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24226"/>
  <mc:AlternateContent xmlns:mc="http://schemas.openxmlformats.org/markup-compatibility/2006">
    <mc:Choice Requires="x15">
      <x15ac:absPath xmlns:x15ac="http://schemas.microsoft.com/office/spreadsheetml/2010/11/ac" url="Z:\DEMAND TENDER ADMINISTRATOR FILES\2024 FILES\2024 TENDER DOCUMENTS\JW 14406 LINBRO\"/>
    </mc:Choice>
  </mc:AlternateContent>
  <xr:revisionPtr revIDLastSave="0" documentId="8_{B3D93525-7AFD-4B6B-BC82-062805D9CE1D}" xr6:coauthVersionLast="47" xr6:coauthVersionMax="47" xr10:uidLastSave="{00000000-0000-0000-0000-000000000000}"/>
  <bookViews>
    <workbookView xWindow="-108" yWindow="-108" windowWidth="23256" windowHeight="14016" tabRatio="686" xr2:uid="{00000000-000D-0000-FFFF-FFFF00000000}"/>
  </bookViews>
  <sheets>
    <sheet name="1-P&amp;G" sheetId="59" r:id="rId1"/>
    <sheet name="2-Daywork " sheetId="81" r:id="rId2"/>
    <sheet name="3-Site Clearance (Pipeline)" sheetId="86" r:id="rId3"/>
    <sheet name="4-Site Clearance (Tower)" sheetId="34" r:id="rId4"/>
    <sheet name="5-Site Clearance (Pumpstation)" sheetId="109" r:id="rId5"/>
    <sheet name="6-Earthworks (Pipelines)" sheetId="115" r:id="rId6"/>
    <sheet name="7-Earhworks(Pipelines Trenches)" sheetId="116" r:id="rId7"/>
    <sheet name="8-Earthworks (Elevated Tower)" sheetId="98" r:id="rId8"/>
    <sheet name="9-Earthworks (Pumpstation) " sheetId="110" r:id="rId9"/>
    <sheet name="10-Earthworks(PS Pipe Trenches)" sheetId="102" r:id="rId10"/>
    <sheet name="11-Concrete (Pipeline Chambers)" sheetId="117" r:id="rId11"/>
    <sheet name="12-Concrete (Elevated Tower)" sheetId="97" r:id="rId12"/>
    <sheet name="13-Concrete (Pumpstation)" sheetId="111" r:id="rId13"/>
    <sheet name="14-Pipeline (Water Main)" sheetId="118" r:id="rId14"/>
    <sheet name="15-Pipeline (Bedding&amp; Filling)" sheetId="93" r:id="rId15"/>
    <sheet name="16-Pipeline (Pumpstation)" sheetId="114" r:id="rId16"/>
    <sheet name="17-Pipelines(PS Bedding)" sheetId="104" r:id="rId17"/>
    <sheet name="18-Pipeline (Elevated Tower)" sheetId="108" r:id="rId18"/>
    <sheet name="19-Pipe Jacking" sheetId="96" r:id="rId19"/>
    <sheet name="20-Structural Steelwork (Tower)" sheetId="99" r:id="rId20"/>
    <sheet name="21-Structural Steel(PS)" sheetId="112" r:id="rId21"/>
    <sheet name="22-Electrical Works" sheetId="83" r:id="rId22"/>
    <sheet name="23-Electronic Works" sheetId="84" r:id="rId23"/>
    <sheet name="24-Mechanical Works" sheetId="85" r:id="rId24"/>
    <sheet name="25-Paving" sheetId="105" r:id="rId25"/>
    <sheet name="26-Kerbing &amp; Chanelling" sheetId="106" r:id="rId26"/>
    <sheet name="27-Misc. Work for PS" sheetId="113" r:id="rId27"/>
    <sheet name="Summary" sheetId="46" r:id="rId28"/>
    <sheet name="450mm Bedding" sheetId="53" state="hidden" r:id="rId29"/>
    <sheet name="450mm Bedding (2)" sheetId="71" state="hidden" r:id="rId30"/>
    <sheet name="Calcs" sheetId="66" state="hidden" r:id="rId31"/>
    <sheet name="Pipe Fittings" sheetId="77" state="hidden" r:id="rId32"/>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s>
  <definedNames>
    <definedName name="\l" localSheetId="11">[1]CAB!#REF!</definedName>
    <definedName name="\l" localSheetId="14">[1]CAB!#REF!</definedName>
    <definedName name="\l" localSheetId="18">[1]CAB!#REF!</definedName>
    <definedName name="\l" localSheetId="19">[2]CAB!#REF!</definedName>
    <definedName name="\l" localSheetId="20">[3]CAB!#REF!</definedName>
    <definedName name="\l" localSheetId="24">[1]CAB!#REF!</definedName>
    <definedName name="\l" localSheetId="25">[1]CAB!#REF!</definedName>
    <definedName name="\l" localSheetId="2">[1]CAB!#REF!</definedName>
    <definedName name="\l" localSheetId="29">[1]CAB!#REF!</definedName>
    <definedName name="\l" localSheetId="7">[1]CAB!#REF!</definedName>
    <definedName name="\l">[1]CAB!#REF!</definedName>
    <definedName name="__123Graph_A" localSheetId="18" hidden="1">[4]PROGRESS!#REF!</definedName>
    <definedName name="__123Graph_A" localSheetId="0" hidden="1">[5]PROGRESS!#REF!</definedName>
    <definedName name="__123Graph_A" localSheetId="19" hidden="1">[6]PROGRESS!#REF!</definedName>
    <definedName name="__123Graph_A" localSheetId="20" hidden="1">[6]PROGRESS!#REF!</definedName>
    <definedName name="__123Graph_A" localSheetId="24" hidden="1">[6]PROGRESS!#REF!</definedName>
    <definedName name="__123Graph_A" localSheetId="25" hidden="1">[6]PROGRESS!#REF!</definedName>
    <definedName name="__123Graph_A" localSheetId="1" hidden="1">[5]PROGRESS!#REF!</definedName>
    <definedName name="__123Graph_A" localSheetId="29" hidden="1">[4]PROGRESS!#REF!</definedName>
    <definedName name="__123Graph_A" hidden="1">[4]PROGRESS!#REF!</definedName>
    <definedName name="__123Graph_B" localSheetId="18" hidden="1">[4]PROGRESS!#REF!</definedName>
    <definedName name="__123Graph_B" localSheetId="0" hidden="1">[5]PROGRESS!#REF!</definedName>
    <definedName name="__123Graph_B" localSheetId="19" hidden="1">[6]PROGRESS!#REF!</definedName>
    <definedName name="__123Graph_B" localSheetId="20" hidden="1">[6]PROGRESS!#REF!</definedName>
    <definedName name="__123Graph_B" localSheetId="24" hidden="1">[6]PROGRESS!#REF!</definedName>
    <definedName name="__123Graph_B" localSheetId="25" hidden="1">[6]PROGRESS!#REF!</definedName>
    <definedName name="__123Graph_B" localSheetId="1" hidden="1">[5]PROGRESS!#REF!</definedName>
    <definedName name="__123Graph_B" localSheetId="29" hidden="1">[4]PROGRESS!#REF!</definedName>
    <definedName name="__123Graph_B" hidden="1">[4]PROGRESS!#REF!</definedName>
    <definedName name="__123Graph_X" localSheetId="18" hidden="1">[4]PROGRESS!#REF!</definedName>
    <definedName name="__123Graph_X" localSheetId="0" hidden="1">[5]PROGRESS!#REF!</definedName>
    <definedName name="__123Graph_X" localSheetId="19" hidden="1">[6]PROGRESS!#REF!</definedName>
    <definedName name="__123Graph_X" localSheetId="20" hidden="1">[6]PROGRESS!#REF!</definedName>
    <definedName name="__123Graph_X" localSheetId="24" hidden="1">[6]PROGRESS!#REF!</definedName>
    <definedName name="__123Graph_X" localSheetId="25" hidden="1">[6]PROGRESS!#REF!</definedName>
    <definedName name="__123Graph_X" localSheetId="1" hidden="1">[5]PROGRESS!#REF!</definedName>
    <definedName name="__123Graph_X" localSheetId="29" hidden="1">[4]PROGRESS!#REF!</definedName>
    <definedName name="__123Graph_X" hidden="1">[4]PROGRESS!#REF!</definedName>
    <definedName name="_1____123Graph_A1_94" localSheetId="18" hidden="1">[7]PROGRESS!#REF!</definedName>
    <definedName name="_1____123Graph_A1_94" localSheetId="0" hidden="1">[7]PROGRESS!#REF!</definedName>
    <definedName name="_1____123Graph_A1_94" localSheetId="19" hidden="1">[7]PROGRESS!#REF!</definedName>
    <definedName name="_1____123Graph_A1_94" localSheetId="20" hidden="1">[7]PROGRESS!#REF!</definedName>
    <definedName name="_1____123Graph_A1_94" localSheetId="1" hidden="1">[7]PROGRESS!#REF!</definedName>
    <definedName name="_1____123Graph_A1_94" localSheetId="29" hidden="1">[7]PROGRESS!#REF!</definedName>
    <definedName name="_1____123Graph_A1_94" hidden="1">[7]PROGRESS!#REF!</definedName>
    <definedName name="_1__123Graph_A1_94" localSheetId="18" hidden="1">[4]PROGRESS!#REF!</definedName>
    <definedName name="_1__123Graph_A1_94" localSheetId="0" hidden="1">[5]PROGRESS!#REF!</definedName>
    <definedName name="_1__123Graph_A1_94" localSheetId="19" hidden="1">[6]PROGRESS!#REF!</definedName>
    <definedName name="_1__123Graph_A1_94" localSheetId="20" hidden="1">[6]PROGRESS!#REF!</definedName>
    <definedName name="_1__123Graph_A1_94" localSheetId="24" hidden="1">[6]PROGRESS!#REF!</definedName>
    <definedName name="_1__123Graph_A1_94" localSheetId="25" hidden="1">[6]PROGRESS!#REF!</definedName>
    <definedName name="_1__123Graph_A1_94" localSheetId="1" hidden="1">[5]PROGRESS!#REF!</definedName>
    <definedName name="_1__123Graph_A1_94" localSheetId="29" hidden="1">[4]PROGRESS!#REF!</definedName>
    <definedName name="_1__123Graph_A1_94" hidden="1">[4]PROGRESS!#REF!</definedName>
    <definedName name="_10___123Graph_A1_94" localSheetId="18" hidden="1">[7]PROGRESS!#REF!</definedName>
    <definedName name="_10___123Graph_A1_94" localSheetId="0" hidden="1">[7]PROGRESS!#REF!</definedName>
    <definedName name="_10___123Graph_A1_94" localSheetId="19" hidden="1">[7]PROGRESS!#REF!</definedName>
    <definedName name="_10___123Graph_A1_94" localSheetId="20" hidden="1">[7]PROGRESS!#REF!</definedName>
    <definedName name="_10___123Graph_A1_94" localSheetId="1" hidden="1">[7]PROGRESS!#REF!</definedName>
    <definedName name="_10___123Graph_A1_94" localSheetId="29" hidden="1">[7]PROGRESS!#REF!</definedName>
    <definedName name="_10___123Graph_A1_94" hidden="1">[7]PROGRESS!#REF!</definedName>
    <definedName name="_10__123Graph_BPROGRESS_4_95" localSheetId="18" hidden="1">[8]PROGRESS!#REF!</definedName>
    <definedName name="_10__123Graph_BPROGRESS_4_95" localSheetId="0" hidden="1">[8]PROGRESS!#REF!</definedName>
    <definedName name="_10__123Graph_BPROGRESS_4_95" localSheetId="19" hidden="1">[8]PROGRESS!#REF!</definedName>
    <definedName name="_10__123Graph_BPROGRESS_4_95" localSheetId="20" hidden="1">[8]PROGRESS!#REF!</definedName>
    <definedName name="_10__123Graph_BPROGRESS_4_95" localSheetId="1" hidden="1">[8]PROGRESS!#REF!</definedName>
    <definedName name="_10__123Graph_BPROGRESS_4_95" localSheetId="29" hidden="1">[8]PROGRESS!#REF!</definedName>
    <definedName name="_10__123Graph_BPROGRESS_4_95" hidden="1">[8]PROGRESS!#REF!</definedName>
    <definedName name="_100__123Graph_BPROGRESS_4_95" localSheetId="18" hidden="1">[9]PROGRESS!#REF!</definedName>
    <definedName name="_100__123Graph_BPROGRESS_4_95" localSheetId="0" hidden="1">[9]PROGRESS!#REF!</definedName>
    <definedName name="_100__123Graph_BPROGRESS_4_95" localSheetId="19" hidden="1">[9]PROGRESS!#REF!</definedName>
    <definedName name="_100__123Graph_BPROGRESS_4_95" localSheetId="20" hidden="1">[9]PROGRESS!#REF!</definedName>
    <definedName name="_100__123Graph_BPROGRESS_4_95" localSheetId="1" hidden="1">[9]PROGRESS!#REF!</definedName>
    <definedName name="_100__123Graph_BPROGRESS_4_95" localSheetId="29" hidden="1">[9]PROGRESS!#REF!</definedName>
    <definedName name="_100__123Graph_BPROGRESS_4_95" hidden="1">[9]PROGRESS!#REF!</definedName>
    <definedName name="_11___123Graph_APROGRESS_4_95" localSheetId="18" hidden="1">[7]PROGRESS!#REF!</definedName>
    <definedName name="_11___123Graph_APROGRESS_4_95" localSheetId="0" hidden="1">[7]PROGRESS!#REF!</definedName>
    <definedName name="_11___123Graph_APROGRESS_4_95" localSheetId="19" hidden="1">[7]PROGRESS!#REF!</definedName>
    <definedName name="_11___123Graph_APROGRESS_4_95" localSheetId="20" hidden="1">[7]PROGRESS!#REF!</definedName>
    <definedName name="_11___123Graph_APROGRESS_4_95" localSheetId="1" hidden="1">[7]PROGRESS!#REF!</definedName>
    <definedName name="_11___123Graph_APROGRESS_4_95" localSheetId="29" hidden="1">[7]PROGRESS!#REF!</definedName>
    <definedName name="_11___123Graph_APROGRESS_4_95" hidden="1">[7]PROGRESS!#REF!</definedName>
    <definedName name="_12___123Graph_ATEM1_94" localSheetId="18" hidden="1">[7]PROGRESS!#REF!</definedName>
    <definedName name="_12___123Graph_ATEM1_94" localSheetId="0" hidden="1">[7]PROGRESS!#REF!</definedName>
    <definedName name="_12___123Graph_ATEM1_94" localSheetId="19" hidden="1">[7]PROGRESS!#REF!</definedName>
    <definedName name="_12___123Graph_ATEM1_94" localSheetId="20" hidden="1">[7]PROGRESS!#REF!</definedName>
    <definedName name="_12___123Graph_ATEM1_94" localSheetId="1" hidden="1">[7]PROGRESS!#REF!</definedName>
    <definedName name="_12___123Graph_ATEM1_94" localSheetId="29" hidden="1">[7]PROGRESS!#REF!</definedName>
    <definedName name="_12___123Graph_ATEM1_94" hidden="1">[7]PROGRESS!#REF!</definedName>
    <definedName name="_12__123Graph_APROGRESS_4_95" localSheetId="18" hidden="1">[8]PROGRESS!#REF!</definedName>
    <definedName name="_12__123Graph_APROGRESS_4_95" localSheetId="0" hidden="1">[8]PROGRESS!#REF!</definedName>
    <definedName name="_12__123Graph_APROGRESS_4_95" localSheetId="19" hidden="1">[8]PROGRESS!#REF!</definedName>
    <definedName name="_12__123Graph_APROGRESS_4_95" localSheetId="20" hidden="1">[8]PROGRESS!#REF!</definedName>
    <definedName name="_12__123Graph_APROGRESS_4_95" localSheetId="1" hidden="1">[8]PROGRESS!#REF!</definedName>
    <definedName name="_12__123Graph_APROGRESS_4_95" localSheetId="29" hidden="1">[8]PROGRESS!#REF!</definedName>
    <definedName name="_12__123Graph_APROGRESS_4_95" hidden="1">[8]PROGRESS!#REF!</definedName>
    <definedName name="_12__123Graph_ATEM1_94" localSheetId="18" hidden="1">[8]PROGRESS!#REF!</definedName>
    <definedName name="_12__123Graph_ATEM1_94" localSheetId="0" hidden="1">[8]PROGRESS!#REF!</definedName>
    <definedName name="_12__123Graph_ATEM1_94" localSheetId="19" hidden="1">[8]PROGRESS!#REF!</definedName>
    <definedName name="_12__123Graph_ATEM1_94" localSheetId="20" hidden="1">[8]PROGRESS!#REF!</definedName>
    <definedName name="_12__123Graph_ATEM1_94" localSheetId="1" hidden="1">[8]PROGRESS!#REF!</definedName>
    <definedName name="_12__123Graph_ATEM1_94" localSheetId="29" hidden="1">[8]PROGRESS!#REF!</definedName>
    <definedName name="_12__123Graph_ATEM1_94" hidden="1">[8]PROGRESS!#REF!</definedName>
    <definedName name="_12__123Graph_B1_94" localSheetId="18" hidden="1">[8]PROGRESS!#REF!</definedName>
    <definedName name="_12__123Graph_B1_94" localSheetId="0" hidden="1">[8]PROGRESS!#REF!</definedName>
    <definedName name="_12__123Graph_B1_94" localSheetId="19" hidden="1">[8]PROGRESS!#REF!</definedName>
    <definedName name="_12__123Graph_B1_94" localSheetId="20" hidden="1">[8]PROGRESS!#REF!</definedName>
    <definedName name="_12__123Graph_B1_94" localSheetId="1" hidden="1">[8]PROGRESS!#REF!</definedName>
    <definedName name="_12__123Graph_B1_94" localSheetId="29" hidden="1">[8]PROGRESS!#REF!</definedName>
    <definedName name="_12__123Graph_B1_94" hidden="1">[8]PROGRESS!#REF!</definedName>
    <definedName name="_12__123Graph_BTEM1_94" localSheetId="18" hidden="1">[8]PROGRESS!#REF!</definedName>
    <definedName name="_12__123Graph_BTEM1_94" localSheetId="0" hidden="1">[8]PROGRESS!#REF!</definedName>
    <definedName name="_12__123Graph_BTEM1_94" localSheetId="19" hidden="1">[8]PROGRESS!#REF!</definedName>
    <definedName name="_12__123Graph_BTEM1_94" localSheetId="20" hidden="1">[8]PROGRESS!#REF!</definedName>
    <definedName name="_12__123Graph_BTEM1_94" localSheetId="1" hidden="1">[8]PROGRESS!#REF!</definedName>
    <definedName name="_12__123Graph_BTEM1_94" localSheetId="29" hidden="1">[8]PROGRESS!#REF!</definedName>
    <definedName name="_12__123Graph_BTEM1_94" hidden="1">[8]PROGRESS!#REF!</definedName>
    <definedName name="_120__123Graph_BTEM1_94" localSheetId="18" hidden="1">[9]PROGRESS!#REF!</definedName>
    <definedName name="_120__123Graph_BTEM1_94" localSheetId="0" hidden="1">[9]PROGRESS!#REF!</definedName>
    <definedName name="_120__123Graph_BTEM1_94" localSheetId="19" hidden="1">[9]PROGRESS!#REF!</definedName>
    <definedName name="_120__123Graph_BTEM1_94" localSheetId="20" hidden="1">[9]PROGRESS!#REF!</definedName>
    <definedName name="_120__123Graph_BTEM1_94" localSheetId="1" hidden="1">[9]PROGRESS!#REF!</definedName>
    <definedName name="_120__123Graph_BTEM1_94" localSheetId="29" hidden="1">[9]PROGRESS!#REF!</definedName>
    <definedName name="_120__123Graph_BTEM1_94" hidden="1">[9]PROGRESS!#REF!</definedName>
    <definedName name="_13___123Graph_B1_94" localSheetId="18" hidden="1">[7]PROGRESS!#REF!</definedName>
    <definedName name="_13___123Graph_B1_94" localSheetId="0" hidden="1">[7]PROGRESS!#REF!</definedName>
    <definedName name="_13___123Graph_B1_94" localSheetId="19" hidden="1">[7]PROGRESS!#REF!</definedName>
    <definedName name="_13___123Graph_B1_94" localSheetId="20" hidden="1">[7]PROGRESS!#REF!</definedName>
    <definedName name="_13___123Graph_B1_94" localSheetId="1" hidden="1">[7]PROGRESS!#REF!</definedName>
    <definedName name="_13___123Graph_B1_94" localSheetId="29" hidden="1">[7]PROGRESS!#REF!</definedName>
    <definedName name="_13___123Graph_B1_94" hidden="1">[7]PROGRESS!#REF!</definedName>
    <definedName name="_13__123Graph_ATEM1_95" localSheetId="18" hidden="1">[7]PROGRESS!#REF!</definedName>
    <definedName name="_13__123Graph_ATEM1_95" localSheetId="0" hidden="1">[7]PROGRESS!#REF!</definedName>
    <definedName name="_13__123Graph_ATEM1_95" localSheetId="19" hidden="1">[7]PROGRESS!#REF!</definedName>
    <definedName name="_13__123Graph_ATEM1_95" localSheetId="20" hidden="1">[7]PROGRESS!#REF!</definedName>
    <definedName name="_13__123Graph_ATEM1_95" localSheetId="1" hidden="1">[7]PROGRESS!#REF!</definedName>
    <definedName name="_13__123Graph_ATEM1_95" localSheetId="29" hidden="1">[7]PROGRESS!#REF!</definedName>
    <definedName name="_13__123Graph_ATEM1_95" hidden="1">[7]PROGRESS!#REF!</definedName>
    <definedName name="_14___123Graph_BPROGRESS_4_95" localSheetId="18" hidden="1">[7]PROGRESS!#REF!</definedName>
    <definedName name="_14___123Graph_BPROGRESS_4_95" localSheetId="0" hidden="1">[7]PROGRESS!#REF!</definedName>
    <definedName name="_14___123Graph_BPROGRESS_4_95" localSheetId="19" hidden="1">[7]PROGRESS!#REF!</definedName>
    <definedName name="_14___123Graph_BPROGRESS_4_95" localSheetId="20" hidden="1">[7]PROGRESS!#REF!</definedName>
    <definedName name="_14___123Graph_BPROGRESS_4_95" localSheetId="1" hidden="1">[7]PROGRESS!#REF!</definedName>
    <definedName name="_14___123Graph_BPROGRESS_4_95" localSheetId="29" hidden="1">[7]PROGRESS!#REF!</definedName>
    <definedName name="_14___123Graph_BPROGRESS_4_95" hidden="1">[7]PROGRESS!#REF!</definedName>
    <definedName name="_14__123Graph_X1_94" localSheetId="18" hidden="1">[8]PROGRESS!#REF!</definedName>
    <definedName name="_14__123Graph_X1_94" localSheetId="0" hidden="1">[8]PROGRESS!#REF!</definedName>
    <definedName name="_14__123Graph_X1_94" localSheetId="19" hidden="1">[8]PROGRESS!#REF!</definedName>
    <definedName name="_14__123Graph_X1_94" localSheetId="20" hidden="1">[8]PROGRESS!#REF!</definedName>
    <definedName name="_14__123Graph_X1_94" localSheetId="1" hidden="1">[8]PROGRESS!#REF!</definedName>
    <definedName name="_14__123Graph_X1_94" localSheetId="29" hidden="1">[8]PROGRESS!#REF!</definedName>
    <definedName name="_14__123Graph_X1_94" hidden="1">[8]PROGRESS!#REF!</definedName>
    <definedName name="_140__123Graph_X1_94" localSheetId="18" hidden="1">[9]PROGRESS!#REF!</definedName>
    <definedName name="_140__123Graph_X1_94" localSheetId="0" hidden="1">[9]PROGRESS!#REF!</definedName>
    <definedName name="_140__123Graph_X1_94" localSheetId="19" hidden="1">[9]PROGRESS!#REF!</definedName>
    <definedName name="_140__123Graph_X1_94" localSheetId="20" hidden="1">[9]PROGRESS!#REF!</definedName>
    <definedName name="_140__123Graph_X1_94" localSheetId="1" hidden="1">[9]PROGRESS!#REF!</definedName>
    <definedName name="_140__123Graph_X1_94" localSheetId="29" hidden="1">[9]PROGRESS!#REF!</definedName>
    <definedName name="_140__123Graph_X1_94" hidden="1">[9]PROGRESS!#REF!</definedName>
    <definedName name="_15___123Graph_BTEM1_94" localSheetId="18" hidden="1">[7]PROGRESS!#REF!</definedName>
    <definedName name="_15___123Graph_BTEM1_94" localSheetId="0" hidden="1">[7]PROGRESS!#REF!</definedName>
    <definedName name="_15___123Graph_BTEM1_94" localSheetId="19" hidden="1">[7]PROGRESS!#REF!</definedName>
    <definedName name="_15___123Graph_BTEM1_94" localSheetId="20" hidden="1">[7]PROGRESS!#REF!</definedName>
    <definedName name="_15___123Graph_BTEM1_94" localSheetId="1" hidden="1">[7]PROGRESS!#REF!</definedName>
    <definedName name="_15___123Graph_BTEM1_94" localSheetId="29" hidden="1">[7]PROGRESS!#REF!</definedName>
    <definedName name="_15___123Graph_BTEM1_94" hidden="1">[7]PROGRESS!#REF!</definedName>
    <definedName name="_15__123Graph_BPROGRESS_4_95" localSheetId="18" hidden="1">[8]PROGRESS!#REF!</definedName>
    <definedName name="_15__123Graph_BPROGRESS_4_95" localSheetId="0" hidden="1">[8]PROGRESS!#REF!</definedName>
    <definedName name="_15__123Graph_BPROGRESS_4_95" localSheetId="19" hidden="1">[8]PROGRESS!#REF!</definedName>
    <definedName name="_15__123Graph_BPROGRESS_4_95" localSheetId="20" hidden="1">[8]PROGRESS!#REF!</definedName>
    <definedName name="_15__123Graph_BPROGRESS_4_95" localSheetId="1" hidden="1">[8]PROGRESS!#REF!</definedName>
    <definedName name="_15__123Graph_BPROGRESS_4_95" localSheetId="29" hidden="1">[8]PROGRESS!#REF!</definedName>
    <definedName name="_15__123Graph_BPROGRESS_4_95" hidden="1">[8]PROGRESS!#REF!</definedName>
    <definedName name="_16___123Graph_X1_94" localSheetId="18" hidden="1">[7]PROGRESS!#REF!</definedName>
    <definedName name="_16___123Graph_X1_94" localSheetId="0" hidden="1">[7]PROGRESS!#REF!</definedName>
    <definedName name="_16___123Graph_X1_94" localSheetId="19" hidden="1">[7]PROGRESS!#REF!</definedName>
    <definedName name="_16___123Graph_X1_94" localSheetId="20" hidden="1">[7]PROGRESS!#REF!</definedName>
    <definedName name="_16___123Graph_X1_94" localSheetId="1" hidden="1">[7]PROGRESS!#REF!</definedName>
    <definedName name="_16___123Graph_X1_94" localSheetId="29" hidden="1">[7]PROGRESS!#REF!</definedName>
    <definedName name="_16___123Graph_X1_94" hidden="1">[7]PROGRESS!#REF!</definedName>
    <definedName name="_16__123Graph_B1_94" localSheetId="18" hidden="1">[8]PROGRESS!#REF!</definedName>
    <definedName name="_16__123Graph_B1_94" localSheetId="0" hidden="1">[8]PROGRESS!#REF!</definedName>
    <definedName name="_16__123Graph_B1_94" localSheetId="19" hidden="1">[8]PROGRESS!#REF!</definedName>
    <definedName name="_16__123Graph_B1_94" localSheetId="20" hidden="1">[8]PROGRESS!#REF!</definedName>
    <definedName name="_16__123Graph_B1_94" localSheetId="1" hidden="1">[8]PROGRESS!#REF!</definedName>
    <definedName name="_16__123Graph_B1_94" localSheetId="29" hidden="1">[8]PROGRESS!#REF!</definedName>
    <definedName name="_16__123Graph_B1_94" hidden="1">[8]PROGRESS!#REF!</definedName>
    <definedName name="_16__123Graph_XPROGRESS_4_95" localSheetId="18" hidden="1">[8]PROGRESS!#REF!</definedName>
    <definedName name="_16__123Graph_XPROGRESS_4_95" localSheetId="0" hidden="1">[8]PROGRESS!#REF!</definedName>
    <definedName name="_16__123Graph_XPROGRESS_4_95" localSheetId="19" hidden="1">[8]PROGRESS!#REF!</definedName>
    <definedName name="_16__123Graph_XPROGRESS_4_95" localSheetId="20" hidden="1">[8]PROGRESS!#REF!</definedName>
    <definedName name="_16__123Graph_XPROGRESS_4_95" localSheetId="1" hidden="1">[8]PROGRESS!#REF!</definedName>
    <definedName name="_16__123Graph_XPROGRESS_4_95" localSheetId="29" hidden="1">[8]PROGRESS!#REF!</definedName>
    <definedName name="_16__123Graph_XPROGRESS_4_95" hidden="1">[8]PROGRESS!#REF!</definedName>
    <definedName name="_160__123Graph_XPROGRESS_4_95" localSheetId="18" hidden="1">[9]PROGRESS!#REF!</definedName>
    <definedName name="_160__123Graph_XPROGRESS_4_95" localSheetId="0" hidden="1">[9]PROGRESS!#REF!</definedName>
    <definedName name="_160__123Graph_XPROGRESS_4_95" localSheetId="19" hidden="1">[9]PROGRESS!#REF!</definedName>
    <definedName name="_160__123Graph_XPROGRESS_4_95" localSheetId="20" hidden="1">[9]PROGRESS!#REF!</definedName>
    <definedName name="_160__123Graph_XPROGRESS_4_95" localSheetId="1" hidden="1">[9]PROGRESS!#REF!</definedName>
    <definedName name="_160__123Graph_XPROGRESS_4_95" localSheetId="29" hidden="1">[9]PROGRESS!#REF!</definedName>
    <definedName name="_160__123Graph_XPROGRESS_4_95" hidden="1">[9]PROGRESS!#REF!</definedName>
    <definedName name="_17___123Graph_XPROGRESS_4_95" localSheetId="18" hidden="1">[7]PROGRESS!#REF!</definedName>
    <definedName name="_17___123Graph_XPROGRESS_4_95" localSheetId="0" hidden="1">[7]PROGRESS!#REF!</definedName>
    <definedName name="_17___123Graph_XPROGRESS_4_95" localSheetId="19" hidden="1">[7]PROGRESS!#REF!</definedName>
    <definedName name="_17___123Graph_XPROGRESS_4_95" localSheetId="20" hidden="1">[7]PROGRESS!#REF!</definedName>
    <definedName name="_17___123Graph_XPROGRESS_4_95" localSheetId="1" hidden="1">[7]PROGRESS!#REF!</definedName>
    <definedName name="_17___123Graph_XPROGRESS_4_95" localSheetId="29" hidden="1">[7]PROGRESS!#REF!</definedName>
    <definedName name="_17___123Graph_XPROGRESS_4_95" hidden="1">[7]PROGRESS!#REF!</definedName>
    <definedName name="_18___123Graph_XTEM1_94" localSheetId="18" hidden="1">[7]PROGRESS!#REF!</definedName>
    <definedName name="_18___123Graph_XTEM1_94" localSheetId="0" hidden="1">[7]PROGRESS!#REF!</definedName>
    <definedName name="_18___123Graph_XTEM1_94" localSheetId="19" hidden="1">[7]PROGRESS!#REF!</definedName>
    <definedName name="_18___123Graph_XTEM1_94" localSheetId="20" hidden="1">[7]PROGRESS!#REF!</definedName>
    <definedName name="_18___123Graph_XTEM1_94" localSheetId="1" hidden="1">[7]PROGRESS!#REF!</definedName>
    <definedName name="_18___123Graph_XTEM1_94" localSheetId="29" hidden="1">[7]PROGRESS!#REF!</definedName>
    <definedName name="_18___123Graph_XTEM1_94" hidden="1">[7]PROGRESS!#REF!</definedName>
    <definedName name="_18__123Graph_ATEM1_94" localSheetId="18" hidden="1">[8]PROGRESS!#REF!</definedName>
    <definedName name="_18__123Graph_ATEM1_94" localSheetId="0" hidden="1">[8]PROGRESS!#REF!</definedName>
    <definedName name="_18__123Graph_ATEM1_94" localSheetId="19" hidden="1">[8]PROGRESS!#REF!</definedName>
    <definedName name="_18__123Graph_ATEM1_94" localSheetId="20" hidden="1">[8]PROGRESS!#REF!</definedName>
    <definedName name="_18__123Graph_ATEM1_94" localSheetId="1" hidden="1">[8]PROGRESS!#REF!</definedName>
    <definedName name="_18__123Graph_ATEM1_94" localSheetId="29" hidden="1">[8]PROGRESS!#REF!</definedName>
    <definedName name="_18__123Graph_ATEM1_94" hidden="1">[8]PROGRESS!#REF!</definedName>
    <definedName name="_18__123Graph_BTEM1_94" localSheetId="18" hidden="1">[8]PROGRESS!#REF!</definedName>
    <definedName name="_18__123Graph_BTEM1_94" localSheetId="0" hidden="1">[8]PROGRESS!#REF!</definedName>
    <definedName name="_18__123Graph_BTEM1_94" localSheetId="19" hidden="1">[8]PROGRESS!#REF!</definedName>
    <definedName name="_18__123Graph_BTEM1_94" localSheetId="20" hidden="1">[8]PROGRESS!#REF!</definedName>
    <definedName name="_18__123Graph_BTEM1_94" localSheetId="1" hidden="1">[8]PROGRESS!#REF!</definedName>
    <definedName name="_18__123Graph_BTEM1_94" localSheetId="29" hidden="1">[8]PROGRESS!#REF!</definedName>
    <definedName name="_18__123Graph_BTEM1_94" hidden="1">[8]PROGRESS!#REF!</definedName>
    <definedName name="_18__123Graph_XTEM1_94" localSheetId="18" hidden="1">[8]PROGRESS!#REF!</definedName>
    <definedName name="_18__123Graph_XTEM1_94" localSheetId="0" hidden="1">[8]PROGRESS!#REF!</definedName>
    <definedName name="_18__123Graph_XTEM1_94" localSheetId="19" hidden="1">[8]PROGRESS!#REF!</definedName>
    <definedName name="_18__123Graph_XTEM1_94" localSheetId="20" hidden="1">[8]PROGRESS!#REF!</definedName>
    <definedName name="_18__123Graph_XTEM1_94" localSheetId="1" hidden="1">[8]PROGRESS!#REF!</definedName>
    <definedName name="_18__123Graph_XTEM1_94" localSheetId="29" hidden="1">[8]PROGRESS!#REF!</definedName>
    <definedName name="_18__123Graph_XTEM1_94" hidden="1">[8]PROGRESS!#REF!</definedName>
    <definedName name="_180__123Graph_XTEM1_94" localSheetId="18" hidden="1">[9]PROGRESS!#REF!</definedName>
    <definedName name="_180__123Graph_XTEM1_94" localSheetId="0" hidden="1">[9]PROGRESS!#REF!</definedName>
    <definedName name="_180__123Graph_XTEM1_94" localSheetId="19" hidden="1">[9]PROGRESS!#REF!</definedName>
    <definedName name="_180__123Graph_XTEM1_94" localSheetId="20" hidden="1">[9]PROGRESS!#REF!</definedName>
    <definedName name="_180__123Graph_XTEM1_94" localSheetId="1" hidden="1">[9]PROGRESS!#REF!</definedName>
    <definedName name="_180__123Graph_XTEM1_94" localSheetId="29" hidden="1">[9]PROGRESS!#REF!</definedName>
    <definedName name="_180__123Graph_XTEM1_94" hidden="1">[9]PROGRESS!#REF!</definedName>
    <definedName name="_19__123Graph_A1_94" localSheetId="18" hidden="1">[7]PROGRESS!#REF!</definedName>
    <definedName name="_19__123Graph_A1_94" localSheetId="0" hidden="1">[7]PROGRESS!#REF!</definedName>
    <definedName name="_19__123Graph_A1_94" localSheetId="19" hidden="1">[7]PROGRESS!#REF!</definedName>
    <definedName name="_19__123Graph_A1_94" localSheetId="20" hidden="1">[7]PROGRESS!#REF!</definedName>
    <definedName name="_19__123Graph_A1_94" localSheetId="1" hidden="1">[7]PROGRESS!#REF!</definedName>
    <definedName name="_19__123Graph_A1_94" localSheetId="29" hidden="1">[7]PROGRESS!#REF!</definedName>
    <definedName name="_19__123Graph_A1_94" hidden="1">[7]PROGRESS!#REF!</definedName>
    <definedName name="_2____123Graph_APROGRESS_4_95" localSheetId="18" hidden="1">[7]PROGRESS!#REF!</definedName>
    <definedName name="_2____123Graph_APROGRESS_4_95" localSheetId="0" hidden="1">[7]PROGRESS!#REF!</definedName>
    <definedName name="_2____123Graph_APROGRESS_4_95" localSheetId="19" hidden="1">[7]PROGRESS!#REF!</definedName>
    <definedName name="_2____123Graph_APROGRESS_4_95" localSheetId="20" hidden="1">[7]PROGRESS!#REF!</definedName>
    <definedName name="_2____123Graph_APROGRESS_4_95" localSheetId="1" hidden="1">[7]PROGRESS!#REF!</definedName>
    <definedName name="_2____123Graph_APROGRESS_4_95" localSheetId="29" hidden="1">[7]PROGRESS!#REF!</definedName>
    <definedName name="_2____123Graph_APROGRESS_4_95" hidden="1">[7]PROGRESS!#REF!</definedName>
    <definedName name="_2__123Graph_A1_94" localSheetId="18" hidden="1">[8]PROGRESS!#REF!</definedName>
    <definedName name="_2__123Graph_A1_94" localSheetId="0" hidden="1">[8]PROGRESS!#REF!</definedName>
    <definedName name="_2__123Graph_A1_94" localSheetId="19" hidden="1">[8]PROGRESS!#REF!</definedName>
    <definedName name="_2__123Graph_A1_94" localSheetId="20" hidden="1">[8]PROGRESS!#REF!</definedName>
    <definedName name="_2__123Graph_A1_94" localSheetId="1" hidden="1">[8]PROGRESS!#REF!</definedName>
    <definedName name="_2__123Graph_A1_94" localSheetId="29" hidden="1">[8]PROGRESS!#REF!</definedName>
    <definedName name="_2__123Graph_A1_94" hidden="1">[8]PROGRESS!#REF!</definedName>
    <definedName name="_2__123Graph_APROGRESS_4_95" localSheetId="18" hidden="1">[4]PROGRESS!#REF!</definedName>
    <definedName name="_2__123Graph_APROGRESS_4_95" localSheetId="0" hidden="1">[5]PROGRESS!#REF!</definedName>
    <definedName name="_2__123Graph_APROGRESS_4_95" localSheetId="19" hidden="1">[6]PROGRESS!#REF!</definedName>
    <definedName name="_2__123Graph_APROGRESS_4_95" localSheetId="20" hidden="1">[6]PROGRESS!#REF!</definedName>
    <definedName name="_2__123Graph_APROGRESS_4_95" localSheetId="24" hidden="1">[6]PROGRESS!#REF!</definedName>
    <definedName name="_2__123Graph_APROGRESS_4_95" localSheetId="25" hidden="1">[6]PROGRESS!#REF!</definedName>
    <definedName name="_2__123Graph_APROGRESS_4_95" localSheetId="1" hidden="1">[5]PROGRESS!#REF!</definedName>
    <definedName name="_2__123Graph_APROGRESS_4_95" localSheetId="29" hidden="1">[4]PROGRESS!#REF!</definedName>
    <definedName name="_2__123Graph_APROGRESS_4_95" hidden="1">[4]PROGRESS!#REF!</definedName>
    <definedName name="_20__123Graph_A1_94" localSheetId="18" hidden="1">[9]PROGRESS!#REF!</definedName>
    <definedName name="_20__123Graph_A1_94" localSheetId="0" hidden="1">[9]PROGRESS!#REF!</definedName>
    <definedName name="_20__123Graph_A1_94" localSheetId="19" hidden="1">[9]PROGRESS!#REF!</definedName>
    <definedName name="_20__123Graph_A1_94" localSheetId="20" hidden="1">[9]PROGRESS!#REF!</definedName>
    <definedName name="_20__123Graph_A1_94" localSheetId="1" hidden="1">[9]PROGRESS!#REF!</definedName>
    <definedName name="_20__123Graph_A1_94" localSheetId="29" hidden="1">[9]PROGRESS!#REF!</definedName>
    <definedName name="_20__123Graph_A1_94" hidden="1">[9]PROGRESS!#REF!</definedName>
    <definedName name="_20__123Graph_APROGRESS_4_95" localSheetId="18" hidden="1">[7]PROGRESS!#REF!</definedName>
    <definedName name="_20__123Graph_APROGRESS_4_95" localSheetId="0" hidden="1">[7]PROGRESS!#REF!</definedName>
    <definedName name="_20__123Graph_APROGRESS_4_95" localSheetId="19" hidden="1">[7]PROGRESS!#REF!</definedName>
    <definedName name="_20__123Graph_APROGRESS_4_95" localSheetId="20" hidden="1">[7]PROGRESS!#REF!</definedName>
    <definedName name="_20__123Graph_APROGRESS_4_95" localSheetId="1" hidden="1">[7]PROGRESS!#REF!</definedName>
    <definedName name="_20__123Graph_APROGRESS_4_95" localSheetId="29" hidden="1">[7]PROGRESS!#REF!</definedName>
    <definedName name="_20__123Graph_APROGRESS_4_95" hidden="1">[7]PROGRESS!#REF!</definedName>
    <definedName name="_20__123Graph_BPROGRESS_4_95" localSheetId="18" hidden="1">[8]PROGRESS!#REF!</definedName>
    <definedName name="_20__123Graph_BPROGRESS_4_95" localSheetId="0" hidden="1">[8]PROGRESS!#REF!</definedName>
    <definedName name="_20__123Graph_BPROGRESS_4_95" localSheetId="19" hidden="1">[8]PROGRESS!#REF!</definedName>
    <definedName name="_20__123Graph_BPROGRESS_4_95" localSheetId="20" hidden="1">[8]PROGRESS!#REF!</definedName>
    <definedName name="_20__123Graph_BPROGRESS_4_95" localSheetId="1" hidden="1">[8]PROGRESS!#REF!</definedName>
    <definedName name="_20__123Graph_BPROGRESS_4_95" localSheetId="29" hidden="1">[8]PROGRESS!#REF!</definedName>
    <definedName name="_20__123Graph_BPROGRESS_4_95" hidden="1">[8]PROGRESS!#REF!</definedName>
    <definedName name="_21__123Graph_ATEM1_94" localSheetId="18" hidden="1">[7]PROGRESS!#REF!</definedName>
    <definedName name="_21__123Graph_ATEM1_94" localSheetId="0" hidden="1">[7]PROGRESS!#REF!</definedName>
    <definedName name="_21__123Graph_ATEM1_94" localSheetId="19" hidden="1">[7]PROGRESS!#REF!</definedName>
    <definedName name="_21__123Graph_ATEM1_94" localSheetId="20" hidden="1">[7]PROGRESS!#REF!</definedName>
    <definedName name="_21__123Graph_ATEM1_94" localSheetId="1" hidden="1">[7]PROGRESS!#REF!</definedName>
    <definedName name="_21__123Graph_ATEM1_94" localSheetId="29" hidden="1">[7]PROGRESS!#REF!</definedName>
    <definedName name="_21__123Graph_ATEM1_94" hidden="1">[7]PROGRESS!#REF!</definedName>
    <definedName name="_21__123Graph_X1_94" localSheetId="18" hidden="1">[8]PROGRESS!#REF!</definedName>
    <definedName name="_21__123Graph_X1_94" localSheetId="0" hidden="1">[8]PROGRESS!#REF!</definedName>
    <definedName name="_21__123Graph_X1_94" localSheetId="19" hidden="1">[8]PROGRESS!#REF!</definedName>
    <definedName name="_21__123Graph_X1_94" localSheetId="20" hidden="1">[8]PROGRESS!#REF!</definedName>
    <definedName name="_21__123Graph_X1_94" localSheetId="1" hidden="1">[8]PROGRESS!#REF!</definedName>
    <definedName name="_21__123Graph_X1_94" localSheetId="29" hidden="1">[8]PROGRESS!#REF!</definedName>
    <definedName name="_21__123Graph_X1_94" hidden="1">[8]PROGRESS!#REF!</definedName>
    <definedName name="_22__123Graph_B1_94" localSheetId="18" hidden="1">[7]PROGRESS!#REF!</definedName>
    <definedName name="_22__123Graph_B1_94" localSheetId="0" hidden="1">[7]PROGRESS!#REF!</definedName>
    <definedName name="_22__123Graph_B1_94" localSheetId="19" hidden="1">[7]PROGRESS!#REF!</definedName>
    <definedName name="_22__123Graph_B1_94" localSheetId="20" hidden="1">[7]PROGRESS!#REF!</definedName>
    <definedName name="_22__123Graph_B1_94" localSheetId="1" hidden="1">[7]PROGRESS!#REF!</definedName>
    <definedName name="_22__123Graph_B1_94" localSheetId="29" hidden="1">[7]PROGRESS!#REF!</definedName>
    <definedName name="_22__123Graph_B1_94" hidden="1">[7]PROGRESS!#REF!</definedName>
    <definedName name="_23__123Graph_BPROGRESS_4_95" localSheetId="18" hidden="1">[7]PROGRESS!#REF!</definedName>
    <definedName name="_23__123Graph_BPROGRESS_4_95" localSheetId="0" hidden="1">[7]PROGRESS!#REF!</definedName>
    <definedName name="_23__123Graph_BPROGRESS_4_95" localSheetId="19" hidden="1">[7]PROGRESS!#REF!</definedName>
    <definedName name="_23__123Graph_BPROGRESS_4_95" localSheetId="20" hidden="1">[7]PROGRESS!#REF!</definedName>
    <definedName name="_23__123Graph_BPROGRESS_4_95" localSheetId="1" hidden="1">[7]PROGRESS!#REF!</definedName>
    <definedName name="_23__123Graph_BPROGRESS_4_95" localSheetId="29" hidden="1">[7]PROGRESS!#REF!</definedName>
    <definedName name="_23__123Graph_BPROGRESS_4_95" hidden="1">[7]PROGRESS!#REF!</definedName>
    <definedName name="_24__123Graph_B1_94" localSheetId="18" hidden="1">[8]PROGRESS!#REF!</definedName>
    <definedName name="_24__123Graph_B1_94" localSheetId="0" hidden="1">[8]PROGRESS!#REF!</definedName>
    <definedName name="_24__123Graph_B1_94" localSheetId="19" hidden="1">[8]PROGRESS!#REF!</definedName>
    <definedName name="_24__123Graph_B1_94" localSheetId="20" hidden="1">[8]PROGRESS!#REF!</definedName>
    <definedName name="_24__123Graph_B1_94" localSheetId="1" hidden="1">[8]PROGRESS!#REF!</definedName>
    <definedName name="_24__123Graph_B1_94" localSheetId="29" hidden="1">[8]PROGRESS!#REF!</definedName>
    <definedName name="_24__123Graph_B1_94" hidden="1">[8]PROGRESS!#REF!</definedName>
    <definedName name="_24__123Graph_BTEM1_94" localSheetId="18" hidden="1">[8]PROGRESS!#REF!</definedName>
    <definedName name="_24__123Graph_BTEM1_94" localSheetId="0" hidden="1">[8]PROGRESS!#REF!</definedName>
    <definedName name="_24__123Graph_BTEM1_94" localSheetId="19" hidden="1">[8]PROGRESS!#REF!</definedName>
    <definedName name="_24__123Graph_BTEM1_94" localSheetId="20" hidden="1">[8]PROGRESS!#REF!</definedName>
    <definedName name="_24__123Graph_BTEM1_94" localSheetId="1" hidden="1">[8]PROGRESS!#REF!</definedName>
    <definedName name="_24__123Graph_BTEM1_94" localSheetId="29" hidden="1">[8]PROGRESS!#REF!</definedName>
    <definedName name="_24__123Graph_BTEM1_94" hidden="1">[8]PROGRESS!#REF!</definedName>
    <definedName name="_24__123Graph_XPROGRESS_4_95" localSheetId="18" hidden="1">[8]PROGRESS!#REF!</definedName>
    <definedName name="_24__123Graph_XPROGRESS_4_95" localSheetId="0" hidden="1">[8]PROGRESS!#REF!</definedName>
    <definedName name="_24__123Graph_XPROGRESS_4_95" localSheetId="19" hidden="1">[8]PROGRESS!#REF!</definedName>
    <definedName name="_24__123Graph_XPROGRESS_4_95" localSheetId="20" hidden="1">[8]PROGRESS!#REF!</definedName>
    <definedName name="_24__123Graph_XPROGRESS_4_95" localSheetId="1" hidden="1">[8]PROGRESS!#REF!</definedName>
    <definedName name="_24__123Graph_XPROGRESS_4_95" localSheetId="29" hidden="1">[8]PROGRESS!#REF!</definedName>
    <definedName name="_24__123Graph_XPROGRESS_4_95" hidden="1">[8]PROGRESS!#REF!</definedName>
    <definedName name="_25__123Graph_X1_94" localSheetId="18" hidden="1">[7]PROGRESS!#REF!</definedName>
    <definedName name="_25__123Graph_X1_94" localSheetId="0" hidden="1">[7]PROGRESS!#REF!</definedName>
    <definedName name="_25__123Graph_X1_94" localSheetId="19" hidden="1">[7]PROGRESS!#REF!</definedName>
    <definedName name="_25__123Graph_X1_94" localSheetId="20" hidden="1">[7]PROGRESS!#REF!</definedName>
    <definedName name="_25__123Graph_X1_94" localSheetId="1" hidden="1">[7]PROGRESS!#REF!</definedName>
    <definedName name="_25__123Graph_X1_94" localSheetId="29" hidden="1">[7]PROGRESS!#REF!</definedName>
    <definedName name="_25__123Graph_X1_94" hidden="1">[7]PROGRESS!#REF!</definedName>
    <definedName name="_26__123Graph_XPROGRESS_4_95" localSheetId="18" hidden="1">[7]PROGRESS!#REF!</definedName>
    <definedName name="_26__123Graph_XPROGRESS_4_95" localSheetId="0" hidden="1">[7]PROGRESS!#REF!</definedName>
    <definedName name="_26__123Graph_XPROGRESS_4_95" localSheetId="19" hidden="1">[7]PROGRESS!#REF!</definedName>
    <definedName name="_26__123Graph_XPROGRESS_4_95" localSheetId="20" hidden="1">[7]PROGRESS!#REF!</definedName>
    <definedName name="_26__123Graph_XPROGRESS_4_95" localSheetId="1" hidden="1">[7]PROGRESS!#REF!</definedName>
    <definedName name="_26__123Graph_XPROGRESS_4_95" localSheetId="29" hidden="1">[7]PROGRESS!#REF!</definedName>
    <definedName name="_26__123Graph_XPROGRESS_4_95" hidden="1">[7]PROGRESS!#REF!</definedName>
    <definedName name="_27__123Graph_XTEM1_94" localSheetId="18" hidden="1">[8]PROGRESS!#REF!</definedName>
    <definedName name="_27__123Graph_XTEM1_94" localSheetId="0" hidden="1">[8]PROGRESS!#REF!</definedName>
    <definedName name="_27__123Graph_XTEM1_94" localSheetId="19" hidden="1">[8]PROGRESS!#REF!</definedName>
    <definedName name="_27__123Graph_XTEM1_94" localSheetId="20" hidden="1">[8]PROGRESS!#REF!</definedName>
    <definedName name="_27__123Graph_XTEM1_94" localSheetId="1" hidden="1">[8]PROGRESS!#REF!</definedName>
    <definedName name="_27__123Graph_XTEM1_94" localSheetId="29" hidden="1">[8]PROGRESS!#REF!</definedName>
    <definedName name="_27__123Graph_XTEM1_94" hidden="1">[8]PROGRESS!#REF!</definedName>
    <definedName name="_28__123Graph_X1_94" localSheetId="18" hidden="1">[8]PROGRESS!#REF!</definedName>
    <definedName name="_28__123Graph_X1_94" localSheetId="0" hidden="1">[8]PROGRESS!#REF!</definedName>
    <definedName name="_28__123Graph_X1_94" localSheetId="19" hidden="1">[8]PROGRESS!#REF!</definedName>
    <definedName name="_28__123Graph_X1_94" localSheetId="20" hidden="1">[8]PROGRESS!#REF!</definedName>
    <definedName name="_28__123Graph_X1_94" localSheetId="1" hidden="1">[8]PROGRESS!#REF!</definedName>
    <definedName name="_28__123Graph_X1_94" localSheetId="29" hidden="1">[8]PROGRESS!#REF!</definedName>
    <definedName name="_28__123Graph_X1_94" hidden="1">[8]PROGRESS!#REF!</definedName>
    <definedName name="_3____123Graph_ATEM1_94" localSheetId="18" hidden="1">[7]PROGRESS!#REF!</definedName>
    <definedName name="_3____123Graph_ATEM1_94" localSheetId="0" hidden="1">[7]PROGRESS!#REF!</definedName>
    <definedName name="_3____123Graph_ATEM1_94" localSheetId="19" hidden="1">[7]PROGRESS!#REF!</definedName>
    <definedName name="_3____123Graph_ATEM1_94" localSheetId="20" hidden="1">[7]PROGRESS!#REF!</definedName>
    <definedName name="_3____123Graph_ATEM1_94" localSheetId="1" hidden="1">[7]PROGRESS!#REF!</definedName>
    <definedName name="_3____123Graph_ATEM1_94" localSheetId="29" hidden="1">[7]PROGRESS!#REF!</definedName>
    <definedName name="_3____123Graph_ATEM1_94" hidden="1">[7]PROGRESS!#REF!</definedName>
    <definedName name="_3__123Graph_A1_94" localSheetId="18" hidden="1">[8]PROGRESS!#REF!</definedName>
    <definedName name="_3__123Graph_A1_94" localSheetId="0" hidden="1">[8]PROGRESS!#REF!</definedName>
    <definedName name="_3__123Graph_A1_94" localSheetId="19" hidden="1">[8]PROGRESS!#REF!</definedName>
    <definedName name="_3__123Graph_A1_94" localSheetId="20" hidden="1">[8]PROGRESS!#REF!</definedName>
    <definedName name="_3__123Graph_A1_94" localSheetId="1" hidden="1">[8]PROGRESS!#REF!</definedName>
    <definedName name="_3__123Graph_A1_94" localSheetId="29" hidden="1">[8]PROGRESS!#REF!</definedName>
    <definedName name="_3__123Graph_A1_94" hidden="1">[8]PROGRESS!#REF!</definedName>
    <definedName name="_3__123Graph_ATEM1_94" localSheetId="18" hidden="1">[4]PROGRESS!#REF!</definedName>
    <definedName name="_3__123Graph_ATEM1_94" localSheetId="0" hidden="1">[5]PROGRESS!#REF!</definedName>
    <definedName name="_3__123Graph_ATEM1_94" localSheetId="19" hidden="1">[6]PROGRESS!#REF!</definedName>
    <definedName name="_3__123Graph_ATEM1_94" localSheetId="20" hidden="1">[6]PROGRESS!#REF!</definedName>
    <definedName name="_3__123Graph_ATEM1_94" localSheetId="24" hidden="1">[6]PROGRESS!#REF!</definedName>
    <definedName name="_3__123Graph_ATEM1_94" localSheetId="25" hidden="1">[6]PROGRESS!#REF!</definedName>
    <definedName name="_3__123Graph_ATEM1_94" localSheetId="1" hidden="1">[5]PROGRESS!#REF!</definedName>
    <definedName name="_3__123Graph_ATEM1_94" localSheetId="29" hidden="1">[4]PROGRESS!#REF!</definedName>
    <definedName name="_3__123Graph_ATEM1_94" hidden="1">[4]PROGRESS!#REF!</definedName>
    <definedName name="_30__123Graph_BPROGRESS_4_95" localSheetId="18" hidden="1">[8]PROGRESS!#REF!</definedName>
    <definedName name="_30__123Graph_BPROGRESS_4_95" localSheetId="0" hidden="1">[8]PROGRESS!#REF!</definedName>
    <definedName name="_30__123Graph_BPROGRESS_4_95" localSheetId="19" hidden="1">[8]PROGRESS!#REF!</definedName>
    <definedName name="_30__123Graph_BPROGRESS_4_95" localSheetId="20" hidden="1">[8]PROGRESS!#REF!</definedName>
    <definedName name="_30__123Graph_BPROGRESS_4_95" localSheetId="1" hidden="1">[8]PROGRESS!#REF!</definedName>
    <definedName name="_30__123Graph_BPROGRESS_4_95" localSheetId="29" hidden="1">[8]PROGRESS!#REF!</definedName>
    <definedName name="_30__123Graph_BPROGRESS_4_95" hidden="1">[8]PROGRESS!#REF!</definedName>
    <definedName name="_32__123Graph_XPROGRESS_4_95" localSheetId="18" hidden="1">[8]PROGRESS!#REF!</definedName>
    <definedName name="_32__123Graph_XPROGRESS_4_95" localSheetId="0" hidden="1">[8]PROGRESS!#REF!</definedName>
    <definedName name="_32__123Graph_XPROGRESS_4_95" localSheetId="19" hidden="1">[8]PROGRESS!#REF!</definedName>
    <definedName name="_32__123Graph_XPROGRESS_4_95" localSheetId="20" hidden="1">[8]PROGRESS!#REF!</definedName>
    <definedName name="_32__123Graph_XPROGRESS_4_95" localSheetId="1" hidden="1">[8]PROGRESS!#REF!</definedName>
    <definedName name="_32__123Graph_XPROGRESS_4_95" localSheetId="29" hidden="1">[8]PROGRESS!#REF!</definedName>
    <definedName name="_32__123Graph_XPROGRESS_4_95" hidden="1">[8]PROGRESS!#REF!</definedName>
    <definedName name="_36__123Graph_BTEM1_94" localSheetId="18" hidden="1">[8]PROGRESS!#REF!</definedName>
    <definedName name="_36__123Graph_BTEM1_94" localSheetId="0" hidden="1">[8]PROGRESS!#REF!</definedName>
    <definedName name="_36__123Graph_BTEM1_94" localSheetId="19" hidden="1">[8]PROGRESS!#REF!</definedName>
    <definedName name="_36__123Graph_BTEM1_94" localSheetId="20" hidden="1">[8]PROGRESS!#REF!</definedName>
    <definedName name="_36__123Graph_BTEM1_94" localSheetId="1" hidden="1">[8]PROGRESS!#REF!</definedName>
    <definedName name="_36__123Graph_BTEM1_94" localSheetId="29" hidden="1">[8]PROGRESS!#REF!</definedName>
    <definedName name="_36__123Graph_BTEM1_94" hidden="1">[8]PROGRESS!#REF!</definedName>
    <definedName name="_36__123Graph_XTEM1_94" localSheetId="18" hidden="1">[8]PROGRESS!#REF!</definedName>
    <definedName name="_36__123Graph_XTEM1_94" localSheetId="0" hidden="1">[8]PROGRESS!#REF!</definedName>
    <definedName name="_36__123Graph_XTEM1_94" localSheetId="19" hidden="1">[8]PROGRESS!#REF!</definedName>
    <definedName name="_36__123Graph_XTEM1_94" localSheetId="20" hidden="1">[8]PROGRESS!#REF!</definedName>
    <definedName name="_36__123Graph_XTEM1_94" localSheetId="1" hidden="1">[8]PROGRESS!#REF!</definedName>
    <definedName name="_36__123Graph_XTEM1_94" localSheetId="29" hidden="1">[8]PROGRESS!#REF!</definedName>
    <definedName name="_36__123Graph_XTEM1_94" hidden="1">[8]PROGRESS!#REF!</definedName>
    <definedName name="_4____123Graph_B1_94" localSheetId="18" hidden="1">[7]PROGRESS!#REF!</definedName>
    <definedName name="_4____123Graph_B1_94" localSheetId="0" hidden="1">[7]PROGRESS!#REF!</definedName>
    <definedName name="_4____123Graph_B1_94" localSheetId="19" hidden="1">[7]PROGRESS!#REF!</definedName>
    <definedName name="_4____123Graph_B1_94" localSheetId="20" hidden="1">[7]PROGRESS!#REF!</definedName>
    <definedName name="_4____123Graph_B1_94" localSheetId="1" hidden="1">[7]PROGRESS!#REF!</definedName>
    <definedName name="_4____123Graph_B1_94" localSheetId="29" hidden="1">[7]PROGRESS!#REF!</definedName>
    <definedName name="_4____123Graph_B1_94" hidden="1">[7]PROGRESS!#REF!</definedName>
    <definedName name="_4__123Graph_A1_94" localSheetId="18" hidden="1">[8]PROGRESS!#REF!</definedName>
    <definedName name="_4__123Graph_A1_94" localSheetId="0" hidden="1">[8]PROGRESS!#REF!</definedName>
    <definedName name="_4__123Graph_A1_94" localSheetId="19" hidden="1">[8]PROGRESS!#REF!</definedName>
    <definedName name="_4__123Graph_A1_94" localSheetId="20" hidden="1">[8]PROGRESS!#REF!</definedName>
    <definedName name="_4__123Graph_A1_94" localSheetId="1" hidden="1">[8]PROGRESS!#REF!</definedName>
    <definedName name="_4__123Graph_A1_94" localSheetId="29" hidden="1">[8]PROGRESS!#REF!</definedName>
    <definedName name="_4__123Graph_A1_94" hidden="1">[8]PROGRESS!#REF!</definedName>
    <definedName name="_4__123Graph_APROGRESS_4_95" localSheetId="18" hidden="1">[8]PROGRESS!#REF!</definedName>
    <definedName name="_4__123Graph_APROGRESS_4_95" localSheetId="0" hidden="1">[8]PROGRESS!#REF!</definedName>
    <definedName name="_4__123Graph_APROGRESS_4_95" localSheetId="19" hidden="1">[8]PROGRESS!#REF!</definedName>
    <definedName name="_4__123Graph_APROGRESS_4_95" localSheetId="20" hidden="1">[8]PROGRESS!#REF!</definedName>
    <definedName name="_4__123Graph_APROGRESS_4_95" localSheetId="1" hidden="1">[8]PROGRESS!#REF!</definedName>
    <definedName name="_4__123Graph_APROGRESS_4_95" localSheetId="29" hidden="1">[8]PROGRESS!#REF!</definedName>
    <definedName name="_4__123Graph_APROGRESS_4_95" hidden="1">[8]PROGRESS!#REF!</definedName>
    <definedName name="_4__123Graph_B1_94" localSheetId="18" hidden="1">[4]PROGRESS!#REF!</definedName>
    <definedName name="_4__123Graph_B1_94" localSheetId="0" hidden="1">[5]PROGRESS!#REF!</definedName>
    <definedName name="_4__123Graph_B1_94" localSheetId="19" hidden="1">[6]PROGRESS!#REF!</definedName>
    <definedName name="_4__123Graph_B1_94" localSheetId="20" hidden="1">[6]PROGRESS!#REF!</definedName>
    <definedName name="_4__123Graph_B1_94" localSheetId="24" hidden="1">[6]PROGRESS!#REF!</definedName>
    <definedName name="_4__123Graph_B1_94" localSheetId="25" hidden="1">[6]PROGRESS!#REF!</definedName>
    <definedName name="_4__123Graph_B1_94" localSheetId="1" hidden="1">[5]PROGRESS!#REF!</definedName>
    <definedName name="_4__123Graph_B1_94" localSheetId="29" hidden="1">[4]PROGRESS!#REF!</definedName>
    <definedName name="_4__123Graph_B1_94" hidden="1">[4]PROGRESS!#REF!</definedName>
    <definedName name="_40__123Graph_APROGRESS_4_95" localSheetId="18" hidden="1">[9]PROGRESS!#REF!</definedName>
    <definedName name="_40__123Graph_APROGRESS_4_95" localSheetId="0" hidden="1">[9]PROGRESS!#REF!</definedName>
    <definedName name="_40__123Graph_APROGRESS_4_95" localSheetId="19" hidden="1">[9]PROGRESS!#REF!</definedName>
    <definedName name="_40__123Graph_APROGRESS_4_95" localSheetId="20" hidden="1">[9]PROGRESS!#REF!</definedName>
    <definedName name="_40__123Graph_APROGRESS_4_95" localSheetId="1" hidden="1">[9]PROGRESS!#REF!</definedName>
    <definedName name="_40__123Graph_APROGRESS_4_95" localSheetId="29" hidden="1">[9]PROGRESS!#REF!</definedName>
    <definedName name="_40__123Graph_APROGRESS_4_95" hidden="1">[9]PROGRESS!#REF!</definedName>
    <definedName name="_42__123Graph_X1_94" localSheetId="18" hidden="1">[8]PROGRESS!#REF!</definedName>
    <definedName name="_42__123Graph_X1_94" localSheetId="0" hidden="1">[8]PROGRESS!#REF!</definedName>
    <definedName name="_42__123Graph_X1_94" localSheetId="19" hidden="1">[8]PROGRESS!#REF!</definedName>
    <definedName name="_42__123Graph_X1_94" localSheetId="20" hidden="1">[8]PROGRESS!#REF!</definedName>
    <definedName name="_42__123Graph_X1_94" localSheetId="1" hidden="1">[8]PROGRESS!#REF!</definedName>
    <definedName name="_42__123Graph_X1_94" localSheetId="29" hidden="1">[8]PROGRESS!#REF!</definedName>
    <definedName name="_42__123Graph_X1_94" hidden="1">[8]PROGRESS!#REF!</definedName>
    <definedName name="_48__123Graph_XPROGRESS_4_95" localSheetId="18" hidden="1">[8]PROGRESS!#REF!</definedName>
    <definedName name="_48__123Graph_XPROGRESS_4_95" localSheetId="0" hidden="1">[8]PROGRESS!#REF!</definedName>
    <definedName name="_48__123Graph_XPROGRESS_4_95" localSheetId="19" hidden="1">[8]PROGRESS!#REF!</definedName>
    <definedName name="_48__123Graph_XPROGRESS_4_95" localSheetId="20" hidden="1">[8]PROGRESS!#REF!</definedName>
    <definedName name="_48__123Graph_XPROGRESS_4_95" localSheetId="1" hidden="1">[8]PROGRESS!#REF!</definedName>
    <definedName name="_48__123Graph_XPROGRESS_4_95" localSheetId="29" hidden="1">[8]PROGRESS!#REF!</definedName>
    <definedName name="_48__123Graph_XPROGRESS_4_95" hidden="1">[8]PROGRESS!#REF!</definedName>
    <definedName name="_5____123Graph_BPROGRESS_4_95" localSheetId="18" hidden="1">[7]PROGRESS!#REF!</definedName>
    <definedName name="_5____123Graph_BPROGRESS_4_95" localSheetId="0" hidden="1">[7]PROGRESS!#REF!</definedName>
    <definedName name="_5____123Graph_BPROGRESS_4_95" localSheetId="19" hidden="1">[7]PROGRESS!#REF!</definedName>
    <definedName name="_5____123Graph_BPROGRESS_4_95" localSheetId="20" hidden="1">[7]PROGRESS!#REF!</definedName>
    <definedName name="_5____123Graph_BPROGRESS_4_95" localSheetId="1" hidden="1">[7]PROGRESS!#REF!</definedName>
    <definedName name="_5____123Graph_BPROGRESS_4_95" localSheetId="29" hidden="1">[7]PROGRESS!#REF!</definedName>
    <definedName name="_5____123Graph_BPROGRESS_4_95" hidden="1">[7]PROGRESS!#REF!</definedName>
    <definedName name="_5__123Graph_BPROGRESS_4_95" localSheetId="18" hidden="1">[4]PROGRESS!#REF!</definedName>
    <definedName name="_5__123Graph_BPROGRESS_4_95" localSheetId="0" hidden="1">[5]PROGRESS!#REF!</definedName>
    <definedName name="_5__123Graph_BPROGRESS_4_95" localSheetId="19" hidden="1">[6]PROGRESS!#REF!</definedName>
    <definedName name="_5__123Graph_BPROGRESS_4_95" localSheetId="20" hidden="1">[6]PROGRESS!#REF!</definedName>
    <definedName name="_5__123Graph_BPROGRESS_4_95" localSheetId="24" hidden="1">[6]PROGRESS!#REF!</definedName>
    <definedName name="_5__123Graph_BPROGRESS_4_95" localSheetId="25" hidden="1">[6]PROGRESS!#REF!</definedName>
    <definedName name="_5__123Graph_BPROGRESS_4_95" localSheetId="1" hidden="1">[5]PROGRESS!#REF!</definedName>
    <definedName name="_5__123Graph_BPROGRESS_4_95" localSheetId="29" hidden="1">[4]PROGRESS!#REF!</definedName>
    <definedName name="_5__123Graph_BPROGRESS_4_95" hidden="1">[4]PROGRESS!#REF!</definedName>
    <definedName name="_54__123Graph_XTEM1_94" localSheetId="18" hidden="1">[8]PROGRESS!#REF!</definedName>
    <definedName name="_54__123Graph_XTEM1_94" localSheetId="0" hidden="1">[8]PROGRESS!#REF!</definedName>
    <definedName name="_54__123Graph_XTEM1_94" localSheetId="19" hidden="1">[8]PROGRESS!#REF!</definedName>
    <definedName name="_54__123Graph_XTEM1_94" localSheetId="20" hidden="1">[8]PROGRESS!#REF!</definedName>
    <definedName name="_54__123Graph_XTEM1_94" localSheetId="1" hidden="1">[8]PROGRESS!#REF!</definedName>
    <definedName name="_54__123Graph_XTEM1_94" localSheetId="29" hidden="1">[8]PROGRESS!#REF!</definedName>
    <definedName name="_54__123Graph_XTEM1_94" hidden="1">[8]PROGRESS!#REF!</definedName>
    <definedName name="_6____123Graph_BTEM1_94" localSheetId="18" hidden="1">[7]PROGRESS!#REF!</definedName>
    <definedName name="_6____123Graph_BTEM1_94" localSheetId="0" hidden="1">[7]PROGRESS!#REF!</definedName>
    <definedName name="_6____123Graph_BTEM1_94" localSheetId="19" hidden="1">[7]PROGRESS!#REF!</definedName>
    <definedName name="_6____123Graph_BTEM1_94" localSheetId="20" hidden="1">[7]PROGRESS!#REF!</definedName>
    <definedName name="_6____123Graph_BTEM1_94" localSheetId="1" hidden="1">[7]PROGRESS!#REF!</definedName>
    <definedName name="_6____123Graph_BTEM1_94" localSheetId="29" hidden="1">[7]PROGRESS!#REF!</definedName>
    <definedName name="_6____123Graph_BTEM1_94" hidden="1">[7]PROGRESS!#REF!</definedName>
    <definedName name="_6__123Graph_A1_94" localSheetId="18" hidden="1">[8]PROGRESS!#REF!</definedName>
    <definedName name="_6__123Graph_A1_94" localSheetId="0" hidden="1">[8]PROGRESS!#REF!</definedName>
    <definedName name="_6__123Graph_A1_94" localSheetId="19" hidden="1">[8]PROGRESS!#REF!</definedName>
    <definedName name="_6__123Graph_A1_94" localSheetId="20" hidden="1">[8]PROGRESS!#REF!</definedName>
    <definedName name="_6__123Graph_A1_94" localSheetId="1" hidden="1">[8]PROGRESS!#REF!</definedName>
    <definedName name="_6__123Graph_A1_94" localSheetId="29" hidden="1">[8]PROGRESS!#REF!</definedName>
    <definedName name="_6__123Graph_A1_94" hidden="1">[8]PROGRESS!#REF!</definedName>
    <definedName name="_6__123Graph_APROGRESS_4_95" localSheetId="18" hidden="1">[8]PROGRESS!#REF!</definedName>
    <definedName name="_6__123Graph_APROGRESS_4_95" localSheetId="0" hidden="1">[8]PROGRESS!#REF!</definedName>
    <definedName name="_6__123Graph_APROGRESS_4_95" localSheetId="19" hidden="1">[8]PROGRESS!#REF!</definedName>
    <definedName name="_6__123Graph_APROGRESS_4_95" localSheetId="20" hidden="1">[8]PROGRESS!#REF!</definedName>
    <definedName name="_6__123Graph_APROGRESS_4_95" localSheetId="1" hidden="1">[8]PROGRESS!#REF!</definedName>
    <definedName name="_6__123Graph_APROGRESS_4_95" localSheetId="29" hidden="1">[8]PROGRESS!#REF!</definedName>
    <definedName name="_6__123Graph_APROGRESS_4_95" hidden="1">[8]PROGRESS!#REF!</definedName>
    <definedName name="_6__123Graph_ATEM1_94" localSheetId="18" hidden="1">[8]PROGRESS!#REF!</definedName>
    <definedName name="_6__123Graph_ATEM1_94" localSheetId="0" hidden="1">[8]PROGRESS!#REF!</definedName>
    <definedName name="_6__123Graph_ATEM1_94" localSheetId="19" hidden="1">[8]PROGRESS!#REF!</definedName>
    <definedName name="_6__123Graph_ATEM1_94" localSheetId="20" hidden="1">[8]PROGRESS!#REF!</definedName>
    <definedName name="_6__123Graph_ATEM1_94" localSheetId="1" hidden="1">[8]PROGRESS!#REF!</definedName>
    <definedName name="_6__123Graph_ATEM1_94" localSheetId="29" hidden="1">[8]PROGRESS!#REF!</definedName>
    <definedName name="_6__123Graph_ATEM1_94" hidden="1">[8]PROGRESS!#REF!</definedName>
    <definedName name="_6__123Graph_BTEM1_94" localSheetId="18" hidden="1">[4]PROGRESS!#REF!</definedName>
    <definedName name="_6__123Graph_BTEM1_94" localSheetId="0" hidden="1">[5]PROGRESS!#REF!</definedName>
    <definedName name="_6__123Graph_BTEM1_94" localSheetId="19" hidden="1">[6]PROGRESS!#REF!</definedName>
    <definedName name="_6__123Graph_BTEM1_94" localSheetId="20" hidden="1">[6]PROGRESS!#REF!</definedName>
    <definedName name="_6__123Graph_BTEM1_94" localSheetId="24" hidden="1">[6]PROGRESS!#REF!</definedName>
    <definedName name="_6__123Graph_BTEM1_94" localSheetId="25" hidden="1">[6]PROGRESS!#REF!</definedName>
    <definedName name="_6__123Graph_BTEM1_94" localSheetId="1" hidden="1">[5]PROGRESS!#REF!</definedName>
    <definedName name="_6__123Graph_BTEM1_94" localSheetId="29" hidden="1">[4]PROGRESS!#REF!</definedName>
    <definedName name="_6__123Graph_BTEM1_94" hidden="1">[4]PROGRESS!#REF!</definedName>
    <definedName name="_60__123Graph_ATEM1_94" localSheetId="18" hidden="1">[9]PROGRESS!#REF!</definedName>
    <definedName name="_60__123Graph_ATEM1_94" localSheetId="0" hidden="1">[9]PROGRESS!#REF!</definedName>
    <definedName name="_60__123Graph_ATEM1_94" localSheetId="19" hidden="1">[9]PROGRESS!#REF!</definedName>
    <definedName name="_60__123Graph_ATEM1_94" localSheetId="20" hidden="1">[9]PROGRESS!#REF!</definedName>
    <definedName name="_60__123Graph_ATEM1_94" localSheetId="1" hidden="1">[9]PROGRESS!#REF!</definedName>
    <definedName name="_60__123Graph_ATEM1_94" localSheetId="29" hidden="1">[9]PROGRESS!#REF!</definedName>
    <definedName name="_60__123Graph_ATEM1_94" hidden="1">[9]PROGRESS!#REF!</definedName>
    <definedName name="_7____123Graph_X1_94" localSheetId="18" hidden="1">[7]PROGRESS!#REF!</definedName>
    <definedName name="_7____123Graph_X1_94" localSheetId="0" hidden="1">[7]PROGRESS!#REF!</definedName>
    <definedName name="_7____123Graph_X1_94" localSheetId="19" hidden="1">[7]PROGRESS!#REF!</definedName>
    <definedName name="_7____123Graph_X1_94" localSheetId="20" hidden="1">[7]PROGRESS!#REF!</definedName>
    <definedName name="_7____123Graph_X1_94" localSheetId="1" hidden="1">[7]PROGRESS!#REF!</definedName>
    <definedName name="_7____123Graph_X1_94" localSheetId="29" hidden="1">[7]PROGRESS!#REF!</definedName>
    <definedName name="_7____123Graph_X1_94" hidden="1">[7]PROGRESS!#REF!</definedName>
    <definedName name="_7__123Graph_X1_94" localSheetId="18" hidden="1">[4]PROGRESS!#REF!</definedName>
    <definedName name="_7__123Graph_X1_94" localSheetId="0" hidden="1">[5]PROGRESS!#REF!</definedName>
    <definedName name="_7__123Graph_X1_94" localSheetId="19" hidden="1">[6]PROGRESS!#REF!</definedName>
    <definedName name="_7__123Graph_X1_94" localSheetId="20" hidden="1">[6]PROGRESS!#REF!</definedName>
    <definedName name="_7__123Graph_X1_94" localSheetId="24" hidden="1">[6]PROGRESS!#REF!</definedName>
    <definedName name="_7__123Graph_X1_94" localSheetId="25" hidden="1">[6]PROGRESS!#REF!</definedName>
    <definedName name="_7__123Graph_X1_94" localSheetId="1" hidden="1">[5]PROGRESS!#REF!</definedName>
    <definedName name="_7__123Graph_X1_94" localSheetId="29" hidden="1">[4]PROGRESS!#REF!</definedName>
    <definedName name="_7__123Graph_X1_94" hidden="1">[4]PROGRESS!#REF!</definedName>
    <definedName name="_8____123Graph_XPROGRESS_4_95" localSheetId="18" hidden="1">[7]PROGRESS!#REF!</definedName>
    <definedName name="_8____123Graph_XPROGRESS_4_95" localSheetId="0" hidden="1">[7]PROGRESS!#REF!</definedName>
    <definedName name="_8____123Graph_XPROGRESS_4_95" localSheetId="19" hidden="1">[7]PROGRESS!#REF!</definedName>
    <definedName name="_8____123Graph_XPROGRESS_4_95" localSheetId="20" hidden="1">[7]PROGRESS!#REF!</definedName>
    <definedName name="_8____123Graph_XPROGRESS_4_95" localSheetId="1" hidden="1">[7]PROGRESS!#REF!</definedName>
    <definedName name="_8____123Graph_XPROGRESS_4_95" localSheetId="29" hidden="1">[7]PROGRESS!#REF!</definedName>
    <definedName name="_8____123Graph_XPROGRESS_4_95" hidden="1">[7]PROGRESS!#REF!</definedName>
    <definedName name="_8__123Graph_APROGRESS_4_95" localSheetId="18" hidden="1">[8]PROGRESS!#REF!</definedName>
    <definedName name="_8__123Graph_APROGRESS_4_95" localSheetId="0" hidden="1">[8]PROGRESS!#REF!</definedName>
    <definedName name="_8__123Graph_APROGRESS_4_95" localSheetId="19" hidden="1">[8]PROGRESS!#REF!</definedName>
    <definedName name="_8__123Graph_APROGRESS_4_95" localSheetId="20" hidden="1">[8]PROGRESS!#REF!</definedName>
    <definedName name="_8__123Graph_APROGRESS_4_95" localSheetId="1" hidden="1">[8]PROGRESS!#REF!</definedName>
    <definedName name="_8__123Graph_APROGRESS_4_95" localSheetId="29" hidden="1">[8]PROGRESS!#REF!</definedName>
    <definedName name="_8__123Graph_APROGRESS_4_95" hidden="1">[8]PROGRESS!#REF!</definedName>
    <definedName name="_8__123Graph_B1_94" localSheetId="18" hidden="1">[8]PROGRESS!#REF!</definedName>
    <definedName name="_8__123Graph_B1_94" localSheetId="0" hidden="1">[8]PROGRESS!#REF!</definedName>
    <definedName name="_8__123Graph_B1_94" localSheetId="19" hidden="1">[8]PROGRESS!#REF!</definedName>
    <definedName name="_8__123Graph_B1_94" localSheetId="20" hidden="1">[8]PROGRESS!#REF!</definedName>
    <definedName name="_8__123Graph_B1_94" localSheetId="1" hidden="1">[8]PROGRESS!#REF!</definedName>
    <definedName name="_8__123Graph_B1_94" localSheetId="29" hidden="1">[8]PROGRESS!#REF!</definedName>
    <definedName name="_8__123Graph_B1_94" hidden="1">[8]PROGRESS!#REF!</definedName>
    <definedName name="_8__123Graph_XPROGRESS_4_95" localSheetId="18" hidden="1">[4]PROGRESS!#REF!</definedName>
    <definedName name="_8__123Graph_XPROGRESS_4_95" localSheetId="0" hidden="1">[5]PROGRESS!#REF!</definedName>
    <definedName name="_8__123Graph_XPROGRESS_4_95" localSheetId="19" hidden="1">[6]PROGRESS!#REF!</definedName>
    <definedName name="_8__123Graph_XPROGRESS_4_95" localSheetId="20" hidden="1">[6]PROGRESS!#REF!</definedName>
    <definedName name="_8__123Graph_XPROGRESS_4_95" localSheetId="24" hidden="1">[6]PROGRESS!#REF!</definedName>
    <definedName name="_8__123Graph_XPROGRESS_4_95" localSheetId="25" hidden="1">[6]PROGRESS!#REF!</definedName>
    <definedName name="_8__123Graph_XPROGRESS_4_95" localSheetId="1" hidden="1">[5]PROGRESS!#REF!</definedName>
    <definedName name="_8__123Graph_XPROGRESS_4_95" localSheetId="29" hidden="1">[4]PROGRESS!#REF!</definedName>
    <definedName name="_8__123Graph_XPROGRESS_4_95" hidden="1">[4]PROGRESS!#REF!</definedName>
    <definedName name="_80__123Graph_B1_94" localSheetId="18" hidden="1">[9]PROGRESS!#REF!</definedName>
    <definedName name="_80__123Graph_B1_94" localSheetId="0" hidden="1">[9]PROGRESS!#REF!</definedName>
    <definedName name="_80__123Graph_B1_94" localSheetId="19" hidden="1">[9]PROGRESS!#REF!</definedName>
    <definedName name="_80__123Graph_B1_94" localSheetId="20" hidden="1">[9]PROGRESS!#REF!</definedName>
    <definedName name="_80__123Graph_B1_94" localSheetId="1" hidden="1">[9]PROGRESS!#REF!</definedName>
    <definedName name="_80__123Graph_B1_94" localSheetId="29" hidden="1">[9]PROGRESS!#REF!</definedName>
    <definedName name="_80__123Graph_B1_94" hidden="1">[9]PROGRESS!#REF!</definedName>
    <definedName name="_9____123Graph_XTEM1_94" localSheetId="18" hidden="1">[7]PROGRESS!#REF!</definedName>
    <definedName name="_9____123Graph_XTEM1_94" localSheetId="0" hidden="1">[7]PROGRESS!#REF!</definedName>
    <definedName name="_9____123Graph_XTEM1_94" localSheetId="19" hidden="1">[7]PROGRESS!#REF!</definedName>
    <definedName name="_9____123Graph_XTEM1_94" localSheetId="20" hidden="1">[7]PROGRESS!#REF!</definedName>
    <definedName name="_9____123Graph_XTEM1_94" localSheetId="1" hidden="1">[7]PROGRESS!#REF!</definedName>
    <definedName name="_9____123Graph_XTEM1_94" localSheetId="29" hidden="1">[7]PROGRESS!#REF!</definedName>
    <definedName name="_9____123Graph_XTEM1_94" hidden="1">[7]PROGRESS!#REF!</definedName>
    <definedName name="_9__123Graph_ATEM1_94" localSheetId="18" hidden="1">[8]PROGRESS!#REF!</definedName>
    <definedName name="_9__123Graph_ATEM1_94" localSheetId="0" hidden="1">[8]PROGRESS!#REF!</definedName>
    <definedName name="_9__123Graph_ATEM1_94" localSheetId="19" hidden="1">[8]PROGRESS!#REF!</definedName>
    <definedName name="_9__123Graph_ATEM1_94" localSheetId="20" hidden="1">[8]PROGRESS!#REF!</definedName>
    <definedName name="_9__123Graph_ATEM1_94" localSheetId="1" hidden="1">[8]PROGRESS!#REF!</definedName>
    <definedName name="_9__123Graph_ATEM1_94" localSheetId="29" hidden="1">[8]PROGRESS!#REF!</definedName>
    <definedName name="_9__123Graph_ATEM1_94" hidden="1">[8]PROGRESS!#REF!</definedName>
    <definedName name="_9__123Graph_XTEM1_94" localSheetId="18" hidden="1">[4]PROGRESS!#REF!</definedName>
    <definedName name="_9__123Graph_XTEM1_94" localSheetId="0" hidden="1">[5]PROGRESS!#REF!</definedName>
    <definedName name="_9__123Graph_XTEM1_94" localSheetId="19" hidden="1">[6]PROGRESS!#REF!</definedName>
    <definedName name="_9__123Graph_XTEM1_94" localSheetId="20" hidden="1">[6]PROGRESS!#REF!</definedName>
    <definedName name="_9__123Graph_XTEM1_94" localSheetId="24" hidden="1">[6]PROGRESS!#REF!</definedName>
    <definedName name="_9__123Graph_XTEM1_94" localSheetId="25" hidden="1">[6]PROGRESS!#REF!</definedName>
    <definedName name="_9__123Graph_XTEM1_94" localSheetId="1" hidden="1">[5]PROGRESS!#REF!</definedName>
    <definedName name="_9__123Graph_XTEM1_94" localSheetId="29" hidden="1">[4]PROGRESS!#REF!</definedName>
    <definedName name="_9__123Graph_XTEM1_94" hidden="1">[4]PROGRESS!#REF!</definedName>
    <definedName name="_Key1" localSheetId="18" hidden="1">[1]CAB!#REF!</definedName>
    <definedName name="_Key1" localSheetId="19" hidden="1">[2]CAB!#REF!</definedName>
    <definedName name="_Key1" localSheetId="20" hidden="1">[3]CAB!#REF!</definedName>
    <definedName name="_Key1" localSheetId="29" hidden="1">[1]CAB!#REF!</definedName>
    <definedName name="_Key1" hidden="1">[1]CAB!#REF!</definedName>
    <definedName name="_Order1" hidden="1">255</definedName>
    <definedName name="_Order2" hidden="1">255</definedName>
    <definedName name="_Parse_Out" localSheetId="9" hidden="1">#REF!</definedName>
    <definedName name="_Parse_Out" localSheetId="10" hidden="1">#REF!</definedName>
    <definedName name="_Parse_Out" localSheetId="11" hidden="1">#REF!</definedName>
    <definedName name="_Parse_Out" localSheetId="12" hidden="1">#REF!</definedName>
    <definedName name="_Parse_Out" localSheetId="13" hidden="1">#REF!</definedName>
    <definedName name="_Parse_Out" localSheetId="14" hidden="1">#REF!</definedName>
    <definedName name="_Parse_Out" localSheetId="15" hidden="1">#REF!</definedName>
    <definedName name="_Parse_Out" localSheetId="16" hidden="1">#REF!</definedName>
    <definedName name="_Parse_Out" localSheetId="17" hidden="1">#REF!</definedName>
    <definedName name="_Parse_Out" localSheetId="18" hidden="1">#REF!</definedName>
    <definedName name="_Parse_Out" localSheetId="0" hidden="1">#REF!</definedName>
    <definedName name="_Parse_Out" localSheetId="19" hidden="1">#REF!</definedName>
    <definedName name="_Parse_Out" localSheetId="20" hidden="1">#REF!</definedName>
    <definedName name="_Parse_Out" localSheetId="24" hidden="1">#REF!</definedName>
    <definedName name="_Parse_Out" localSheetId="25" hidden="1">#REF!</definedName>
    <definedName name="_Parse_Out" localSheetId="26" hidden="1">#REF!</definedName>
    <definedName name="_Parse_Out" localSheetId="1" hidden="1">#REF!</definedName>
    <definedName name="_Parse_Out" localSheetId="2" hidden="1">#REF!</definedName>
    <definedName name="_Parse_Out" localSheetId="29" hidden="1">#REF!</definedName>
    <definedName name="_Parse_Out" localSheetId="4" hidden="1">#REF!</definedName>
    <definedName name="_Parse_Out" localSheetId="5" hidden="1">#REF!</definedName>
    <definedName name="_Parse_Out" localSheetId="6" hidden="1">#REF!</definedName>
    <definedName name="_Parse_Out" localSheetId="7" hidden="1">#REF!</definedName>
    <definedName name="_Parse_Out" localSheetId="8" hidden="1">#REF!</definedName>
    <definedName name="_Parse_Out" hidden="1">#REF!</definedName>
    <definedName name="_SEC1200" localSheetId="9">#REF!</definedName>
    <definedName name="_SEC1200" localSheetId="10">#REF!</definedName>
    <definedName name="_SEC1200" localSheetId="11">#REF!</definedName>
    <definedName name="_SEC1200" localSheetId="12">#REF!</definedName>
    <definedName name="_SEC1200" localSheetId="13">#REF!</definedName>
    <definedName name="_SEC1200" localSheetId="14">#REF!</definedName>
    <definedName name="_SEC1200" localSheetId="15">#REF!</definedName>
    <definedName name="_SEC1200" localSheetId="16">#REF!</definedName>
    <definedName name="_SEC1200" localSheetId="17">#REF!</definedName>
    <definedName name="_SEC1200" localSheetId="18">#REF!</definedName>
    <definedName name="_SEC1200" localSheetId="0">#REF!</definedName>
    <definedName name="_SEC1200" localSheetId="19">#REF!</definedName>
    <definedName name="_SEC1200" localSheetId="20">#REF!</definedName>
    <definedName name="_SEC1200" localSheetId="24">#REF!</definedName>
    <definedName name="_SEC1200" localSheetId="25">#REF!</definedName>
    <definedName name="_SEC1200" localSheetId="26">#REF!</definedName>
    <definedName name="_SEC1200" localSheetId="1">#REF!</definedName>
    <definedName name="_SEC1200" localSheetId="2">#REF!</definedName>
    <definedName name="_SEC1200" localSheetId="29">#REF!</definedName>
    <definedName name="_SEC1200" localSheetId="4">#REF!</definedName>
    <definedName name="_SEC1200" localSheetId="5">#REF!</definedName>
    <definedName name="_SEC1200" localSheetId="6">#REF!</definedName>
    <definedName name="_SEC1200" localSheetId="7">#REF!</definedName>
    <definedName name="_SEC1200" localSheetId="8">#REF!</definedName>
    <definedName name="_SEC1200">#REF!</definedName>
    <definedName name="aaabbb" localSheetId="9" hidden="1">[6]PROGRESS!#REF!</definedName>
    <definedName name="aaabbb" localSheetId="10" hidden="1">[6]PROGRESS!#REF!</definedName>
    <definedName name="aaabbb" localSheetId="11" hidden="1">[6]PROGRESS!#REF!</definedName>
    <definedName name="aaabbb" localSheetId="12" hidden="1">[6]PROGRESS!#REF!</definedName>
    <definedName name="aaabbb" localSheetId="13" hidden="1">[6]PROGRESS!#REF!</definedName>
    <definedName name="aaabbb" localSheetId="14" hidden="1">[6]PROGRESS!#REF!</definedName>
    <definedName name="aaabbb" localSheetId="15" hidden="1">[6]PROGRESS!#REF!</definedName>
    <definedName name="aaabbb" localSheetId="16" hidden="1">[6]PROGRESS!#REF!</definedName>
    <definedName name="aaabbb" localSheetId="17" hidden="1">[6]PROGRESS!#REF!</definedName>
    <definedName name="aaabbb" localSheetId="18" hidden="1">[6]PROGRESS!#REF!</definedName>
    <definedName name="aaabbb" localSheetId="19" hidden="1">[6]PROGRESS!#REF!</definedName>
    <definedName name="aaabbb" localSheetId="20" hidden="1">[6]PROGRESS!#REF!</definedName>
    <definedName name="aaabbb" localSheetId="24" hidden="1">[6]PROGRESS!#REF!</definedName>
    <definedName name="aaabbb" localSheetId="25" hidden="1">[6]PROGRESS!#REF!</definedName>
    <definedName name="aaabbb" localSheetId="26" hidden="1">[6]PROGRESS!#REF!</definedName>
    <definedName name="aaabbb" localSheetId="2" hidden="1">[6]PROGRESS!#REF!</definedName>
    <definedName name="aaabbb" localSheetId="4" hidden="1">[6]PROGRESS!#REF!</definedName>
    <definedName name="aaabbb" localSheetId="5" hidden="1">[6]PROGRESS!#REF!</definedName>
    <definedName name="aaabbb" localSheetId="6" hidden="1">[6]PROGRESS!#REF!</definedName>
    <definedName name="aaabbb" localSheetId="7" hidden="1">[6]PROGRESS!#REF!</definedName>
    <definedName name="aaabbb" localSheetId="8" hidden="1">[6]PROGRESS!#REF!</definedName>
    <definedName name="aaabbb" hidden="1">[6]PROGRESS!#REF!</definedName>
    <definedName name="Abc" localSheetId="9" hidden="1">[6]PROGRESS!#REF!</definedName>
    <definedName name="Abc" localSheetId="10" hidden="1">[6]PROGRESS!#REF!</definedName>
    <definedName name="Abc" localSheetId="11" hidden="1">[6]PROGRESS!#REF!</definedName>
    <definedName name="Abc" localSheetId="12" hidden="1">[6]PROGRESS!#REF!</definedName>
    <definedName name="Abc" localSheetId="13" hidden="1">[6]PROGRESS!#REF!</definedName>
    <definedName name="Abc" localSheetId="14" hidden="1">[6]PROGRESS!#REF!</definedName>
    <definedName name="Abc" localSheetId="15" hidden="1">[6]PROGRESS!#REF!</definedName>
    <definedName name="Abc" localSheetId="16" hidden="1">[6]PROGRESS!#REF!</definedName>
    <definedName name="Abc" localSheetId="17" hidden="1">[6]PROGRESS!#REF!</definedName>
    <definedName name="Abc" localSheetId="18" hidden="1">[6]PROGRESS!#REF!</definedName>
    <definedName name="Abc" localSheetId="19" hidden="1">[6]PROGRESS!#REF!</definedName>
    <definedName name="Abc" localSheetId="20" hidden="1">[6]PROGRESS!#REF!</definedName>
    <definedName name="Abc" localSheetId="24" hidden="1">[6]PROGRESS!#REF!</definedName>
    <definedName name="Abc" localSheetId="25" hidden="1">[6]PROGRESS!#REF!</definedName>
    <definedName name="Abc" localSheetId="26" hidden="1">[6]PROGRESS!#REF!</definedName>
    <definedName name="Abc" localSheetId="2" hidden="1">[6]PROGRESS!#REF!</definedName>
    <definedName name="Abc" localSheetId="4" hidden="1">[6]PROGRESS!#REF!</definedName>
    <definedName name="Abc" localSheetId="5" hidden="1">[6]PROGRESS!#REF!</definedName>
    <definedName name="Abc" localSheetId="6" hidden="1">[6]PROGRESS!#REF!</definedName>
    <definedName name="Abc" localSheetId="7" hidden="1">[6]PROGRESS!#REF!</definedName>
    <definedName name="Abc" localSheetId="8" hidden="1">[6]PROGRESS!#REF!</definedName>
    <definedName name="Abc" hidden="1">[6]PROGRESS!#REF!</definedName>
    <definedName name="ACCOUNT" localSheetId="9">#REF!</definedName>
    <definedName name="ACCOUNT" localSheetId="10">#REF!</definedName>
    <definedName name="ACCOUNT" localSheetId="11">#REF!</definedName>
    <definedName name="ACCOUNT" localSheetId="12">#REF!</definedName>
    <definedName name="ACCOUNT" localSheetId="13">#REF!</definedName>
    <definedName name="ACCOUNT" localSheetId="14">#REF!</definedName>
    <definedName name="ACCOUNT" localSheetId="15">#REF!</definedName>
    <definedName name="ACCOUNT" localSheetId="16">#REF!</definedName>
    <definedName name="ACCOUNT" localSheetId="17">#REF!</definedName>
    <definedName name="ACCOUNT" localSheetId="18">#REF!</definedName>
    <definedName name="ACCOUNT" localSheetId="0">#REF!</definedName>
    <definedName name="ACCOUNT" localSheetId="19">#REF!</definedName>
    <definedName name="ACCOUNT" localSheetId="20">#REF!</definedName>
    <definedName name="ACCOUNT" localSheetId="24">#REF!</definedName>
    <definedName name="ACCOUNT" localSheetId="25">#REF!</definedName>
    <definedName name="ACCOUNT" localSheetId="26">#REF!</definedName>
    <definedName name="ACCOUNT" localSheetId="1">#REF!</definedName>
    <definedName name="ACCOUNT" localSheetId="2">#REF!</definedName>
    <definedName name="ACCOUNT" localSheetId="29">#REF!</definedName>
    <definedName name="ACCOUNT" localSheetId="4">#REF!</definedName>
    <definedName name="ACCOUNT" localSheetId="5">#REF!</definedName>
    <definedName name="ACCOUNT" localSheetId="6">#REF!</definedName>
    <definedName name="ACCOUNT" localSheetId="7">#REF!</definedName>
    <definedName name="ACCOUNT" localSheetId="8">#REF!</definedName>
    <definedName name="ACCOUNT">#REF!</definedName>
    <definedName name="Address" localSheetId="9">#REF!</definedName>
    <definedName name="Address" localSheetId="10">#REF!</definedName>
    <definedName name="Address" localSheetId="11">#REF!</definedName>
    <definedName name="Address" localSheetId="12">#REF!</definedName>
    <definedName name="Address" localSheetId="13">#REF!</definedName>
    <definedName name="Address" localSheetId="14">#REF!</definedName>
    <definedName name="Address" localSheetId="15">#REF!</definedName>
    <definedName name="Address" localSheetId="16">#REF!</definedName>
    <definedName name="Address" localSheetId="17">#REF!</definedName>
    <definedName name="Address" localSheetId="18">#REF!</definedName>
    <definedName name="Address" localSheetId="19">#REF!</definedName>
    <definedName name="Address" localSheetId="20">#REF!</definedName>
    <definedName name="Address" localSheetId="24">#REF!</definedName>
    <definedName name="Address" localSheetId="25">#REF!</definedName>
    <definedName name="Address" localSheetId="26">#REF!</definedName>
    <definedName name="Address" localSheetId="2">#REF!</definedName>
    <definedName name="Address" localSheetId="29">#REF!</definedName>
    <definedName name="Address" localSheetId="4">#REF!</definedName>
    <definedName name="Address" localSheetId="5">#REF!</definedName>
    <definedName name="Address" localSheetId="6">#REF!</definedName>
    <definedName name="Address" localSheetId="7">#REF!</definedName>
    <definedName name="Address" localSheetId="8">#REF!</definedName>
    <definedName name="Address">#REF!</definedName>
    <definedName name="BuiltIn_Print_Area___0" localSheetId="9">#REF!</definedName>
    <definedName name="BuiltIn_Print_Area___0" localSheetId="10">#REF!</definedName>
    <definedName name="BuiltIn_Print_Area___0" localSheetId="11">#REF!</definedName>
    <definedName name="BuiltIn_Print_Area___0" localSheetId="12">#REF!</definedName>
    <definedName name="BuiltIn_Print_Area___0" localSheetId="13">#REF!</definedName>
    <definedName name="BuiltIn_Print_Area___0" localSheetId="14">#REF!</definedName>
    <definedName name="BuiltIn_Print_Area___0" localSheetId="15">#REF!</definedName>
    <definedName name="BuiltIn_Print_Area___0" localSheetId="16">#REF!</definedName>
    <definedName name="BuiltIn_Print_Area___0" localSheetId="17">#REF!</definedName>
    <definedName name="BuiltIn_Print_Area___0" localSheetId="18">#REF!</definedName>
    <definedName name="BuiltIn_Print_Area___0" localSheetId="0">#REF!</definedName>
    <definedName name="BuiltIn_Print_Area___0" localSheetId="19">#REF!</definedName>
    <definedName name="BuiltIn_Print_Area___0" localSheetId="20">#REF!</definedName>
    <definedName name="BuiltIn_Print_Area___0" localSheetId="24">#REF!</definedName>
    <definedName name="BuiltIn_Print_Area___0" localSheetId="25">#REF!</definedName>
    <definedName name="BuiltIn_Print_Area___0" localSheetId="26">#REF!</definedName>
    <definedName name="BuiltIn_Print_Area___0" localSheetId="1">#REF!</definedName>
    <definedName name="BuiltIn_Print_Area___0" localSheetId="2">#REF!</definedName>
    <definedName name="BuiltIn_Print_Area___0" localSheetId="29">#REF!</definedName>
    <definedName name="BuiltIn_Print_Area___0" localSheetId="4">#REF!</definedName>
    <definedName name="BuiltIn_Print_Area___0" localSheetId="5">#REF!</definedName>
    <definedName name="BuiltIn_Print_Area___0" localSheetId="6">#REF!</definedName>
    <definedName name="BuiltIn_Print_Area___0" localSheetId="7">#REF!</definedName>
    <definedName name="BuiltIn_Print_Area___0" localSheetId="8">#REF!</definedName>
    <definedName name="BuiltIn_Print_Area___0">#REF!</definedName>
    <definedName name="BuiltIn_Print_Titles___0">#N/A</definedName>
    <definedName name="cal" localSheetId="9">#REF!</definedName>
    <definedName name="cal" localSheetId="10">#REF!</definedName>
    <definedName name="cal" localSheetId="11">#REF!</definedName>
    <definedName name="cal" localSheetId="12">#REF!</definedName>
    <definedName name="cal" localSheetId="13">#REF!</definedName>
    <definedName name="cal" localSheetId="14">#REF!</definedName>
    <definedName name="cal" localSheetId="15">#REF!</definedName>
    <definedName name="cal" localSheetId="16">#REF!</definedName>
    <definedName name="cal" localSheetId="17">#REF!</definedName>
    <definedName name="cal" localSheetId="18">#REF!</definedName>
    <definedName name="cal" localSheetId="0">#REF!</definedName>
    <definedName name="cal" localSheetId="19">#REF!</definedName>
    <definedName name="cal" localSheetId="20">#REF!</definedName>
    <definedName name="cal" localSheetId="24">#REF!</definedName>
    <definedName name="cal" localSheetId="25">#REF!</definedName>
    <definedName name="cal" localSheetId="26">#REF!</definedName>
    <definedName name="cal" localSheetId="1">#REF!</definedName>
    <definedName name="cal" localSheetId="2">#REF!</definedName>
    <definedName name="cal" localSheetId="29">#REF!</definedName>
    <definedName name="cal" localSheetId="4">#REF!</definedName>
    <definedName name="cal" localSheetId="5">#REF!</definedName>
    <definedName name="cal" localSheetId="6">#REF!</definedName>
    <definedName name="cal" localSheetId="7">#REF!</definedName>
    <definedName name="cal" localSheetId="8">#REF!</definedName>
    <definedName name="cal">#REF!</definedName>
    <definedName name="CalcG" localSheetId="9">#REF!</definedName>
    <definedName name="CalcG" localSheetId="10">#REF!</definedName>
    <definedName name="CalcG" localSheetId="11">#REF!</definedName>
    <definedName name="CalcG" localSheetId="12">#REF!</definedName>
    <definedName name="CalcG" localSheetId="13">#REF!</definedName>
    <definedName name="CalcG" localSheetId="14">#REF!</definedName>
    <definedName name="CalcG" localSheetId="15">#REF!</definedName>
    <definedName name="CalcG" localSheetId="16">#REF!</definedName>
    <definedName name="CalcG" localSheetId="17">#REF!</definedName>
    <definedName name="CalcG" localSheetId="18">#REF!</definedName>
    <definedName name="CalcG" localSheetId="0">#REF!</definedName>
    <definedName name="CalcG" localSheetId="19">#REF!</definedName>
    <definedName name="CalcG" localSheetId="20">#REF!</definedName>
    <definedName name="CalcG" localSheetId="24">#REF!</definedName>
    <definedName name="CalcG" localSheetId="25">#REF!</definedName>
    <definedName name="CalcG" localSheetId="26">#REF!</definedName>
    <definedName name="CalcG" localSheetId="1">#REF!</definedName>
    <definedName name="CalcG" localSheetId="2">#REF!</definedName>
    <definedName name="CalcG" localSheetId="29">#REF!</definedName>
    <definedName name="CalcG" localSheetId="4">#REF!</definedName>
    <definedName name="CalcG" localSheetId="5">#REF!</definedName>
    <definedName name="CalcG" localSheetId="6">#REF!</definedName>
    <definedName name="CalcG" localSheetId="7">#REF!</definedName>
    <definedName name="CalcG" localSheetId="8">#REF!</definedName>
    <definedName name="CalcG">#REF!</definedName>
    <definedName name="calcg23" localSheetId="9">#REF!</definedName>
    <definedName name="calcg23" localSheetId="10">#REF!</definedName>
    <definedName name="calcg23" localSheetId="11">#REF!</definedName>
    <definedName name="calcg23" localSheetId="12">#REF!</definedName>
    <definedName name="calcg23" localSheetId="13">#REF!</definedName>
    <definedName name="calcg23" localSheetId="14">#REF!</definedName>
    <definedName name="calcg23" localSheetId="15">#REF!</definedName>
    <definedName name="calcg23" localSheetId="16">#REF!</definedName>
    <definedName name="calcg23" localSheetId="17">#REF!</definedName>
    <definedName name="calcg23" localSheetId="18">#REF!</definedName>
    <definedName name="calcg23" localSheetId="0">#REF!</definedName>
    <definedName name="calcg23" localSheetId="19">#REF!</definedName>
    <definedName name="calcg23" localSheetId="20">#REF!</definedName>
    <definedName name="calcg23" localSheetId="24">#REF!</definedName>
    <definedName name="calcg23" localSheetId="25">#REF!</definedName>
    <definedName name="calcg23" localSheetId="26">#REF!</definedName>
    <definedName name="calcg23" localSheetId="1">#REF!</definedName>
    <definedName name="calcg23" localSheetId="2">#REF!</definedName>
    <definedName name="calcg23" localSheetId="29">#REF!</definedName>
    <definedName name="calcg23" localSheetId="4">#REF!</definedName>
    <definedName name="calcg23" localSheetId="5">#REF!</definedName>
    <definedName name="calcg23" localSheetId="6">#REF!</definedName>
    <definedName name="calcg23" localSheetId="7">#REF!</definedName>
    <definedName name="calcg23" localSheetId="8">#REF!</definedName>
    <definedName name="calcg23">#REF!</definedName>
    <definedName name="CalcGa" localSheetId="9">#REF!</definedName>
    <definedName name="CalcGa" localSheetId="10">#REF!</definedName>
    <definedName name="CalcGa" localSheetId="11">#REF!</definedName>
    <definedName name="CalcGa" localSheetId="12">#REF!</definedName>
    <definedName name="CalcGa" localSheetId="13">#REF!</definedName>
    <definedName name="CalcGa" localSheetId="14">#REF!</definedName>
    <definedName name="CalcGa" localSheetId="15">#REF!</definedName>
    <definedName name="CalcGa" localSheetId="16">#REF!</definedName>
    <definedName name="CalcGa" localSheetId="17">#REF!</definedName>
    <definedName name="CalcGa" localSheetId="18">#REF!</definedName>
    <definedName name="CalcGa" localSheetId="0">#REF!</definedName>
    <definedName name="CalcGa" localSheetId="19">#REF!</definedName>
    <definedName name="CalcGa" localSheetId="20">#REF!</definedName>
    <definedName name="CalcGa" localSheetId="24">#REF!</definedName>
    <definedName name="CalcGa" localSheetId="25">#REF!</definedName>
    <definedName name="CalcGa" localSheetId="26">#REF!</definedName>
    <definedName name="CalcGa" localSheetId="1">#REF!</definedName>
    <definedName name="CalcGa" localSheetId="2">#REF!</definedName>
    <definedName name="CalcGa" localSheetId="29">#REF!</definedName>
    <definedName name="CalcGa" localSheetId="4">#REF!</definedName>
    <definedName name="CalcGa" localSheetId="5">#REF!</definedName>
    <definedName name="CalcGa" localSheetId="6">#REF!</definedName>
    <definedName name="CalcGa" localSheetId="7">#REF!</definedName>
    <definedName name="CalcGa" localSheetId="8">#REF!</definedName>
    <definedName name="CalcGa">#REF!</definedName>
    <definedName name="CalcH" localSheetId="9">#REF!</definedName>
    <definedName name="CalcH" localSheetId="10">#REF!</definedName>
    <definedName name="CalcH" localSheetId="11">#REF!</definedName>
    <definedName name="CalcH" localSheetId="12">#REF!</definedName>
    <definedName name="CalcH" localSheetId="13">#REF!</definedName>
    <definedName name="CalcH" localSheetId="14">#REF!</definedName>
    <definedName name="CalcH" localSheetId="15">#REF!</definedName>
    <definedName name="CalcH" localSheetId="16">#REF!</definedName>
    <definedName name="CalcH" localSheetId="17">#REF!</definedName>
    <definedName name="CalcH" localSheetId="18">#REF!</definedName>
    <definedName name="CalcH" localSheetId="0">#REF!</definedName>
    <definedName name="CalcH" localSheetId="19">#REF!</definedName>
    <definedName name="CalcH" localSheetId="20">#REF!</definedName>
    <definedName name="CalcH" localSheetId="24">#REF!</definedName>
    <definedName name="CalcH" localSheetId="25">#REF!</definedName>
    <definedName name="CalcH" localSheetId="26">#REF!</definedName>
    <definedName name="CalcH" localSheetId="1">#REF!</definedName>
    <definedName name="CalcH" localSheetId="2">#REF!</definedName>
    <definedName name="CalcH" localSheetId="29">#REF!</definedName>
    <definedName name="CalcH" localSheetId="4">#REF!</definedName>
    <definedName name="CalcH" localSheetId="5">#REF!</definedName>
    <definedName name="CalcH" localSheetId="6">#REF!</definedName>
    <definedName name="CalcH" localSheetId="7">#REF!</definedName>
    <definedName name="CalcH" localSheetId="8">#REF!</definedName>
    <definedName name="CalcH">#REF!</definedName>
    <definedName name="calcha" localSheetId="9">#REF!</definedName>
    <definedName name="calcha" localSheetId="10">#REF!</definedName>
    <definedName name="calcha" localSheetId="11">#REF!</definedName>
    <definedName name="calcha" localSheetId="12">#REF!</definedName>
    <definedName name="calcha" localSheetId="13">#REF!</definedName>
    <definedName name="calcha" localSheetId="14">#REF!</definedName>
    <definedName name="calcha" localSheetId="15">#REF!</definedName>
    <definedName name="calcha" localSheetId="16">#REF!</definedName>
    <definedName name="calcha" localSheetId="17">#REF!</definedName>
    <definedName name="calcha" localSheetId="18">#REF!</definedName>
    <definedName name="calcha" localSheetId="0">#REF!</definedName>
    <definedName name="calcha" localSheetId="19">#REF!</definedName>
    <definedName name="calcha" localSheetId="20">#REF!</definedName>
    <definedName name="calcha" localSheetId="24">#REF!</definedName>
    <definedName name="calcha" localSheetId="25">#REF!</definedName>
    <definedName name="calcha" localSheetId="26">#REF!</definedName>
    <definedName name="calcha" localSheetId="1">#REF!</definedName>
    <definedName name="calcha" localSheetId="2">#REF!</definedName>
    <definedName name="calcha" localSheetId="29">#REF!</definedName>
    <definedName name="calcha" localSheetId="4">#REF!</definedName>
    <definedName name="calcha" localSheetId="5">#REF!</definedName>
    <definedName name="calcha" localSheetId="6">#REF!</definedName>
    <definedName name="calcha" localSheetId="7">#REF!</definedName>
    <definedName name="calcha" localSheetId="8">#REF!</definedName>
    <definedName name="calcha">#REF!</definedName>
    <definedName name="calcmar" localSheetId="9">#REF!</definedName>
    <definedName name="calcmar" localSheetId="10">#REF!</definedName>
    <definedName name="calcmar" localSheetId="11">#REF!</definedName>
    <definedName name="calcmar" localSheetId="12">#REF!</definedName>
    <definedName name="calcmar" localSheetId="13">#REF!</definedName>
    <definedName name="calcmar" localSheetId="14">#REF!</definedName>
    <definedName name="calcmar" localSheetId="15">#REF!</definedName>
    <definedName name="calcmar" localSheetId="16">#REF!</definedName>
    <definedName name="calcmar" localSheetId="17">#REF!</definedName>
    <definedName name="calcmar" localSheetId="18">#REF!</definedName>
    <definedName name="calcmar" localSheetId="0">#REF!</definedName>
    <definedName name="calcmar" localSheetId="19">#REF!</definedName>
    <definedName name="calcmar" localSheetId="20">#REF!</definedName>
    <definedName name="calcmar" localSheetId="24">#REF!</definedName>
    <definedName name="calcmar" localSheetId="25">#REF!</definedName>
    <definedName name="calcmar" localSheetId="26">#REF!</definedName>
    <definedName name="calcmar" localSheetId="1">#REF!</definedName>
    <definedName name="calcmar" localSheetId="2">#REF!</definedName>
    <definedName name="calcmar" localSheetId="29">#REF!</definedName>
    <definedName name="calcmar" localSheetId="4">#REF!</definedName>
    <definedName name="calcmar" localSheetId="5">#REF!</definedName>
    <definedName name="calcmar" localSheetId="6">#REF!</definedName>
    <definedName name="calcmar" localSheetId="7">#REF!</definedName>
    <definedName name="calcmar" localSheetId="8">#REF!</definedName>
    <definedName name="calcmar">#REF!</definedName>
    <definedName name="calcmar2" localSheetId="9">#REF!</definedName>
    <definedName name="calcmar2" localSheetId="10">#REF!</definedName>
    <definedName name="calcmar2" localSheetId="11">#REF!</definedName>
    <definedName name="calcmar2" localSheetId="12">#REF!</definedName>
    <definedName name="calcmar2" localSheetId="13">#REF!</definedName>
    <definedName name="calcmar2" localSheetId="14">#REF!</definedName>
    <definedName name="calcmar2" localSheetId="15">#REF!</definedName>
    <definedName name="calcmar2" localSheetId="16">#REF!</definedName>
    <definedName name="calcmar2" localSheetId="17">#REF!</definedName>
    <definedName name="calcmar2" localSheetId="18">#REF!</definedName>
    <definedName name="calcmar2" localSheetId="0">#REF!</definedName>
    <definedName name="calcmar2" localSheetId="19">#REF!</definedName>
    <definedName name="calcmar2" localSheetId="20">#REF!</definedName>
    <definedName name="calcmar2" localSheetId="24">#REF!</definedName>
    <definedName name="calcmar2" localSheetId="25">#REF!</definedName>
    <definedName name="calcmar2" localSheetId="26">#REF!</definedName>
    <definedName name="calcmar2" localSheetId="1">#REF!</definedName>
    <definedName name="calcmar2" localSheetId="2">#REF!</definedName>
    <definedName name="calcmar2" localSheetId="29">#REF!</definedName>
    <definedName name="calcmar2" localSheetId="4">#REF!</definedName>
    <definedName name="calcmar2" localSheetId="5">#REF!</definedName>
    <definedName name="calcmar2" localSheetId="6">#REF!</definedName>
    <definedName name="calcmar2" localSheetId="7">#REF!</definedName>
    <definedName name="calcmar2" localSheetId="8">#REF!</definedName>
    <definedName name="calcmar2">#REF!</definedName>
    <definedName name="calcmarieta" localSheetId="9">#REF!</definedName>
    <definedName name="calcmarieta" localSheetId="10">#REF!</definedName>
    <definedName name="calcmarieta" localSheetId="11">#REF!</definedName>
    <definedName name="calcmarieta" localSheetId="12">#REF!</definedName>
    <definedName name="calcmarieta" localSheetId="13">#REF!</definedName>
    <definedName name="calcmarieta" localSheetId="14">#REF!</definedName>
    <definedName name="calcmarieta" localSheetId="15">#REF!</definedName>
    <definedName name="calcmarieta" localSheetId="16">#REF!</definedName>
    <definedName name="calcmarieta" localSheetId="17">#REF!</definedName>
    <definedName name="calcmarieta" localSheetId="18">#REF!</definedName>
    <definedName name="calcmarieta" localSheetId="0">#REF!</definedName>
    <definedName name="calcmarieta" localSheetId="19">#REF!</definedName>
    <definedName name="calcmarieta" localSheetId="20">#REF!</definedName>
    <definedName name="calcmarieta" localSheetId="24">#REF!</definedName>
    <definedName name="calcmarieta" localSheetId="25">#REF!</definedName>
    <definedName name="calcmarieta" localSheetId="26">#REF!</definedName>
    <definedName name="calcmarieta" localSheetId="1">#REF!</definedName>
    <definedName name="calcmarieta" localSheetId="2">#REF!</definedName>
    <definedName name="calcmarieta" localSheetId="29">#REF!</definedName>
    <definedName name="calcmarieta" localSheetId="4">#REF!</definedName>
    <definedName name="calcmarieta" localSheetId="5">#REF!</definedName>
    <definedName name="calcmarieta" localSheetId="6">#REF!</definedName>
    <definedName name="calcmarieta" localSheetId="7">#REF!</definedName>
    <definedName name="calcmarieta" localSheetId="8">#REF!</definedName>
    <definedName name="calcmarieta">#REF!</definedName>
    <definedName name="calctmp" localSheetId="9">#REF!</definedName>
    <definedName name="calctmp" localSheetId="10">#REF!</definedName>
    <definedName name="calctmp" localSheetId="11">#REF!</definedName>
    <definedName name="calctmp" localSheetId="12">#REF!</definedName>
    <definedName name="calctmp" localSheetId="13">#REF!</definedName>
    <definedName name="calctmp" localSheetId="14">#REF!</definedName>
    <definedName name="calctmp" localSheetId="15">#REF!</definedName>
    <definedName name="calctmp" localSheetId="16">#REF!</definedName>
    <definedName name="calctmp" localSheetId="17">#REF!</definedName>
    <definedName name="calctmp" localSheetId="18">#REF!</definedName>
    <definedName name="calctmp" localSheetId="0">#REF!</definedName>
    <definedName name="calctmp" localSheetId="19">#REF!</definedName>
    <definedName name="calctmp" localSheetId="20">#REF!</definedName>
    <definedName name="calctmp" localSheetId="24">#REF!</definedName>
    <definedName name="calctmp" localSheetId="25">#REF!</definedName>
    <definedName name="calctmp" localSheetId="26">#REF!</definedName>
    <definedName name="calctmp" localSheetId="1">#REF!</definedName>
    <definedName name="calctmp" localSheetId="2">#REF!</definedName>
    <definedName name="calctmp" localSheetId="29">#REF!</definedName>
    <definedName name="calctmp" localSheetId="4">#REF!</definedName>
    <definedName name="calctmp" localSheetId="5">#REF!</definedName>
    <definedName name="calctmp" localSheetId="6">#REF!</definedName>
    <definedName name="calctmp" localSheetId="7">#REF!</definedName>
    <definedName name="calctmp" localSheetId="8">#REF!</definedName>
    <definedName name="calctmp">#REF!</definedName>
    <definedName name="calcy" localSheetId="9">#REF!</definedName>
    <definedName name="calcy" localSheetId="10">#REF!</definedName>
    <definedName name="calcy" localSheetId="11">#REF!</definedName>
    <definedName name="calcy" localSheetId="12">#REF!</definedName>
    <definedName name="calcy" localSheetId="13">#REF!</definedName>
    <definedName name="calcy" localSheetId="14">#REF!</definedName>
    <definedName name="calcy" localSheetId="15">#REF!</definedName>
    <definedName name="calcy" localSheetId="16">#REF!</definedName>
    <definedName name="calcy" localSheetId="17">#REF!</definedName>
    <definedName name="calcy" localSheetId="18">#REF!</definedName>
    <definedName name="calcy" localSheetId="0">#REF!</definedName>
    <definedName name="calcy" localSheetId="19">#REF!</definedName>
    <definedName name="calcy" localSheetId="20">#REF!</definedName>
    <definedName name="calcy" localSheetId="24">#REF!</definedName>
    <definedName name="calcy" localSheetId="25">#REF!</definedName>
    <definedName name="calcy" localSheetId="26">#REF!</definedName>
    <definedName name="calcy" localSheetId="1">#REF!</definedName>
    <definedName name="calcy" localSheetId="2">#REF!</definedName>
    <definedName name="calcy" localSheetId="29">#REF!</definedName>
    <definedName name="calcy" localSheetId="4">#REF!</definedName>
    <definedName name="calcy" localSheetId="5">#REF!</definedName>
    <definedName name="calcy" localSheetId="6">#REF!</definedName>
    <definedName name="calcy" localSheetId="7">#REF!</definedName>
    <definedName name="calcy" localSheetId="8">#REF!</definedName>
    <definedName name="calcy">#REF!</definedName>
    <definedName name="City" localSheetId="9">#REF!</definedName>
    <definedName name="City" localSheetId="10">#REF!</definedName>
    <definedName name="City" localSheetId="11">#REF!</definedName>
    <definedName name="City" localSheetId="12">#REF!</definedName>
    <definedName name="City" localSheetId="13">#REF!</definedName>
    <definedName name="City" localSheetId="14">#REF!</definedName>
    <definedName name="City" localSheetId="15">#REF!</definedName>
    <definedName name="City" localSheetId="16">#REF!</definedName>
    <definedName name="City" localSheetId="17">#REF!</definedName>
    <definedName name="City" localSheetId="18">#REF!</definedName>
    <definedName name="City" localSheetId="19">#REF!</definedName>
    <definedName name="City" localSheetId="20">#REF!</definedName>
    <definedName name="City" localSheetId="24">#REF!</definedName>
    <definedName name="City" localSheetId="25">#REF!</definedName>
    <definedName name="City" localSheetId="26">#REF!</definedName>
    <definedName name="City" localSheetId="2">#REF!</definedName>
    <definedName name="City" localSheetId="29">#REF!</definedName>
    <definedName name="City" localSheetId="4">#REF!</definedName>
    <definedName name="City" localSheetId="5">#REF!</definedName>
    <definedName name="City" localSheetId="6">#REF!</definedName>
    <definedName name="City" localSheetId="7">#REF!</definedName>
    <definedName name="City" localSheetId="8">#REF!</definedName>
    <definedName name="City">#REF!</definedName>
    <definedName name="Code" localSheetId="9" hidden="1">#REF!</definedName>
    <definedName name="Code" localSheetId="10" hidden="1">#REF!</definedName>
    <definedName name="Code" localSheetId="11" hidden="1">#REF!</definedName>
    <definedName name="Code" localSheetId="12" hidden="1">#REF!</definedName>
    <definedName name="Code" localSheetId="13" hidden="1">#REF!</definedName>
    <definedName name="Code" localSheetId="14" hidden="1">#REF!</definedName>
    <definedName name="Code" localSheetId="15" hidden="1">#REF!</definedName>
    <definedName name="Code" localSheetId="16" hidden="1">#REF!</definedName>
    <definedName name="Code" localSheetId="17" hidden="1">#REF!</definedName>
    <definedName name="Code" localSheetId="18" hidden="1">#REF!</definedName>
    <definedName name="Code" localSheetId="19" hidden="1">#REF!</definedName>
    <definedName name="Code" localSheetId="20" hidden="1">#REF!</definedName>
    <definedName name="Code" localSheetId="24" hidden="1">#REF!</definedName>
    <definedName name="Code" localSheetId="25" hidden="1">#REF!</definedName>
    <definedName name="Code" localSheetId="26" hidden="1">#REF!</definedName>
    <definedName name="Code" localSheetId="2" hidden="1">#REF!</definedName>
    <definedName name="Code" localSheetId="29" hidden="1">#REF!</definedName>
    <definedName name="Code" localSheetId="4" hidden="1">#REF!</definedName>
    <definedName name="Code" localSheetId="5" hidden="1">#REF!</definedName>
    <definedName name="Code" localSheetId="6" hidden="1">#REF!</definedName>
    <definedName name="Code" localSheetId="7" hidden="1">#REF!</definedName>
    <definedName name="Code" localSheetId="8" hidden="1">#REF!</definedName>
    <definedName name="Code" hidden="1">#REF!</definedName>
    <definedName name="Company" localSheetId="9">#REF!</definedName>
    <definedName name="Company" localSheetId="10">#REF!</definedName>
    <definedName name="Company" localSheetId="11">#REF!</definedName>
    <definedName name="Company" localSheetId="12">#REF!</definedName>
    <definedName name="Company" localSheetId="13">#REF!</definedName>
    <definedName name="Company" localSheetId="14">#REF!</definedName>
    <definedName name="Company" localSheetId="15">#REF!</definedName>
    <definedName name="Company" localSheetId="16">#REF!</definedName>
    <definedName name="Company" localSheetId="17">#REF!</definedName>
    <definedName name="Company" localSheetId="18">#REF!</definedName>
    <definedName name="Company" localSheetId="0">#REF!</definedName>
    <definedName name="Company" localSheetId="19">#REF!</definedName>
    <definedName name="Company" localSheetId="20">#REF!</definedName>
    <definedName name="Company" localSheetId="24">#REF!</definedName>
    <definedName name="Company" localSheetId="25">#REF!</definedName>
    <definedName name="Company" localSheetId="26">#REF!</definedName>
    <definedName name="Company" localSheetId="1">#REF!</definedName>
    <definedName name="Company" localSheetId="2">#REF!</definedName>
    <definedName name="Company" localSheetId="29">#REF!</definedName>
    <definedName name="Company" localSheetId="4">#REF!</definedName>
    <definedName name="Company" localSheetId="5">#REF!</definedName>
    <definedName name="Company" localSheetId="6">#REF!</definedName>
    <definedName name="Company" localSheetId="7">#REF!</definedName>
    <definedName name="Company" localSheetId="8">#REF!</definedName>
    <definedName name="Company">#REF!</definedName>
    <definedName name="Country" localSheetId="9">#REF!</definedName>
    <definedName name="Country" localSheetId="10">#REF!</definedName>
    <definedName name="Country" localSheetId="11">#REF!</definedName>
    <definedName name="Country" localSheetId="12">#REF!</definedName>
    <definedName name="Country" localSheetId="13">#REF!</definedName>
    <definedName name="Country" localSheetId="14">#REF!</definedName>
    <definedName name="Country" localSheetId="15">#REF!</definedName>
    <definedName name="Country" localSheetId="16">#REF!</definedName>
    <definedName name="Country" localSheetId="17">#REF!</definedName>
    <definedName name="Country" localSheetId="18">#REF!</definedName>
    <definedName name="Country" localSheetId="19">#REF!</definedName>
    <definedName name="Country" localSheetId="20">#REF!</definedName>
    <definedName name="Country" localSheetId="24">#REF!</definedName>
    <definedName name="Country" localSheetId="25">#REF!</definedName>
    <definedName name="Country" localSheetId="26">#REF!</definedName>
    <definedName name="Country" localSheetId="2">#REF!</definedName>
    <definedName name="Country" localSheetId="29">#REF!</definedName>
    <definedName name="Country" localSheetId="4">#REF!</definedName>
    <definedName name="Country" localSheetId="5">#REF!</definedName>
    <definedName name="Country" localSheetId="6">#REF!</definedName>
    <definedName name="Country" localSheetId="7">#REF!</definedName>
    <definedName name="Country" localSheetId="8">#REF!</definedName>
    <definedName name="Country">#REF!</definedName>
    <definedName name="danie" localSheetId="9">#REF!</definedName>
    <definedName name="danie" localSheetId="10">#REF!</definedName>
    <definedName name="danie" localSheetId="11">#REF!</definedName>
    <definedName name="danie" localSheetId="12">#REF!</definedName>
    <definedName name="danie" localSheetId="13">#REF!</definedName>
    <definedName name="danie" localSheetId="14">#REF!</definedName>
    <definedName name="danie" localSheetId="15">#REF!</definedName>
    <definedName name="danie" localSheetId="16">#REF!</definedName>
    <definedName name="danie" localSheetId="17">#REF!</definedName>
    <definedName name="danie" localSheetId="18">#REF!</definedName>
    <definedName name="danie" localSheetId="0">#REF!</definedName>
    <definedName name="danie" localSheetId="19">#REF!</definedName>
    <definedName name="danie" localSheetId="20">#REF!</definedName>
    <definedName name="danie" localSheetId="24">#REF!</definedName>
    <definedName name="danie" localSheetId="25">#REF!</definedName>
    <definedName name="danie" localSheetId="26">#REF!</definedName>
    <definedName name="danie" localSheetId="1">#REF!</definedName>
    <definedName name="danie" localSheetId="2">#REF!</definedName>
    <definedName name="danie" localSheetId="29">#REF!</definedName>
    <definedName name="danie" localSheetId="4">#REF!</definedName>
    <definedName name="danie" localSheetId="5">#REF!</definedName>
    <definedName name="danie" localSheetId="6">#REF!</definedName>
    <definedName name="danie" localSheetId="7">#REF!</definedName>
    <definedName name="danie" localSheetId="8">#REF!</definedName>
    <definedName name="danie">#REF!</definedName>
    <definedName name="data1" localSheetId="9" hidden="1">#REF!</definedName>
    <definedName name="data1" localSheetId="10" hidden="1">#REF!</definedName>
    <definedName name="data1" localSheetId="11" hidden="1">#REF!</definedName>
    <definedName name="data1" localSheetId="12" hidden="1">#REF!</definedName>
    <definedName name="data1" localSheetId="13" hidden="1">#REF!</definedName>
    <definedName name="data1" localSheetId="14" hidden="1">#REF!</definedName>
    <definedName name="data1" localSheetId="15" hidden="1">#REF!</definedName>
    <definedName name="data1" localSheetId="16" hidden="1">#REF!</definedName>
    <definedName name="data1" localSheetId="17" hidden="1">#REF!</definedName>
    <definedName name="data1" localSheetId="18" hidden="1">#REF!</definedName>
    <definedName name="data1" localSheetId="19" hidden="1">#REF!</definedName>
    <definedName name="data1" localSheetId="20" hidden="1">#REF!</definedName>
    <definedName name="data1" localSheetId="24" hidden="1">#REF!</definedName>
    <definedName name="data1" localSheetId="25" hidden="1">#REF!</definedName>
    <definedName name="data1" localSheetId="26" hidden="1">#REF!</definedName>
    <definedName name="data1" localSheetId="2" hidden="1">#REF!</definedName>
    <definedName name="data1" localSheetId="29" hidden="1">#REF!</definedName>
    <definedName name="data1" localSheetId="4" hidden="1">#REF!</definedName>
    <definedName name="data1" localSheetId="5" hidden="1">#REF!</definedName>
    <definedName name="data1" localSheetId="6" hidden="1">#REF!</definedName>
    <definedName name="data1" localSheetId="7" hidden="1">#REF!</definedName>
    <definedName name="data1" localSheetId="8" hidden="1">#REF!</definedName>
    <definedName name="data1" hidden="1">#REF!</definedName>
    <definedName name="data2" localSheetId="9" hidden="1">#REF!</definedName>
    <definedName name="data2" localSheetId="10" hidden="1">#REF!</definedName>
    <definedName name="data2" localSheetId="11" hidden="1">#REF!</definedName>
    <definedName name="data2" localSheetId="12" hidden="1">#REF!</definedName>
    <definedName name="data2" localSheetId="13" hidden="1">#REF!</definedName>
    <definedName name="data2" localSheetId="14" hidden="1">#REF!</definedName>
    <definedName name="data2" localSheetId="15" hidden="1">#REF!</definedName>
    <definedName name="data2" localSheetId="16" hidden="1">#REF!</definedName>
    <definedName name="data2" localSheetId="17" hidden="1">#REF!</definedName>
    <definedName name="data2" localSheetId="18" hidden="1">#REF!</definedName>
    <definedName name="data2" localSheetId="19" hidden="1">#REF!</definedName>
    <definedName name="data2" localSheetId="20" hidden="1">#REF!</definedName>
    <definedName name="data2" localSheetId="24" hidden="1">#REF!</definedName>
    <definedName name="data2" localSheetId="25" hidden="1">#REF!</definedName>
    <definedName name="data2" localSheetId="26" hidden="1">#REF!</definedName>
    <definedName name="data2" localSheetId="2" hidden="1">#REF!</definedName>
    <definedName name="data2" localSheetId="29" hidden="1">#REF!</definedName>
    <definedName name="data2" localSheetId="4" hidden="1">#REF!</definedName>
    <definedName name="data2" localSheetId="5" hidden="1">#REF!</definedName>
    <definedName name="data2" localSheetId="6" hidden="1">#REF!</definedName>
    <definedName name="data2" localSheetId="7" hidden="1">#REF!</definedName>
    <definedName name="data2" localSheetId="8" hidden="1">#REF!</definedName>
    <definedName name="data2" hidden="1">#REF!</definedName>
    <definedName name="data3" localSheetId="9" hidden="1">#REF!</definedName>
    <definedName name="data3" localSheetId="10" hidden="1">#REF!</definedName>
    <definedName name="data3" localSheetId="11" hidden="1">#REF!</definedName>
    <definedName name="data3" localSheetId="12" hidden="1">#REF!</definedName>
    <definedName name="data3" localSheetId="13" hidden="1">#REF!</definedName>
    <definedName name="data3" localSheetId="14" hidden="1">#REF!</definedName>
    <definedName name="data3" localSheetId="15" hidden="1">#REF!</definedName>
    <definedName name="data3" localSheetId="16" hidden="1">#REF!</definedName>
    <definedName name="data3" localSheetId="17" hidden="1">#REF!</definedName>
    <definedName name="data3" localSheetId="18" hidden="1">#REF!</definedName>
    <definedName name="data3" localSheetId="19" hidden="1">#REF!</definedName>
    <definedName name="data3" localSheetId="20" hidden="1">#REF!</definedName>
    <definedName name="data3" localSheetId="24" hidden="1">#REF!</definedName>
    <definedName name="data3" localSheetId="25" hidden="1">#REF!</definedName>
    <definedName name="data3" localSheetId="26" hidden="1">#REF!</definedName>
    <definedName name="data3" localSheetId="2" hidden="1">#REF!</definedName>
    <definedName name="data3" localSheetId="29" hidden="1">#REF!</definedName>
    <definedName name="data3" localSheetId="4" hidden="1">#REF!</definedName>
    <definedName name="data3" localSheetId="5" hidden="1">#REF!</definedName>
    <definedName name="data3" localSheetId="6" hidden="1">#REF!</definedName>
    <definedName name="data3" localSheetId="7" hidden="1">#REF!</definedName>
    <definedName name="data3" localSheetId="8" hidden="1">#REF!</definedName>
    <definedName name="data3" hidden="1">#REF!</definedName>
    <definedName name="data64" localSheetId="0">[10]Invoice!$D$39</definedName>
    <definedName name="data64" localSheetId="19">[11]Invoice!$D$39</definedName>
    <definedName name="data64" localSheetId="20">[12]Invoice!$D$39</definedName>
    <definedName name="data64" localSheetId="24">[13]Invoice!$D$39</definedName>
    <definedName name="data64" localSheetId="25">[13]Invoice!$D$39</definedName>
    <definedName name="data64" localSheetId="1">[10]Invoice!$D$39</definedName>
    <definedName name="data64">[14]Invoice!$D$39</definedName>
    <definedName name="data8" localSheetId="0">[15]MERITENG!$G$14</definedName>
    <definedName name="data8" localSheetId="19">[16]MERITENG!$G$14</definedName>
    <definedName name="data8" localSheetId="20">[17]MERITENG!$G$14</definedName>
    <definedName name="data8" localSheetId="24">[18]MERITENG!$G$14</definedName>
    <definedName name="data8" localSheetId="25">[18]MERITENG!$G$14</definedName>
    <definedName name="data8" localSheetId="1">[15]MERITENG!$G$14</definedName>
    <definedName name="data8">[19]MERITENG!$G$14</definedName>
    <definedName name="Dates" localSheetId="9">#REF!</definedName>
    <definedName name="Dates" localSheetId="10">#REF!</definedName>
    <definedName name="Dates" localSheetId="11">#REF!</definedName>
    <definedName name="Dates" localSheetId="12">#REF!</definedName>
    <definedName name="Dates" localSheetId="13">#REF!</definedName>
    <definedName name="Dates" localSheetId="14">#REF!</definedName>
    <definedName name="Dates" localSheetId="15">#REF!</definedName>
    <definedName name="Dates" localSheetId="16">#REF!</definedName>
    <definedName name="Dates" localSheetId="17">#REF!</definedName>
    <definedName name="Dates" localSheetId="18">#REF!</definedName>
    <definedName name="Dates" localSheetId="0">#REF!</definedName>
    <definedName name="Dates" localSheetId="19">#REF!</definedName>
    <definedName name="Dates" localSheetId="20">#REF!</definedName>
    <definedName name="Dates" localSheetId="24">#REF!</definedName>
    <definedName name="Dates" localSheetId="25">#REF!</definedName>
    <definedName name="Dates" localSheetId="26">#REF!</definedName>
    <definedName name="Dates" localSheetId="1">#REF!</definedName>
    <definedName name="Dates" localSheetId="2">#REF!</definedName>
    <definedName name="Dates" localSheetId="29">#REF!</definedName>
    <definedName name="Dates" localSheetId="4">#REF!</definedName>
    <definedName name="Dates" localSheetId="5">#REF!</definedName>
    <definedName name="Dates" localSheetId="6">#REF!</definedName>
    <definedName name="Dates" localSheetId="7">#REF!</definedName>
    <definedName name="Dates" localSheetId="8">#REF!</definedName>
    <definedName name="Dates">#REF!</definedName>
    <definedName name="dflt4" localSheetId="0">'[10]Customize Your Invoice'!$E$26</definedName>
    <definedName name="dflt4" localSheetId="19">'[11]Customize Your Invoice'!$E$26</definedName>
    <definedName name="dflt4" localSheetId="20">'[12]Customize Your Invoice'!$E$26</definedName>
    <definedName name="dflt4" localSheetId="24">'[13]Customize Your Invoice'!$E$26</definedName>
    <definedName name="dflt4" localSheetId="25">'[13]Customize Your Invoice'!$E$26</definedName>
    <definedName name="dflt4" localSheetId="1">'[10]Customize Your Invoice'!$E$26</definedName>
    <definedName name="dflt4">'[14]Customize Your Invoice'!$E$26</definedName>
    <definedName name="dflt5" localSheetId="0">'[10]Customize Your Invoice'!$E$27</definedName>
    <definedName name="dflt5" localSheetId="19">'[11]Customize Your Invoice'!$E$27</definedName>
    <definedName name="dflt5" localSheetId="20">'[12]Customize Your Invoice'!$E$27</definedName>
    <definedName name="dflt5" localSheetId="24">'[13]Customize Your Invoice'!$E$27</definedName>
    <definedName name="dflt5" localSheetId="25">'[13]Customize Your Invoice'!$E$27</definedName>
    <definedName name="dflt5" localSheetId="1">'[10]Customize Your Invoice'!$E$27</definedName>
    <definedName name="dflt5">'[14]Customize Your Invoice'!$E$27</definedName>
    <definedName name="dflt6" localSheetId="0">'[10]Customize Your Invoice'!$D$28</definedName>
    <definedName name="dflt6" localSheetId="19">'[11]Customize Your Invoice'!$D$28</definedName>
    <definedName name="dflt6" localSheetId="20">'[12]Customize Your Invoice'!$D$28</definedName>
    <definedName name="dflt6" localSheetId="24">'[13]Customize Your Invoice'!$D$28</definedName>
    <definedName name="dflt6" localSheetId="25">'[13]Customize Your Invoice'!$D$28</definedName>
    <definedName name="dflt6" localSheetId="1">'[10]Customize Your Invoice'!$D$28</definedName>
    <definedName name="dflt6">'[14]Customize Your Invoice'!$D$28</definedName>
    <definedName name="Discount" localSheetId="9" hidden="1">#REF!</definedName>
    <definedName name="Discount" localSheetId="10" hidden="1">#REF!</definedName>
    <definedName name="Discount" localSheetId="11" hidden="1">#REF!</definedName>
    <definedName name="Discount" localSheetId="12" hidden="1">#REF!</definedName>
    <definedName name="Discount" localSheetId="13" hidden="1">#REF!</definedName>
    <definedName name="Discount" localSheetId="14" hidden="1">#REF!</definedName>
    <definedName name="Discount" localSheetId="15" hidden="1">#REF!</definedName>
    <definedName name="Discount" localSheetId="16" hidden="1">#REF!</definedName>
    <definedName name="Discount" localSheetId="17" hidden="1">#REF!</definedName>
    <definedName name="Discount" localSheetId="18" hidden="1">#REF!</definedName>
    <definedName name="Discount" localSheetId="19" hidden="1">#REF!</definedName>
    <definedName name="Discount" localSheetId="20" hidden="1">#REF!</definedName>
    <definedName name="Discount" localSheetId="24" hidden="1">#REF!</definedName>
    <definedName name="Discount" localSheetId="25" hidden="1">#REF!</definedName>
    <definedName name="Discount" localSheetId="26" hidden="1">#REF!</definedName>
    <definedName name="Discount" localSheetId="2" hidden="1">#REF!</definedName>
    <definedName name="Discount" localSheetId="29" hidden="1">#REF!</definedName>
    <definedName name="Discount" localSheetId="4" hidden="1">#REF!</definedName>
    <definedName name="Discount" localSheetId="5" hidden="1">#REF!</definedName>
    <definedName name="Discount" localSheetId="6" hidden="1">#REF!</definedName>
    <definedName name="Discount" localSheetId="7" hidden="1">#REF!</definedName>
    <definedName name="Discount" localSheetId="8" hidden="1">#REF!</definedName>
    <definedName name="Discount" hidden="1">#REF!</definedName>
    <definedName name="display_area_2" localSheetId="9" hidden="1">#REF!</definedName>
    <definedName name="display_area_2" localSheetId="10" hidden="1">#REF!</definedName>
    <definedName name="display_area_2" localSheetId="11" hidden="1">#REF!</definedName>
    <definedName name="display_area_2" localSheetId="12" hidden="1">#REF!</definedName>
    <definedName name="display_area_2" localSheetId="13" hidden="1">#REF!</definedName>
    <definedName name="display_area_2" localSheetId="14" hidden="1">#REF!</definedName>
    <definedName name="display_area_2" localSheetId="15" hidden="1">#REF!</definedName>
    <definedName name="display_area_2" localSheetId="16" hidden="1">#REF!</definedName>
    <definedName name="display_area_2" localSheetId="17" hidden="1">#REF!</definedName>
    <definedName name="display_area_2" localSheetId="18" hidden="1">#REF!</definedName>
    <definedName name="display_area_2" localSheetId="19" hidden="1">#REF!</definedName>
    <definedName name="display_area_2" localSheetId="20" hidden="1">#REF!</definedName>
    <definedName name="display_area_2" localSheetId="24" hidden="1">#REF!</definedName>
    <definedName name="display_area_2" localSheetId="25" hidden="1">#REF!</definedName>
    <definedName name="display_area_2" localSheetId="26" hidden="1">#REF!</definedName>
    <definedName name="display_area_2" localSheetId="2" hidden="1">#REF!</definedName>
    <definedName name="display_area_2" localSheetId="29" hidden="1">#REF!</definedName>
    <definedName name="display_area_2" localSheetId="4" hidden="1">#REF!</definedName>
    <definedName name="display_area_2" localSheetId="5" hidden="1">#REF!</definedName>
    <definedName name="display_area_2" localSheetId="6" hidden="1">#REF!</definedName>
    <definedName name="display_area_2" localSheetId="7" hidden="1">#REF!</definedName>
    <definedName name="display_area_2" localSheetId="8" hidden="1">#REF!</definedName>
    <definedName name="display_area_2" hidden="1">#REF!</definedName>
    <definedName name="Documents" localSheetId="9">#REF!</definedName>
    <definedName name="Documents" localSheetId="10">#REF!</definedName>
    <definedName name="Documents" localSheetId="11">#REF!</definedName>
    <definedName name="Documents" localSheetId="12">#REF!</definedName>
    <definedName name="Documents" localSheetId="13">#REF!</definedName>
    <definedName name="Documents" localSheetId="14">#REF!</definedName>
    <definedName name="Documents" localSheetId="15">#REF!</definedName>
    <definedName name="Documents" localSheetId="16">#REF!</definedName>
    <definedName name="Documents" localSheetId="17">#REF!</definedName>
    <definedName name="Documents" localSheetId="18">#REF!</definedName>
    <definedName name="Documents" localSheetId="0">#REF!</definedName>
    <definedName name="Documents" localSheetId="19">#REF!</definedName>
    <definedName name="Documents" localSheetId="20">#REF!</definedName>
    <definedName name="Documents" localSheetId="24">#REF!</definedName>
    <definedName name="Documents" localSheetId="25">#REF!</definedName>
    <definedName name="Documents" localSheetId="26">#REF!</definedName>
    <definedName name="Documents" localSheetId="1">#REF!</definedName>
    <definedName name="Documents" localSheetId="2">#REF!</definedName>
    <definedName name="Documents" localSheetId="29">#REF!</definedName>
    <definedName name="Documents" localSheetId="4">#REF!</definedName>
    <definedName name="Documents" localSheetId="5">#REF!</definedName>
    <definedName name="Documents" localSheetId="6">#REF!</definedName>
    <definedName name="Documents" localSheetId="7">#REF!</definedName>
    <definedName name="Documents" localSheetId="8">#REF!</definedName>
    <definedName name="Documents">#REF!</definedName>
    <definedName name="E" localSheetId="9" hidden="1">[20]PROGRESS!#REF!</definedName>
    <definedName name="E" localSheetId="11" hidden="1">[21]PROGRESS!#REF!</definedName>
    <definedName name="E" localSheetId="12" hidden="1">[20]PROGRESS!#REF!</definedName>
    <definedName name="E" localSheetId="14" hidden="1">[21]PROGRESS!#REF!</definedName>
    <definedName name="E" localSheetId="15" hidden="1">[20]PROGRESS!#REF!</definedName>
    <definedName name="E" localSheetId="16" hidden="1">[20]PROGRESS!#REF!</definedName>
    <definedName name="E" localSheetId="17" hidden="1">[20]PROGRESS!#REF!</definedName>
    <definedName name="E" localSheetId="18" hidden="1">[21]PROGRESS!#REF!</definedName>
    <definedName name="E" localSheetId="19" hidden="1">[21]PROGRESS!#REF!</definedName>
    <definedName name="E" localSheetId="20" hidden="1">[20]PROGRESS!#REF!</definedName>
    <definedName name="E" localSheetId="24" hidden="1">[20]PROGRESS!#REF!</definedName>
    <definedName name="E" localSheetId="25" hidden="1">[20]PROGRESS!#REF!</definedName>
    <definedName name="E" localSheetId="26" hidden="1">[20]PROGRESS!#REF!</definedName>
    <definedName name="E" localSheetId="2" hidden="1">[21]PROGRESS!#REF!</definedName>
    <definedName name="E" localSheetId="4" hidden="1">[20]PROGRESS!#REF!</definedName>
    <definedName name="E" localSheetId="7" hidden="1">[21]PROGRESS!#REF!</definedName>
    <definedName name="E" localSheetId="8" hidden="1">[20]PROGRESS!#REF!</definedName>
    <definedName name="E" hidden="1">[21]PROGRESS!#REF!</definedName>
    <definedName name="Email" localSheetId="9">#REF!</definedName>
    <definedName name="Email" localSheetId="10">#REF!</definedName>
    <definedName name="Email" localSheetId="11">#REF!</definedName>
    <definedName name="Email" localSheetId="12">#REF!</definedName>
    <definedName name="Email" localSheetId="13">#REF!</definedName>
    <definedName name="Email" localSheetId="14">#REF!</definedName>
    <definedName name="Email" localSheetId="15">#REF!</definedName>
    <definedName name="Email" localSheetId="16">#REF!</definedName>
    <definedName name="Email" localSheetId="17">#REF!</definedName>
    <definedName name="Email" localSheetId="18">#REF!</definedName>
    <definedName name="Email" localSheetId="19">#REF!</definedName>
    <definedName name="Email" localSheetId="20">#REF!</definedName>
    <definedName name="Email" localSheetId="24">#REF!</definedName>
    <definedName name="Email" localSheetId="25">#REF!</definedName>
    <definedName name="Email" localSheetId="26">#REF!</definedName>
    <definedName name="Email" localSheetId="2">#REF!</definedName>
    <definedName name="Email" localSheetId="29">#REF!</definedName>
    <definedName name="Email" localSheetId="4">#REF!</definedName>
    <definedName name="Email" localSheetId="5">#REF!</definedName>
    <definedName name="Email" localSheetId="6">#REF!</definedName>
    <definedName name="Email" localSheetId="7">#REF!</definedName>
    <definedName name="Email" localSheetId="8">#REF!</definedName>
    <definedName name="Email">#REF!</definedName>
    <definedName name="Fax" localSheetId="9">#REF!</definedName>
    <definedName name="Fax" localSheetId="10">#REF!</definedName>
    <definedName name="Fax" localSheetId="11">#REF!</definedName>
    <definedName name="Fax" localSheetId="12">#REF!</definedName>
    <definedName name="Fax" localSheetId="13">#REF!</definedName>
    <definedName name="Fax" localSheetId="14">#REF!</definedName>
    <definedName name="Fax" localSheetId="15">#REF!</definedName>
    <definedName name="Fax" localSheetId="16">#REF!</definedName>
    <definedName name="Fax" localSheetId="17">#REF!</definedName>
    <definedName name="Fax" localSheetId="18">#REF!</definedName>
    <definedName name="Fax" localSheetId="19">#REF!</definedName>
    <definedName name="Fax" localSheetId="20">#REF!</definedName>
    <definedName name="Fax" localSheetId="24">#REF!</definedName>
    <definedName name="Fax" localSheetId="25">#REF!</definedName>
    <definedName name="Fax" localSheetId="26">#REF!</definedName>
    <definedName name="Fax" localSheetId="2">#REF!</definedName>
    <definedName name="Fax" localSheetId="29">#REF!</definedName>
    <definedName name="Fax" localSheetId="4">#REF!</definedName>
    <definedName name="Fax" localSheetId="5">#REF!</definedName>
    <definedName name="Fax" localSheetId="6">#REF!</definedName>
    <definedName name="Fax" localSheetId="7">#REF!</definedName>
    <definedName name="Fax" localSheetId="8">#REF!</definedName>
    <definedName name="Fax">#REF!</definedName>
    <definedName name="FCode" localSheetId="9" hidden="1">#REF!</definedName>
    <definedName name="FCode" localSheetId="10" hidden="1">#REF!</definedName>
    <definedName name="FCode" localSheetId="11" hidden="1">#REF!</definedName>
    <definedName name="FCode" localSheetId="12" hidden="1">#REF!</definedName>
    <definedName name="FCode" localSheetId="13" hidden="1">#REF!</definedName>
    <definedName name="FCode" localSheetId="14" hidden="1">#REF!</definedName>
    <definedName name="FCode" localSheetId="15" hidden="1">#REF!</definedName>
    <definedName name="FCode" localSheetId="16" hidden="1">#REF!</definedName>
    <definedName name="FCode" localSheetId="17" hidden="1">#REF!</definedName>
    <definedName name="FCode" localSheetId="18" hidden="1">#REF!</definedName>
    <definedName name="FCode" localSheetId="19" hidden="1">#REF!</definedName>
    <definedName name="FCode" localSheetId="20" hidden="1">#REF!</definedName>
    <definedName name="FCode" localSheetId="24" hidden="1">#REF!</definedName>
    <definedName name="FCode" localSheetId="25" hidden="1">#REF!</definedName>
    <definedName name="FCode" localSheetId="26" hidden="1">#REF!</definedName>
    <definedName name="FCode" localSheetId="2" hidden="1">#REF!</definedName>
    <definedName name="FCode" localSheetId="29" hidden="1">#REF!</definedName>
    <definedName name="FCode" localSheetId="4" hidden="1">#REF!</definedName>
    <definedName name="FCode" localSheetId="5" hidden="1">#REF!</definedName>
    <definedName name="FCode" localSheetId="6" hidden="1">#REF!</definedName>
    <definedName name="FCode" localSheetId="7" hidden="1">#REF!</definedName>
    <definedName name="FCode" localSheetId="8" hidden="1">#REF!</definedName>
    <definedName name="FCode" hidden="1">#REF!</definedName>
    <definedName name="FEES" localSheetId="9">#REF!</definedName>
    <definedName name="FEES" localSheetId="10">#REF!</definedName>
    <definedName name="FEES" localSheetId="11">#REF!</definedName>
    <definedName name="FEES" localSheetId="12">#REF!</definedName>
    <definedName name="FEES" localSheetId="13">#REF!</definedName>
    <definedName name="FEES" localSheetId="14">#REF!</definedName>
    <definedName name="FEES" localSheetId="15">#REF!</definedName>
    <definedName name="FEES" localSheetId="16">#REF!</definedName>
    <definedName name="FEES" localSheetId="17">#REF!</definedName>
    <definedName name="FEES" localSheetId="18">#REF!</definedName>
    <definedName name="FEES" localSheetId="0">#REF!</definedName>
    <definedName name="FEES" localSheetId="19">#REF!</definedName>
    <definedName name="FEES" localSheetId="20">#REF!</definedName>
    <definedName name="FEES" localSheetId="24">#REF!</definedName>
    <definedName name="FEES" localSheetId="25">#REF!</definedName>
    <definedName name="FEES" localSheetId="26">#REF!</definedName>
    <definedName name="FEES" localSheetId="1">#REF!</definedName>
    <definedName name="FEES" localSheetId="2">#REF!</definedName>
    <definedName name="FEES" localSheetId="29">#REF!</definedName>
    <definedName name="FEES" localSheetId="4">#REF!</definedName>
    <definedName name="FEES" localSheetId="5">#REF!</definedName>
    <definedName name="FEES" localSheetId="6">#REF!</definedName>
    <definedName name="FEES" localSheetId="7">#REF!</definedName>
    <definedName name="FEES" localSheetId="8">#REF!</definedName>
    <definedName name="FEES">#REF!</definedName>
    <definedName name="Fees_cumulative" localSheetId="9">#REF!</definedName>
    <definedName name="Fees_cumulative" localSheetId="10">#REF!</definedName>
    <definedName name="Fees_cumulative" localSheetId="11">#REF!</definedName>
    <definedName name="Fees_cumulative" localSheetId="12">#REF!</definedName>
    <definedName name="Fees_cumulative" localSheetId="13">#REF!</definedName>
    <definedName name="Fees_cumulative" localSheetId="14">#REF!</definedName>
    <definedName name="Fees_cumulative" localSheetId="15">#REF!</definedName>
    <definedName name="Fees_cumulative" localSheetId="16">#REF!</definedName>
    <definedName name="Fees_cumulative" localSheetId="17">#REF!</definedName>
    <definedName name="Fees_cumulative" localSheetId="18">#REF!</definedName>
    <definedName name="Fees_cumulative" localSheetId="0">#REF!</definedName>
    <definedName name="Fees_cumulative" localSheetId="19">#REF!</definedName>
    <definedName name="Fees_cumulative" localSheetId="20">#REF!</definedName>
    <definedName name="Fees_cumulative" localSheetId="24">#REF!</definedName>
    <definedName name="Fees_cumulative" localSheetId="25">#REF!</definedName>
    <definedName name="Fees_cumulative" localSheetId="26">#REF!</definedName>
    <definedName name="Fees_cumulative" localSheetId="1">#REF!</definedName>
    <definedName name="Fees_cumulative" localSheetId="2">#REF!</definedName>
    <definedName name="Fees_cumulative" localSheetId="29">#REF!</definedName>
    <definedName name="Fees_cumulative" localSheetId="4">#REF!</definedName>
    <definedName name="Fees_cumulative" localSheetId="5">#REF!</definedName>
    <definedName name="Fees_cumulative" localSheetId="6">#REF!</definedName>
    <definedName name="Fees_cumulative" localSheetId="7">#REF!</definedName>
    <definedName name="Fees_cumulative" localSheetId="8">#REF!</definedName>
    <definedName name="Fees_cumulative">#REF!</definedName>
    <definedName name="Fees_current" localSheetId="9">#REF!</definedName>
    <definedName name="Fees_current" localSheetId="10">#REF!</definedName>
    <definedName name="Fees_current" localSheetId="11">#REF!</definedName>
    <definedName name="Fees_current" localSheetId="12">#REF!</definedName>
    <definedName name="Fees_current" localSheetId="13">#REF!</definedName>
    <definedName name="Fees_current" localSheetId="14">#REF!</definedName>
    <definedName name="Fees_current" localSheetId="15">#REF!</definedName>
    <definedName name="Fees_current" localSheetId="16">#REF!</definedName>
    <definedName name="Fees_current" localSheetId="17">#REF!</definedName>
    <definedName name="Fees_current" localSheetId="18">#REF!</definedName>
    <definedName name="Fees_current" localSheetId="0">#REF!</definedName>
    <definedName name="Fees_current" localSheetId="19">#REF!</definedName>
    <definedName name="Fees_current" localSheetId="20">#REF!</definedName>
    <definedName name="Fees_current" localSheetId="24">#REF!</definedName>
    <definedName name="Fees_current" localSheetId="25">#REF!</definedName>
    <definedName name="Fees_current" localSheetId="26">#REF!</definedName>
    <definedName name="Fees_current" localSheetId="1">#REF!</definedName>
    <definedName name="Fees_current" localSheetId="2">#REF!</definedName>
    <definedName name="Fees_current" localSheetId="29">#REF!</definedName>
    <definedName name="Fees_current" localSheetId="4">#REF!</definedName>
    <definedName name="Fees_current" localSheetId="5">#REF!</definedName>
    <definedName name="Fees_current" localSheetId="6">#REF!</definedName>
    <definedName name="Fees_current" localSheetId="7">#REF!</definedName>
    <definedName name="Fees_current" localSheetId="8">#REF!</definedName>
    <definedName name="Fees_current">#REF!</definedName>
    <definedName name="Fees_previous" localSheetId="9">#REF!</definedName>
    <definedName name="Fees_previous" localSheetId="10">#REF!</definedName>
    <definedName name="Fees_previous" localSheetId="11">#REF!</definedName>
    <definedName name="Fees_previous" localSheetId="12">#REF!</definedName>
    <definedName name="Fees_previous" localSheetId="13">#REF!</definedName>
    <definedName name="Fees_previous" localSheetId="14">#REF!</definedName>
    <definedName name="Fees_previous" localSheetId="15">#REF!</definedName>
    <definedName name="Fees_previous" localSheetId="16">#REF!</definedName>
    <definedName name="Fees_previous" localSheetId="17">#REF!</definedName>
    <definedName name="Fees_previous" localSheetId="18">#REF!</definedName>
    <definedName name="Fees_previous" localSheetId="0">#REF!</definedName>
    <definedName name="Fees_previous" localSheetId="19">#REF!</definedName>
    <definedName name="Fees_previous" localSheetId="20">#REF!</definedName>
    <definedName name="Fees_previous" localSheetId="24">#REF!</definedName>
    <definedName name="Fees_previous" localSheetId="25">#REF!</definedName>
    <definedName name="Fees_previous" localSheetId="26">#REF!</definedName>
    <definedName name="Fees_previous" localSheetId="1">#REF!</definedName>
    <definedName name="Fees_previous" localSheetId="2">#REF!</definedName>
    <definedName name="Fees_previous" localSheetId="29">#REF!</definedName>
    <definedName name="Fees_previous" localSheetId="4">#REF!</definedName>
    <definedName name="Fees_previous" localSheetId="5">#REF!</definedName>
    <definedName name="Fees_previous" localSheetId="6">#REF!</definedName>
    <definedName name="Fees_previous" localSheetId="7">#REF!</definedName>
    <definedName name="Fees_previous" localSheetId="8">#REF!</definedName>
    <definedName name="Fees_previous">#REF!</definedName>
    <definedName name="FORMF1" localSheetId="9">#REF!</definedName>
    <definedName name="FORMF1" localSheetId="10">#REF!</definedName>
    <definedName name="FORMF1" localSheetId="11">#REF!</definedName>
    <definedName name="FORMF1" localSheetId="12">#REF!</definedName>
    <definedName name="FORMF1" localSheetId="13">#REF!</definedName>
    <definedName name="FORMF1" localSheetId="14">#REF!</definedName>
    <definedName name="FORMF1" localSheetId="15">#REF!</definedName>
    <definedName name="FORMF1" localSheetId="16">#REF!</definedName>
    <definedName name="FORMF1" localSheetId="17">#REF!</definedName>
    <definedName name="FORMF1" localSheetId="18">#REF!</definedName>
    <definedName name="FORMF1" localSheetId="0">#REF!</definedName>
    <definedName name="FORMF1" localSheetId="19">#REF!</definedName>
    <definedName name="FORMF1" localSheetId="20">#REF!</definedName>
    <definedName name="FORMF1" localSheetId="24">#REF!</definedName>
    <definedName name="FORMF1" localSheetId="25">#REF!</definedName>
    <definedName name="FORMF1" localSheetId="26">#REF!</definedName>
    <definedName name="FORMF1" localSheetId="1">#REF!</definedName>
    <definedName name="FORMF1" localSheetId="2">#REF!</definedName>
    <definedName name="FORMF1" localSheetId="29">#REF!</definedName>
    <definedName name="FORMF1" localSheetId="4">#REF!</definedName>
    <definedName name="FORMF1" localSheetId="5">#REF!</definedName>
    <definedName name="FORMF1" localSheetId="6">#REF!</definedName>
    <definedName name="FORMF1" localSheetId="7">#REF!</definedName>
    <definedName name="FORMF1" localSheetId="8">#REF!</definedName>
    <definedName name="FORMF1">#REF!</definedName>
    <definedName name="hen" localSheetId="9">#REF!</definedName>
    <definedName name="hen" localSheetId="10">#REF!</definedName>
    <definedName name="hen" localSheetId="11">#REF!</definedName>
    <definedName name="hen" localSheetId="12">#REF!</definedName>
    <definedName name="hen" localSheetId="13">#REF!</definedName>
    <definedName name="hen" localSheetId="14">#REF!</definedName>
    <definedName name="hen" localSheetId="15">#REF!</definedName>
    <definedName name="hen" localSheetId="16">#REF!</definedName>
    <definedName name="hen" localSheetId="17">#REF!</definedName>
    <definedName name="hen" localSheetId="18">#REF!</definedName>
    <definedName name="hen" localSheetId="0">#REF!</definedName>
    <definedName name="hen" localSheetId="19">#REF!</definedName>
    <definedName name="hen" localSheetId="20">#REF!</definedName>
    <definedName name="hen" localSheetId="24">#REF!</definedName>
    <definedName name="hen" localSheetId="25">#REF!</definedName>
    <definedName name="hen" localSheetId="26">#REF!</definedName>
    <definedName name="hen" localSheetId="1">#REF!</definedName>
    <definedName name="hen" localSheetId="2">#REF!</definedName>
    <definedName name="hen" localSheetId="29">#REF!</definedName>
    <definedName name="hen" localSheetId="4">#REF!</definedName>
    <definedName name="hen" localSheetId="5">#REF!</definedName>
    <definedName name="hen" localSheetId="6">#REF!</definedName>
    <definedName name="hen" localSheetId="7">#REF!</definedName>
    <definedName name="hen" localSheetId="8">#REF!</definedName>
    <definedName name="hen">#REF!</definedName>
    <definedName name="HiddenRows" localSheetId="9" hidden="1">#REF!</definedName>
    <definedName name="HiddenRows" localSheetId="10" hidden="1">#REF!</definedName>
    <definedName name="HiddenRows" localSheetId="11" hidden="1">#REF!</definedName>
    <definedName name="HiddenRows" localSheetId="12" hidden="1">#REF!</definedName>
    <definedName name="HiddenRows" localSheetId="13" hidden="1">#REF!</definedName>
    <definedName name="HiddenRows" localSheetId="14" hidden="1">#REF!</definedName>
    <definedName name="HiddenRows" localSheetId="15" hidden="1">#REF!</definedName>
    <definedName name="HiddenRows" localSheetId="16" hidden="1">#REF!</definedName>
    <definedName name="HiddenRows" localSheetId="17" hidden="1">#REF!</definedName>
    <definedName name="HiddenRows" localSheetId="18" hidden="1">#REF!</definedName>
    <definedName name="HiddenRows" localSheetId="19" hidden="1">#REF!</definedName>
    <definedName name="HiddenRows" localSheetId="20" hidden="1">#REF!</definedName>
    <definedName name="HiddenRows" localSheetId="24" hidden="1">#REF!</definedName>
    <definedName name="HiddenRows" localSheetId="25" hidden="1">#REF!</definedName>
    <definedName name="HiddenRows" localSheetId="26" hidden="1">#REF!</definedName>
    <definedName name="HiddenRows" localSheetId="2" hidden="1">#REF!</definedName>
    <definedName name="HiddenRows" localSheetId="29" hidden="1">#REF!</definedName>
    <definedName name="HiddenRows" localSheetId="4" hidden="1">#REF!</definedName>
    <definedName name="HiddenRows" localSheetId="5" hidden="1">#REF!</definedName>
    <definedName name="HiddenRows" localSheetId="6" hidden="1">#REF!</definedName>
    <definedName name="HiddenRows" localSheetId="7" hidden="1">#REF!</definedName>
    <definedName name="HiddenRows" localSheetId="8" hidden="1">#REF!</definedName>
    <definedName name="HiddenRows" hidden="1">#REF!</definedName>
    <definedName name="ITEM_NO" localSheetId="9">#REF!</definedName>
    <definedName name="ITEM_NO" localSheetId="10">#REF!</definedName>
    <definedName name="ITEM_NO" localSheetId="11">#REF!</definedName>
    <definedName name="ITEM_NO" localSheetId="12">#REF!</definedName>
    <definedName name="ITEM_NO" localSheetId="13">#REF!</definedName>
    <definedName name="ITEM_NO" localSheetId="14">#REF!</definedName>
    <definedName name="ITEM_NO" localSheetId="15">#REF!</definedName>
    <definedName name="ITEM_NO" localSheetId="16">#REF!</definedName>
    <definedName name="ITEM_NO" localSheetId="17">#REF!</definedName>
    <definedName name="ITEM_NO" localSheetId="18">#REF!</definedName>
    <definedName name="ITEM_NO" localSheetId="0">#REF!</definedName>
    <definedName name="ITEM_NO" localSheetId="19">#REF!</definedName>
    <definedName name="ITEM_NO" localSheetId="20">#REF!</definedName>
    <definedName name="ITEM_NO" localSheetId="24">#REF!</definedName>
    <definedName name="ITEM_NO" localSheetId="25">#REF!</definedName>
    <definedName name="ITEM_NO" localSheetId="26">#REF!</definedName>
    <definedName name="ITEM_NO" localSheetId="1">#REF!</definedName>
    <definedName name="ITEM_NO" localSheetId="2">#REF!</definedName>
    <definedName name="ITEM_NO" localSheetId="29">#REF!</definedName>
    <definedName name="ITEM_NO" localSheetId="4">#REF!</definedName>
    <definedName name="ITEM_NO" localSheetId="5">#REF!</definedName>
    <definedName name="ITEM_NO" localSheetId="6">#REF!</definedName>
    <definedName name="ITEM_NO" localSheetId="7">#REF!</definedName>
    <definedName name="ITEM_NO" localSheetId="8">#REF!</definedName>
    <definedName name="ITEM_NO">#REF!</definedName>
    <definedName name="item_no_2" localSheetId="9">#REF!</definedName>
    <definedName name="item_no_2" localSheetId="10">#REF!</definedName>
    <definedName name="item_no_2" localSheetId="11">#REF!</definedName>
    <definedName name="item_no_2" localSheetId="12">#REF!</definedName>
    <definedName name="item_no_2" localSheetId="13">#REF!</definedName>
    <definedName name="item_no_2" localSheetId="14">#REF!</definedName>
    <definedName name="item_no_2" localSheetId="15">#REF!</definedName>
    <definedName name="item_no_2" localSheetId="16">#REF!</definedName>
    <definedName name="item_no_2" localSheetId="17">#REF!</definedName>
    <definedName name="item_no_2" localSheetId="18">#REF!</definedName>
    <definedName name="item_no_2" localSheetId="0">#REF!</definedName>
    <definedName name="item_no_2" localSheetId="19">#REF!</definedName>
    <definedName name="item_no_2" localSheetId="20">#REF!</definedName>
    <definedName name="item_no_2" localSheetId="24">#REF!</definedName>
    <definedName name="item_no_2" localSheetId="25">#REF!</definedName>
    <definedName name="item_no_2" localSheetId="26">#REF!</definedName>
    <definedName name="item_no_2" localSheetId="1">#REF!</definedName>
    <definedName name="item_no_2" localSheetId="2">#REF!</definedName>
    <definedName name="item_no_2" localSheetId="29">#REF!</definedName>
    <definedName name="item_no_2" localSheetId="4">#REF!</definedName>
    <definedName name="item_no_2" localSheetId="5">#REF!</definedName>
    <definedName name="item_no_2" localSheetId="6">#REF!</definedName>
    <definedName name="item_no_2" localSheetId="7">#REF!</definedName>
    <definedName name="item_no_2" localSheetId="8">#REF!</definedName>
    <definedName name="item_no_2">#REF!</definedName>
    <definedName name="Items_01" localSheetId="9">#REF!</definedName>
    <definedName name="Items_01" localSheetId="10">#REF!</definedName>
    <definedName name="Items_01" localSheetId="11">#REF!</definedName>
    <definedName name="Items_01" localSheetId="12">#REF!</definedName>
    <definedName name="Items_01" localSheetId="13">#REF!</definedName>
    <definedName name="Items_01" localSheetId="14">#REF!</definedName>
    <definedName name="Items_01" localSheetId="15">#REF!</definedName>
    <definedName name="Items_01" localSheetId="16">#REF!</definedName>
    <definedName name="Items_01" localSheetId="17">#REF!</definedName>
    <definedName name="Items_01" localSheetId="18">#REF!</definedName>
    <definedName name="Items_01" localSheetId="0">#REF!</definedName>
    <definedName name="Items_01" localSheetId="19">#REF!</definedName>
    <definedName name="Items_01" localSheetId="20">#REF!</definedName>
    <definedName name="Items_01" localSheetId="24">#REF!</definedName>
    <definedName name="Items_01" localSheetId="25">#REF!</definedName>
    <definedName name="Items_01" localSheetId="26">#REF!</definedName>
    <definedName name="Items_01" localSheetId="1">#REF!</definedName>
    <definedName name="Items_01" localSheetId="2">#REF!</definedName>
    <definedName name="Items_01" localSheetId="29">#REF!</definedName>
    <definedName name="Items_01" localSheetId="4">#REF!</definedName>
    <definedName name="Items_01" localSheetId="5">#REF!</definedName>
    <definedName name="Items_01" localSheetId="6">#REF!</definedName>
    <definedName name="Items_01" localSheetId="7">#REF!</definedName>
    <definedName name="Items_01" localSheetId="8">#REF!</definedName>
    <definedName name="Items_01">#REF!</definedName>
    <definedName name="Name" localSheetId="9">#REF!</definedName>
    <definedName name="Name" localSheetId="10">#REF!</definedName>
    <definedName name="Name" localSheetId="11">#REF!</definedName>
    <definedName name="Name" localSheetId="12">#REF!</definedName>
    <definedName name="Name" localSheetId="13">#REF!</definedName>
    <definedName name="Name" localSheetId="14">#REF!</definedName>
    <definedName name="Name" localSheetId="15">#REF!</definedName>
    <definedName name="Name" localSheetId="16">#REF!</definedName>
    <definedName name="Name" localSheetId="17">#REF!</definedName>
    <definedName name="Name" localSheetId="18">#REF!</definedName>
    <definedName name="Name" localSheetId="19">#REF!</definedName>
    <definedName name="Name" localSheetId="20">#REF!</definedName>
    <definedName name="Name" localSheetId="24">#REF!</definedName>
    <definedName name="Name" localSheetId="25">#REF!</definedName>
    <definedName name="Name" localSheetId="26">#REF!</definedName>
    <definedName name="Name" localSheetId="2">#REF!</definedName>
    <definedName name="Name" localSheetId="29">#REF!</definedName>
    <definedName name="Name" localSheetId="4">#REF!</definedName>
    <definedName name="Name" localSheetId="5">#REF!</definedName>
    <definedName name="Name" localSheetId="6">#REF!</definedName>
    <definedName name="Name" localSheetId="7">#REF!</definedName>
    <definedName name="Name" localSheetId="8">#REF!</definedName>
    <definedName name="Name">#REF!</definedName>
    <definedName name="new" localSheetId="9">#REF!</definedName>
    <definedName name="new" localSheetId="10">#REF!</definedName>
    <definedName name="new" localSheetId="11">#REF!</definedName>
    <definedName name="new" localSheetId="12">#REF!</definedName>
    <definedName name="new" localSheetId="13">#REF!</definedName>
    <definedName name="new" localSheetId="14">#REF!</definedName>
    <definedName name="new" localSheetId="15">#REF!</definedName>
    <definedName name="new" localSheetId="16">#REF!</definedName>
    <definedName name="new" localSheetId="17">#REF!</definedName>
    <definedName name="new" localSheetId="18">#REF!</definedName>
    <definedName name="new" localSheetId="0">#REF!</definedName>
    <definedName name="new" localSheetId="19">#REF!</definedName>
    <definedName name="new" localSheetId="20">#REF!</definedName>
    <definedName name="new" localSheetId="24">#REF!</definedName>
    <definedName name="new" localSheetId="25">#REF!</definedName>
    <definedName name="new" localSheetId="26">#REF!</definedName>
    <definedName name="new" localSheetId="1">#REF!</definedName>
    <definedName name="new" localSheetId="2">#REF!</definedName>
    <definedName name="new" localSheetId="29">#REF!</definedName>
    <definedName name="new" localSheetId="4">#REF!</definedName>
    <definedName name="new" localSheetId="5">#REF!</definedName>
    <definedName name="new" localSheetId="6">#REF!</definedName>
    <definedName name="new" localSheetId="7">#REF!</definedName>
    <definedName name="new" localSheetId="8">#REF!</definedName>
    <definedName name="new">#REF!</definedName>
    <definedName name="newcals" localSheetId="9">#REF!</definedName>
    <definedName name="newcals" localSheetId="10">#REF!</definedName>
    <definedName name="newcals" localSheetId="11">#REF!</definedName>
    <definedName name="newcals" localSheetId="12">#REF!</definedName>
    <definedName name="newcals" localSheetId="13">#REF!</definedName>
    <definedName name="newcals" localSheetId="14">#REF!</definedName>
    <definedName name="newcals" localSheetId="15">#REF!</definedName>
    <definedName name="newcals" localSheetId="16">#REF!</definedName>
    <definedName name="newcals" localSheetId="17">#REF!</definedName>
    <definedName name="newcals" localSheetId="18">#REF!</definedName>
    <definedName name="newcals" localSheetId="0">#REF!</definedName>
    <definedName name="newcals" localSheetId="19">#REF!</definedName>
    <definedName name="newcals" localSheetId="20">#REF!</definedName>
    <definedName name="newcals" localSheetId="24">#REF!</definedName>
    <definedName name="newcals" localSheetId="25">#REF!</definedName>
    <definedName name="newcals" localSheetId="26">#REF!</definedName>
    <definedName name="newcals" localSheetId="1">#REF!</definedName>
    <definedName name="newcals" localSheetId="2">#REF!</definedName>
    <definedName name="newcals" localSheetId="29">#REF!</definedName>
    <definedName name="newcals" localSheetId="4">#REF!</definedName>
    <definedName name="newcals" localSheetId="5">#REF!</definedName>
    <definedName name="newcals" localSheetId="6">#REF!</definedName>
    <definedName name="newcals" localSheetId="7">#REF!</definedName>
    <definedName name="newcals" localSheetId="8">#REF!</definedName>
    <definedName name="newcals">#REF!</definedName>
    <definedName name="Offices_Cells" localSheetId="9">#REF!</definedName>
    <definedName name="Offices_Cells" localSheetId="10">#REF!</definedName>
    <definedName name="Offices_Cells" localSheetId="11">#REF!</definedName>
    <definedName name="Offices_Cells" localSheetId="12">#REF!</definedName>
    <definedName name="Offices_Cells" localSheetId="13">#REF!</definedName>
    <definedName name="Offices_Cells" localSheetId="14">#REF!</definedName>
    <definedName name="Offices_Cells" localSheetId="15">#REF!</definedName>
    <definedName name="Offices_Cells" localSheetId="16">#REF!</definedName>
    <definedName name="Offices_Cells" localSheetId="17">#REF!</definedName>
    <definedName name="Offices_Cells" localSheetId="18">#REF!</definedName>
    <definedName name="Offices_Cells" localSheetId="0">#REF!</definedName>
    <definedName name="Offices_Cells" localSheetId="19">#REF!</definedName>
    <definedName name="Offices_Cells" localSheetId="20">#REF!</definedName>
    <definedName name="Offices_Cells" localSheetId="24">#REF!</definedName>
    <definedName name="Offices_Cells" localSheetId="25">#REF!</definedName>
    <definedName name="Offices_Cells" localSheetId="26">#REF!</definedName>
    <definedName name="Offices_Cells" localSheetId="1">#REF!</definedName>
    <definedName name="Offices_Cells" localSheetId="2">#REF!</definedName>
    <definedName name="Offices_Cells" localSheetId="29">#REF!</definedName>
    <definedName name="Offices_Cells" localSheetId="4">#REF!</definedName>
    <definedName name="Offices_Cells" localSheetId="5">#REF!</definedName>
    <definedName name="Offices_Cells" localSheetId="6">#REF!</definedName>
    <definedName name="Offices_Cells" localSheetId="7">#REF!</definedName>
    <definedName name="Offices_Cells" localSheetId="8">#REF!</definedName>
    <definedName name="Offices_Cells">#REF!</definedName>
    <definedName name="OrderTable" localSheetId="9" hidden="1">#REF!</definedName>
    <definedName name="OrderTable" localSheetId="10" hidden="1">#REF!</definedName>
    <definedName name="OrderTable" localSheetId="11" hidden="1">#REF!</definedName>
    <definedName name="OrderTable" localSheetId="12" hidden="1">#REF!</definedName>
    <definedName name="OrderTable" localSheetId="13" hidden="1">#REF!</definedName>
    <definedName name="OrderTable" localSheetId="14" hidden="1">#REF!</definedName>
    <definedName name="OrderTable" localSheetId="15" hidden="1">#REF!</definedName>
    <definedName name="OrderTable" localSheetId="16" hidden="1">#REF!</definedName>
    <definedName name="OrderTable" localSheetId="17" hidden="1">#REF!</definedName>
    <definedName name="OrderTable" localSheetId="18" hidden="1">#REF!</definedName>
    <definedName name="OrderTable" localSheetId="19" hidden="1">#REF!</definedName>
    <definedName name="OrderTable" localSheetId="20" hidden="1">#REF!</definedName>
    <definedName name="OrderTable" localSheetId="24" hidden="1">#REF!</definedName>
    <definedName name="OrderTable" localSheetId="25" hidden="1">#REF!</definedName>
    <definedName name="OrderTable" localSheetId="26" hidden="1">#REF!</definedName>
    <definedName name="OrderTable" localSheetId="2" hidden="1">#REF!</definedName>
    <definedName name="OrderTable" localSheetId="29" hidden="1">#REF!</definedName>
    <definedName name="OrderTable" localSheetId="4" hidden="1">#REF!</definedName>
    <definedName name="OrderTable" localSheetId="5" hidden="1">#REF!</definedName>
    <definedName name="OrderTable" localSheetId="6" hidden="1">#REF!</definedName>
    <definedName name="OrderTable" localSheetId="7" hidden="1">#REF!</definedName>
    <definedName name="OrderTable" localSheetId="8" hidden="1">#REF!</definedName>
    <definedName name="OrderTable" hidden="1">#REF!</definedName>
    <definedName name="PAYMENT_REFERS" localSheetId="9">#REF!</definedName>
    <definedName name="PAYMENT_REFERS" localSheetId="10">#REF!</definedName>
    <definedName name="PAYMENT_REFERS" localSheetId="11">#REF!</definedName>
    <definedName name="PAYMENT_REFERS" localSheetId="12">#REF!</definedName>
    <definedName name="PAYMENT_REFERS" localSheetId="13">#REF!</definedName>
    <definedName name="PAYMENT_REFERS" localSheetId="14">#REF!</definedName>
    <definedName name="PAYMENT_REFERS" localSheetId="15">#REF!</definedName>
    <definedName name="PAYMENT_REFERS" localSheetId="16">#REF!</definedName>
    <definedName name="PAYMENT_REFERS" localSheetId="17">#REF!</definedName>
    <definedName name="PAYMENT_REFERS" localSheetId="18">#REF!</definedName>
    <definedName name="PAYMENT_REFERS" localSheetId="0">#REF!</definedName>
    <definedName name="PAYMENT_REFERS" localSheetId="19">#REF!</definedName>
    <definedName name="PAYMENT_REFERS" localSheetId="20">#REF!</definedName>
    <definedName name="PAYMENT_REFERS" localSheetId="24">#REF!</definedName>
    <definedName name="PAYMENT_REFERS" localSheetId="25">#REF!</definedName>
    <definedName name="PAYMENT_REFERS" localSheetId="26">#REF!</definedName>
    <definedName name="PAYMENT_REFERS" localSheetId="1">#REF!</definedName>
    <definedName name="PAYMENT_REFERS" localSheetId="2">#REF!</definedName>
    <definedName name="PAYMENT_REFERS" localSheetId="29">#REF!</definedName>
    <definedName name="PAYMENT_REFERS" localSheetId="4">#REF!</definedName>
    <definedName name="PAYMENT_REFERS" localSheetId="5">#REF!</definedName>
    <definedName name="PAYMENT_REFERS" localSheetId="6">#REF!</definedName>
    <definedName name="PAYMENT_REFERS" localSheetId="7">#REF!</definedName>
    <definedName name="PAYMENT_REFERS" localSheetId="8">#REF!</definedName>
    <definedName name="PAYMENT_REFERS">#REF!</definedName>
    <definedName name="Phone" localSheetId="9">#REF!</definedName>
    <definedName name="Phone" localSheetId="10">#REF!</definedName>
    <definedName name="Phone" localSheetId="11">#REF!</definedName>
    <definedName name="Phone" localSheetId="12">#REF!</definedName>
    <definedName name="Phone" localSheetId="13">#REF!</definedName>
    <definedName name="Phone" localSheetId="14">#REF!</definedName>
    <definedName name="Phone" localSheetId="15">#REF!</definedName>
    <definedName name="Phone" localSheetId="16">#REF!</definedName>
    <definedName name="Phone" localSheetId="17">#REF!</definedName>
    <definedName name="Phone" localSheetId="18">#REF!</definedName>
    <definedName name="Phone" localSheetId="19">#REF!</definedName>
    <definedName name="Phone" localSheetId="20">#REF!</definedName>
    <definedName name="Phone" localSheetId="24">#REF!</definedName>
    <definedName name="Phone" localSheetId="25">#REF!</definedName>
    <definedName name="Phone" localSheetId="26">#REF!</definedName>
    <definedName name="Phone" localSheetId="2">#REF!</definedName>
    <definedName name="Phone" localSheetId="29">#REF!</definedName>
    <definedName name="Phone" localSheetId="4">#REF!</definedName>
    <definedName name="Phone" localSheetId="5">#REF!</definedName>
    <definedName name="Phone" localSheetId="6">#REF!</definedName>
    <definedName name="Phone" localSheetId="7">#REF!</definedName>
    <definedName name="Phone" localSheetId="8">#REF!</definedName>
    <definedName name="Phone">#REF!</definedName>
    <definedName name="pmfs">[22]A!$C$1</definedName>
    <definedName name="polkk" localSheetId="9" hidden="1">[8]PROGRESS!#REF!</definedName>
    <definedName name="polkk" localSheetId="11" hidden="1">[8]PROGRESS!#REF!</definedName>
    <definedName name="polkk" localSheetId="12" hidden="1">[8]PROGRESS!#REF!</definedName>
    <definedName name="polkk" localSheetId="14" hidden="1">[8]PROGRESS!#REF!</definedName>
    <definedName name="polkk" localSheetId="15" hidden="1">[8]PROGRESS!#REF!</definedName>
    <definedName name="polkk" localSheetId="16" hidden="1">[8]PROGRESS!#REF!</definedName>
    <definedName name="polkk" localSheetId="17" hidden="1">[8]PROGRESS!#REF!</definedName>
    <definedName name="polkk" localSheetId="18" hidden="1">[8]PROGRESS!#REF!</definedName>
    <definedName name="polkk" localSheetId="19" hidden="1">[8]PROGRESS!#REF!</definedName>
    <definedName name="polkk" localSheetId="20" hidden="1">[8]PROGRESS!#REF!</definedName>
    <definedName name="polkk" localSheetId="24" hidden="1">[8]PROGRESS!#REF!</definedName>
    <definedName name="polkk" localSheetId="25" hidden="1">[8]PROGRESS!#REF!</definedName>
    <definedName name="polkk" localSheetId="26" hidden="1">[8]PROGRESS!#REF!</definedName>
    <definedName name="polkk" localSheetId="2" hidden="1">[8]PROGRESS!#REF!</definedName>
    <definedName name="polkk" localSheetId="29" hidden="1">[8]PROGRESS!#REF!</definedName>
    <definedName name="polkk" localSheetId="4" hidden="1">[8]PROGRESS!#REF!</definedName>
    <definedName name="polkk" localSheetId="7" hidden="1">[8]PROGRESS!#REF!</definedName>
    <definedName name="polkk" localSheetId="8" hidden="1">[8]PROGRESS!#REF!</definedName>
    <definedName name="polkk" hidden="1">[8]PROGRESS!#REF!</definedName>
    <definedName name="_xlnm.Print_Area" localSheetId="9">'10-Earthworks(PS Pipe Trenches)'!$A$1:$G$64</definedName>
    <definedName name="_xlnm.Print_Area" localSheetId="10">'11-Concrete (Pipeline Chambers)'!$A$1:$G$405</definedName>
    <definedName name="_xlnm.Print_Area" localSheetId="11">'12-Concrete (Elevated Tower)'!$A$1:$G$441</definedName>
    <definedName name="_xlnm.Print_Area" localSheetId="12">'13-Concrete (Pumpstation)'!$A$1:$G$217</definedName>
    <definedName name="_xlnm.Print_Area" localSheetId="13">'14-Pipeline (Water Main)'!$A$1:$G$188</definedName>
    <definedName name="_xlnm.Print_Area" localSheetId="14">'15-Pipeline (Bedding&amp; Filling)'!$A$1:$G$68</definedName>
    <definedName name="_xlnm.Print_Area" localSheetId="15">'16-Pipeline (Pumpstation)'!$A$1:$G$327</definedName>
    <definedName name="_xlnm.Print_Area" localSheetId="16">'17-Pipelines(PS Bedding)'!$A$1:$G$69</definedName>
    <definedName name="_xlnm.Print_Area" localSheetId="17">'18-Pipeline (Elevated Tower)'!$A$1:$G$192</definedName>
    <definedName name="_xlnm.Print_Area" localSheetId="18">'19-Pipe Jacking'!$A$1:$G$175</definedName>
    <definedName name="_xlnm.Print_Area" localSheetId="0">'1-P&amp;G'!$A$1:$G$237</definedName>
    <definedName name="_xlnm.Print_Area" localSheetId="19">'20-Structural Steelwork (Tower)'!$A$1:$G$57</definedName>
    <definedName name="_xlnm.Print_Area" localSheetId="20">'21-Structural Steel(PS)'!$A$1:$G$120</definedName>
    <definedName name="_xlnm.Print_Area" localSheetId="21">'22-Electrical Works'!$B$2:$H$454</definedName>
    <definedName name="_xlnm.Print_Area" localSheetId="22">'23-Electronic Works'!$B$1:$H$260</definedName>
    <definedName name="_xlnm.Print_Area" localSheetId="23">'24-Mechanical Works'!$A$1:$I$67</definedName>
    <definedName name="_xlnm.Print_Area" localSheetId="24">'25-Paving'!$A$1:$G$68</definedName>
    <definedName name="_xlnm.Print_Area" localSheetId="25">'26-Kerbing &amp; Chanelling'!$A$1:$G$75</definedName>
    <definedName name="_xlnm.Print_Area" localSheetId="26">'27-Misc. Work for PS'!$A$1:$G$53</definedName>
    <definedName name="_xlnm.Print_Area" localSheetId="1">'2-Daywork '!$A$1:$G$272</definedName>
    <definedName name="_xlnm.Print_Area" localSheetId="2">'3-Site Clearance (Pipeline)'!$A$1:$G$72</definedName>
    <definedName name="_xlnm.Print_Area" localSheetId="5">'6-Earthworks (Pipelines)'!$A$1:$G$150</definedName>
    <definedName name="_xlnm.Print_Area" localSheetId="6">'7-Earhworks(Pipelines Trenches)'!$A$1:$G$64</definedName>
    <definedName name="_xlnm.Print_Area" localSheetId="7">'8-Earthworks (Elevated Tower)'!$A$1:$G$63</definedName>
    <definedName name="_xlnm.Print_Area" localSheetId="8">'9-Earthworks (Pumpstation) '!$A$1:$G$60</definedName>
    <definedName name="_xlnm.Print_Area" localSheetId="30">Calcs!$A$1:$D$145</definedName>
    <definedName name="_xlnm.Print_Area" localSheetId="27">Summary!$A$1:$K$73</definedName>
    <definedName name="Print_Area_MI" localSheetId="9">#REF!</definedName>
    <definedName name="Print_Area_MI" localSheetId="10">#REF!</definedName>
    <definedName name="Print_Area_MI" localSheetId="11">#REF!</definedName>
    <definedName name="Print_Area_MI" localSheetId="12">#REF!</definedName>
    <definedName name="Print_Area_MI" localSheetId="13">#REF!</definedName>
    <definedName name="Print_Area_MI" localSheetId="14">#REF!</definedName>
    <definedName name="Print_Area_MI" localSheetId="15">#REF!</definedName>
    <definedName name="Print_Area_MI" localSheetId="16">#REF!</definedName>
    <definedName name="Print_Area_MI" localSheetId="17">#REF!</definedName>
    <definedName name="Print_Area_MI" localSheetId="18">#REF!</definedName>
    <definedName name="Print_Area_MI" localSheetId="0">#REF!</definedName>
    <definedName name="Print_Area_MI" localSheetId="19">#REF!</definedName>
    <definedName name="Print_Area_MI" localSheetId="20">#REF!</definedName>
    <definedName name="Print_Area_MI" localSheetId="24">#REF!</definedName>
    <definedName name="Print_Area_MI" localSheetId="25">#REF!</definedName>
    <definedName name="Print_Area_MI" localSheetId="26">#REF!</definedName>
    <definedName name="Print_Area_MI" localSheetId="1">#REF!</definedName>
    <definedName name="Print_Area_MI" localSheetId="2">#REF!</definedName>
    <definedName name="Print_Area_MI" localSheetId="29">#REF!</definedName>
    <definedName name="Print_Area_MI" localSheetId="4">#REF!</definedName>
    <definedName name="Print_Area_MI" localSheetId="5">#REF!</definedName>
    <definedName name="Print_Area_MI" localSheetId="6">#REF!</definedName>
    <definedName name="Print_Area_MI" localSheetId="7">#REF!</definedName>
    <definedName name="Print_Area_MI" localSheetId="8">#REF!</definedName>
    <definedName name="Print_Area_MI">#REF!</definedName>
    <definedName name="_xlnm.Print_Titles" localSheetId="9">'10-Earthworks(PS Pipe Trenches)'!$2:$2</definedName>
    <definedName name="_xlnm.Print_Titles" localSheetId="10">'11-Concrete (Pipeline Chambers)'!$2:$2</definedName>
    <definedName name="_xlnm.Print_Titles" localSheetId="11">'12-Concrete (Elevated Tower)'!$2:$2</definedName>
    <definedName name="_xlnm.Print_Titles" localSheetId="12">'13-Concrete (Pumpstation)'!$2:$2</definedName>
    <definedName name="_xlnm.Print_Titles" localSheetId="13">'14-Pipeline (Water Main)'!$2:$2</definedName>
    <definedName name="_xlnm.Print_Titles" localSheetId="14">'15-Pipeline (Bedding&amp; Filling)'!$2:$2</definedName>
    <definedName name="_xlnm.Print_Titles" localSheetId="15">'16-Pipeline (Pumpstation)'!$2:$2</definedName>
    <definedName name="_xlnm.Print_Titles" localSheetId="16">'17-Pipelines(PS Bedding)'!$2:$2</definedName>
    <definedName name="_xlnm.Print_Titles" localSheetId="17">'18-Pipeline (Elevated Tower)'!$2:$2</definedName>
    <definedName name="_xlnm.Print_Titles" localSheetId="0">'1-P&amp;G'!$2:$2</definedName>
    <definedName name="_xlnm.Print_Titles" localSheetId="24">'25-Paving'!$2:$2</definedName>
    <definedName name="_xlnm.Print_Titles" localSheetId="1">'2-Daywork '!$2:$2</definedName>
    <definedName name="_xlnm.Print_Titles" localSheetId="5">'6-Earthworks (Pipelines)'!$2:$2</definedName>
    <definedName name="_xlnm.Print_Titles" localSheetId="6">'7-Earhworks(Pipelines Trenches)'!$2:$2</definedName>
    <definedName name="_xlnm.Print_Titles" localSheetId="7">'8-Earthworks (Elevated Tower)'!$2:$2</definedName>
    <definedName name="_xlnm.Print_Titles" localSheetId="8">'9-Earthworks (Pumpstation) '!$2:$2</definedName>
    <definedName name="_xlnm.Print_Titles">#N/A</definedName>
    <definedName name="ProdForm" localSheetId="9" hidden="1">#REF!</definedName>
    <definedName name="ProdForm" localSheetId="10" hidden="1">#REF!</definedName>
    <definedName name="ProdForm" localSheetId="11" hidden="1">#REF!</definedName>
    <definedName name="ProdForm" localSheetId="12" hidden="1">#REF!</definedName>
    <definedName name="ProdForm" localSheetId="13" hidden="1">#REF!</definedName>
    <definedName name="ProdForm" localSheetId="14" hidden="1">#REF!</definedName>
    <definedName name="ProdForm" localSheetId="15" hidden="1">#REF!</definedName>
    <definedName name="ProdForm" localSheetId="16" hidden="1">#REF!</definedName>
    <definedName name="ProdForm" localSheetId="17" hidden="1">#REF!</definedName>
    <definedName name="ProdForm" localSheetId="18" hidden="1">#REF!</definedName>
    <definedName name="ProdForm" localSheetId="19" hidden="1">#REF!</definedName>
    <definedName name="ProdForm" localSheetId="20" hidden="1">#REF!</definedName>
    <definedName name="ProdForm" localSheetId="24" hidden="1">#REF!</definedName>
    <definedName name="ProdForm" localSheetId="25" hidden="1">#REF!</definedName>
    <definedName name="ProdForm" localSheetId="26" hidden="1">#REF!</definedName>
    <definedName name="ProdForm" localSheetId="2" hidden="1">#REF!</definedName>
    <definedName name="ProdForm" localSheetId="29" hidden="1">#REF!</definedName>
    <definedName name="ProdForm" localSheetId="4" hidden="1">#REF!</definedName>
    <definedName name="ProdForm" localSheetId="5" hidden="1">#REF!</definedName>
    <definedName name="ProdForm" localSheetId="6" hidden="1">#REF!</definedName>
    <definedName name="ProdForm" localSheetId="7" hidden="1">#REF!</definedName>
    <definedName name="ProdForm" localSheetId="8" hidden="1">#REF!</definedName>
    <definedName name="ProdForm" hidden="1">#REF!</definedName>
    <definedName name="Product" localSheetId="9" hidden="1">#REF!</definedName>
    <definedName name="Product" localSheetId="10" hidden="1">#REF!</definedName>
    <definedName name="Product" localSheetId="11" hidden="1">#REF!</definedName>
    <definedName name="Product" localSheetId="12" hidden="1">#REF!</definedName>
    <definedName name="Product" localSheetId="13" hidden="1">#REF!</definedName>
    <definedName name="Product" localSheetId="14" hidden="1">#REF!</definedName>
    <definedName name="Product" localSheetId="15" hidden="1">#REF!</definedName>
    <definedName name="Product" localSheetId="16" hidden="1">#REF!</definedName>
    <definedName name="Product" localSheetId="17" hidden="1">#REF!</definedName>
    <definedName name="Product" localSheetId="18" hidden="1">#REF!</definedName>
    <definedName name="Product" localSheetId="19" hidden="1">#REF!</definedName>
    <definedName name="Product" localSheetId="20" hidden="1">#REF!</definedName>
    <definedName name="Product" localSheetId="24" hidden="1">#REF!</definedName>
    <definedName name="Product" localSheetId="25" hidden="1">#REF!</definedName>
    <definedName name="Product" localSheetId="26" hidden="1">#REF!</definedName>
    <definedName name="Product" localSheetId="2" hidden="1">#REF!</definedName>
    <definedName name="Product" localSheetId="29" hidden="1">#REF!</definedName>
    <definedName name="Product" localSheetId="4" hidden="1">#REF!</definedName>
    <definedName name="Product" localSheetId="5" hidden="1">#REF!</definedName>
    <definedName name="Product" localSheetId="6" hidden="1">#REF!</definedName>
    <definedName name="Product" localSheetId="7" hidden="1">#REF!</definedName>
    <definedName name="Product" localSheetId="8" hidden="1">#REF!</definedName>
    <definedName name="Product" hidden="1">#REF!</definedName>
    <definedName name="Qaunt" localSheetId="9">#REF!</definedName>
    <definedName name="Qaunt" localSheetId="10">#REF!</definedName>
    <definedName name="Qaunt" localSheetId="11">#REF!</definedName>
    <definedName name="Qaunt" localSheetId="12">#REF!</definedName>
    <definedName name="Qaunt" localSheetId="13">#REF!</definedName>
    <definedName name="Qaunt" localSheetId="14">#REF!</definedName>
    <definedName name="Qaunt" localSheetId="15">#REF!</definedName>
    <definedName name="Qaunt" localSheetId="16">#REF!</definedName>
    <definedName name="Qaunt" localSheetId="17">#REF!</definedName>
    <definedName name="Qaunt" localSheetId="18">#REF!</definedName>
    <definedName name="Qaunt" localSheetId="19">#REF!</definedName>
    <definedName name="Qaunt" localSheetId="20">#REF!</definedName>
    <definedName name="Qaunt" localSheetId="24">#REF!</definedName>
    <definedName name="Qaunt" localSheetId="25">#REF!</definedName>
    <definedName name="Qaunt" localSheetId="26">#REF!</definedName>
    <definedName name="Qaunt" localSheetId="2">#REF!</definedName>
    <definedName name="Qaunt" localSheetId="29">#REF!</definedName>
    <definedName name="Qaunt" localSheetId="4">#REF!</definedName>
    <definedName name="Qaunt" localSheetId="5">#REF!</definedName>
    <definedName name="Qaunt" localSheetId="6">#REF!</definedName>
    <definedName name="Qaunt" localSheetId="7">#REF!</definedName>
    <definedName name="Qaunt" localSheetId="8">#REF!</definedName>
    <definedName name="Qaunt">#REF!</definedName>
    <definedName name="QUANTITY" localSheetId="9">#REF!</definedName>
    <definedName name="QUANTITY" localSheetId="10">#REF!</definedName>
    <definedName name="QUANTITY" localSheetId="11">#REF!</definedName>
    <definedName name="QUANTITY" localSheetId="12">#REF!</definedName>
    <definedName name="QUANTITY" localSheetId="13">#REF!</definedName>
    <definedName name="QUANTITY" localSheetId="14">#REF!</definedName>
    <definedName name="QUANTITY" localSheetId="15">#REF!</definedName>
    <definedName name="QUANTITY" localSheetId="16">#REF!</definedName>
    <definedName name="QUANTITY" localSheetId="17">#REF!</definedName>
    <definedName name="QUANTITY" localSheetId="18">#REF!</definedName>
    <definedName name="QUANTITY" localSheetId="0">#REF!</definedName>
    <definedName name="QUANTITY" localSheetId="19">#REF!</definedName>
    <definedName name="QUANTITY" localSheetId="20">#REF!</definedName>
    <definedName name="QUANTITY" localSheetId="24">#REF!</definedName>
    <definedName name="QUANTITY" localSheetId="25">#REF!</definedName>
    <definedName name="QUANTITY" localSheetId="26">#REF!</definedName>
    <definedName name="QUANTITY" localSheetId="1">#REF!</definedName>
    <definedName name="QUANTITY" localSheetId="2">#REF!</definedName>
    <definedName name="QUANTITY" localSheetId="29">#REF!</definedName>
    <definedName name="QUANTITY" localSheetId="4">#REF!</definedName>
    <definedName name="QUANTITY" localSheetId="5">#REF!</definedName>
    <definedName name="QUANTITY" localSheetId="6">#REF!</definedName>
    <definedName name="QUANTITY" localSheetId="7">#REF!</definedName>
    <definedName name="QUANTITY" localSheetId="8">#REF!</definedName>
    <definedName name="QUANTITY">#REF!</definedName>
    <definedName name="Rat" localSheetId="9">#REF!</definedName>
    <definedName name="Rat" localSheetId="10">#REF!</definedName>
    <definedName name="Rat" localSheetId="11">#REF!</definedName>
    <definedName name="Rat" localSheetId="12">#REF!</definedName>
    <definedName name="Rat" localSheetId="13">#REF!</definedName>
    <definedName name="Rat" localSheetId="14">#REF!</definedName>
    <definedName name="Rat" localSheetId="15">#REF!</definedName>
    <definedName name="Rat" localSheetId="16">#REF!</definedName>
    <definedName name="Rat" localSheetId="17">#REF!</definedName>
    <definedName name="Rat" localSheetId="18">#REF!</definedName>
    <definedName name="Rat" localSheetId="19">#REF!</definedName>
    <definedName name="Rat" localSheetId="20">#REF!</definedName>
    <definedName name="Rat" localSheetId="24">#REF!</definedName>
    <definedName name="Rat" localSheetId="25">#REF!</definedName>
    <definedName name="Rat" localSheetId="26">#REF!</definedName>
    <definedName name="Rat" localSheetId="2">#REF!</definedName>
    <definedName name="Rat" localSheetId="29">#REF!</definedName>
    <definedName name="Rat" localSheetId="4">#REF!</definedName>
    <definedName name="Rat" localSheetId="5">#REF!</definedName>
    <definedName name="Rat" localSheetId="6">#REF!</definedName>
    <definedName name="Rat" localSheetId="7">#REF!</definedName>
    <definedName name="Rat" localSheetId="8">#REF!</definedName>
    <definedName name="Rat">#REF!</definedName>
    <definedName name="RATE" localSheetId="9">#REF!</definedName>
    <definedName name="RATE" localSheetId="10">#REF!</definedName>
    <definedName name="RATE" localSheetId="11">#REF!</definedName>
    <definedName name="RATE" localSheetId="12">#REF!</definedName>
    <definedName name="RATE" localSheetId="13">#REF!</definedName>
    <definedName name="RATE" localSheetId="14">#REF!</definedName>
    <definedName name="RATE" localSheetId="15">#REF!</definedName>
    <definedName name="RATE" localSheetId="16">#REF!</definedName>
    <definedName name="RATE" localSheetId="17">#REF!</definedName>
    <definedName name="RATE" localSheetId="18">#REF!</definedName>
    <definedName name="RATE" localSheetId="0">#REF!</definedName>
    <definedName name="RATE" localSheetId="19">#REF!</definedName>
    <definedName name="RATE" localSheetId="20">#REF!</definedName>
    <definedName name="RATE" localSheetId="24">#REF!</definedName>
    <definedName name="RATE" localSheetId="25">#REF!</definedName>
    <definedName name="RATE" localSheetId="26">#REF!</definedName>
    <definedName name="RATE" localSheetId="1">#REF!</definedName>
    <definedName name="RATE" localSheetId="2">#REF!</definedName>
    <definedName name="RATE" localSheetId="29">#REF!</definedName>
    <definedName name="RATE" localSheetId="4">#REF!</definedName>
    <definedName name="RATE" localSheetId="5">#REF!</definedName>
    <definedName name="RATE" localSheetId="6">#REF!</definedName>
    <definedName name="RATE" localSheetId="7">#REF!</definedName>
    <definedName name="RATE" localSheetId="8">#REF!</definedName>
    <definedName name="RATE">#REF!</definedName>
    <definedName name="rate1" localSheetId="9">#REF!</definedName>
    <definedName name="rate1" localSheetId="10">#REF!</definedName>
    <definedName name="rate1" localSheetId="11">#REF!</definedName>
    <definedName name="rate1" localSheetId="12">#REF!</definedName>
    <definedName name="rate1" localSheetId="13">#REF!</definedName>
    <definedName name="rate1" localSheetId="14">#REF!</definedName>
    <definedName name="rate1" localSheetId="15">#REF!</definedName>
    <definedName name="rate1" localSheetId="16">#REF!</definedName>
    <definedName name="rate1" localSheetId="17">#REF!</definedName>
    <definedName name="rate1" localSheetId="18">#REF!</definedName>
    <definedName name="rate1" localSheetId="0">#REF!</definedName>
    <definedName name="rate1" localSheetId="19">#REF!</definedName>
    <definedName name="rate1" localSheetId="20">#REF!</definedName>
    <definedName name="rate1" localSheetId="24">#REF!</definedName>
    <definedName name="rate1" localSheetId="25">#REF!</definedName>
    <definedName name="rate1" localSheetId="26">#REF!</definedName>
    <definedName name="rate1" localSheetId="1">#REF!</definedName>
    <definedName name="rate1" localSheetId="2">#REF!</definedName>
    <definedName name="rate1" localSheetId="29">#REF!</definedName>
    <definedName name="rate1" localSheetId="4">#REF!</definedName>
    <definedName name="rate1" localSheetId="5">#REF!</definedName>
    <definedName name="rate1" localSheetId="6">#REF!</definedName>
    <definedName name="rate1" localSheetId="7">#REF!</definedName>
    <definedName name="rate1" localSheetId="8">#REF!</definedName>
    <definedName name="rate1">#REF!</definedName>
    <definedName name="RCArea" localSheetId="9" hidden="1">#REF!</definedName>
    <definedName name="RCArea" localSheetId="10" hidden="1">#REF!</definedName>
    <definedName name="RCArea" localSheetId="11" hidden="1">#REF!</definedName>
    <definedName name="RCArea" localSheetId="12" hidden="1">#REF!</definedName>
    <definedName name="RCArea" localSheetId="13" hidden="1">#REF!</definedName>
    <definedName name="RCArea" localSheetId="14" hidden="1">#REF!</definedName>
    <definedName name="RCArea" localSheetId="15" hidden="1">#REF!</definedName>
    <definedName name="RCArea" localSheetId="16" hidden="1">#REF!</definedName>
    <definedName name="RCArea" localSheetId="17" hidden="1">#REF!</definedName>
    <definedName name="RCArea" localSheetId="18" hidden="1">#REF!</definedName>
    <definedName name="RCArea" localSheetId="19" hidden="1">#REF!</definedName>
    <definedName name="RCArea" localSheetId="20" hidden="1">#REF!</definedName>
    <definedName name="RCArea" localSheetId="24" hidden="1">#REF!</definedName>
    <definedName name="RCArea" localSheetId="25" hidden="1">#REF!</definedName>
    <definedName name="RCArea" localSheetId="26" hidden="1">#REF!</definedName>
    <definedName name="RCArea" localSheetId="2" hidden="1">#REF!</definedName>
    <definedName name="RCArea" localSheetId="29" hidden="1">#REF!</definedName>
    <definedName name="RCArea" localSheetId="4" hidden="1">#REF!</definedName>
    <definedName name="RCArea" localSheetId="5" hidden="1">#REF!</definedName>
    <definedName name="RCArea" localSheetId="6" hidden="1">#REF!</definedName>
    <definedName name="RCArea" localSheetId="7" hidden="1">#REF!</definedName>
    <definedName name="RCArea" localSheetId="8" hidden="1">#REF!</definedName>
    <definedName name="RCArea" hidden="1">#REF!</definedName>
    <definedName name="s" localSheetId="9">#REF!</definedName>
    <definedName name="s" localSheetId="10">#REF!</definedName>
    <definedName name="s" localSheetId="11">#REF!</definedName>
    <definedName name="s" localSheetId="12">#REF!</definedName>
    <definedName name="s" localSheetId="13">#REF!</definedName>
    <definedName name="s" localSheetId="14">#REF!</definedName>
    <definedName name="s" localSheetId="15">#REF!</definedName>
    <definedName name="s" localSheetId="16">#REF!</definedName>
    <definedName name="s" localSheetId="17">#REF!</definedName>
    <definedName name="s" localSheetId="18">#REF!</definedName>
    <definedName name="s" localSheetId="0">#REF!</definedName>
    <definedName name="s" localSheetId="19">#REF!</definedName>
    <definedName name="s" localSheetId="20">#REF!</definedName>
    <definedName name="s" localSheetId="24">#REF!</definedName>
    <definedName name="s" localSheetId="25">#REF!</definedName>
    <definedName name="s" localSheetId="26">#REF!</definedName>
    <definedName name="s" localSheetId="1">#REF!</definedName>
    <definedName name="s" localSheetId="2">#REF!</definedName>
    <definedName name="s" localSheetId="29">#REF!</definedName>
    <definedName name="s" localSheetId="4">#REF!</definedName>
    <definedName name="s" localSheetId="5">#REF!</definedName>
    <definedName name="s" localSheetId="6">#REF!</definedName>
    <definedName name="s" localSheetId="7">#REF!</definedName>
    <definedName name="s" localSheetId="8">#REF!</definedName>
    <definedName name="s">#REF!</definedName>
    <definedName name="salesdouble" localSheetId="9">#REF!</definedName>
    <definedName name="salesdouble" localSheetId="10">#REF!</definedName>
    <definedName name="salesdouble" localSheetId="11">#REF!</definedName>
    <definedName name="salesdouble" localSheetId="12">#REF!</definedName>
    <definedName name="salesdouble" localSheetId="13">#REF!</definedName>
    <definedName name="salesdouble" localSheetId="14">#REF!</definedName>
    <definedName name="salesdouble" localSheetId="15">#REF!</definedName>
    <definedName name="salesdouble" localSheetId="16">#REF!</definedName>
    <definedName name="salesdouble" localSheetId="17">#REF!</definedName>
    <definedName name="salesdouble" localSheetId="18">#REF!</definedName>
    <definedName name="salesdouble" localSheetId="19">#REF!</definedName>
    <definedName name="salesdouble" localSheetId="20">#REF!</definedName>
    <definedName name="salesdouble" localSheetId="24">#REF!</definedName>
    <definedName name="salesdouble" localSheetId="25">#REF!</definedName>
    <definedName name="salesdouble" localSheetId="26">#REF!</definedName>
    <definedName name="salesdouble" localSheetId="2">#REF!</definedName>
    <definedName name="salesdouble" localSheetId="29">#REF!</definedName>
    <definedName name="salesdouble" localSheetId="4">#REF!</definedName>
    <definedName name="salesdouble" localSheetId="5">#REF!</definedName>
    <definedName name="salesdouble" localSheetId="6">#REF!</definedName>
    <definedName name="salesdouble" localSheetId="7">#REF!</definedName>
    <definedName name="salesdouble" localSheetId="8">#REF!</definedName>
    <definedName name="salesdouble">#REF!</definedName>
    <definedName name="SHORT">'[23]9431A'!$C$1</definedName>
    <definedName name="SHORT_DESCRIPTION" localSheetId="9">#REF!</definedName>
    <definedName name="SHORT_DESCRIPTION" localSheetId="10">#REF!</definedName>
    <definedName name="SHORT_DESCRIPTION" localSheetId="11">#REF!</definedName>
    <definedName name="SHORT_DESCRIPTION" localSheetId="12">#REF!</definedName>
    <definedName name="SHORT_DESCRIPTION" localSheetId="13">#REF!</definedName>
    <definedName name="SHORT_DESCRIPTION" localSheetId="14">#REF!</definedName>
    <definedName name="SHORT_DESCRIPTION" localSheetId="15">#REF!</definedName>
    <definedName name="SHORT_DESCRIPTION" localSheetId="16">#REF!</definedName>
    <definedName name="SHORT_DESCRIPTION" localSheetId="17">#REF!</definedName>
    <definedName name="SHORT_DESCRIPTION" localSheetId="18">#REF!</definedName>
    <definedName name="SHORT_DESCRIPTION" localSheetId="0">#REF!</definedName>
    <definedName name="SHORT_DESCRIPTION" localSheetId="19">#REF!</definedName>
    <definedName name="SHORT_DESCRIPTION" localSheetId="20">#REF!</definedName>
    <definedName name="SHORT_DESCRIPTION" localSheetId="24">#REF!</definedName>
    <definedName name="SHORT_DESCRIPTION" localSheetId="25">#REF!</definedName>
    <definedName name="SHORT_DESCRIPTION" localSheetId="26">#REF!</definedName>
    <definedName name="SHORT_DESCRIPTION" localSheetId="1">#REF!</definedName>
    <definedName name="SHORT_DESCRIPTION" localSheetId="2">#REF!</definedName>
    <definedName name="SHORT_DESCRIPTION" localSheetId="29">#REF!</definedName>
    <definedName name="SHORT_DESCRIPTION" localSheetId="4">#REF!</definedName>
    <definedName name="SHORT_DESCRIPTION" localSheetId="5">#REF!</definedName>
    <definedName name="SHORT_DESCRIPTION" localSheetId="6">#REF!</definedName>
    <definedName name="SHORT_DESCRIPTION" localSheetId="7">#REF!</definedName>
    <definedName name="SHORT_DESCRIPTION" localSheetId="8">#REF!</definedName>
    <definedName name="SHORT_DESCRIPTION">#REF!</definedName>
    <definedName name="SpecialPrice" localSheetId="9" hidden="1">#REF!</definedName>
    <definedName name="SpecialPrice" localSheetId="10" hidden="1">#REF!</definedName>
    <definedName name="SpecialPrice" localSheetId="11" hidden="1">#REF!</definedName>
    <definedName name="SpecialPrice" localSheetId="12" hidden="1">#REF!</definedName>
    <definedName name="SpecialPrice" localSheetId="13" hidden="1">#REF!</definedName>
    <definedName name="SpecialPrice" localSheetId="14" hidden="1">#REF!</definedName>
    <definedName name="SpecialPrice" localSheetId="15" hidden="1">#REF!</definedName>
    <definedName name="SpecialPrice" localSheetId="16" hidden="1">#REF!</definedName>
    <definedName name="SpecialPrice" localSheetId="17" hidden="1">#REF!</definedName>
    <definedName name="SpecialPrice" localSheetId="18" hidden="1">#REF!</definedName>
    <definedName name="SpecialPrice" localSheetId="19" hidden="1">#REF!</definedName>
    <definedName name="SpecialPrice" localSheetId="20" hidden="1">#REF!</definedName>
    <definedName name="SpecialPrice" localSheetId="24" hidden="1">#REF!</definedName>
    <definedName name="SpecialPrice" localSheetId="25" hidden="1">#REF!</definedName>
    <definedName name="SpecialPrice" localSheetId="26" hidden="1">#REF!</definedName>
    <definedName name="SpecialPrice" localSheetId="2" hidden="1">#REF!</definedName>
    <definedName name="SpecialPrice" localSheetId="29" hidden="1">#REF!</definedName>
    <definedName name="SpecialPrice" localSheetId="4" hidden="1">#REF!</definedName>
    <definedName name="SpecialPrice" localSheetId="5" hidden="1">#REF!</definedName>
    <definedName name="SpecialPrice" localSheetId="6" hidden="1">#REF!</definedName>
    <definedName name="SpecialPrice" localSheetId="7" hidden="1">#REF!</definedName>
    <definedName name="SpecialPrice" localSheetId="8" hidden="1">#REF!</definedName>
    <definedName name="SpecialPrice" hidden="1">#REF!</definedName>
    <definedName name="STAT" localSheetId="9">#REF!</definedName>
    <definedName name="STAT" localSheetId="10">#REF!</definedName>
    <definedName name="STAT" localSheetId="11">#REF!</definedName>
    <definedName name="STAT" localSheetId="12">#REF!</definedName>
    <definedName name="STAT" localSheetId="13">#REF!</definedName>
    <definedName name="STAT" localSheetId="14">#REF!</definedName>
    <definedName name="STAT" localSheetId="15">#REF!</definedName>
    <definedName name="STAT" localSheetId="16">#REF!</definedName>
    <definedName name="STAT" localSheetId="17">#REF!</definedName>
    <definedName name="STAT" localSheetId="18">#REF!</definedName>
    <definedName name="STAT" localSheetId="0">#REF!</definedName>
    <definedName name="STAT" localSheetId="19">#REF!</definedName>
    <definedName name="STAT" localSheetId="20">#REF!</definedName>
    <definedName name="STAT" localSheetId="24">#REF!</definedName>
    <definedName name="STAT" localSheetId="25">#REF!</definedName>
    <definedName name="STAT" localSheetId="26">#REF!</definedName>
    <definedName name="STAT" localSheetId="1">#REF!</definedName>
    <definedName name="STAT" localSheetId="2">#REF!</definedName>
    <definedName name="STAT" localSheetId="29">#REF!</definedName>
    <definedName name="STAT" localSheetId="4">#REF!</definedName>
    <definedName name="STAT" localSheetId="5">#REF!</definedName>
    <definedName name="STAT" localSheetId="6">#REF!</definedName>
    <definedName name="STAT" localSheetId="7">#REF!</definedName>
    <definedName name="STAT" localSheetId="8">#REF!</definedName>
    <definedName name="STAT">#REF!</definedName>
    <definedName name="State" localSheetId="9">#REF!</definedName>
    <definedName name="State" localSheetId="10">#REF!</definedName>
    <definedName name="State" localSheetId="11">#REF!</definedName>
    <definedName name="State" localSheetId="12">#REF!</definedName>
    <definedName name="State" localSheetId="13">#REF!</definedName>
    <definedName name="State" localSheetId="14">#REF!</definedName>
    <definedName name="State" localSheetId="15">#REF!</definedName>
    <definedName name="State" localSheetId="16">#REF!</definedName>
    <definedName name="State" localSheetId="17">#REF!</definedName>
    <definedName name="State" localSheetId="18">#REF!</definedName>
    <definedName name="State" localSheetId="19">#REF!</definedName>
    <definedName name="State" localSheetId="20">#REF!</definedName>
    <definedName name="State" localSheetId="24">#REF!</definedName>
    <definedName name="State" localSheetId="25">#REF!</definedName>
    <definedName name="State" localSheetId="26">#REF!</definedName>
    <definedName name="State" localSheetId="2">#REF!</definedName>
    <definedName name="State" localSheetId="29">#REF!</definedName>
    <definedName name="State" localSheetId="4">#REF!</definedName>
    <definedName name="State" localSheetId="5">#REF!</definedName>
    <definedName name="State" localSheetId="6">#REF!</definedName>
    <definedName name="State" localSheetId="7">#REF!</definedName>
    <definedName name="State" localSheetId="8">#REF!</definedName>
    <definedName name="State">#REF!</definedName>
    <definedName name="stoks" localSheetId="9">#REF!</definedName>
    <definedName name="stoks" localSheetId="10">#REF!</definedName>
    <definedName name="stoks" localSheetId="11">#REF!</definedName>
    <definedName name="stoks" localSheetId="12">#REF!</definedName>
    <definedName name="stoks" localSheetId="13">#REF!</definedName>
    <definedName name="stoks" localSheetId="14">#REF!</definedName>
    <definedName name="stoks" localSheetId="15">#REF!</definedName>
    <definedName name="stoks" localSheetId="16">#REF!</definedName>
    <definedName name="stoks" localSheetId="17">#REF!</definedName>
    <definedName name="stoks" localSheetId="18">#REF!</definedName>
    <definedName name="stoks" localSheetId="19">#REF!</definedName>
    <definedName name="stoks" localSheetId="20">#REF!</definedName>
    <definedName name="stoks" localSheetId="24">#REF!</definedName>
    <definedName name="stoks" localSheetId="25">#REF!</definedName>
    <definedName name="stoks" localSheetId="26">#REF!</definedName>
    <definedName name="stoks" localSheetId="2">#REF!</definedName>
    <definedName name="stoks" localSheetId="29">#REF!</definedName>
    <definedName name="stoks" localSheetId="4">#REF!</definedName>
    <definedName name="stoks" localSheetId="5">#REF!</definedName>
    <definedName name="stoks" localSheetId="6">#REF!</definedName>
    <definedName name="stoks" localSheetId="7">#REF!</definedName>
    <definedName name="stoks" localSheetId="8">#REF!</definedName>
    <definedName name="stoks">#REF!</definedName>
    <definedName name="SUMMARY2" localSheetId="9">#REF!</definedName>
    <definedName name="SUMMARY2" localSheetId="10">#REF!</definedName>
    <definedName name="SUMMARY2" localSheetId="11">#REF!</definedName>
    <definedName name="SUMMARY2" localSheetId="12">#REF!</definedName>
    <definedName name="SUMMARY2" localSheetId="13">#REF!</definedName>
    <definedName name="SUMMARY2" localSheetId="14">#REF!</definedName>
    <definedName name="SUMMARY2" localSheetId="15">#REF!</definedName>
    <definedName name="SUMMARY2" localSheetId="16">#REF!</definedName>
    <definedName name="SUMMARY2" localSheetId="17">#REF!</definedName>
    <definedName name="SUMMARY2" localSheetId="18">#REF!</definedName>
    <definedName name="SUMMARY2" localSheetId="0">#REF!</definedName>
    <definedName name="SUMMARY2" localSheetId="19">#REF!</definedName>
    <definedName name="SUMMARY2" localSheetId="20">#REF!</definedName>
    <definedName name="SUMMARY2" localSheetId="24">#REF!</definedName>
    <definedName name="SUMMARY2" localSheetId="25">#REF!</definedName>
    <definedName name="SUMMARY2" localSheetId="26">#REF!</definedName>
    <definedName name="SUMMARY2" localSheetId="1">#REF!</definedName>
    <definedName name="SUMMARY2" localSheetId="2">#REF!</definedName>
    <definedName name="SUMMARY2" localSheetId="29">#REF!</definedName>
    <definedName name="SUMMARY2" localSheetId="4">#REF!</definedName>
    <definedName name="SUMMARY2" localSheetId="5">#REF!</definedName>
    <definedName name="SUMMARY2" localSheetId="6">#REF!</definedName>
    <definedName name="SUMMARY2" localSheetId="7">#REF!</definedName>
    <definedName name="SUMMARY2" localSheetId="8">#REF!</definedName>
    <definedName name="SUMMARY2">#REF!</definedName>
    <definedName name="tbl_ProdInfo" localSheetId="9" hidden="1">#REF!</definedName>
    <definedName name="tbl_ProdInfo" localSheetId="10" hidden="1">#REF!</definedName>
    <definedName name="tbl_ProdInfo" localSheetId="11" hidden="1">#REF!</definedName>
    <definedName name="tbl_ProdInfo" localSheetId="12" hidden="1">#REF!</definedName>
    <definedName name="tbl_ProdInfo" localSheetId="13" hidden="1">#REF!</definedName>
    <definedName name="tbl_ProdInfo" localSheetId="14" hidden="1">#REF!</definedName>
    <definedName name="tbl_ProdInfo" localSheetId="15" hidden="1">#REF!</definedName>
    <definedName name="tbl_ProdInfo" localSheetId="16" hidden="1">#REF!</definedName>
    <definedName name="tbl_ProdInfo" localSheetId="17" hidden="1">#REF!</definedName>
    <definedName name="tbl_ProdInfo" localSheetId="18" hidden="1">#REF!</definedName>
    <definedName name="tbl_ProdInfo" localSheetId="19" hidden="1">#REF!</definedName>
    <definedName name="tbl_ProdInfo" localSheetId="20" hidden="1">#REF!</definedName>
    <definedName name="tbl_ProdInfo" localSheetId="24" hidden="1">#REF!</definedName>
    <definedName name="tbl_ProdInfo" localSheetId="25" hidden="1">#REF!</definedName>
    <definedName name="tbl_ProdInfo" localSheetId="26" hidden="1">#REF!</definedName>
    <definedName name="tbl_ProdInfo" localSheetId="2" hidden="1">#REF!</definedName>
    <definedName name="tbl_ProdInfo" localSheetId="29" hidden="1">#REF!</definedName>
    <definedName name="tbl_ProdInfo" localSheetId="4" hidden="1">#REF!</definedName>
    <definedName name="tbl_ProdInfo" localSheetId="5" hidden="1">#REF!</definedName>
    <definedName name="tbl_ProdInfo" localSheetId="6" hidden="1">#REF!</definedName>
    <definedName name="tbl_ProdInfo" localSheetId="7" hidden="1">#REF!</definedName>
    <definedName name="tbl_ProdInfo" localSheetId="8" hidden="1">#REF!</definedName>
    <definedName name="tbl_ProdInfo" hidden="1">#REF!</definedName>
    <definedName name="Tender" localSheetId="9">#REF!</definedName>
    <definedName name="Tender" localSheetId="10">#REF!</definedName>
    <definedName name="Tender" localSheetId="11">#REF!</definedName>
    <definedName name="Tender" localSheetId="12">#REF!</definedName>
    <definedName name="Tender" localSheetId="13">#REF!</definedName>
    <definedName name="Tender" localSheetId="14">#REF!</definedName>
    <definedName name="Tender" localSheetId="15">#REF!</definedName>
    <definedName name="Tender" localSheetId="16">#REF!</definedName>
    <definedName name="Tender" localSheetId="17">#REF!</definedName>
    <definedName name="Tender" localSheetId="18">#REF!</definedName>
    <definedName name="Tender" localSheetId="0">#REF!</definedName>
    <definedName name="Tender" localSheetId="19">#REF!</definedName>
    <definedName name="Tender" localSheetId="20">#REF!</definedName>
    <definedName name="Tender" localSheetId="24">#REF!</definedName>
    <definedName name="Tender" localSheetId="25">#REF!</definedName>
    <definedName name="Tender" localSheetId="26">#REF!</definedName>
    <definedName name="Tender" localSheetId="1">#REF!</definedName>
    <definedName name="Tender" localSheetId="2">#REF!</definedName>
    <definedName name="Tender" localSheetId="29">#REF!</definedName>
    <definedName name="Tender" localSheetId="4">#REF!</definedName>
    <definedName name="Tender" localSheetId="5">#REF!</definedName>
    <definedName name="Tender" localSheetId="6">#REF!</definedName>
    <definedName name="Tender" localSheetId="7">#REF!</definedName>
    <definedName name="Tender" localSheetId="8">#REF!</definedName>
    <definedName name="Tender">#REF!</definedName>
    <definedName name="tender1" localSheetId="9">#REF!</definedName>
    <definedName name="tender1" localSheetId="10">#REF!</definedName>
    <definedName name="tender1" localSheetId="11">#REF!</definedName>
    <definedName name="tender1" localSheetId="12">#REF!</definedName>
    <definedName name="tender1" localSheetId="13">#REF!</definedName>
    <definedName name="tender1" localSheetId="14">#REF!</definedName>
    <definedName name="tender1" localSheetId="15">#REF!</definedName>
    <definedName name="tender1" localSheetId="16">#REF!</definedName>
    <definedName name="tender1" localSheetId="17">#REF!</definedName>
    <definedName name="tender1" localSheetId="18">#REF!</definedName>
    <definedName name="tender1" localSheetId="0">#REF!</definedName>
    <definedName name="tender1" localSheetId="19">#REF!</definedName>
    <definedName name="tender1" localSheetId="20">#REF!</definedName>
    <definedName name="tender1" localSheetId="24">#REF!</definedName>
    <definedName name="tender1" localSheetId="25">#REF!</definedName>
    <definedName name="tender1" localSheetId="26">#REF!</definedName>
    <definedName name="tender1" localSheetId="1">#REF!</definedName>
    <definedName name="tender1" localSheetId="2">#REF!</definedName>
    <definedName name="tender1" localSheetId="29">#REF!</definedName>
    <definedName name="tender1" localSheetId="4">#REF!</definedName>
    <definedName name="tender1" localSheetId="5">#REF!</definedName>
    <definedName name="tender1" localSheetId="6">#REF!</definedName>
    <definedName name="tender1" localSheetId="7">#REF!</definedName>
    <definedName name="tender1" localSheetId="8">#REF!</definedName>
    <definedName name="tender1">#REF!</definedName>
    <definedName name="UNIT" localSheetId="9">#REF!</definedName>
    <definedName name="UNIT" localSheetId="10">#REF!</definedName>
    <definedName name="UNIT" localSheetId="11">#REF!</definedName>
    <definedName name="UNIT" localSheetId="12">#REF!</definedName>
    <definedName name="UNIT" localSheetId="13">#REF!</definedName>
    <definedName name="UNIT" localSheetId="14">#REF!</definedName>
    <definedName name="UNIT" localSheetId="15">#REF!</definedName>
    <definedName name="UNIT" localSheetId="16">#REF!</definedName>
    <definedName name="UNIT" localSheetId="17">#REF!</definedName>
    <definedName name="UNIT" localSheetId="18">#REF!</definedName>
    <definedName name="UNIT" localSheetId="0">#REF!</definedName>
    <definedName name="UNIT" localSheetId="19">#REF!</definedName>
    <definedName name="UNIT" localSheetId="20">#REF!</definedName>
    <definedName name="UNIT" localSheetId="24">#REF!</definedName>
    <definedName name="UNIT" localSheetId="25">#REF!</definedName>
    <definedName name="UNIT" localSheetId="26">#REF!</definedName>
    <definedName name="UNIT" localSheetId="1">#REF!</definedName>
    <definedName name="UNIT" localSheetId="2">#REF!</definedName>
    <definedName name="UNIT" localSheetId="29">#REF!</definedName>
    <definedName name="UNIT" localSheetId="4">#REF!</definedName>
    <definedName name="UNIT" localSheetId="5">#REF!</definedName>
    <definedName name="UNIT" localSheetId="6">#REF!</definedName>
    <definedName name="UNIT" localSheetId="7">#REF!</definedName>
    <definedName name="UNIT" localSheetId="8">#REF!</definedName>
    <definedName name="UNIT">#REF!</definedName>
    <definedName name="VAT_status" localSheetId="9">#REF!</definedName>
    <definedName name="VAT_status" localSheetId="10">#REF!</definedName>
    <definedName name="VAT_status" localSheetId="11">#REF!</definedName>
    <definedName name="VAT_status" localSheetId="12">#REF!</definedName>
    <definedName name="VAT_status" localSheetId="13">#REF!</definedName>
    <definedName name="VAT_status" localSheetId="14">#REF!</definedName>
    <definedName name="VAT_status" localSheetId="15">#REF!</definedName>
    <definedName name="VAT_status" localSheetId="16">#REF!</definedName>
    <definedName name="VAT_status" localSheetId="17">#REF!</definedName>
    <definedName name="VAT_status" localSheetId="18">#REF!</definedName>
    <definedName name="VAT_status" localSheetId="0">#REF!</definedName>
    <definedName name="VAT_status" localSheetId="19">#REF!</definedName>
    <definedName name="VAT_status" localSheetId="20">#REF!</definedName>
    <definedName name="VAT_status" localSheetId="24">#REF!</definedName>
    <definedName name="VAT_status" localSheetId="25">#REF!</definedName>
    <definedName name="VAT_status" localSheetId="26">#REF!</definedName>
    <definedName name="VAT_status" localSheetId="1">#REF!</definedName>
    <definedName name="VAT_status" localSheetId="2">#REF!</definedName>
    <definedName name="VAT_status" localSheetId="29">#REF!</definedName>
    <definedName name="VAT_status" localSheetId="4">#REF!</definedName>
    <definedName name="VAT_status" localSheetId="5">#REF!</definedName>
    <definedName name="VAT_status" localSheetId="6">#REF!</definedName>
    <definedName name="VAT_status" localSheetId="7">#REF!</definedName>
    <definedName name="VAT_status" localSheetId="8">#REF!</definedName>
    <definedName name="VAT_status">#REF!</definedName>
    <definedName name="vital5" localSheetId="0">'[10]Customize Your Invoice'!$E$15</definedName>
    <definedName name="vital5" localSheetId="19">'[11]Customize Your Invoice'!$E$15</definedName>
    <definedName name="vital5" localSheetId="20">'[12]Customize Your Invoice'!$E$15</definedName>
    <definedName name="vital5" localSheetId="24">'[13]Customize Your Invoice'!$E$15</definedName>
    <definedName name="vital5" localSheetId="25">'[13]Customize Your Invoice'!$E$15</definedName>
    <definedName name="vital5" localSheetId="1">'[10]Customize Your Invoice'!$E$15</definedName>
    <definedName name="vital5">'[14]Customize Your Invoice'!$E$15</definedName>
    <definedName name="vukani" localSheetId="9">#REF!</definedName>
    <definedName name="vukani" localSheetId="10">#REF!</definedName>
    <definedName name="vukani" localSheetId="11">#REF!</definedName>
    <definedName name="vukani" localSheetId="12">#REF!</definedName>
    <definedName name="vukani" localSheetId="13">#REF!</definedName>
    <definedName name="vukani" localSheetId="14">#REF!</definedName>
    <definedName name="vukani" localSheetId="15">#REF!</definedName>
    <definedName name="vukani" localSheetId="16">#REF!</definedName>
    <definedName name="vukani" localSheetId="17">#REF!</definedName>
    <definedName name="vukani" localSheetId="18">#REF!</definedName>
    <definedName name="vukani" localSheetId="0">#REF!</definedName>
    <definedName name="vukani" localSheetId="19">#REF!</definedName>
    <definedName name="vukani" localSheetId="20">#REF!</definedName>
    <definedName name="vukani" localSheetId="24">#REF!</definedName>
    <definedName name="vukani" localSheetId="25">#REF!</definedName>
    <definedName name="vukani" localSheetId="26">#REF!</definedName>
    <definedName name="vukani" localSheetId="1">#REF!</definedName>
    <definedName name="vukani" localSheetId="2">#REF!</definedName>
    <definedName name="vukani" localSheetId="29">#REF!</definedName>
    <definedName name="vukani" localSheetId="4">#REF!</definedName>
    <definedName name="vukani" localSheetId="5">#REF!</definedName>
    <definedName name="vukani" localSheetId="6">#REF!</definedName>
    <definedName name="vukani" localSheetId="7">#REF!</definedName>
    <definedName name="vukani" localSheetId="8">#REF!</definedName>
    <definedName name="vukani">#REF!</definedName>
    <definedName name="wrn.PENDENCIAS." localSheetId="9" hidden="1">{#N/A,#N/A,FALSE,"GERAL";#N/A,#N/A,FALSE,"012-96";#N/A,#N/A,FALSE,"018-96";#N/A,#N/A,FALSE,"027-96";#N/A,#N/A,FALSE,"059-96";#N/A,#N/A,FALSE,"076-96";#N/A,#N/A,FALSE,"019-97";#N/A,#N/A,FALSE,"021-97";#N/A,#N/A,FALSE,"022-97";#N/A,#N/A,FALSE,"028-97"}</definedName>
    <definedName name="wrn.PENDENCIAS." localSheetId="10" hidden="1">{#N/A,#N/A,FALSE,"GERAL";#N/A,#N/A,FALSE,"012-96";#N/A,#N/A,FALSE,"018-96";#N/A,#N/A,FALSE,"027-96";#N/A,#N/A,FALSE,"059-96";#N/A,#N/A,FALSE,"076-96";#N/A,#N/A,FALSE,"019-97";#N/A,#N/A,FALSE,"021-97";#N/A,#N/A,FALSE,"022-97";#N/A,#N/A,FALSE,"028-97"}</definedName>
    <definedName name="wrn.PENDENCIAS." localSheetId="11" hidden="1">{#N/A,#N/A,FALSE,"GERAL";#N/A,#N/A,FALSE,"012-96";#N/A,#N/A,FALSE,"018-96";#N/A,#N/A,FALSE,"027-96";#N/A,#N/A,FALSE,"059-96";#N/A,#N/A,FALSE,"076-96";#N/A,#N/A,FALSE,"019-97";#N/A,#N/A,FALSE,"021-97";#N/A,#N/A,FALSE,"022-97";#N/A,#N/A,FALSE,"028-97"}</definedName>
    <definedName name="wrn.PENDENCIAS." localSheetId="12" hidden="1">{#N/A,#N/A,FALSE,"GERAL";#N/A,#N/A,FALSE,"012-96";#N/A,#N/A,FALSE,"018-96";#N/A,#N/A,FALSE,"027-96";#N/A,#N/A,FALSE,"059-96";#N/A,#N/A,FALSE,"076-96";#N/A,#N/A,FALSE,"019-97";#N/A,#N/A,FALSE,"021-97";#N/A,#N/A,FALSE,"022-97";#N/A,#N/A,FALSE,"028-97"}</definedName>
    <definedName name="wrn.PENDENCIAS." localSheetId="13" hidden="1">{#N/A,#N/A,FALSE,"GERAL";#N/A,#N/A,FALSE,"012-96";#N/A,#N/A,FALSE,"018-96";#N/A,#N/A,FALSE,"027-96";#N/A,#N/A,FALSE,"059-96";#N/A,#N/A,FALSE,"076-96";#N/A,#N/A,FALSE,"019-97";#N/A,#N/A,FALSE,"021-97";#N/A,#N/A,FALSE,"022-97";#N/A,#N/A,FALSE,"028-97"}</definedName>
    <definedName name="wrn.PENDENCIAS." localSheetId="14" hidden="1">{#N/A,#N/A,FALSE,"GERAL";#N/A,#N/A,FALSE,"012-96";#N/A,#N/A,FALSE,"018-96";#N/A,#N/A,FALSE,"027-96";#N/A,#N/A,FALSE,"059-96";#N/A,#N/A,FALSE,"076-96";#N/A,#N/A,FALSE,"019-97";#N/A,#N/A,FALSE,"021-97";#N/A,#N/A,FALSE,"022-97";#N/A,#N/A,FALSE,"028-97"}</definedName>
    <definedName name="wrn.PENDENCIAS." localSheetId="15" hidden="1">{#N/A,#N/A,FALSE,"GERAL";#N/A,#N/A,FALSE,"012-96";#N/A,#N/A,FALSE,"018-96";#N/A,#N/A,FALSE,"027-96";#N/A,#N/A,FALSE,"059-96";#N/A,#N/A,FALSE,"076-96";#N/A,#N/A,FALSE,"019-97";#N/A,#N/A,FALSE,"021-97";#N/A,#N/A,FALSE,"022-97";#N/A,#N/A,FALSE,"028-97"}</definedName>
    <definedName name="wrn.PENDENCIAS." localSheetId="16" hidden="1">{#N/A,#N/A,FALSE,"GERAL";#N/A,#N/A,FALSE,"012-96";#N/A,#N/A,FALSE,"018-96";#N/A,#N/A,FALSE,"027-96";#N/A,#N/A,FALSE,"059-96";#N/A,#N/A,FALSE,"076-96";#N/A,#N/A,FALSE,"019-97";#N/A,#N/A,FALSE,"021-97";#N/A,#N/A,FALSE,"022-97";#N/A,#N/A,FALSE,"028-97"}</definedName>
    <definedName name="wrn.PENDENCIAS." localSheetId="17" hidden="1">{#N/A,#N/A,FALSE,"GERAL";#N/A,#N/A,FALSE,"012-96";#N/A,#N/A,FALSE,"018-96";#N/A,#N/A,FALSE,"027-96";#N/A,#N/A,FALSE,"059-96";#N/A,#N/A,FALSE,"076-96";#N/A,#N/A,FALSE,"019-97";#N/A,#N/A,FALSE,"021-97";#N/A,#N/A,FALSE,"022-97";#N/A,#N/A,FALSE,"028-97"}</definedName>
    <definedName name="wrn.PENDENCIAS." localSheetId="18" hidden="1">{#N/A,#N/A,FALSE,"GERAL";#N/A,#N/A,FALSE,"012-96";#N/A,#N/A,FALSE,"018-96";#N/A,#N/A,FALSE,"027-96";#N/A,#N/A,FALSE,"059-96";#N/A,#N/A,FALSE,"076-96";#N/A,#N/A,FALSE,"019-97";#N/A,#N/A,FALSE,"021-97";#N/A,#N/A,FALSE,"022-97";#N/A,#N/A,FALSE,"028-97"}</definedName>
    <definedName name="wrn.PENDENCIAS." localSheetId="19" hidden="1">{#N/A,#N/A,FALSE,"GERAL";#N/A,#N/A,FALSE,"012-96";#N/A,#N/A,FALSE,"018-96";#N/A,#N/A,FALSE,"027-96";#N/A,#N/A,FALSE,"059-96";#N/A,#N/A,FALSE,"076-96";#N/A,#N/A,FALSE,"019-97";#N/A,#N/A,FALSE,"021-97";#N/A,#N/A,FALSE,"022-97";#N/A,#N/A,FALSE,"028-97"}</definedName>
    <definedName name="wrn.PENDENCIAS." localSheetId="20" hidden="1">{#N/A,#N/A,FALSE,"GERAL";#N/A,#N/A,FALSE,"012-96";#N/A,#N/A,FALSE,"018-96";#N/A,#N/A,FALSE,"027-96";#N/A,#N/A,FALSE,"059-96";#N/A,#N/A,FALSE,"076-96";#N/A,#N/A,FALSE,"019-97";#N/A,#N/A,FALSE,"021-97";#N/A,#N/A,FALSE,"022-97";#N/A,#N/A,FALSE,"028-97"}</definedName>
    <definedName name="wrn.PENDENCIAS." localSheetId="24" hidden="1">{#N/A,#N/A,FALSE,"GERAL";#N/A,#N/A,FALSE,"012-96";#N/A,#N/A,FALSE,"018-96";#N/A,#N/A,FALSE,"027-96";#N/A,#N/A,FALSE,"059-96";#N/A,#N/A,FALSE,"076-96";#N/A,#N/A,FALSE,"019-97";#N/A,#N/A,FALSE,"021-97";#N/A,#N/A,FALSE,"022-97";#N/A,#N/A,FALSE,"028-97"}</definedName>
    <definedName name="wrn.PENDENCIAS." localSheetId="25" hidden="1">{#N/A,#N/A,FALSE,"GERAL";#N/A,#N/A,FALSE,"012-96";#N/A,#N/A,FALSE,"018-96";#N/A,#N/A,FALSE,"027-96";#N/A,#N/A,FALSE,"059-96";#N/A,#N/A,FALSE,"076-96";#N/A,#N/A,FALSE,"019-97";#N/A,#N/A,FALSE,"021-97";#N/A,#N/A,FALSE,"022-97";#N/A,#N/A,FALSE,"028-97"}</definedName>
    <definedName name="wrn.PENDENCIAS." localSheetId="26" hidden="1">{#N/A,#N/A,FALSE,"GERAL";#N/A,#N/A,FALSE,"012-96";#N/A,#N/A,FALSE,"018-96";#N/A,#N/A,FALSE,"027-96";#N/A,#N/A,FALSE,"059-96";#N/A,#N/A,FALSE,"076-96";#N/A,#N/A,FALSE,"019-97";#N/A,#N/A,FALSE,"021-97";#N/A,#N/A,FALSE,"022-97";#N/A,#N/A,FALSE,"028-97"}</definedName>
    <definedName name="wrn.PENDENCIAS." localSheetId="2" hidden="1">{#N/A,#N/A,FALSE,"GERAL";#N/A,#N/A,FALSE,"012-96";#N/A,#N/A,FALSE,"018-96";#N/A,#N/A,FALSE,"027-96";#N/A,#N/A,FALSE,"059-96";#N/A,#N/A,FALSE,"076-96";#N/A,#N/A,FALSE,"019-97";#N/A,#N/A,FALSE,"021-97";#N/A,#N/A,FALSE,"022-97";#N/A,#N/A,FALSE,"028-97"}</definedName>
    <definedName name="wrn.PENDENCIAS." localSheetId="29" hidden="1">{#N/A,#N/A,FALSE,"GERAL";#N/A,#N/A,FALSE,"012-96";#N/A,#N/A,FALSE,"018-96";#N/A,#N/A,FALSE,"027-96";#N/A,#N/A,FALSE,"059-96";#N/A,#N/A,FALSE,"076-96";#N/A,#N/A,FALSE,"019-97";#N/A,#N/A,FALSE,"021-97";#N/A,#N/A,FALSE,"022-97";#N/A,#N/A,FALSE,"028-97"}</definedName>
    <definedName name="wrn.PENDENCIAS." localSheetId="4" hidden="1">{#N/A,#N/A,FALSE,"GERAL";#N/A,#N/A,FALSE,"012-96";#N/A,#N/A,FALSE,"018-96";#N/A,#N/A,FALSE,"027-96";#N/A,#N/A,FALSE,"059-96";#N/A,#N/A,FALSE,"076-96";#N/A,#N/A,FALSE,"019-97";#N/A,#N/A,FALSE,"021-97";#N/A,#N/A,FALSE,"022-97";#N/A,#N/A,FALSE,"028-97"}</definedName>
    <definedName name="wrn.PENDENCIAS." localSheetId="5" hidden="1">{#N/A,#N/A,FALSE,"GERAL";#N/A,#N/A,FALSE,"012-96";#N/A,#N/A,FALSE,"018-96";#N/A,#N/A,FALSE,"027-96";#N/A,#N/A,FALSE,"059-96";#N/A,#N/A,FALSE,"076-96";#N/A,#N/A,FALSE,"019-97";#N/A,#N/A,FALSE,"021-97";#N/A,#N/A,FALSE,"022-97";#N/A,#N/A,FALSE,"028-97"}</definedName>
    <definedName name="wrn.PENDENCIAS." localSheetId="6" hidden="1">{#N/A,#N/A,FALSE,"GERAL";#N/A,#N/A,FALSE,"012-96";#N/A,#N/A,FALSE,"018-96";#N/A,#N/A,FALSE,"027-96";#N/A,#N/A,FALSE,"059-96";#N/A,#N/A,FALSE,"076-96";#N/A,#N/A,FALSE,"019-97";#N/A,#N/A,FALSE,"021-97";#N/A,#N/A,FALSE,"022-97";#N/A,#N/A,FALSE,"028-97"}</definedName>
    <definedName name="wrn.PENDENCIAS." localSheetId="7" hidden="1">{#N/A,#N/A,FALSE,"GERAL";#N/A,#N/A,FALSE,"012-96";#N/A,#N/A,FALSE,"018-96";#N/A,#N/A,FALSE,"027-96";#N/A,#N/A,FALSE,"059-96";#N/A,#N/A,FALSE,"076-96";#N/A,#N/A,FALSE,"019-97";#N/A,#N/A,FALSE,"021-97";#N/A,#N/A,FALSE,"022-97";#N/A,#N/A,FALSE,"028-97"}</definedName>
    <definedName name="wrn.PENDENCIAS." localSheetId="8" hidden="1">{#N/A,#N/A,FALSE,"GERAL";#N/A,#N/A,FALSE,"012-96";#N/A,#N/A,FALSE,"018-96";#N/A,#N/A,FALSE,"027-96";#N/A,#N/A,FALSE,"059-96";#N/A,#N/A,FALSE,"076-96";#N/A,#N/A,FALSE,"019-97";#N/A,#N/A,FALSE,"021-97";#N/A,#N/A,FALSE,"022-97";#N/A,#N/A,FALSE,"028-97"}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 name="xx" localSheetId="18" hidden="1">[8]PROGRESS!#REF!</definedName>
    <definedName name="xx" localSheetId="0" hidden="1">[8]PROGRESS!#REF!</definedName>
    <definedName name="xx" localSheetId="19" hidden="1">[8]PROGRESS!#REF!</definedName>
    <definedName name="xx" localSheetId="20" hidden="1">[8]PROGRESS!#REF!</definedName>
    <definedName name="xx" localSheetId="1" hidden="1">[8]PROGRESS!#REF!</definedName>
    <definedName name="xx" localSheetId="29" hidden="1">[8]PROGRESS!#REF!</definedName>
    <definedName name="xx" hidden="1">[8]PROGRESS!#REF!</definedName>
    <definedName name="xxx" localSheetId="18" hidden="1">[9]PROGRESS!#REF!</definedName>
    <definedName name="xxx" localSheetId="0" hidden="1">[9]PROGRESS!#REF!</definedName>
    <definedName name="xxx" localSheetId="19" hidden="1">[9]PROGRESS!#REF!</definedName>
    <definedName name="xxx" localSheetId="20" hidden="1">[9]PROGRESS!#REF!</definedName>
    <definedName name="xxx" localSheetId="1" hidden="1">[9]PROGRESS!#REF!</definedName>
    <definedName name="xxx" localSheetId="29" hidden="1">[9]PROGRESS!#REF!</definedName>
    <definedName name="xxx" hidden="1">[9]PROGRESS!#REF!</definedName>
    <definedName name="Zip" localSheetId="9">#REF!</definedName>
    <definedName name="Zip" localSheetId="10">#REF!</definedName>
    <definedName name="Zip" localSheetId="11">#REF!</definedName>
    <definedName name="Zip" localSheetId="12">#REF!</definedName>
    <definedName name="Zip" localSheetId="13">#REF!</definedName>
    <definedName name="Zip" localSheetId="14">#REF!</definedName>
    <definedName name="Zip" localSheetId="15">#REF!</definedName>
    <definedName name="Zip" localSheetId="16">#REF!</definedName>
    <definedName name="Zip" localSheetId="17">#REF!</definedName>
    <definedName name="Zip" localSheetId="18">#REF!</definedName>
    <definedName name="Zip" localSheetId="19">#REF!</definedName>
    <definedName name="Zip" localSheetId="20">#REF!</definedName>
    <definedName name="Zip" localSheetId="24">#REF!</definedName>
    <definedName name="Zip" localSheetId="25">#REF!</definedName>
    <definedName name="Zip" localSheetId="26">#REF!</definedName>
    <definedName name="Zip" localSheetId="2">#REF!</definedName>
    <definedName name="Zip" localSheetId="29">#REF!</definedName>
    <definedName name="Zip" localSheetId="4">#REF!</definedName>
    <definedName name="Zip" localSheetId="5">#REF!</definedName>
    <definedName name="Zip" localSheetId="6">#REF!</definedName>
    <definedName name="Zip" localSheetId="7">#REF!</definedName>
    <definedName name="Zip" localSheetId="8">#REF!</definedName>
    <definedName name="Zi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8" i="84" l="1"/>
  <c r="E21" i="116"/>
  <c r="E91" i="115"/>
  <c r="E83" i="115"/>
  <c r="E79" i="115"/>
  <c r="E78" i="115"/>
  <c r="G325" i="114"/>
  <c r="G323" i="114"/>
  <c r="G319" i="114"/>
  <c r="G317" i="114"/>
  <c r="G315" i="114"/>
  <c r="G272" i="114"/>
  <c r="G249" i="114"/>
  <c r="G237" i="114"/>
  <c r="G235" i="114"/>
  <c r="G232" i="114"/>
  <c r="G230" i="114"/>
  <c r="G228" i="114"/>
  <c r="G226" i="114"/>
  <c r="G213" i="114"/>
  <c r="G190" i="114"/>
  <c r="G173" i="114"/>
  <c r="G165" i="114"/>
  <c r="G153" i="114"/>
  <c r="G151" i="114"/>
  <c r="G147" i="114"/>
  <c r="E82" i="112"/>
  <c r="E83" i="112" s="1"/>
  <c r="E60" i="111"/>
  <c r="E55" i="111"/>
  <c r="E8" i="111"/>
  <c r="E38" i="110"/>
  <c r="E37" i="110"/>
  <c r="E20" i="110"/>
  <c r="G228" i="97"/>
  <c r="E20" i="96"/>
  <c r="E71" i="96"/>
  <c r="E94" i="96"/>
  <c r="E9" i="93"/>
  <c r="E10" i="93"/>
  <c r="E11" i="86"/>
  <c r="I9" i="85"/>
  <c r="I8" i="85"/>
  <c r="I7" i="85"/>
  <c r="I6" i="85"/>
  <c r="I5" i="85"/>
  <c r="F159" i="84"/>
  <c r="F109" i="84"/>
  <c r="F107" i="84"/>
  <c r="F103" i="84"/>
  <c r="F101" i="84"/>
  <c r="F99" i="84"/>
  <c r="F97" i="84"/>
  <c r="F91" i="84"/>
  <c r="F89" i="84"/>
  <c r="F87" i="84"/>
  <c r="F50" i="84"/>
  <c r="F46" i="84"/>
  <c r="F44" i="84"/>
  <c r="F42" i="84"/>
  <c r="F40" i="84"/>
  <c r="F21" i="84"/>
  <c r="F12" i="84"/>
  <c r="F301" i="83"/>
  <c r="F265" i="83"/>
  <c r="F263" i="83"/>
  <c r="F261" i="83"/>
  <c r="F249" i="83"/>
  <c r="F247" i="83"/>
  <c r="F237" i="83"/>
  <c r="F235" i="83"/>
  <c r="F225" i="83"/>
  <c r="F223" i="83"/>
  <c r="F180" i="83"/>
  <c r="F188" i="83"/>
  <c r="F164" i="83"/>
  <c r="F162" i="83"/>
  <c r="F150" i="83"/>
  <c r="F148" i="83"/>
  <c r="F146" i="83"/>
  <c r="F86" i="83"/>
  <c r="F76" i="83"/>
  <c r="F57" i="83"/>
  <c r="F45" i="83"/>
  <c r="F30" i="83"/>
  <c r="F16" i="83"/>
  <c r="H8" i="77"/>
  <c r="Q12" i="77"/>
  <c r="C14" i="77"/>
  <c r="C11" i="77"/>
  <c r="C7" i="77"/>
  <c r="C8" i="77"/>
  <c r="C75" i="66"/>
  <c r="C71" i="66"/>
  <c r="C72" i="66" s="1"/>
  <c r="G140" i="66"/>
  <c r="C124" i="66"/>
  <c r="C114" i="66" s="1"/>
  <c r="C111" i="66"/>
  <c r="C12" i="66"/>
  <c r="C110" i="66"/>
  <c r="F139" i="66"/>
  <c r="F140" i="66"/>
  <c r="C136" i="66"/>
  <c r="C135" i="66"/>
  <c r="C134" i="66"/>
  <c r="C131" i="66"/>
  <c r="C130" i="66"/>
  <c r="H137" i="66" s="1"/>
  <c r="H140" i="66" s="1"/>
  <c r="B3" i="53"/>
  <c r="J8" i="53" s="1"/>
  <c r="C137" i="66"/>
  <c r="B3" i="71"/>
  <c r="J13" i="71" s="1"/>
  <c r="E2" i="71"/>
  <c r="C118" i="66"/>
  <c r="C117" i="66"/>
  <c r="C97" i="66"/>
  <c r="C82" i="66"/>
  <c r="C81" i="66"/>
  <c r="C67" i="66"/>
  <c r="C113" i="66"/>
  <c r="C65" i="66"/>
  <c r="C66" i="66"/>
  <c r="C76" i="66"/>
  <c r="C48" i="66"/>
  <c r="C50" i="66"/>
  <c r="C112" i="66" s="1"/>
  <c r="C91" i="66"/>
  <c r="C42" i="66"/>
  <c r="C38" i="66"/>
  <c r="C100" i="66" s="1"/>
  <c r="C37" i="66"/>
  <c r="C39" i="66" s="1"/>
  <c r="C43" i="66"/>
  <c r="C30" i="66"/>
  <c r="C27" i="66"/>
  <c r="C104" i="66" s="1"/>
  <c r="C26" i="66"/>
  <c r="C31" i="66"/>
  <c r="C19" i="66"/>
  <c r="C20" i="66"/>
  <c r="C55" i="66" s="1"/>
  <c r="C95" i="66"/>
  <c r="C9" i="66"/>
  <c r="C6" i="66"/>
  <c r="C93" i="66"/>
  <c r="C5" i="66"/>
  <c r="C49" i="66" s="1"/>
  <c r="C51" i="66" s="1"/>
  <c r="C92" i="66" s="1"/>
  <c r="C10" i="66"/>
  <c r="C18" i="66"/>
  <c r="C102" i="66"/>
  <c r="C98" i="66"/>
  <c r="C28" i="66"/>
  <c r="C99" i="66" s="1"/>
  <c r="E2" i="53"/>
  <c r="B8" i="71"/>
  <c r="H8" i="71"/>
  <c r="D20" i="53"/>
  <c r="F19" i="53"/>
  <c r="B13" i="53"/>
  <c r="H7" i="53"/>
  <c r="D13" i="53"/>
  <c r="D14" i="53" s="1"/>
  <c r="B7" i="53"/>
  <c r="H20" i="53"/>
  <c r="C79" i="66"/>
  <c r="C80" i="66"/>
  <c r="C7" i="66"/>
  <c r="C94" i="66" s="1"/>
  <c r="C101" i="66" l="1"/>
  <c r="C78" i="66"/>
  <c r="C106" i="66"/>
  <c r="H20" i="71"/>
  <c r="F7" i="71"/>
  <c r="H19" i="71"/>
  <c r="C103" i="66"/>
  <c r="C54" i="66"/>
  <c r="C56" i="66" s="1"/>
  <c r="C57" i="66" s="1"/>
  <c r="J8" i="71"/>
  <c r="B14" i="71"/>
  <c r="C83" i="66"/>
  <c r="F14" i="71"/>
  <c r="J7" i="71"/>
  <c r="H14" i="53"/>
  <c r="F8" i="71"/>
  <c r="H13" i="53"/>
  <c r="H19" i="53"/>
  <c r="F20" i="53"/>
  <c r="C105" i="66"/>
  <c r="B14" i="53"/>
  <c r="E85" i="66"/>
  <c r="J20" i="53"/>
  <c r="J19" i="71"/>
  <c r="F13" i="71"/>
  <c r="C84" i="66"/>
  <c r="J19" i="53"/>
  <c r="F7" i="53"/>
  <c r="D14" i="71"/>
  <c r="H7" i="71"/>
  <c r="J7" i="53"/>
  <c r="D8" i="53"/>
  <c r="B7" i="71"/>
  <c r="B13" i="71"/>
  <c r="H8" i="53"/>
  <c r="B20" i="71"/>
  <c r="D8" i="71"/>
  <c r="J20" i="71"/>
  <c r="O3" i="66"/>
  <c r="D19" i="53"/>
  <c r="H13" i="71"/>
  <c r="H14" i="71" s="1"/>
  <c r="B20" i="53"/>
  <c r="D19" i="71"/>
  <c r="F19" i="71"/>
  <c r="C96" i="66"/>
  <c r="C107" i="66" s="1"/>
  <c r="C85" i="66"/>
  <c r="D7" i="53"/>
  <c r="B19" i="71"/>
  <c r="D13" i="71"/>
  <c r="F13" i="53"/>
  <c r="F14" i="53" s="1"/>
  <c r="J14" i="71"/>
  <c r="J13" i="53"/>
  <c r="J14" i="53" s="1"/>
  <c r="C77" i="66"/>
  <c r="F8" i="53"/>
  <c r="B8" i="53"/>
  <c r="F20" i="71"/>
  <c r="D20" i="71"/>
  <c r="B19" i="53"/>
  <c r="D7" i="71"/>
  <c r="C88" i="6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civilsoft.co</author>
  </authors>
  <commentList>
    <comment ref="A3" authorId="0" shapeId="0" xr:uid="{00000000-0006-0000-1500-000001000000}">
      <text>
        <r>
          <rPr>
            <sz val="10"/>
            <color rgb="FF000000"/>
            <rFont val="Arial"/>
            <family val="2"/>
          </rPr>
          <t>¦1¦1¦14¦1¦2¦Null§</t>
        </r>
      </text>
    </comment>
    <comment ref="A5" authorId="0" shapeId="0" xr:uid="{00000000-0006-0000-1500-000002000000}">
      <text>
        <r>
          <rPr>
            <sz val="10"/>
            <color rgb="FF000000"/>
            <rFont val="Arial"/>
            <family val="2"/>
          </rPr>
          <t>¦1¦1¦14¦3¦2¦Null§SubSection</t>
        </r>
      </text>
    </comment>
    <comment ref="A7" authorId="0" shapeId="0" xr:uid="{00000000-0006-0000-1500-000003000000}">
      <text>
        <r>
          <rPr>
            <sz val="10"/>
            <color rgb="FF000000"/>
            <rFont val="Arial"/>
            <family val="2"/>
          </rPr>
          <t>¦1¦1¦14¦4¦2¦Null§</t>
        </r>
      </text>
    </comment>
    <comment ref="A9" authorId="0" shapeId="0" xr:uid="{00000000-0006-0000-1500-000004000000}">
      <text>
        <r>
          <rPr>
            <sz val="10"/>
            <color rgb="FF000000"/>
            <rFont val="Arial"/>
            <family val="2"/>
          </rPr>
          <t>¦1¦1¦14¦5¦2¦Null§</t>
        </r>
      </text>
    </comment>
    <comment ref="A11" authorId="0" shapeId="0" xr:uid="{00000000-0006-0000-1500-000005000000}">
      <text>
        <r>
          <rPr>
            <sz val="10"/>
            <color rgb="FF000000"/>
            <rFont val="Arial"/>
            <family val="2"/>
          </rPr>
          <t>¦1¦1¦14¦6¦2¦Null§</t>
        </r>
      </text>
    </comment>
    <comment ref="A12" authorId="0" shapeId="0" xr:uid="{00000000-0006-0000-1500-000006000000}">
      <text>
        <r>
          <rPr>
            <sz val="10"/>
            <color rgb="FF000000"/>
            <rFont val="Arial"/>
            <family val="2"/>
          </rPr>
          <t>¦1¦1¦14¦7¦2¦Null§</t>
        </r>
      </text>
    </comment>
    <comment ref="A14" authorId="0" shapeId="0" xr:uid="{00000000-0006-0000-1500-000007000000}">
      <text>
        <r>
          <rPr>
            <sz val="10"/>
            <color rgb="FF000000"/>
            <rFont val="Arial"/>
            <family val="2"/>
          </rPr>
          <t>¦1¦1¦14¦8¦2¦Null§</t>
        </r>
      </text>
    </comment>
    <comment ref="A16" authorId="0" shapeId="0" xr:uid="{00000000-0006-0000-1500-000008000000}">
      <text>
        <r>
          <rPr>
            <sz val="10"/>
            <color rgb="FF000000"/>
            <rFont val="Arial"/>
            <family val="2"/>
          </rPr>
          <t>¦1¦1¦14¦9¦2¦Null§</t>
        </r>
      </text>
    </comment>
    <comment ref="A70" authorId="0" shapeId="0" xr:uid="{00000000-0006-0000-1500-000009000000}">
      <text>
        <r>
          <rPr>
            <sz val="10"/>
            <color rgb="FF000000"/>
            <rFont val="Arial"/>
            <family val="2"/>
          </rPr>
          <t>¦1¦1¦14¦12¦2¦Null§SubSection</t>
        </r>
      </text>
    </comment>
    <comment ref="A72" authorId="0" shapeId="0" xr:uid="{00000000-0006-0000-1500-00000A000000}">
      <text>
        <r>
          <rPr>
            <sz val="10"/>
            <color rgb="FF000000"/>
            <rFont val="Arial"/>
            <family val="2"/>
          </rPr>
          <t>¦1¦1¦14¦13¦2¦Null§</t>
        </r>
      </text>
    </comment>
    <comment ref="A74" authorId="0" shapeId="0" xr:uid="{00000000-0006-0000-1500-00000B000000}">
      <text>
        <r>
          <rPr>
            <sz val="10"/>
            <color rgb="FF000000"/>
            <rFont val="Arial"/>
            <family val="2"/>
          </rPr>
          <t>¦1¦1¦14¦14¦2¦Null§</t>
        </r>
      </text>
    </comment>
    <comment ref="A76" authorId="0" shapeId="0" xr:uid="{00000000-0006-0000-1500-00000C000000}">
      <text>
        <r>
          <rPr>
            <sz val="10"/>
            <color rgb="FF000000"/>
            <rFont val="Arial"/>
            <family val="2"/>
          </rPr>
          <t>¦1¦1¦14¦15¦2¦Null§</t>
        </r>
      </text>
    </comment>
    <comment ref="A78" authorId="0" shapeId="0" xr:uid="{00000000-0006-0000-1500-00000D000000}">
      <text>
        <r>
          <rPr>
            <sz val="10"/>
            <color rgb="FF000000"/>
            <rFont val="Arial"/>
            <family val="2"/>
          </rPr>
          <t>¦1¦1¦14¦16¦2¦Null§</t>
        </r>
      </text>
    </comment>
    <comment ref="A84" authorId="0" shapeId="0" xr:uid="{00000000-0006-0000-1500-00000E000000}">
      <text>
        <r>
          <rPr>
            <sz val="10"/>
            <color rgb="FF000000"/>
            <rFont val="Arial"/>
            <family val="2"/>
          </rPr>
          <t>¦1¦1¦14¦21¦2¦Null§</t>
        </r>
      </text>
    </comment>
    <comment ref="A86" authorId="0" shapeId="0" xr:uid="{00000000-0006-0000-1500-00000F000000}">
      <text>
        <r>
          <rPr>
            <sz val="10"/>
            <color rgb="FF000000"/>
            <rFont val="Arial"/>
            <family val="2"/>
          </rPr>
          <t>¦1¦1¦14¦15¦2¦Null§</t>
        </r>
      </text>
    </comment>
    <comment ref="A88" authorId="0" shapeId="0" xr:uid="{00000000-0006-0000-1500-000010000000}">
      <text>
        <r>
          <rPr>
            <sz val="10"/>
            <color rgb="FF000000"/>
            <rFont val="Arial"/>
            <family val="2"/>
          </rPr>
          <t>¦1¦1¦14¦16¦2¦Null§</t>
        </r>
      </text>
    </comment>
    <comment ref="A95" authorId="0" shapeId="0" xr:uid="{00000000-0006-0000-1500-000011000000}">
      <text>
        <r>
          <rPr>
            <sz val="10"/>
            <color rgb="FF000000"/>
            <rFont val="Arial"/>
            <family val="2"/>
          </rPr>
          <t>¦1¦1¦14¦28¦2¦Null§SubSection</t>
        </r>
      </text>
    </comment>
    <comment ref="A97" authorId="0" shapeId="0" xr:uid="{00000000-0006-0000-1500-000012000000}">
      <text>
        <r>
          <rPr>
            <sz val="10"/>
            <color rgb="FF000000"/>
            <rFont val="Arial"/>
            <family val="2"/>
          </rPr>
          <t>¦1¦1¦14¦29¦2¦Null§</t>
        </r>
      </text>
    </comment>
    <comment ref="A99" authorId="0" shapeId="0" xr:uid="{00000000-0006-0000-1500-000013000000}">
      <text>
        <r>
          <rPr>
            <sz val="10"/>
            <color rgb="FF000000"/>
            <rFont val="Arial"/>
            <family val="2"/>
          </rPr>
          <t>¦1¦1¦14¦30¦2¦Null§</t>
        </r>
      </text>
    </comment>
    <comment ref="A101" authorId="0" shapeId="0" xr:uid="{00000000-0006-0000-1500-000014000000}">
      <text>
        <r>
          <rPr>
            <sz val="10"/>
            <color rgb="FF000000"/>
            <rFont val="Arial"/>
            <family val="2"/>
          </rPr>
          <t>¦1¦1¦14¦31¦2¦Null§</t>
        </r>
      </text>
    </comment>
    <comment ref="A103" authorId="0" shapeId="0" xr:uid="{00000000-0006-0000-1500-000015000000}">
      <text>
        <r>
          <rPr>
            <sz val="10"/>
            <color rgb="FF000000"/>
            <rFont val="Arial"/>
            <family val="2"/>
          </rPr>
          <t>¦1¦1¦14¦32¦2¦Null§</t>
        </r>
      </text>
    </comment>
    <comment ref="A110" authorId="0" shapeId="0" xr:uid="{00000000-0006-0000-1500-000016000000}">
      <text>
        <r>
          <rPr>
            <sz val="10"/>
            <color rgb="FF000000"/>
            <rFont val="Arial"/>
            <family val="2"/>
          </rPr>
          <t>¦1¦1¦14¦37¦2¦Null§</t>
        </r>
      </text>
    </comment>
    <comment ref="A112" authorId="0" shapeId="0" xr:uid="{00000000-0006-0000-1500-000017000000}">
      <text>
        <r>
          <rPr>
            <sz val="10"/>
            <color rgb="FF000000"/>
            <rFont val="Arial"/>
            <family val="2"/>
          </rPr>
          <t>¦1¦1¦14¦38¦2¦Null§</t>
        </r>
      </text>
    </comment>
    <comment ref="A114" authorId="0" shapeId="0" xr:uid="{00000000-0006-0000-1500-000018000000}">
      <text>
        <r>
          <rPr>
            <sz val="10"/>
            <color rgb="FF000000"/>
            <rFont val="Arial"/>
            <family val="2"/>
          </rPr>
          <t>¦1¦1¦14¦39¦2¦Null§</t>
        </r>
      </text>
    </comment>
    <comment ref="A121" authorId="0" shapeId="0" xr:uid="{00000000-0006-0000-1500-000019000000}">
      <text>
        <r>
          <rPr>
            <sz val="10"/>
            <color rgb="FF000000"/>
            <rFont val="Arial"/>
            <family val="2"/>
          </rPr>
          <t>¦1¦1¦14¦44¦2¦Null§SubSection</t>
        </r>
      </text>
    </comment>
    <comment ref="A123" authorId="0" shapeId="0" xr:uid="{00000000-0006-0000-1500-00001A000000}">
      <text>
        <r>
          <rPr>
            <sz val="10"/>
            <color rgb="FF000000"/>
            <rFont val="Arial"/>
            <family val="2"/>
          </rPr>
          <t>¦1¦1¦14¦45¦2¦Null§</t>
        </r>
      </text>
    </comment>
    <comment ref="A125" authorId="0" shapeId="0" xr:uid="{00000000-0006-0000-1500-00001B000000}">
      <text>
        <r>
          <rPr>
            <sz val="10"/>
            <color rgb="FF000000"/>
            <rFont val="Arial"/>
            <family val="2"/>
          </rPr>
          <t>¦1¦1¦14¦46¦2¦Null§</t>
        </r>
      </text>
    </comment>
    <comment ref="A127" authorId="0" shapeId="0" xr:uid="{00000000-0006-0000-1500-00001C000000}">
      <text>
        <r>
          <rPr>
            <sz val="10"/>
            <color rgb="FF000000"/>
            <rFont val="Arial"/>
            <family val="2"/>
          </rPr>
          <t>¦1¦1¦14¦47¦2¦Null§</t>
        </r>
      </text>
    </comment>
    <comment ref="A129" authorId="0" shapeId="0" xr:uid="{00000000-0006-0000-1500-00001D000000}">
      <text>
        <r>
          <rPr>
            <sz val="10"/>
            <color rgb="FF000000"/>
            <rFont val="Arial"/>
            <family val="2"/>
          </rPr>
          <t>¦1¦1¦14¦48¦2¦Null§</t>
        </r>
      </text>
    </comment>
    <comment ref="A131" authorId="0" shapeId="0" xr:uid="{00000000-0006-0000-1500-00001E000000}">
      <text>
        <r>
          <rPr>
            <sz val="10"/>
            <color rgb="FF000000"/>
            <rFont val="Arial"/>
            <family val="2"/>
          </rPr>
          <t>¦1¦1¦14¦51¦2¦Null§</t>
        </r>
      </text>
    </comment>
    <comment ref="A144" authorId="0" shapeId="0" xr:uid="{00000000-0006-0000-1500-00001F000000}">
      <text>
        <r>
          <rPr>
            <sz val="10"/>
            <color rgb="FF000000"/>
            <rFont val="Arial"/>
            <family val="2"/>
          </rPr>
          <t>¦1¦1¦14¦52¦2¦Null§</t>
        </r>
      </text>
    </comment>
    <comment ref="A146" authorId="0" shapeId="0" xr:uid="{00000000-0006-0000-1500-000020000000}">
      <text>
        <r>
          <rPr>
            <sz val="10"/>
            <color rgb="FF000000"/>
            <rFont val="Arial"/>
            <family val="2"/>
          </rPr>
          <t>¦1¦1¦14¦53¦2¦Null§</t>
        </r>
      </text>
    </comment>
    <comment ref="A148" authorId="0" shapeId="0" xr:uid="{00000000-0006-0000-1500-000021000000}">
      <text>
        <r>
          <rPr>
            <sz val="10"/>
            <color rgb="FF000000"/>
            <rFont val="Arial"/>
            <family val="2"/>
          </rPr>
          <t>¦1¦1¦14¦54¦2¦Null§</t>
        </r>
      </text>
    </comment>
    <comment ref="A150" authorId="0" shapeId="0" xr:uid="{00000000-0006-0000-1500-000022000000}">
      <text>
        <r>
          <rPr>
            <sz val="10"/>
            <color rgb="FF000000"/>
            <rFont val="Arial"/>
            <family val="2"/>
          </rPr>
          <t>¦1¦1¦14¦57¦2¦Null§</t>
        </r>
      </text>
    </comment>
    <comment ref="A152" authorId="0" shapeId="0" xr:uid="{00000000-0006-0000-1500-000023000000}">
      <text>
        <r>
          <rPr>
            <sz val="10"/>
            <color rgb="FF000000"/>
            <rFont val="Arial"/>
            <family val="2"/>
          </rPr>
          <t>¦1¦1¦14¦58¦2¦Null§SubSection</t>
        </r>
      </text>
    </comment>
    <comment ref="A154" authorId="0" shapeId="0" xr:uid="{00000000-0006-0000-1500-000024000000}">
      <text>
        <r>
          <rPr>
            <sz val="10"/>
            <color rgb="FF000000"/>
            <rFont val="Arial"/>
            <family val="2"/>
          </rPr>
          <t>¦1¦1¦14¦59¦2¦Null§</t>
        </r>
      </text>
    </comment>
    <comment ref="A156" authorId="0" shapeId="0" xr:uid="{00000000-0006-0000-1500-000025000000}">
      <text>
        <r>
          <rPr>
            <sz val="10"/>
            <color rgb="FF000000"/>
            <rFont val="Arial"/>
            <family val="2"/>
          </rPr>
          <t>¦1¦1¦14¦60¦2¦Null§</t>
        </r>
      </text>
    </comment>
    <comment ref="A158" authorId="0" shapeId="0" xr:uid="{00000000-0006-0000-1500-000026000000}">
      <text>
        <r>
          <rPr>
            <sz val="10"/>
            <color rgb="FF000000"/>
            <rFont val="Arial"/>
            <family val="2"/>
          </rPr>
          <t>¦1¦1¦14¦61¦2¦Null§</t>
        </r>
      </text>
    </comment>
    <comment ref="A160" authorId="0" shapeId="0" xr:uid="{00000000-0006-0000-1500-000027000000}">
      <text>
        <r>
          <rPr>
            <sz val="10"/>
            <color rgb="FF000000"/>
            <rFont val="Arial"/>
            <family val="2"/>
          </rPr>
          <t>¦1¦1¦14¦65¦2¦Null§</t>
        </r>
      </text>
    </comment>
    <comment ref="A162" authorId="0" shapeId="0" xr:uid="{00000000-0006-0000-1500-000028000000}">
      <text>
        <r>
          <rPr>
            <sz val="10"/>
            <color rgb="FF000000"/>
            <rFont val="Arial"/>
            <family val="2"/>
          </rPr>
          <t>¦1¦1¦14¦66¦2¦Null§</t>
        </r>
      </text>
    </comment>
    <comment ref="A164" authorId="0" shapeId="0" xr:uid="{00000000-0006-0000-1500-000029000000}">
      <text>
        <r>
          <rPr>
            <sz val="10"/>
            <color rgb="FF000000"/>
            <rFont val="Arial"/>
            <family val="2"/>
          </rPr>
          <t>¦1¦1¦14¦67¦2¦Null§</t>
        </r>
      </text>
    </comment>
    <comment ref="A168" authorId="0" shapeId="0" xr:uid="{00000000-0006-0000-1500-00002A000000}">
      <text>
        <r>
          <rPr>
            <sz val="10"/>
            <color rgb="FF000000"/>
            <rFont val="Arial"/>
            <family val="2"/>
          </rPr>
          <t>¦1¦1¦14¦71¦2¦Null§</t>
        </r>
      </text>
    </comment>
    <comment ref="A170" authorId="0" shapeId="0" xr:uid="{00000000-0006-0000-1500-00002B000000}">
      <text>
        <r>
          <rPr>
            <sz val="10"/>
            <color rgb="FF000000"/>
            <rFont val="Arial"/>
            <family val="2"/>
          </rPr>
          <t>¦1¦1¦14¦72¦2¦Null§</t>
        </r>
      </text>
    </comment>
    <comment ref="A172" authorId="0" shapeId="0" xr:uid="{00000000-0006-0000-1500-00002C000000}">
      <text>
        <r>
          <rPr>
            <sz val="10"/>
            <color rgb="FF000000"/>
            <rFont val="Arial"/>
            <family val="2"/>
          </rPr>
          <t>¦1¦1¦14¦73¦2¦Null§</t>
        </r>
      </text>
    </comment>
    <comment ref="A174" authorId="0" shapeId="0" xr:uid="{00000000-0006-0000-1500-00002D000000}">
      <text>
        <r>
          <rPr>
            <sz val="10"/>
            <color rgb="FF000000"/>
            <rFont val="Arial"/>
            <family val="2"/>
          </rPr>
          <t>¦1¦1¦14¦74¦2¦Null§SubSection</t>
        </r>
      </text>
    </comment>
    <comment ref="A176" authorId="0" shapeId="0" xr:uid="{00000000-0006-0000-1500-00002E000000}">
      <text>
        <r>
          <rPr>
            <sz val="10"/>
            <color rgb="FF000000"/>
            <rFont val="Arial"/>
            <family val="2"/>
          </rPr>
          <t>¦1¦1¦14¦75¦2¦Null§</t>
        </r>
      </text>
    </comment>
    <comment ref="A178" authorId="0" shapeId="0" xr:uid="{00000000-0006-0000-1500-00002F000000}">
      <text>
        <r>
          <rPr>
            <sz val="10"/>
            <color rgb="FF000000"/>
            <rFont val="Arial"/>
            <family val="2"/>
          </rPr>
          <t>¦1¦1¦14¦76¦2¦Null§</t>
        </r>
      </text>
    </comment>
    <comment ref="A180" authorId="0" shapeId="0" xr:uid="{00000000-0006-0000-1500-000030000000}">
      <text>
        <r>
          <rPr>
            <sz val="10"/>
            <color rgb="FF000000"/>
            <rFont val="Arial"/>
            <family val="2"/>
          </rPr>
          <t>¦1¦1¦14¦77¦2¦Null§</t>
        </r>
      </text>
    </comment>
    <comment ref="A182" authorId="0" shapeId="0" xr:uid="{00000000-0006-0000-1500-000031000000}">
      <text>
        <r>
          <rPr>
            <sz val="10"/>
            <color rgb="FF000000"/>
            <rFont val="Arial"/>
            <family val="2"/>
          </rPr>
          <t>¦1¦1¦14¦78¦2¦Null§</t>
        </r>
      </text>
    </comment>
    <comment ref="A184" authorId="0" shapeId="0" xr:uid="{00000000-0006-0000-1500-000032000000}">
      <text>
        <r>
          <rPr>
            <sz val="10"/>
            <color rgb="FF000000"/>
            <rFont val="Arial"/>
            <family val="2"/>
          </rPr>
          <t>¦1¦1¦14¦79¦2¦Null§</t>
        </r>
      </text>
    </comment>
    <comment ref="A186" authorId="0" shapeId="0" xr:uid="{00000000-0006-0000-1500-000033000000}">
      <text>
        <r>
          <rPr>
            <sz val="10"/>
            <color rgb="FF000000"/>
            <rFont val="Arial"/>
            <family val="2"/>
          </rPr>
          <t>¦1¦1¦14¦80¦2¦Null§</t>
        </r>
      </text>
    </comment>
    <comment ref="A188" authorId="0" shapeId="0" xr:uid="{00000000-0006-0000-1500-000034000000}">
      <text>
        <r>
          <rPr>
            <sz val="10"/>
            <color rgb="FF000000"/>
            <rFont val="Arial"/>
            <family val="2"/>
          </rPr>
          <t>¦1¦1¦14¦81¦2¦Null§</t>
        </r>
      </text>
    </comment>
    <comment ref="A190" authorId="0" shapeId="0" xr:uid="{00000000-0006-0000-1500-000035000000}">
      <text>
        <r>
          <rPr>
            <sz val="10"/>
            <color rgb="FF000000"/>
            <rFont val="Arial"/>
            <family val="2"/>
          </rPr>
          <t>¦1¦1¦14¦83¦2¦Null§</t>
        </r>
      </text>
    </comment>
    <comment ref="A192" authorId="0" shapeId="0" xr:uid="{00000000-0006-0000-1500-000036000000}">
      <text>
        <r>
          <rPr>
            <sz val="10"/>
            <color rgb="FF000000"/>
            <rFont val="Arial"/>
            <family val="2"/>
          </rPr>
          <t>¦1¦1¦14¦84¦2¦Null§</t>
        </r>
      </text>
    </comment>
    <comment ref="A194" authorId="0" shapeId="0" xr:uid="{00000000-0006-0000-1500-000037000000}">
      <text>
        <r>
          <rPr>
            <sz val="10"/>
            <color rgb="FF000000"/>
            <rFont val="Arial"/>
            <family val="2"/>
          </rPr>
          <t>¦1¦1¦14¦85¦2¦Null§</t>
        </r>
      </text>
    </comment>
    <comment ref="A196" authorId="0" shapeId="0" xr:uid="{00000000-0006-0000-1500-000038000000}">
      <text>
        <r>
          <rPr>
            <sz val="10"/>
            <color rgb="FF000000"/>
            <rFont val="Arial"/>
            <family val="2"/>
          </rPr>
          <t>¦1¦1¦14¦86¦2¦Null§SubSection</t>
        </r>
      </text>
    </comment>
    <comment ref="A198" authorId="0" shapeId="0" xr:uid="{00000000-0006-0000-1500-000039000000}">
      <text>
        <r>
          <rPr>
            <sz val="10"/>
            <color rgb="FF000000"/>
            <rFont val="Arial"/>
            <family val="2"/>
          </rPr>
          <t>¦1¦1¦14¦87¦2¦Null§</t>
        </r>
      </text>
    </comment>
    <comment ref="A212" authorId="0" shapeId="0" xr:uid="{00000000-0006-0000-1500-00003A000000}">
      <text>
        <r>
          <rPr>
            <sz val="10"/>
            <color rgb="FF000000"/>
            <rFont val="Arial"/>
            <family val="2"/>
          </rPr>
          <t>¦1¦1¦14¦89¦2¦Null§</t>
        </r>
      </text>
    </comment>
    <comment ref="A215" authorId="0" shapeId="0" xr:uid="{00000000-0006-0000-1500-00003B000000}">
      <text>
        <r>
          <rPr>
            <sz val="10"/>
            <color rgb="FF000000"/>
            <rFont val="Arial"/>
            <family val="2"/>
          </rPr>
          <t>¦1¦1¦14¦90¦2¦Null§</t>
        </r>
      </text>
    </comment>
    <comment ref="A217" authorId="0" shapeId="0" xr:uid="{00000000-0006-0000-1500-00003C000000}">
      <text>
        <r>
          <rPr>
            <sz val="10"/>
            <color rgb="FF000000"/>
            <rFont val="Arial"/>
            <family val="2"/>
          </rPr>
          <t>¦1¦1¦14¦91¦2¦Null§</t>
        </r>
      </text>
    </comment>
    <comment ref="A219" authorId="0" shapeId="0" xr:uid="{00000000-0006-0000-1500-00003D000000}">
      <text>
        <r>
          <rPr>
            <sz val="10"/>
            <color rgb="FF000000"/>
            <rFont val="Arial"/>
            <family val="2"/>
          </rPr>
          <t>¦1¦1¦14¦92¦2¦Null§</t>
        </r>
      </text>
    </comment>
    <comment ref="A221" authorId="0" shapeId="0" xr:uid="{00000000-0006-0000-1500-00003E000000}">
      <text>
        <r>
          <rPr>
            <sz val="10"/>
            <color rgb="FF000000"/>
            <rFont val="Arial"/>
            <family val="2"/>
          </rPr>
          <t>¦1¦1¦14¦93¦2¦Null§</t>
        </r>
      </text>
    </comment>
    <comment ref="A223" authorId="0" shapeId="0" xr:uid="{00000000-0006-0000-1500-00003F000000}">
      <text>
        <r>
          <rPr>
            <sz val="10"/>
            <color rgb="FF000000"/>
            <rFont val="Arial"/>
            <family val="2"/>
          </rPr>
          <t>¦1¦1¦14¦94¦2¦Null§</t>
        </r>
      </text>
    </comment>
    <comment ref="A225" authorId="0" shapeId="0" xr:uid="{00000000-0006-0000-1500-000040000000}">
      <text>
        <r>
          <rPr>
            <sz val="10"/>
            <color rgb="FF000000"/>
            <rFont val="Arial"/>
            <family val="2"/>
          </rPr>
          <t>¦1¦1¦14¦95¦2¦Null§</t>
        </r>
      </text>
    </comment>
    <comment ref="A227" authorId="0" shapeId="0" xr:uid="{00000000-0006-0000-1500-000041000000}">
      <text>
        <r>
          <rPr>
            <sz val="10"/>
            <color rgb="FF000000"/>
            <rFont val="Arial"/>
            <family val="2"/>
          </rPr>
          <t>¦1¦1¦14¦96¦2¦Null§</t>
        </r>
      </text>
    </comment>
    <comment ref="A229" authorId="0" shapeId="0" xr:uid="{00000000-0006-0000-1500-000042000000}">
      <text>
        <r>
          <rPr>
            <sz val="10"/>
            <color rgb="FF000000"/>
            <rFont val="Arial"/>
            <family val="2"/>
          </rPr>
          <t>¦1¦1¦14¦97¦2¦Null§</t>
        </r>
      </text>
    </comment>
    <comment ref="A231" authorId="0" shapeId="0" xr:uid="{00000000-0006-0000-1500-000043000000}">
      <text>
        <r>
          <rPr>
            <sz val="10"/>
            <color rgb="FF000000"/>
            <rFont val="Arial"/>
            <family val="2"/>
          </rPr>
          <t>¦1¦1¦14¦98¦2¦Null§</t>
        </r>
      </text>
    </comment>
    <comment ref="A233" authorId="0" shapeId="0" xr:uid="{00000000-0006-0000-1500-000044000000}">
      <text>
        <r>
          <rPr>
            <sz val="10"/>
            <color rgb="FF000000"/>
            <rFont val="Arial"/>
            <family val="2"/>
          </rPr>
          <t>¦1¦1¦14¦99¦2¦Null§</t>
        </r>
      </text>
    </comment>
    <comment ref="A235" authorId="0" shapeId="0" xr:uid="{00000000-0006-0000-1500-000045000000}">
      <text>
        <r>
          <rPr>
            <sz val="10"/>
            <color rgb="FF000000"/>
            <rFont val="Arial"/>
            <family val="2"/>
          </rPr>
          <t>¦1¦1¦14¦100¦2¦Null§</t>
        </r>
      </text>
    </comment>
    <comment ref="A237" authorId="0" shapeId="0" xr:uid="{00000000-0006-0000-1500-000046000000}">
      <text>
        <r>
          <rPr>
            <sz val="10"/>
            <color rgb="FF000000"/>
            <rFont val="Arial"/>
            <family val="2"/>
          </rPr>
          <t>¦1¦1¦14¦101¦2¦Null§</t>
        </r>
      </text>
    </comment>
    <comment ref="A239" authorId="0" shapeId="0" xr:uid="{00000000-0006-0000-1500-000047000000}">
      <text>
        <r>
          <rPr>
            <sz val="10"/>
            <color rgb="FF000000"/>
            <rFont val="Arial"/>
            <family val="2"/>
          </rPr>
          <t>¦1¦1¦14¦102¦2¦Null§</t>
        </r>
      </text>
    </comment>
    <comment ref="A241" authorId="0" shapeId="0" xr:uid="{00000000-0006-0000-1500-000048000000}">
      <text>
        <r>
          <rPr>
            <sz val="10"/>
            <color rgb="FF000000"/>
            <rFont val="Arial"/>
            <family val="2"/>
          </rPr>
          <t>¦1¦1¦14¦103¦2¦Null§</t>
        </r>
      </text>
    </comment>
    <comment ref="A243" authorId="0" shapeId="0" xr:uid="{00000000-0006-0000-1500-000049000000}">
      <text>
        <r>
          <rPr>
            <sz val="10"/>
            <color rgb="FF000000"/>
            <rFont val="Arial"/>
            <family val="2"/>
          </rPr>
          <t>¦1¦1¦14¦104¦2¦Null§</t>
        </r>
      </text>
    </comment>
    <comment ref="A245" authorId="0" shapeId="0" xr:uid="{00000000-0006-0000-1500-00004A000000}">
      <text>
        <r>
          <rPr>
            <sz val="10"/>
            <color rgb="FF000000"/>
            <rFont val="Arial"/>
            <family val="2"/>
          </rPr>
          <t>¦1¦1¦14¦105¦2¦Null§</t>
        </r>
      </text>
    </comment>
    <comment ref="A247" authorId="0" shapeId="0" xr:uid="{00000000-0006-0000-1500-00004B000000}">
      <text>
        <r>
          <rPr>
            <sz val="10"/>
            <color rgb="FF000000"/>
            <rFont val="Arial"/>
            <family val="2"/>
          </rPr>
          <t>¦1¦1¦14¦106¦2¦Null§</t>
        </r>
      </text>
    </comment>
    <comment ref="A249" authorId="0" shapeId="0" xr:uid="{00000000-0006-0000-1500-00004C000000}">
      <text>
        <r>
          <rPr>
            <sz val="10"/>
            <color rgb="FF000000"/>
            <rFont val="Arial"/>
            <family val="2"/>
          </rPr>
          <t>¦1¦1¦14¦107¦2¦Null§</t>
        </r>
      </text>
    </comment>
    <comment ref="A251" authorId="0" shapeId="0" xr:uid="{00000000-0006-0000-1500-00004D000000}">
      <text>
        <r>
          <rPr>
            <sz val="10"/>
            <color rgb="FF000000"/>
            <rFont val="Arial"/>
            <family val="2"/>
          </rPr>
          <t>¦1¦1¦14¦108¦2¦Null§</t>
        </r>
      </text>
    </comment>
    <comment ref="A253" authorId="0" shapeId="0" xr:uid="{00000000-0006-0000-1500-00004E000000}">
      <text>
        <r>
          <rPr>
            <sz val="10"/>
            <color rgb="FF000000"/>
            <rFont val="Arial"/>
            <family val="2"/>
          </rPr>
          <t>¦1¦1¦14¦109¦2¦Null§</t>
        </r>
      </text>
    </comment>
    <comment ref="A255" authorId="0" shapeId="0" xr:uid="{00000000-0006-0000-1500-00004F000000}">
      <text>
        <r>
          <rPr>
            <sz val="10"/>
            <color rgb="FF000000"/>
            <rFont val="Arial"/>
            <family val="2"/>
          </rPr>
          <t>¦1¦1¦14¦110¦2¦Null§</t>
        </r>
      </text>
    </comment>
    <comment ref="A257" authorId="0" shapeId="0" xr:uid="{00000000-0006-0000-1500-000050000000}">
      <text>
        <r>
          <rPr>
            <sz val="10"/>
            <color rgb="FF000000"/>
            <rFont val="Arial"/>
            <family val="2"/>
          </rPr>
          <t>¦1¦1¦14¦111¦2¦Null§</t>
        </r>
      </text>
    </comment>
    <comment ref="A259" authorId="0" shapeId="0" xr:uid="{00000000-0006-0000-1500-000051000000}">
      <text>
        <r>
          <rPr>
            <sz val="10"/>
            <color rgb="FF000000"/>
            <rFont val="Arial"/>
            <family val="2"/>
          </rPr>
          <t>¦1¦1¦14¦112¦2¦Null§</t>
        </r>
      </text>
    </comment>
    <comment ref="A261" authorId="0" shapeId="0" xr:uid="{00000000-0006-0000-1500-000052000000}">
      <text>
        <r>
          <rPr>
            <sz val="10"/>
            <color rgb="FF000000"/>
            <rFont val="Arial"/>
            <family val="2"/>
          </rPr>
          <t>¦1¦1¦14¦113¦2¦Null§</t>
        </r>
      </text>
    </comment>
    <comment ref="A263" authorId="0" shapeId="0" xr:uid="{00000000-0006-0000-1500-000053000000}">
      <text>
        <r>
          <rPr>
            <sz val="10"/>
            <color rgb="FF000000"/>
            <rFont val="Arial"/>
            <family val="2"/>
          </rPr>
          <t>¦1¦1¦14¦114¦2¦Null§</t>
        </r>
      </text>
    </comment>
    <comment ref="A265" authorId="0" shapeId="0" xr:uid="{00000000-0006-0000-1500-000054000000}">
      <text>
        <r>
          <rPr>
            <sz val="10"/>
            <color rgb="FF000000"/>
            <rFont val="Arial"/>
            <family val="2"/>
          </rPr>
          <t>¦1¦1¦14¦115¦2¦Null§</t>
        </r>
      </text>
    </comment>
    <comment ref="A276" authorId="0" shapeId="0" xr:uid="{00000000-0006-0000-1500-000055000000}">
      <text>
        <r>
          <rPr>
            <sz val="10"/>
            <color rgb="FF000000"/>
            <rFont val="Arial"/>
            <family val="2"/>
          </rPr>
          <t>¦1¦1¦14¦138¦2¦Null§SubSection</t>
        </r>
      </text>
    </comment>
    <comment ref="A293" authorId="0" shapeId="0" xr:uid="{00000000-0006-0000-1500-000056000000}">
      <text>
        <r>
          <rPr>
            <sz val="10"/>
            <color rgb="FF000000"/>
            <rFont val="Arial"/>
            <family val="2"/>
          </rPr>
          <t>¦1¦1¦14¦139¦2¦Null§</t>
        </r>
      </text>
    </comment>
    <comment ref="A295" authorId="0" shapeId="0" xr:uid="{00000000-0006-0000-1500-000057000000}">
      <text>
        <r>
          <rPr>
            <sz val="10"/>
            <color rgb="FF000000"/>
            <rFont val="Arial"/>
            <family val="2"/>
          </rPr>
          <t>¦1¦1¦14¦140¦2¦Null§</t>
        </r>
      </text>
    </comment>
    <comment ref="A297" authorId="0" shapeId="0" xr:uid="{00000000-0006-0000-1500-000058000000}">
      <text>
        <r>
          <rPr>
            <sz val="10"/>
            <color rgb="FF000000"/>
            <rFont val="Arial"/>
            <family val="2"/>
          </rPr>
          <t>¦1¦1¦14¦141¦2¦Null§</t>
        </r>
      </text>
    </comment>
    <comment ref="A299" authorId="0" shapeId="0" xr:uid="{00000000-0006-0000-1500-000059000000}">
      <text>
        <r>
          <rPr>
            <sz val="10"/>
            <color rgb="FF000000"/>
            <rFont val="Arial"/>
            <family val="2"/>
          </rPr>
          <t>¦1¦1¦14¦142¦2¦Null§</t>
        </r>
      </text>
    </comment>
    <comment ref="A301" authorId="0" shapeId="0" xr:uid="{00000000-0006-0000-1500-00005A000000}">
      <text>
        <r>
          <rPr>
            <sz val="10"/>
            <color rgb="FF000000"/>
            <rFont val="Arial"/>
            <family val="2"/>
          </rPr>
          <t>¦1¦1¦14¦143¦2¦Null§</t>
        </r>
      </text>
    </comment>
    <comment ref="A303" authorId="0" shapeId="0" xr:uid="{00000000-0006-0000-1500-00005B000000}">
      <text>
        <r>
          <rPr>
            <sz val="10"/>
            <color rgb="FF000000"/>
            <rFont val="Arial"/>
            <family val="2"/>
          </rPr>
          <t>¦1¦1¦14¦147¦2¦Null§</t>
        </r>
      </text>
    </comment>
    <comment ref="A305" authorId="0" shapeId="0" xr:uid="{00000000-0006-0000-1500-00005C000000}">
      <text>
        <r>
          <rPr>
            <sz val="10"/>
            <color rgb="FF000000"/>
            <rFont val="Arial"/>
            <family val="2"/>
          </rPr>
          <t>¦1¦1¦14¦148¦2¦Null§</t>
        </r>
      </text>
    </comment>
    <comment ref="A307" authorId="0" shapeId="0" xr:uid="{00000000-0006-0000-1500-00005D000000}">
      <text>
        <r>
          <rPr>
            <sz val="10"/>
            <color rgb="FF000000"/>
            <rFont val="Arial"/>
            <family val="2"/>
          </rPr>
          <t>¦1¦1¦14¦149¦2¦Null§</t>
        </r>
      </text>
    </comment>
    <comment ref="A316" authorId="0" shapeId="0" xr:uid="{00000000-0006-0000-1500-00005E000000}">
      <text>
        <r>
          <rPr>
            <sz val="10"/>
            <color rgb="FF000000"/>
            <rFont val="Arial"/>
            <family val="2"/>
          </rPr>
          <t>¦1¦1¦14¦150¦2¦Null§</t>
        </r>
      </text>
    </comment>
    <comment ref="A418" authorId="0" shapeId="0" xr:uid="{00000000-0006-0000-1500-00005F000000}">
      <text>
        <r>
          <rPr>
            <sz val="10"/>
            <color rgb="FF000000"/>
            <rFont val="Arial"/>
            <family val="2"/>
          </rPr>
          <t>¦1¦1¦14¦163¦2¦Null§SubSection</t>
        </r>
      </text>
    </comment>
    <comment ref="A420" authorId="0" shapeId="0" xr:uid="{00000000-0006-0000-1500-000060000000}">
      <text>
        <r>
          <rPr>
            <sz val="10"/>
            <color rgb="FF000000"/>
            <rFont val="Arial"/>
            <family val="2"/>
          </rPr>
          <t>¦1¦1¦14¦164¦2¦Null§</t>
        </r>
      </text>
    </comment>
    <comment ref="A422" authorId="0" shapeId="0" xr:uid="{00000000-0006-0000-1500-000061000000}">
      <text>
        <r>
          <rPr>
            <sz val="10"/>
            <color rgb="FF000000"/>
            <rFont val="Arial"/>
            <family val="2"/>
          </rPr>
          <t>¦1¦1¦14¦165¦2¦Null§</t>
        </r>
      </text>
    </comment>
    <comment ref="A424" authorId="0" shapeId="0" xr:uid="{00000000-0006-0000-1500-000062000000}">
      <text>
        <r>
          <rPr>
            <sz val="10"/>
            <color rgb="FF000000"/>
            <rFont val="Arial"/>
            <family val="2"/>
          </rPr>
          <t>¦1¦1¦14¦166¦2¦Null§</t>
        </r>
      </text>
    </comment>
    <comment ref="A426" authorId="0" shapeId="0" xr:uid="{00000000-0006-0000-1500-000063000000}">
      <text>
        <r>
          <rPr>
            <sz val="10"/>
            <color rgb="FF000000"/>
            <rFont val="Arial"/>
            <family val="2"/>
          </rPr>
          <t>¦1¦1¦14¦167¦2¦Null§</t>
        </r>
      </text>
    </comment>
    <comment ref="A430" authorId="0" shapeId="0" xr:uid="{00000000-0006-0000-1500-000064000000}">
      <text>
        <r>
          <rPr>
            <sz val="10"/>
            <color rgb="FF000000"/>
            <rFont val="Arial"/>
            <family val="2"/>
          </rPr>
          <t>¦1¦1¦14¦168¦2¦Null§SubSection</t>
        </r>
      </text>
    </comment>
    <comment ref="A432" authorId="0" shapeId="0" xr:uid="{00000000-0006-0000-1500-000065000000}">
      <text>
        <r>
          <rPr>
            <sz val="10"/>
            <color rgb="FF000000"/>
            <rFont val="Arial"/>
            <family val="2"/>
          </rPr>
          <t>¦1¦1¦14¦169¦2¦Null§</t>
        </r>
      </text>
    </comment>
    <comment ref="A434" authorId="0" shapeId="0" xr:uid="{00000000-0006-0000-1500-000066000000}">
      <text>
        <r>
          <rPr>
            <sz val="10"/>
            <color rgb="FF000000"/>
            <rFont val="Arial"/>
            <family val="2"/>
          </rPr>
          <t>¦1¦1¦14¦173¦2¦Null§</t>
        </r>
      </text>
    </comment>
    <comment ref="A435" authorId="0" shapeId="0" xr:uid="{00000000-0006-0000-1500-000067000000}">
      <text>
        <r>
          <rPr>
            <sz val="10"/>
            <color rgb="FF000000"/>
            <rFont val="Arial"/>
            <family val="2"/>
          </rPr>
          <t>¦1¦1¦14¦175¦2¦Null§</t>
        </r>
      </text>
    </comment>
    <comment ref="A437" authorId="0" shapeId="0" xr:uid="{00000000-0006-0000-1500-000068000000}">
      <text>
        <r>
          <rPr>
            <sz val="10"/>
            <color rgb="FF000000"/>
            <rFont val="Arial"/>
            <family val="2"/>
          </rPr>
          <t>¦1¦1¦14¦176¦2¦Null§</t>
        </r>
      </text>
    </comment>
    <comment ref="A439" authorId="0" shapeId="0" xr:uid="{00000000-0006-0000-1500-000069000000}">
      <text>
        <r>
          <rPr>
            <sz val="10"/>
            <color rgb="FF000000"/>
            <rFont val="Arial"/>
            <family val="2"/>
          </rPr>
          <t>¦1¦1¦14¦177¦2¦Null§</t>
        </r>
      </text>
    </comment>
    <comment ref="A441" authorId="0" shapeId="0" xr:uid="{00000000-0006-0000-1500-00006A000000}">
      <text>
        <r>
          <rPr>
            <sz val="10"/>
            <color rgb="FF000000"/>
            <rFont val="Arial"/>
            <family val="2"/>
          </rPr>
          <t>¦1¦1¦14¦178¦2¦Null§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civilsoft.co</author>
  </authors>
  <commentList>
    <comment ref="A2" authorId="0" shapeId="0" xr:uid="{00000000-0006-0000-1600-000001000000}">
      <text>
        <r>
          <rPr>
            <sz val="10"/>
            <color rgb="FF000000"/>
            <rFont val="Arial"/>
            <family val="2"/>
          </rPr>
          <t>¦1¦1¦15¦1¦2¦Null§</t>
        </r>
      </text>
    </comment>
    <comment ref="A4" authorId="0" shapeId="0" xr:uid="{00000000-0006-0000-1600-000002000000}">
      <text>
        <r>
          <rPr>
            <sz val="10"/>
            <color rgb="FF000000"/>
            <rFont val="Arial"/>
            <family val="2"/>
          </rPr>
          <t>¦1¦1¦15¦2¦2¦Null§SubSection</t>
        </r>
      </text>
    </comment>
    <comment ref="A6" authorId="0" shapeId="0" xr:uid="{00000000-0006-0000-1600-000003000000}">
      <text>
        <r>
          <rPr>
            <sz val="10"/>
            <color rgb="FF000000"/>
            <rFont val="Arial"/>
            <family val="2"/>
          </rPr>
          <t>¦1¦1¦15¦3¦2¦Null§</t>
        </r>
      </text>
    </comment>
    <comment ref="A8" authorId="0" shapeId="0" xr:uid="{00000000-0006-0000-1600-000004000000}">
      <text>
        <r>
          <rPr>
            <sz val="10"/>
            <color rgb="FF000000"/>
            <rFont val="Arial"/>
            <family val="2"/>
          </rPr>
          <t>¦1¦1¦15¦4¦2¦Null§</t>
        </r>
      </text>
    </comment>
    <comment ref="A10" authorId="0" shapeId="0" xr:uid="{00000000-0006-0000-1600-000005000000}">
      <text>
        <r>
          <rPr>
            <sz val="10"/>
            <color rgb="FF000000"/>
            <rFont val="Arial"/>
            <family val="2"/>
          </rPr>
          <t>¦1¦1¦15¦5¦2¦Null§</t>
        </r>
      </text>
    </comment>
    <comment ref="A12" authorId="0" shapeId="0" xr:uid="{00000000-0006-0000-1600-000006000000}">
      <text>
        <r>
          <rPr>
            <sz val="10"/>
            <color rgb="FF000000"/>
            <rFont val="Arial"/>
            <family val="2"/>
          </rPr>
          <t>¦1¦1¦15¦6¦2¦Null§</t>
        </r>
      </text>
    </comment>
    <comment ref="A14" authorId="0" shapeId="0" xr:uid="{00000000-0006-0000-1600-000007000000}">
      <text>
        <r>
          <rPr>
            <sz val="10"/>
            <color rgb="FF000000"/>
            <rFont val="Arial"/>
            <family val="2"/>
          </rPr>
          <t>¦1¦1¦15¦7¦2¦Null§</t>
        </r>
      </text>
    </comment>
    <comment ref="A16" authorId="0" shapeId="0" xr:uid="{00000000-0006-0000-1600-000008000000}">
      <text>
        <r>
          <rPr>
            <sz val="10"/>
            <color rgb="FF000000"/>
            <rFont val="Arial"/>
            <family val="2"/>
          </rPr>
          <t>¦1¦1¦15¦8¦2¦Null§</t>
        </r>
      </text>
    </comment>
    <comment ref="A17" authorId="0" shapeId="0" xr:uid="{00000000-0006-0000-1600-000009000000}">
      <text>
        <r>
          <rPr>
            <sz val="10"/>
            <color rgb="FF000000"/>
            <rFont val="Arial"/>
            <family val="2"/>
          </rPr>
          <t>¦1¦1¦15¦9¦2¦Null§</t>
        </r>
      </text>
    </comment>
    <comment ref="A19" authorId="0" shapeId="0" xr:uid="{00000000-0006-0000-1600-00000A000000}">
      <text>
        <r>
          <rPr>
            <sz val="10"/>
            <color rgb="FF000000"/>
            <rFont val="Arial"/>
            <family val="2"/>
          </rPr>
          <t>¦1¦1¦15¦10¦2¦Null§</t>
        </r>
      </text>
    </comment>
    <comment ref="A21" authorId="0" shapeId="0" xr:uid="{00000000-0006-0000-1600-00000B000000}">
      <text>
        <r>
          <rPr>
            <sz val="10"/>
            <color rgb="FF000000"/>
            <rFont val="Arial"/>
            <family val="2"/>
          </rPr>
          <t>¦1¦1¦15¦11¦2¦Null§</t>
        </r>
      </text>
    </comment>
    <comment ref="A23" authorId="0" shapeId="0" xr:uid="{00000000-0006-0000-1600-00000C000000}">
      <text>
        <r>
          <rPr>
            <sz val="10"/>
            <color rgb="FF000000"/>
            <rFont val="Arial"/>
            <family val="2"/>
          </rPr>
          <t>¦1¦1¦15¦12¦2¦Null§</t>
        </r>
      </text>
    </comment>
    <comment ref="A24" authorId="0" shapeId="0" xr:uid="{00000000-0006-0000-1600-00000D000000}">
      <text>
        <r>
          <rPr>
            <sz val="10"/>
            <color rgb="FF000000"/>
            <rFont val="Arial"/>
            <family val="2"/>
          </rPr>
          <t>¦1¦1¦15¦13¦2¦Null§</t>
        </r>
      </text>
    </comment>
    <comment ref="A26" authorId="0" shapeId="0" xr:uid="{00000000-0006-0000-1600-00000E000000}">
      <text>
        <r>
          <rPr>
            <sz val="10"/>
            <color rgb="FF000000"/>
            <rFont val="Arial"/>
            <family val="2"/>
          </rPr>
          <t>¦1¦1¦15¦14¦2¦Null§</t>
        </r>
      </text>
    </comment>
    <comment ref="A28" authorId="0" shapeId="0" xr:uid="{00000000-0006-0000-1600-00000F000000}">
      <text>
        <r>
          <rPr>
            <sz val="10"/>
            <color rgb="FF000000"/>
            <rFont val="Arial"/>
            <family val="2"/>
          </rPr>
          <t>¦1¦1¦15¦16¦2¦Null§</t>
        </r>
      </text>
    </comment>
    <comment ref="A38" authorId="0" shapeId="0" xr:uid="{00000000-0006-0000-1600-000010000000}">
      <text>
        <r>
          <rPr>
            <sz val="10"/>
            <color rgb="FF000000"/>
            <rFont val="Arial"/>
            <family val="2"/>
          </rPr>
          <t>¦1¦1¦15¦17¦2¦Null§</t>
        </r>
      </text>
    </comment>
    <comment ref="A40" authorId="0" shapeId="0" xr:uid="{00000000-0006-0000-1600-000011000000}">
      <text>
        <r>
          <rPr>
            <sz val="10"/>
            <color rgb="FF000000"/>
            <rFont val="Arial"/>
            <family val="2"/>
          </rPr>
          <t>¦1¦1¦15¦18¦2¦Null§</t>
        </r>
      </text>
    </comment>
    <comment ref="A42" authorId="0" shapeId="0" xr:uid="{00000000-0006-0000-1600-000012000000}">
      <text>
        <r>
          <rPr>
            <sz val="10"/>
            <color rgb="FF000000"/>
            <rFont val="Arial"/>
            <family val="2"/>
          </rPr>
          <t>¦1¦1¦15¦20¦2¦Null§</t>
        </r>
      </text>
    </comment>
    <comment ref="A51" authorId="0" shapeId="0" xr:uid="{00000000-0006-0000-1600-000013000000}">
      <text>
        <r>
          <rPr>
            <sz val="10"/>
            <color rgb="FF000000"/>
            <rFont val="Arial"/>
            <family val="2"/>
          </rPr>
          <t>¦1¦1¦15¦23¦2¦Null§</t>
        </r>
      </text>
    </comment>
    <comment ref="A53" authorId="0" shapeId="0" xr:uid="{00000000-0006-0000-1600-000014000000}">
      <text>
        <r>
          <rPr>
            <sz val="10"/>
            <color rgb="FF000000"/>
            <rFont val="Arial"/>
            <family val="2"/>
          </rPr>
          <t>¦1¦1¦15¦24¦2¦Null§</t>
        </r>
      </text>
    </comment>
    <comment ref="A54" authorId="0" shapeId="0" xr:uid="{00000000-0006-0000-1600-000015000000}">
      <text>
        <r>
          <rPr>
            <sz val="10"/>
            <color rgb="FF000000"/>
            <rFont val="Arial"/>
            <family val="2"/>
          </rPr>
          <t>¦1¦1¦15¦25¦2¦Null§</t>
        </r>
      </text>
    </comment>
    <comment ref="A58" authorId="0" shapeId="0" xr:uid="{00000000-0006-0000-1600-000016000000}">
      <text>
        <r>
          <rPr>
            <sz val="10"/>
            <color rgb="FF000000"/>
            <rFont val="Arial"/>
            <family val="2"/>
          </rPr>
          <t>¦1¦1¦15¦30¦2¦Null§</t>
        </r>
      </text>
    </comment>
    <comment ref="A68" authorId="0" shapeId="0" xr:uid="{00000000-0006-0000-1600-000017000000}">
      <text>
        <r>
          <rPr>
            <sz val="10"/>
            <color rgb="FF000000"/>
            <rFont val="Arial"/>
            <family val="2"/>
          </rPr>
          <t>¦1¦1¦15¦31¦2¦Null§</t>
        </r>
      </text>
    </comment>
    <comment ref="A70" authorId="0" shapeId="0" xr:uid="{00000000-0006-0000-1600-000018000000}">
      <text>
        <r>
          <rPr>
            <sz val="10"/>
            <color rgb="FF000000"/>
            <rFont val="Arial"/>
            <family val="2"/>
          </rPr>
          <t>¦1¦1¦15¦32¦2¦Null§</t>
        </r>
      </text>
    </comment>
    <comment ref="A72" authorId="0" shapeId="0" xr:uid="{00000000-0006-0000-1600-000019000000}">
      <text>
        <r>
          <rPr>
            <sz val="10"/>
            <color rgb="FF000000"/>
            <rFont val="Arial"/>
            <family val="2"/>
          </rPr>
          <t>¦1¦1¦15¦33¦2¦Null§</t>
        </r>
      </text>
    </comment>
    <comment ref="A74" authorId="0" shapeId="0" xr:uid="{00000000-0006-0000-1600-00001A000000}">
      <text>
        <r>
          <rPr>
            <sz val="10"/>
            <color rgb="FF000000"/>
            <rFont val="Arial"/>
            <family val="2"/>
          </rPr>
          <t>¦1¦1¦15¦34¦2¦Null§</t>
        </r>
      </text>
    </comment>
    <comment ref="A76" authorId="0" shapeId="0" xr:uid="{00000000-0006-0000-1600-00001B000000}">
      <text>
        <r>
          <rPr>
            <sz val="10"/>
            <color rgb="FF000000"/>
            <rFont val="Arial"/>
            <family val="2"/>
          </rPr>
          <t>¦1¦1¦15¦35¦2¦Null§</t>
        </r>
      </text>
    </comment>
    <comment ref="A78" authorId="0" shapeId="0" xr:uid="{00000000-0006-0000-1600-00001C000000}">
      <text>
        <r>
          <rPr>
            <sz val="10"/>
            <color rgb="FF000000"/>
            <rFont val="Arial"/>
            <family val="2"/>
          </rPr>
          <t>¦1¦1¦15¦36¦2¦Null§</t>
        </r>
      </text>
    </comment>
    <comment ref="A83" authorId="0" shapeId="0" xr:uid="{00000000-0006-0000-1600-00001D000000}">
      <text>
        <r>
          <rPr>
            <sz val="10"/>
            <color rgb="FF000000"/>
            <rFont val="Arial"/>
            <family val="2"/>
          </rPr>
          <t>¦1¦1¦15¦38¦2¦Null§</t>
        </r>
      </text>
    </comment>
    <comment ref="A85" authorId="0" shapeId="0" xr:uid="{00000000-0006-0000-1600-00001E000000}">
      <text>
        <r>
          <rPr>
            <sz val="10"/>
            <color rgb="FF000000"/>
            <rFont val="Arial"/>
            <family val="2"/>
          </rPr>
          <t>¦1¦1¦15¦39¦2¦Null§</t>
        </r>
      </text>
    </comment>
    <comment ref="A87" authorId="0" shapeId="0" xr:uid="{00000000-0006-0000-1600-00001F000000}">
      <text>
        <r>
          <rPr>
            <sz val="10"/>
            <color rgb="FF000000"/>
            <rFont val="Arial"/>
            <family val="2"/>
          </rPr>
          <t>¦1¦1¦15¦40¦2¦Null§</t>
        </r>
      </text>
    </comment>
    <comment ref="A89" authorId="0" shapeId="0" xr:uid="{00000000-0006-0000-1600-000020000000}">
      <text>
        <r>
          <rPr>
            <sz val="10"/>
            <color rgb="FF000000"/>
            <rFont val="Arial"/>
            <family val="2"/>
          </rPr>
          <t>¦1¦1¦15¦41¦2¦Null§</t>
        </r>
      </text>
    </comment>
    <comment ref="A91" authorId="0" shapeId="0" xr:uid="{00000000-0006-0000-1600-000021000000}">
      <text>
        <r>
          <rPr>
            <sz val="10"/>
            <color rgb="FF000000"/>
            <rFont val="Arial"/>
            <family val="2"/>
          </rPr>
          <t>¦1¦1¦15¦42¦2¦Null§</t>
        </r>
      </text>
    </comment>
    <comment ref="A93" authorId="0" shapeId="0" xr:uid="{00000000-0006-0000-1600-000022000000}">
      <text>
        <r>
          <rPr>
            <sz val="10"/>
            <color rgb="FF000000"/>
            <rFont val="Arial"/>
            <family val="2"/>
          </rPr>
          <t>¦1¦1¦15¦43¦2¦Null§</t>
        </r>
      </text>
    </comment>
    <comment ref="A97" authorId="0" shapeId="0" xr:uid="{00000000-0006-0000-1600-000023000000}">
      <text>
        <r>
          <rPr>
            <sz val="10"/>
            <color rgb="FF000000"/>
            <rFont val="Arial"/>
            <family val="2"/>
          </rPr>
          <t>¦1¦1¦15¦44¦2¦Null§</t>
        </r>
      </text>
    </comment>
    <comment ref="A99" authorId="0" shapeId="0" xr:uid="{00000000-0006-0000-1600-000024000000}">
      <text>
        <r>
          <rPr>
            <sz val="10"/>
            <color rgb="FF000000"/>
            <rFont val="Arial"/>
            <family val="2"/>
          </rPr>
          <t>¦1¦1¦15¦45¦2¦Null§</t>
        </r>
      </text>
    </comment>
    <comment ref="A101" authorId="0" shapeId="0" xr:uid="{00000000-0006-0000-1600-000025000000}">
      <text>
        <r>
          <rPr>
            <sz val="10"/>
            <color rgb="FF000000"/>
            <rFont val="Arial"/>
            <family val="2"/>
          </rPr>
          <t>¦1¦1¦15¦46¦2¦Null§</t>
        </r>
      </text>
    </comment>
    <comment ref="A103" authorId="0" shapeId="0" xr:uid="{00000000-0006-0000-1600-000026000000}">
      <text>
        <r>
          <rPr>
            <sz val="10"/>
            <color rgb="FF000000"/>
            <rFont val="Arial"/>
            <family val="2"/>
          </rPr>
          <t>¦1¦1¦15¦47¦2¦Null§</t>
        </r>
      </text>
    </comment>
    <comment ref="A111" authorId="0" shapeId="0" xr:uid="{00000000-0006-0000-1600-000027000000}">
      <text>
        <r>
          <rPr>
            <sz val="10"/>
            <color rgb="FF000000"/>
            <rFont val="Arial"/>
            <family val="2"/>
          </rPr>
          <t>¦1¦1¦15¦48¦2¦Null§</t>
        </r>
      </text>
    </comment>
    <comment ref="A113" authorId="0" shapeId="0" xr:uid="{00000000-0006-0000-1600-000028000000}">
      <text>
        <r>
          <rPr>
            <sz val="10"/>
            <color rgb="FF000000"/>
            <rFont val="Arial"/>
            <family val="2"/>
          </rPr>
          <t>¦1¦1¦15¦49¦2¦Null§</t>
        </r>
      </text>
    </comment>
    <comment ref="A115" authorId="0" shapeId="0" xr:uid="{00000000-0006-0000-1600-000029000000}">
      <text>
        <r>
          <rPr>
            <sz val="10"/>
            <color rgb="FF000000"/>
            <rFont val="Arial"/>
            <family val="2"/>
          </rPr>
          <t>¦1¦1¦15¦50¦2¦Null§</t>
        </r>
      </text>
    </comment>
    <comment ref="A117" authorId="0" shapeId="0" xr:uid="{00000000-0006-0000-1600-00002A000000}">
      <text>
        <r>
          <rPr>
            <sz val="10"/>
            <color rgb="FF000000"/>
            <rFont val="Arial"/>
            <family val="2"/>
          </rPr>
          <t>¦1¦1¦15¦51¦2¦Null§</t>
        </r>
      </text>
    </comment>
    <comment ref="A119" authorId="0" shapeId="0" xr:uid="{00000000-0006-0000-1600-00002B000000}">
      <text>
        <r>
          <rPr>
            <sz val="10"/>
            <color rgb="FF000000"/>
            <rFont val="Arial"/>
            <family val="2"/>
          </rPr>
          <t>¦1¦1¦15¦52¦2¦Null§</t>
        </r>
      </text>
    </comment>
    <comment ref="A121" authorId="0" shapeId="0" xr:uid="{00000000-0006-0000-1600-00002C000000}">
      <text>
        <r>
          <rPr>
            <sz val="10"/>
            <color rgb="FF000000"/>
            <rFont val="Arial"/>
            <family val="2"/>
          </rPr>
          <t>¦1¦1¦15¦53¦2¦Null§</t>
        </r>
      </text>
    </comment>
    <comment ref="A132" authorId="0" shapeId="0" xr:uid="{00000000-0006-0000-1600-00002D000000}">
      <text>
        <r>
          <rPr>
            <sz val="10"/>
            <color rgb="FF000000"/>
            <rFont val="Arial"/>
            <family val="2"/>
          </rPr>
          <t>¦1¦1¦15¦61¦2¦Null§</t>
        </r>
      </text>
    </comment>
    <comment ref="A151" authorId="0" shapeId="0" xr:uid="{00000000-0006-0000-1600-00002E000000}">
      <text>
        <r>
          <rPr>
            <sz val="10"/>
            <color rgb="FF000000"/>
            <rFont val="Arial"/>
            <family val="2"/>
          </rPr>
          <t>¦1¦1¦15¦62¦2¦Null§</t>
        </r>
      </text>
    </comment>
    <comment ref="A153" authorId="0" shapeId="0" xr:uid="{00000000-0006-0000-1600-00002F000000}">
      <text>
        <r>
          <rPr>
            <sz val="10"/>
            <color rgb="FF000000"/>
            <rFont val="Arial"/>
            <family val="2"/>
          </rPr>
          <t>¦1¦1¦15¦63¦2¦Null§</t>
        </r>
      </text>
    </comment>
    <comment ref="A155" authorId="0" shapeId="0" xr:uid="{00000000-0006-0000-1600-000030000000}">
      <text>
        <r>
          <rPr>
            <sz val="10"/>
            <color rgb="FF000000"/>
            <rFont val="Arial"/>
            <family val="2"/>
          </rPr>
          <t>¦1¦1¦15¦64¦2¦Null§</t>
        </r>
      </text>
    </comment>
    <comment ref="A157" authorId="0" shapeId="0" xr:uid="{00000000-0006-0000-1600-000031000000}">
      <text>
        <r>
          <rPr>
            <sz val="10"/>
            <color rgb="FF000000"/>
            <rFont val="Arial"/>
            <family val="2"/>
          </rPr>
          <t>¦1¦1¦15¦65¦2¦Null§</t>
        </r>
      </text>
    </comment>
    <comment ref="A159" authorId="0" shapeId="0" xr:uid="{00000000-0006-0000-1600-000032000000}">
      <text>
        <r>
          <rPr>
            <sz val="10"/>
            <color rgb="FF000000"/>
            <rFont val="Arial"/>
            <family val="2"/>
          </rPr>
          <t>¦1¦1¦15¦66¦2¦Null§PercPrevItem</t>
        </r>
      </text>
    </comment>
    <comment ref="A161" authorId="0" shapeId="0" xr:uid="{00000000-0006-0000-1600-000033000000}">
      <text>
        <r>
          <rPr>
            <sz val="10"/>
            <color rgb="FF000000"/>
            <rFont val="Arial"/>
            <family val="2"/>
          </rPr>
          <t>¦1¦1¦15¦67¦2¦Null§</t>
        </r>
      </text>
    </comment>
    <comment ref="A163" authorId="0" shapeId="0" xr:uid="{00000000-0006-0000-1600-000034000000}">
      <text>
        <r>
          <rPr>
            <sz val="10"/>
            <color rgb="FF000000"/>
            <rFont val="Arial"/>
            <family val="2"/>
          </rPr>
          <t>¦1¦1¦15¦68¦2¦Null§</t>
        </r>
      </text>
    </comment>
    <comment ref="A165" authorId="0" shapeId="0" xr:uid="{00000000-0006-0000-1600-000035000000}">
      <text>
        <r>
          <rPr>
            <sz val="10"/>
            <color rgb="FF000000"/>
            <rFont val="Arial"/>
            <family val="2"/>
          </rPr>
          <t>¦1¦1¦15¦69¦2¦Null§</t>
        </r>
      </text>
    </comment>
    <comment ref="A171" authorId="0" shapeId="0" xr:uid="{00000000-0006-0000-1600-000036000000}">
      <text>
        <r>
          <rPr>
            <sz val="10"/>
            <color rgb="FF000000"/>
            <rFont val="Arial"/>
            <family val="2"/>
          </rPr>
          <t>¦1¦1¦15¦70¦2¦Null§</t>
        </r>
      </text>
    </comment>
    <comment ref="A173" authorId="0" shapeId="0" xr:uid="{00000000-0006-0000-1600-000037000000}">
      <text>
        <r>
          <rPr>
            <sz val="10"/>
            <color rgb="FF000000"/>
            <rFont val="Arial"/>
            <family val="2"/>
          </rPr>
          <t>¦1¦1¦15¦71¦2¦Null§</t>
        </r>
      </text>
    </comment>
    <comment ref="A175" authorId="0" shapeId="0" xr:uid="{00000000-0006-0000-1600-000038000000}">
      <text>
        <r>
          <rPr>
            <sz val="10"/>
            <color rgb="FF000000"/>
            <rFont val="Arial"/>
            <family val="2"/>
          </rPr>
          <t>¦1¦1¦15¦72¦2¦Null§</t>
        </r>
      </text>
    </comment>
    <comment ref="A177" authorId="0" shapeId="0" xr:uid="{00000000-0006-0000-1600-000039000000}">
      <text>
        <r>
          <rPr>
            <sz val="10"/>
            <color rgb="FF000000"/>
            <rFont val="Arial"/>
            <family val="2"/>
          </rPr>
          <t>¦1¦1¦15¦73¦2¦Null§</t>
        </r>
      </text>
    </comment>
    <comment ref="A181" authorId="0" shapeId="0" xr:uid="{00000000-0006-0000-1600-00003A000000}">
      <text>
        <r>
          <rPr>
            <sz val="10"/>
            <color rgb="FF000000"/>
            <rFont val="Arial"/>
            <family val="2"/>
          </rPr>
          <t>¦1¦1¦15¦78¦2¦Null§</t>
        </r>
      </text>
    </comment>
    <comment ref="A183" authorId="0" shapeId="0" xr:uid="{00000000-0006-0000-1600-00003B000000}">
      <text>
        <r>
          <rPr>
            <sz val="10"/>
            <color rgb="FF000000"/>
            <rFont val="Arial"/>
            <family val="2"/>
          </rPr>
          <t>¦1¦1¦15¦79¦2¦Null§</t>
        </r>
      </text>
    </comment>
    <comment ref="A185" authorId="0" shapeId="0" xr:uid="{00000000-0006-0000-1600-00003C000000}">
      <text>
        <r>
          <rPr>
            <sz val="10"/>
            <color rgb="FF000000"/>
            <rFont val="Arial"/>
            <family val="2"/>
          </rPr>
          <t>¦1¦1¦15¦80¦2¦Null§</t>
        </r>
      </text>
    </comment>
    <comment ref="A187" authorId="0" shapeId="0" xr:uid="{00000000-0006-0000-1600-00003D000000}">
      <text>
        <r>
          <rPr>
            <sz val="10"/>
            <color rgb="FF000000"/>
            <rFont val="Arial"/>
            <family val="2"/>
          </rPr>
          <t>¦1¦1¦15¦81¦2¦Null§</t>
        </r>
      </text>
    </comment>
    <comment ref="A192" authorId="0" shapeId="0" xr:uid="{00000000-0006-0000-1600-00003E000000}">
      <text>
        <r>
          <rPr>
            <sz val="10"/>
            <color rgb="FF000000"/>
            <rFont val="Arial"/>
            <family val="2"/>
          </rPr>
          <t>¦1¦1¦15¦90¦2¦Null§</t>
        </r>
      </text>
    </comment>
    <comment ref="A213" authorId="0" shapeId="0" xr:uid="{00000000-0006-0000-1600-00003F000000}">
      <text>
        <r>
          <rPr>
            <sz val="10"/>
            <color rgb="FF000000"/>
            <rFont val="Arial"/>
            <family val="2"/>
          </rPr>
          <t>¦1¦1¦15¦91¦2¦Null§</t>
        </r>
      </text>
    </comment>
    <comment ref="A215" authorId="0" shapeId="0" xr:uid="{00000000-0006-0000-1600-000040000000}">
      <text>
        <r>
          <rPr>
            <sz val="10"/>
            <color rgb="FF000000"/>
            <rFont val="Arial"/>
            <family val="2"/>
          </rPr>
          <t>¦1¦1¦15¦92¦2¦Null§</t>
        </r>
      </text>
    </comment>
    <comment ref="A217" authorId="0" shapeId="0" xr:uid="{00000000-0006-0000-1600-000041000000}">
      <text>
        <r>
          <rPr>
            <sz val="10"/>
            <color rgb="FF000000"/>
            <rFont val="Arial"/>
            <family val="2"/>
          </rPr>
          <t>¦1¦1¦15¦93¦2¦Null§SubSection</t>
        </r>
      </text>
    </comment>
    <comment ref="A219" authorId="0" shapeId="0" xr:uid="{00000000-0006-0000-1600-000042000000}">
      <text>
        <r>
          <rPr>
            <sz val="10"/>
            <color rgb="FF000000"/>
            <rFont val="Arial"/>
            <family val="2"/>
          </rPr>
          <t>¦1¦1¦15¦94¦2¦Null§</t>
        </r>
      </text>
    </comment>
    <comment ref="A221" authorId="0" shapeId="0" xr:uid="{00000000-0006-0000-1600-000043000000}">
      <text>
        <r>
          <rPr>
            <sz val="10"/>
            <color rgb="FF000000"/>
            <rFont val="Arial"/>
            <family val="2"/>
          </rPr>
          <t>¦1¦1¦15¦98¦2¦Null§</t>
        </r>
      </text>
    </comment>
    <comment ref="A223" authorId="0" shapeId="0" xr:uid="{00000000-0006-0000-1600-000044000000}">
      <text>
        <r>
          <rPr>
            <sz val="10"/>
            <color rgb="FF000000"/>
            <rFont val="Arial"/>
            <family val="2"/>
          </rPr>
          <t>¦1¦1¦15¦99¦2¦Null§</t>
        </r>
      </text>
    </comment>
    <comment ref="A225" authorId="0" shapeId="0" xr:uid="{00000000-0006-0000-1600-000045000000}">
      <text>
        <r>
          <rPr>
            <sz val="10"/>
            <color rgb="FF000000"/>
            <rFont val="Arial"/>
            <family val="2"/>
          </rPr>
          <t>¦1¦1¦15¦100¦2¦Null§</t>
        </r>
      </text>
    </comment>
    <comment ref="A227" authorId="0" shapeId="0" xr:uid="{00000000-0006-0000-1600-000046000000}">
      <text>
        <r>
          <rPr>
            <sz val="10"/>
            <color rgb="FF000000"/>
            <rFont val="Arial"/>
            <family val="2"/>
          </rPr>
          <t>¦1¦1¦15¦101¦2¦Null§</t>
        </r>
      </text>
    </comment>
    <comment ref="A229" authorId="0" shapeId="0" xr:uid="{00000000-0006-0000-1600-000047000000}">
      <text>
        <r>
          <rPr>
            <sz val="10"/>
            <color rgb="FF000000"/>
            <rFont val="Arial"/>
            <family val="2"/>
          </rPr>
          <t>¦1¦1¦15¦102¦2¦Null§</t>
        </r>
      </text>
    </comment>
    <comment ref="A231" authorId="0" shapeId="0" xr:uid="{00000000-0006-0000-1600-000048000000}">
      <text>
        <r>
          <rPr>
            <sz val="10"/>
            <color rgb="FF000000"/>
            <rFont val="Arial"/>
            <family val="2"/>
          </rPr>
          <t>¦1¦1¦15¦103¦2¦Null§</t>
        </r>
      </text>
    </comment>
    <comment ref="A233" authorId="0" shapeId="0" xr:uid="{00000000-0006-0000-1600-000049000000}">
      <text>
        <r>
          <rPr>
            <sz val="10"/>
            <color rgb="FF000000"/>
            <rFont val="Arial"/>
            <family val="2"/>
          </rPr>
          <t>¦1¦1¦15¦104¦2¦Null§</t>
        </r>
      </text>
    </comment>
    <comment ref="A235" authorId="0" shapeId="0" xr:uid="{00000000-0006-0000-1600-00004A000000}">
      <text>
        <r>
          <rPr>
            <sz val="10"/>
            <color rgb="FF000000"/>
            <rFont val="Arial"/>
            <family val="2"/>
          </rPr>
          <t>¦1¦1¦15¦105¦2¦Null§</t>
        </r>
      </text>
    </comment>
    <comment ref="A237" authorId="0" shapeId="0" xr:uid="{00000000-0006-0000-1600-00004B000000}">
      <text>
        <r>
          <rPr>
            <sz val="10"/>
            <color rgb="FF000000"/>
            <rFont val="Arial"/>
            <family val="2"/>
          </rPr>
          <t>¦1¦1¦15¦106¦2¦Null§</t>
        </r>
      </text>
    </comment>
    <comment ref="A239" authorId="0" shapeId="0" xr:uid="{00000000-0006-0000-1600-00004C000000}">
      <text>
        <r>
          <rPr>
            <sz val="10"/>
            <color rgb="FF000000"/>
            <rFont val="Arial"/>
            <family val="2"/>
          </rPr>
          <t>¦1¦1¦15¦107¦2¦Null§</t>
        </r>
      </text>
    </comment>
    <comment ref="A241" authorId="0" shapeId="0" xr:uid="{00000000-0006-0000-1600-00004D000000}">
      <text>
        <r>
          <rPr>
            <sz val="10"/>
            <color rgb="FF000000"/>
            <rFont val="Arial"/>
            <family val="2"/>
          </rPr>
          <t>¦1¦1¦15¦108¦2¦Null§</t>
        </r>
      </text>
    </comment>
    <comment ref="A243" authorId="0" shapeId="0" xr:uid="{00000000-0006-0000-1600-00004E000000}">
      <text>
        <r>
          <rPr>
            <sz val="10"/>
            <color rgb="FF000000"/>
            <rFont val="Arial"/>
            <family val="2"/>
          </rPr>
          <t>¦1¦1¦15¦109¦2¦Null§</t>
        </r>
      </text>
    </comment>
    <comment ref="A245" authorId="0" shapeId="0" xr:uid="{00000000-0006-0000-1600-00004F000000}">
      <text>
        <r>
          <rPr>
            <sz val="10"/>
            <color rgb="FF000000"/>
            <rFont val="Arial"/>
            <family val="2"/>
          </rPr>
          <t>¦1¦1¦15¦110¦2¦Null§</t>
        </r>
      </text>
    </comment>
    <comment ref="A247" authorId="0" shapeId="0" xr:uid="{00000000-0006-0000-1600-000050000000}">
      <text>
        <r>
          <rPr>
            <sz val="10"/>
            <color rgb="FF000000"/>
            <rFont val="Arial"/>
            <family val="2"/>
          </rPr>
          <t>¦1¦1¦15¦111¦2¦Null§</t>
        </r>
      </text>
    </comment>
    <comment ref="A249" authorId="0" shapeId="0" xr:uid="{00000000-0006-0000-1600-000051000000}">
      <text>
        <r>
          <rPr>
            <sz val="10"/>
            <color rgb="FF000000"/>
            <rFont val="Arial"/>
            <family val="2"/>
          </rPr>
          <t>¦1¦1¦15¦113¦2¦Null§</t>
        </r>
      </text>
    </comment>
    <comment ref="A250" authorId="0" shapeId="0" xr:uid="{00000000-0006-0000-1600-000052000000}">
      <text>
        <r>
          <rPr>
            <sz val="10"/>
            <color rgb="FF000000"/>
            <rFont val="Arial"/>
            <family val="2"/>
          </rPr>
          <t>¦1¦1¦15¦114¦2¦Null§</t>
        </r>
      </text>
    </comment>
    <comment ref="A252" authorId="0" shapeId="0" xr:uid="{00000000-0006-0000-1600-000053000000}">
      <text>
        <r>
          <rPr>
            <sz val="10"/>
            <color rgb="FF000000"/>
            <rFont val="Arial"/>
            <family val="2"/>
          </rPr>
          <t>¦1¦1¦15¦116¦2¦Null§</t>
        </r>
      </text>
    </comment>
    <comment ref="A254" authorId="0" shapeId="0" xr:uid="{00000000-0006-0000-1600-000054000000}">
      <text>
        <r>
          <rPr>
            <sz val="10"/>
            <color rgb="FF000000"/>
            <rFont val="Arial"/>
            <family val="2"/>
          </rPr>
          <t>¦1¦1¦15¦119¦2¦Null§</t>
        </r>
      </text>
    </comment>
  </commentList>
</comments>
</file>

<file path=xl/sharedStrings.xml><?xml version="1.0" encoding="utf-8"?>
<sst xmlns="http://schemas.openxmlformats.org/spreadsheetml/2006/main" count="5357" uniqueCount="2969">
  <si>
    <t>8.3</t>
  </si>
  <si>
    <t>8.3.1</t>
  </si>
  <si>
    <t>8.3.2</t>
  </si>
  <si>
    <t>8.3.3</t>
  </si>
  <si>
    <t>8.4</t>
  </si>
  <si>
    <t>8.4.3</t>
  </si>
  <si>
    <t>8.4.4</t>
  </si>
  <si>
    <t>8.2.1</t>
  </si>
  <si>
    <t>8.2.3</t>
  </si>
  <si>
    <t>ITEM NO</t>
  </si>
  <si>
    <t>PAYMENT REFERS</t>
  </si>
  <si>
    <t>SHORT DESCRIPTION</t>
  </si>
  <si>
    <t>UNIT</t>
  </si>
  <si>
    <t>QUANTITY</t>
  </si>
  <si>
    <t>RATE</t>
  </si>
  <si>
    <t>AMOUNT</t>
  </si>
  <si>
    <t>m³</t>
  </si>
  <si>
    <t>m²</t>
  </si>
  <si>
    <t>R</t>
  </si>
  <si>
    <t>8.2.2</t>
  </si>
  <si>
    <t>Sum</t>
  </si>
  <si>
    <t>No</t>
  </si>
  <si>
    <t>EXCAVATION</t>
  </si>
  <si>
    <t>Labour</t>
  </si>
  <si>
    <t>%</t>
  </si>
  <si>
    <t>8.3.2b</t>
  </si>
  <si>
    <t>8.2</t>
  </si>
  <si>
    <t>FORMWORK</t>
  </si>
  <si>
    <t>m</t>
  </si>
  <si>
    <t>REINFORCEMENT</t>
  </si>
  <si>
    <t>t</t>
  </si>
  <si>
    <t>CONCRETE</t>
  </si>
  <si>
    <t>ITEM        NO</t>
  </si>
  <si>
    <t>SABS 1200 C</t>
  </si>
  <si>
    <t>CLEAR SITE</t>
  </si>
  <si>
    <t>High-tensile steel bars average</t>
  </si>
  <si>
    <t>UNFORMED SURFACE FINISHINGS</t>
  </si>
  <si>
    <t>SITE PREPARATION</t>
  </si>
  <si>
    <t>m³.km</t>
  </si>
  <si>
    <t>Smooth vertical plane to:</t>
  </si>
  <si>
    <t>Smooth horizontal to:</t>
  </si>
  <si>
    <t>Mild steel bars:</t>
  </si>
  <si>
    <t>price:</t>
  </si>
  <si>
    <t>SUMMARY OF SCHEDULE OF QUANTITIES</t>
  </si>
  <si>
    <t>SECTION</t>
  </si>
  <si>
    <t>DESCRIPTION</t>
  </si>
  <si>
    <t>TOTAL</t>
  </si>
  <si>
    <t>PRELIMINARY AND GENERAL</t>
  </si>
  <si>
    <t>TOTAL FOR SCHEDULE OF QUANTITIES</t>
  </si>
  <si>
    <t>Remove top soil to nominal depth 75 mm, stockpile and maintain</t>
  </si>
  <si>
    <t>8.2.4</t>
  </si>
  <si>
    <t>BEDDING QUANTITIES</t>
  </si>
  <si>
    <t>Class B (Concrete and vitrified clay)</t>
  </si>
  <si>
    <t>Length of pipe(m)</t>
  </si>
  <si>
    <t>Diameter(mm)</t>
  </si>
  <si>
    <t>(100mm bed,300mm sa)</t>
  </si>
  <si>
    <t>(dia/4 bed,300mm sa)</t>
  </si>
  <si>
    <t>(dia/4 bed,400mm sa)</t>
  </si>
  <si>
    <t>(200mm bed,400mm sa)</t>
  </si>
  <si>
    <t>(200mm bed,500mm sa)</t>
  </si>
  <si>
    <t>For 0 to 400 diam</t>
  </si>
  <si>
    <t>For 401 to 700 diam</t>
  </si>
  <si>
    <t>For 701 to 800 diam</t>
  </si>
  <si>
    <t>For 801 to 1000 diam</t>
  </si>
  <si>
    <t>For 1001 to 2000 diam</t>
  </si>
  <si>
    <t>Granular cradle(m3)</t>
  </si>
  <si>
    <t>Fill Blanket(m3)</t>
  </si>
  <si>
    <t>Fill Blanket</t>
  </si>
  <si>
    <t>Class C (Steel)</t>
  </si>
  <si>
    <t>(100mmbed,400mm sa)</t>
  </si>
  <si>
    <t>(dia/8 bed,400mm sa)</t>
  </si>
  <si>
    <t>(dia/8 bed,500mm sa)</t>
  </si>
  <si>
    <t>For 0 to 700 diam</t>
  </si>
  <si>
    <t>For 1001 to 1600 diam</t>
  </si>
  <si>
    <t>For 1601 to 20000 diam</t>
  </si>
  <si>
    <t>Flexible Pipe</t>
  </si>
  <si>
    <t>(dia/4bed,300mm sa)</t>
  </si>
  <si>
    <t>(200 bed,400mm sa)</t>
  </si>
  <si>
    <t>For 1001 to 20000 diam</t>
  </si>
  <si>
    <t>TOTAL CARRIED FORWARD</t>
  </si>
  <si>
    <t>TOTAL BROUGHT FORWARD</t>
  </si>
  <si>
    <t>SECTION 1 : GENERAL</t>
  </si>
  <si>
    <t>TEMPORARY WORKS</t>
  </si>
  <si>
    <t>hr</t>
  </si>
  <si>
    <t xml:space="preserve"> </t>
  </si>
  <si>
    <t>Transport spoil material to unspecified sites and dump (provisional)</t>
  </si>
  <si>
    <t>Clear and grub site and remove any obstruction that may occur and spoil to designated site.  Only areas indicated in writing by Engineer must be cleared:</t>
  </si>
  <si>
    <t>SUBBASE</t>
  </si>
  <si>
    <t>8.3.8</t>
  </si>
  <si>
    <t>SEGMENTED PAVING</t>
  </si>
  <si>
    <t>ITEM</t>
  </si>
  <si>
    <t>Formulae</t>
  </si>
  <si>
    <t xml:space="preserve">Cylinder Volume  </t>
  </si>
  <si>
    <r>
      <t>V=πr</t>
    </r>
    <r>
      <rPr>
        <i/>
        <vertAlign val="superscript"/>
        <sz val="10"/>
        <rFont val="Arial"/>
        <family val="2"/>
      </rPr>
      <t>2</t>
    </r>
    <r>
      <rPr>
        <i/>
        <sz val="10"/>
        <rFont val="Arial"/>
        <family val="2"/>
      </rPr>
      <t xml:space="preserve">h </t>
    </r>
  </si>
  <si>
    <t>PORTION A (Cylindrical Portion)</t>
  </si>
  <si>
    <t xml:space="preserve">Dome Cap Volume  </t>
  </si>
  <si>
    <t>where a = Radius</t>
  </si>
  <si>
    <r>
      <t>(1/3)πh</t>
    </r>
    <r>
      <rPr>
        <i/>
        <vertAlign val="superscript"/>
        <sz val="11"/>
        <color theme="1"/>
        <rFont val="Calibri"/>
        <family val="2"/>
        <scheme val="minor"/>
      </rPr>
      <t>2</t>
    </r>
    <r>
      <rPr>
        <i/>
        <sz val="11"/>
        <color theme="1"/>
        <rFont val="Calibri"/>
        <family val="2"/>
        <scheme val="minor"/>
      </rPr>
      <t>(3r-h)</t>
    </r>
  </si>
  <si>
    <t>Water Tower Outer Wall Dia.</t>
  </si>
  <si>
    <t xml:space="preserve">Measured from .DWG </t>
  </si>
  <si>
    <t xml:space="preserve">Conical Volume </t>
  </si>
  <si>
    <r>
      <t>V=1/3πh(a</t>
    </r>
    <r>
      <rPr>
        <i/>
        <vertAlign val="superscript"/>
        <sz val="11"/>
        <color theme="1"/>
        <rFont val="Calibri"/>
        <family val="2"/>
        <scheme val="minor"/>
      </rPr>
      <t>2</t>
    </r>
    <r>
      <rPr>
        <i/>
        <sz val="10"/>
        <rFont val="Arial"/>
        <family val="2"/>
      </rPr>
      <t>+ab+b</t>
    </r>
    <r>
      <rPr>
        <i/>
        <vertAlign val="superscript"/>
        <sz val="11"/>
        <color theme="1"/>
        <rFont val="Calibri"/>
        <family val="2"/>
        <scheme val="minor"/>
      </rPr>
      <t>2</t>
    </r>
    <r>
      <rPr>
        <i/>
        <sz val="10"/>
        <rFont val="Arial"/>
        <family val="2"/>
      </rPr>
      <t>) where a = Upper Radii and b = lower radii)</t>
    </r>
  </si>
  <si>
    <t>Water Tower Inner Wall Dia.</t>
  </si>
  <si>
    <t>Surface Area Cone</t>
  </si>
  <si>
    <t>A=π(a+b)l  where a = Upper Radii and b = lower radii)</t>
  </si>
  <si>
    <t>Water Tower Outer Wall Radius</t>
  </si>
  <si>
    <t>Surface Area Dome</t>
  </si>
  <si>
    <t>A=2πrh</t>
  </si>
  <si>
    <t>Water Tower Inner Wall Radius</t>
  </si>
  <si>
    <t xml:space="preserve">Surface area Cylinder </t>
  </si>
  <si>
    <t>Water Tower Wall Thickness</t>
  </si>
  <si>
    <t>Area Circle</t>
  </si>
  <si>
    <r>
      <t>A=πr</t>
    </r>
    <r>
      <rPr>
        <i/>
        <vertAlign val="superscript"/>
        <sz val="11"/>
        <color theme="1"/>
        <rFont val="Calibri"/>
        <family val="2"/>
        <scheme val="minor"/>
      </rPr>
      <t>2</t>
    </r>
  </si>
  <si>
    <t>Circumference of Water Tower Outer Wall</t>
  </si>
  <si>
    <t>Circumference of Water Tower Inner  Wall</t>
  </si>
  <si>
    <t>Height (Portion A Only)</t>
  </si>
  <si>
    <t>Height from WL (+35.10) to 45 deg Point</t>
  </si>
  <si>
    <t>Water Tower Wall Height</t>
  </si>
  <si>
    <t>Full Height of cylindrical portion of Water Tower</t>
  </si>
  <si>
    <t>PORTION B (Conical Portion)</t>
  </si>
  <si>
    <t>Area in Cross Section</t>
  </si>
  <si>
    <r>
      <t>m</t>
    </r>
    <r>
      <rPr>
        <vertAlign val="superscript"/>
        <sz val="11"/>
        <color theme="1"/>
        <rFont val="Calibri"/>
        <family val="2"/>
        <scheme val="minor"/>
      </rPr>
      <t>2</t>
    </r>
  </si>
  <si>
    <t>Area in section obtained from the .dwg</t>
  </si>
  <si>
    <t>Height (Portion B Only)</t>
  </si>
  <si>
    <t>Upper Diameter</t>
  </si>
  <si>
    <t>Lower Diameter</t>
  </si>
  <si>
    <t>Upper Radius</t>
  </si>
  <si>
    <t>Lower Radius</t>
  </si>
  <si>
    <t>Cone Staircase Upper Radius</t>
  </si>
  <si>
    <t>Radius from centre of staircase to Outer Wall of staircase</t>
  </si>
  <si>
    <t>Cone Staircase Lower Radius</t>
  </si>
  <si>
    <t>Cone Staircase Height</t>
  </si>
  <si>
    <t>Upper Staircase Outer Dia.</t>
  </si>
  <si>
    <t>Upper Staircase Inner Dia.</t>
  </si>
  <si>
    <t>Upper Staircase Outer Radius</t>
  </si>
  <si>
    <t>Upper Staircase Inner Radius</t>
  </si>
  <si>
    <t>Upper Staircase Wall Thickness</t>
  </si>
  <si>
    <t>Circumference of Upper Staircase Outer Wall</t>
  </si>
  <si>
    <t>Circumference of Upper Staircase Inner Wall</t>
  </si>
  <si>
    <t>Upper Staircase Full Height</t>
  </si>
  <si>
    <t>Conical Staircase Height</t>
  </si>
  <si>
    <t>Lower Staircase Outer Dia.</t>
  </si>
  <si>
    <t>Lower Staircase Inner Dia.</t>
  </si>
  <si>
    <t>Lower Staircase Outer Radius</t>
  </si>
  <si>
    <t>Lower Staircase Inner Radius</t>
  </si>
  <si>
    <t>Lower Staircase Wall Thickness</t>
  </si>
  <si>
    <t>Lower Staircase Full Height</t>
  </si>
  <si>
    <t>Circumference of Lower Staircase Outer Wall</t>
  </si>
  <si>
    <t>Circumference of Lower Staircase Inner Wall</t>
  </si>
  <si>
    <t>Dome Roof Thickness</t>
  </si>
  <si>
    <t>Tapers from 0.300m to 0.125m</t>
  </si>
  <si>
    <t>Dome Outer Height</t>
  </si>
  <si>
    <t xml:space="preserve">Dome Inner Height </t>
  </si>
  <si>
    <t xml:space="preserve">Dome Outer Dia. </t>
  </si>
  <si>
    <t>Dome Inner Dia.</t>
  </si>
  <si>
    <t>Dome Outer Radius</t>
  </si>
  <si>
    <t>Dome Inner Radius</t>
  </si>
  <si>
    <t>WATER VOLUME CAPACITY</t>
  </si>
  <si>
    <t>Portion A Water Volume</t>
  </si>
  <si>
    <r>
      <t>m</t>
    </r>
    <r>
      <rPr>
        <vertAlign val="superscript"/>
        <sz val="11"/>
        <color theme="1"/>
        <rFont val="Calibri"/>
        <family val="2"/>
        <scheme val="minor"/>
      </rPr>
      <t>3</t>
    </r>
  </si>
  <si>
    <t>Volume of Water Tower Inner Wall - Volume of Upper Staircase Outer Wall</t>
  </si>
  <si>
    <t>Portion B Water Volume</t>
  </si>
  <si>
    <t>Cone Volume of Portion B - Cylindrical Staircase Outer Wall of Portion B - Conical Volume of Staircse of Portion B</t>
  </si>
  <si>
    <t>Water Tower Total WATER Volume</t>
  </si>
  <si>
    <r>
      <t>m</t>
    </r>
    <r>
      <rPr>
        <b/>
        <vertAlign val="superscript"/>
        <sz val="11"/>
        <color theme="1"/>
        <rFont val="Calibri"/>
        <family val="2"/>
        <scheme val="minor"/>
      </rPr>
      <t>3</t>
    </r>
  </si>
  <si>
    <t>Total Volume of Water Capacity up to WL = +35.10</t>
  </si>
  <si>
    <t>kl</t>
  </si>
  <si>
    <t>Base Height</t>
  </si>
  <si>
    <t>Lower Staircase Base Diameter</t>
  </si>
  <si>
    <t>Lower Staircase Base Radius</t>
  </si>
  <si>
    <t>Lower Staircase Base Height</t>
  </si>
  <si>
    <t>BLINDING CONCRETE VOLUME</t>
  </si>
  <si>
    <t xml:space="preserve">125mm Blinding Concrete </t>
  </si>
  <si>
    <t>Total Blinding Concrete Volume</t>
  </si>
  <si>
    <t>CONCRETE VOLUME</t>
  </si>
  <si>
    <t>Concrete Base</t>
  </si>
  <si>
    <t>Lower Staircase Base (0.6m High)</t>
  </si>
  <si>
    <t>Lower Staircase Wall Volume</t>
  </si>
  <si>
    <t>26m = Lower Staircase Height</t>
  </si>
  <si>
    <t>Lower Staircase Platform Volume</t>
  </si>
  <si>
    <t>Upper Staircase Wall Volume</t>
  </si>
  <si>
    <t>11.2m = Upper Staircase Height</t>
  </si>
  <si>
    <t>Upper Staircase Platform Volume</t>
  </si>
  <si>
    <t>Conical Staircase Wall Volume Upper Portion</t>
  </si>
  <si>
    <t>Measured from .dwg:
Height = 0.729m
Outer Radii: a = 1.831m b = 2.6m
Inner  Radii: a = 1.4m b = 1.9671m</t>
  </si>
  <si>
    <t>Conical Staircase Wall Volume Lower Portion</t>
  </si>
  <si>
    <t>Measured from .dwg:
Height = 1.071m
Outer Radii: a = 3.1m b = 4.1341m
Inner  Radii: a = 1.9671m b = 2.8m</t>
  </si>
  <si>
    <t>Cylindrical Water Tower Wall (Portion A)</t>
  </si>
  <si>
    <t>Conical Water Tower Wall (Portion B)</t>
  </si>
  <si>
    <t>Measured from .dwg:
Height = 5.930m
Outer Radii: a = 4.1341m b = 9.7m
Inner  Radii: a = 3.4m b = 9.4m</t>
  </si>
  <si>
    <t>Dome Roof volume</t>
  </si>
  <si>
    <t>Spiral Staircase Volume</t>
  </si>
  <si>
    <t>TBC - Concrete or steel?</t>
  </si>
  <si>
    <t>Total Concrete Volume</t>
  </si>
  <si>
    <t>SURFACE AREA</t>
  </si>
  <si>
    <t>Dome Outside</t>
  </si>
  <si>
    <t>Dome Inside</t>
  </si>
  <si>
    <t>Cylindrical Water Tower Wall Outside</t>
  </si>
  <si>
    <t>Cylindrical Water Tower Wall Inside</t>
  </si>
  <si>
    <t>Conical Water Tower Wall Outside</t>
  </si>
  <si>
    <t>l = 9.5009m</t>
  </si>
  <si>
    <t>Conical Water Tower Wall Inside</t>
  </si>
  <si>
    <t>l = 8.4354m</t>
  </si>
  <si>
    <t>Conical Water Tower Horizontal Lip</t>
  </si>
  <si>
    <t>Outer Radius of Lip = 3.4m; Inner Radius of Lip = 2.6m</t>
  </si>
  <si>
    <t xml:space="preserve">Upper Staircase Outer Wall </t>
  </si>
  <si>
    <t>Upper Staircase Inner Wall</t>
  </si>
  <si>
    <t>Lower Staircase Outer Wall</t>
  </si>
  <si>
    <t>Lower Staircase Inner Wall</t>
  </si>
  <si>
    <t>Lower Staircase Base Outer</t>
  </si>
  <si>
    <t xml:space="preserve">Lower Staircase Base Top </t>
  </si>
  <si>
    <t>Conical Staircase Outside</t>
  </si>
  <si>
    <t>l = 1.2403m</t>
  </si>
  <si>
    <t>Conical Staircase Inside</t>
  </si>
  <si>
    <t>l = 2.2804m</t>
  </si>
  <si>
    <t>Lower Staircase Floor</t>
  </si>
  <si>
    <t>Total Surface Area</t>
  </si>
  <si>
    <t>narrow width on dome outside</t>
  </si>
  <si>
    <t>Total Base excavation</t>
  </si>
  <si>
    <t>m3</t>
  </si>
  <si>
    <t>Smooth domed formwork:</t>
  </si>
  <si>
    <t>Diameters 10 mm to 40 mm: average price as indicated on schedules</t>
  </si>
  <si>
    <t>Valve Chamber excavation</t>
  </si>
  <si>
    <t>Scour box excavation</t>
  </si>
  <si>
    <t>m2</t>
  </si>
  <si>
    <t>BOX OUT HOLES/FORM VOIDS</t>
  </si>
  <si>
    <t>Small circular holes of diameter up to 0.35m sealed with a bentonite strip when grouted.</t>
  </si>
  <si>
    <t>Scour and overflow pipes</t>
  </si>
  <si>
    <t>Small circular holes of diameter 0.35m up to 0.65m sealed with a bentonite strip when grouted.</t>
  </si>
  <si>
    <t>Inflow and Outflow pipes</t>
  </si>
  <si>
    <t>Dome Roof</t>
  </si>
  <si>
    <t>Strength concrete: 40 MPa/19 mm:</t>
  </si>
  <si>
    <t>TOTAL FOR TENDER (FORWARD TO THE FORM OF TENDER)</t>
  </si>
  <si>
    <t>SANS 1200 A</t>
  </si>
  <si>
    <t>8.4.2.1</t>
  </si>
  <si>
    <r>
      <t>m</t>
    </r>
    <r>
      <rPr>
        <vertAlign val="superscript"/>
        <sz val="10"/>
        <rFont val="Arial"/>
        <family val="2"/>
      </rPr>
      <t>3</t>
    </r>
  </si>
  <si>
    <t>8.3.2.1</t>
  </si>
  <si>
    <t>Delivery of steelwork to site of all items under 8.3.1 above</t>
  </si>
  <si>
    <t>Offloading of steel, stacking on site, and erection of steelwork of all items under 8.3.1 above</t>
  </si>
  <si>
    <t>8.3.4</t>
  </si>
  <si>
    <t>No.</t>
  </si>
  <si>
    <t>8.3.7</t>
  </si>
  <si>
    <t>b) Sloping on stairs at 45 deg angle</t>
  </si>
  <si>
    <t>8.3.9</t>
  </si>
  <si>
    <t>Aircraft warning light</t>
  </si>
  <si>
    <t>8.3.12</t>
  </si>
  <si>
    <t>Supply and Install "TDL" type door from STRONG DOOR or similar approved.</t>
  </si>
  <si>
    <t>Preparation and submission to the Engineer for approval of shop detail drawings.</t>
  </si>
  <si>
    <t>Socket Outlets</t>
  </si>
  <si>
    <t>Base Length</t>
  </si>
  <si>
    <t>Base Width</t>
  </si>
  <si>
    <t>Blinding Layer Length</t>
  </si>
  <si>
    <t>Blinding Layer Width</t>
  </si>
  <si>
    <t>Blinding Layer thickness</t>
  </si>
  <si>
    <t>Guard house</t>
  </si>
  <si>
    <t>Length</t>
  </si>
  <si>
    <t>Width</t>
  </si>
  <si>
    <t>sewer line length</t>
  </si>
  <si>
    <t>Paving area</t>
  </si>
  <si>
    <t>measrued from C3d</t>
  </si>
  <si>
    <t>Pipe Length</t>
  </si>
  <si>
    <t>650mm supply</t>
  </si>
  <si>
    <t>400mm at reservoir</t>
  </si>
  <si>
    <t xml:space="preserve">550mm </t>
  </si>
  <si>
    <t>total</t>
  </si>
  <si>
    <t>base height</t>
  </si>
  <si>
    <t>wall height</t>
  </si>
  <si>
    <t>length</t>
  </si>
  <si>
    <t>wall t</t>
  </si>
  <si>
    <t>width</t>
  </si>
  <si>
    <t>sewer</t>
  </si>
  <si>
    <t>all steel pipes</t>
  </si>
  <si>
    <t>0m-1m</t>
  </si>
  <si>
    <t>1m-2m</t>
  </si>
  <si>
    <t>2m-3m</t>
  </si>
  <si>
    <t>Sewer</t>
  </si>
  <si>
    <t>Electrical from Connection to Main DB</t>
  </si>
  <si>
    <t>Telemetry sleeves</t>
  </si>
  <si>
    <t>Estimated from site layout + Risk</t>
  </si>
  <si>
    <t>Measrued from Site layout</t>
  </si>
  <si>
    <t>Site Clearance - Measured from CAD</t>
  </si>
  <si>
    <t>Blinding area</t>
  </si>
  <si>
    <t>Measrued from CAD</t>
  </si>
  <si>
    <t>Wall height</t>
  </si>
  <si>
    <t>Total Height</t>
  </si>
  <si>
    <t>Brick wall height</t>
  </si>
  <si>
    <t>Valve room - Length</t>
  </si>
  <si>
    <t>Total</t>
  </si>
  <si>
    <t>0.00m = Platform Thickness</t>
  </si>
  <si>
    <t>Base thickness</t>
  </si>
  <si>
    <t>On top of base</t>
  </si>
  <si>
    <t>measured on Google earth</t>
  </si>
  <si>
    <t>overflow/scour box</t>
  </si>
  <si>
    <t>walkway fwk on top of internal walls</t>
  </si>
  <si>
    <t>Tower base wood float</t>
  </si>
  <si>
    <t>Item No</t>
  </si>
  <si>
    <t>Quantity</t>
  </si>
  <si>
    <t>Description</t>
  </si>
  <si>
    <t>BENDS</t>
  </si>
  <si>
    <t>VALVES</t>
  </si>
  <si>
    <t>CUT LENGTHS</t>
  </si>
  <si>
    <t>REDUCERS</t>
  </si>
  <si>
    <t>GENERAL</t>
  </si>
  <si>
    <t>90 deg</t>
  </si>
  <si>
    <t>SS 650mm dia</t>
  </si>
  <si>
    <t>45 deg</t>
  </si>
  <si>
    <t>SS 550mm dia</t>
  </si>
  <si>
    <t>43.5 deg</t>
  </si>
  <si>
    <t>SS 250mm dia</t>
  </si>
  <si>
    <t>See GENERAL</t>
  </si>
  <si>
    <t>SS 200mm dia</t>
  </si>
  <si>
    <t>MS 650mm dia</t>
  </si>
  <si>
    <t>47.83 deg</t>
  </si>
  <si>
    <t>MS 550mm dia</t>
  </si>
  <si>
    <t>55 deg</t>
  </si>
  <si>
    <t>MS 250mm dia</t>
  </si>
  <si>
    <t>250 by 200 reducing tee</t>
  </si>
  <si>
    <t>90 and 100</t>
  </si>
  <si>
    <t>200mm Gate valve</t>
  </si>
  <si>
    <t>400mm gate valve</t>
  </si>
  <si>
    <t>400mm combination control valve</t>
  </si>
  <si>
    <t>250mm combi control valve</t>
  </si>
  <si>
    <t>250mm NRV</t>
  </si>
  <si>
    <t>1000 to 750</t>
  </si>
  <si>
    <t>ecc</t>
  </si>
  <si>
    <t xml:space="preserve">750 to 500 </t>
  </si>
  <si>
    <t xml:space="preserve">500 to 300 </t>
  </si>
  <si>
    <t>300 to 250</t>
  </si>
  <si>
    <t>650 to 400</t>
  </si>
  <si>
    <t>con</t>
  </si>
  <si>
    <t>550 to 400</t>
  </si>
  <si>
    <t>con ff</t>
  </si>
  <si>
    <t>400 to 350</t>
  </si>
  <si>
    <t xml:space="preserve">400 to 250 </t>
  </si>
  <si>
    <t>350 to 250</t>
  </si>
  <si>
    <t>pf</t>
  </si>
  <si>
    <t>puddle flange</t>
  </si>
  <si>
    <t>eccentric</t>
  </si>
  <si>
    <t>concentric</t>
  </si>
  <si>
    <t>ff</t>
  </si>
  <si>
    <t>fully flanged</t>
  </si>
  <si>
    <t>nrv</t>
  </si>
  <si>
    <t>non return valve</t>
  </si>
  <si>
    <t>oef</t>
  </si>
  <si>
    <t>one end flanged</t>
  </si>
  <si>
    <t>bef</t>
  </si>
  <si>
    <t>both ends flanged</t>
  </si>
  <si>
    <t>SS 650, pf</t>
  </si>
  <si>
    <t>SS 550, pf, oef</t>
  </si>
  <si>
    <t>SS 250, pf</t>
  </si>
  <si>
    <t>SS 200 pf, oef</t>
  </si>
  <si>
    <t>MS 650 , pf, ff</t>
  </si>
  <si>
    <t>MS 550, pf, ff</t>
  </si>
  <si>
    <t>MS 400 ,ff, tee, 505 spool</t>
  </si>
  <si>
    <t>ms 550, s-bend 45 deg</t>
  </si>
  <si>
    <t>MS 650,ff, s-bend 45 deg</t>
  </si>
  <si>
    <t>ms 650 blind flange</t>
  </si>
  <si>
    <t>ms 550 pf, ff</t>
  </si>
  <si>
    <t>ms 550 by 300 tee</t>
  </si>
  <si>
    <t>ms 550 blind flange</t>
  </si>
  <si>
    <t>ms 300 blind flange</t>
  </si>
  <si>
    <t>ms 650 long radius bend</t>
  </si>
  <si>
    <t>ms 550 bef</t>
  </si>
  <si>
    <t>ms 550 oef</t>
  </si>
  <si>
    <t>ms 400 bef</t>
  </si>
  <si>
    <t>ms 350 bef</t>
  </si>
  <si>
    <t>ms 250 bef</t>
  </si>
  <si>
    <t>ms 250 oef</t>
  </si>
  <si>
    <t>ms 150bef</t>
  </si>
  <si>
    <t>ms 500 equal t</t>
  </si>
  <si>
    <t>ms 400 equal t</t>
  </si>
  <si>
    <t>350 by 250 reducing t</t>
  </si>
  <si>
    <t>400 by 250 sweeping tee</t>
  </si>
  <si>
    <t>ss 650 oef</t>
  </si>
  <si>
    <t>ss 650 bef</t>
  </si>
  <si>
    <t>ss650 oef</t>
  </si>
  <si>
    <t>ss550 oef</t>
  </si>
  <si>
    <t>ss550 bef</t>
  </si>
  <si>
    <t>ss750</t>
  </si>
  <si>
    <t>ss350 oef</t>
  </si>
  <si>
    <t>ss250 bef</t>
  </si>
  <si>
    <t>ss250 oef</t>
  </si>
  <si>
    <t>ss250oef</t>
  </si>
  <si>
    <t>ss200oef</t>
  </si>
  <si>
    <t>ss200</t>
  </si>
  <si>
    <t>ss200 bef</t>
  </si>
  <si>
    <t>ms650 oef</t>
  </si>
  <si>
    <t>ms650 bevelled</t>
  </si>
  <si>
    <t>ms400 bef</t>
  </si>
  <si>
    <t>ms550ff</t>
  </si>
  <si>
    <t>ms550 ff</t>
  </si>
  <si>
    <t>`</t>
  </si>
  <si>
    <t>PSA 8.3.1</t>
  </si>
  <si>
    <t>PSA 8.4.1</t>
  </si>
  <si>
    <t>PSC 3.1</t>
  </si>
  <si>
    <t>PSG 8.10</t>
  </si>
  <si>
    <t>Item</t>
  </si>
  <si>
    <t>Prov. Sum</t>
  </si>
  <si>
    <t>ADD 15 % VAT</t>
  </si>
  <si>
    <t>PSD 8.3.2</t>
  </si>
  <si>
    <t>8.2.10</t>
  </si>
  <si>
    <t>PSC 5.1</t>
  </si>
  <si>
    <t>Clear and grub including all vegetation for pipe route 3m wide.</t>
  </si>
  <si>
    <t>8.3.2d</t>
  </si>
  <si>
    <t>(a) Roadways</t>
  </si>
  <si>
    <t>(b) All other areas</t>
  </si>
  <si>
    <t>PSD8.3.8.1</t>
  </si>
  <si>
    <t>Hand excavation or other method (excluding blasting) to remove rock outcrops or rock underbreak after bulk excavation to form level site (alternative for soilcrete backfilling in rock overbreak)</t>
  </si>
  <si>
    <t>Tank Floor</t>
  </si>
  <si>
    <t>Pile Caps</t>
  </si>
  <si>
    <t>Tank External Walls</t>
  </si>
  <si>
    <t>Tank Internal Walls</t>
  </si>
  <si>
    <t>Central Core Walls</t>
  </si>
  <si>
    <t xml:space="preserve">Tank Floor </t>
  </si>
  <si>
    <t xml:space="preserve">Top of Dome Roof </t>
  </si>
  <si>
    <t>Columns from level 1644,75 to 1638,75</t>
  </si>
  <si>
    <t>Columns from level 1638,75 to 1632,75</t>
  </si>
  <si>
    <t>Columns from level 1632,75 to 1626,75</t>
  </si>
  <si>
    <t>Columns from  level 1638,75 to 1632,75</t>
  </si>
  <si>
    <t>Columns from level 1626,75 to 1621,15</t>
  </si>
  <si>
    <t>Roof edge upstand Beam</t>
  </si>
  <si>
    <t>Roof Edge Upstand Beam</t>
  </si>
  <si>
    <t>Upper Landing</t>
  </si>
  <si>
    <t>Central Core Stair Landings</t>
  </si>
  <si>
    <t>Pile Cap Ring</t>
  </si>
  <si>
    <t>Top of Roof Edge Upstand Beam</t>
  </si>
  <si>
    <t xml:space="preserve"> Top of Central Core Stair Landings</t>
  </si>
  <si>
    <t>Top of Pile Caps</t>
  </si>
  <si>
    <t>Top of Pile Cap Ring</t>
  </si>
  <si>
    <t>Top of 150mm Thick Mesh RC Floor</t>
  </si>
  <si>
    <t>Top of 900 Wide V-Channel</t>
  </si>
  <si>
    <t>150mm Thick Mesh RC Floor</t>
  </si>
  <si>
    <t>900 Wide V-Channel</t>
  </si>
  <si>
    <t>Tank External Walls (External Face)</t>
  </si>
  <si>
    <t>Tank External Walls (Internal Face)</t>
  </si>
  <si>
    <t>Tank Internal Walls (External Face)</t>
  </si>
  <si>
    <t>Tank Internal Walls (Internal Face)</t>
  </si>
  <si>
    <t>Central Core Walls (External Face)</t>
  </si>
  <si>
    <t>Central Core Walls (Internal Face)</t>
  </si>
  <si>
    <t>1200mm x 300mm openings for air ventilation</t>
  </si>
  <si>
    <t>2100mm x 900mm door opening</t>
  </si>
  <si>
    <t>25x25mm Chamfers to Edges of :</t>
  </si>
  <si>
    <t>Strength concrete: 25 MPa/19 mm:</t>
  </si>
  <si>
    <t>900mm Wide V-Channel</t>
  </si>
  <si>
    <t>Domed Roof Soffit formwork</t>
  </si>
  <si>
    <t>Setting Out and Surveying</t>
  </si>
  <si>
    <t>Pile Intergrity Testing</t>
  </si>
  <si>
    <t>Steel floated finishings:</t>
  </si>
  <si>
    <t>Top of Upper Landing</t>
  </si>
  <si>
    <t>Top of Tank Floor</t>
  </si>
  <si>
    <t>JOINTS</t>
  </si>
  <si>
    <t>PSA 8.4.7</t>
  </si>
  <si>
    <t>3,0ML Water Tower</t>
  </si>
  <si>
    <t>MISCELLANEOUS</t>
  </si>
  <si>
    <t>Hand excavation for locating and exposing existing services in:</t>
  </si>
  <si>
    <t>Exsting Services</t>
  </si>
  <si>
    <t xml:space="preserve">Backfill to structures from existing stockpile in 200mm compacted layers to 95% MOD ASSHTO using material from stockpile on site as directed by the Engineer </t>
  </si>
  <si>
    <t>Disposal of material from stockpile to designated municipal disposal sites</t>
  </si>
  <si>
    <t>Excavate to level in all materials and stockpile and maintain suitable material for future use for backfill or dispose as specified. Rate to include for selective removal of unsuitable material and compaction of base to 93% MOD AASHTO and allow at least 1000mm working space around structure:</t>
  </si>
  <si>
    <t xml:space="preserve"> 200 x 75 mm PFC Sections </t>
  </si>
  <si>
    <t>Rectagrid Grating RS40-40x4,5 Bearer Bar Size- Banded Finish: Hot Dip Galvanised</t>
  </si>
  <si>
    <t>Supply and fabrication of steelwork:</t>
  </si>
  <si>
    <t>a) Horizontal</t>
  </si>
  <si>
    <t>Supply and install hot dip galvanised lockable manhole cover and frame to access openings, rate includes for all fixings, locks, etc:</t>
  </si>
  <si>
    <t>M16</t>
  </si>
  <si>
    <t>Construction of paving complete with bedding sand compacted to 100% Mod AASHTO Density:</t>
  </si>
  <si>
    <t>60mm paving blocks 35MPa interlocking grey or similar approved CBP on 20mm bedding sand</t>
  </si>
  <si>
    <t>Cut paving units to fit edge restraints for :</t>
  </si>
  <si>
    <t>i) Straight Cutting</t>
  </si>
  <si>
    <t>ii) Curved cutting up to 12m radius</t>
  </si>
  <si>
    <t>Construct subbase in 150mm layers with G5 quality material from commercial source and compact to 97% Mod AASHTO for paved areas</t>
  </si>
  <si>
    <t>Site Establishment including Plant and Equipment</t>
  </si>
  <si>
    <t>Preliminaries and General (Fixed and Time-Related)</t>
  </si>
  <si>
    <t>Piling Guarantee, Contractual Insurances, Design Engineer fees and completion certificate</t>
  </si>
  <si>
    <t>Installation of  600mm dia. Auger Piles up to 18m below NGL including Reinforcement and Concrete.</t>
  </si>
  <si>
    <t>Special (circular formwork) smooth vertical plane to:</t>
  </si>
  <si>
    <t>Rectangular box outs:</t>
  </si>
  <si>
    <t>PROVISIONAL SUMS FOR PILE FOUNDATIONS</t>
  </si>
  <si>
    <t>Horizontal construction joints in accordance with 5.5.7.3 of SANS 1200G including for 100mm bandage type sealant on internal face (Sikadur combiflex or similar approved):</t>
  </si>
  <si>
    <t>Surface Bed</t>
  </si>
  <si>
    <t>Columns:</t>
  </si>
  <si>
    <t>Central Core, Bracing Beams and Stair Landings:</t>
  </si>
  <si>
    <t>Tank Floor Beams:</t>
  </si>
  <si>
    <t>Diameters 8 mm to 40 mm: average price as indicated on schedules</t>
  </si>
  <si>
    <t>Tank Internal Walls:</t>
  </si>
  <si>
    <t>Tank External Walls:</t>
  </si>
  <si>
    <t>Floor Slab:</t>
  </si>
  <si>
    <t>Water Tightness Testing</t>
  </si>
  <si>
    <t>Stone Ballast</t>
  </si>
  <si>
    <t xml:space="preserve">75mm thick layer of 40mm crushed stone placed on dome roof </t>
  </si>
  <si>
    <t>Sterilisation</t>
  </si>
  <si>
    <t>Supply and Fabrication</t>
  </si>
  <si>
    <t>Deliver</t>
  </si>
  <si>
    <t>Erection</t>
  </si>
  <si>
    <t>Erection Bolts</t>
  </si>
  <si>
    <t>Handrails</t>
  </si>
  <si>
    <t>Ladders</t>
  </si>
  <si>
    <t>Air Vents</t>
  </si>
  <si>
    <t>Manholes</t>
  </si>
  <si>
    <t>Protection Systems</t>
  </si>
  <si>
    <t>SANS     1200 ME</t>
  </si>
  <si>
    <t>SANS     1200 MJ</t>
  </si>
  <si>
    <t>Signage</t>
  </si>
  <si>
    <t>Johannesburg Water (JW) Signage on Tank Wall</t>
  </si>
  <si>
    <t>Contractual Requirements</t>
  </si>
  <si>
    <t>1.1.1</t>
  </si>
  <si>
    <t>Establishment of facilities on site:</t>
  </si>
  <si>
    <t xml:space="preserve">Facilities for Employers Agent </t>
  </si>
  <si>
    <t>1.1.2</t>
  </si>
  <si>
    <t>8.3.2.1(a)</t>
  </si>
  <si>
    <t>1.1.3</t>
  </si>
  <si>
    <t>Provision of survey equipment (PSAB 4.2)</t>
  </si>
  <si>
    <t xml:space="preserve">Provision of a furnished meeting room and office for the Employers Agent's Representative (including all furnishings, facilities and equipment including toilet facilities) </t>
  </si>
  <si>
    <t>1.1.4</t>
  </si>
  <si>
    <t>PSAB 8.1</t>
  </si>
  <si>
    <t xml:space="preserve">Contract Nameboard (2 No.) and Identity Boards (2 No.) with supports erected &amp; moved complete. (Refer to PSAB 3.1) </t>
  </si>
  <si>
    <t>1.1.5</t>
  </si>
  <si>
    <t>Provision of survey assistants 
(Refer PSAB 5.5)</t>
  </si>
  <si>
    <t>1.1.6</t>
  </si>
  <si>
    <t>Covered Parking (2 bays) 
(Refer PSAB 3.3)</t>
  </si>
  <si>
    <t>1.1.7</t>
  </si>
  <si>
    <t>All other specified facilities (incl wifi internet connection and printer)</t>
  </si>
  <si>
    <t>1.1.8</t>
  </si>
  <si>
    <t>8.3.2.2,                      8.3.2.3</t>
  </si>
  <si>
    <t>Facilities for Contractor</t>
  </si>
  <si>
    <t>a) Offices and storage sheds</t>
  </si>
  <si>
    <t>b) Workshops</t>
  </si>
  <si>
    <t>c) Laboratories</t>
  </si>
  <si>
    <t>d) Living Accommodation</t>
  </si>
  <si>
    <t>e) Ablution and latrine facilities</t>
  </si>
  <si>
    <t>f) Tools and equipment</t>
  </si>
  <si>
    <t>g) Water supplies, electric power and 
    communications</t>
  </si>
  <si>
    <t>h) Dealing with water</t>
  </si>
  <si>
    <t>i) Access</t>
  </si>
  <si>
    <t>j) Construction Plant and Transport</t>
  </si>
  <si>
    <t>1.1.9</t>
  </si>
  <si>
    <t>Remove all site establishment on completion</t>
  </si>
  <si>
    <t>1.1.10</t>
  </si>
  <si>
    <t>1.1.11</t>
  </si>
  <si>
    <t xml:space="preserve">
PSA8.17</t>
  </si>
  <si>
    <t xml:space="preserve">Dealing with conditions of permits, Wayleave Agreements, EIA, RoD. (Refer to C3.4.4.8) </t>
  </si>
  <si>
    <t>1.1.12</t>
  </si>
  <si>
    <t>PSA 8.8 a</t>
  </si>
  <si>
    <t>OH&amp;S Requirements (Fixed charges)</t>
  </si>
  <si>
    <t>The sum shall cover all preparation of risk assessments (Annexure D), safe work procedures, the project H&amp;S File, the H&amp;S Plan, medicals for all workers, the provision of PPE and protective clothing,  including hazards and potential hazard identification, Standard Working Procedures, and Method Statements and all other costs necessary in complying generally with the Occupational Health and Safety Act 85 of 1993, (as amended), the Construction Regulations 2014 and the Particular Safety Specification (Annexure C)</t>
  </si>
  <si>
    <t>1.1.13</t>
  </si>
  <si>
    <t>Completing and checking the Project H&amp;S File and handing over to Client on completion of the works and exit medicals for all workers.</t>
  </si>
  <si>
    <t>1.1.14</t>
  </si>
  <si>
    <t>HIV / AIDS Awareness</t>
  </si>
  <si>
    <t>Refer to SANS 1921-6 and Annexure F</t>
  </si>
  <si>
    <t>Conduct HIV/AIDS awareness programme workshops on site for not less than 90% of the workers inclusive of all direct and indirect costs (at least once every 4 months)</t>
  </si>
  <si>
    <t>1.1.15</t>
  </si>
  <si>
    <t>Provide and maintain condom dispenser</t>
  </si>
  <si>
    <t>1.1.16</t>
  </si>
  <si>
    <t>Provide and maintain HIV/AIDS awareness posters</t>
  </si>
  <si>
    <t>1.1.17</t>
  </si>
  <si>
    <t>Provide information regarding the voluntary testing of construction workers, counselling, support and care in a monthly report</t>
  </si>
  <si>
    <t>1.1.18</t>
  </si>
  <si>
    <t>PSA 8.15</t>
  </si>
  <si>
    <t>Environmental Management and EMP</t>
  </si>
  <si>
    <t>The sum shall cover the cost of all activities necessary to comply with section C3.5 and Annexure M of the Environmental Management Particular Specification, and Environmental Management Plan, which incorporates the ROD requirements for the Project, which have not been included in the tendered rates for the scheduled items allowed elsewhere in the bill of quantities</t>
  </si>
  <si>
    <t>Extra over Item 1.1.26 for the appointment of a Specialist selected Sub-Contractor, to carry out at least 25% of the environmental rehabilitation work.</t>
  </si>
  <si>
    <t>SANS 1200A</t>
  </si>
  <si>
    <t xml:space="preserve">
TIME RELATED ITEMS</t>
  </si>
  <si>
    <t>1.2.1</t>
  </si>
  <si>
    <t xml:space="preserve">Contractual requirements (including, EPWP, QA and Project Reporting)
</t>
  </si>
  <si>
    <t>Months</t>
  </si>
  <si>
    <t>PSA 8.4.2</t>
  </si>
  <si>
    <t>Operate and maintain facilities on Site</t>
  </si>
  <si>
    <t>Facilities for Engineer for duration of contract (SANS 1200AB)</t>
  </si>
  <si>
    <t>1.2.2</t>
  </si>
  <si>
    <t>8.4.2.1 (a)</t>
  </si>
  <si>
    <t>Provision of meeting room and office for the Engineer's Representative including toilet facilities as per PSAB 5.2 &amp; PSAB 3.2</t>
  </si>
  <si>
    <t>1.2.3</t>
  </si>
  <si>
    <t xml:space="preserve">Provision of survey equipment (Refer to PSAB 4.2) </t>
  </si>
  <si>
    <t>1.2.4</t>
  </si>
  <si>
    <t>Provision of 2 № survey assistants (Refer to PSAB 5.5)</t>
  </si>
  <si>
    <t>1.2.5</t>
  </si>
  <si>
    <t>8.4.2.2 8.4.2.3</t>
  </si>
  <si>
    <t>1.2.6</t>
  </si>
  <si>
    <t>PSA 8.4.3</t>
  </si>
  <si>
    <t>Supervision for duration of the contract (all supervisory staff not considered labour)</t>
  </si>
  <si>
    <t>1.2.7</t>
  </si>
  <si>
    <t>Company and Head Office overhead costs</t>
  </si>
  <si>
    <t>1.2.8</t>
  </si>
  <si>
    <t>PSAB 8.20</t>
  </si>
  <si>
    <t>PSA 8.17</t>
  </si>
  <si>
    <t>Permits and Wayleaves</t>
  </si>
  <si>
    <t>1.2.9</t>
  </si>
  <si>
    <t>Dealing with conditions of permits, Wayleave Agreements, EIA, RoD (Refer to C3.4.4.8)</t>
  </si>
  <si>
    <t>1.2.10</t>
  </si>
  <si>
    <t>OH&amp;S Requirements (Time charges)</t>
  </si>
  <si>
    <t>Updating and amending the risk assessments, safe work procedures, the project H&amp;S File, the H&amp;S Plan, medicals for all workers, the provision of PPE and protective clothing,  including hazards and potential hazard identification, Standard Working Procedures, and Method Statements and all other costs necessary in complying generally with the Occupational Health and Safety Act 85 of 1993, (as amended), the Construction Regulations 2014 and the Particular Safety Specification (Annexure C)</t>
  </si>
  <si>
    <t>1.2.11</t>
  </si>
  <si>
    <t>Full compliance and checking the Project H&amp;S File during construction of the works under the Contract.</t>
  </si>
  <si>
    <t>1.2.12</t>
  </si>
  <si>
    <t>The sum shall cover all activities necessary in complying with the requirements of the Health and Safety Specification in terms of Training as the Work proceeds</t>
  </si>
  <si>
    <t>1.2.13</t>
  </si>
  <si>
    <t>The sum shall cover all activities necessary in complying with the requirements of the Health and Safety Specification in terms of Monitoring and Review as the Work proceeds</t>
  </si>
  <si>
    <t>1.2.14</t>
  </si>
  <si>
    <t>1.2.15</t>
  </si>
  <si>
    <t>PSA 8.4.5</t>
  </si>
  <si>
    <t>Security in accordance with C3.4.4.6</t>
  </si>
  <si>
    <t>1.2.16</t>
  </si>
  <si>
    <t xml:space="preserve">Any other time related obligations </t>
  </si>
  <si>
    <t>EME's or QSE's</t>
  </si>
  <si>
    <t>1.2.17</t>
  </si>
  <si>
    <t xml:space="preserve">PSA 8.5.4
</t>
  </si>
  <si>
    <t>Contractor to provide manager for dealing with  EME's or QSE's for duration of contract to meet local employment and local enterprise targets (Refer to C1.8, C1.9 and C3.4.10 &amp; PSA 5.10)</t>
  </si>
  <si>
    <t>1.2.18</t>
  </si>
  <si>
    <t xml:space="preserve">Dealing with conditions of EME's or QSE's sub-contractors and local/target labour (Refer to C1.9, C3.4.10 &amp; C3.3.2).The tendered rate shall cover all costs including but not limited to procurement, management, administration, overheads, finance costs, transportation, training, risk and profit and any other costs associated on work allocated to EME's or QSE's and targeted labour in order to achieve the required participation goals. (Contractor to allocate packages)
</t>
  </si>
  <si>
    <t>C3.1.5</t>
  </si>
  <si>
    <t>1.3.1</t>
  </si>
  <si>
    <t>PSA 8.7.2</t>
  </si>
  <si>
    <t>Dealing with traffic or accommodation of traffic and erecting signage (also refer to SANS 1921-2)</t>
  </si>
  <si>
    <t>1.3.2</t>
  </si>
  <si>
    <t xml:space="preserve">8.8.1                         PSA 5.8 </t>
  </si>
  <si>
    <t>Access to works including all temporary roads, excavations and ramps, etc.</t>
  </si>
  <si>
    <t>PSA 8.7.6</t>
  </si>
  <si>
    <t>Dealing with water</t>
  </si>
  <si>
    <t>PSA 8.8.4</t>
  </si>
  <si>
    <t>Dealing with existing infrastructure</t>
  </si>
  <si>
    <t>PSA 8.22</t>
  </si>
  <si>
    <t>Dealing with Public</t>
  </si>
  <si>
    <t>PSA 8.18</t>
  </si>
  <si>
    <t>Barricading of Trenches</t>
  </si>
  <si>
    <t>PSA 8.19</t>
  </si>
  <si>
    <t>Fencing</t>
  </si>
  <si>
    <t>PSLD 8.2.2
PSL 5.10</t>
  </si>
  <si>
    <t>Equipment supplied for testing and disinfection of structures and pipelines from existing infrastructure, including transportation costs (Prov.).</t>
  </si>
  <si>
    <t>Allow for the attendance of other Contractors, JW staff and public within the parameters of the site.</t>
  </si>
  <si>
    <t>SECTION 2:  DAYWORKS, PROVISIONAL SUMS AND PRIME COST ITEMS</t>
  </si>
  <si>
    <t>PSA 8.6</t>
  </si>
  <si>
    <t>DAYWORKS</t>
  </si>
  <si>
    <t>2.1.1</t>
  </si>
  <si>
    <t>8.5 (b.1)</t>
  </si>
  <si>
    <t>Allow for total remuneration paid to workers</t>
  </si>
  <si>
    <t>Prov Sum</t>
  </si>
  <si>
    <t>2.1.2</t>
  </si>
  <si>
    <t>PSA 8.5</t>
  </si>
  <si>
    <t>Overheads, charges and profit on 2.1.1 above</t>
  </si>
  <si>
    <t>2.1.3</t>
  </si>
  <si>
    <t>Team Leader / charge hand</t>
  </si>
  <si>
    <t>2.1.4</t>
  </si>
  <si>
    <t>Artisan</t>
  </si>
  <si>
    <t>2.1.5</t>
  </si>
  <si>
    <t>Skilled</t>
  </si>
  <si>
    <t>2.1.6</t>
  </si>
  <si>
    <t>Semi-skilled</t>
  </si>
  <si>
    <t>2.1.7</t>
  </si>
  <si>
    <t>Unskilled</t>
  </si>
  <si>
    <t>Materials</t>
  </si>
  <si>
    <t>2.1.8</t>
  </si>
  <si>
    <t>8.5 (a, b1)</t>
  </si>
  <si>
    <t>Net cost of goods or materials</t>
  </si>
  <si>
    <t>2.1.9</t>
  </si>
  <si>
    <t>Contractors own Plant</t>
  </si>
  <si>
    <t>2.1.10</t>
  </si>
  <si>
    <t>8.5 (a)</t>
  </si>
  <si>
    <t>Allow for all-inclusive cost of using Contractor's own plant on site.</t>
  </si>
  <si>
    <t>Plant hired by the Contractor</t>
  </si>
  <si>
    <t>2.1.11</t>
  </si>
  <si>
    <t>Net cost of hired plant</t>
  </si>
  <si>
    <t>2.1.12</t>
  </si>
  <si>
    <t>Survey Beacons/Pegs</t>
  </si>
  <si>
    <t>2.1.13</t>
  </si>
  <si>
    <t>Search for, record, reference and protect survey stations, bench marks, erf boundary pegs and other reference pegs and expose on completion of works</t>
  </si>
  <si>
    <t>SUMS STATED PROVISIONALLY BY THE ENGINEER</t>
  </si>
  <si>
    <t>Engineer</t>
  </si>
  <si>
    <t>Cellphone allowance for the Employers Agent Representative and their assistant for the duration of the contract (R1000 pm)</t>
  </si>
  <si>
    <t>2.2.7</t>
  </si>
  <si>
    <t>2.2.8</t>
  </si>
  <si>
    <t>2.2.9</t>
  </si>
  <si>
    <t>Equipment for the Employers Agent Representative and their assistant for the duration of the contract</t>
  </si>
  <si>
    <t>2.2.10</t>
  </si>
  <si>
    <t>Overheads, charges and profit on 2.2.9 above</t>
  </si>
  <si>
    <t>2.2.11</t>
  </si>
  <si>
    <t>2.2.12</t>
  </si>
  <si>
    <t>Survey</t>
  </si>
  <si>
    <t>2.2.13</t>
  </si>
  <si>
    <t>Ad-hoc topographical survey as requested by the Engineer during the contract</t>
  </si>
  <si>
    <t>2.2.14</t>
  </si>
  <si>
    <t xml:space="preserve">PSA 8.5.3
</t>
  </si>
  <si>
    <t>Community Liason Officer and Consultant</t>
  </si>
  <si>
    <t>2.2.15</t>
  </si>
  <si>
    <t>a)</t>
  </si>
  <si>
    <t>2.2.16</t>
  </si>
  <si>
    <t>b)</t>
  </si>
  <si>
    <t>Overheads, charges and profit on 2.2.15</t>
  </si>
  <si>
    <t>2.2.17</t>
  </si>
  <si>
    <t xml:space="preserve">Employment of a social consultant for duration of contract </t>
  </si>
  <si>
    <t>2.2.18</t>
  </si>
  <si>
    <t>Overheads, charges and profit on 2.2.17</t>
  </si>
  <si>
    <t>PSA 8.12</t>
  </si>
  <si>
    <t>Training</t>
  </si>
  <si>
    <t>PSA 8.13</t>
  </si>
  <si>
    <t>2.2.19</t>
  </si>
  <si>
    <t>Allowance for training of local unskilled labour</t>
  </si>
  <si>
    <t>2.2.20</t>
  </si>
  <si>
    <t>Overheads, charges and profit on 2.2.19</t>
  </si>
  <si>
    <t>2.2.21</t>
  </si>
  <si>
    <t>PSA 8.14</t>
  </si>
  <si>
    <t>Allowance for transport</t>
  </si>
  <si>
    <t>2.2.22</t>
  </si>
  <si>
    <t>Overheads, charges and profit on 2.2.21</t>
  </si>
  <si>
    <t>Spec PC</t>
  </si>
  <si>
    <t>Re-vegetation</t>
  </si>
  <si>
    <t>2.2.23</t>
  </si>
  <si>
    <t>Re-vegetation of the site</t>
  </si>
  <si>
    <t>2.2.24</t>
  </si>
  <si>
    <t>Overheads, charges and profit on 2.2.23</t>
  </si>
  <si>
    <t>Pipework</t>
  </si>
  <si>
    <t>2.2.25</t>
  </si>
  <si>
    <t>2.2.26</t>
  </si>
  <si>
    <t>Control Testing</t>
  </si>
  <si>
    <t>PSA 8.5.1</t>
  </si>
  <si>
    <t>Acceptance Control Testing</t>
  </si>
  <si>
    <t>8.5 (b)</t>
  </si>
  <si>
    <t xml:space="preserve">Connection to existing / proposed pipework </t>
  </si>
  <si>
    <t>Students</t>
  </si>
  <si>
    <t>Provisional Sum for employing students on the Contract</t>
  </si>
  <si>
    <t>2.3.1</t>
  </si>
  <si>
    <t>General Signage, as per the Engineer's instructions (Prov)</t>
  </si>
  <si>
    <t>2.3.2</t>
  </si>
  <si>
    <t>Overheads, charges and profit on 2.3.1</t>
  </si>
  <si>
    <t>2.3.3</t>
  </si>
  <si>
    <t>General responsibilities and other time related obligations</t>
  </si>
  <si>
    <t>2.2.1</t>
  </si>
  <si>
    <t>2.2.2</t>
  </si>
  <si>
    <t>Overheads, charges and profit on 2.2.13</t>
  </si>
  <si>
    <t>Overheads, charges and profit on 2.2.11</t>
  </si>
  <si>
    <t>Overheads, charges and profit on 2.2.1 above</t>
  </si>
  <si>
    <t>Overheads, charges and profit on 2.2.7 above</t>
  </si>
  <si>
    <t>Overheads, charges and profit on 2.2.25 above</t>
  </si>
  <si>
    <t>Trimming down of Piles</t>
  </si>
  <si>
    <t>Pipe Support Plinths</t>
  </si>
  <si>
    <t>SECTION 1:</t>
  </si>
  <si>
    <t>SECTION 2:</t>
  </si>
  <si>
    <t>Around Staircase Landings</t>
  </si>
  <si>
    <t>Kg</t>
  </si>
  <si>
    <t>Rain Water Outlets</t>
  </si>
  <si>
    <t>Security Door</t>
  </si>
  <si>
    <t>SECTION 3:</t>
  </si>
  <si>
    <t>SECTION 4:</t>
  </si>
  <si>
    <t>SECTION 5:</t>
  </si>
  <si>
    <t>SECTION 6:</t>
  </si>
  <si>
    <t>SECTION 7:</t>
  </si>
  <si>
    <t>SECTION 8:</t>
  </si>
  <si>
    <t>SECTION 9:</t>
  </si>
  <si>
    <t>SECTION 10:</t>
  </si>
  <si>
    <t xml:space="preserve">ADD 10% CONTINGENCIES </t>
  </si>
  <si>
    <t>SUB-TOTAL</t>
  </si>
  <si>
    <t>ITEM
NO</t>
  </si>
  <si>
    <t>QTY</t>
  </si>
  <si>
    <t>AMOUNT R</t>
  </si>
  <si>
    <t>LV MCC EQUIPMENT</t>
  </si>
  <si>
    <t>LV Motor Control Centre (MCC)</t>
  </si>
  <si>
    <t>LV MCC in accordance with applicable Clauses of the Particular Specification.</t>
  </si>
  <si>
    <t>Procurement/Manufacture/Testing of Pump station MCC and delivery to Site and off loading</t>
  </si>
  <si>
    <t>MCC- LINBRO Pump Station</t>
  </si>
  <si>
    <t>Installation, testing and commissioning of Pump station MCC</t>
  </si>
  <si>
    <t>Generator</t>
  </si>
  <si>
    <t>Generator in accordance with applicable of the Particular Specification</t>
  </si>
  <si>
    <t>Procurement/Manufacture/Testing of Generator and delivery to Site and off loading</t>
  </si>
  <si>
    <t>500kVA Prime Power Generator - Linbro PS</t>
  </si>
  <si>
    <t>Site acceptance testing and commissioning the 500kVA, 400V, 3-phase diesel generator set as specified complete with the fuel tank system</t>
  </si>
  <si>
    <t>Installation, testing and commissioning of Generator</t>
  </si>
  <si>
    <t xml:space="preserve">Site acceptance testing as specified and all paper work </t>
  </si>
  <si>
    <t>Diesel Fuel For All Tests and First Tank Fill including delivery to site</t>
  </si>
  <si>
    <t>L</t>
  </si>
  <si>
    <t>1.3</t>
  </si>
  <si>
    <t>Generator Room - Small Power and Lighting</t>
  </si>
  <si>
    <t xml:space="preserve">Generator room Small power and lighting Distribution </t>
  </si>
  <si>
    <t>Supply, delivery and offloading</t>
  </si>
  <si>
    <t xml:space="preserve">Smal Power Lighting Distriution </t>
  </si>
  <si>
    <t>Site Installation</t>
  </si>
  <si>
    <t>Area Lighting Kiosks</t>
  </si>
  <si>
    <t>Supply, delivery, offloading and storage</t>
  </si>
  <si>
    <t>1.4.1</t>
  </si>
  <si>
    <t>Area lighting Kiosks</t>
  </si>
  <si>
    <t>1.4.2</t>
  </si>
  <si>
    <t>Concerete Plinth for Kiosks</t>
  </si>
  <si>
    <t>Site Installation and Testing</t>
  </si>
  <si>
    <t>1.4.3</t>
  </si>
  <si>
    <t>1.4.4</t>
  </si>
  <si>
    <t>1.4.5</t>
  </si>
  <si>
    <t xml:space="preserve">Site Acceptance testing and commissioning </t>
  </si>
  <si>
    <t xml:space="preserve"> Total Carried Forward</t>
  </si>
  <si>
    <t xml:space="preserve"> Brought Forward</t>
  </si>
  <si>
    <t>LV Cables</t>
  </si>
  <si>
    <t>PVCPVCSWAPVC 600/1000V copper conductor cables in accordance with applicable clause of the Particular Specification.</t>
  </si>
  <si>
    <t>4c x 185mm²</t>
  </si>
  <si>
    <t>4c x 150mm²</t>
  </si>
  <si>
    <t>4c x 70mm²</t>
  </si>
  <si>
    <t>4c x 2.5mm²</t>
  </si>
  <si>
    <t>Site installation and testing</t>
  </si>
  <si>
    <t>LV Cables Terminations</t>
  </si>
  <si>
    <t>LV Cable terminations in accordance with applicable clause 12 of the Particular Specification</t>
  </si>
  <si>
    <t>Earthing Conductors</t>
  </si>
  <si>
    <t>Earthing conductors in accordance with Clause 14 of the Particular Specification.</t>
  </si>
  <si>
    <t>95m² BCEW</t>
  </si>
  <si>
    <t>70mm² BCEW</t>
  </si>
  <si>
    <t>2m long 16 mm diam. earthing rods</t>
  </si>
  <si>
    <t>Earthing Cables Terminations</t>
  </si>
  <si>
    <t>Supply and Install Main LV earth bar</t>
  </si>
  <si>
    <t>Bonding of all electrical equipment in accordance with applicable Clause  of the Particular Specification in accordance to SANS 10142-1</t>
  </si>
  <si>
    <t>Earth electrode resistance measurement</t>
  </si>
  <si>
    <t xml:space="preserve">Bonding and earthing conductors continuity tests, report and C.O.C for entire site </t>
  </si>
  <si>
    <t xml:space="preserve">Earthing and Lightning protection System </t>
  </si>
  <si>
    <t>Cable Trench Excavations</t>
  </si>
  <si>
    <t>Trench 600mm wide by 600mm deep.</t>
  </si>
  <si>
    <t>Excavation in soft material</t>
  </si>
  <si>
    <t>Hard rock excavations</t>
  </si>
  <si>
    <t>Boulder excavations, Class A</t>
  </si>
  <si>
    <t>Boulder excavations, Class B</t>
  </si>
  <si>
    <t>Backfilling and Compacting</t>
  </si>
  <si>
    <t>Supply and Installation of danger tape 300mm above cables as specified</t>
  </si>
  <si>
    <t>Cable marking tape - Supply</t>
  </si>
  <si>
    <t>Cable marking tape - Install</t>
  </si>
  <si>
    <t>SAFEGUARDING OF EXCAVATIONS</t>
  </si>
  <si>
    <t>Provide adequate barricading at all times to safeguard all open excavations.</t>
  </si>
  <si>
    <t xml:space="preserve">Cable Ladder Support </t>
  </si>
  <si>
    <t>Cable ladders and cable trays in accordance with applicable Clause of the Particular Specification, including all ,  splice sets, reducers, elbows, threaded rods, screws, washers,unistrut, clamps and rawl-bolts.</t>
  </si>
  <si>
    <t>1000mm wide (cable ladder straight lengths)</t>
  </si>
  <si>
    <t>300mm wide (cable ladder straight lengths)</t>
  </si>
  <si>
    <t>1000mm wide (cable ladder strait lengths)</t>
  </si>
  <si>
    <t>300mm wide (cable ladder strait lengths)</t>
  </si>
  <si>
    <t>1000mm wide (cable ladder horizontal bends)</t>
  </si>
  <si>
    <t>300mm wide (cable ladder horizontal bends)</t>
  </si>
  <si>
    <t>1000mm wide (cable ladder vertical bends)</t>
  </si>
  <si>
    <t>300mm wide (cable ladder vertical bends)</t>
  </si>
  <si>
    <t>OL - 1000 Galvanized unistrut for cable support</t>
  </si>
  <si>
    <t>25mm dia galvanized conduit for cable support complete with brass bushes on the ends</t>
  </si>
  <si>
    <t>32mm dia galvanized conduit for cable support complete with brass bushes on the end</t>
  </si>
  <si>
    <t>Field Control Stations</t>
  </si>
  <si>
    <t>Supply Field E-Stop Station</t>
  </si>
  <si>
    <t>Install Field E-Stop Station</t>
  </si>
  <si>
    <t>Field Control Station Cables</t>
  </si>
  <si>
    <t>Supply 7C 1.5mm²</t>
  </si>
  <si>
    <t>Install 7C 1.5mm²</t>
  </si>
  <si>
    <t>Supply Termination 7C 1.5mm²</t>
  </si>
  <si>
    <t>Install Termination 7C 1.5mm²</t>
  </si>
  <si>
    <t>Accessories</t>
  </si>
  <si>
    <t>Three way Y type Pratley/CCG weather proof boxes complete with connector blocks</t>
  </si>
  <si>
    <t>Ezee-Fit Size 1</t>
  </si>
  <si>
    <t>Area Lighting</t>
  </si>
  <si>
    <t xml:space="preserve"> LED Floodlights and Aircraft Warning Light complete as per and in accordance with applicable Clause of the Particular Specification.</t>
  </si>
  <si>
    <t xml:space="preserve">Supply, delivery, offloading and storage </t>
  </si>
  <si>
    <t>4 x 279W Flood light luminaire  complete with suitable mounting bracket for attachment to high mast pole</t>
  </si>
  <si>
    <t>2 x 279W Flood light luminaire  complete with suitable mounting bracket for attachment to high mast pole</t>
  </si>
  <si>
    <t>1 x 279W Flood light luminaire  complete with suitable mounting bracket for attachment to high mast pole</t>
  </si>
  <si>
    <t>10 meter heavy duty glass reinforced polyester (GRP) poles complete with pole dressing, clips and fixings as required</t>
  </si>
  <si>
    <t>Install</t>
  </si>
  <si>
    <t>SMALL POWER AND LIGHTING</t>
  </si>
  <si>
    <t>The schedule is for the supply (including delivery to site, quality assurance and temporary storage), factory testing, taking delivery, handling, erection, installation, testing, final painting and quality assurance of the following plant and equipment:</t>
  </si>
  <si>
    <t xml:space="preserve">Distribution Boards </t>
  </si>
  <si>
    <t xml:space="preserve">Supply </t>
  </si>
  <si>
    <t xml:space="preserve">DB Generator Room </t>
  </si>
  <si>
    <t xml:space="preserve">DB Pump house </t>
  </si>
  <si>
    <t xml:space="preserve">Miscellenous </t>
  </si>
  <si>
    <t xml:space="preserve">FAT costs including accomodation and travel </t>
  </si>
  <si>
    <t>SAT costs and commssioing</t>
  </si>
  <si>
    <t>PVC insulated stranded copper conductors (L,N,E) installed in couduits,  Prices must include for all terminations</t>
  </si>
  <si>
    <t>Supply</t>
  </si>
  <si>
    <t>2.5mm²</t>
  </si>
  <si>
    <t>4mm²</t>
  </si>
  <si>
    <t>Conduit for Electrical Installation</t>
  </si>
  <si>
    <t>Complete as specified including draw boxes, fittings, couplings, adaptors,locknuts, bushes, saddles and accessories. Installed surface against walls,chased into brickwork, casted in concrete and fixed to roof structures.</t>
  </si>
  <si>
    <t>PVC 20mm Ø</t>
  </si>
  <si>
    <t xml:space="preserve">Conduits boxes and accessories </t>
  </si>
  <si>
    <t>sum</t>
  </si>
  <si>
    <t>Light Switches</t>
  </si>
  <si>
    <t>16A 1-lever 1-way switch (IP65)-Metal clad complete with box</t>
  </si>
  <si>
    <t>Photo-cells</t>
  </si>
  <si>
    <t>16A double socket outlet, 3-pin, flushed complete with box</t>
  </si>
  <si>
    <t>32A 3ph welding socket outlet (IP65), surface mounted complete with box</t>
  </si>
  <si>
    <t xml:space="preserve">Luminares </t>
  </si>
  <si>
    <t xml:space="preserve">Type L1 Beka Vapourline: IK08 IP65 46W with SS clips &amp; Brackets </t>
  </si>
  <si>
    <t>Type L1E Beka Vapourline: IK08 IP65 46W with SS clips &amp; Brackets</t>
  </si>
  <si>
    <t xml:space="preserve">Type L2 Beka LEDNOVA: IK07 IP66 70W suitable for wall mounting </t>
  </si>
  <si>
    <t>Type L1: Beka Vapourline: IK08 IP65 46W with SS clips &amp; Brackets</t>
  </si>
  <si>
    <t>Type L1E: Beka Vapourline: IK08 IP65 46W with SS clips &amp; Brackets</t>
  </si>
  <si>
    <t xml:space="preserve">Type L2: Beka LEDNOVA: IK07 IP66 70W with suitable for wall mounting </t>
  </si>
  <si>
    <t>Temporary Works</t>
  </si>
  <si>
    <t>Miscellaneous.</t>
  </si>
  <si>
    <t>Supply and installation:</t>
  </si>
  <si>
    <t>Danger Signs and Notices</t>
  </si>
  <si>
    <t>Fire Extinguishers and First Aid Kits</t>
  </si>
  <si>
    <t>Supply all tools and accessories as specified</t>
  </si>
  <si>
    <t>21 Strand Electric Fence including Energizer (250m)</t>
  </si>
  <si>
    <t>Testing and Commisioning</t>
  </si>
  <si>
    <t>Testing and commissioning of the complete eletrical installation including all relevant Test Certificates and Certificates of Compliance for electrical installations for each and every distribution board and all equipment related to the Works</t>
  </si>
  <si>
    <t>Operating instruction and/or literature of all major items of equipment supplied and installed, bound into a manual.</t>
  </si>
  <si>
    <t>Drawings and Other Project Documentation</t>
  </si>
  <si>
    <t>On-site instruction and training of client's staff</t>
  </si>
  <si>
    <t>Travel and accommodation for Engineer  and a representative of the Employer to attend factory tests outside Gauteng for items if applicable</t>
  </si>
  <si>
    <t>All other items not included above but which are nevertheless necessary to meet the Scope of Work and/or are required for the proper, safe and effective operation of the plant (Specify):</t>
  </si>
  <si>
    <t xml:space="preserve"> Total Carried Forward To Summary</t>
  </si>
  <si>
    <t>PAYMENT</t>
  </si>
  <si>
    <t>Programmable Logic Controllers</t>
  </si>
  <si>
    <t>Design, supply, programming, configuration and delivery to site of PLC hardware, software and all associated panel and components to equip the PLC compartments/tiers as detailed in the Particular Specification</t>
  </si>
  <si>
    <t>-  PLC Linbro Pump Station</t>
  </si>
  <si>
    <t>Installation, testing and commissioning of PLC system</t>
  </si>
  <si>
    <t>-  PLC- Linbro Pump station</t>
  </si>
  <si>
    <t>Human Machine Interface</t>
  </si>
  <si>
    <t>Design, supply, programming, configuration and delivery to site of HMI hardware, software and all associated panel and components to equip the PLC compartments/tiers as detailed in the Particular Specification</t>
  </si>
  <si>
    <t>-  HMI- Linbro PS</t>
  </si>
  <si>
    <t>Installation, testing and commissioning of HMI</t>
  </si>
  <si>
    <t>Field Instrumentation</t>
  </si>
  <si>
    <t>Design, supply, installation, connection (incl. all mounting brackets, enclosures and posts where necessary) of field instrumentation as described in the Particular Specification</t>
  </si>
  <si>
    <t>- Linbro PS Level Transmitter -Ultrasonic</t>
  </si>
  <si>
    <t>- Linbro PS Flow Meter -Electromagnetic DN 300</t>
  </si>
  <si>
    <t>- Linbro PS Flow Meter -Electromagnetic DN 700</t>
  </si>
  <si>
    <t>- Linbro PS Flow Meter -Ultrasonic DN 700</t>
  </si>
  <si>
    <t>- Linbro PS Pressure Transmitter</t>
  </si>
  <si>
    <t>- Linbro PS Proximity Switch</t>
  </si>
  <si>
    <t>Installation, testing and commissioning of Field Instrumentation</t>
  </si>
  <si>
    <t>- Limbro PS Level Transmitter -Ultrasonic</t>
  </si>
  <si>
    <t>Control And Instrumentation Cabling</t>
  </si>
  <si>
    <t>Supply, and deliver to site of C&amp;I cabling as described in the Particular Specification</t>
  </si>
  <si>
    <t>Trenching and excavation</t>
  </si>
  <si>
    <t>Excavation of Hard material (estimated 15%)</t>
  </si>
  <si>
    <t>Excavation of intermediate material (estimated 35%)</t>
  </si>
  <si>
    <t>Excavation of soft material (50% estimated )</t>
  </si>
  <si>
    <t>Back filling and compacting</t>
  </si>
  <si>
    <t>Control Cabling</t>
  </si>
  <si>
    <t>-  4 Core Cable</t>
  </si>
  <si>
    <t>-  2 IOS pair cable</t>
  </si>
  <si>
    <t>-  4 IOS pair Cable</t>
  </si>
  <si>
    <t>-  16 IOS pair Cable</t>
  </si>
  <si>
    <t xml:space="preserve">Networking Asseccsories </t>
  </si>
  <si>
    <t>CAT 6 Cable and accessories</t>
  </si>
  <si>
    <t xml:space="preserve">Managed Network Switch </t>
  </si>
  <si>
    <t>Installation, termination, testing and commissioning of Control and instrumentation cabling</t>
  </si>
  <si>
    <t>-  Trenching and excavation</t>
  </si>
  <si>
    <t>Control Cablig</t>
  </si>
  <si>
    <t>Networking Accessories</t>
  </si>
  <si>
    <t>each</t>
  </si>
  <si>
    <t>Terminations</t>
  </si>
  <si>
    <t>-  CAT 6 Cabling</t>
  </si>
  <si>
    <t>Field Instrumentation Enclosures</t>
  </si>
  <si>
    <t>Design, supply,  of field instrumentation enclosures Stainless steel posts 1m high 60 mm diameter, complete with baseplate for fixing to concrete for mounting of instrument transmitters as described in the Particular Specification</t>
  </si>
  <si>
    <t>-  Linbro PS Level Transmitter -Ultrasonic -Enclosures</t>
  </si>
  <si>
    <t>- Linbro Flow Meter -Electromagnetic - Enclosures</t>
  </si>
  <si>
    <t>- Linbro instrument Junction boxes</t>
  </si>
  <si>
    <t>Erection, reinforcing, termination and  commissioning of instrumentation Enclosures</t>
  </si>
  <si>
    <t>- Linbro instrumnet Junction boxes</t>
  </si>
  <si>
    <t>UPS Equipment</t>
  </si>
  <si>
    <t>Design, supply and installation of UPS hardware and all associated panel and components to equip the PLC compartments/tiers as detailed in  the Particular Specification</t>
  </si>
  <si>
    <t>-  UPS- Linbro Pump station</t>
  </si>
  <si>
    <t>Installation, testing and commissioning of UPS System</t>
  </si>
  <si>
    <t>Specialist Services</t>
  </si>
  <si>
    <t xml:space="preserve">New Telemetry System </t>
  </si>
  <si>
    <t>PC Sum</t>
  </si>
  <si>
    <t>-  Contractors Mark up</t>
  </si>
  <si>
    <t xml:space="preserve">Update of SCADA mimics at Head Office </t>
  </si>
  <si>
    <t>Earthing and Lighting Protection Specialist</t>
  </si>
  <si>
    <t>Temporary Works Labour</t>
  </si>
  <si>
    <t>- Contractors Mark up</t>
  </si>
  <si>
    <t>Inspection and Tests</t>
  </si>
  <si>
    <t>Carrying out inspections and test and issuing of certificates as described in Clause C5 of the Particular Specification</t>
  </si>
  <si>
    <t>-  Thin slice testing of PLC control objects</t>
  </si>
  <si>
    <t>-  Thin Slice testing of HMI mimic objects</t>
  </si>
  <si>
    <t>-  FAT PLC panel construction</t>
  </si>
  <si>
    <t>-  FAT-PLC software configuration</t>
  </si>
  <si>
    <t>-  FAT HMI construction</t>
  </si>
  <si>
    <t>-  FAT - UPS system</t>
  </si>
  <si>
    <t>-  Practical and Final completion</t>
  </si>
  <si>
    <t>Documentation and Drawings</t>
  </si>
  <si>
    <t>Supply of documentation, manuals training, spares and tools as described in Clause C6 of the Particular Specification</t>
  </si>
  <si>
    <t>-  Design Data Pack</t>
  </si>
  <si>
    <t>-  P&amp;ID - Linbro Pumpstation</t>
  </si>
  <si>
    <t>- HAZOP Study Facilitator fees</t>
  </si>
  <si>
    <t>hrs</t>
  </si>
  <si>
    <t>- HAZOP Study Coordination</t>
  </si>
  <si>
    <t>- Updated pump Control Philosophy</t>
  </si>
  <si>
    <t>-  PLC/Topology drawing</t>
  </si>
  <si>
    <t>-  PLC FDS</t>
  </si>
  <si>
    <t>-  PLC I/O listing</t>
  </si>
  <si>
    <t>-  PLC Panel GA drawings</t>
  </si>
  <si>
    <t>-  PLC Panel schematic drawings</t>
  </si>
  <si>
    <t>-  Filed Instrumentation loop drawings</t>
  </si>
  <si>
    <t>-  Cable schedule</t>
  </si>
  <si>
    <t>-  Instrumentation List</t>
  </si>
  <si>
    <t>-  Quality plan/Manual</t>
  </si>
  <si>
    <t>-  Electronic copy in DXF format on CD</t>
  </si>
  <si>
    <t>-  As Built Drawings</t>
  </si>
  <si>
    <t>-Operational and Maintenance Manuals</t>
  </si>
  <si>
    <t>Provide requite training as described in the Particular Specification</t>
  </si>
  <si>
    <t>-  Maintenance Training</t>
  </si>
  <si>
    <t>-  Operator Training</t>
  </si>
  <si>
    <t>REFERS</t>
  </si>
  <si>
    <t xml:space="preserve"> NO</t>
  </si>
  <si>
    <t>QUAN-</t>
  </si>
  <si>
    <t>TO</t>
  </si>
  <si>
    <t>TITY</t>
  </si>
  <si>
    <t>1.00</t>
  </si>
  <si>
    <t>1.01</t>
  </si>
  <si>
    <t>Supply and installation of new Water Pumps,</t>
  </si>
  <si>
    <t xml:space="preserve"> including commissioning</t>
  </si>
  <si>
    <t>.01</t>
  </si>
  <si>
    <t>Horizontal split casing centrifugal pump</t>
  </si>
  <si>
    <t>with a delivery of 280l/s, a total head of</t>
  </si>
  <si>
    <t>45 m coupled to 160 kW electric motor.</t>
  </si>
  <si>
    <t>Assembly should be complete with base</t>
  </si>
  <si>
    <t>plate, coupling and ancillaries</t>
  </si>
  <si>
    <t>.02</t>
  </si>
  <si>
    <t>Gauges and Sensors</t>
  </si>
  <si>
    <t>Personnel</t>
  </si>
  <si>
    <t xml:space="preserve">Supply and install gauges for suction and </t>
  </si>
  <si>
    <t>delivery including horizonal vibration</t>
  </si>
  <si>
    <t>sensors.</t>
  </si>
  <si>
    <t>.03</t>
  </si>
  <si>
    <t>Training of Maintenance and Operations</t>
  </si>
  <si>
    <t>Conduct training</t>
  </si>
  <si>
    <t>.04</t>
  </si>
  <si>
    <t>Operation and Maintenance Manuals</t>
  </si>
  <si>
    <t xml:space="preserve">Prepare and supply three sets of </t>
  </si>
  <si>
    <t>detailed Operation and Maintenance Manuals</t>
  </si>
  <si>
    <t xml:space="preserve">including as-built drawings. An electronic </t>
  </si>
  <si>
    <t xml:space="preserve">version of the drawings shall also be supplied </t>
  </si>
  <si>
    <t xml:space="preserve">on compact disc in AutoCAD format. The </t>
  </si>
  <si>
    <t>manuals and compact disc shall be handed</t>
  </si>
  <si>
    <t>over to the Engineer.</t>
  </si>
  <si>
    <t>ELECTRICAL  WORKS</t>
  </si>
  <si>
    <t>ELECTRONIC WORKS</t>
  </si>
  <si>
    <t>MECHANICAL WORKS</t>
  </si>
  <si>
    <t>RATE            (R)</t>
  </si>
  <si>
    <t>AMOUNT           (R)</t>
  </si>
  <si>
    <t>TOTAL FOR SECTION 1 CARRIED FORWARD TO SUMMARY</t>
  </si>
  <si>
    <t>TOTAL FOR SECTION 2 CARRIED FORWARD TO SUMMARY</t>
  </si>
  <si>
    <t>Straight RC Ground Beams</t>
  </si>
  <si>
    <t>Circular RC Ground Beams (Ring Beam)</t>
  </si>
  <si>
    <t xml:space="preserve">Arch Shaped Beam at level 1645,15 </t>
  </si>
  <si>
    <t>Circular RC Beam (400mm in tank floor) at Level 1645,15 soffit</t>
  </si>
  <si>
    <t>Straight RC Beams at level 1645,15</t>
  </si>
  <si>
    <t>Circular Ring Beam at level 1638,75</t>
  </si>
  <si>
    <t>Straight RC Beams at level 1638,75</t>
  </si>
  <si>
    <t>Circular Ring Beam at level 1632,75</t>
  </si>
  <si>
    <t>Straight RC Beams at level 1632,75</t>
  </si>
  <si>
    <t>Circular Ring Beam at level 1626,75</t>
  </si>
  <si>
    <t>Straight RC Beams at level 1626,75</t>
  </si>
  <si>
    <t>Arch Shaped Beam at Level 1645,15</t>
  </si>
  <si>
    <t>300x800mm Circular RC Beam (400mm in tank floor) at Level 1645,15</t>
  </si>
  <si>
    <t>Straight RC Beams at Level 1645,15</t>
  </si>
  <si>
    <t>Circular Ring Beam at Level 1638,75</t>
  </si>
  <si>
    <t>Straight RC Beam at Level 1638,75</t>
  </si>
  <si>
    <t>Circular Ring Beam at Level 1632,75</t>
  </si>
  <si>
    <t>Straight RC Beam at Level 1632,75</t>
  </si>
  <si>
    <t>Circular Ring Beam at Level 1626,75</t>
  </si>
  <si>
    <t>Straight RC Beam at Level 1626,75</t>
  </si>
  <si>
    <t>Waterproofing Crystalline Concrete Admixture in Tank Roof, Walls and Floor</t>
  </si>
  <si>
    <t>Top of Circular Ring Beam at level 1638,75</t>
  </si>
  <si>
    <t>Top of Straight RC Beams at level 1638,75</t>
  </si>
  <si>
    <t>Top of Circular Ring Beam at level 1632,75</t>
  </si>
  <si>
    <t>Top of Straight RC Beams at level 1632,75</t>
  </si>
  <si>
    <t>Top of Circular Ring Beam at level 1626,75</t>
  </si>
  <si>
    <t>Top of Straight  RC Beams at level 1626,75</t>
  </si>
  <si>
    <t>Top of Straight RC Ground Beams</t>
  </si>
  <si>
    <t>Top of Circular RC Ground Beams (Ring Beam)</t>
  </si>
  <si>
    <t>Fixed preliminary and general charges</t>
  </si>
  <si>
    <t>PPE for Engineer, assistants and students</t>
  </si>
  <si>
    <t>Nameboards (2No.)</t>
  </si>
  <si>
    <t>PPE for Engineer and assistants</t>
  </si>
  <si>
    <t>1.2.19</t>
  </si>
  <si>
    <t>1.2.20</t>
  </si>
  <si>
    <t>SUMS STATED PROVISIONALLY BY ENGINEER</t>
  </si>
  <si>
    <t>Quality assurance and management plan</t>
  </si>
  <si>
    <t>Provisional sum for Independent OHS, EMP and Electrical practitioners</t>
  </si>
  <si>
    <t>1.4.6</t>
  </si>
  <si>
    <t>1.4.7</t>
  </si>
  <si>
    <t>1.4.8</t>
  </si>
  <si>
    <t>1.4.9</t>
  </si>
  <si>
    <t>hr.</t>
  </si>
  <si>
    <t>Plant and equipment</t>
  </si>
  <si>
    <t>(a) Tractor loader backhoe (TLB)</t>
  </si>
  <si>
    <t>(i) Tractor Loader Backhoe (Bigger than 45kW but smaller than 70kW)</t>
  </si>
  <si>
    <t>(b) Crawler Excavators</t>
  </si>
  <si>
    <t>(i) Smaller than 93kW (small)</t>
  </si>
  <si>
    <t>(ii) Bigger than 93kW but smaller than 200kW ( Medium)</t>
  </si>
  <si>
    <t>(c) Tipper Trucks</t>
  </si>
  <si>
    <t>(i) Tipper trucks (3m³) Small</t>
  </si>
  <si>
    <t>(ii) Tipper trucks (5m³) Medium</t>
  </si>
  <si>
    <t>(iii) Tipper trucks (10m³) Large</t>
  </si>
  <si>
    <t>(d) Flat Bed Trucks</t>
  </si>
  <si>
    <t>(i) Flat bed 5t capacity</t>
  </si>
  <si>
    <t>(ii) Flat bed 7t capacity</t>
  </si>
  <si>
    <t>(e) LDV</t>
  </si>
  <si>
    <t xml:space="preserve"> (i) 1t Pick-up</t>
  </si>
  <si>
    <t>(f) Mobile Crane 5t at 3m radius</t>
  </si>
  <si>
    <t>(g) Walk behind vibrating rollers</t>
  </si>
  <si>
    <t>(i) Model - Bomag 60 or similar  (small)</t>
  </si>
  <si>
    <t>(ii) Model - Bomag 76 or similar  (medium)</t>
  </si>
  <si>
    <t>(iii) Model - Bomag 90 or similar</t>
  </si>
  <si>
    <t>Technician</t>
  </si>
  <si>
    <t>Foreman</t>
  </si>
  <si>
    <t>Driver (LDV,machine, trucks, etc.)</t>
  </si>
  <si>
    <t>Certified Blaster</t>
  </si>
  <si>
    <t>Steel fixer</t>
  </si>
  <si>
    <t>Concretor</t>
  </si>
  <si>
    <t>Charge hand</t>
  </si>
  <si>
    <t>Security guard</t>
  </si>
  <si>
    <t>(h) Plate compactors</t>
  </si>
  <si>
    <t>(i) Vipac or similar</t>
  </si>
  <si>
    <t>(i) Rammers</t>
  </si>
  <si>
    <t>(i) Model - Wacker or similar</t>
  </si>
  <si>
    <t>(j) Concrete mixers</t>
  </si>
  <si>
    <t>(i) Volume 100 litre wet (small, towable)</t>
  </si>
  <si>
    <t>(ii) Volume 175 litre wet (medium)</t>
  </si>
  <si>
    <t>(iii) Volume 250 litre wet (large)</t>
  </si>
  <si>
    <t>(k) Diesel compressors including hoses and tools</t>
  </si>
  <si>
    <t>(i) Capacity smaller than 200 cfm (small)</t>
  </si>
  <si>
    <t>(ii) Capacity bigger than 200 cfm smaller than 400 cfm (medium)</t>
  </si>
  <si>
    <t>(iii) Capacity bigger than 400 cfm (large)</t>
  </si>
  <si>
    <t xml:space="preserve">            </t>
  </si>
  <si>
    <t>(l) Waterpump</t>
  </si>
  <si>
    <t>(i) Capacity smaller than 400 litre/min (medium)</t>
  </si>
  <si>
    <t xml:space="preserve">(ii) Capacity bigger than 400 but smaller than 600 litre/min (medium) </t>
  </si>
  <si>
    <t>(iii) Capacity bigger than 600 but smaller then 1 100 litre/sec (large)</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</si>
  <si>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</si>
  <si>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</si>
  <si>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</si>
  <si>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</si>
  <si>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</si>
  <si>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</si>
  <si>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</si>
  <si>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</si>
  <si>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</si>
  <si>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</si>
  <si>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</si>
  <si>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</si>
  <si>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</si>
  <si>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</si>
  <si>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</si>
  <si>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</si>
  <si>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</si>
  <si>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</si>
  <si>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</si>
  <si>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</si>
  <si>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</si>
  <si>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</si>
  <si>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</si>
  <si>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</si>
  <si>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</si>
  <si>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</si>
  <si>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</si>
  <si>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</si>
  <si>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</si>
  <si>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</si>
  <si>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</si>
  <si>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</si>
  <si>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</si>
  <si>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</si>
  <si>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</si>
  <si>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Security of works</t>
  </si>
  <si>
    <t>1.1.11.1</t>
  </si>
  <si>
    <t>1.1.11.2</t>
  </si>
  <si>
    <t>1.1.11.3</t>
  </si>
  <si>
    <t>1.1.11.4</t>
  </si>
  <si>
    <t>1.1.11.5</t>
  </si>
  <si>
    <t>1.1.11.6</t>
  </si>
  <si>
    <t>1.1.11.7</t>
  </si>
  <si>
    <t>1.1.11.8</t>
  </si>
  <si>
    <t>1.1.11.9</t>
  </si>
  <si>
    <t>1.1.11.10</t>
  </si>
  <si>
    <t>1.1.11.11</t>
  </si>
  <si>
    <t>1.1.11.12</t>
  </si>
  <si>
    <t>Notices and warmings to consumers</t>
  </si>
  <si>
    <t>1.1.11.13</t>
  </si>
  <si>
    <t>Engineer's Office and parking facilities</t>
  </si>
  <si>
    <t>1.2.8.1</t>
  </si>
  <si>
    <t>1.2.8.2</t>
  </si>
  <si>
    <t>1.2.8.3</t>
  </si>
  <si>
    <t>1.2.8.4</t>
  </si>
  <si>
    <t>1.2.8.5</t>
  </si>
  <si>
    <t>1.2.8.6</t>
  </si>
  <si>
    <t>1.2.8.7</t>
  </si>
  <si>
    <t>1.2.8.8</t>
  </si>
  <si>
    <t>1.2.8.9</t>
  </si>
  <si>
    <t>1.2.8.10</t>
  </si>
  <si>
    <t>1.2.21</t>
  </si>
  <si>
    <t>Appointment of Safety Officer</t>
  </si>
  <si>
    <t>Appointment of Environmental Officer</t>
  </si>
  <si>
    <t>SITE CLEARANCE (PIPELINE)</t>
  </si>
  <si>
    <t>EARTHWORKS (ELEVATED TOWER)</t>
  </si>
  <si>
    <t>EARTHWORKS (PUMPSTATION)</t>
  </si>
  <si>
    <t>CONCRETE (ELEVATED TOWER)</t>
  </si>
  <si>
    <t>SECTION 11:</t>
  </si>
  <si>
    <t>CONCRETE (PUMPSTATION)</t>
  </si>
  <si>
    <t>SABS     1200 D</t>
  </si>
  <si>
    <t>8.3.2a</t>
  </si>
  <si>
    <t>Extra over items D1.1</t>
  </si>
  <si>
    <t>D1.2</t>
  </si>
  <si>
    <t>(i) Intermediate material</t>
  </si>
  <si>
    <t>D1.3</t>
  </si>
  <si>
    <t>(ii) Hard rock material</t>
  </si>
  <si>
    <t>Extra over items D1.4</t>
  </si>
  <si>
    <t>(i) Hard rock material</t>
  </si>
  <si>
    <t>Extra over items D1.7</t>
  </si>
  <si>
    <t>Extra over items D1.10</t>
  </si>
  <si>
    <t>Extra over items D1.13</t>
  </si>
  <si>
    <t>Extra over items D1.16</t>
  </si>
  <si>
    <t>Extra over items D1.19</t>
  </si>
  <si>
    <t>Excavate in all materials to spoil:</t>
  </si>
  <si>
    <t>(a) Valve Chamber</t>
  </si>
  <si>
    <t>8.3.2c</t>
  </si>
  <si>
    <t>Extra over items D1.1 to D1.4 for excavation in:</t>
  </si>
  <si>
    <t>(a) Intermediate material</t>
  </si>
  <si>
    <t>(b) Hard rock material</t>
  </si>
  <si>
    <t>EXISTING SERVICES</t>
  </si>
  <si>
    <t>Hand excavation for locationg and exposing existing services in:</t>
  </si>
  <si>
    <t>(a) All other areas</t>
  </si>
  <si>
    <t>Topsoiling from stockpile 75 mm layer:</t>
  </si>
  <si>
    <t>PSD 8.3.10</t>
  </si>
  <si>
    <t>Level on Site</t>
  </si>
  <si>
    <t xml:space="preserve">Extra over items PSD 8.3.2. for </t>
  </si>
  <si>
    <t>PSD 8.3.14</t>
  </si>
  <si>
    <t>(a) Temporary stockpiling</t>
  </si>
  <si>
    <t>PSD 8.3.15</t>
  </si>
  <si>
    <t>(b) Disposing of spoil material on a site provided by The Contractor</t>
  </si>
  <si>
    <t>D5</t>
  </si>
  <si>
    <t>Grassing</t>
  </si>
  <si>
    <t>PGENRD 8</t>
  </si>
  <si>
    <t>Grassing (Kikuyu instant lawn)</t>
  </si>
  <si>
    <t>EARTHWORKS (PIPELINE VALVE CHAMBERS)</t>
  </si>
  <si>
    <t>EARTHWORKS (PIPELINE TRENCHES)</t>
  </si>
  <si>
    <t>SABS     1200 DB</t>
  </si>
  <si>
    <t>PSDB8.3.2a</t>
  </si>
  <si>
    <t>Excavate by machine in all materials for trenches, backfill, compact and dispose of surplus or unsuitable material for pipes up to 700 mm diameter for dephts:</t>
  </si>
  <si>
    <t>Over and up to</t>
  </si>
  <si>
    <t/>
  </si>
  <si>
    <t>(a)   0,0 m     1,0 m</t>
  </si>
  <si>
    <t>(b)   1,0 m     2,0 m</t>
  </si>
  <si>
    <t>(c)   2,0 m     3,0 m</t>
  </si>
  <si>
    <t>Extra-over items DB1.1 to DB1.3 for excavation in (provisional):</t>
  </si>
  <si>
    <t>(a)  Intermediate material</t>
  </si>
  <si>
    <t>(b)  Hard rock material</t>
  </si>
  <si>
    <t>Excavate unsuitable material from trench bottom and dispose of it</t>
  </si>
  <si>
    <t>EXCAVATION ANCILLARIES</t>
  </si>
  <si>
    <t>8.3.3.1a</t>
  </si>
  <si>
    <t>Imported backfill materials from trench excavation or stockpiles on site:</t>
  </si>
  <si>
    <t>Acquire, deliver, place and compact imported selected backfill to fill over-excavation under pipe bedding where unsuitable material under item DB1.5 is removed</t>
  </si>
  <si>
    <t>PSDB8.3.2(4)</t>
  </si>
  <si>
    <t xml:space="preserve">Backfill stabilized with 5% cement where directed by the Engineer </t>
  </si>
  <si>
    <t>PSDB8.3.2(5)</t>
  </si>
  <si>
    <t xml:space="preserve">Soilcrete backfill where directed by the Engineer </t>
  </si>
  <si>
    <t>SECTION 12:</t>
  </si>
  <si>
    <t>SABS</t>
  </si>
  <si>
    <t>1200 G</t>
  </si>
  <si>
    <t>Refer to drawing CO1486-CP18 &amp; 19</t>
  </si>
  <si>
    <t>Formwork</t>
  </si>
  <si>
    <t>Smoth vertical  plane to air-valve chamber</t>
  </si>
  <si>
    <t>High-tensile steel bars reinforcement</t>
  </si>
  <si>
    <t>Blinding layer in 15 MPa/19 mm concrete:</t>
  </si>
  <si>
    <t>50 mm minimum thickness</t>
  </si>
  <si>
    <t>Strength concrete: 20 MPa/19 mm:</t>
  </si>
  <si>
    <t>Concrete for Air-valve chamber base</t>
  </si>
  <si>
    <t>Strength concrete: 35 MPa/19 mm:</t>
  </si>
  <si>
    <t>Air-Valve chamber walls</t>
  </si>
  <si>
    <t>Air-Valve chamber roof cover</t>
  </si>
  <si>
    <t>Wood floated finishings:</t>
  </si>
  <si>
    <t>Air-Valve chamber base</t>
  </si>
  <si>
    <t>Air-Valve chamber roof</t>
  </si>
  <si>
    <t>Smoth vertical  plane to Air valve chamber</t>
  </si>
  <si>
    <t>Concrete for Air Valve chamber base</t>
  </si>
  <si>
    <t>Air Valve chamber walls</t>
  </si>
  <si>
    <t>Air Valve chamber roof cover</t>
  </si>
  <si>
    <t>Air Valve chamber base</t>
  </si>
  <si>
    <t>Air Valve chamber roof</t>
  </si>
  <si>
    <t>Smoth vertical  plane to Isolation-Scour valve chamber</t>
  </si>
  <si>
    <t xml:space="preserve">High-tensile steel bars reinforcement </t>
  </si>
  <si>
    <t>Isolation-Scour-Valve chamber walls</t>
  </si>
  <si>
    <t>Isolation-Scour Valve chamber roof cover</t>
  </si>
  <si>
    <t>Isolation-Scour Valve chamber base</t>
  </si>
  <si>
    <t>Isolation-Scour Valve chamber roof</t>
  </si>
  <si>
    <t>High-tensile steel bar reinforcement</t>
  </si>
  <si>
    <t>Smoth vertical  plane to isolation-scour valve chamber</t>
  </si>
  <si>
    <t>Concrete for isolation-scour valve chamber base</t>
  </si>
  <si>
    <t>isolation-scour valve chamber walls</t>
  </si>
  <si>
    <t>isolation-scour valve chamber roof cover</t>
  </si>
  <si>
    <t>Air valve chamber base</t>
  </si>
  <si>
    <t>Air valve chamber roof</t>
  </si>
  <si>
    <t>THRUST BLOCK</t>
  </si>
  <si>
    <t>Thrust block</t>
  </si>
  <si>
    <r>
      <t>m</t>
    </r>
    <r>
      <rPr>
        <sz val="10"/>
        <rFont val="Calibri"/>
        <family val="2"/>
      </rPr>
      <t>³</t>
    </r>
  </si>
  <si>
    <t>CONCRETE CUBE-TESTING MACHINE</t>
  </si>
  <si>
    <t>Testing of concrete cubes</t>
  </si>
  <si>
    <t>Supply cube-testing machine on site with</t>
  </si>
  <si>
    <t>recent calibration certificate and water trough</t>
  </si>
  <si>
    <t>CONCRETE (PIPELINE VALVE CHAMBERS)</t>
  </si>
  <si>
    <t>SECTION 13:</t>
  </si>
  <si>
    <t>SABS     1200 L</t>
  </si>
  <si>
    <t>PIPE LINE</t>
  </si>
  <si>
    <t>(a) 650mm diameter Steel</t>
  </si>
  <si>
    <t>(b) 500mm diameter Steel</t>
  </si>
  <si>
    <t>(c) 300mm diameter Steel</t>
  </si>
  <si>
    <t>(d) 250mm diameter Steel</t>
  </si>
  <si>
    <t xml:space="preserve">CONNECTION INTO TOWER MAIN </t>
  </si>
  <si>
    <t xml:space="preserve">Connection to 650mm diameter water main at Tower, pipejack 1 point T1 as shown on the drawings </t>
  </si>
  <si>
    <t>Drawings CO1486-CP11,12</t>
  </si>
  <si>
    <t xml:space="preserve">CONNECTION INTO EXISTING 200mm DIAMETER PIPELINE  </t>
  </si>
  <si>
    <t>Connection to existing 200mm diameter water main  as shown on the drawings CO1486-CP15</t>
  </si>
  <si>
    <t>Bends</t>
  </si>
  <si>
    <t xml:space="preserve">(a) Item 1.1: S.S 90 deg 650mm dia </t>
  </si>
  <si>
    <t xml:space="preserve">(b) Item 1.1: S.S 90 deg 500mm dia </t>
  </si>
  <si>
    <t>(c) Item 1.2: S.S 45 deg 650mm dia</t>
  </si>
  <si>
    <t>(d) Item 1.2: S.S 45 deg 500mm dia</t>
  </si>
  <si>
    <r>
      <t>(e) Item 1.3:</t>
    </r>
    <r>
      <rPr>
        <sz val="10"/>
        <color rgb="FFFF0000"/>
        <rFont val="Arial"/>
        <family val="2"/>
      </rPr>
      <t xml:space="preserve"> </t>
    </r>
    <r>
      <rPr>
        <sz val="10"/>
        <rFont val="Arial"/>
        <family val="2"/>
      </rPr>
      <t xml:space="preserve">S.S 22.5 deg 650mm dia  </t>
    </r>
  </si>
  <si>
    <t>Valves</t>
  </si>
  <si>
    <t>(a) Item 2.1: 200mm dia,  air valve (See SANS1123 Table 1600)</t>
  </si>
  <si>
    <t>(b) Item 2.2: 300mm dia,  isolation valve, wedge gate valve (See SANS1123) Table 1600)</t>
  </si>
  <si>
    <t>Reducers</t>
  </si>
  <si>
    <t>Item 5.5: MS 650 x 500mm dia Concentric reducer</t>
  </si>
  <si>
    <t>Item 5.6: MS 500 x 300mm dia Concentric reducer</t>
  </si>
  <si>
    <t>Water Sampling Points</t>
  </si>
  <si>
    <t>Water sampling point as per drawings</t>
  </si>
  <si>
    <t>Wrapping of butt welded Joints</t>
  </si>
  <si>
    <t>Pipeline route markers</t>
  </si>
  <si>
    <t>PSL 8.2.18</t>
  </si>
  <si>
    <t>Route markers are to be constructed with a 100mm pvc sleeve filled with 20MPa concrete, as per drawing CO1486-CP11</t>
  </si>
  <si>
    <t>PL GD</t>
  </si>
  <si>
    <t>Sundries</t>
  </si>
  <si>
    <t xml:space="preserve">DAYWORKS </t>
  </si>
  <si>
    <t>Personnel during normaal working hours</t>
  </si>
  <si>
    <t>(a) Unskilled labour</t>
  </si>
  <si>
    <t>(b) Semi-skilled labour</t>
  </si>
  <si>
    <t>(c) Skilled labour</t>
  </si>
  <si>
    <t>(d) Ganger</t>
  </si>
  <si>
    <t>(e) Flagmen</t>
  </si>
  <si>
    <t>Personnel outside normal working hours</t>
  </si>
  <si>
    <t>(a) Personnel outside normal working hours and Saturdays</t>
  </si>
  <si>
    <t>(i) Unskilled labour</t>
  </si>
  <si>
    <t>(ii) Semi-skilled abour</t>
  </si>
  <si>
    <t>(iii) Skilled labour</t>
  </si>
  <si>
    <t>(iv) Ganger</t>
  </si>
  <si>
    <t>(v) Flagmen</t>
  </si>
  <si>
    <t>(b) Sunday and Public Holidays</t>
  </si>
  <si>
    <t>(ii) Semi-skilled labour</t>
  </si>
  <si>
    <t>Plant</t>
  </si>
  <si>
    <t>(a) Grader (CAT 140G or similar)</t>
  </si>
  <si>
    <t>(b) Pedestrian Roller (Bomag BW 90 ro similar)</t>
  </si>
  <si>
    <t>(c) Water truck (5000 litres)</t>
  </si>
  <si>
    <r>
      <t>(d) Tipper truck, 10. m</t>
    </r>
    <r>
      <rPr>
        <sz val="10"/>
        <rFont val="Calibri"/>
        <family val="2"/>
      </rPr>
      <t>³</t>
    </r>
  </si>
  <si>
    <t>(e) Backhoe TLB type (Cat 428 or equivalent)</t>
  </si>
  <si>
    <t>(f) Dewatering pump including generators and accessories (50mm pump, 600 litres per minute.)</t>
  </si>
  <si>
    <t>(g) Compressor including hoses and tools (180 cfm)</t>
  </si>
  <si>
    <t>(a) Procurement of materials</t>
  </si>
  <si>
    <t>(b) Contractors handling costs, profit and all other charges in respect of sub-item (a) above.</t>
  </si>
  <si>
    <t>SECTION 14:</t>
  </si>
  <si>
    <t>PIPELINES (BEDDING AND FILLING)</t>
  </si>
  <si>
    <t>SABS     1200 LB</t>
  </si>
  <si>
    <t>PROVISION OF BEDDING</t>
  </si>
  <si>
    <t>Available from trench excavation without the need for screening or treatment:</t>
  </si>
  <si>
    <t>Steel pipes (non flexible pipe bedding)</t>
  </si>
  <si>
    <t>(a) Selected granular material</t>
  </si>
  <si>
    <t>(b) Selected fill material</t>
  </si>
  <si>
    <t>Including screening and/or other treatment:</t>
  </si>
  <si>
    <t>Supply of imported bedding material from:</t>
  </si>
  <si>
    <t>8.2.2.2 &amp; 8.2.2.3</t>
  </si>
  <si>
    <t>Borrow pits or commercial sources (Provisional)</t>
  </si>
  <si>
    <t>Supply and place 6-20 mm graded stone as directed by the Engineer</t>
  </si>
  <si>
    <t>PSLB 8.2.6</t>
  </si>
  <si>
    <t>Extra over items 8.2.1 and 8.2.2 for bedding stabilized with 5% cement</t>
  </si>
  <si>
    <t>PROVISION OF FILLING</t>
  </si>
  <si>
    <t>Filling with imported material from commercial sources</t>
  </si>
  <si>
    <t>SECTION 15:</t>
  </si>
  <si>
    <t>PIPE JACKING</t>
  </si>
  <si>
    <t>SANS 1200LG</t>
  </si>
  <si>
    <t>PIPE JACKING AT ROAD CROSSINGS</t>
  </si>
  <si>
    <t>Jacking Establishment for Pipejack 1 - Pipejack 3 position:</t>
  </si>
  <si>
    <t>Fixed charges</t>
  </si>
  <si>
    <t>Time related charges</t>
  </si>
  <si>
    <t>Hours</t>
  </si>
  <si>
    <t>PIPE JACK 1 (refer to drawing CO1486-CP12 )</t>
  </si>
  <si>
    <t>Excavate jacking pit ,face,provision for safe guarding and stabilizing of excavations.</t>
  </si>
  <si>
    <t xml:space="preserve">a) soft and intermediate </t>
  </si>
  <si>
    <t>Extra Over Item:8.3a in rock SANS 1200 R1-R5</t>
  </si>
  <si>
    <t xml:space="preserve">Supply Pipes </t>
  </si>
  <si>
    <t xml:space="preserve">Supply pipes to be jacked </t>
  </si>
  <si>
    <t>a) 1430 diameter class 100D with in-the wall SABS677</t>
  </si>
  <si>
    <t xml:space="preserve">b) Soft and intermediate </t>
  </si>
  <si>
    <t>c) Extra over item 7.6 excavation in rock SANS 1200 R1-R5</t>
  </si>
  <si>
    <t xml:space="preserve">Jacking of pipes </t>
  </si>
  <si>
    <t>Jacking of pipes into their final positions</t>
  </si>
  <si>
    <t>a) 1430mm diameter class 100D with in the-wall pipes SABS677</t>
  </si>
  <si>
    <t>Standing time for pipe jacking ganag complete with equipememt(where approved)</t>
  </si>
  <si>
    <t xml:space="preserve">Grouting </t>
  </si>
  <si>
    <t xml:space="preserve">Grouting by injection of cement/sand grout mix (ratio of 1:4) where ordered </t>
  </si>
  <si>
    <t>Provision and establishment of equipment on site and removal on completion</t>
  </si>
  <si>
    <t xml:space="preserve">Operation of equiment </t>
  </si>
  <si>
    <t>days</t>
  </si>
  <si>
    <t>Grout</t>
  </si>
  <si>
    <t>PIPE JACK 2 (refer to drawing CO1483-CP13 )</t>
  </si>
  <si>
    <t>8.4.1</t>
  </si>
  <si>
    <t>Extra Over Item:8.4.1a in rock as per SANS -R1 to R5</t>
  </si>
  <si>
    <t>8.4.2</t>
  </si>
  <si>
    <t xml:space="preserve">a) Soft and intermediate </t>
  </si>
  <si>
    <t>b) Extra over item 8.4.2a excavation in rock SANS 1200 R1-R5</t>
  </si>
  <si>
    <t>PIPE JACK 3 (refer to drawing CO1483-CP14 )</t>
  </si>
  <si>
    <t>8.5.1</t>
  </si>
  <si>
    <t xml:space="preserve">a) soft and intermidiate </t>
  </si>
  <si>
    <t>Extra Over Item 8.5.1a  as per SANS 1200 -R1 to R5</t>
  </si>
  <si>
    <t>8.5.2</t>
  </si>
  <si>
    <t>a) 1500 diameter class 100D with in-the wall SABS677</t>
  </si>
  <si>
    <t xml:space="preserve">a) Soft and intermidiate </t>
  </si>
  <si>
    <t>Extra over item 8.5.2a in rock as per SANS 1200-R1 to R5</t>
  </si>
  <si>
    <t>8.5.3</t>
  </si>
  <si>
    <t>8.5.4</t>
  </si>
  <si>
    <t>Days</t>
  </si>
  <si>
    <t>Clear and grub including all vegetation for Elevated Tower</t>
  </si>
  <si>
    <t>SECTION 16:</t>
  </si>
  <si>
    <t>STRUCTURAL STEEL (ELEVATED TOWER)</t>
  </si>
  <si>
    <t xml:space="preserve">SABS </t>
  </si>
  <si>
    <t>1200 HA</t>
  </si>
  <si>
    <t>PSA 8.4.8</t>
  </si>
  <si>
    <t>SECTION 17:</t>
  </si>
  <si>
    <t>SECTION 18:</t>
  </si>
  <si>
    <t>SECTION 19:</t>
  </si>
  <si>
    <t>SECTION 20:</t>
  </si>
  <si>
    <t>Clear and grub including all vegetation for Site footprint (Pump Station and Valve Chambers)</t>
  </si>
  <si>
    <t>Clear and grub including all vegetation for inlet-pipe route 3m wide.</t>
  </si>
  <si>
    <t>Excavate in all materials and use for backfill, or dispose as ordered:</t>
  </si>
  <si>
    <t>(a) Pump Station</t>
  </si>
  <si>
    <t>(b) Valve Chamber</t>
  </si>
  <si>
    <r>
      <t>m</t>
    </r>
    <r>
      <rPr>
        <vertAlign val="superscript"/>
        <sz val="10"/>
        <rFont val="Arial"/>
        <family val="2"/>
      </rPr>
      <t>2</t>
    </r>
  </si>
  <si>
    <t>EARTHWORKS (PUMPSTATION PIPELINE TRENCHES)</t>
  </si>
  <si>
    <t xml:space="preserve"> m</t>
  </si>
  <si>
    <t>PIPELINES (PUMPSTATION)</t>
  </si>
  <si>
    <t>PIPELINES (PUMPSTATION BEDDING AND FILLING)</t>
  </si>
  <si>
    <t>KERBING AND CHANNELLING</t>
  </si>
  <si>
    <t>PAVING</t>
  </si>
  <si>
    <t xml:space="preserve">MISCELLANEOUS WORK FOR PUMP STATION AND VALVE HOUSE </t>
  </si>
  <si>
    <t>Route markers are to be constructed with a 100mm pvc sleeve filled with 20MPa concrete, as per drawing</t>
  </si>
  <si>
    <r>
      <t xml:space="preserve">Supply a portable Submersible Drainage Pump with a float switch with a minimum capacity of 6L/s at 10m head. </t>
    </r>
    <r>
      <rPr>
        <i/>
        <sz val="10"/>
        <rFont val="Arial"/>
        <family val="2"/>
      </rPr>
      <t>The pump should fit narrow spaces (30cm dia) and should handle a maximum submersion depth of 7m.</t>
    </r>
  </si>
  <si>
    <t xml:space="preserve">d) 250mmø Cut length pipe, 400mm long, flanged both sides </t>
  </si>
  <si>
    <t>Cut Lengths</t>
  </si>
  <si>
    <t>c) 250mmø PN16 cast iron Non Return Valve swing type</t>
  </si>
  <si>
    <t>b) 250mmø non-rising  class 16 anti-clockwise closing wedge gate valve with cap top</t>
  </si>
  <si>
    <t>a) 300mmø non-rising  class 16 anti-clockwise closing wedge gate valve with cap top</t>
  </si>
  <si>
    <t>g) 250mmø dismantling joint</t>
  </si>
  <si>
    <t>f) 500mmø x 250mmø concetric reducer, flanged both ends</t>
  </si>
  <si>
    <r>
      <t>e) 500mmø 135</t>
    </r>
    <r>
      <rPr>
        <vertAlign val="superscript"/>
        <sz val="10"/>
        <rFont val="Arial"/>
        <family val="2"/>
      </rPr>
      <t>o</t>
    </r>
    <r>
      <rPr>
        <sz val="10"/>
        <rFont val="Arial"/>
        <family val="2"/>
      </rPr>
      <t xml:space="preserve"> short bend, flanged all ends</t>
    </r>
  </si>
  <si>
    <r>
      <t>d) 250mmø 135</t>
    </r>
    <r>
      <rPr>
        <vertAlign val="superscript"/>
        <sz val="10"/>
        <rFont val="Arial"/>
        <family val="2"/>
      </rPr>
      <t>o</t>
    </r>
    <r>
      <rPr>
        <sz val="10"/>
        <rFont val="Arial"/>
        <family val="2"/>
      </rPr>
      <t xml:space="preserve"> short bend, flanged all ends</t>
    </r>
  </si>
  <si>
    <t>c) 250mmø 90° short radius bend, flanged both ends</t>
  </si>
  <si>
    <r>
      <t>b) 300mmø 135</t>
    </r>
    <r>
      <rPr>
        <vertAlign val="superscript"/>
        <sz val="10"/>
        <rFont val="Arial"/>
        <family val="2"/>
      </rPr>
      <t xml:space="preserve">o </t>
    </r>
    <r>
      <rPr>
        <sz val="10"/>
        <rFont val="Arial"/>
        <family val="2"/>
      </rPr>
      <t>short</t>
    </r>
    <r>
      <rPr>
        <vertAlign val="superscript"/>
        <sz val="10"/>
        <rFont val="Arial"/>
        <family val="2"/>
      </rPr>
      <t xml:space="preserve"> </t>
    </r>
    <r>
      <rPr>
        <sz val="10"/>
        <rFont val="Arial"/>
        <family val="2"/>
      </rPr>
      <t>bend, flanged all ends</t>
    </r>
  </si>
  <si>
    <r>
      <t>a) 500mmø/300mmø custom made 135</t>
    </r>
    <r>
      <rPr>
        <vertAlign val="superscript"/>
        <sz val="10"/>
        <rFont val="Arial"/>
        <family val="2"/>
      </rPr>
      <t xml:space="preserve">o </t>
    </r>
    <r>
      <rPr>
        <sz val="10"/>
        <rFont val="Arial"/>
        <family val="2"/>
      </rPr>
      <t>reducing Y-piece, flanged all ends</t>
    </r>
  </si>
  <si>
    <t>General Fittings</t>
  </si>
  <si>
    <t>Provisional sum for pipe work modifications to suit selected pump on inlets and outlets</t>
  </si>
  <si>
    <t>Supply, deliver, install complete with all jointing material and commission the following items:</t>
  </si>
  <si>
    <t>PUMP STATION</t>
  </si>
  <si>
    <t>b) 300mmø non-rising  class 16 anti-clockwise closing wedge gate valve with cap top</t>
  </si>
  <si>
    <t>a) 1100 x 300mmø special flanged concetric reducing Tee with 300mm spool piece</t>
  </si>
  <si>
    <t>Supply, deliver and install complete with all jointing material, the following items as shown on drawing C01486-PS18</t>
  </si>
  <si>
    <t xml:space="preserve">VALVE CHAMBER 13 - Bypass connection </t>
  </si>
  <si>
    <t>q) 200mmø Cut length pipe, 2550mm long, both sides flanged</t>
  </si>
  <si>
    <t>o) 300mmø Cut length pipe, 2500mm long, both sides flanged</t>
  </si>
  <si>
    <t>l) 300mmø Cut length pipe, 400mm long, both sides flanged</t>
  </si>
  <si>
    <t>j) 300ø Singer 106-A Type 4 with Differential Control One-Way Flow Altitude Valve or Equivalent</t>
  </si>
  <si>
    <t>i) 300ø PN16 cast iron Non Return Valve swing type</t>
  </si>
  <si>
    <t>h) 300ø PN16 dynamic turbine flowmeter with flanges drilled to SANS 1123-1600</t>
  </si>
  <si>
    <t>g) 300ø PN16 flanged strainer with flanges drilled to SANS 1123-1600</t>
  </si>
  <si>
    <t>f) 200mmø non-rising  class 16 anti-clockwise closing wedge gate valve with cap top</t>
  </si>
  <si>
    <t>e) 300mmø non-rising  class 16 anti-clockwise closing wedge gate valve with cap top</t>
  </si>
  <si>
    <t>c) 300mmø special gusset Y-piece, flanged one end, plain ended on the two branch sides, one branch with concetric reducer to 200mm</t>
  </si>
  <si>
    <t>a) 300mmø Puddle pipe, 1000mm long, flanged one side, plain ended the other side, with puddle flange</t>
  </si>
  <si>
    <t>Supply, deliver and install complete with all jointing material, the following items as shown on drawing C01486-PS16</t>
  </si>
  <si>
    <t>VALVE CHAMBER 12 - PRV &amp; Altitude Flow Control</t>
  </si>
  <si>
    <t>Supply, deliver and install complete with all jointing material, the following items as shown on drawing C01486-PS15</t>
  </si>
  <si>
    <t>VALVE CHAMBER 11 - Outlet from Pump Station</t>
  </si>
  <si>
    <t>e) 500ø PN16 flanged strainer with flanges drilled to SANS 1123-1600</t>
  </si>
  <si>
    <t>d) 500mmø non-rising  class 16 anti-clockwise closing wedge gate valve with cap top</t>
  </si>
  <si>
    <t>c) 500mmø Cut length pipe, 500mm long, both sides flanged</t>
  </si>
  <si>
    <t>b) 500mmø Puddle pipe, 1000mm long, flanged one side, plain ended the other side, with puddle flange</t>
  </si>
  <si>
    <t>a) 700 x 500mmø special flanged concetric reducer, 500mm long</t>
  </si>
  <si>
    <t>Supply, deliver and install complete with all jointing material, the following items as shown on drawing C01486-PS17</t>
  </si>
  <si>
    <t>VALVE CHAMBER 10 - Inlet to Pump Station</t>
  </si>
  <si>
    <t>g) 600ø PN16 dynamic turbine flowmeter with flanges drilled to SANS 1123-1600</t>
  </si>
  <si>
    <t>VALVE CHAMBER 09 - Outlet from Elevated Tower</t>
  </si>
  <si>
    <t>Connection to existing pipe junction at Reservoir site including excavation, breaking through walls and making good.</t>
  </si>
  <si>
    <t>Connection to existing pipe junctions including excavation and making good. (On the 1100mm dia pipeline)</t>
  </si>
  <si>
    <t>Connection to existing pipeline complete as shown on drawings including excavation and all specials</t>
  </si>
  <si>
    <t>CONNECTION INTO EXISTING</t>
  </si>
  <si>
    <t>a) 500mmø 90° short radius bend, flanged both ends</t>
  </si>
  <si>
    <t>Tower Bypass Pipeline to Outlet pipe</t>
  </si>
  <si>
    <t>g) 500mmø non-rising  class 16 anti-clockwise closing wedge gate valve with cap top</t>
  </si>
  <si>
    <t>f) 500mmø equal "T" piece, all sides flanged</t>
  </si>
  <si>
    <t>e) 500 x 300mmø special concetric reducer, flanged all sides</t>
  </si>
  <si>
    <t>d) 300mmø Cut length pipe, 500mm long, both sides flanged</t>
  </si>
  <si>
    <t>c) 500mmø Cut length pipe, 700mm long, both sides flanged</t>
  </si>
  <si>
    <t>b) 500mmø Cut length pipe, 2000mm long, both sides flanged</t>
  </si>
  <si>
    <t>a) 300mmø 90° short radius bend, flanged both ends</t>
  </si>
  <si>
    <t>Inlet Pipe from 1100ø pipe to elevated tower</t>
  </si>
  <si>
    <t>b) 500mmø Cut length pipe, 500mm long, both sides flanged</t>
  </si>
  <si>
    <t>Outlet Pipe from pumpstation to elevated tower</t>
  </si>
  <si>
    <t>Inlet Pipe from reservoir to pumpstation</t>
  </si>
  <si>
    <t>Supply, deliver and install complete with all jointing material, the following items:</t>
  </si>
  <si>
    <t>PIPE LINE FITTINGS</t>
  </si>
  <si>
    <t>(a) 700mm Steel</t>
  </si>
  <si>
    <t>SECTION 21:</t>
  </si>
  <si>
    <t>SECTION 22:</t>
  </si>
  <si>
    <t>SECTION 23:</t>
  </si>
  <si>
    <t>SECTION 25:</t>
  </si>
  <si>
    <t>SECTION 26:</t>
  </si>
  <si>
    <t>SECTION 27:</t>
  </si>
  <si>
    <t>PIPELINES (MAIN)</t>
  </si>
  <si>
    <t>PIPELINES (ELEVATED TOWER)</t>
  </si>
  <si>
    <t>SECTION 24:</t>
  </si>
  <si>
    <t>CONSTRUCT PRECAST CONCRETE SEGMENTED PAVING</t>
  </si>
  <si>
    <t>PSMJ 8.2.2</t>
  </si>
  <si>
    <t>Provide and construct segmented paving lain in Herringbone pattern 60 mm thick, 25 Mpa Type S-A concrete paving blocks.  Price must include bedding, sand layer, compaction and finishing (Colour to suit Client)</t>
  </si>
  <si>
    <t>Roll to Locked-up Condition as Specified in clause 5.6.2 (provisional)</t>
  </si>
  <si>
    <t>1200MJ  8. 2.2</t>
  </si>
  <si>
    <t>SURFACE DRAINS</t>
  </si>
  <si>
    <t>1200GA</t>
  </si>
  <si>
    <t>CONCRETE PAVING</t>
  </si>
  <si>
    <t>Concrete apron, 100mm thick apron slab, class 20/19 concrete with wood float finish</t>
  </si>
  <si>
    <t>CONCRETE KERBING</t>
  </si>
  <si>
    <t xml:space="preserve">Figure 8b precast kerbs </t>
  </si>
  <si>
    <t>Radius over 20m</t>
  </si>
  <si>
    <t>Radius less than 20m</t>
  </si>
  <si>
    <t>Figure 7 precast kerbs</t>
  </si>
  <si>
    <t>TRANSITIONS</t>
  </si>
  <si>
    <t>From mountable kerb to vertical kerb</t>
  </si>
  <si>
    <t>TRIMMING</t>
  </si>
  <si>
    <t>Trimming of excavations for mountable kerbs :</t>
  </si>
  <si>
    <t>(a)  Soft</t>
  </si>
  <si>
    <t>(b)  Intermediate</t>
  </si>
  <si>
    <t>MASONRY</t>
  </si>
  <si>
    <t>BD.03.01</t>
  </si>
  <si>
    <t>230mm Facebrick wall</t>
  </si>
  <si>
    <t xml:space="preserve">330 mm Facebrick wall </t>
  </si>
  <si>
    <t xml:space="preserve">115 mm Facebrick wall </t>
  </si>
  <si>
    <t>Brickwork reinforcement</t>
  </si>
  <si>
    <t>a) Brick reinforcement 75mm wide built into brick walls with sufficient laps at end joints, angles and intersections (measured net)</t>
  </si>
  <si>
    <t>b) Brick reinforcement 150mm wide built into brick walls with sufficient laps at end joints, angles and intersections (measured net)</t>
  </si>
  <si>
    <t>Brickwork sundries</t>
  </si>
  <si>
    <r>
      <t>m</t>
    </r>
    <r>
      <rPr>
        <vertAlign val="superscript"/>
        <sz val="10"/>
        <color theme="1"/>
        <rFont val="Arial"/>
        <family val="2"/>
      </rPr>
      <t>2</t>
    </r>
  </si>
  <si>
    <t>SANS 1200G</t>
  </si>
  <si>
    <t>JOINTS IN WALLS, FLOORS AND ROOF</t>
  </si>
  <si>
    <t xml:space="preserve">Isolating joints on floor and apron </t>
  </si>
  <si>
    <t xml:space="preserve">Isolating joints on walls </t>
  </si>
  <si>
    <t xml:space="preserve">Maltoid on walls </t>
  </si>
  <si>
    <t xml:space="preserve">Saw cut joints on floor and apron </t>
  </si>
  <si>
    <t>Waterproofing of trench and sump walls</t>
  </si>
  <si>
    <t>Roof slab waterproofing( Laid to fall)</t>
  </si>
  <si>
    <t>Damp-proofing of walls and floor</t>
  </si>
  <si>
    <t>One unpunctured layer 250 micron waterproof sheets sealed at overlaps</t>
  </si>
  <si>
    <t>Under surface beds</t>
  </si>
  <si>
    <t>STEEL PIPES &amp; FITTINGS</t>
  </si>
  <si>
    <t>PSL 8.2.5    PSL 8.2.7</t>
  </si>
  <si>
    <t>(Refer also to specification PSL, PA, PB, PD, PE, PX &amp; PI</t>
  </si>
  <si>
    <t xml:space="preserve">PB 8.2   </t>
  </si>
  <si>
    <t>PB 8.3</t>
  </si>
  <si>
    <t>Supply, deliver, install, handle, lay, bed, joint, test, disinfect as appropriate.  Flexible pipe bedding as necessary</t>
  </si>
  <si>
    <t>Unless otherwise specified all steel pipes and specials in this sections shall be Grade B SANS 719, with a wall thickness of 6,5mm.  All pipes and fittings to have an internal and external coating of 'FBE / Rilsan' 350 micron</t>
  </si>
  <si>
    <r>
      <t></t>
    </r>
    <r>
      <rPr>
        <sz val="10"/>
        <rFont val="Arial"/>
        <family val="2"/>
      </rPr>
      <t xml:space="preserve">  Flanges to Table 1000/3 SANS 1123
    unless otherwise specified</t>
    </r>
  </si>
  <si>
    <r>
      <t></t>
    </r>
    <r>
      <rPr>
        <sz val="10"/>
        <rFont val="Arial"/>
        <family val="2"/>
      </rPr>
      <t xml:space="preserve">  Rates to include for 'denso-wrapping' 
    buried bolted connections to 
    specifications</t>
    </r>
  </si>
  <si>
    <r>
      <t></t>
    </r>
    <r>
      <rPr>
        <sz val="10"/>
        <rFont val="Arial"/>
        <family val="2"/>
      </rPr>
      <t xml:space="preserve">  Rates to include for casting into 
    concrete where applicable</t>
    </r>
  </si>
  <si>
    <r>
      <t></t>
    </r>
    <r>
      <rPr>
        <sz val="10"/>
        <rFont val="Arial"/>
        <family val="2"/>
      </rPr>
      <t xml:space="preserve">  Puddle pipes to be tape wrapped to 
    specifications</t>
    </r>
  </si>
  <si>
    <r>
      <t>N</t>
    </r>
    <r>
      <rPr>
        <vertAlign val="superscript"/>
        <sz val="10"/>
        <rFont val="Arial"/>
        <family val="2"/>
      </rPr>
      <t>o</t>
    </r>
  </si>
  <si>
    <t>Item IN1:</t>
  </si>
  <si>
    <t>500mm Ø 90° steel short radius bend, FBE</t>
  </si>
  <si>
    <t>Item IN2:</t>
  </si>
  <si>
    <t>Elevated Tower Inlet Pipework</t>
  </si>
  <si>
    <t>SECTION 18: ELEVATED TOWER PIPEWORK</t>
  </si>
  <si>
    <t>Item IN3:</t>
  </si>
  <si>
    <t>Item IN4:</t>
  </si>
  <si>
    <t>500mm∅,steel pipe 1236mm long, FBE</t>
  </si>
  <si>
    <t>500mm∅ steel pipe 3200 mm long, FBE</t>
  </si>
  <si>
    <t>500mm∅ steel pipe 3133 mm long, FBE</t>
  </si>
  <si>
    <t>Item IN5:</t>
  </si>
  <si>
    <t>500mm Ø 90° steel short radius bend with puddle flange and base plate, FBE</t>
  </si>
  <si>
    <t>Item IN6:</t>
  </si>
  <si>
    <t>500mm∅ steel pipe 4000 mm long, FBE</t>
  </si>
  <si>
    <t>Item IN7:</t>
  </si>
  <si>
    <t>500mm∅ steel pipe 3002 mm long, FBE</t>
  </si>
  <si>
    <t>Item IN8:</t>
  </si>
  <si>
    <t>500mm∅ steel pipe s-bend, FBE</t>
  </si>
  <si>
    <t>Item IN9:</t>
  </si>
  <si>
    <t>500mm∅ steel pipe 3226 mm long, FBE</t>
  </si>
  <si>
    <t>Item IN10:</t>
  </si>
  <si>
    <t>500mm Ø 90° steel short radius bend with puddle flange and bellmouth OE and FOE</t>
  </si>
  <si>
    <t>Elevated Tower Outlet Pipework</t>
  </si>
  <si>
    <t>Item OT1:</t>
  </si>
  <si>
    <t>Item OT2:</t>
  </si>
  <si>
    <t>Item OT3:</t>
  </si>
  <si>
    <t>500mm∅ steel pipe 3000 mm long, FBE</t>
  </si>
  <si>
    <t>Item OT4:</t>
  </si>
  <si>
    <t>500mm∅ steel pipe 2989 mm long, FBE</t>
  </si>
  <si>
    <t>Item OT5:</t>
  </si>
  <si>
    <t>Item OT6:</t>
  </si>
  <si>
    <t>Item OT7:</t>
  </si>
  <si>
    <t>500mm∅ steel pipe 2994 mm long, FBE</t>
  </si>
  <si>
    <t>Item OT8:</t>
  </si>
  <si>
    <t>500mm∅ steel pipe 2257 mm long, FBE</t>
  </si>
  <si>
    <t>Elevated Tower Overflow Pipework</t>
  </si>
  <si>
    <t>Item OV1:</t>
  </si>
  <si>
    <t>200mm Ø 90° steel short radius bend, FBE</t>
  </si>
  <si>
    <t>Item OV2:</t>
  </si>
  <si>
    <t>200mm∅,steel pipe 1236mm long, FBE</t>
  </si>
  <si>
    <t>Item OV3:</t>
  </si>
  <si>
    <t>200mm∅,steel pipe 3000mm long, FBE</t>
  </si>
  <si>
    <t>Item OV4:</t>
  </si>
  <si>
    <t>200mm∅,steel pipe 3060mm long, FBE</t>
  </si>
  <si>
    <t>Item OV5:</t>
  </si>
  <si>
    <t>200mm∅,steel pipe 2276mm long, FBE</t>
  </si>
  <si>
    <t>Item OV6:</t>
  </si>
  <si>
    <t>200mm∅,steel pipe 1172mm long, FBE</t>
  </si>
  <si>
    <t>Item OV7:</t>
  </si>
  <si>
    <t>200mm Ø 90° steel short radius bend with puddle flange and base plate, FBE</t>
  </si>
  <si>
    <t>Item OV8:</t>
  </si>
  <si>
    <t>200mm∅,steel pipe 4000mm long, FBE</t>
  </si>
  <si>
    <t>200mm∅,steel pipe 4323mm long, FBE</t>
  </si>
  <si>
    <t>Item OV9:</t>
  </si>
  <si>
    <t>Item OV10:</t>
  </si>
  <si>
    <t>200mm∅,steel s-bend, FBE</t>
  </si>
  <si>
    <t>Item OV11:</t>
  </si>
  <si>
    <t>200mm∅,steel pipe 2600mm long, FBE</t>
  </si>
  <si>
    <t>Item OV12:</t>
  </si>
  <si>
    <t>Item OV13:</t>
  </si>
  <si>
    <t>Item OV14:</t>
  </si>
  <si>
    <t>200mm∅,steel pipe 463mm long, FBE</t>
  </si>
  <si>
    <t>Elevated Tower Scour Pipework</t>
  </si>
  <si>
    <t>Item SC1:</t>
  </si>
  <si>
    <t>150mm Ø 90° steel short radius bend, FBE</t>
  </si>
  <si>
    <t>Item SC2:</t>
  </si>
  <si>
    <t>150mm∅,steel pipe 1236mm long, FBE</t>
  </si>
  <si>
    <t>Item SC3:</t>
  </si>
  <si>
    <t>150mm∅,steel pipe 3000mm long, FBE</t>
  </si>
  <si>
    <t>Item SC4:</t>
  </si>
  <si>
    <t>150mm∅,steel pipe 3060mm long, FBE</t>
  </si>
  <si>
    <t>Item SC5:</t>
  </si>
  <si>
    <t>200mm∅,steel pipe 1038mm long, FBE</t>
  </si>
  <si>
    <t>Item SC6:</t>
  </si>
  <si>
    <t>Item SC7:</t>
  </si>
  <si>
    <t>150mm Ø 90° steel short radius bend with puddle flange and base plate, FBE</t>
  </si>
  <si>
    <t>Item SC8:</t>
  </si>
  <si>
    <t>150mm∅,steel pipe 4000mm long, FBE</t>
  </si>
  <si>
    <t>Item SC9:</t>
  </si>
  <si>
    <t>150mm∅,steel pipe 2362mm long, FBE</t>
  </si>
  <si>
    <t>Item SC10:</t>
  </si>
  <si>
    <t>150mm∅,steel pipe 2738mm long, FBE</t>
  </si>
  <si>
    <t>(b) Valve Chambers No. 9, 10, 11, 12, 13, 14) - Ref Draw No. C01486-PS01</t>
  </si>
  <si>
    <t>(a) Pump Station Foundation</t>
  </si>
  <si>
    <t>FILLINGS ETC</t>
  </si>
  <si>
    <t>Compaction of ground beam, etc including scarifying for a depth of 150mm, breakdown oversize material, adding suitable material where necessary and compacting to 93% Mod AASHTO density.</t>
  </si>
  <si>
    <r>
      <t>m</t>
    </r>
    <r>
      <rPr>
        <sz val="10"/>
        <rFont val="Impact"/>
        <family val="2"/>
      </rPr>
      <t>²</t>
    </r>
  </si>
  <si>
    <t>Pump House</t>
  </si>
  <si>
    <t>Chambers</t>
  </si>
  <si>
    <t>Pump Station Foundations</t>
  </si>
  <si>
    <t>Thrust blocks</t>
  </si>
  <si>
    <t>Special smooth vertical plane to:</t>
  </si>
  <si>
    <t>Internal and External Pumpstation Walls</t>
  </si>
  <si>
    <t xml:space="preserve">Pump Station Beams </t>
  </si>
  <si>
    <t>Pump Station Columns and Buttresses</t>
  </si>
  <si>
    <t>Chamber 9 Internal and External Walls</t>
  </si>
  <si>
    <t>Chamber 10 Internal and External Walls</t>
  </si>
  <si>
    <t>Chamber 11 Internal and External Walls</t>
  </si>
  <si>
    <t>Chamber 12 Internal and External Walls</t>
  </si>
  <si>
    <t>Chamber 13 Internal and External Walls</t>
  </si>
  <si>
    <t>Chamber 14 Internal and External Walls</t>
  </si>
  <si>
    <t>Pumpstation Roof Slab &amp; Stairs</t>
  </si>
  <si>
    <t>Chamber 9 soffits</t>
  </si>
  <si>
    <t>Chamber 10 soffits</t>
  </si>
  <si>
    <t>Chamber 11 soffits</t>
  </si>
  <si>
    <t>Chamber 12 soffits</t>
  </si>
  <si>
    <t>Chamber 13 soffits</t>
  </si>
  <si>
    <t>Chamber 14 soffits</t>
  </si>
  <si>
    <t>8.2.5</t>
  </si>
  <si>
    <t xml:space="preserve">Formwork to sides </t>
  </si>
  <si>
    <t>Edges, risers, ends, reveals not excedding 30mm high or wide</t>
  </si>
  <si>
    <t>Pumpstation</t>
  </si>
  <si>
    <t>Chamber 9 Bases &amp; Roofs</t>
  </si>
  <si>
    <t>Chamber 10 Bases &amp; Roofs</t>
  </si>
  <si>
    <t>Chamber 11 Bases &amp; Roofs</t>
  </si>
  <si>
    <t>Chamber 12 Bases &amp; Roofs</t>
  </si>
  <si>
    <t>Chamber 13 Bases &amp; Roofs</t>
  </si>
  <si>
    <t>Chamber 14 Bases &amp; Roofs</t>
  </si>
  <si>
    <t>Stairs</t>
  </si>
  <si>
    <t>Circular holes of diameter up to 0.7m sealed with a bentonite strip when grouted.</t>
  </si>
  <si>
    <t>Inlet and outlet pipes</t>
  </si>
  <si>
    <t>Circular holes of diameter 0.5m sealed with a bentonite strip when grouted.</t>
  </si>
  <si>
    <t>Outlet pipe from existing reservoir</t>
  </si>
  <si>
    <t>Diameters 8 mm to 40 mm: average price for Pump Station</t>
  </si>
  <si>
    <t>Diameters 8 mm to 40 mm: average price for chambers</t>
  </si>
  <si>
    <t>Pump Station</t>
  </si>
  <si>
    <t xml:space="preserve">Chamber 9 </t>
  </si>
  <si>
    <t>Chamber 10</t>
  </si>
  <si>
    <t>Chamber 11</t>
  </si>
  <si>
    <t>Chamber 12</t>
  </si>
  <si>
    <t>Chamber 13</t>
  </si>
  <si>
    <t>Chamber 14</t>
  </si>
  <si>
    <t>Mass concrete: 15MPa/19 mm:</t>
  </si>
  <si>
    <t>Below tower foundation</t>
  </si>
  <si>
    <t>Pump Station base</t>
  </si>
  <si>
    <t>Pump Station surface-bed</t>
  </si>
  <si>
    <t>Pump Station walls</t>
  </si>
  <si>
    <t>Pump Station column bases</t>
  </si>
  <si>
    <t>Pump Station columns</t>
  </si>
  <si>
    <t xml:space="preserve">Pump Station stairs </t>
  </si>
  <si>
    <t>Pump Station raft foundation</t>
  </si>
  <si>
    <t>Chamber 9 Base and Thrust blocks</t>
  </si>
  <si>
    <t>Chamber 10 Base and Thrust blocks</t>
  </si>
  <si>
    <t>Chamber 11 Base and Thrust blocks</t>
  </si>
  <si>
    <t>Chamber 12 Base and Thrust blocks</t>
  </si>
  <si>
    <t>Chamber 13 Base and Thrust blocks</t>
  </si>
  <si>
    <t>Chamber 14 Base and Thrust blocks</t>
  </si>
  <si>
    <t>Thrust blocks and plinths</t>
  </si>
  <si>
    <t>Concrete apron</t>
  </si>
  <si>
    <t>Ramps</t>
  </si>
  <si>
    <t>Tank Walls</t>
  </si>
  <si>
    <t>Top of pump station base</t>
  </si>
  <si>
    <t>Top of pump station surface-bed</t>
  </si>
  <si>
    <t xml:space="preserve">Chamber 9 Base </t>
  </si>
  <si>
    <t>Chamber 10 Base</t>
  </si>
  <si>
    <t>Chamber 11 Base</t>
  </si>
  <si>
    <t xml:space="preserve">Chamber 12 Base </t>
  </si>
  <si>
    <t>Chamber 13 Base</t>
  </si>
  <si>
    <t>Chamber 14 Base</t>
  </si>
  <si>
    <t>Top of pump station floor screed</t>
  </si>
  <si>
    <t>Chamber 9 floor screed</t>
  </si>
  <si>
    <t>Chamber 10 floor screed</t>
  </si>
  <si>
    <t>Chamber 11 floor screed</t>
  </si>
  <si>
    <t>Chamber 12 floor screed</t>
  </si>
  <si>
    <t>Chamber 13 floor screed</t>
  </si>
  <si>
    <t>Chamber 14 floor screed</t>
  </si>
  <si>
    <t>Top of pump station roof</t>
  </si>
  <si>
    <t>Pump Room Stairs</t>
  </si>
  <si>
    <t>Chamber 9 roof</t>
  </si>
  <si>
    <t>Chamber 10 roof</t>
  </si>
  <si>
    <t>Chamber 11 roof</t>
  </si>
  <si>
    <t>Chamber 12 roof</t>
  </si>
  <si>
    <t>Chamber 13 roof</t>
  </si>
  <si>
    <t>Chamber 14 roof</t>
  </si>
  <si>
    <t>MOVEMENT JOINTS ETC</t>
  </si>
  <si>
    <t>Isolation joints with 10mm "Jointex" filler between vertical concrete surfaces or between vertical concrete and brick work surfaces</t>
  </si>
  <si>
    <t>10mm joints not exceeding 300mm high</t>
  </si>
  <si>
    <t>PSG8.9</t>
  </si>
  <si>
    <t>SUPPLY AND FABRICATION</t>
  </si>
  <si>
    <t>8.3.1.1</t>
  </si>
  <si>
    <t>Supply and fabrication of steelwork</t>
  </si>
  <si>
    <t>A.  Hot rolled steel</t>
  </si>
  <si>
    <t>(a)  PFC Sections for platforms</t>
  </si>
  <si>
    <t xml:space="preserve">1. 230 x 90 mm </t>
  </si>
  <si>
    <t>Trial assembly of platforms</t>
  </si>
  <si>
    <t>DELIVERY</t>
  </si>
  <si>
    <t>ERECTION</t>
  </si>
  <si>
    <t>ERECTION BOLTS</t>
  </si>
  <si>
    <t>Supply, deliver and storage of bolts, washer and nuts as indicated on drawing 1440a/WA/DET09</t>
  </si>
  <si>
    <t>(a) M16</t>
  </si>
  <si>
    <t>HANDRAILS</t>
  </si>
  <si>
    <t>Handrails assembly complete as per drawings C01486-PS14</t>
  </si>
  <si>
    <t>a) Horisontal</t>
  </si>
  <si>
    <t>LADDERS</t>
  </si>
  <si>
    <t>Supply and install Hot dip galvanized mild steel Catladders as detailed on drawing C01486-PS14</t>
  </si>
  <si>
    <t>8.3.10</t>
  </si>
  <si>
    <t>NON-DESTRUCTIVE TESTING</t>
  </si>
  <si>
    <t>Testing of welding as indicated by the engineer including supply of test certificates.</t>
  </si>
  <si>
    <t>PSH 8.3.17</t>
  </si>
  <si>
    <t>CRAWL BEAMS</t>
  </si>
  <si>
    <t xml:space="preserve">254 x 146 mm x 43kg/m I-section beams with cast in plates and bolts </t>
  </si>
  <si>
    <t>UC254x254x132</t>
  </si>
  <si>
    <t xml:space="preserve">UB533x210x101  with cast in plates and bolts </t>
  </si>
  <si>
    <t>PSH 8.3.18</t>
  </si>
  <si>
    <t>Security Concrete desk steel support structure Equal angles (50x50x5), to include installation, and connections.</t>
  </si>
  <si>
    <t>PSH 8.3.19</t>
  </si>
  <si>
    <t>Equal angles (40x40x5) with lugs to be cast into concrete edges</t>
  </si>
  <si>
    <t>PSH 8.3.20</t>
  </si>
  <si>
    <t>Mentis grid as detailed in Pump station drawings</t>
  </si>
  <si>
    <t>BD 08.02.01a</t>
  </si>
  <si>
    <t>Customised 1525x3060mm steel doors with DV vent at the bottom. Including frame refer to dwg C01486-PS09</t>
  </si>
  <si>
    <t>2700x3000mm steel doors with DV vent at the bottom. Including frame</t>
  </si>
  <si>
    <t>915mm X 2135mm Standard Steel Door and Frame Type B (Vermin Proofed Single Louvre) and Painted To Specifications</t>
  </si>
  <si>
    <t>Hold down pipe clamps (250mmø discharge pipes in pump station)</t>
  </si>
  <si>
    <t>BD 08.02.01c</t>
  </si>
  <si>
    <t>400mm x 400mm Steel Ventilation Louvr, including the frame.</t>
  </si>
  <si>
    <t>BD 08.05</t>
  </si>
  <si>
    <t>Coring through concrete walls</t>
  </si>
  <si>
    <t>SECURITY ACCESS DOOR</t>
  </si>
  <si>
    <t>Supply and Install steel door "L1"- L shape profile, multi-point locking system, with four 16mm locking bolts and drill resistant plate as shown on drawing C01486-PS05</t>
  </si>
  <si>
    <t>STRUCTURAL STEEL AND CORROSION PROTECTION (PUMPSTATION)</t>
  </si>
  <si>
    <t>SABS 1200 HC</t>
  </si>
  <si>
    <t>SECTION HC: CORROSION PROTECTION OF STRUCTURAL  STEELWORK</t>
  </si>
  <si>
    <t xml:space="preserve">8.2.3        </t>
  </si>
  <si>
    <t>SURFACE PREPARATION AND COATING APPLICATION</t>
  </si>
  <si>
    <t>Shopwork:</t>
  </si>
  <si>
    <t>Surface preparation (acid bath) and cleaning</t>
  </si>
  <si>
    <t>Hot dip Galvanzied coating</t>
  </si>
  <si>
    <t>SITE CLEARANCE (ELEVATED TOWER ONLY)</t>
  </si>
  <si>
    <t>SITE CLEARANCE (PUMPSTATION AND TOWER SITE)</t>
  </si>
  <si>
    <t>SECTION 3: SITE CLEARANCE (PIPELINE)</t>
  </si>
  <si>
    <t>SECTION 8: EARTHWORKS (ELEVATED TOWER)</t>
  </si>
  <si>
    <t>SECTION 9: EARTHWORKS (PUMPSTATION)</t>
  </si>
  <si>
    <t>SECTION 10: EARTHWORKS (PIPE TRENCHES)</t>
  </si>
  <si>
    <t>SECTION 12: CONCRETE (ELEVATED TOWER)</t>
  </si>
  <si>
    <t xml:space="preserve">SECTION 13: CONCRETE (PUMPSTATION) </t>
  </si>
  <si>
    <t>SECTION 14: PIPELINE (MAINS)</t>
  </si>
  <si>
    <t>SECTION 15: PIPELINE (BEDDING AND FILLING FOR PIPES)</t>
  </si>
  <si>
    <t>SECTION 16: PIPELINE (PUMPSTATION)</t>
  </si>
  <si>
    <t>SECTION 19: PIPE JACKING</t>
  </si>
  <si>
    <t xml:space="preserve">                   </t>
  </si>
  <si>
    <t>SECTION 20 : STRUCTURAL  STEELWORK (ELEVATED TOWER)</t>
  </si>
  <si>
    <t xml:space="preserve">                    </t>
  </si>
  <si>
    <t>SECTION 21 : STRUCTURAL STEELWORK (PUMPSTATION)</t>
  </si>
  <si>
    <t>SECTION 22: ELECTRICAL EQUIPMENT: LINBRO PUMP STATION</t>
  </si>
  <si>
    <t>SECTION 23: ELECTRONIC EQUIPMENT:  TELEMETRY, CONTROL AND INSTRUMENTATION</t>
  </si>
  <si>
    <t>SECTION 24: LINBRO PARK PUMP STATION MECHANICAL</t>
  </si>
  <si>
    <t>SECTION 25 :PAVING</t>
  </si>
  <si>
    <t>SECTION 26: KERBING AND CHANNELLING</t>
  </si>
  <si>
    <t>SECTION 4: SITE CLEARANCE (TOWER ONLY)</t>
  </si>
  <si>
    <t>SECTION 5: SITE CLEARANCE (PUMPSTATION AND TOWER SITE)</t>
  </si>
  <si>
    <t>SECTION 17: PUMPSTATION (BEDDING FOR PIPES)</t>
  </si>
  <si>
    <t>Supplying, laying, and jointing of water pipes SAW to API 5L Grade X42, 6mm thick with 6mm CML and Rigid Polyurethane coating. The pipeline is flanged to standard
SANS 1123, Table 1600/3</t>
  </si>
  <si>
    <t>b) 500mmø Cut length pipe, 1260mm long, both sides flanged</t>
  </si>
  <si>
    <r>
      <t>c) 500mmø 135</t>
    </r>
    <r>
      <rPr>
        <vertAlign val="superscript"/>
        <sz val="10"/>
        <rFont val="Arial"/>
        <family val="2"/>
      </rPr>
      <t>o</t>
    </r>
    <r>
      <rPr>
        <sz val="10"/>
        <rFont val="Arial"/>
        <family val="2"/>
      </rPr>
      <t xml:space="preserve"> long bend, flanged all ends</t>
    </r>
  </si>
  <si>
    <t>d) 700 x 500mmø special concetric reducer, flanged all sides</t>
  </si>
  <si>
    <t>a) 600mmø 90° short radius bend, flanged both ends</t>
  </si>
  <si>
    <t>b) 600mmø Cut length pipe, 1300mm long, both sides flanged</t>
  </si>
  <si>
    <t>c) 600mmø equal "T" piece, all sides flanged</t>
  </si>
  <si>
    <t>b) 150mmø non-rising  class 16 anti-clockwise closing wedge gate valve with cap top</t>
  </si>
  <si>
    <t>c) 150mmø 90° short radius bend, flanged one side</t>
  </si>
  <si>
    <t>f) 500ø PN16 dynamic turbine flowmeter with flanges drilled to SANS 1123-1600</t>
  </si>
  <si>
    <t>a) 500mmø Puddle pipe, 1000mm long, flanged all sides, with puddle flange</t>
  </si>
  <si>
    <t>b) 500 x 300mmø special flanged concetric reducer, 500mm long, flanged both ends</t>
  </si>
  <si>
    <t>c) 600mmø 90° short radius bend, flange both ends flanged to SANS 1123 Table 1600</t>
  </si>
  <si>
    <t>f) 300ø PN16 flanged strainer with flanges drilled to SANS 1123-1600</t>
  </si>
  <si>
    <t>g) 300ø PN16 dynamic turbine flowmeter with flanges drilled to SANS 1123-1600</t>
  </si>
  <si>
    <t>h) 300ø PN16 cast iron Non Return Valve swing type</t>
  </si>
  <si>
    <t>i) 600 x 300mmø special flanged concetric reducer, 500mm long, flanged both ends.</t>
  </si>
  <si>
    <t>j) 600mmø Puddle pipe, 1000mm long, flanged all sides, with puddle flange</t>
  </si>
  <si>
    <t>b)  300mmø 135° short radius bend, flanged ends</t>
  </si>
  <si>
    <t>d) 300mmø special gusset Y-piece, flanged all sides</t>
  </si>
  <si>
    <t>k) 300mmø Cut length pipe, 300mm long, both sides flanged</t>
  </si>
  <si>
    <t>m) 300mmø 90° short radius bend, flanged both ends</t>
  </si>
  <si>
    <t>n) 600 x 300mmø concetric reducer, 500mm long, flanged both ends</t>
  </si>
  <si>
    <t>p) 300mmø length pipe, 1900mm long, both sides flanged</t>
  </si>
  <si>
    <t>l) 200mmø 135° short radius bend, flanged ends</t>
  </si>
  <si>
    <t>m) 300mmø clayton PRV, or similar approved</t>
  </si>
  <si>
    <t>q) 200mmø Cut length pipe, 1100mm long, both sides flanged</t>
  </si>
  <si>
    <t>k) 300mmø Cut length pipe, 500mm long, both sides flanged</t>
  </si>
  <si>
    <t>c) 300mmø Puddle pipe, 500mm long, flanged both side, with puddle flange</t>
  </si>
  <si>
    <r>
      <t>i) 500mmø Custom made 135</t>
    </r>
    <r>
      <rPr>
        <vertAlign val="superscript"/>
        <sz val="10"/>
        <rFont val="Arial"/>
        <family val="2"/>
      </rPr>
      <t>o</t>
    </r>
    <r>
      <rPr>
        <sz val="10"/>
        <rFont val="Arial"/>
        <family val="2"/>
      </rPr>
      <t xml:space="preserve">  Y-piece, flanged all ends</t>
    </r>
  </si>
  <si>
    <t>j) 500mmø end cap flanged</t>
  </si>
  <si>
    <t>a) 300mmø Cut length pipe, 315mm long, both sides flanged</t>
  </si>
  <si>
    <t>b) 250mmø Cut length pipe, 580mm long, both sides flanged</t>
  </si>
  <si>
    <t>c) 250mmø Puddle pipe, 1175mm long, flanged all sides, with puddle flange</t>
  </si>
  <si>
    <t>e) 300mmø Cut length pipe, 150mm long, both sides flanged</t>
  </si>
  <si>
    <t>f) 500mmø Cut length pipe, 2080mm long, both sides flanged</t>
  </si>
  <si>
    <t>g) 500mmø Cut length pipe, 1950mm long, both sides flanged</t>
  </si>
  <si>
    <t>h) 500mmø Cut length pipe, 1240mm long, both sides flanged</t>
  </si>
  <si>
    <t>i) 250mmø Cut length pipe, 3755mm long, both sides flanged</t>
  </si>
  <si>
    <t>j) 250mmø Cut length pipe, 500mm long, both sides flanged</t>
  </si>
  <si>
    <t>k) 250mmø Cut length pipe, 1885mm long, both sides flanged</t>
  </si>
  <si>
    <t>l) 500mmø Puddle pipe, 2700mm long, flanged both side, with puddle flange</t>
  </si>
  <si>
    <t>m) 500mmø Cut length pipe, 2360mm long, both sides flanged</t>
  </si>
  <si>
    <t>n) 300mmø Cut length pipe, 265mm long, both sides flanged</t>
  </si>
  <si>
    <t>Excavate in all materials and use for backfill, or dispose as ordered: Refer to drawing CO1486-CP10 &amp; 11, 18, 19, 22, 23, 24, 25</t>
  </si>
  <si>
    <t>(a) Air-Valve Chamber L.P.C 1</t>
  </si>
  <si>
    <t>(b) Air-Valve Chamber L.P.C 2</t>
  </si>
  <si>
    <t>(c) Air-Valve Chamber L.P.C 3</t>
  </si>
  <si>
    <t>(d) Air-Valve Chamber L.P.C 4</t>
  </si>
  <si>
    <t>(e) Scour&amp;Isolation Valve Chamber L.P.C 5</t>
  </si>
  <si>
    <t>(f) Air-Valve Chamber L.P.C 6</t>
  </si>
  <si>
    <t>(h) Air-Valve Chamber L.P.C 7</t>
  </si>
  <si>
    <t>(i) Isolation Valve Chamber L.P.C 8</t>
  </si>
  <si>
    <t>(i) Isolation Valve Chamber L.P.C 9</t>
  </si>
  <si>
    <t>CHAMBER L.P.C 1 - AIR VALVE</t>
  </si>
  <si>
    <t>CHAMBER L.P.C 2 - AIR VALVE</t>
  </si>
  <si>
    <t>CHAMBER L.P.C 3 - AIR VALVE</t>
  </si>
  <si>
    <t>CHAMBER L.P.C 4 - AIR VALVE CHAMBER</t>
  </si>
  <si>
    <t>Refer to drawing CO1486-CP18,19</t>
  </si>
  <si>
    <t>CHAMBER  L.P.C 5 - ISOLATION-SCOUR VALVE CHAMBER</t>
  </si>
  <si>
    <t>Refer to drawing CO1486-CP22 &amp; 23</t>
  </si>
  <si>
    <t>CHAMBER L.P.C 6 - AIR VALVE</t>
  </si>
  <si>
    <t>CHAMBER L.P.C 7 - AIR VALVE Refer to drawing CO1483-CP18 &amp; 19</t>
  </si>
  <si>
    <t>CHAMBER L.P.C 8 - ISOLATION VALVE</t>
  </si>
  <si>
    <t>Refer to drawing CO1486-CP24 &amp; 25</t>
  </si>
  <si>
    <t>CHAMBER L.P.C 9 - ISOLATION VALVE</t>
  </si>
  <si>
    <t xml:space="preserve"> SECTION 11: CONCRETE (PIPELINE CHAMBERS)</t>
  </si>
  <si>
    <t>Supplying, laying, and jointing of water pipes API 5L Grade X42, 6mm thick ,RPU external coating, solvent free epoxy (SFE) internal lining 600 microns.</t>
  </si>
  <si>
    <t>Pressure Testing of steel pipeline and other tests as per Engineer requirements</t>
  </si>
  <si>
    <t>Hydrostatic pressure testing of the steel water main and any other tests as per Engineer requirement</t>
  </si>
  <si>
    <t>(c) Item 2.3: 160mm dia,  isolation valve, wedge gate valve (See SANS1123) Table 1600)</t>
  </si>
  <si>
    <t>(d) Item 2.4: 300mm dia, scour Valve</t>
  </si>
  <si>
    <t>Item 5.7: MS 400 x 160mm dia Concentric reducer</t>
  </si>
  <si>
    <t>T-Piece</t>
  </si>
  <si>
    <t>Item 5.7: T-Piece</t>
  </si>
  <si>
    <t>SECTION 6: EARTHWORKS (PIPELINES)</t>
  </si>
  <si>
    <t>SECTION 7:EARTHWORKS (PIPE TRENCHES)</t>
  </si>
  <si>
    <t>3.1</t>
  </si>
  <si>
    <t>3.1.1</t>
  </si>
  <si>
    <t>3.1.2</t>
  </si>
  <si>
    <t>4.1</t>
  </si>
  <si>
    <t>4.1.1</t>
  </si>
  <si>
    <t>4.1.2</t>
  </si>
  <si>
    <t>4.1.3</t>
  </si>
  <si>
    <t>5.1</t>
  </si>
  <si>
    <t>5.1.1</t>
  </si>
  <si>
    <t>5.1.2</t>
  </si>
  <si>
    <t>5.1.3</t>
  </si>
  <si>
    <t>6.1</t>
  </si>
  <si>
    <t>6.1.1</t>
  </si>
  <si>
    <t>6.1.3</t>
  </si>
  <si>
    <t>6.1.4</t>
  </si>
  <si>
    <t>6.1.5</t>
  </si>
  <si>
    <t>6.1.6</t>
  </si>
  <si>
    <t>6.1.7</t>
  </si>
  <si>
    <t>6.1.8</t>
  </si>
  <si>
    <t>6.1.9</t>
  </si>
  <si>
    <t>6.1.10</t>
  </si>
  <si>
    <t>6.2</t>
  </si>
  <si>
    <t>6.2.1</t>
  </si>
  <si>
    <t>6.2.2</t>
  </si>
  <si>
    <t>6.2.3</t>
  </si>
  <si>
    <t>6.1.4.1</t>
  </si>
  <si>
    <t>6.1.4.2</t>
  </si>
  <si>
    <t>6.1.6.1</t>
  </si>
  <si>
    <t>6.1.6.2</t>
  </si>
  <si>
    <t>6.1.8.1</t>
  </si>
  <si>
    <t>6.1.8.2</t>
  </si>
  <si>
    <t>6.2.4</t>
  </si>
  <si>
    <t>7.1</t>
  </si>
  <si>
    <t>7.1.1</t>
  </si>
  <si>
    <t>5.1.4</t>
  </si>
  <si>
    <t>7.1.2</t>
  </si>
  <si>
    <t>7.1.3</t>
  </si>
  <si>
    <t>7.2</t>
  </si>
  <si>
    <t>7.2.1</t>
  </si>
  <si>
    <t>7.2.2</t>
  </si>
  <si>
    <t>7.2.3</t>
  </si>
  <si>
    <t>7.3</t>
  </si>
  <si>
    <t>7.3.1</t>
  </si>
  <si>
    <t>7.3.2</t>
  </si>
  <si>
    <t>7.3.3</t>
  </si>
  <si>
    <t>8.1</t>
  </si>
  <si>
    <t>8.1.1</t>
  </si>
  <si>
    <t>8.1.2</t>
  </si>
  <si>
    <t>8.1.3</t>
  </si>
  <si>
    <t>8.1.4</t>
  </si>
  <si>
    <t>8.1.5</t>
  </si>
  <si>
    <t>8.1.6</t>
  </si>
  <si>
    <t>8.1.7</t>
  </si>
  <si>
    <t>8.1.7.1</t>
  </si>
  <si>
    <t>8.1.8</t>
  </si>
  <si>
    <t>8.1.8.1</t>
  </si>
  <si>
    <t>8.1.8.2</t>
  </si>
  <si>
    <t>9.1</t>
  </si>
  <si>
    <t>9.1.1</t>
  </si>
  <si>
    <t>9.1.1.1</t>
  </si>
  <si>
    <t>9.1.1.2</t>
  </si>
  <si>
    <t>9.1.2</t>
  </si>
  <si>
    <t>9.1.2.1</t>
  </si>
  <si>
    <t>9.1.2.2</t>
  </si>
  <si>
    <t>9.1.3</t>
  </si>
  <si>
    <t>9.1.3.1</t>
  </si>
  <si>
    <t>9.1.3.2</t>
  </si>
  <si>
    <t>9.1.4</t>
  </si>
  <si>
    <t>9.1.5</t>
  </si>
  <si>
    <t>9.1.6</t>
  </si>
  <si>
    <t>9.1.7</t>
  </si>
  <si>
    <t>10.1</t>
  </si>
  <si>
    <t>10.1.1</t>
  </si>
  <si>
    <t>10.1.1.1</t>
  </si>
  <si>
    <t>10.1.1.2</t>
  </si>
  <si>
    <t>10.1.1.3</t>
  </si>
  <si>
    <t>10.1.1.4</t>
  </si>
  <si>
    <t>(d)   Over  3,0 m</t>
  </si>
  <si>
    <t>10.1.2</t>
  </si>
  <si>
    <t>10.1.2.1</t>
  </si>
  <si>
    <t>10.2.2</t>
  </si>
  <si>
    <t>10.1.2.2</t>
  </si>
  <si>
    <t>10.1.3</t>
  </si>
  <si>
    <t>10.2</t>
  </si>
  <si>
    <t>10.2.1</t>
  </si>
  <si>
    <t>11.1</t>
  </si>
  <si>
    <t>11.1.1</t>
  </si>
  <si>
    <t>11.2</t>
  </si>
  <si>
    <t>11.2.1</t>
  </si>
  <si>
    <t>11.3</t>
  </si>
  <si>
    <t>11.3.1</t>
  </si>
  <si>
    <t>11.5</t>
  </si>
  <si>
    <t>11.5.1</t>
  </si>
  <si>
    <t>11.5.2</t>
  </si>
  <si>
    <t>11.5.3</t>
  </si>
  <si>
    <t>11.5.4</t>
  </si>
  <si>
    <t>11.6</t>
  </si>
  <si>
    <t>11.6.1</t>
  </si>
  <si>
    <t>11.6.2</t>
  </si>
  <si>
    <t>11.6.3</t>
  </si>
  <si>
    <t>11.6.4</t>
  </si>
  <si>
    <t>11.7</t>
  </si>
  <si>
    <t>11.7.1</t>
  </si>
  <si>
    <t>11.7.2</t>
  </si>
  <si>
    <t>11.7.3</t>
  </si>
  <si>
    <t>11.7.4</t>
  </si>
  <si>
    <t>11.8</t>
  </si>
  <si>
    <t>11.8.1</t>
  </si>
  <si>
    <t>11.8.2</t>
  </si>
  <si>
    <t>11.8.3</t>
  </si>
  <si>
    <t>11.8.4</t>
  </si>
  <si>
    <t>11.9</t>
  </si>
  <si>
    <t>11.9.1</t>
  </si>
  <si>
    <t>11.10</t>
  </si>
  <si>
    <t>11.10.1</t>
  </si>
  <si>
    <t>11.10.2</t>
  </si>
  <si>
    <t>11.10.3</t>
  </si>
  <si>
    <t>11.11</t>
  </si>
  <si>
    <t>11.11.1</t>
  </si>
  <si>
    <t>11.11.2</t>
  </si>
  <si>
    <t>11.11.3</t>
  </si>
  <si>
    <t>11.11.4</t>
  </si>
  <si>
    <t>11.12</t>
  </si>
  <si>
    <t>11.12.1</t>
  </si>
  <si>
    <t>11.12.2</t>
  </si>
  <si>
    <t>11.12.3</t>
  </si>
  <si>
    <t>11.13</t>
  </si>
  <si>
    <t>11.13.1</t>
  </si>
  <si>
    <t>11.13.2</t>
  </si>
  <si>
    <t>11.13.3</t>
  </si>
  <si>
    <t>11.14</t>
  </si>
  <si>
    <t>11.14.1</t>
  </si>
  <si>
    <t>11.15</t>
  </si>
  <si>
    <t>11.14.2</t>
  </si>
  <si>
    <t>11.14.3</t>
  </si>
  <si>
    <t>11.14.4</t>
  </si>
  <si>
    <t>11.15.1</t>
  </si>
  <si>
    <t>11.15.2</t>
  </si>
  <si>
    <t>11.15.3</t>
  </si>
  <si>
    <t>11.16</t>
  </si>
  <si>
    <t>11.16.1</t>
  </si>
  <si>
    <t>11.17</t>
  </si>
  <si>
    <t>10.2.3</t>
  </si>
  <si>
    <t>6.1.10.1</t>
  </si>
  <si>
    <t>6.1.10.2</t>
  </si>
  <si>
    <t>8.1.7.2</t>
  </si>
  <si>
    <t>8.1.9</t>
  </si>
  <si>
    <t>11.1.2</t>
  </si>
  <si>
    <t>11.1.3</t>
  </si>
  <si>
    <t>11.2.2</t>
  </si>
  <si>
    <t>11.2.3</t>
  </si>
  <si>
    <t>11.2.4</t>
  </si>
  <si>
    <t>11.3.2</t>
  </si>
  <si>
    <t>11.3.3</t>
  </si>
  <si>
    <t>11.3.4</t>
  </si>
  <si>
    <t>11.3.5</t>
  </si>
  <si>
    <t>11.5.5</t>
  </si>
  <si>
    <t>11.9.2</t>
  </si>
  <si>
    <t>11.9.3</t>
  </si>
  <si>
    <t>11.9.4</t>
  </si>
  <si>
    <t>11.10.4</t>
  </si>
  <si>
    <t>11.12.4</t>
  </si>
  <si>
    <t>11.13.4</t>
  </si>
  <si>
    <t>11.15.4</t>
  </si>
  <si>
    <t>11.16.2</t>
  </si>
  <si>
    <t>11.16.3</t>
  </si>
  <si>
    <t>11.16.4</t>
  </si>
  <si>
    <t>11.17.1</t>
  </si>
  <si>
    <t>11.17.2</t>
  </si>
  <si>
    <t>11.17.3</t>
  </si>
  <si>
    <t>11.17.4</t>
  </si>
  <si>
    <t>11.18</t>
  </si>
  <si>
    <t>11.18.1</t>
  </si>
  <si>
    <t>11.18.2</t>
  </si>
  <si>
    <t>11.19</t>
  </si>
  <si>
    <t>11.19.1</t>
  </si>
  <si>
    <t>11.19.2</t>
  </si>
  <si>
    <t>12.1</t>
  </si>
  <si>
    <t>12.1.1</t>
  </si>
  <si>
    <t>12.1.2</t>
  </si>
  <si>
    <t>12.1.3</t>
  </si>
  <si>
    <t>12.1.4</t>
  </si>
  <si>
    <t>12.1.5</t>
  </si>
  <si>
    <t>12.1.6</t>
  </si>
  <si>
    <t>12.1.7</t>
  </si>
  <si>
    <t>12.1.8</t>
  </si>
  <si>
    <t>12.1.9</t>
  </si>
  <si>
    <t>12.1.10</t>
  </si>
  <si>
    <t>12.1.11</t>
  </si>
  <si>
    <t>12.1.12</t>
  </si>
  <si>
    <t>12.1.13</t>
  </si>
  <si>
    <t>12.1.14</t>
  </si>
  <si>
    <t>12.1.15</t>
  </si>
  <si>
    <t>12.1.16</t>
  </si>
  <si>
    <t>12.1.17</t>
  </si>
  <si>
    <t>12.1.18</t>
  </si>
  <si>
    <t>12.1.19</t>
  </si>
  <si>
    <t>12.1.20</t>
  </si>
  <si>
    <t>12.1.21</t>
  </si>
  <si>
    <t>12.1.22</t>
  </si>
  <si>
    <t>12.1.23</t>
  </si>
  <si>
    <t>12.1.24</t>
  </si>
  <si>
    <t>12.1.25</t>
  </si>
  <si>
    <t>12.1.26</t>
  </si>
  <si>
    <t>12.1.27</t>
  </si>
  <si>
    <t>12.1.28</t>
  </si>
  <si>
    <t>12.1.29</t>
  </si>
  <si>
    <t>12.1.30</t>
  </si>
  <si>
    <t>12.1.31</t>
  </si>
  <si>
    <t>12.1.32</t>
  </si>
  <si>
    <t>12.1.33</t>
  </si>
  <si>
    <t>12.1.34</t>
  </si>
  <si>
    <t>12.1.35</t>
  </si>
  <si>
    <t>12.1.36</t>
  </si>
  <si>
    <t>12.1.37</t>
  </si>
  <si>
    <t>12.1.38</t>
  </si>
  <si>
    <t>12.1.39</t>
  </si>
  <si>
    <t>12.1.40</t>
  </si>
  <si>
    <t>12.1.41</t>
  </si>
  <si>
    <t>12.1.42</t>
  </si>
  <si>
    <t>12.1.43</t>
  </si>
  <si>
    <t>12.1.44</t>
  </si>
  <si>
    <t>12.1.45</t>
  </si>
  <si>
    <t>12.1.46</t>
  </si>
  <si>
    <t>12.1.47</t>
  </si>
  <si>
    <t>12.1.48</t>
  </si>
  <si>
    <t>12.1.49</t>
  </si>
  <si>
    <t>12.1.50</t>
  </si>
  <si>
    <t>12.1.51</t>
  </si>
  <si>
    <t>12.1.52</t>
  </si>
  <si>
    <t>12.1.53</t>
  </si>
  <si>
    <t>12.1.54</t>
  </si>
  <si>
    <t>12.1.55</t>
  </si>
  <si>
    <t>12.1.56</t>
  </si>
  <si>
    <t>12.1.57</t>
  </si>
  <si>
    <t>12.1.58</t>
  </si>
  <si>
    <t>12.1.59</t>
  </si>
  <si>
    <t>12.1.60</t>
  </si>
  <si>
    <t>12.2</t>
  </si>
  <si>
    <t>12.2.1</t>
  </si>
  <si>
    <t>12.2.2</t>
  </si>
  <si>
    <t>12.2.3</t>
  </si>
  <si>
    <t>12.2.4</t>
  </si>
  <si>
    <t>12.2.5</t>
  </si>
  <si>
    <t>12.2.6</t>
  </si>
  <si>
    <t>12.2.7</t>
  </si>
  <si>
    <t>12.2.8</t>
  </si>
  <si>
    <t>12.2.9</t>
  </si>
  <si>
    <t>12.2.10</t>
  </si>
  <si>
    <t>12.2.11</t>
  </si>
  <si>
    <t>12.2.12</t>
  </si>
  <si>
    <t>12.3</t>
  </si>
  <si>
    <t>12.3.1</t>
  </si>
  <si>
    <t>12.3.2</t>
  </si>
  <si>
    <t>12.3.3</t>
  </si>
  <si>
    <t>12.3.4</t>
  </si>
  <si>
    <t>12.3.5</t>
  </si>
  <si>
    <t>12.3.6</t>
  </si>
  <si>
    <t>12.3.7</t>
  </si>
  <si>
    <t>12.3.8</t>
  </si>
  <si>
    <t>12.3.9</t>
  </si>
  <si>
    <t>12.3.10</t>
  </si>
  <si>
    <t>12.3.11</t>
  </si>
  <si>
    <t>12.3.12</t>
  </si>
  <si>
    <t>12.3.13</t>
  </si>
  <si>
    <t>12.3.14</t>
  </si>
  <si>
    <t>12.3.15</t>
  </si>
  <si>
    <t>12.3.16</t>
  </si>
  <si>
    <t>12.3.17</t>
  </si>
  <si>
    <t>12.3.18</t>
  </si>
  <si>
    <t>12.3.19</t>
  </si>
  <si>
    <t>12.3.20</t>
  </si>
  <si>
    <t>12.3.21</t>
  </si>
  <si>
    <t>12.3.22</t>
  </si>
  <si>
    <t>12.3.23</t>
  </si>
  <si>
    <t>12.3.24</t>
  </si>
  <si>
    <t>12.3.25</t>
  </si>
  <si>
    <t>12.3.26</t>
  </si>
  <si>
    <t>12.3.27</t>
  </si>
  <si>
    <t>12.3.28</t>
  </si>
  <si>
    <t>12.4</t>
  </si>
  <si>
    <t>12.4.1</t>
  </si>
  <si>
    <t>12.4.2</t>
  </si>
  <si>
    <t>12.4.3</t>
  </si>
  <si>
    <t>12.4.4</t>
  </si>
  <si>
    <t>12.4.5</t>
  </si>
  <si>
    <t>12.4.6</t>
  </si>
  <si>
    <t>12.4.7</t>
  </si>
  <si>
    <t>12.4.8</t>
  </si>
  <si>
    <t>12.4.9</t>
  </si>
  <si>
    <t>12.4.10</t>
  </si>
  <si>
    <t>12.4.11</t>
  </si>
  <si>
    <t>12.4.12</t>
  </si>
  <si>
    <t>12.4.13</t>
  </si>
  <si>
    <t>12.4.14</t>
  </si>
  <si>
    <t>12.4.15</t>
  </si>
  <si>
    <t>12.4.16</t>
  </si>
  <si>
    <t>12.4.17</t>
  </si>
  <si>
    <t>12.5</t>
  </si>
  <si>
    <t>12.5.1</t>
  </si>
  <si>
    <t>12.5.2</t>
  </si>
  <si>
    <t>12.5.3</t>
  </si>
  <si>
    <t>12.5.4</t>
  </si>
  <si>
    <t>12.5.5</t>
  </si>
  <si>
    <t>12.5.6</t>
  </si>
  <si>
    <t>12.5.7</t>
  </si>
  <si>
    <t>12.6</t>
  </si>
  <si>
    <t>12.6.1</t>
  </si>
  <si>
    <t>12.6.2</t>
  </si>
  <si>
    <t>12.6.3</t>
  </si>
  <si>
    <t>12.7</t>
  </si>
  <si>
    <t>12.7.1</t>
  </si>
  <si>
    <t>12.7.2</t>
  </si>
  <si>
    <t>12.7.3</t>
  </si>
  <si>
    <t>12.7.4</t>
  </si>
  <si>
    <t>12.7.5</t>
  </si>
  <si>
    <t>12.7.6</t>
  </si>
  <si>
    <t>13.1</t>
  </si>
  <si>
    <t>13.1.1</t>
  </si>
  <si>
    <t>13.1.2</t>
  </si>
  <si>
    <t>13.2</t>
  </si>
  <si>
    <t>13.2.1</t>
  </si>
  <si>
    <t>13.2.2</t>
  </si>
  <si>
    <t>13.2.3</t>
  </si>
  <si>
    <t>13.2.4</t>
  </si>
  <si>
    <t>13.2.5</t>
  </si>
  <si>
    <t>13.2.6</t>
  </si>
  <si>
    <t>13.2.7</t>
  </si>
  <si>
    <t>13.2.8</t>
  </si>
  <si>
    <t>13.2.9</t>
  </si>
  <si>
    <t>13.2.10</t>
  </si>
  <si>
    <t>13.2.11</t>
  </si>
  <si>
    <t>13.2.12</t>
  </si>
  <si>
    <t>13.2.13</t>
  </si>
  <si>
    <t>13.2.14</t>
  </si>
  <si>
    <t>13.2.15</t>
  </si>
  <si>
    <t>13.2.16</t>
  </si>
  <si>
    <t>13.2.17</t>
  </si>
  <si>
    <t>13.2.18</t>
  </si>
  <si>
    <t>13.2.19</t>
  </si>
  <si>
    <t>13.2.20</t>
  </si>
  <si>
    <t>13.2.21</t>
  </si>
  <si>
    <t>13.2.22</t>
  </si>
  <si>
    <t>13.2.23</t>
  </si>
  <si>
    <t>13.2.24</t>
  </si>
  <si>
    <t>13.2.25</t>
  </si>
  <si>
    <t>13.3</t>
  </si>
  <si>
    <t>13.3.1</t>
  </si>
  <si>
    <t>13.3.2</t>
  </si>
  <si>
    <t>13.4</t>
  </si>
  <si>
    <t>13.4.1</t>
  </si>
  <si>
    <t>13.4.2</t>
  </si>
  <si>
    <t>13.4.3</t>
  </si>
  <si>
    <t>13.5</t>
  </si>
  <si>
    <t>13.5.1</t>
  </si>
  <si>
    <t>13.5.2</t>
  </si>
  <si>
    <t>13.5.3</t>
  </si>
  <si>
    <t>13.5.4</t>
  </si>
  <si>
    <t>13.5.5</t>
  </si>
  <si>
    <t>13.5.6</t>
  </si>
  <si>
    <t>13.5.7</t>
  </si>
  <si>
    <t>13.5.8</t>
  </si>
  <si>
    <t>13.5.9</t>
  </si>
  <si>
    <t>13.5.10</t>
  </si>
  <si>
    <t>13.5.11</t>
  </si>
  <si>
    <t>13.5.12</t>
  </si>
  <si>
    <t>13.5.13</t>
  </si>
  <si>
    <t>13.5.14</t>
  </si>
  <si>
    <t>13.5.15</t>
  </si>
  <si>
    <t>13.5.16</t>
  </si>
  <si>
    <t>13.5.17</t>
  </si>
  <si>
    <t>13.5.18</t>
  </si>
  <si>
    <t>13.5.19</t>
  </si>
  <si>
    <t>13.5.20</t>
  </si>
  <si>
    <t>13.5.21</t>
  </si>
  <si>
    <t>13.5.22</t>
  </si>
  <si>
    <t>13.5.23</t>
  </si>
  <si>
    <t>13.6</t>
  </si>
  <si>
    <t>13.6.1</t>
  </si>
  <si>
    <t>13.6.2</t>
  </si>
  <si>
    <t>13.6.3</t>
  </si>
  <si>
    <t>15.1</t>
  </si>
  <si>
    <t>15.1.1</t>
  </si>
  <si>
    <t>15.1.2</t>
  </si>
  <si>
    <t>15.1.3</t>
  </si>
  <si>
    <t>15.1.4</t>
  </si>
  <si>
    <t>15.1.5</t>
  </si>
  <si>
    <t>15.1.6</t>
  </si>
  <si>
    <t>15.1.7</t>
  </si>
  <si>
    <t>15.1.8</t>
  </si>
  <si>
    <t>15.2</t>
  </si>
  <si>
    <t>15.2.1</t>
  </si>
  <si>
    <t>16.1</t>
  </si>
  <si>
    <t>17.1</t>
  </si>
  <si>
    <t>17.1.1</t>
  </si>
  <si>
    <t>17.1.2</t>
  </si>
  <si>
    <t>17.1.3</t>
  </si>
  <si>
    <t>17.1.4</t>
  </si>
  <si>
    <t>17.1.5</t>
  </si>
  <si>
    <t>17.1.6</t>
  </si>
  <si>
    <t>17.1.7</t>
  </si>
  <si>
    <t>17.1.8</t>
  </si>
  <si>
    <t>18.1</t>
  </si>
  <si>
    <t>18.1.1</t>
  </si>
  <si>
    <t>18.1.2</t>
  </si>
  <si>
    <t>18.1.3</t>
  </si>
  <si>
    <t>18.1.4</t>
  </si>
  <si>
    <t>18.1.5</t>
  </si>
  <si>
    <t>18.1.6</t>
  </si>
  <si>
    <t>18.1.7</t>
  </si>
  <si>
    <t>18.1.8</t>
  </si>
  <si>
    <t>18.1.9</t>
  </si>
  <si>
    <t>18.1.10</t>
  </si>
  <si>
    <t>18.1.11</t>
  </si>
  <si>
    <t>18.1.12</t>
  </si>
  <si>
    <t>18.1.13</t>
  </si>
  <si>
    <t>18.1.14</t>
  </si>
  <si>
    <t>18.1.15</t>
  </si>
  <si>
    <t>18.1.16</t>
  </si>
  <si>
    <t>18.1.17</t>
  </si>
  <si>
    <t>18.1.18</t>
  </si>
  <si>
    <t>18.1.19</t>
  </si>
  <si>
    <t>18.1.20</t>
  </si>
  <si>
    <t>18.1.21</t>
  </si>
  <si>
    <t>18.1.22</t>
  </si>
  <si>
    <t>18.1.23</t>
  </si>
  <si>
    <t>18.1.24</t>
  </si>
  <si>
    <t>18.1.25</t>
  </si>
  <si>
    <t>18.1.26</t>
  </si>
  <si>
    <t>18.1.27</t>
  </si>
  <si>
    <t>18.1.28</t>
  </si>
  <si>
    <t>18.1.29</t>
  </si>
  <si>
    <t>18.1.30</t>
  </si>
  <si>
    <t>18.1.31</t>
  </si>
  <si>
    <t>18.1.32</t>
  </si>
  <si>
    <t>18.1.33</t>
  </si>
  <si>
    <t>18.1.34</t>
  </si>
  <si>
    <t>18.1.35</t>
  </si>
  <si>
    <t>18.1.36</t>
  </si>
  <si>
    <t>18.1.37</t>
  </si>
  <si>
    <t>18.1.38</t>
  </si>
  <si>
    <t>18.1.39</t>
  </si>
  <si>
    <t>18.1.40</t>
  </si>
  <si>
    <t>18.1.41</t>
  </si>
  <si>
    <t>19</t>
  </si>
  <si>
    <t>19.1</t>
  </si>
  <si>
    <t>19.1.1</t>
  </si>
  <si>
    <t>19.1.2</t>
  </si>
  <si>
    <t>19.1.3</t>
  </si>
  <si>
    <t>19.1.4</t>
  </si>
  <si>
    <t>19.1.5</t>
  </si>
  <si>
    <t>19.1.6</t>
  </si>
  <si>
    <t>19.1.7</t>
  </si>
  <si>
    <t>19.1.8</t>
  </si>
  <si>
    <t>19.1.9</t>
  </si>
  <si>
    <t>19.1.10</t>
  </si>
  <si>
    <t>19.1.11</t>
  </si>
  <si>
    <t>19.1.12</t>
  </si>
  <si>
    <t>19.1.13</t>
  </si>
  <si>
    <t>19.2</t>
  </si>
  <si>
    <t>19.2.1</t>
  </si>
  <si>
    <t>19.2.2</t>
  </si>
  <si>
    <t>19.2.3</t>
  </si>
  <si>
    <t>19.2.4</t>
  </si>
  <si>
    <t>19.2.5</t>
  </si>
  <si>
    <t>19.2.6</t>
  </si>
  <si>
    <t>19.2.7</t>
  </si>
  <si>
    <t>19.2.8</t>
  </si>
  <si>
    <t>19.2.9</t>
  </si>
  <si>
    <t>19.2.10</t>
  </si>
  <si>
    <t>19.3</t>
  </si>
  <si>
    <t>19.3.1</t>
  </si>
  <si>
    <t>19.3.2</t>
  </si>
  <si>
    <t>19.3.3</t>
  </si>
  <si>
    <t>19.3.4</t>
  </si>
  <si>
    <t>19.3.5</t>
  </si>
  <si>
    <t>19.3.6</t>
  </si>
  <si>
    <t>19.3.7</t>
  </si>
  <si>
    <t>19.3.8</t>
  </si>
  <si>
    <t>19.3.9</t>
  </si>
  <si>
    <t>19.3.10</t>
  </si>
  <si>
    <t>19.3.11</t>
  </si>
  <si>
    <t>20.1</t>
  </si>
  <si>
    <t>20.1.1</t>
  </si>
  <si>
    <t>20.1.2</t>
  </si>
  <si>
    <t>20.1.3</t>
  </si>
  <si>
    <t>20.1.4</t>
  </si>
  <si>
    <t>20.1.5</t>
  </si>
  <si>
    <t>20.1.6</t>
  </si>
  <si>
    <t>20.1.7</t>
  </si>
  <si>
    <t>20.1.7.1</t>
  </si>
  <si>
    <t>20.1.7.2</t>
  </si>
  <si>
    <t>20.1.8</t>
  </si>
  <si>
    <t>20.1.9</t>
  </si>
  <si>
    <t>20.1.10</t>
  </si>
  <si>
    <t>20.1.11</t>
  </si>
  <si>
    <t>20.1.12</t>
  </si>
  <si>
    <t>21.1</t>
  </si>
  <si>
    <t>21.1.1</t>
  </si>
  <si>
    <t>21.1.2</t>
  </si>
  <si>
    <t>21.1.3</t>
  </si>
  <si>
    <t>21.1.4</t>
  </si>
  <si>
    <t>21.1.5</t>
  </si>
  <si>
    <t>21.1.6</t>
  </si>
  <si>
    <t>21.1.7</t>
  </si>
  <si>
    <t>21.1.8</t>
  </si>
  <si>
    <t>21.1.9</t>
  </si>
  <si>
    <t>21.1.10</t>
  </si>
  <si>
    <t>21.1.11</t>
  </si>
  <si>
    <t>21.1.12</t>
  </si>
  <si>
    <t>21.1.13</t>
  </si>
  <si>
    <t>21.1.14</t>
  </si>
  <si>
    <t>21.1.15</t>
  </si>
  <si>
    <t>21.1.16</t>
  </si>
  <si>
    <t>21.2</t>
  </si>
  <si>
    <t>21.2.1</t>
  </si>
  <si>
    <t>21.2.2</t>
  </si>
  <si>
    <t>21.2.3</t>
  </si>
  <si>
    <t>21.2.4</t>
  </si>
  <si>
    <t>21.2.5</t>
  </si>
  <si>
    <t>22.2.5</t>
  </si>
  <si>
    <t>21.2.6</t>
  </si>
  <si>
    <t>21.3</t>
  </si>
  <si>
    <t>21.3.1</t>
  </si>
  <si>
    <t>21.3.2</t>
  </si>
  <si>
    <t>22</t>
  </si>
  <si>
    <t>22.1</t>
  </si>
  <si>
    <t>22.1.1</t>
  </si>
  <si>
    <t>22.1.2</t>
  </si>
  <si>
    <t>22.1.3</t>
  </si>
  <si>
    <t>22.1.4</t>
  </si>
  <si>
    <t>22.1.5</t>
  </si>
  <si>
    <t>22.1.6</t>
  </si>
  <si>
    <t>22.1.7</t>
  </si>
  <si>
    <t>22.1.8</t>
  </si>
  <si>
    <t>22.1.9</t>
  </si>
  <si>
    <t>22.1.10</t>
  </si>
  <si>
    <t>22.1.11</t>
  </si>
  <si>
    <t>22.1.12</t>
  </si>
  <si>
    <t>22.1.13</t>
  </si>
  <si>
    <t>22.1.14</t>
  </si>
  <si>
    <t>22.1.15</t>
  </si>
  <si>
    <t>22.1.16</t>
  </si>
  <si>
    <t>22.1.17</t>
  </si>
  <si>
    <t>22.1.18</t>
  </si>
  <si>
    <t>22.1.19</t>
  </si>
  <si>
    <t>22.1.20</t>
  </si>
  <si>
    <t>22.1.21</t>
  </si>
  <si>
    <t>22.1.22</t>
  </si>
  <si>
    <t>22.1.23</t>
  </si>
  <si>
    <t>22.1.24</t>
  </si>
  <si>
    <t>22.1.25</t>
  </si>
  <si>
    <t>22.1.26</t>
  </si>
  <si>
    <t>22.1.27</t>
  </si>
  <si>
    <t>22.1.28</t>
  </si>
  <si>
    <t>22.1.29</t>
  </si>
  <si>
    <t>22.1.30</t>
  </si>
  <si>
    <t>22.1.31</t>
  </si>
  <si>
    <t>22.1.32</t>
  </si>
  <si>
    <t>22.1.33</t>
  </si>
  <si>
    <t>22.1.34</t>
  </si>
  <si>
    <t>22.1.35</t>
  </si>
  <si>
    <t>22.1.36</t>
  </si>
  <si>
    <t>22.1.37</t>
  </si>
  <si>
    <t>22.1.38</t>
  </si>
  <si>
    <t>22.1.39</t>
  </si>
  <si>
    <t>22.1.40</t>
  </si>
  <si>
    <t>22.1.41</t>
  </si>
  <si>
    <t>22.1.42</t>
  </si>
  <si>
    <t>22.1.43</t>
  </si>
  <si>
    <t>22.1.44</t>
  </si>
  <si>
    <t>22.1.45</t>
  </si>
  <si>
    <t>22.1.46</t>
  </si>
  <si>
    <t>22.1.47</t>
  </si>
  <si>
    <t>22.1.48</t>
  </si>
  <si>
    <t>22.1.49</t>
  </si>
  <si>
    <t>22.1.50</t>
  </si>
  <si>
    <t>22.1.51</t>
  </si>
  <si>
    <t>22.1.52</t>
  </si>
  <si>
    <t>22.1.53</t>
  </si>
  <si>
    <t>22.1.54</t>
  </si>
  <si>
    <t>22.1.55</t>
  </si>
  <si>
    <t>22.1.56</t>
  </si>
  <si>
    <t>22.1.57</t>
  </si>
  <si>
    <t>22.1.58</t>
  </si>
  <si>
    <t>22.1.59</t>
  </si>
  <si>
    <t>22.1.60</t>
  </si>
  <si>
    <t>22.1.61</t>
  </si>
  <si>
    <t>22.1.62</t>
  </si>
  <si>
    <t>22.1.63</t>
  </si>
  <si>
    <t>22.1.64</t>
  </si>
  <si>
    <t>22.1.65</t>
  </si>
  <si>
    <t>22.1.66</t>
  </si>
  <si>
    <t>22.1.67</t>
  </si>
  <si>
    <t>22.1.68</t>
  </si>
  <si>
    <t>22.1.69</t>
  </si>
  <si>
    <t>22.1.70</t>
  </si>
  <si>
    <t>22.1.71</t>
  </si>
  <si>
    <t>22.1.72</t>
  </si>
  <si>
    <t>22.1.73</t>
  </si>
  <si>
    <t>22.1.74</t>
  </si>
  <si>
    <t>22.1.75</t>
  </si>
  <si>
    <t>22.1.76</t>
  </si>
  <si>
    <t>22.1.77</t>
  </si>
  <si>
    <t>22.2</t>
  </si>
  <si>
    <t>22.1.78</t>
  </si>
  <si>
    <t>22.1.79</t>
  </si>
  <si>
    <t>22.1.80</t>
  </si>
  <si>
    <t>22.1.81</t>
  </si>
  <si>
    <t>22.1.82</t>
  </si>
  <si>
    <t>22.1.83</t>
  </si>
  <si>
    <t>22.1.84</t>
  </si>
  <si>
    <t>22.1.85</t>
  </si>
  <si>
    <t>22.1.86</t>
  </si>
  <si>
    <t>22.1.87</t>
  </si>
  <si>
    <t>22.2.1</t>
  </si>
  <si>
    <t>22.2.2</t>
  </si>
  <si>
    <t>22.2.3</t>
  </si>
  <si>
    <t>22.2.4</t>
  </si>
  <si>
    <t>22.2.6</t>
  </si>
  <si>
    <t>22.2.7</t>
  </si>
  <si>
    <t>22.2.8</t>
  </si>
  <si>
    <t>22.2.9</t>
  </si>
  <si>
    <t>22.2.10</t>
  </si>
  <si>
    <t>22.2.11</t>
  </si>
  <si>
    <t>22.2.12</t>
  </si>
  <si>
    <t>22.2.13</t>
  </si>
  <si>
    <t>22.2.14</t>
  </si>
  <si>
    <t>22.2.15</t>
  </si>
  <si>
    <t>22.2.16</t>
  </si>
  <si>
    <t>22.2.17</t>
  </si>
  <si>
    <t>22.2.18</t>
  </si>
  <si>
    <t>22.2.19</t>
  </si>
  <si>
    <t>22.2.20</t>
  </si>
  <si>
    <t>22.2.21</t>
  </si>
  <si>
    <t>22.2.22</t>
  </si>
  <si>
    <t>22.2.23</t>
  </si>
  <si>
    <t>22.2.24</t>
  </si>
  <si>
    <t>22.2.25</t>
  </si>
  <si>
    <t>22.2.26</t>
  </si>
  <si>
    <t>22.2.27</t>
  </si>
  <si>
    <t>22.2.28</t>
  </si>
  <si>
    <t>22.2.29</t>
  </si>
  <si>
    <t>22.2.30</t>
  </si>
  <si>
    <t>22.2.31</t>
  </si>
  <si>
    <t>22.2.32</t>
  </si>
  <si>
    <t>22.2.33</t>
  </si>
  <si>
    <t>22.2.34</t>
  </si>
  <si>
    <t>22.2.35</t>
  </si>
  <si>
    <t>22.2.36</t>
  </si>
  <si>
    <t>22.2.37</t>
  </si>
  <si>
    <t>22.2.38</t>
  </si>
  <si>
    <t>22.2.39</t>
  </si>
  <si>
    <t>22.2.40</t>
  </si>
  <si>
    <t>23</t>
  </si>
  <si>
    <t>23.1</t>
  </si>
  <si>
    <t>23.1.1</t>
  </si>
  <si>
    <t>23.1.2</t>
  </si>
  <si>
    <t>23.1.3</t>
  </si>
  <si>
    <t>23.1.4</t>
  </si>
  <si>
    <t>23.1.5</t>
  </si>
  <si>
    <t>23.1.6</t>
  </si>
  <si>
    <t>23.1.7</t>
  </si>
  <si>
    <t>23.1.8</t>
  </si>
  <si>
    <t>23.1.9</t>
  </si>
  <si>
    <t>23.1.10</t>
  </si>
  <si>
    <t>23.1.11</t>
  </si>
  <si>
    <t>23.1.12</t>
  </si>
  <si>
    <t>23.1.13</t>
  </si>
  <si>
    <t>23.1.14</t>
  </si>
  <si>
    <t>23.1.15</t>
  </si>
  <si>
    <t>23.1.16</t>
  </si>
  <si>
    <t>23.1.17</t>
  </si>
  <si>
    <t>23.1.18</t>
  </si>
  <si>
    <t>23.1.19</t>
  </si>
  <si>
    <t>23.1.20</t>
  </si>
  <si>
    <t>23.1.21</t>
  </si>
  <si>
    <t>23.1.22</t>
  </si>
  <si>
    <t>23.1.23</t>
  </si>
  <si>
    <t>23.1.24</t>
  </si>
  <si>
    <t>23.1.25</t>
  </si>
  <si>
    <t>23.1.26</t>
  </si>
  <si>
    <t>23.1.27</t>
  </si>
  <si>
    <t>23.1.28</t>
  </si>
  <si>
    <t>23.1.29</t>
  </si>
  <si>
    <t>23.1.30</t>
  </si>
  <si>
    <t>23.1.31</t>
  </si>
  <si>
    <t>23.1.32</t>
  </si>
  <si>
    <t>23.1.33</t>
  </si>
  <si>
    <t>23.1.34</t>
  </si>
  <si>
    <t>23.1.35</t>
  </si>
  <si>
    <t>23.1.36</t>
  </si>
  <si>
    <t>23.1.37</t>
  </si>
  <si>
    <t>23.1.38</t>
  </si>
  <si>
    <t>23.1.39</t>
  </si>
  <si>
    <t>23.1.40</t>
  </si>
  <si>
    <t>23.1.41</t>
  </si>
  <si>
    <t>23.1.42</t>
  </si>
  <si>
    <t>23.1.43</t>
  </si>
  <si>
    <t>23.1.44</t>
  </si>
  <si>
    <t>23.1.45</t>
  </si>
  <si>
    <t>23.1.46</t>
  </si>
  <si>
    <t>23.1.47</t>
  </si>
  <si>
    <t>23.1.48</t>
  </si>
  <si>
    <t>23.1.49</t>
  </si>
  <si>
    <t>23.1.50</t>
  </si>
  <si>
    <t>23.1.51</t>
  </si>
  <si>
    <t>23.1.52</t>
  </si>
  <si>
    <t>23.1.53</t>
  </si>
  <si>
    <t>23.1.54</t>
  </si>
  <si>
    <t>23.1.55</t>
  </si>
  <si>
    <t>23.1.56</t>
  </si>
  <si>
    <t>23.1.57</t>
  </si>
  <si>
    <t>23.1.58</t>
  </si>
  <si>
    <t>23.1.59</t>
  </si>
  <si>
    <t>23.1.60</t>
  </si>
  <si>
    <t>23.1.61</t>
  </si>
  <si>
    <t>23.1.62</t>
  </si>
  <si>
    <t>23.1.63</t>
  </si>
  <si>
    <t>23.1.64</t>
  </si>
  <si>
    <t>23.1.65</t>
  </si>
  <si>
    <t>23.1.66</t>
  </si>
  <si>
    <t>23.1.67</t>
  </si>
  <si>
    <t>23.1.68</t>
  </si>
  <si>
    <t>23.1.69</t>
  </si>
  <si>
    <t>23.1.70</t>
  </si>
  <si>
    <t>23.1.71</t>
  </si>
  <si>
    <t>23.1.72</t>
  </si>
  <si>
    <t>23.1.73</t>
  </si>
  <si>
    <t>23.1.74</t>
  </si>
  <si>
    <t>23.1.75</t>
  </si>
  <si>
    <t>23.1.76</t>
  </si>
  <si>
    <t>23.1.77</t>
  </si>
  <si>
    <t>23.1.78</t>
  </si>
  <si>
    <t>23.1.79</t>
  </si>
  <si>
    <t>23.1.80</t>
  </si>
  <si>
    <t>23.1.81</t>
  </si>
  <si>
    <t>23.1.82</t>
  </si>
  <si>
    <t>23.1.83</t>
  </si>
  <si>
    <t>23.1.84</t>
  </si>
  <si>
    <t>23.1.85</t>
  </si>
  <si>
    <t>24</t>
  </si>
  <si>
    <t>24.1</t>
  </si>
  <si>
    <t>24.1.1</t>
  </si>
  <si>
    <t>24.1.2</t>
  </si>
  <si>
    <t>24.1.3</t>
  </si>
  <si>
    <t>24.1.4</t>
  </si>
  <si>
    <t>25.1</t>
  </si>
  <si>
    <t>25.1.1</t>
  </si>
  <si>
    <t>25.1.2</t>
  </si>
  <si>
    <t>25.1.3</t>
  </si>
  <si>
    <t>25.1.4</t>
  </si>
  <si>
    <t>26.1</t>
  </si>
  <si>
    <t>26.1.1</t>
  </si>
  <si>
    <t>26.1.2</t>
  </si>
  <si>
    <t>26.1.3</t>
  </si>
  <si>
    <t>26.1.4</t>
  </si>
  <si>
    <t>26.1.5</t>
  </si>
  <si>
    <t>26.1.5.1</t>
  </si>
  <si>
    <t>26.1.5.2</t>
  </si>
  <si>
    <t>6.1.1.1</t>
  </si>
  <si>
    <t>6.1.1.2</t>
  </si>
  <si>
    <t>6.1.3.1</t>
  </si>
  <si>
    <t>6.1.3.2</t>
  </si>
  <si>
    <t>6.1.5.1</t>
  </si>
  <si>
    <t>6.1.5.2</t>
  </si>
  <si>
    <t>6.1.7.1</t>
  </si>
  <si>
    <t>6.1.7.2</t>
  </si>
  <si>
    <t>6.1.9.1</t>
  </si>
  <si>
    <t>6.1.9.2</t>
  </si>
  <si>
    <t>9.2</t>
  </si>
  <si>
    <t>9.2.1</t>
  </si>
  <si>
    <t>9.2.1.1</t>
  </si>
  <si>
    <t>9.2.1.2</t>
  </si>
  <si>
    <t>9.2.2</t>
  </si>
  <si>
    <t>9.2.3</t>
  </si>
  <si>
    <t>9.2.3.1</t>
  </si>
  <si>
    <t>9.2.3.2</t>
  </si>
  <si>
    <t>9.2.4</t>
  </si>
  <si>
    <t>11.4</t>
  </si>
  <si>
    <t>11.4.1</t>
  </si>
  <si>
    <t>11.4.2</t>
  </si>
  <si>
    <t>11.4.3</t>
  </si>
  <si>
    <t>11.4.4</t>
  </si>
  <si>
    <t>11.6.5</t>
  </si>
  <si>
    <t>11.8.5</t>
  </si>
  <si>
    <t>11.10.5</t>
  </si>
  <si>
    <t>11.12.5</t>
  </si>
  <si>
    <t>11.14.5</t>
  </si>
  <si>
    <t>11.16.5</t>
  </si>
  <si>
    <t>11.19.3</t>
  </si>
  <si>
    <t>12.8</t>
  </si>
  <si>
    <t>12.8.1</t>
  </si>
  <si>
    <t>12.8.2</t>
  </si>
  <si>
    <t>12.8.3</t>
  </si>
  <si>
    <t>12.8.3.1</t>
  </si>
  <si>
    <t>12.8.3.2</t>
  </si>
  <si>
    <t>13.6.13</t>
  </si>
  <si>
    <t>13.5.24</t>
  </si>
  <si>
    <t>13.5.25</t>
  </si>
  <si>
    <t>13.6.4</t>
  </si>
  <si>
    <t>13.6.5</t>
  </si>
  <si>
    <t>13.6.6</t>
  </si>
  <si>
    <t>13.6.7</t>
  </si>
  <si>
    <t>13.6.8</t>
  </si>
  <si>
    <t>13.6.9</t>
  </si>
  <si>
    <t>13.6.10</t>
  </si>
  <si>
    <t>13.6.11</t>
  </si>
  <si>
    <t>13.6.12</t>
  </si>
  <si>
    <t>13.6.14</t>
  </si>
  <si>
    <t>13.6.15</t>
  </si>
  <si>
    <t>13.6.16</t>
  </si>
  <si>
    <t>13.6.17</t>
  </si>
  <si>
    <t>13.6.18</t>
  </si>
  <si>
    <t>13.6.19</t>
  </si>
  <si>
    <t>13.6.20</t>
  </si>
  <si>
    <t>13.6.21</t>
  </si>
  <si>
    <t>13.6.22</t>
  </si>
  <si>
    <t>13.6.23</t>
  </si>
  <si>
    <t>13.7</t>
  </si>
  <si>
    <t>13.7.1</t>
  </si>
  <si>
    <t>13.8</t>
  </si>
  <si>
    <t>13.8.1</t>
  </si>
  <si>
    <t>13.8.2</t>
  </si>
  <si>
    <t>27.1</t>
  </si>
  <si>
    <t>27.1.1</t>
  </si>
  <si>
    <t>27.1.2</t>
  </si>
  <si>
    <t>27.1.3</t>
  </si>
  <si>
    <t>27.2</t>
  </si>
  <si>
    <t>27.2.1</t>
  </si>
  <si>
    <t>27.2.2</t>
  </si>
  <si>
    <t>27.3</t>
  </si>
  <si>
    <t>27.3.1</t>
  </si>
  <si>
    <t>27.4</t>
  </si>
  <si>
    <t>27.4.1</t>
  </si>
  <si>
    <t>27.4.2</t>
  </si>
  <si>
    <t>27.4.3</t>
  </si>
  <si>
    <t>27.4.4</t>
  </si>
  <si>
    <t>27.5</t>
  </si>
  <si>
    <t>27.5.1</t>
  </si>
  <si>
    <t>27.5.2</t>
  </si>
  <si>
    <t>27.5.3</t>
  </si>
  <si>
    <t>27.5.4</t>
  </si>
  <si>
    <t>27.5.5</t>
  </si>
  <si>
    <t>27.5.6</t>
  </si>
  <si>
    <t>14.1</t>
  </si>
  <si>
    <t>14.1.1</t>
  </si>
  <si>
    <t>14.1.2</t>
  </si>
  <si>
    <t>14.1.3</t>
  </si>
  <si>
    <t>14.1.4</t>
  </si>
  <si>
    <t>14.1.5</t>
  </si>
  <si>
    <t>14.1.6</t>
  </si>
  <si>
    <t>14.1.7</t>
  </si>
  <si>
    <t>14.1.8</t>
  </si>
  <si>
    <t>14.1.9</t>
  </si>
  <si>
    <t>14.1.10</t>
  </si>
  <si>
    <t>14.1.11</t>
  </si>
  <si>
    <t>14.1.12</t>
  </si>
  <si>
    <t>14.1.13</t>
  </si>
  <si>
    <t>14.1.14</t>
  </si>
  <si>
    <t>14.1.15</t>
  </si>
  <si>
    <t>14.1.16</t>
  </si>
  <si>
    <t>14.1.17</t>
  </si>
  <si>
    <t>14.1.18</t>
  </si>
  <si>
    <t>14.1.19</t>
  </si>
  <si>
    <t>14.1.20</t>
  </si>
  <si>
    <t>14.1.21</t>
  </si>
  <si>
    <t>14.1.22</t>
  </si>
  <si>
    <t>14.1.23</t>
  </si>
  <si>
    <t>14.1.24</t>
  </si>
  <si>
    <t>14.2</t>
  </si>
  <si>
    <t>14.2.1</t>
  </si>
  <si>
    <t>14.2.2</t>
  </si>
  <si>
    <t>14.2.3</t>
  </si>
  <si>
    <t>14.2.4</t>
  </si>
  <si>
    <t>14.2.5</t>
  </si>
  <si>
    <t>14.2.6</t>
  </si>
  <si>
    <t>14.2.6.1</t>
  </si>
  <si>
    <t>14.2.6.2</t>
  </si>
  <si>
    <t>14.2.6.3</t>
  </si>
  <si>
    <t>14.2.6.4</t>
  </si>
  <si>
    <t>14.2.6.5</t>
  </si>
  <si>
    <t>14.2.7</t>
  </si>
  <si>
    <t>14.2.7.1</t>
  </si>
  <si>
    <t>14.2.7.2</t>
  </si>
  <si>
    <t>14.2.7.3</t>
  </si>
  <si>
    <t>14.2.7.4</t>
  </si>
  <si>
    <t>14.2.7.5</t>
  </si>
  <si>
    <t>14.2.8</t>
  </si>
  <si>
    <t>14.2.9</t>
  </si>
  <si>
    <t>14.2.10</t>
  </si>
  <si>
    <t>14.2.11</t>
  </si>
  <si>
    <t>14.2.12</t>
  </si>
  <si>
    <t>14.2.13</t>
  </si>
  <si>
    <t>14.2.14</t>
  </si>
  <si>
    <t>14.2.15</t>
  </si>
  <si>
    <t>14.2.16</t>
  </si>
  <si>
    <t>Replacement of existing infrastructure</t>
  </si>
  <si>
    <t>14.1.25</t>
  </si>
  <si>
    <t>1.3.3</t>
  </si>
  <si>
    <t>Provisional sum for Cathodic Protection</t>
  </si>
  <si>
    <t>TOTAL FOR SECTION 25 CARRIED FORWARD TO SUMMARY</t>
  </si>
  <si>
    <t>TOTAL SECTION 24 - CARRIED TO SUMMARY</t>
  </si>
  <si>
    <t>TOTAL FOR SECTION 26 CARRIED FORWARD TO SUMMARY</t>
  </si>
  <si>
    <t>TOTAL FOR SECTION 27 CARRIED TO SUMMARY</t>
  </si>
  <si>
    <t>TOTAL FOR SECTION 3 CARRIED FORWARD TO SUMMARY</t>
  </si>
  <si>
    <t>TOTAL FOR SECTION 4 CARRIED FORWARD TO SUMMARY</t>
  </si>
  <si>
    <t>TOTAL FOR SECTION 5 CARRIED FORWARD TO SUMMARY</t>
  </si>
  <si>
    <t>TOTAL FOR SECTION 6 CARRIED FORWARD TO SUMMARY</t>
  </si>
  <si>
    <t>TOTAL FOR SECTION 7 CARRIED FORWARD TO SUMMARY</t>
  </si>
  <si>
    <t>TOTAL FOR SECTION 8 CARRIED FORWARD TO SUMMARY</t>
  </si>
  <si>
    <r>
      <t>Extra over Items</t>
    </r>
    <r>
      <rPr>
        <sz val="10"/>
        <color rgb="FFFF0000"/>
        <rFont val="Arial"/>
        <family val="2"/>
      </rPr>
      <t xml:space="preserve"> </t>
    </r>
    <r>
      <rPr>
        <sz val="10"/>
        <rFont val="Arial"/>
        <family val="2"/>
      </rPr>
      <t xml:space="preserve">8.1.1 to 8.1.4 for excavation in hard rock material. </t>
    </r>
  </si>
  <si>
    <r>
      <t>Extra over items 8.1.1 to 8.1.4</t>
    </r>
    <r>
      <rPr>
        <sz val="10"/>
        <color rgb="FFFF0000"/>
        <rFont val="Arial"/>
        <family val="2"/>
      </rPr>
      <t xml:space="preserve"> </t>
    </r>
    <r>
      <rPr>
        <sz val="10"/>
        <rFont val="Arial"/>
        <family val="2"/>
      </rPr>
      <t>for excavation in:</t>
    </r>
  </si>
  <si>
    <t>TOTAL FOR SECTION 9 CARRIED FORWARD TO SUMMARY</t>
  </si>
  <si>
    <t>TOTAL FOR SECTION 10 CARRIED FORWARD TO SUMMARY</t>
  </si>
  <si>
    <t>TOTAL FOR SECTION 11 CARRIED TO SUMMARY</t>
  </si>
  <si>
    <t>TOTAL FOR SECTION 12 CARRIED TO SUMMARY</t>
  </si>
  <si>
    <t>TOTAL FOR SECTION 13 CARRIED TO SUMMARY</t>
  </si>
  <si>
    <t>TOTAL FOR SECTION 14 CARRIED FORWARD TO SUMMARY</t>
  </si>
  <si>
    <t>TOTAL FOR SECTION 15 CARRIED FORWARD TO SUMMARY</t>
  </si>
  <si>
    <t>TOTAL FOR SECTION 16 CARRIED FORWARD TO SUMMARY</t>
  </si>
  <si>
    <t>TOTAL FOR SECTION 17 CARRIED FORWARD TO SUMMARY</t>
  </si>
  <si>
    <t>TOTAL FOR SECTION 18 CARRIED FORWARD TO SUMMARY</t>
  </si>
  <si>
    <t>TOTAL SECTION 19 CARRIED TO SUMMARY</t>
  </si>
  <si>
    <t>TOTAL FOR SECTION 20 CARRIED TO SUMMARY</t>
  </si>
  <si>
    <t>TOTAL FOR SECTION 21 CARRIED TO SUMMARY</t>
  </si>
  <si>
    <t>ADD 10% ESCALATION</t>
  </si>
  <si>
    <t>Employment of the CLO for duration of contract who shall be appointed by the Contractor and shall report to the Engineer and the Client (R8500 pm plus R500 pm cellphone allowance) (refer C3.4.7)</t>
  </si>
  <si>
    <t xml:space="preserve">Wrapping of butt welded joints along the 500mm diameter pipeline </t>
  </si>
  <si>
    <t>SECTION 27: MISCELLANEOUS WORK FOR PUMP STATION AND VALVE CHAMBERS</t>
  </si>
  <si>
    <t>SANS 1200L</t>
  </si>
  <si>
    <t>MANHOLES FOR VALVER CHAMBERS</t>
  </si>
  <si>
    <t>14.1.26</t>
  </si>
  <si>
    <t>(e) Item 2.5: 500mm dia,  isolation valve, wedge gate valve (See SANS1123) Table 1600)</t>
  </si>
  <si>
    <t>(f) Item 2.6: 400mm dia,  isolation valve, wedge gate valve (See SANS1123) Table 1600)</t>
  </si>
  <si>
    <t>14.1.27</t>
  </si>
  <si>
    <t>(b) 650mm Steel</t>
  </si>
  <si>
    <t>(c) 600mm Steel</t>
  </si>
  <si>
    <t>(d) 500mm Steel</t>
  </si>
  <si>
    <t>(e) 300mm  Steel</t>
  </si>
  <si>
    <t>(e) 200mm  Steel</t>
  </si>
  <si>
    <t>(f) 150mm  Steel</t>
  </si>
  <si>
    <t>a) 700mmø non-rising  class 16 anti-clockwise closing wedge gate valve with cap top</t>
  </si>
  <si>
    <t>d) 650mmø to 600mmø Reducing "T" piece, all sides flanged</t>
  </si>
  <si>
    <t>e) 600ø PN16 cast iron Non Return Valve swing type</t>
  </si>
  <si>
    <t>f) 600mmø non-rising  class 16 anti-clockwise closing wedge gate valve with cap top</t>
  </si>
  <si>
    <t>a) 650mmø Puddle pipe, 1000mm long, flanged one side, plain ended the other side, with puddle flange</t>
  </si>
  <si>
    <t>d) 650mmø non-rising  class 16 anti-clockwise closing wedge gate valve with cap top</t>
  </si>
  <si>
    <t>e) 150mmø Cut length pipe, 200mm long, both sides flanged</t>
  </si>
  <si>
    <t>f) 650ø PN16 cast iron Non Return Valve swing type</t>
  </si>
  <si>
    <r>
      <t>KSB SA OMEGA 250-370A (389 impeller) with a WEG 160kW 380v 315 S/M 4p motor or similar approved including base plate, supply and delivery pipe modifications to ensure fit, capable of following duty: 280l/s at 45.0m with NPSH</t>
    </r>
    <r>
      <rPr>
        <vertAlign val="subscript"/>
        <sz val="10"/>
        <rFont val="Arial"/>
        <family val="2"/>
      </rPr>
      <t xml:space="preserve">r </t>
    </r>
    <r>
      <rPr>
        <sz val="10"/>
        <rFont val="Arial"/>
        <family val="2"/>
      </rPr>
      <t>max of 5m.</t>
    </r>
  </si>
  <si>
    <r>
      <t xml:space="preserve">h) Clamp-on Ultrasonic Flow Meter with </t>
    </r>
    <r>
      <rPr>
        <sz val="10"/>
        <rFont val="Calibri"/>
        <family val="2"/>
      </rPr>
      <t>±</t>
    </r>
    <r>
      <rPr>
        <sz val="10"/>
        <rFont val="Arial"/>
        <family val="2"/>
      </rPr>
      <t>2% accuracy for a Steel pipe DN250mm with vibration resistance up to 50Hz</t>
    </r>
  </si>
  <si>
    <t>16.1.106</t>
  </si>
  <si>
    <t>16.1.105</t>
  </si>
  <si>
    <t>16.1.104</t>
  </si>
  <si>
    <t>16.1.103</t>
  </si>
  <si>
    <t>16.1.102</t>
  </si>
  <si>
    <t>16.1.101</t>
  </si>
  <si>
    <t>16.1.96</t>
  </si>
  <si>
    <t>16.1.97</t>
  </si>
  <si>
    <t>16.1.98</t>
  </si>
  <si>
    <t>16.1.99</t>
  </si>
  <si>
    <t>16.1.100</t>
  </si>
  <si>
    <t>16.1.39</t>
  </si>
  <si>
    <t>16.1.40</t>
  </si>
  <si>
    <t>16.1.41</t>
  </si>
  <si>
    <t>16.1.42</t>
  </si>
  <si>
    <t>16.1.43</t>
  </si>
  <si>
    <t>16.1.44</t>
  </si>
  <si>
    <t>16.1.45</t>
  </si>
  <si>
    <t>16.1.46</t>
  </si>
  <si>
    <t>16.1.47</t>
  </si>
  <si>
    <t>16.1.48</t>
  </si>
  <si>
    <t>16.1.49</t>
  </si>
  <si>
    <t>16.1.50</t>
  </si>
  <si>
    <t>16.1.51</t>
  </si>
  <si>
    <t>16.1.52</t>
  </si>
  <si>
    <t>16.1.53</t>
  </si>
  <si>
    <t>16.1.54</t>
  </si>
  <si>
    <t>16.1.55</t>
  </si>
  <si>
    <t>16.1.56</t>
  </si>
  <si>
    <t>16.1.57</t>
  </si>
  <si>
    <t>16.1.58</t>
  </si>
  <si>
    <t>16.1.59</t>
  </si>
  <si>
    <t>16.1.60</t>
  </si>
  <si>
    <t>16.1.61</t>
  </si>
  <si>
    <t>16.1.62</t>
  </si>
  <si>
    <t>16.1.63</t>
  </si>
  <si>
    <t>16.1.64</t>
  </si>
  <si>
    <t>16.1.65</t>
  </si>
  <si>
    <t>16.1.66</t>
  </si>
  <si>
    <t>16.1.67</t>
  </si>
  <si>
    <t>16.1.68</t>
  </si>
  <si>
    <t>16.1.69</t>
  </si>
  <si>
    <t>16.1.70</t>
  </si>
  <si>
    <t>16.1.71</t>
  </si>
  <si>
    <t>16.1.72</t>
  </si>
  <si>
    <t>16.1.73</t>
  </si>
  <si>
    <t>16.1.74</t>
  </si>
  <si>
    <t>16.1.75</t>
  </si>
  <si>
    <t>16.1.76</t>
  </si>
  <si>
    <t>16.1.78</t>
  </si>
  <si>
    <t>16.1.79</t>
  </si>
  <si>
    <t>16.1.80</t>
  </si>
  <si>
    <t>16.1.81</t>
  </si>
  <si>
    <t>16.1.82</t>
  </si>
  <si>
    <t>16.1.83</t>
  </si>
  <si>
    <t>16.1.84</t>
  </si>
  <si>
    <t>16.1.85</t>
  </si>
  <si>
    <t>16.1.86</t>
  </si>
  <si>
    <t>16.1.87</t>
  </si>
  <si>
    <t>16.1.88</t>
  </si>
  <si>
    <t>16.1.89</t>
  </si>
  <si>
    <t>16.1.90</t>
  </si>
  <si>
    <t>16.1.91</t>
  </si>
  <si>
    <t>16.1.92</t>
  </si>
  <si>
    <t>16.1.93</t>
  </si>
  <si>
    <t>16.1.94</t>
  </si>
  <si>
    <t>16.1.95</t>
  </si>
  <si>
    <t>16.1.1</t>
  </si>
  <si>
    <t>16.1.2</t>
  </si>
  <si>
    <t>16.1.3</t>
  </si>
  <si>
    <t>16.1.4</t>
  </si>
  <si>
    <t>16.1.5</t>
  </si>
  <si>
    <t>16.1.6</t>
  </si>
  <si>
    <t>16.1.7</t>
  </si>
  <si>
    <t>16.1.8</t>
  </si>
  <si>
    <t>16.1.9</t>
  </si>
  <si>
    <t>16.1.10</t>
  </si>
  <si>
    <t>16.1.11</t>
  </si>
  <si>
    <t>16.1.12</t>
  </si>
  <si>
    <t>16.1.13</t>
  </si>
  <si>
    <t>16.1.14</t>
  </si>
  <si>
    <t>16.1.15</t>
  </si>
  <si>
    <t>16.1.16</t>
  </si>
  <si>
    <t>16.1.17</t>
  </si>
  <si>
    <t>16.1.18</t>
  </si>
  <si>
    <t>16.1.19</t>
  </si>
  <si>
    <t>16.1.20</t>
  </si>
  <si>
    <t>16.1.21</t>
  </si>
  <si>
    <t>16.1.22</t>
  </si>
  <si>
    <t>16.1.23</t>
  </si>
  <si>
    <t>16.1.24</t>
  </si>
  <si>
    <t>16.1.25</t>
  </si>
  <si>
    <t>16.1.26</t>
  </si>
  <si>
    <t>16.1.27</t>
  </si>
  <si>
    <t>16.1.28</t>
  </si>
  <si>
    <t>16.1.29</t>
  </si>
  <si>
    <t>16.1.30</t>
  </si>
  <si>
    <t>16.1.31</t>
  </si>
  <si>
    <t>16.1.32</t>
  </si>
  <si>
    <t>16.1.33</t>
  </si>
  <si>
    <t>16.1.34</t>
  </si>
  <si>
    <t>16.1.35</t>
  </si>
  <si>
    <t>16.1.36</t>
  </si>
  <si>
    <t>16.1.37</t>
  </si>
  <si>
    <t>16.1.38</t>
  </si>
  <si>
    <t>Contractual requirements including but not limited to providing surites, insurance of the works and plant; third party or public liability; insurance for compliance with Workmans Compensation Act and any other contractual obligations.</t>
  </si>
  <si>
    <t>Construct surface  concrete V-drains as per Drawing No. GL-01</t>
  </si>
  <si>
    <t>Overheads, charges and profit on 2.1.43 above</t>
  </si>
  <si>
    <t>Overheads, charges and profit on 2.1.46 above</t>
  </si>
  <si>
    <t>Allow for the attendance of EME's or QSE's and other Contractors within the parameters of the site (refer C3.5.26)</t>
  </si>
  <si>
    <t>Rate Only</t>
  </si>
  <si>
    <t>Rate only</t>
  </si>
  <si>
    <t xml:space="preserve">Mark-up for items 12.5.1 to 12.5.6. </t>
  </si>
  <si>
    <t>250 000.00</t>
  </si>
  <si>
    <t>Excavation and backfilling of cable trenches in accordance with Standard Specification</t>
  </si>
  <si>
    <t xml:space="preserve">Supplying, laying, and jointing of steel water pipes API 5L Grade X42, 8mm thick, RPU external coating , solvent free epoxy (SFE) internal lining 600 microns in accordance to SANS 719. The coatings are according to SANS 1217. The pipeline is flanged to standard SANS 1123, Table 1600/3  </t>
  </si>
  <si>
    <t>3</t>
  </si>
  <si>
    <t>Supply, deliver and storage of bolts, washer and nuts as indicated on drawing C01486-SC 01 - C01486-SC 07</t>
  </si>
  <si>
    <t>Supply and install Stainless Steel Catladders as detailed on drawing C01486-SC 01 - C01486-SC 07</t>
  </si>
  <si>
    <t>Supply and install Hot dip galvanized mild steel Catladders as detailed on drawingC01486-SC 01 - C01486-SC 07</t>
  </si>
  <si>
    <t>Handrails assembly complete as per drawing C01486-SC 01 - C01486-SC 07</t>
  </si>
  <si>
    <t>Supply and install one pair of 150mm Ø galvanised steel air vents as detailed on Drg C01486-SC 01 - C01486-SC 07</t>
  </si>
  <si>
    <t xml:space="preserve">1000 x 1000mm </t>
  </si>
  <si>
    <t xml:space="preserve">Supply and install 110mm Ø C.I rain water outlets with 12x3.3mm Ø stainless steel Mesh 1260mm long 550mm wide and bolted with 6 No. 6 Ø SS masonary anchor bolts </t>
  </si>
  <si>
    <t>CONCRETE LINING /WATERPROOFING. 4mm "Derbigum SP4" or equal and approved fully bonded waterproofing system carried out strictly in accordance with the manufacturer's instructions and under a Ten Year Insurance Backed Guarantee on materials and workmanship (On Concrete).</t>
  </si>
  <si>
    <t xml:space="preserve">a) Supply and install 6mm thick double glaze clear glass panel over half brickwall to ceiling (Isolate DB in Pumphouse). 12mm (Total thickness) Thermo-Safe GP ® ClearTSG or Equally approved. </t>
  </si>
  <si>
    <r>
      <rPr>
        <b/>
        <sz val="10"/>
        <rFont val="Arial"/>
        <family val="2"/>
      </rPr>
      <t>Epoxy to floors.</t>
    </r>
    <r>
      <rPr>
        <sz val="10"/>
        <rFont val="Arial"/>
        <family val="2"/>
      </rPr>
      <t xml:space="preserve"> "EPOXY 319/20" epoxy floor and wall coating applied in strict accordance with the manufacturer's instructions.</t>
    </r>
  </si>
  <si>
    <t>Supply and Install 700mm ø Heavy Duty Concrete Manhole covers including the manhole frame for all Valve Chambers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</si>
</sst>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8" formatCode="&quot;R&quot;#,##0.00;[Red]\-&quot;R&quot;#,##0.00"/>
    <numFmt numFmtId="43" formatCode="_-* #,##0.00_-;\-* #,##0.00_-;_-* &quot;-&quot;??_-;_-@_-"/>
    <numFmt numFmtId="164" formatCode="_(* #,##0.00_);_(* \(#,##0.00\);_(* &quot;-&quot;??_);_(@_)"/>
    <numFmt numFmtId="165" formatCode="&quot;R&quot;#,##0.00_);[Red]\(&quot;R&quot;#,##0.00\)"/>
    <numFmt numFmtId="166" formatCode="_ &quot;R&quot;\ * #,##0.00_ ;_ &quot;R&quot;\ * \-#,##0.00_ ;_ &quot;R&quot;\ * &quot;-&quot;??_ ;_ @_ "/>
    <numFmt numFmtId="167" formatCode="_ * #,##0.00_ ;_ * \-#,##0.00_ ;_ * &quot;-&quot;??_ ;_ @_ "/>
    <numFmt numFmtId="168" formatCode="#,##0.0"/>
    <numFmt numFmtId="169" formatCode="0.0"/>
    <numFmt numFmtId="170" formatCode="0.000"/>
    <numFmt numFmtId="171" formatCode="#,##0.000"/>
    <numFmt numFmtId="172" formatCode="&quot;R&quot;\ #,##0.00"/>
    <numFmt numFmtId="173" formatCode="_-&quot;R&quot;\ * #,##0.00_-;\-&quot;R&quot;\ * #,##0.00_-;_-&quot;R&quot;\ * &quot;-&quot;??_-;_-@_-"/>
    <numFmt numFmtId="174" formatCode="_(* #,##0.0_);_(* \(#,##0.0\);_(* &quot;-&quot;??_);_(@_)"/>
    <numFmt numFmtId="175" formatCode="mm\/yy"/>
    <numFmt numFmtId="176" formatCode="dd\-mmm\-yy_)"/>
    <numFmt numFmtId="177" formatCode="\$#,##0\ ;\(\$#,##0\)"/>
    <numFmt numFmtId="178" formatCode="General_)"/>
    <numFmt numFmtId="179" formatCode="_(* #,##0_);_(* \(#,##0\);_(* &quot;-&quot;??_);_(@_)"/>
    <numFmt numFmtId="180" formatCode="&quot;R&quot;\ #,##0.00;&quot;R&quot;\ \-#,##0.00"/>
    <numFmt numFmtId="181" formatCode="&quot;R&quot;#,##0.00"/>
    <numFmt numFmtId="182" formatCode="#\ ##0.00"/>
    <numFmt numFmtId="183" formatCode="_-* #,##0_-;\-* #,##0_-;_-* &quot;-&quot;??_-;_-@_-"/>
    <numFmt numFmtId="184" formatCode="&quot;R&quot;\ #,##0"/>
    <numFmt numFmtId="185" formatCode="#,##0.00;\(#,##0.00\)"/>
  </numFmts>
  <fonts count="8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0"/>
      <name val="Arial"/>
      <family val="2"/>
    </font>
    <font>
      <sz val="10"/>
      <name val="MS Sans Serif"/>
      <family val="2"/>
    </font>
    <font>
      <b/>
      <sz val="10"/>
      <name val="Arial"/>
      <family val="2"/>
    </font>
    <font>
      <sz val="10"/>
      <name val="Arial"/>
      <family val="2"/>
    </font>
    <font>
      <b/>
      <sz val="10"/>
      <name val="Arial"/>
      <family val="2"/>
    </font>
    <font>
      <i/>
      <sz val="10"/>
      <name val="Arial"/>
      <family val="2"/>
    </font>
    <font>
      <sz val="9"/>
      <name val="Arial"/>
      <family val="2"/>
    </font>
    <font>
      <sz val="10"/>
      <color indexed="8"/>
      <name val="Arial"/>
      <family val="2"/>
    </font>
    <font>
      <b/>
      <u/>
      <sz val="12"/>
      <name val="Arial"/>
      <family val="2"/>
    </font>
    <font>
      <b/>
      <sz val="12"/>
      <name val="Arial"/>
      <family val="2"/>
    </font>
    <font>
      <b/>
      <sz val="8"/>
      <name val="Arial"/>
      <family val="2"/>
    </font>
    <font>
      <sz val="8"/>
      <name val="Arial"/>
      <family val="2"/>
    </font>
    <font>
      <sz val="11"/>
      <color indexed="8"/>
      <name val="Calibri"/>
      <family val="2"/>
    </font>
    <font>
      <sz val="11"/>
      <color theme="1"/>
      <name val="Calibri"/>
      <family val="2"/>
      <scheme val="minor"/>
    </font>
    <font>
      <sz val="10"/>
      <name val="Courier"/>
      <family val="3"/>
    </font>
    <font>
      <sz val="8"/>
      <color theme="4"/>
      <name val="Arial"/>
      <family val="2"/>
    </font>
    <font>
      <i/>
      <sz val="8"/>
      <name val="Arial"/>
      <family val="2"/>
    </font>
    <font>
      <b/>
      <sz val="9"/>
      <name val="Arial"/>
      <family val="2"/>
    </font>
    <font>
      <sz val="10"/>
      <color theme="1"/>
      <name val="Arial"/>
      <family val="2"/>
    </font>
    <font>
      <b/>
      <sz val="10"/>
      <color theme="1"/>
      <name val="Arial"/>
      <family val="2"/>
    </font>
    <font>
      <sz val="10"/>
      <name val="Times New Roman"/>
      <family val="1"/>
    </font>
    <font>
      <sz val="8"/>
      <name val="Times New Roman"/>
      <family val="1"/>
    </font>
    <font>
      <b/>
      <sz val="6"/>
      <name val="Arial"/>
      <family val="2"/>
    </font>
    <font>
      <b/>
      <sz val="10"/>
      <name val="Times New Roman"/>
      <family val="1"/>
    </font>
    <font>
      <u/>
      <sz val="10"/>
      <color indexed="12"/>
      <name val="Arial"/>
      <family val="2"/>
    </font>
    <font>
      <u/>
      <sz val="7.5"/>
      <color indexed="12"/>
      <name val="BERNHARD"/>
    </font>
    <font>
      <b/>
      <u/>
      <sz val="10"/>
      <name val="Times New Roman"/>
      <family val="1"/>
    </font>
    <font>
      <u/>
      <sz val="10"/>
      <name val="Times New Roman"/>
      <family val="1"/>
    </font>
    <font>
      <i/>
      <u/>
      <sz val="10"/>
      <name val="Times New Roman"/>
      <family val="1"/>
    </font>
    <font>
      <sz val="10"/>
      <name val="Arial"/>
      <family val="2"/>
    </font>
    <font>
      <b/>
      <sz val="11"/>
      <color theme="1"/>
      <name val="Calibri"/>
      <family val="2"/>
      <scheme val="minor"/>
    </font>
    <font>
      <i/>
      <vertAlign val="superscript"/>
      <sz val="10"/>
      <name val="Arial"/>
      <family val="2"/>
    </font>
    <font>
      <i/>
      <vertAlign val="superscript"/>
      <sz val="11"/>
      <color theme="1"/>
      <name val="Calibri"/>
      <family val="2"/>
      <scheme val="minor"/>
    </font>
    <font>
      <i/>
      <sz val="11"/>
      <color theme="1"/>
      <name val="Calibri"/>
      <family val="2"/>
      <scheme val="minor"/>
    </font>
    <font>
      <vertAlign val="superscript"/>
      <sz val="11"/>
      <color theme="1"/>
      <name val="Calibri"/>
      <family val="2"/>
      <scheme val="minor"/>
    </font>
    <font>
      <b/>
      <vertAlign val="superscript"/>
      <sz val="11"/>
      <color theme="1"/>
      <name val="Calibri"/>
      <family val="2"/>
      <scheme val="minor"/>
    </font>
    <font>
      <b/>
      <i/>
      <sz val="11"/>
      <color theme="1"/>
      <name val="Calibri"/>
      <family val="2"/>
      <scheme val="minor"/>
    </font>
    <font>
      <i/>
      <sz val="10"/>
      <color rgb="FFFF0000"/>
      <name val="Arial"/>
      <family val="2"/>
    </font>
    <font>
      <sz val="10"/>
      <color rgb="FFFF0000"/>
      <name val="Arial"/>
      <family val="2"/>
    </font>
    <font>
      <sz val="10"/>
      <name val="Arial"/>
      <family val="2"/>
    </font>
    <font>
      <vertAlign val="superscript"/>
      <sz val="10"/>
      <name val="Arial"/>
      <family val="2"/>
    </font>
    <font>
      <sz val="10"/>
      <color indexed="10"/>
      <name val="Arial"/>
      <family val="2"/>
    </font>
    <font>
      <sz val="10"/>
      <color theme="0"/>
      <name val="Arial"/>
      <family val="2"/>
    </font>
    <font>
      <b/>
      <u/>
      <sz val="10"/>
      <name val="Arial"/>
      <family val="2"/>
    </font>
    <font>
      <sz val="8"/>
      <name val="Arial"/>
      <family val="2"/>
    </font>
    <font>
      <sz val="10"/>
      <color rgb="FF000000"/>
      <name val="Arial"/>
      <family val="2"/>
    </font>
    <font>
      <sz val="10"/>
      <name val="Calibri"/>
      <family val="2"/>
      <scheme val="minor"/>
    </font>
    <font>
      <sz val="9"/>
      <name val="Calibri"/>
      <family val="2"/>
      <scheme val="minor"/>
    </font>
    <font>
      <b/>
      <u/>
      <sz val="9"/>
      <name val="Arial"/>
      <family val="2"/>
    </font>
    <font>
      <b/>
      <sz val="9"/>
      <name val="Arial Narrow"/>
      <family val="2"/>
    </font>
    <font>
      <sz val="10"/>
      <name val="Helv"/>
      <charset val="204"/>
    </font>
    <font>
      <b/>
      <sz val="10"/>
      <name val="Tahoma"/>
      <family val="2"/>
    </font>
    <font>
      <sz val="10"/>
      <name val="Calibri"/>
      <family val="2"/>
    </font>
    <font>
      <b/>
      <u/>
      <sz val="10"/>
      <color theme="1"/>
      <name val="Arial"/>
      <family val="2"/>
    </font>
    <font>
      <b/>
      <sz val="10"/>
      <name val="Arial Narrow"/>
      <family val="2"/>
    </font>
    <font>
      <sz val="9"/>
      <color rgb="FFFF0000"/>
      <name val="Arial"/>
      <family val="2"/>
    </font>
    <font>
      <sz val="10"/>
      <name val="Arial Narrow"/>
      <family val="2"/>
    </font>
    <font>
      <sz val="10"/>
      <color theme="1"/>
      <name val="Calibri"/>
      <family val="2"/>
      <scheme val="minor"/>
    </font>
    <font>
      <b/>
      <sz val="10"/>
      <color theme="1"/>
      <name val="Calibri"/>
      <family val="2"/>
      <scheme val="minor"/>
    </font>
    <font>
      <vertAlign val="subscript"/>
      <sz val="10"/>
      <name val="Arial"/>
      <family val="2"/>
    </font>
    <font>
      <u/>
      <sz val="10"/>
      <name val="Arial"/>
      <family val="2"/>
    </font>
    <font>
      <vertAlign val="superscript"/>
      <sz val="10"/>
      <color theme="1"/>
      <name val="Arial"/>
      <family val="2"/>
    </font>
    <font>
      <sz val="10"/>
      <name val="Wingdings"/>
      <charset val="2"/>
    </font>
    <font>
      <sz val="10"/>
      <name val="Impact"/>
      <family val="2"/>
    </font>
    <font>
      <b/>
      <i/>
      <sz val="10"/>
      <name val="Arial"/>
      <family val="2"/>
    </font>
    <font>
      <strike/>
      <sz val="10"/>
      <name val="Arial"/>
      <family val="2"/>
    </font>
    <font>
      <strike/>
      <sz val="10"/>
      <color theme="1"/>
      <name val="Arial"/>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00B0F0"/>
        <bgColor indexed="64"/>
      </patternFill>
    </fill>
    <fill>
      <patternFill patternType="solid">
        <fgColor theme="0" tint="-0.34998626667073579"/>
        <bgColor indexed="64"/>
      </patternFill>
    </fill>
    <fill>
      <patternFill patternType="solid">
        <fgColor rgb="FFFF0000"/>
        <bgColor indexed="64"/>
      </patternFill>
    </fill>
  </fills>
  <borders count="92">
    <border>
      <left/>
      <right/>
      <top/>
      <bottom/>
      <diagonal/>
    </border>
    <border>
      <left/>
      <right/>
      <top style="thin">
        <color indexed="64"/>
      </top>
      <bottom/>
      <diagonal/>
    </border>
    <border>
      <left style="thin">
        <color indexed="64"/>
      </left>
      <right/>
      <top/>
      <bottom/>
      <diagonal/>
    </border>
    <border>
      <left/>
      <right/>
      <top/>
      <bottom style="thin">
        <color indexed="64"/>
      </bottom>
      <diagonal/>
    </border>
    <border>
      <left style="thin">
        <color indexed="64"/>
      </left>
      <right style="thin">
        <color indexed="64"/>
      </right>
      <top style="double">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medium">
        <color indexed="64"/>
      </bottom>
      <diagonal/>
    </border>
    <border>
      <left/>
      <right/>
      <top/>
      <bottom style="medium">
        <color indexed="64"/>
      </bottom>
      <diagonal/>
    </border>
    <border>
      <left/>
      <right style="double">
        <color indexed="64"/>
      </right>
      <top/>
      <bottom style="medium">
        <color indexed="64"/>
      </bottom>
      <diagonal/>
    </border>
    <border>
      <left/>
      <right/>
      <top style="medium">
        <color indexed="64"/>
      </top>
      <bottom/>
      <diagonal/>
    </border>
    <border>
      <left/>
      <right style="double">
        <color indexed="64"/>
      </right>
      <top style="medium">
        <color indexed="64"/>
      </top>
      <bottom/>
      <diagonal/>
    </border>
    <border>
      <left style="double">
        <color indexed="64"/>
      </left>
      <right/>
      <top style="thin">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style="double">
        <color indexed="64"/>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ck">
        <color indexed="64"/>
      </left>
      <right style="thick">
        <color indexed="64"/>
      </right>
      <top/>
      <bottom/>
      <diagonal/>
    </border>
    <border>
      <left style="thick">
        <color indexed="64"/>
      </left>
      <right style="thin">
        <color indexed="64"/>
      </right>
      <top style="thick">
        <color indexed="64"/>
      </top>
      <bottom style="thin">
        <color indexed="64"/>
      </bottom>
      <diagonal/>
    </border>
    <border>
      <left style="thick">
        <color indexed="64"/>
      </left>
      <right/>
      <top/>
      <bottom/>
      <diagonal/>
    </border>
    <border>
      <left/>
      <right style="thin">
        <color indexed="64"/>
      </right>
      <top/>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style="thin">
        <color auto="1"/>
      </left>
      <right/>
      <top style="thin">
        <color auto="1"/>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medium">
        <color indexed="64"/>
      </right>
      <top style="double">
        <color indexed="64"/>
      </top>
      <bottom style="double">
        <color indexed="64"/>
      </bottom>
      <diagonal/>
    </border>
    <border>
      <left style="medium">
        <color indexed="64"/>
      </left>
      <right style="thin">
        <color indexed="64"/>
      </right>
      <top style="thin">
        <color indexed="64"/>
      </top>
      <bottom/>
      <diagonal/>
    </border>
    <border>
      <left style="thin">
        <color indexed="64"/>
      </left>
      <right style="medium">
        <color indexed="64"/>
      </right>
      <top style="double">
        <color indexed="64"/>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double">
        <color indexed="64"/>
      </bottom>
      <diagonal/>
    </border>
    <border>
      <left/>
      <right style="medium">
        <color indexed="64"/>
      </right>
      <top style="thin">
        <color indexed="64"/>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s>
  <cellStyleXfs count="204">
    <xf numFmtId="0" fontId="0" fillId="0" borderId="0">
      <alignment vertical="top"/>
    </xf>
    <xf numFmtId="0" fontId="14" fillId="0" borderId="0"/>
    <xf numFmtId="0" fontId="13" fillId="0" borderId="0">
      <alignment vertical="top"/>
    </xf>
    <xf numFmtId="0" fontId="13" fillId="0" borderId="0"/>
    <xf numFmtId="0" fontId="14" fillId="0" borderId="0"/>
    <xf numFmtId="0" fontId="13" fillId="0" borderId="0"/>
    <xf numFmtId="0" fontId="13" fillId="0" borderId="0"/>
    <xf numFmtId="0" fontId="16" fillId="0" borderId="0"/>
    <xf numFmtId="0" fontId="26" fillId="0" borderId="0"/>
    <xf numFmtId="171" fontId="27" fillId="0" borderId="0"/>
    <xf numFmtId="0" fontId="16" fillId="0" borderId="0">
      <alignment vertical="top"/>
    </xf>
    <xf numFmtId="0" fontId="13" fillId="0" borderId="0">
      <alignment vertical="top"/>
    </xf>
    <xf numFmtId="164" fontId="13" fillId="0" borderId="0" applyFont="0" applyFill="0" applyBorder="0" applyAlignment="0" applyProtection="0"/>
    <xf numFmtId="43" fontId="13" fillId="0" borderId="0" applyFont="0" applyFill="0" applyBorder="0" applyAlignment="0" applyProtection="0"/>
    <xf numFmtId="167" fontId="25" fillId="0" borderId="0" applyFont="0" applyFill="0" applyBorder="0" applyAlignment="0" applyProtection="0"/>
    <xf numFmtId="16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0"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25" fillId="0" borderId="0" applyFont="0" applyFill="0" applyBorder="0" applyAlignment="0" applyProtection="0"/>
    <xf numFmtId="164"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168" fontId="13" fillId="0" borderId="43" applyProtection="0"/>
    <xf numFmtId="4" fontId="33" fillId="0" borderId="43" applyProtection="0"/>
    <xf numFmtId="171" fontId="13" fillId="0" borderId="43" applyProtection="0"/>
    <xf numFmtId="166" fontId="13" fillId="0" borderId="0" applyFont="0" applyFill="0" applyBorder="0" applyAlignment="0" applyProtection="0"/>
    <xf numFmtId="173" fontId="13" fillId="0" borderId="0" applyFont="0" applyFill="0" applyBorder="0" applyAlignment="0" applyProtection="0"/>
    <xf numFmtId="0" fontId="14" fillId="0" borderId="0" applyFont="0" applyFill="0" applyBorder="0" applyAlignment="0" applyProtection="0"/>
    <xf numFmtId="174" fontId="14"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34" fillId="0" borderId="0" applyProtection="0"/>
    <xf numFmtId="0" fontId="21" fillId="0" borderId="0" applyProtection="0"/>
    <xf numFmtId="0" fontId="35" fillId="0" borderId="0" applyProtection="0"/>
    <xf numFmtId="2" fontId="13" fillId="0" borderId="0" applyFont="0" applyFill="0" applyBorder="0" applyAlignment="0" applyProtection="0"/>
    <xf numFmtId="2" fontId="13" fillId="0" borderId="0" applyFont="0" applyFill="0" applyBorder="0" applyAlignment="0" applyProtection="0"/>
    <xf numFmtId="178" fontId="36" fillId="0" borderId="44" applyBorder="0"/>
    <xf numFmtId="0" fontId="33" fillId="0" borderId="0" applyNumberFormat="0" applyFont="0" applyFill="0" applyBorder="0" applyAlignment="0" applyProtection="0">
      <protection locked="0"/>
    </xf>
    <xf numFmtId="0" fontId="22" fillId="0" borderId="0" applyProtection="0"/>
    <xf numFmtId="0" fontId="37"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12" fillId="0" borderId="0"/>
    <xf numFmtId="0" fontId="12" fillId="0" borderId="0"/>
    <xf numFmtId="0" fontId="13" fillId="0" borderId="0"/>
    <xf numFmtId="178" fontId="27" fillId="0" borderId="0"/>
    <xf numFmtId="0" fontId="12" fillId="0" borderId="0"/>
    <xf numFmtId="178"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xf numFmtId="0" fontId="13" fillId="0" borderId="0">
      <alignment vertical="top"/>
    </xf>
    <xf numFmtId="0" fontId="13" fillId="0" borderId="0"/>
    <xf numFmtId="0" fontId="13" fillId="0" borderId="0">
      <alignment vertical="top"/>
    </xf>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xf numFmtId="0" fontId="12" fillId="0" borderId="0"/>
    <xf numFmtId="0" fontId="12" fillId="0" borderId="0"/>
    <xf numFmtId="0" fontId="12" fillId="0" borderId="0"/>
    <xf numFmtId="0" fontId="12" fillId="0" borderId="0"/>
    <xf numFmtId="0" fontId="27" fillId="0" borderId="0"/>
    <xf numFmtId="0" fontId="12" fillId="0" borderId="0"/>
    <xf numFmtId="0" fontId="12" fillId="0" borderId="0"/>
    <xf numFmtId="0" fontId="13" fillId="0" borderId="0"/>
    <xf numFmtId="0" fontId="13" fillId="0" borderId="0"/>
    <xf numFmtId="0" fontId="13" fillId="0" borderId="0">
      <alignment vertical="top"/>
    </xf>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27" fillId="0" borderId="0"/>
    <xf numFmtId="178" fontId="27" fillId="0" borderId="0"/>
    <xf numFmtId="0" fontId="13" fillId="0" borderId="0">
      <alignment vertical="top"/>
    </xf>
    <xf numFmtId="0" fontId="13" fillId="0" borderId="0"/>
    <xf numFmtId="178" fontId="27" fillId="0" borderId="0"/>
    <xf numFmtId="0" fontId="13" fillId="0" borderId="0"/>
    <xf numFmtId="0" fontId="13" fillId="0" borderId="0">
      <alignment vertical="top"/>
    </xf>
    <xf numFmtId="0" fontId="12" fillId="0" borderId="0"/>
    <xf numFmtId="165" fontId="27"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0" fillId="0" borderId="0"/>
    <xf numFmtId="0" fontId="41" fillId="0" borderId="45"/>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25" fillId="0" borderId="0" applyFont="0" applyFill="0" applyBorder="0" applyAlignment="0" applyProtection="0"/>
    <xf numFmtId="0" fontId="42" fillId="0" borderId="0"/>
    <xf numFmtId="9" fontId="52" fillId="0" borderId="0" applyFont="0" applyFill="0" applyBorder="0" applyAlignment="0" applyProtection="0"/>
    <xf numFmtId="0" fontId="9" fillId="0" borderId="0"/>
    <xf numFmtId="0" fontId="13" fillId="0" borderId="0"/>
    <xf numFmtId="0" fontId="13" fillId="0" borderId="0"/>
    <xf numFmtId="164" fontId="52" fillId="0" borderId="0" applyFont="0" applyFill="0" applyBorder="0" applyAlignment="0" applyProtection="0"/>
    <xf numFmtId="0" fontId="7" fillId="0" borderId="0"/>
    <xf numFmtId="9" fontId="7" fillId="0" borderId="0" applyFont="0" applyFill="0" applyBorder="0" applyAlignment="0" applyProtection="0"/>
    <xf numFmtId="0" fontId="6" fillId="0" borderId="0"/>
    <xf numFmtId="9" fontId="6" fillId="0" borderId="0" applyFont="0" applyFill="0" applyBorder="0" applyAlignment="0" applyProtection="0"/>
    <xf numFmtId="0" fontId="13" fillId="0" borderId="0">
      <alignment vertical="top"/>
    </xf>
    <xf numFmtId="0" fontId="5" fillId="0" borderId="0"/>
    <xf numFmtId="164" fontId="5" fillId="0" borderId="0" applyFont="0" applyFill="0" applyBorder="0" applyAlignment="0" applyProtection="0"/>
    <xf numFmtId="0" fontId="5"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8" fontId="27" fillId="0" borderId="0"/>
    <xf numFmtId="0" fontId="13"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0" fontId="33" fillId="0" borderId="0"/>
    <xf numFmtId="0" fontId="58" fillId="0" borderId="0"/>
    <xf numFmtId="164" fontId="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0" fontId="13" fillId="0" borderId="0"/>
    <xf numFmtId="0" fontId="63" fillId="0" borderId="0"/>
    <xf numFmtId="0" fontId="13" fillId="0" borderId="0">
      <alignment vertical="top"/>
    </xf>
    <xf numFmtId="0" fontId="13" fillId="0" borderId="0"/>
    <xf numFmtId="0" fontId="14" fillId="0" borderId="0"/>
    <xf numFmtId="0" fontId="3" fillId="0" borderId="0"/>
    <xf numFmtId="0" fontId="14" fillId="0" borderId="0"/>
    <xf numFmtId="0" fontId="13" fillId="0" borderId="0"/>
    <xf numFmtId="0" fontId="2" fillId="0" borderId="0"/>
    <xf numFmtId="0" fontId="13" fillId="0" borderId="0"/>
    <xf numFmtId="0" fontId="13" fillId="0" borderId="0"/>
    <xf numFmtId="0" fontId="13" fillId="0" borderId="0">
      <alignment vertical="top"/>
    </xf>
    <xf numFmtId="0" fontId="13" fillId="0" borderId="0"/>
    <xf numFmtId="0" fontId="13" fillId="0" borderId="0"/>
    <xf numFmtId="0" fontId="14" fillId="0" borderId="0"/>
    <xf numFmtId="0" fontId="1" fillId="0" borderId="0"/>
  </cellStyleXfs>
  <cellXfs count="1460">
    <xf numFmtId="0" fontId="0" fillId="0" borderId="0" xfId="0" applyAlignment="1"/>
    <xf numFmtId="0" fontId="13" fillId="0" borderId="0" xfId="5"/>
    <xf numFmtId="0" fontId="15" fillId="0" borderId="1" xfId="5" applyFont="1" applyBorder="1" applyAlignment="1">
      <alignment horizontal="left" vertical="top" wrapText="1"/>
    </xf>
    <xf numFmtId="0" fontId="15" fillId="0" borderId="0" xfId="5" applyFont="1" applyAlignment="1">
      <alignment horizontal="left" vertical="top" wrapText="1"/>
    </xf>
    <xf numFmtId="0" fontId="15" fillId="0" borderId="4" xfId="5" applyFont="1" applyBorder="1" applyAlignment="1">
      <alignment horizontal="center" vertical="top" wrapText="1"/>
    </xf>
    <xf numFmtId="0" fontId="0" fillId="0" borderId="0" xfId="0">
      <alignment vertical="top"/>
    </xf>
    <xf numFmtId="0" fontId="13" fillId="0" borderId="5" xfId="0" applyFont="1" applyBorder="1">
      <alignment vertical="top"/>
    </xf>
    <xf numFmtId="0" fontId="13" fillId="0" borderId="5" xfId="0" applyFont="1" applyBorder="1" applyAlignment="1">
      <alignment vertical="top" wrapText="1"/>
    </xf>
    <xf numFmtId="0" fontId="15" fillId="0" borderId="5" xfId="0" applyFont="1" applyBorder="1" applyAlignment="1">
      <alignment vertical="top" wrapText="1"/>
    </xf>
    <xf numFmtId="0" fontId="15" fillId="0" borderId="5" xfId="0" applyFont="1" applyBorder="1" applyAlignment="1">
      <alignment horizontal="left" vertical="top" wrapText="1"/>
    </xf>
    <xf numFmtId="0" fontId="13" fillId="0" borderId="5" xfId="0" applyFont="1" applyBorder="1" applyAlignment="1">
      <alignment horizontal="center" vertical="top" wrapText="1"/>
    </xf>
    <xf numFmtId="0" fontId="13" fillId="0" borderId="0" xfId="5" applyAlignment="1">
      <alignment vertical="top"/>
    </xf>
    <xf numFmtId="0" fontId="13" fillId="0" borderId="6" xfId="0" applyFont="1" applyBorder="1" applyAlignment="1">
      <alignment vertical="top" wrapText="1"/>
    </xf>
    <xf numFmtId="0" fontId="0" fillId="0" borderId="0" xfId="0" applyAlignment="1">
      <alignment vertical="center"/>
    </xf>
    <xf numFmtId="0" fontId="13" fillId="0" borderId="5" xfId="2" applyBorder="1">
      <alignment vertical="top"/>
    </xf>
    <xf numFmtId="0" fontId="13" fillId="0" borderId="5" xfId="2" applyBorder="1" applyAlignment="1">
      <alignment vertical="top" wrapText="1"/>
    </xf>
    <xf numFmtId="0" fontId="13" fillId="0" borderId="0" xfId="2" applyAlignment="1">
      <alignment vertical="top" wrapText="1"/>
    </xf>
    <xf numFmtId="0" fontId="13" fillId="0" borderId="0" xfId="5" applyAlignment="1">
      <alignment horizontal="left" vertical="top" wrapText="1"/>
    </xf>
    <xf numFmtId="3" fontId="13" fillId="0" borderId="5" xfId="0" applyNumberFormat="1" applyFont="1" applyBorder="1" applyAlignment="1">
      <alignment horizontal="center" vertical="top" wrapText="1"/>
    </xf>
    <xf numFmtId="4" fontId="13" fillId="0" borderId="5" xfId="0" applyNumberFormat="1" applyFont="1" applyBorder="1" applyAlignment="1">
      <alignment wrapText="1"/>
    </xf>
    <xf numFmtId="0" fontId="13" fillId="0" borderId="0" xfId="6"/>
    <xf numFmtId="0" fontId="15" fillId="0" borderId="5" xfId="6" applyFont="1" applyBorder="1" applyAlignment="1">
      <alignment vertical="top" wrapText="1"/>
    </xf>
    <xf numFmtId="0" fontId="13" fillId="0" borderId="5" xfId="6" applyBorder="1" applyAlignment="1">
      <alignment vertical="top"/>
    </xf>
    <xf numFmtId="0" fontId="13" fillId="0" borderId="5" xfId="6" applyBorder="1" applyAlignment="1">
      <alignment vertical="top" wrapText="1"/>
    </xf>
    <xf numFmtId="0" fontId="15" fillId="0" borderId="0" xfId="6" applyFont="1" applyAlignment="1">
      <alignment vertical="top"/>
    </xf>
    <xf numFmtId="4" fontId="15" fillId="0" borderId="0" xfId="6" applyNumberFormat="1" applyFont="1" applyAlignment="1">
      <alignment horizontal="right" vertical="top" wrapText="1"/>
    </xf>
    <xf numFmtId="4" fontId="13" fillId="0" borderId="5" xfId="0" applyNumberFormat="1" applyFont="1" applyBorder="1" applyAlignment="1">
      <alignment vertical="top" wrapText="1"/>
    </xf>
    <xf numFmtId="1" fontId="15" fillId="0" borderId="4" xfId="5" applyNumberFormat="1" applyFont="1" applyBorder="1" applyAlignment="1">
      <alignment horizontal="center" vertical="top" wrapText="1"/>
    </xf>
    <xf numFmtId="4" fontId="15" fillId="0" borderId="4" xfId="5" applyNumberFormat="1" applyFont="1" applyBorder="1" applyAlignment="1">
      <alignment horizontal="right" vertical="top" wrapText="1"/>
    </xf>
    <xf numFmtId="4" fontId="13" fillId="0" borderId="5" xfId="0" applyNumberFormat="1" applyFont="1" applyBorder="1" applyAlignment="1">
      <alignment horizontal="center" vertical="top" wrapText="1"/>
    </xf>
    <xf numFmtId="0" fontId="13" fillId="0" borderId="1" xfId="5" applyBorder="1" applyAlignment="1">
      <alignment horizontal="center" vertical="top" wrapText="1"/>
    </xf>
    <xf numFmtId="1" fontId="13" fillId="0" borderId="1" xfId="5" applyNumberFormat="1" applyBorder="1" applyAlignment="1">
      <alignment horizontal="center" vertical="top" wrapText="1"/>
    </xf>
    <xf numFmtId="4" fontId="13" fillId="0" borderId="1" xfId="5" applyNumberFormat="1" applyBorder="1" applyAlignment="1">
      <alignment horizontal="right" vertical="top" wrapText="1"/>
    </xf>
    <xf numFmtId="0" fontId="15" fillId="0" borderId="0" xfId="5" applyFont="1" applyAlignment="1">
      <alignment horizontal="center" vertical="top" wrapText="1"/>
    </xf>
    <xf numFmtId="1" fontId="15" fillId="0" borderId="0" xfId="5" applyNumberFormat="1" applyFont="1" applyAlignment="1">
      <alignment horizontal="center" vertical="top" wrapText="1"/>
    </xf>
    <xf numFmtId="4" fontId="15" fillId="0" borderId="0" xfId="5" applyNumberFormat="1" applyFont="1" applyAlignment="1">
      <alignment horizontal="right" vertical="top" wrapText="1"/>
    </xf>
    <xf numFmtId="0" fontId="13" fillId="0" borderId="0" xfId="5" applyAlignment="1">
      <alignment horizontal="center" vertical="top"/>
    </xf>
    <xf numFmtId="0" fontId="13" fillId="0" borderId="0" xfId="5" applyAlignment="1">
      <alignment horizontal="right" vertical="top"/>
    </xf>
    <xf numFmtId="0" fontId="13" fillId="0" borderId="5" xfId="6" applyBorder="1" applyAlignment="1">
      <alignment horizontal="center" vertical="top"/>
    </xf>
    <xf numFmtId="4" fontId="13" fillId="0" borderId="5" xfId="6" applyNumberFormat="1" applyBorder="1" applyAlignment="1">
      <alignment horizontal="right" vertical="top"/>
    </xf>
    <xf numFmtId="0" fontId="13" fillId="0" borderId="5" xfId="6" applyBorder="1" applyAlignment="1">
      <alignment horizontal="center" vertical="top" wrapText="1"/>
    </xf>
    <xf numFmtId="4" fontId="13" fillId="0" borderId="5" xfId="6" applyNumberFormat="1" applyBorder="1" applyAlignment="1">
      <alignment vertical="top" wrapText="1"/>
    </xf>
    <xf numFmtId="4" fontId="13" fillId="0" borderId="5" xfId="6" applyNumberFormat="1" applyBorder="1" applyAlignment="1">
      <alignment horizontal="right" vertical="top" wrapText="1"/>
    </xf>
    <xf numFmtId="0" fontId="13" fillId="0" borderId="1" xfId="6" applyBorder="1" applyAlignment="1">
      <alignment vertical="top" wrapText="1"/>
    </xf>
    <xf numFmtId="0" fontId="13" fillId="0" borderId="1" xfId="6" applyBorder="1" applyAlignment="1">
      <alignment horizontal="center" vertical="top" wrapText="1"/>
    </xf>
    <xf numFmtId="4" fontId="13" fillId="0" borderId="1" xfId="6" applyNumberFormat="1" applyBorder="1" applyAlignment="1">
      <alignment horizontal="right" vertical="top" wrapText="1"/>
    </xf>
    <xf numFmtId="0" fontId="15" fillId="0" borderId="0" xfId="6" applyFont="1" applyAlignment="1">
      <alignment horizontal="center" vertical="top" wrapText="1"/>
    </xf>
    <xf numFmtId="0" fontId="17" fillId="0" borderId="5" xfId="2" applyFont="1" applyBorder="1">
      <alignment vertical="top"/>
    </xf>
    <xf numFmtId="0" fontId="13" fillId="0" borderId="5" xfId="2" applyBorder="1" applyAlignment="1">
      <alignment horizontal="center" vertical="top"/>
    </xf>
    <xf numFmtId="2" fontId="13" fillId="0" borderId="5" xfId="2" applyNumberFormat="1" applyBorder="1" applyAlignment="1">
      <alignment horizontal="right" vertical="top"/>
    </xf>
    <xf numFmtId="0" fontId="15" fillId="0" borderId="5" xfId="2" applyFont="1" applyBorder="1" applyAlignment="1">
      <alignment vertical="top" wrapText="1"/>
    </xf>
    <xf numFmtId="0" fontId="13" fillId="0" borderId="5" xfId="2" applyBorder="1" applyAlignment="1">
      <alignment horizontal="center" vertical="top" wrapText="1"/>
    </xf>
    <xf numFmtId="4" fontId="13" fillId="0" borderId="5" xfId="2" applyNumberFormat="1" applyBorder="1" applyAlignment="1">
      <alignment horizontal="center" vertical="top" wrapText="1"/>
    </xf>
    <xf numFmtId="4" fontId="13" fillId="0" borderId="5" xfId="2" applyNumberFormat="1" applyBorder="1" applyAlignment="1">
      <alignment horizontal="right" vertical="top" wrapText="1"/>
    </xf>
    <xf numFmtId="0" fontId="18" fillId="0" borderId="5" xfId="2" applyFont="1" applyBorder="1" applyAlignment="1">
      <alignment vertical="top" wrapText="1"/>
    </xf>
    <xf numFmtId="0" fontId="16" fillId="0" borderId="5" xfId="2" applyFont="1" applyBorder="1">
      <alignment vertical="top"/>
    </xf>
    <xf numFmtId="0" fontId="17" fillId="0" borderId="0" xfId="2" applyFont="1" applyAlignment="1">
      <alignment vertical="top" wrapText="1"/>
    </xf>
    <xf numFmtId="0" fontId="13" fillId="0" borderId="0" xfId="2" applyAlignment="1">
      <alignment horizontal="center" vertical="top" wrapText="1"/>
    </xf>
    <xf numFmtId="4" fontId="13" fillId="0" borderId="0" xfId="2" applyNumberFormat="1" applyAlignment="1">
      <alignment horizontal="center" vertical="top" wrapText="1"/>
    </xf>
    <xf numFmtId="4" fontId="13" fillId="0" borderId="0" xfId="2" applyNumberFormat="1" applyAlignment="1">
      <alignment horizontal="right" vertical="top" wrapText="1"/>
    </xf>
    <xf numFmtId="9" fontId="13" fillId="0" borderId="0" xfId="2" applyNumberFormat="1" applyAlignment="1">
      <alignment horizontal="right" vertical="top" wrapText="1"/>
    </xf>
    <xf numFmtId="0" fontId="0" fillId="0" borderId="0" xfId="0" applyAlignment="1">
      <alignment vertical="top" wrapText="1"/>
    </xf>
    <xf numFmtId="0" fontId="0" fillId="0" borderId="0" xfId="0" applyAlignment="1">
      <alignment horizontal="center" vertical="top"/>
    </xf>
    <xf numFmtId="0" fontId="13" fillId="0" borderId="0" xfId="5" applyAlignment="1">
      <alignment horizontal="center" vertical="top" wrapText="1"/>
    </xf>
    <xf numFmtId="1" fontId="13" fillId="0" borderId="0" xfId="5" applyNumberFormat="1" applyAlignment="1">
      <alignment horizontal="center" vertical="top" wrapText="1"/>
    </xf>
    <xf numFmtId="4" fontId="13" fillId="0" borderId="0" xfId="5" applyNumberFormat="1" applyAlignment="1">
      <alignment horizontal="right" vertical="top" wrapText="1"/>
    </xf>
    <xf numFmtId="4" fontId="15" fillId="0" borderId="0" xfId="2" applyNumberFormat="1" applyFont="1" applyAlignment="1">
      <alignment horizontal="right" vertical="top" wrapText="1"/>
    </xf>
    <xf numFmtId="0" fontId="16" fillId="0" borderId="0" xfId="4" applyFont="1"/>
    <xf numFmtId="4" fontId="16" fillId="0" borderId="0" xfId="4" applyNumberFormat="1" applyFont="1"/>
    <xf numFmtId="0" fontId="21" fillId="1" borderId="7" xfId="0" applyFont="1" applyFill="1" applyBorder="1" applyAlignment="1">
      <alignment horizontal="left"/>
    </xf>
    <xf numFmtId="0" fontId="22" fillId="1" borderId="8" xfId="0" applyFont="1" applyFill="1" applyBorder="1">
      <alignment vertical="top"/>
    </xf>
    <xf numFmtId="0" fontId="23" fillId="1" borderId="8" xfId="0" applyFont="1" applyFill="1" applyBorder="1">
      <alignment vertical="top"/>
    </xf>
    <xf numFmtId="4" fontId="23" fillId="1" borderId="9" xfId="0" applyNumberFormat="1" applyFont="1" applyFill="1" applyBorder="1">
      <alignment vertical="top"/>
    </xf>
    <xf numFmtId="0" fontId="22" fillId="1" borderId="10" xfId="0" applyFont="1" applyFill="1" applyBorder="1" applyAlignment="1">
      <alignment horizontal="left"/>
    </xf>
    <xf numFmtId="0" fontId="22" fillId="1" borderId="0" xfId="0" applyFont="1" applyFill="1">
      <alignment vertical="top"/>
    </xf>
    <xf numFmtId="0" fontId="23" fillId="1" borderId="0" xfId="0" applyFont="1" applyFill="1">
      <alignment vertical="top"/>
    </xf>
    <xf numFmtId="4" fontId="23" fillId="1" borderId="11" xfId="0" applyNumberFormat="1" applyFont="1" applyFill="1" applyBorder="1">
      <alignment vertical="top"/>
    </xf>
    <xf numFmtId="0" fontId="17" fillId="1" borderId="12" xfId="0" applyFont="1" applyFill="1" applyBorder="1" applyAlignment="1">
      <alignment horizontal="left"/>
    </xf>
    <xf numFmtId="0" fontId="23" fillId="1" borderId="13" xfId="0" applyFont="1" applyFill="1" applyBorder="1">
      <alignment vertical="top"/>
    </xf>
    <xf numFmtId="4" fontId="17" fillId="1" borderId="14" xfId="0" applyNumberFormat="1" applyFont="1" applyFill="1" applyBorder="1">
      <alignment vertical="top"/>
    </xf>
    <xf numFmtId="0" fontId="16" fillId="0" borderId="11" xfId="4" applyFont="1" applyBorder="1"/>
    <xf numFmtId="0" fontId="24" fillId="0" borderId="0" xfId="0" applyFont="1">
      <alignment vertical="top"/>
    </xf>
    <xf numFmtId="172" fontId="16" fillId="0" borderId="15" xfId="4" applyNumberFormat="1" applyFont="1" applyBorder="1"/>
    <xf numFmtId="4" fontId="16" fillId="0" borderId="16" xfId="4" applyNumberFormat="1" applyFont="1" applyBorder="1"/>
    <xf numFmtId="172" fontId="16" fillId="0" borderId="0" xfId="4" applyNumberFormat="1" applyFont="1"/>
    <xf numFmtId="4" fontId="16" fillId="0" borderId="11" xfId="0" applyNumberFormat="1" applyFont="1" applyBorder="1">
      <alignment vertical="top"/>
    </xf>
    <xf numFmtId="4" fontId="16" fillId="0" borderId="11" xfId="4" applyNumberFormat="1" applyFont="1" applyBorder="1"/>
    <xf numFmtId="0" fontId="17" fillId="0" borderId="11" xfId="4" applyFont="1" applyBorder="1"/>
    <xf numFmtId="0" fontId="17" fillId="0" borderId="0" xfId="4" applyFont="1"/>
    <xf numFmtId="0" fontId="17" fillId="0" borderId="17" xfId="0" applyFont="1" applyBorder="1" applyAlignment="1">
      <alignment horizontal="left"/>
    </xf>
    <xf numFmtId="0" fontId="16" fillId="0" borderId="1" xfId="0" applyFont="1" applyBorder="1">
      <alignment vertical="top"/>
    </xf>
    <xf numFmtId="172" fontId="16" fillId="0" borderId="1" xfId="4" applyNumberFormat="1" applyFont="1" applyBorder="1"/>
    <xf numFmtId="0" fontId="16" fillId="0" borderId="10" xfId="0" applyFont="1" applyBorder="1" applyAlignment="1">
      <alignment horizontal="left"/>
    </xf>
    <xf numFmtId="0" fontId="16" fillId="0" borderId="0" xfId="0" applyFont="1">
      <alignment vertical="top"/>
    </xf>
    <xf numFmtId="0" fontId="17" fillId="0" borderId="10" xfId="0" applyFont="1" applyBorder="1" applyAlignment="1">
      <alignment horizontal="left"/>
    </xf>
    <xf numFmtId="0" fontId="16" fillId="0" borderId="13" xfId="0" applyFont="1" applyBorder="1">
      <alignment vertical="top"/>
    </xf>
    <xf numFmtId="4" fontId="16" fillId="0" borderId="16" xfId="0" applyNumberFormat="1" applyFont="1" applyBorder="1">
      <alignment vertical="top"/>
    </xf>
    <xf numFmtId="0" fontId="16" fillId="0" borderId="18" xfId="0" applyFont="1" applyBorder="1" applyAlignment="1">
      <alignment horizontal="left"/>
    </xf>
    <xf numFmtId="0" fontId="16" fillId="0" borderId="19" xfId="0" applyFont="1" applyBorder="1">
      <alignment vertical="top"/>
    </xf>
    <xf numFmtId="172" fontId="16" fillId="0" borderId="19" xfId="4" applyNumberFormat="1" applyFont="1" applyBorder="1"/>
    <xf numFmtId="4" fontId="16" fillId="0" borderId="20" xfId="0" applyNumberFormat="1" applyFont="1" applyBorder="1">
      <alignment vertical="top"/>
    </xf>
    <xf numFmtId="0" fontId="24" fillId="0" borderId="0" xfId="0" applyFont="1" applyAlignment="1">
      <alignment horizontal="left"/>
    </xf>
    <xf numFmtId="4" fontId="24" fillId="0" borderId="0" xfId="0" applyNumberFormat="1" applyFont="1">
      <alignment vertical="top"/>
    </xf>
    <xf numFmtId="1" fontId="17" fillId="0" borderId="5" xfId="2" applyNumberFormat="1" applyFont="1" applyBorder="1" applyAlignment="1">
      <alignment vertical="top" wrapText="1"/>
    </xf>
    <xf numFmtId="1" fontId="17" fillId="0" borderId="5" xfId="2" applyNumberFormat="1" applyFont="1" applyBorder="1">
      <alignment vertical="top"/>
    </xf>
    <xf numFmtId="1" fontId="13" fillId="0" borderId="5" xfId="2" applyNumberFormat="1" applyBorder="1">
      <alignment vertical="top"/>
    </xf>
    <xf numFmtId="1" fontId="13" fillId="0" borderId="5" xfId="2" applyNumberFormat="1" applyBorder="1" applyAlignment="1">
      <alignment vertical="top" wrapText="1"/>
    </xf>
    <xf numFmtId="1" fontId="13" fillId="0" borderId="1" xfId="5" applyNumberFormat="1" applyBorder="1" applyAlignment="1">
      <alignment horizontal="left" vertical="top" wrapText="1"/>
    </xf>
    <xf numFmtId="1" fontId="15" fillId="0" borderId="0" xfId="5" applyNumberFormat="1" applyFont="1" applyAlignment="1">
      <alignment horizontal="left" vertical="top"/>
    </xf>
    <xf numFmtId="1" fontId="13" fillId="0" borderId="0" xfId="2" applyNumberFormat="1">
      <alignment vertical="top"/>
    </xf>
    <xf numFmtId="1" fontId="20" fillId="0" borderId="0" xfId="2" applyNumberFormat="1" applyFont="1" applyAlignment="1">
      <alignment vertical="top" wrapText="1"/>
    </xf>
    <xf numFmtId="1" fontId="13" fillId="0" borderId="0" xfId="2" applyNumberFormat="1" applyAlignment="1">
      <alignment vertical="top" wrapText="1"/>
    </xf>
    <xf numFmtId="1" fontId="20" fillId="0" borderId="0" xfId="2" applyNumberFormat="1" applyFont="1">
      <alignment vertical="top"/>
    </xf>
    <xf numFmtId="1" fontId="13" fillId="0" borderId="0" xfId="5" applyNumberFormat="1" applyAlignment="1">
      <alignment horizontal="left" vertical="top" wrapText="1"/>
    </xf>
    <xf numFmtId="1" fontId="13" fillId="0" borderId="0" xfId="5" applyNumberFormat="1" applyAlignment="1">
      <alignment vertical="top"/>
    </xf>
    <xf numFmtId="49" fontId="13" fillId="0" borderId="5" xfId="0" applyNumberFormat="1" applyFont="1" applyBorder="1" applyAlignment="1">
      <alignment vertical="top" wrapText="1"/>
    </xf>
    <xf numFmtId="0" fontId="0" fillId="0" borderId="5" xfId="0" applyBorder="1" applyAlignment="1">
      <alignment vertical="top" wrapText="1"/>
    </xf>
    <xf numFmtId="3" fontId="13" fillId="0" borderId="5" xfId="6" applyNumberFormat="1" applyBorder="1" applyAlignment="1">
      <alignment horizontal="center" vertical="top"/>
    </xf>
    <xf numFmtId="3" fontId="13" fillId="0" borderId="5" xfId="6" applyNumberFormat="1" applyBorder="1" applyAlignment="1">
      <alignment horizontal="center" vertical="top" wrapText="1"/>
    </xf>
    <xf numFmtId="3" fontId="13" fillId="0" borderId="1" xfId="6" applyNumberFormat="1" applyBorder="1" applyAlignment="1">
      <alignment horizontal="center" vertical="top" wrapText="1"/>
    </xf>
    <xf numFmtId="3" fontId="15" fillId="0" borderId="0" xfId="6" applyNumberFormat="1" applyFont="1" applyAlignment="1">
      <alignment horizontal="center" vertical="top" wrapText="1"/>
    </xf>
    <xf numFmtId="0" fontId="15" fillId="0" borderId="0" xfId="6" applyFont="1" applyAlignment="1">
      <alignment vertical="top" wrapText="1"/>
    </xf>
    <xf numFmtId="169" fontId="24" fillId="0" borderId="24" xfId="9" applyNumberFormat="1" applyFont="1" applyBorder="1"/>
    <xf numFmtId="169" fontId="24" fillId="0" borderId="15" xfId="9" applyNumberFormat="1" applyFont="1" applyBorder="1"/>
    <xf numFmtId="169" fontId="24" fillId="0" borderId="25" xfId="9" applyNumberFormat="1" applyFont="1" applyBorder="1"/>
    <xf numFmtId="169" fontId="23" fillId="0" borderId="26" xfId="9" applyNumberFormat="1" applyFont="1" applyBorder="1"/>
    <xf numFmtId="169" fontId="24" fillId="0" borderId="0" xfId="9" applyNumberFormat="1" applyFont="1"/>
    <xf numFmtId="169" fontId="24" fillId="0" borderId="0" xfId="9" applyNumberFormat="1" applyFont="1" applyAlignment="1">
      <alignment horizontal="right"/>
    </xf>
    <xf numFmtId="169" fontId="24" fillId="0" borderId="27" xfId="9" applyNumberFormat="1" applyFont="1" applyBorder="1"/>
    <xf numFmtId="169" fontId="28" fillId="0" borderId="26" xfId="9" applyNumberFormat="1" applyFont="1" applyBorder="1"/>
    <xf numFmtId="1" fontId="28" fillId="0" borderId="0" xfId="9" applyNumberFormat="1" applyFont="1"/>
    <xf numFmtId="169" fontId="24" fillId="0" borderId="26" xfId="9" applyNumberFormat="1" applyFont="1" applyBorder="1"/>
    <xf numFmtId="169" fontId="24" fillId="0" borderId="27" xfId="9" applyNumberFormat="1" applyFont="1" applyBorder="1" applyAlignment="1">
      <alignment horizontal="right"/>
    </xf>
    <xf numFmtId="169" fontId="29" fillId="0" borderId="26" xfId="9" applyNumberFormat="1" applyFont="1" applyBorder="1"/>
    <xf numFmtId="169" fontId="29" fillId="0" borderId="0" xfId="9" applyNumberFormat="1" applyFont="1"/>
    <xf numFmtId="169" fontId="29" fillId="0" borderId="0" xfId="9" applyNumberFormat="1" applyFont="1" applyAlignment="1">
      <alignment horizontal="right"/>
    </xf>
    <xf numFmtId="169" fontId="29" fillId="0" borderId="27" xfId="9" applyNumberFormat="1" applyFont="1" applyBorder="1" applyAlignment="1">
      <alignment horizontal="right"/>
    </xf>
    <xf numFmtId="169" fontId="24" fillId="0" borderId="28" xfId="9" applyNumberFormat="1" applyFont="1" applyBorder="1"/>
    <xf numFmtId="169" fontId="24" fillId="0" borderId="13" xfId="9" applyNumberFormat="1" applyFont="1" applyBorder="1" applyAlignment="1">
      <alignment horizontal="right"/>
    </xf>
    <xf numFmtId="169" fontId="24" fillId="0" borderId="13" xfId="9" applyNumberFormat="1" applyFont="1" applyBorder="1"/>
    <xf numFmtId="169" fontId="24" fillId="0" borderId="29" xfId="9" applyNumberFormat="1" applyFont="1" applyBorder="1" applyAlignment="1">
      <alignment horizontal="right"/>
    </xf>
    <xf numFmtId="0" fontId="13" fillId="0" borderId="5" xfId="0" applyFont="1" applyBorder="1" applyAlignment="1">
      <alignment horizontal="center" wrapText="1"/>
    </xf>
    <xf numFmtId="3" fontId="13" fillId="0" borderId="5" xfId="0" applyNumberFormat="1" applyFont="1" applyBorder="1" applyAlignment="1">
      <alignment horizontal="center" wrapText="1"/>
    </xf>
    <xf numFmtId="0" fontId="19" fillId="0" borderId="21" xfId="0" applyFont="1" applyBorder="1">
      <alignment vertical="top"/>
    </xf>
    <xf numFmtId="49" fontId="30" fillId="0" borderId="21" xfId="10" applyNumberFormat="1" applyFont="1" applyBorder="1" applyAlignment="1">
      <alignment horizontal="center" vertical="top" wrapText="1"/>
    </xf>
    <xf numFmtId="0" fontId="19" fillId="0" borderId="21" xfId="0" applyFont="1" applyBorder="1" applyAlignment="1"/>
    <xf numFmtId="4" fontId="30" fillId="0" borderId="21" xfId="1" applyNumberFormat="1" applyFont="1" applyBorder="1" applyAlignment="1">
      <alignment horizontal="right" wrapText="1"/>
    </xf>
    <xf numFmtId="0" fontId="19" fillId="0" borderId="21" xfId="0" applyFont="1" applyBorder="1" applyAlignment="1">
      <alignment horizontal="center" vertical="top"/>
    </xf>
    <xf numFmtId="0" fontId="19" fillId="0" borderId="21" xfId="0" applyFont="1" applyBorder="1" applyAlignment="1">
      <alignment horizontal="center"/>
    </xf>
    <xf numFmtId="49" fontId="16" fillId="0" borderId="5" xfId="0" applyNumberFormat="1" applyFont="1" applyBorder="1" applyAlignment="1">
      <alignment vertical="top" wrapText="1"/>
    </xf>
    <xf numFmtId="0" fontId="16" fillId="0" borderId="5" xfId="0" applyFont="1" applyBorder="1" applyAlignment="1">
      <alignment horizontal="center" wrapText="1"/>
    </xf>
    <xf numFmtId="4" fontId="16" fillId="0" borderId="5" xfId="6" applyNumberFormat="1" applyFont="1" applyBorder="1" applyAlignment="1">
      <alignment wrapText="1"/>
    </xf>
    <xf numFmtId="3" fontId="16" fillId="0" borderId="5" xfId="0" applyNumberFormat="1" applyFont="1" applyBorder="1" applyAlignment="1">
      <alignment horizontal="center" wrapText="1"/>
    </xf>
    <xf numFmtId="0" fontId="0" fillId="0" borderId="0" xfId="0" applyAlignment="1">
      <alignment horizontal="center"/>
    </xf>
    <xf numFmtId="0" fontId="13" fillId="0" borderId="5" xfId="6" applyBorder="1" applyAlignment="1">
      <alignment horizontal="center" wrapText="1"/>
    </xf>
    <xf numFmtId="4" fontId="13" fillId="0" borderId="5" xfId="6" applyNumberFormat="1" applyBorder="1" applyAlignment="1">
      <alignment horizontal="right"/>
    </xf>
    <xf numFmtId="3" fontId="13" fillId="0" borderId="5" xfId="6" applyNumberFormat="1" applyBorder="1" applyAlignment="1">
      <alignment horizontal="center" wrapText="1"/>
    </xf>
    <xf numFmtId="4" fontId="13" fillId="0" borderId="5" xfId="6" applyNumberFormat="1" applyBorder="1" applyAlignment="1">
      <alignment horizontal="right" wrapText="1"/>
    </xf>
    <xf numFmtId="4" fontId="13" fillId="0" borderId="5" xfId="0" applyNumberFormat="1" applyFont="1" applyBorder="1" applyAlignment="1">
      <alignment horizontal="right" wrapText="1"/>
    </xf>
    <xf numFmtId="4" fontId="13" fillId="0" borderId="5" xfId="0" applyNumberFormat="1" applyFont="1" applyBorder="1" applyAlignment="1">
      <alignment horizontal="center" wrapText="1"/>
    </xf>
    <xf numFmtId="169" fontId="23" fillId="0" borderId="0" xfId="9" applyNumberFormat="1" applyFont="1" applyAlignment="1">
      <alignment horizontal="right"/>
    </xf>
    <xf numFmtId="169" fontId="23" fillId="0" borderId="13" xfId="9" applyNumberFormat="1" applyFont="1" applyBorder="1" applyAlignment="1">
      <alignment horizontal="right"/>
    </xf>
    <xf numFmtId="169" fontId="24" fillId="4" borderId="0" xfId="9" applyNumberFormat="1" applyFont="1" applyFill="1"/>
    <xf numFmtId="169" fontId="24" fillId="4" borderId="0" xfId="9" applyNumberFormat="1" applyFont="1" applyFill="1" applyAlignment="1">
      <alignment horizontal="right"/>
    </xf>
    <xf numFmtId="169" fontId="29" fillId="4" borderId="0" xfId="9" applyNumberFormat="1" applyFont="1" applyFill="1"/>
    <xf numFmtId="0" fontId="13" fillId="0" borderId="0" xfId="4" applyFont="1"/>
    <xf numFmtId="0" fontId="15" fillId="0" borderId="31" xfId="5" applyFont="1" applyBorder="1" applyAlignment="1">
      <alignment horizontal="center" vertical="top" wrapText="1"/>
    </xf>
    <xf numFmtId="0" fontId="15" fillId="0" borderId="32" xfId="5" applyFont="1" applyBorder="1" applyAlignment="1">
      <alignment horizontal="center" vertical="top" wrapText="1"/>
    </xf>
    <xf numFmtId="1" fontId="15" fillId="0" borderId="32" xfId="5" applyNumberFormat="1" applyFont="1" applyBorder="1" applyAlignment="1">
      <alignment horizontal="center" vertical="top" wrapText="1"/>
    </xf>
    <xf numFmtId="4" fontId="15" fillId="0" borderId="32" xfId="5" applyNumberFormat="1" applyFont="1" applyBorder="1" applyAlignment="1">
      <alignment horizontal="right" vertical="top" wrapText="1"/>
    </xf>
    <xf numFmtId="4" fontId="15" fillId="0" borderId="33" xfId="5" applyNumberFormat="1" applyFont="1" applyBorder="1" applyAlignment="1">
      <alignment horizontal="right" vertical="top" wrapText="1"/>
    </xf>
    <xf numFmtId="0" fontId="15" fillId="0" borderId="34" xfId="5" applyFont="1" applyBorder="1" applyAlignment="1">
      <alignment horizontal="center" vertical="top" wrapText="1"/>
    </xf>
    <xf numFmtId="4" fontId="16" fillId="0" borderId="35" xfId="0" applyNumberFormat="1" applyFont="1" applyBorder="1" applyAlignment="1">
      <alignment horizontal="right" wrapText="1"/>
    </xf>
    <xf numFmtId="0" fontId="13" fillId="0" borderId="36" xfId="0" applyFont="1" applyBorder="1" applyAlignment="1">
      <alignment vertical="top" wrapText="1"/>
    </xf>
    <xf numFmtId="4" fontId="16" fillId="0" borderId="35" xfId="0" applyNumberFormat="1" applyFont="1" applyBorder="1" applyAlignment="1">
      <alignment horizontal="right" vertical="top" wrapText="1"/>
    </xf>
    <xf numFmtId="0" fontId="13" fillId="0" borderId="37" xfId="5" applyBorder="1" applyAlignment="1">
      <alignment horizontal="left" vertical="top" wrapText="1"/>
    </xf>
    <xf numFmtId="0" fontId="13" fillId="0" borderId="26" xfId="5" applyBorder="1" applyAlignment="1">
      <alignment horizontal="left" vertical="top" wrapText="1"/>
    </xf>
    <xf numFmtId="0" fontId="13" fillId="0" borderId="28" xfId="5" applyBorder="1" applyAlignment="1">
      <alignment horizontal="left" vertical="top" wrapText="1"/>
    </xf>
    <xf numFmtId="0" fontId="15" fillId="0" borderId="13" xfId="5" applyFont="1" applyBorder="1" applyAlignment="1">
      <alignment horizontal="left" vertical="top" wrapText="1"/>
    </xf>
    <xf numFmtId="0" fontId="13" fillId="0" borderId="13" xfId="5" applyBorder="1" applyAlignment="1">
      <alignment horizontal="center" vertical="top" wrapText="1"/>
    </xf>
    <xf numFmtId="1" fontId="13" fillId="0" borderId="13" xfId="5" applyNumberFormat="1" applyBorder="1" applyAlignment="1">
      <alignment horizontal="center" vertical="top" wrapText="1"/>
    </xf>
    <xf numFmtId="4" fontId="13" fillId="0" borderId="13" xfId="5" applyNumberFormat="1" applyBorder="1" applyAlignment="1">
      <alignment horizontal="right" vertical="top" wrapText="1"/>
    </xf>
    <xf numFmtId="4" fontId="15" fillId="0" borderId="27" xfId="5" applyNumberFormat="1" applyFont="1" applyBorder="1" applyAlignment="1">
      <alignment horizontal="right" vertical="top" wrapText="1"/>
    </xf>
    <xf numFmtId="0" fontId="13" fillId="0" borderId="36" xfId="2" applyBorder="1">
      <alignment vertical="top"/>
    </xf>
    <xf numFmtId="4" fontId="13" fillId="0" borderId="27" xfId="5" applyNumberFormat="1" applyBorder="1" applyAlignment="1">
      <alignment horizontal="right" vertical="top" wrapText="1"/>
    </xf>
    <xf numFmtId="4" fontId="13" fillId="0" borderId="35" xfId="2" applyNumberFormat="1" applyBorder="1" applyAlignment="1">
      <alignment horizontal="right" vertical="top" wrapText="1"/>
    </xf>
    <xf numFmtId="0" fontId="0" fillId="0" borderId="36" xfId="0" applyBorder="1" applyAlignment="1">
      <alignment vertical="top" wrapText="1"/>
    </xf>
    <xf numFmtId="0" fontId="13" fillId="0" borderId="36" xfId="2" applyBorder="1" applyAlignment="1">
      <alignment vertical="top" wrapText="1"/>
    </xf>
    <xf numFmtId="0" fontId="13" fillId="0" borderId="36" xfId="2" applyBorder="1" applyAlignment="1">
      <alignment horizontal="left" vertical="top" wrapText="1"/>
    </xf>
    <xf numFmtId="4" fontId="13" fillId="0" borderId="27" xfId="2" applyNumberFormat="1" applyBorder="1" applyAlignment="1">
      <alignment horizontal="right" vertical="top" wrapText="1"/>
    </xf>
    <xf numFmtId="0" fontId="13" fillId="0" borderId="27" xfId="5" applyBorder="1" applyAlignment="1">
      <alignment horizontal="right" vertical="top"/>
    </xf>
    <xf numFmtId="4" fontId="13" fillId="0" borderId="38" xfId="5" applyNumberFormat="1" applyBorder="1" applyAlignment="1">
      <alignment horizontal="right" vertical="top" wrapText="1"/>
    </xf>
    <xf numFmtId="4" fontId="15" fillId="0" borderId="35" xfId="0" applyNumberFormat="1" applyFont="1" applyBorder="1" applyAlignment="1">
      <alignment horizontal="right" vertical="top" wrapText="1"/>
    </xf>
    <xf numFmtId="1" fontId="13" fillId="0" borderId="13" xfId="5" applyNumberFormat="1" applyBorder="1" applyAlignment="1">
      <alignment horizontal="left" vertical="top" wrapText="1"/>
    </xf>
    <xf numFmtId="4" fontId="13" fillId="0" borderId="39" xfId="5" applyNumberFormat="1" applyBorder="1" applyAlignment="1">
      <alignment horizontal="right" vertical="top" wrapText="1"/>
    </xf>
    <xf numFmtId="0" fontId="15" fillId="0" borderId="31" xfId="6" applyFont="1" applyBorder="1" applyAlignment="1">
      <alignment horizontal="center" vertical="top" wrapText="1"/>
    </xf>
    <xf numFmtId="0" fontId="15" fillId="0" borderId="32" xfId="6" applyFont="1" applyBorder="1" applyAlignment="1">
      <alignment horizontal="center" vertical="top" wrapText="1"/>
    </xf>
    <xf numFmtId="3" fontId="15" fillId="0" borderId="32" xfId="6" applyNumberFormat="1" applyFont="1" applyBorder="1" applyAlignment="1">
      <alignment horizontal="center" vertical="top" wrapText="1"/>
    </xf>
    <xf numFmtId="4" fontId="15" fillId="0" borderId="32" xfId="6" applyNumberFormat="1" applyFont="1" applyBorder="1" applyAlignment="1">
      <alignment horizontal="center" vertical="top" wrapText="1"/>
    </xf>
    <xf numFmtId="4" fontId="15" fillId="0" borderId="33" xfId="6" applyNumberFormat="1" applyFont="1" applyBorder="1" applyAlignment="1">
      <alignment horizontal="center" vertical="top" wrapText="1"/>
    </xf>
    <xf numFmtId="0" fontId="13" fillId="0" borderId="36" xfId="6" applyBorder="1" applyAlignment="1">
      <alignment vertical="top" wrapText="1"/>
    </xf>
    <xf numFmtId="4" fontId="13" fillId="0" borderId="35" xfId="6" applyNumberFormat="1" applyBorder="1" applyAlignment="1">
      <alignment vertical="top"/>
    </xf>
    <xf numFmtId="4" fontId="13" fillId="0" borderId="35" xfId="6" applyNumberFormat="1" applyBorder="1" applyAlignment="1">
      <alignment vertical="top" wrapText="1"/>
    </xf>
    <xf numFmtId="0" fontId="13" fillId="0" borderId="36" xfId="6" applyBorder="1" applyAlignment="1">
      <alignment vertical="top"/>
    </xf>
    <xf numFmtId="4" fontId="13" fillId="0" borderId="35" xfId="6" applyNumberFormat="1" applyBorder="1"/>
    <xf numFmtId="0" fontId="0" fillId="0" borderId="36" xfId="6" applyFont="1" applyBorder="1" applyAlignment="1">
      <alignment vertical="top" wrapText="1"/>
    </xf>
    <xf numFmtId="4" fontId="13" fillId="0" borderId="38" xfId="6" applyNumberFormat="1" applyBorder="1" applyAlignment="1">
      <alignment vertical="top" wrapText="1"/>
    </xf>
    <xf numFmtId="4" fontId="15" fillId="0" borderId="35" xfId="6" applyNumberFormat="1" applyFont="1" applyBorder="1" applyAlignment="1">
      <alignment vertical="top" wrapText="1"/>
    </xf>
    <xf numFmtId="0" fontId="13" fillId="0" borderId="13" xfId="6" applyBorder="1" applyAlignment="1">
      <alignment vertical="top" wrapText="1"/>
    </xf>
    <xf numFmtId="0" fontId="13" fillId="0" borderId="13" xfId="6" applyBorder="1" applyAlignment="1">
      <alignment horizontal="center" vertical="top" wrapText="1"/>
    </xf>
    <xf numFmtId="3" fontId="13" fillId="0" borderId="13" xfId="6" applyNumberFormat="1" applyBorder="1" applyAlignment="1">
      <alignment horizontal="center" vertical="top" wrapText="1"/>
    </xf>
    <xf numFmtId="4" fontId="13" fillId="0" borderId="13" xfId="6" applyNumberFormat="1" applyBorder="1" applyAlignment="1">
      <alignment horizontal="right" vertical="top" wrapText="1"/>
    </xf>
    <xf numFmtId="4" fontId="13" fillId="0" borderId="35" xfId="0" applyNumberFormat="1" applyFont="1" applyBorder="1" applyAlignment="1">
      <alignment horizontal="right" wrapText="1"/>
    </xf>
    <xf numFmtId="4" fontId="16" fillId="0" borderId="27" xfId="0" applyNumberFormat="1" applyFont="1" applyBorder="1" applyAlignment="1">
      <alignment horizontal="right" wrapText="1"/>
    </xf>
    <xf numFmtId="0" fontId="13" fillId="0" borderId="40" xfId="0" applyFont="1" applyBorder="1" applyAlignment="1">
      <alignment vertical="top" wrapText="1"/>
    </xf>
    <xf numFmtId="4" fontId="13" fillId="0" borderId="35" xfId="0" applyNumberFormat="1" applyFont="1" applyBorder="1" applyAlignment="1">
      <alignment vertical="top" wrapText="1"/>
    </xf>
    <xf numFmtId="4" fontId="13" fillId="0" borderId="35" xfId="0" applyNumberFormat="1" applyFont="1" applyBorder="1" applyAlignment="1">
      <alignment wrapText="1"/>
    </xf>
    <xf numFmtId="0" fontId="0" fillId="0" borderId="41" xfId="0" applyBorder="1">
      <alignment vertical="top"/>
    </xf>
    <xf numFmtId="4" fontId="16" fillId="0" borderId="42" xfId="0" applyNumberFormat="1" applyFont="1" applyBorder="1" applyAlignment="1">
      <alignment wrapText="1"/>
    </xf>
    <xf numFmtId="0" fontId="13" fillId="0" borderId="0" xfId="6" applyAlignment="1">
      <alignment vertical="top" wrapText="1"/>
    </xf>
    <xf numFmtId="0" fontId="13" fillId="0" borderId="0" xfId="6" applyAlignment="1">
      <alignment horizontal="center" vertical="top" wrapText="1"/>
    </xf>
    <xf numFmtId="3" fontId="13" fillId="0" borderId="0" xfId="6" applyNumberFormat="1" applyAlignment="1">
      <alignment horizontal="center" vertical="top" wrapText="1"/>
    </xf>
    <xf numFmtId="4" fontId="13" fillId="0" borderId="0" xfId="6" applyNumberFormat="1" applyAlignment="1">
      <alignment horizontal="right" vertical="top" wrapText="1"/>
    </xf>
    <xf numFmtId="4" fontId="13" fillId="0" borderId="0" xfId="6" applyNumberFormat="1" applyAlignment="1">
      <alignment vertical="top" wrapText="1"/>
    </xf>
    <xf numFmtId="0" fontId="13" fillId="0" borderId="0" xfId="5" applyAlignment="1">
      <alignment wrapText="1"/>
    </xf>
    <xf numFmtId="0" fontId="31" fillId="2" borderId="5" xfId="11" applyFont="1" applyFill="1" applyBorder="1" applyAlignment="1">
      <alignment horizontal="center"/>
    </xf>
    <xf numFmtId="168" fontId="31" fillId="2" borderId="5" xfId="11" applyNumberFormat="1" applyFont="1" applyFill="1" applyBorder="1" applyAlignment="1">
      <alignment horizontal="center"/>
    </xf>
    <xf numFmtId="164" fontId="31" fillId="2" borderId="35" xfId="12" applyFont="1" applyFill="1" applyBorder="1" applyAlignment="1">
      <alignment horizontal="right"/>
    </xf>
    <xf numFmtId="0" fontId="13" fillId="0" borderId="0" xfId="11" applyAlignment="1">
      <alignment vertical="top" wrapText="1"/>
    </xf>
    <xf numFmtId="164" fontId="31" fillId="2" borderId="5" xfId="12" applyFont="1" applyFill="1" applyBorder="1" applyAlignment="1">
      <alignment horizontal="center"/>
    </xf>
    <xf numFmtId="0" fontId="13" fillId="0" borderId="0" xfId="11">
      <alignment vertical="top"/>
    </xf>
    <xf numFmtId="0" fontId="13" fillId="0" borderId="5" xfId="11" applyBorder="1" applyAlignment="1">
      <alignment vertical="top" wrapText="1"/>
    </xf>
    <xf numFmtId="4" fontId="13" fillId="0" borderId="5" xfId="11" applyNumberFormat="1" applyBorder="1" applyAlignment="1">
      <alignment horizontal="center" wrapText="1"/>
    </xf>
    <xf numFmtId="3" fontId="13" fillId="0" borderId="5" xfId="11" applyNumberFormat="1" applyBorder="1" applyAlignment="1">
      <alignment horizontal="center" wrapText="1"/>
    </xf>
    <xf numFmtId="0" fontId="13" fillId="0" borderId="5" xfId="11" applyBorder="1" applyAlignment="1">
      <alignment horizontal="center" wrapText="1"/>
    </xf>
    <xf numFmtId="0" fontId="15" fillId="0" borderId="5" xfId="11" applyFont="1" applyBorder="1" applyAlignment="1">
      <alignment vertical="top" wrapText="1"/>
    </xf>
    <xf numFmtId="0" fontId="0" fillId="0" borderId="5" xfId="6" applyFont="1" applyBorder="1" applyAlignment="1">
      <alignment horizontal="center" wrapText="1"/>
    </xf>
    <xf numFmtId="0" fontId="13" fillId="0" borderId="0" xfId="59"/>
    <xf numFmtId="0" fontId="15" fillId="0" borderId="5" xfId="59" applyFont="1" applyBorder="1" applyAlignment="1">
      <alignment vertical="top" wrapText="1"/>
    </xf>
    <xf numFmtId="0" fontId="13" fillId="0" borderId="5" xfId="59" applyBorder="1" applyAlignment="1">
      <alignment wrapText="1"/>
    </xf>
    <xf numFmtId="4" fontId="13" fillId="0" borderId="5" xfId="59" applyNumberFormat="1" applyBorder="1" applyAlignment="1">
      <alignment horizontal="center" wrapText="1"/>
    </xf>
    <xf numFmtId="0" fontId="13" fillId="0" borderId="5" xfId="0" applyFont="1" applyBorder="1" applyAlignment="1">
      <alignment wrapText="1"/>
    </xf>
    <xf numFmtId="0" fontId="13" fillId="0" borderId="5" xfId="0" applyFont="1" applyBorder="1" applyAlignment="1"/>
    <xf numFmtId="0" fontId="43" fillId="0" borderId="0" xfId="132" applyFont="1" applyAlignment="1">
      <alignment horizontal="center" vertical="center"/>
    </xf>
    <xf numFmtId="0" fontId="43" fillId="0" borderId="23" xfId="132" applyFont="1" applyBorder="1" applyAlignment="1">
      <alignment horizontal="center" vertical="center"/>
    </xf>
    <xf numFmtId="0" fontId="15" fillId="0" borderId="0" xfId="132" applyFont="1" applyAlignment="1">
      <alignment vertical="center"/>
    </xf>
    <xf numFmtId="0" fontId="0" fillId="0" borderId="0" xfId="132" applyFont="1" applyAlignment="1">
      <alignment vertical="center"/>
    </xf>
    <xf numFmtId="0" fontId="42" fillId="0" borderId="0" xfId="132"/>
    <xf numFmtId="0" fontId="0" fillId="0" borderId="23" xfId="132" applyFont="1" applyBorder="1" applyAlignment="1">
      <alignment vertical="center"/>
    </xf>
    <xf numFmtId="0" fontId="0" fillId="0" borderId="23" xfId="132" applyFont="1" applyBorder="1" applyAlignment="1">
      <alignment horizontal="center" vertical="center"/>
    </xf>
    <xf numFmtId="0" fontId="18" fillId="0" borderId="23" xfId="132" applyFont="1" applyBorder="1" applyAlignment="1">
      <alignment vertical="center" wrapText="1"/>
    </xf>
    <xf numFmtId="0" fontId="11" fillId="0" borderId="0" xfId="132" applyFont="1" applyAlignment="1">
      <alignment horizontal="left" vertical="center"/>
    </xf>
    <xf numFmtId="0" fontId="18" fillId="0" borderId="0" xfId="132" applyFont="1" applyAlignment="1">
      <alignment horizontal="left" vertical="center"/>
    </xf>
    <xf numFmtId="0" fontId="11" fillId="0" borderId="0" xfId="132" applyFont="1" applyAlignment="1">
      <alignment vertical="center"/>
    </xf>
    <xf numFmtId="0" fontId="18" fillId="0" borderId="0" xfId="132" applyFont="1"/>
    <xf numFmtId="170" fontId="0" fillId="0" borderId="23" xfId="132" applyNumberFormat="1" applyFont="1" applyBorder="1" applyAlignment="1">
      <alignment vertical="center"/>
    </xf>
    <xf numFmtId="0" fontId="18" fillId="0" borderId="0" xfId="132" applyFont="1" applyAlignment="1">
      <alignment vertical="center"/>
    </xf>
    <xf numFmtId="0" fontId="43" fillId="0" borderId="0" xfId="132" applyFont="1" applyAlignment="1">
      <alignment vertical="center"/>
    </xf>
    <xf numFmtId="0" fontId="43" fillId="3" borderId="23" xfId="132" applyFont="1" applyFill="1" applyBorder="1" applyAlignment="1">
      <alignment vertical="center"/>
    </xf>
    <xf numFmtId="170" fontId="43" fillId="3" borderId="23" xfId="132" applyNumberFormat="1" applyFont="1" applyFill="1" applyBorder="1" applyAlignment="1">
      <alignment vertical="center"/>
    </xf>
    <xf numFmtId="0" fontId="43" fillId="3" borderId="23" xfId="132" applyFont="1" applyFill="1" applyBorder="1" applyAlignment="1">
      <alignment horizontal="center" vertical="center"/>
    </xf>
    <xf numFmtId="0" fontId="49" fillId="3" borderId="23" xfId="132" applyFont="1" applyFill="1" applyBorder="1" applyAlignment="1">
      <alignment vertical="center" wrapText="1"/>
    </xf>
    <xf numFmtId="0" fontId="43" fillId="0" borderId="23" xfId="132" applyFont="1" applyBorder="1" applyAlignment="1">
      <alignment vertical="center"/>
    </xf>
    <xf numFmtId="170" fontId="43" fillId="0" borderId="23" xfId="132" applyNumberFormat="1" applyFont="1" applyBorder="1" applyAlignment="1">
      <alignment vertical="center"/>
    </xf>
    <xf numFmtId="0" fontId="49" fillId="0" borderId="23" xfId="132" applyFont="1" applyBorder="1" applyAlignment="1">
      <alignment vertical="center" wrapText="1"/>
    </xf>
    <xf numFmtId="0" fontId="18" fillId="0" borderId="23" xfId="132" applyFont="1" applyBorder="1" applyAlignment="1">
      <alignment vertical="center"/>
    </xf>
    <xf numFmtId="0" fontId="13" fillId="0" borderId="23" xfId="132" applyFont="1" applyBorder="1" applyAlignment="1">
      <alignment vertical="center"/>
    </xf>
    <xf numFmtId="170" fontId="0" fillId="6" borderId="23" xfId="132" applyNumberFormat="1" applyFont="1" applyFill="1" applyBorder="1" applyAlignment="1">
      <alignment vertical="center"/>
    </xf>
    <xf numFmtId="0" fontId="50" fillId="0" borderId="23" xfId="132" applyFont="1" applyBorder="1" applyAlignment="1">
      <alignment vertical="center" wrapText="1"/>
    </xf>
    <xf numFmtId="0" fontId="13" fillId="0" borderId="23" xfId="132" applyFont="1" applyBorder="1" applyAlignment="1">
      <alignment horizontal="center" vertical="center"/>
    </xf>
    <xf numFmtId="170" fontId="43" fillId="3" borderId="23" xfId="132" applyNumberFormat="1" applyFont="1" applyFill="1" applyBorder="1" applyAlignment="1">
      <alignment horizontal="center" vertical="center"/>
    </xf>
    <xf numFmtId="0" fontId="42" fillId="0" borderId="0" xfId="132" applyAlignment="1">
      <alignment horizontal="center"/>
    </xf>
    <xf numFmtId="164" fontId="13" fillId="0" borderId="0" xfId="11" applyNumberFormat="1" applyAlignment="1">
      <alignment vertical="top" wrapText="1"/>
    </xf>
    <xf numFmtId="0" fontId="16" fillId="0" borderId="5" xfId="0" applyFont="1" applyBorder="1" applyAlignment="1">
      <alignment horizontal="center" vertical="top" wrapText="1"/>
    </xf>
    <xf numFmtId="4" fontId="16" fillId="0" borderId="5" xfId="6" applyNumberFormat="1" applyFont="1" applyBorder="1" applyAlignment="1">
      <alignment vertical="top" wrapText="1"/>
    </xf>
    <xf numFmtId="0" fontId="15" fillId="0" borderId="10" xfId="0" applyFont="1" applyBorder="1" applyAlignment="1">
      <alignment horizontal="left"/>
    </xf>
    <xf numFmtId="4" fontId="16" fillId="0" borderId="35" xfId="0" applyNumberFormat="1" applyFont="1" applyBorder="1" applyAlignment="1">
      <alignment horizontal="right" vertical="center" wrapText="1"/>
    </xf>
    <xf numFmtId="4" fontId="16" fillId="0" borderId="27" xfId="0" applyNumberFormat="1" applyFont="1" applyBorder="1" applyAlignment="1">
      <alignment horizontal="right" vertical="top" wrapText="1"/>
    </xf>
    <xf numFmtId="0" fontId="13" fillId="0" borderId="36" xfId="11" applyBorder="1" applyAlignment="1">
      <alignment vertical="top" wrapText="1"/>
    </xf>
    <xf numFmtId="164" fontId="31" fillId="2" borderId="35" xfId="12" applyFont="1" applyFill="1" applyBorder="1" applyAlignment="1">
      <alignment horizontal="center"/>
    </xf>
    <xf numFmtId="0" fontId="0" fillId="0" borderId="5" xfId="0" applyBorder="1" applyAlignment="1">
      <alignment horizontal="center" wrapText="1"/>
    </xf>
    <xf numFmtId="169" fontId="23" fillId="4" borderId="26" xfId="9" applyNumberFormat="1" applyFont="1" applyFill="1" applyBorder="1"/>
    <xf numFmtId="169" fontId="24" fillId="4" borderId="26" xfId="9" applyNumberFormat="1" applyFont="1" applyFill="1" applyBorder="1"/>
    <xf numFmtId="169" fontId="29" fillId="4" borderId="26" xfId="9" applyNumberFormat="1" applyFont="1" applyFill="1" applyBorder="1"/>
    <xf numFmtId="0" fontId="13" fillId="0" borderId="0" xfId="135"/>
    <xf numFmtId="4" fontId="13" fillId="0" borderId="5" xfId="135" applyNumberFormat="1" applyBorder="1" applyAlignment="1">
      <alignment horizontal="right" wrapText="1"/>
    </xf>
    <xf numFmtId="0" fontId="52" fillId="0" borderId="5" xfId="0" applyFont="1" applyBorder="1" applyAlignment="1">
      <alignment wrapText="1"/>
    </xf>
    <xf numFmtId="0" fontId="52" fillId="0" borderId="5" xfId="0" applyFont="1" applyBorder="1" applyAlignment="1">
      <alignment horizontal="center" wrapText="1"/>
    </xf>
    <xf numFmtId="0" fontId="52" fillId="0" borderId="5" xfId="0" applyFont="1" applyBorder="1" applyAlignment="1">
      <alignment vertical="top" wrapText="1"/>
    </xf>
    <xf numFmtId="0" fontId="15" fillId="0" borderId="5" xfId="0" applyFont="1" applyBorder="1" applyAlignment="1">
      <alignment wrapText="1"/>
    </xf>
    <xf numFmtId="3" fontId="52" fillId="0" borderId="5" xfId="0" applyNumberFormat="1" applyFont="1" applyBorder="1" applyAlignment="1">
      <alignment horizontal="center" wrapText="1"/>
    </xf>
    <xf numFmtId="0" fontId="0" fillId="0" borderId="5" xfId="0" applyBorder="1" applyAlignment="1">
      <alignment wrapText="1"/>
    </xf>
    <xf numFmtId="169" fontId="52" fillId="0" borderId="5" xfId="0" applyNumberFormat="1" applyFont="1" applyBorder="1" applyAlignment="1">
      <alignment horizontal="center" wrapText="1"/>
    </xf>
    <xf numFmtId="1" fontId="52" fillId="0" borderId="5" xfId="0" applyNumberFormat="1" applyFont="1" applyBorder="1" applyAlignment="1">
      <alignment horizontal="center" wrapText="1"/>
    </xf>
    <xf numFmtId="172" fontId="13" fillId="0" borderId="0" xfId="4" applyNumberFormat="1" applyFont="1"/>
    <xf numFmtId="0" fontId="31" fillId="2" borderId="5" xfId="11" applyFont="1" applyFill="1" applyBorder="1" applyAlignment="1">
      <alignment horizontal="center" wrapText="1"/>
    </xf>
    <xf numFmtId="164" fontId="31" fillId="2" borderId="5" xfId="12" applyFont="1" applyFill="1" applyBorder="1" applyAlignment="1">
      <alignment horizontal="right" wrapText="1"/>
    </xf>
    <xf numFmtId="164" fontId="31" fillId="2" borderId="5" xfId="12" applyFont="1" applyFill="1" applyBorder="1" applyAlignment="1">
      <alignment wrapText="1"/>
    </xf>
    <xf numFmtId="0" fontId="13" fillId="0" borderId="5" xfId="11" applyBorder="1" applyAlignment="1">
      <alignment horizontal="center" vertical="center" wrapText="1"/>
    </xf>
    <xf numFmtId="0" fontId="13" fillId="0" borderId="0" xfId="5" applyAlignment="1">
      <alignment horizontal="center" wrapText="1"/>
    </xf>
    <xf numFmtId="4" fontId="13" fillId="0" borderId="0" xfId="3" applyNumberFormat="1" applyAlignment="1">
      <alignment horizontal="right" wrapText="1"/>
    </xf>
    <xf numFmtId="3" fontId="13" fillId="0" borderId="5" xfId="11" applyNumberFormat="1" applyBorder="1" applyAlignment="1">
      <alignment horizontal="center" vertical="center" wrapText="1"/>
    </xf>
    <xf numFmtId="0" fontId="42" fillId="0" borderId="23" xfId="132" applyBorder="1"/>
    <xf numFmtId="0" fontId="42" fillId="0" borderId="23" xfId="132" applyBorder="1" applyAlignment="1">
      <alignment horizontal="center"/>
    </xf>
    <xf numFmtId="0" fontId="13" fillId="0" borderId="23" xfId="132" applyFont="1" applyBorder="1"/>
    <xf numFmtId="0" fontId="0" fillId="0" borderId="23" xfId="132" applyFont="1" applyBorder="1"/>
    <xf numFmtId="0" fontId="0" fillId="0" borderId="23" xfId="132" applyFont="1" applyBorder="1" applyAlignment="1">
      <alignment horizontal="center"/>
    </xf>
    <xf numFmtId="0" fontId="13" fillId="0" borderId="23" xfId="132" applyFont="1" applyBorder="1" applyAlignment="1">
      <alignment horizontal="center"/>
    </xf>
    <xf numFmtId="0" fontId="0" fillId="0" borderId="23" xfId="0" applyBorder="1" applyAlignment="1"/>
    <xf numFmtId="0" fontId="0" fillId="3" borderId="23" xfId="0" applyFill="1" applyBorder="1" applyAlignment="1"/>
    <xf numFmtId="169" fontId="24" fillId="4" borderId="28" xfId="9" applyNumberFormat="1" applyFont="1" applyFill="1" applyBorder="1"/>
    <xf numFmtId="169" fontId="24" fillId="4" borderId="13" xfId="9" applyNumberFormat="1" applyFont="1" applyFill="1" applyBorder="1" applyAlignment="1">
      <alignment horizontal="right"/>
    </xf>
    <xf numFmtId="0" fontId="0" fillId="0" borderId="2" xfId="0" applyBorder="1" applyAlignment="1">
      <alignment horizontal="right"/>
    </xf>
    <xf numFmtId="164" fontId="0" fillId="0" borderId="23" xfId="137" applyFont="1" applyBorder="1" applyAlignment="1">
      <alignment vertical="center"/>
    </xf>
    <xf numFmtId="164" fontId="42" fillId="0" borderId="23" xfId="137" applyFont="1" applyBorder="1" applyAlignment="1">
      <alignment horizontal="center"/>
    </xf>
    <xf numFmtId="164" fontId="42" fillId="0" borderId="0" xfId="137" applyFont="1"/>
    <xf numFmtId="164" fontId="0" fillId="0" borderId="0" xfId="137" applyFont="1"/>
    <xf numFmtId="0" fontId="13" fillId="0" borderId="0" xfId="132" applyFont="1"/>
    <xf numFmtId="0" fontId="0" fillId="0" borderId="22" xfId="0" applyBorder="1" applyAlignment="1">
      <alignment horizontal="right"/>
    </xf>
    <xf numFmtId="16" fontId="0" fillId="0" borderId="23" xfId="0" applyNumberFormat="1" applyBorder="1" applyAlignment="1"/>
    <xf numFmtId="1" fontId="0" fillId="0" borderId="23" xfId="132" applyNumberFormat="1" applyFont="1" applyBorder="1"/>
    <xf numFmtId="179" fontId="42" fillId="0" borderId="23" xfId="137" applyNumberFormat="1" applyFont="1" applyBorder="1"/>
    <xf numFmtId="179" fontId="42" fillId="0" borderId="23" xfId="132" applyNumberFormat="1" applyBorder="1"/>
    <xf numFmtId="1" fontId="42" fillId="0" borderId="23" xfId="132" applyNumberFormat="1" applyBorder="1"/>
    <xf numFmtId="2" fontId="0" fillId="0" borderId="23" xfId="0" applyNumberFormat="1" applyBorder="1" applyAlignment="1"/>
    <xf numFmtId="2" fontId="0" fillId="0" borderId="0" xfId="0" applyNumberFormat="1" applyAlignment="1"/>
    <xf numFmtId="2" fontId="0" fillId="3" borderId="0" xfId="0" applyNumberFormat="1" applyFill="1" applyAlignment="1"/>
    <xf numFmtId="0" fontId="0" fillId="3" borderId="0" xfId="0" applyFill="1" applyAlignment="1">
      <alignment horizontal="center"/>
    </xf>
    <xf numFmtId="0" fontId="0" fillId="3" borderId="0" xfId="0" applyFill="1" applyAlignment="1"/>
    <xf numFmtId="0" fontId="13" fillId="0" borderId="0" xfId="11" applyAlignment="1">
      <alignment vertical="center" wrapText="1"/>
    </xf>
    <xf numFmtId="4" fontId="13" fillId="0" borderId="35" xfId="135" applyNumberFormat="1" applyBorder="1" applyAlignment="1">
      <alignment wrapText="1"/>
    </xf>
    <xf numFmtId="0" fontId="55" fillId="0" borderId="0" xfId="4" applyFont="1"/>
    <xf numFmtId="0" fontId="15" fillId="0" borderId="12" xfId="0" applyFont="1" applyBorder="1" applyAlignment="1">
      <alignment horizontal="left"/>
    </xf>
    <xf numFmtId="0" fontId="32" fillId="2" borderId="5" xfId="11" applyFont="1" applyFill="1" applyBorder="1" applyAlignment="1">
      <alignment horizontal="left" vertical="top"/>
    </xf>
    <xf numFmtId="0" fontId="10" fillId="2" borderId="46" xfId="11" applyFont="1" applyFill="1" applyBorder="1" applyAlignment="1">
      <alignment horizontal="left" vertical="top"/>
    </xf>
    <xf numFmtId="0" fontId="31" fillId="2" borderId="5" xfId="11" applyFont="1" applyFill="1" applyBorder="1" applyAlignment="1">
      <alignment horizontal="left" vertical="top"/>
    </xf>
    <xf numFmtId="0" fontId="31" fillId="2" borderId="5" xfId="11" applyFont="1" applyFill="1" applyBorder="1" applyAlignment="1">
      <alignment horizontal="left" vertical="top" wrapText="1"/>
    </xf>
    <xf numFmtId="164" fontId="31" fillId="2" borderId="5" xfId="12" applyFont="1" applyFill="1" applyBorder="1"/>
    <xf numFmtId="168" fontId="31" fillId="2" borderId="5" xfId="11" applyNumberFormat="1" applyFont="1" applyFill="1" applyBorder="1" applyAlignment="1">
      <alignment horizontal="center" wrapText="1"/>
    </xf>
    <xf numFmtId="9" fontId="31" fillId="2" borderId="5" xfId="12" applyNumberFormat="1" applyFont="1" applyFill="1" applyBorder="1" applyAlignment="1">
      <alignment wrapText="1"/>
    </xf>
    <xf numFmtId="164" fontId="31" fillId="2" borderId="5" xfId="12" applyFont="1" applyFill="1" applyBorder="1" applyAlignment="1">
      <alignment horizontal="center" wrapText="1"/>
    </xf>
    <xf numFmtId="164" fontId="31" fillId="2" borderId="35" xfId="12" applyFont="1" applyFill="1" applyBorder="1" applyAlignment="1">
      <alignment wrapText="1"/>
    </xf>
    <xf numFmtId="164" fontId="31" fillId="2" borderId="0" xfId="12" applyFont="1" applyFill="1" applyAlignment="1">
      <alignment wrapText="1"/>
    </xf>
    <xf numFmtId="0" fontId="13" fillId="0" borderId="1" xfId="5" applyBorder="1" applyAlignment="1">
      <alignment horizontal="center" wrapText="1"/>
    </xf>
    <xf numFmtId="1" fontId="13" fillId="0" borderId="1" xfId="5" applyNumberFormat="1" applyBorder="1" applyAlignment="1">
      <alignment horizontal="center" wrapText="1"/>
    </xf>
    <xf numFmtId="4" fontId="13" fillId="0" borderId="1" xfId="5" applyNumberFormat="1" applyBorder="1" applyAlignment="1">
      <alignment horizontal="right" wrapText="1"/>
    </xf>
    <xf numFmtId="4" fontId="13" fillId="0" borderId="38" xfId="5" applyNumberFormat="1" applyBorder="1" applyAlignment="1">
      <alignment horizontal="right" wrapText="1"/>
    </xf>
    <xf numFmtId="0" fontId="15" fillId="0" borderId="0" xfId="5" applyFont="1" applyAlignment="1">
      <alignment horizontal="center" wrapText="1"/>
    </xf>
    <xf numFmtId="1" fontId="15" fillId="0" borderId="0" xfId="5" applyNumberFormat="1" applyFont="1" applyAlignment="1">
      <alignment horizontal="center" wrapText="1"/>
    </xf>
    <xf numFmtId="4" fontId="15" fillId="0" borderId="0" xfId="5" applyNumberFormat="1" applyFont="1" applyAlignment="1">
      <alignment horizontal="right" wrapText="1"/>
    </xf>
    <xf numFmtId="4" fontId="15" fillId="0" borderId="35" xfId="0" applyNumberFormat="1" applyFont="1" applyBorder="1" applyAlignment="1">
      <alignment horizontal="right" wrapText="1"/>
    </xf>
    <xf numFmtId="0" fontId="13" fillId="0" borderId="13" xfId="5" applyBorder="1" applyAlignment="1">
      <alignment horizontal="center" wrapText="1"/>
    </xf>
    <xf numFmtId="1" fontId="13" fillId="0" borderId="13" xfId="5" applyNumberFormat="1" applyBorder="1" applyAlignment="1">
      <alignment horizontal="center" wrapText="1"/>
    </xf>
    <xf numFmtId="4" fontId="13" fillId="0" borderId="13" xfId="5" applyNumberFormat="1" applyBorder="1" applyAlignment="1">
      <alignment horizontal="right" wrapText="1"/>
    </xf>
    <xf numFmtId="4" fontId="13" fillId="0" borderId="39" xfId="5" applyNumberFormat="1" applyBorder="1" applyAlignment="1">
      <alignment horizontal="right" wrapText="1"/>
    </xf>
    <xf numFmtId="0" fontId="13" fillId="0" borderId="0" xfId="5" applyAlignment="1">
      <alignment horizontal="right" wrapText="1"/>
    </xf>
    <xf numFmtId="0" fontId="15" fillId="0" borderId="32" xfId="5" applyFont="1" applyBorder="1" applyAlignment="1">
      <alignment horizontal="center" vertical="center" wrapText="1"/>
    </xf>
    <xf numFmtId="1" fontId="15" fillId="0" borderId="32" xfId="5" applyNumberFormat="1" applyFont="1" applyBorder="1" applyAlignment="1">
      <alignment horizontal="center" vertical="center" wrapText="1"/>
    </xf>
    <xf numFmtId="4" fontId="15" fillId="0" borderId="32" xfId="5" applyNumberFormat="1" applyFont="1" applyBorder="1" applyAlignment="1">
      <alignment horizontal="center" vertical="center" wrapText="1"/>
    </xf>
    <xf numFmtId="0" fontId="15" fillId="0" borderId="31" xfId="5" applyFont="1" applyBorder="1" applyAlignment="1">
      <alignment horizontal="left" vertical="center" wrapText="1"/>
    </xf>
    <xf numFmtId="0" fontId="15" fillId="0" borderId="47" xfId="5" applyFont="1" applyBorder="1" applyAlignment="1">
      <alignment horizontal="left" vertical="center" wrapText="1"/>
    </xf>
    <xf numFmtId="0" fontId="15" fillId="0" borderId="32" xfId="5" applyFont="1" applyBorder="1" applyAlignment="1">
      <alignment horizontal="left" vertical="center" wrapText="1"/>
    </xf>
    <xf numFmtId="0" fontId="13" fillId="0" borderId="46" xfId="11" applyBorder="1" applyAlignment="1">
      <alignment horizontal="left" vertical="top" wrapText="1"/>
    </xf>
    <xf numFmtId="4" fontId="13" fillId="0" borderId="13" xfId="6" applyNumberFormat="1" applyBorder="1" applyAlignment="1">
      <alignment vertical="top" wrapText="1"/>
    </xf>
    <xf numFmtId="0" fontId="13" fillId="0" borderId="0" xfId="99"/>
    <xf numFmtId="0" fontId="0" fillId="0" borderId="46" xfId="0" applyBorder="1" applyAlignment="1">
      <alignment horizontal="left" vertical="center"/>
    </xf>
    <xf numFmtId="0" fontId="0" fillId="0" borderId="46" xfId="0" applyBorder="1" applyAlignment="1">
      <alignment horizontal="left" vertical="center" wrapText="1"/>
    </xf>
    <xf numFmtId="0" fontId="0" fillId="0" borderId="5" xfId="0" applyBorder="1" applyAlignment="1">
      <alignment horizontal="left" vertical="center"/>
    </xf>
    <xf numFmtId="0" fontId="13" fillId="0" borderId="5" xfId="0" applyFont="1" applyBorder="1" applyAlignment="1">
      <alignment horizontal="left" vertical="center"/>
    </xf>
    <xf numFmtId="0" fontId="13" fillId="0" borderId="5" xfId="0" applyFont="1" applyBorder="1" applyAlignment="1">
      <alignment horizontal="left" vertical="center" wrapText="1"/>
    </xf>
    <xf numFmtId="0" fontId="13" fillId="0" borderId="5" xfId="0" applyFont="1" applyBorder="1" applyAlignment="1">
      <alignment horizontal="center" vertical="center" wrapText="1"/>
    </xf>
    <xf numFmtId="3" fontId="13" fillId="0" borderId="5" xfId="0" applyNumberFormat="1" applyFont="1" applyBorder="1" applyAlignment="1">
      <alignment horizontal="center" vertical="center" wrapText="1"/>
    </xf>
    <xf numFmtId="0" fontId="13" fillId="0" borderId="46" xfId="0" applyFont="1" applyBorder="1" applyAlignment="1">
      <alignment horizontal="left" vertical="center" wrapText="1"/>
    </xf>
    <xf numFmtId="0" fontId="51" fillId="0" borderId="5" xfId="0" applyFont="1" applyBorder="1">
      <alignment vertical="top"/>
    </xf>
    <xf numFmtId="0" fontId="13" fillId="0" borderId="46" xfId="0" applyFont="1" applyBorder="1" applyAlignment="1">
      <alignment horizontal="left" vertical="center"/>
    </xf>
    <xf numFmtId="3" fontId="16" fillId="0" borderId="5" xfId="0" applyNumberFormat="1" applyFont="1" applyBorder="1" applyAlignment="1">
      <alignment horizontal="center" vertical="center" wrapText="1"/>
    </xf>
    <xf numFmtId="0" fontId="13" fillId="0" borderId="46" xfId="0" applyFont="1" applyBorder="1" applyAlignment="1"/>
    <xf numFmtId="0" fontId="13" fillId="0" borderId="46" xfId="0" applyFont="1" applyBorder="1" applyAlignment="1">
      <alignment vertical="top" wrapText="1"/>
    </xf>
    <xf numFmtId="3" fontId="16" fillId="0" borderId="5" xfId="0" applyNumberFormat="1" applyFont="1" applyBorder="1" applyAlignment="1">
      <alignment horizontal="center" vertical="top" wrapText="1"/>
    </xf>
    <xf numFmtId="4" fontId="19" fillId="0" borderId="30" xfId="10" applyNumberFormat="1" applyFont="1" applyBorder="1" applyAlignment="1">
      <alignment horizontal="right" wrapText="1"/>
    </xf>
    <xf numFmtId="0" fontId="15" fillId="0" borderId="2" xfId="0" applyFont="1" applyBorder="1" applyAlignment="1"/>
    <xf numFmtId="0" fontId="13" fillId="0" borderId="5" xfId="73" applyBorder="1" applyAlignment="1">
      <alignment horizontal="center" vertical="top"/>
    </xf>
    <xf numFmtId="0" fontId="13" fillId="0" borderId="5" xfId="73" applyBorder="1" applyAlignment="1">
      <alignment horizontal="center" vertical="top" wrapText="1"/>
    </xf>
    <xf numFmtId="0" fontId="13" fillId="0" borderId="5" xfId="73" applyBorder="1" applyAlignment="1">
      <alignment horizontal="left" vertical="top" wrapText="1"/>
    </xf>
    <xf numFmtId="0" fontId="13" fillId="0" borderId="5" xfId="0" applyFont="1" applyBorder="1" applyAlignment="1">
      <alignment horizontal="left" vertical="top" wrapText="1"/>
    </xf>
    <xf numFmtId="0" fontId="13" fillId="2" borderId="5" xfId="73" applyFill="1" applyBorder="1" applyAlignment="1">
      <alignment horizontal="center" vertical="top" wrapText="1"/>
    </xf>
    <xf numFmtId="0" fontId="15" fillId="2" borderId="5" xfId="73" applyFont="1" applyFill="1" applyBorder="1" applyAlignment="1">
      <alignment horizontal="left" vertical="top" wrapText="1"/>
    </xf>
    <xf numFmtId="0" fontId="13" fillId="0" borderId="5" xfId="0" applyFont="1" applyBorder="1" applyAlignment="1">
      <alignment horizontal="center" vertical="top"/>
    </xf>
    <xf numFmtId="0" fontId="13" fillId="2" borderId="5" xfId="0" applyFont="1" applyFill="1" applyBorder="1" applyAlignment="1">
      <alignment horizontal="center" vertical="top" wrapText="1"/>
    </xf>
    <xf numFmtId="0" fontId="15" fillId="0" borderId="5" xfId="73" applyFont="1" applyBorder="1" applyAlignment="1">
      <alignment horizontal="left" vertical="top" wrapText="1"/>
    </xf>
    <xf numFmtId="0" fontId="13" fillId="0" borderId="5" xfId="6" applyBorder="1" applyAlignment="1">
      <alignment horizontal="center" vertical="center" wrapText="1"/>
    </xf>
    <xf numFmtId="0" fontId="13" fillId="0" borderId="5" xfId="6" applyBorder="1" applyAlignment="1">
      <alignment horizontal="left" vertical="top" wrapText="1"/>
    </xf>
    <xf numFmtId="3" fontId="13" fillId="0" borderId="5" xfId="6" applyNumberFormat="1" applyBorder="1" applyAlignment="1">
      <alignment horizontal="center" vertical="center" wrapText="1"/>
    </xf>
    <xf numFmtId="0" fontId="13" fillId="0" borderId="5" xfId="73" applyBorder="1" applyAlignment="1">
      <alignment horizontal="center" vertical="center" wrapText="1"/>
    </xf>
    <xf numFmtId="4" fontId="13" fillId="0" borderId="5" xfId="6" applyNumberFormat="1" applyBorder="1" applyAlignment="1">
      <alignment horizontal="right" vertical="center" wrapText="1"/>
    </xf>
    <xf numFmtId="0" fontId="13" fillId="0" borderId="5" xfId="0" applyFont="1" applyBorder="1" applyAlignment="1">
      <alignment vertical="center" wrapText="1"/>
    </xf>
    <xf numFmtId="0" fontId="52" fillId="0" borderId="5" xfId="0" applyFont="1" applyBorder="1" applyAlignment="1">
      <alignment horizontal="center" vertical="center" wrapText="1"/>
    </xf>
    <xf numFmtId="0" fontId="13" fillId="2" borderId="5" xfId="73" applyFill="1" applyBorder="1" applyAlignment="1">
      <alignment horizontal="left" vertical="top" wrapText="1"/>
    </xf>
    <xf numFmtId="0" fontId="13" fillId="0" borderId="5" xfId="183" applyFont="1" applyBorder="1" applyAlignment="1">
      <alignment horizontal="center" vertical="top"/>
    </xf>
    <xf numFmtId="4" fontId="13" fillId="0" borderId="5" xfId="0" applyNumberFormat="1" applyFont="1" applyBorder="1" applyAlignment="1">
      <alignment horizontal="right" vertical="center" wrapText="1"/>
    </xf>
    <xf numFmtId="10" fontId="13" fillId="0" borderId="5" xfId="0" applyNumberFormat="1" applyFont="1" applyBorder="1" applyAlignment="1">
      <alignment horizontal="center" vertical="top" wrapText="1"/>
    </xf>
    <xf numFmtId="0" fontId="56" fillId="0" borderId="5" xfId="0" applyFont="1" applyBorder="1" applyAlignment="1">
      <alignment vertical="top" wrapText="1"/>
    </xf>
    <xf numFmtId="0" fontId="13" fillId="0" borderId="5" xfId="0" applyFont="1" applyBorder="1" applyAlignment="1">
      <alignment vertical="center"/>
    </xf>
    <xf numFmtId="4" fontId="0" fillId="0" borderId="0" xfId="0" applyNumberFormat="1">
      <alignment vertical="top"/>
    </xf>
    <xf numFmtId="0" fontId="56" fillId="0" borderId="5" xfId="0" applyFont="1" applyBorder="1" applyAlignment="1">
      <alignment horizontal="left" vertical="top" wrapText="1"/>
    </xf>
    <xf numFmtId="4" fontId="13" fillId="0" borderId="5" xfId="0" applyNumberFormat="1" applyFont="1" applyBorder="1" applyAlignment="1">
      <alignment vertical="center" wrapText="1"/>
    </xf>
    <xf numFmtId="168" fontId="16" fillId="0" borderId="5" xfId="0" applyNumberFormat="1" applyFont="1" applyBorder="1" applyAlignment="1">
      <alignment horizontal="center" vertical="center" wrapText="1"/>
    </xf>
    <xf numFmtId="0" fontId="32" fillId="2" borderId="46" xfId="11" applyFont="1" applyFill="1" applyBorder="1" applyAlignment="1">
      <alignment horizontal="left" vertical="top" wrapText="1"/>
    </xf>
    <xf numFmtId="0" fontId="15" fillId="0" borderId="46" xfId="5" applyFont="1" applyBorder="1" applyAlignment="1">
      <alignment horizontal="left" vertical="center" wrapText="1"/>
    </xf>
    <xf numFmtId="0" fontId="15" fillId="0" borderId="5" xfId="5" applyFont="1" applyBorder="1" applyAlignment="1">
      <alignment horizontal="left" vertical="center" wrapText="1"/>
    </xf>
    <xf numFmtId="0" fontId="15" fillId="0" borderId="5" xfId="5" applyFont="1" applyBorder="1" applyAlignment="1">
      <alignment horizontal="center" vertical="center" wrapText="1"/>
    </xf>
    <xf numFmtId="1" fontId="15" fillId="0" borderId="5" xfId="5" applyNumberFormat="1" applyFont="1" applyBorder="1" applyAlignment="1">
      <alignment horizontal="center" vertical="center" wrapText="1"/>
    </xf>
    <xf numFmtId="4" fontId="15" fillId="0" borderId="5" xfId="5" applyNumberFormat="1" applyFont="1" applyBorder="1" applyAlignment="1">
      <alignment horizontal="center" vertical="center" wrapText="1"/>
    </xf>
    <xf numFmtId="4" fontId="15" fillId="0" borderId="35" xfId="5" applyNumberFormat="1" applyFont="1" applyBorder="1" applyAlignment="1">
      <alignment horizontal="right" vertical="center" wrapText="1"/>
    </xf>
    <xf numFmtId="0" fontId="56" fillId="2" borderId="5" xfId="73" applyFont="1" applyFill="1" applyBorder="1" applyAlignment="1">
      <alignment horizontal="left" vertical="top" wrapText="1"/>
    </xf>
    <xf numFmtId="0" fontId="56" fillId="2" borderId="5" xfId="0" applyFont="1" applyFill="1" applyBorder="1" applyAlignment="1">
      <alignment horizontal="left" vertical="top" wrapText="1"/>
    </xf>
    <xf numFmtId="0" fontId="56" fillId="0" borderId="5" xfId="0" applyFont="1" applyBorder="1" applyAlignment="1">
      <alignment wrapText="1"/>
    </xf>
    <xf numFmtId="0" fontId="13" fillId="0" borderId="5" xfId="59" applyBorder="1" applyAlignment="1">
      <alignment horizontal="center" vertical="center" wrapText="1"/>
    </xf>
    <xf numFmtId="4" fontId="13" fillId="0" borderId="5" xfId="59" applyNumberFormat="1" applyBorder="1" applyAlignment="1">
      <alignment horizontal="center" vertical="center" wrapText="1"/>
    </xf>
    <xf numFmtId="0" fontId="13" fillId="0" borderId="5" xfId="73" applyBorder="1" applyAlignment="1">
      <alignment horizontal="center" wrapText="1"/>
    </xf>
    <xf numFmtId="1" fontId="13" fillId="0" borderId="5" xfId="73" applyNumberFormat="1" applyBorder="1" applyAlignment="1">
      <alignment horizontal="center" vertical="top"/>
    </xf>
    <xf numFmtId="0" fontId="56" fillId="0" borderId="5" xfId="73" applyFont="1" applyBorder="1" applyAlignment="1">
      <alignment horizontal="left" vertical="top" wrapText="1"/>
    </xf>
    <xf numFmtId="164" fontId="31" fillId="2" borderId="5" xfId="12" applyFont="1" applyFill="1" applyBorder="1" applyAlignment="1">
      <alignment vertical="top" wrapText="1"/>
    </xf>
    <xf numFmtId="0" fontId="13" fillId="0" borderId="5" xfId="73" applyBorder="1" applyAlignment="1">
      <alignment horizontal="right" vertical="top" wrapText="1"/>
    </xf>
    <xf numFmtId="0" fontId="8" fillId="0" borderId="5" xfId="73" applyFont="1" applyBorder="1" applyAlignment="1">
      <alignment horizontal="center" vertical="top" wrapText="1"/>
    </xf>
    <xf numFmtId="0" fontId="51" fillId="0" borderId="5" xfId="73" applyFont="1" applyBorder="1" applyAlignment="1">
      <alignment horizontal="center" vertical="top" wrapText="1"/>
    </xf>
    <xf numFmtId="169" fontId="51" fillId="0" borderId="5" xfId="0" applyNumberFormat="1" applyFont="1" applyBorder="1" applyAlignment="1">
      <alignment horizontal="center" vertical="top"/>
    </xf>
    <xf numFmtId="0" fontId="51" fillId="0" borderId="5" xfId="73" applyFont="1" applyBorder="1" applyAlignment="1">
      <alignment horizontal="right" vertical="top" wrapText="1"/>
    </xf>
    <xf numFmtId="0" fontId="8" fillId="0" borderId="5" xfId="73" applyFont="1" applyBorder="1" applyAlignment="1">
      <alignment horizontal="left" vertical="top" wrapText="1"/>
    </xf>
    <xf numFmtId="0" fontId="15" fillId="0" borderId="5" xfId="73" applyFont="1" applyBorder="1" applyAlignment="1">
      <alignment horizontal="center" vertical="top" wrapText="1"/>
    </xf>
    <xf numFmtId="2" fontId="13" fillId="0" borderId="5" xfId="73" applyNumberFormat="1" applyBorder="1" applyAlignment="1">
      <alignment horizontal="center" vertical="top" wrapText="1"/>
    </xf>
    <xf numFmtId="3" fontId="13" fillId="0" borderId="5" xfId="73" applyNumberFormat="1" applyBorder="1" applyAlignment="1">
      <alignment horizontal="center" vertical="top" wrapText="1"/>
    </xf>
    <xf numFmtId="169" fontId="13" fillId="0" borderId="5" xfId="0" applyNumberFormat="1" applyFont="1" applyBorder="1" applyAlignment="1">
      <alignment horizontal="center" vertical="top"/>
    </xf>
    <xf numFmtId="0" fontId="13" fillId="0" borderId="5" xfId="73" applyBorder="1" applyAlignment="1">
      <alignment horizontal="left" vertical="top"/>
    </xf>
    <xf numFmtId="0" fontId="13" fillId="0" borderId="5" xfId="73" applyBorder="1" applyAlignment="1">
      <alignment horizontal="justify" wrapText="1"/>
    </xf>
    <xf numFmtId="169" fontId="13" fillId="0" borderId="5" xfId="73" applyNumberFormat="1" applyBorder="1" applyAlignment="1">
      <alignment horizontal="center" vertical="top"/>
    </xf>
    <xf numFmtId="0" fontId="13" fillId="0" borderId="46" xfId="73" applyBorder="1" applyAlignment="1">
      <alignment horizontal="center" vertical="top"/>
    </xf>
    <xf numFmtId="164" fontId="8" fillId="2" borderId="5" xfId="12" applyFont="1" applyFill="1" applyBorder="1" applyAlignment="1">
      <alignment horizontal="right"/>
    </xf>
    <xf numFmtId="0" fontId="13" fillId="0" borderId="5" xfId="73" applyBorder="1" applyAlignment="1">
      <alignment horizontal="center"/>
    </xf>
    <xf numFmtId="0" fontId="13" fillId="0" borderId="5" xfId="73" applyBorder="1" applyAlignment="1">
      <alignment horizontal="left" wrapText="1"/>
    </xf>
    <xf numFmtId="4" fontId="13" fillId="0" borderId="5" xfId="73" applyNumberFormat="1" applyBorder="1" applyAlignment="1">
      <alignment horizontal="right" vertical="top"/>
    </xf>
    <xf numFmtId="169" fontId="19" fillId="0" borderId="5" xfId="73" applyNumberFormat="1" applyFont="1" applyBorder="1" applyAlignment="1">
      <alignment horizontal="center" vertical="top"/>
    </xf>
    <xf numFmtId="0" fontId="13" fillId="0" borderId="5" xfId="73" applyBorder="1" applyAlignment="1">
      <alignment vertical="top" wrapText="1"/>
    </xf>
    <xf numFmtId="0" fontId="13" fillId="0" borderId="5" xfId="73" applyBorder="1">
      <alignment vertical="top"/>
    </xf>
    <xf numFmtId="0" fontId="13" fillId="0" borderId="5" xfId="73" applyBorder="1" applyAlignment="1">
      <alignment horizontal="right" wrapText="1"/>
    </xf>
    <xf numFmtId="180" fontId="13" fillId="0" borderId="5" xfId="73" applyNumberFormat="1" applyBorder="1" applyAlignment="1">
      <alignment horizontal="center" vertical="top"/>
    </xf>
    <xf numFmtId="164" fontId="31" fillId="2" borderId="5" xfId="12" applyFont="1" applyFill="1" applyBorder="1" applyAlignment="1">
      <alignment horizontal="center" vertical="top"/>
    </xf>
    <xf numFmtId="172" fontId="13" fillId="0" borderId="5" xfId="73" applyNumberFormat="1" applyBorder="1">
      <alignment vertical="top"/>
    </xf>
    <xf numFmtId="0" fontId="13" fillId="0" borderId="5" xfId="0" quotePrefix="1" applyFont="1" applyBorder="1" applyAlignment="1">
      <alignment horizontal="center" vertical="top"/>
    </xf>
    <xf numFmtId="164" fontId="31" fillId="2" borderId="5" xfId="12" applyFont="1" applyFill="1" applyBorder="1" applyAlignment="1">
      <alignment horizontal="center" vertical="top" wrapText="1"/>
    </xf>
    <xf numFmtId="164" fontId="31" fillId="2" borderId="27" xfId="12" applyFont="1" applyFill="1" applyBorder="1" applyAlignment="1">
      <alignment wrapText="1"/>
    </xf>
    <xf numFmtId="0" fontId="13" fillId="0" borderId="46" xfId="0" applyFont="1" applyBorder="1" applyAlignment="1">
      <alignment horizontal="left" vertical="top" wrapText="1"/>
    </xf>
    <xf numFmtId="164" fontId="31" fillId="2" borderId="5" xfId="12" applyFont="1" applyFill="1" applyBorder="1" applyAlignment="1">
      <alignment horizontal="right" vertical="top" wrapText="1"/>
    </xf>
    <xf numFmtId="164" fontId="31" fillId="2" borderId="35" xfId="12" applyFont="1" applyFill="1" applyBorder="1" applyAlignment="1">
      <alignment horizontal="center" vertical="top"/>
    </xf>
    <xf numFmtId="0" fontId="13" fillId="0" borderId="31" xfId="5" applyBorder="1" applyAlignment="1">
      <alignment horizontal="left" vertical="center" wrapText="1"/>
    </xf>
    <xf numFmtId="0" fontId="13" fillId="0" borderId="36" xfId="5" applyBorder="1" applyAlignment="1">
      <alignment horizontal="left" vertical="center" wrapText="1"/>
    </xf>
    <xf numFmtId="168" fontId="8" fillId="2" borderId="36" xfId="11" applyNumberFormat="1" applyFont="1" applyFill="1" applyBorder="1" applyAlignment="1">
      <alignment horizontal="left" vertical="top"/>
    </xf>
    <xf numFmtId="0" fontId="19" fillId="0" borderId="3" xfId="0" applyFont="1" applyBorder="1" applyAlignment="1">
      <alignment horizontal="center" vertical="top"/>
    </xf>
    <xf numFmtId="49" fontId="30" fillId="0" borderId="3" xfId="10" applyNumberFormat="1" applyFont="1" applyBorder="1" applyAlignment="1">
      <alignment horizontal="center" vertical="top" wrapText="1"/>
    </xf>
    <xf numFmtId="0" fontId="19" fillId="0" borderId="3" xfId="0" applyFont="1" applyBorder="1" applyAlignment="1">
      <alignment horizontal="center"/>
    </xf>
    <xf numFmtId="4" fontId="30" fillId="0" borderId="3" xfId="1" applyNumberFormat="1" applyFont="1" applyBorder="1" applyAlignment="1">
      <alignment horizontal="right" wrapText="1"/>
    </xf>
    <xf numFmtId="4" fontId="19" fillId="0" borderId="54" xfId="10" applyNumberFormat="1" applyFont="1" applyBorder="1" applyAlignment="1">
      <alignment horizontal="right" wrapText="1"/>
    </xf>
    <xf numFmtId="4" fontId="16" fillId="0" borderId="55" xfId="0" applyNumberFormat="1" applyFont="1" applyBorder="1" applyAlignment="1">
      <alignment wrapText="1"/>
    </xf>
    <xf numFmtId="0" fontId="13" fillId="0" borderId="40" xfId="5" applyBorder="1" applyAlignment="1">
      <alignment horizontal="left" vertical="center" wrapText="1"/>
    </xf>
    <xf numFmtId="164" fontId="31" fillId="2" borderId="46" xfId="12" applyFont="1" applyFill="1" applyBorder="1" applyAlignment="1">
      <alignment vertical="top"/>
    </xf>
    <xf numFmtId="0" fontId="19" fillId="0" borderId="22" xfId="0" applyFont="1" applyBorder="1">
      <alignment vertical="top"/>
    </xf>
    <xf numFmtId="164" fontId="31" fillId="2" borderId="0" xfId="12" applyFont="1" applyFill="1" applyBorder="1" applyAlignment="1">
      <alignment vertical="top"/>
    </xf>
    <xf numFmtId="168" fontId="8" fillId="2" borderId="56" xfId="11" applyNumberFormat="1" applyFont="1" applyFill="1" applyBorder="1" applyAlignment="1">
      <alignment horizontal="left" vertical="top"/>
    </xf>
    <xf numFmtId="168" fontId="8" fillId="2" borderId="40" xfId="11" applyNumberFormat="1" applyFont="1" applyFill="1" applyBorder="1" applyAlignment="1">
      <alignment horizontal="left" vertical="top"/>
    </xf>
    <xf numFmtId="10" fontId="8" fillId="2" borderId="5" xfId="12" applyNumberFormat="1" applyFont="1" applyFill="1" applyBorder="1" applyAlignment="1">
      <alignment horizontal="right"/>
    </xf>
    <xf numFmtId="0" fontId="13" fillId="0" borderId="5" xfId="73" applyBorder="1" applyAlignment="1">
      <alignment horizontal="left" vertical="center" wrapText="1"/>
    </xf>
    <xf numFmtId="2" fontId="13" fillId="0" borderId="5" xfId="73" applyNumberFormat="1" applyBorder="1" applyAlignment="1">
      <alignment horizontal="center" vertical="center" wrapText="1"/>
    </xf>
    <xf numFmtId="164" fontId="31" fillId="2" borderId="5" xfId="12" applyFont="1" applyFill="1" applyBorder="1" applyAlignment="1">
      <alignment horizontal="center" vertical="center"/>
    </xf>
    <xf numFmtId="0" fontId="32" fillId="0" borderId="5" xfId="73" applyFont="1" applyBorder="1" applyAlignment="1">
      <alignment horizontal="center" wrapText="1"/>
    </xf>
    <xf numFmtId="0" fontId="15" fillId="0" borderId="34" xfId="5" applyFont="1" applyBorder="1" applyAlignment="1">
      <alignment horizontal="left" vertical="center" wrapText="1"/>
    </xf>
    <xf numFmtId="1" fontId="13" fillId="0" borderId="36" xfId="73" applyNumberFormat="1" applyBorder="1" applyAlignment="1">
      <alignment horizontal="left" vertical="top" wrapText="1"/>
    </xf>
    <xf numFmtId="2" fontId="13" fillId="0" borderId="36" xfId="73" applyNumberFormat="1" applyBorder="1" applyAlignment="1">
      <alignment horizontal="left" vertical="top" wrapText="1"/>
    </xf>
    <xf numFmtId="0" fontId="13" fillId="0" borderId="36" xfId="73" applyBorder="1" applyAlignment="1">
      <alignment horizontal="left" vertical="top"/>
    </xf>
    <xf numFmtId="0" fontId="13" fillId="0" borderId="36" xfId="0" applyFont="1" applyBorder="1" applyAlignment="1">
      <alignment horizontal="left" vertical="top"/>
    </xf>
    <xf numFmtId="0" fontId="13" fillId="0" borderId="36" xfId="73" applyBorder="1" applyAlignment="1">
      <alignment horizontal="left" vertical="top" wrapText="1"/>
    </xf>
    <xf numFmtId="169" fontId="13" fillId="0" borderId="36" xfId="73" quotePrefix="1" applyNumberFormat="1" applyBorder="1" applyAlignment="1">
      <alignment horizontal="left" vertical="top" wrapText="1"/>
    </xf>
    <xf numFmtId="0" fontId="51" fillId="0" borderId="36" xfId="73" applyFont="1" applyBorder="1" applyAlignment="1">
      <alignment horizontal="left" vertical="top"/>
    </xf>
    <xf numFmtId="0" fontId="13" fillId="0" borderId="36" xfId="73" quotePrefix="1" applyBorder="1" applyAlignment="1">
      <alignment horizontal="left" vertical="top" wrapText="1"/>
    </xf>
    <xf numFmtId="0" fontId="13" fillId="0" borderId="36" xfId="73" quotePrefix="1" applyBorder="1" applyAlignment="1">
      <alignment horizontal="left" vertical="center" wrapText="1"/>
    </xf>
    <xf numFmtId="0" fontId="13" fillId="0" borderId="36" xfId="73" applyBorder="1" applyAlignment="1">
      <alignment horizontal="center" vertical="top" wrapText="1"/>
    </xf>
    <xf numFmtId="3" fontId="16" fillId="0" borderId="46" xfId="0" applyNumberFormat="1" applyFont="1" applyBorder="1" applyAlignment="1">
      <alignment horizontal="center" wrapText="1"/>
    </xf>
    <xf numFmtId="4" fontId="16" fillId="0" borderId="57" xfId="4" applyNumberFormat="1" applyFont="1" applyBorder="1"/>
    <xf numFmtId="0" fontId="59" fillId="0" borderId="0" xfId="184" applyFont="1"/>
    <xf numFmtId="181" fontId="59" fillId="0" borderId="0" xfId="184" applyNumberFormat="1" applyFont="1"/>
    <xf numFmtId="0" fontId="60" fillId="0" borderId="0" xfId="184" applyFont="1"/>
    <xf numFmtId="0" fontId="60" fillId="0" borderId="26" xfId="184" applyFont="1" applyBorder="1"/>
    <xf numFmtId="181" fontId="19" fillId="0" borderId="27" xfId="184" applyNumberFormat="1" applyFont="1" applyBorder="1" applyAlignment="1">
      <alignment horizontal="right" vertical="top"/>
    </xf>
    <xf numFmtId="0" fontId="19" fillId="0" borderId="0" xfId="184" applyFont="1" applyAlignment="1">
      <alignment vertical="top" wrapText="1"/>
    </xf>
    <xf numFmtId="0" fontId="19" fillId="0" borderId="41" xfId="184" applyFont="1" applyBorder="1" applyAlignment="1">
      <alignment horizontal="center" vertical="top" wrapText="1"/>
    </xf>
    <xf numFmtId="0" fontId="19" fillId="0" borderId="22" xfId="184" applyFont="1" applyBorder="1" applyAlignment="1">
      <alignment horizontal="center" vertical="top" wrapText="1"/>
    </xf>
    <xf numFmtId="181" fontId="19" fillId="0" borderId="22" xfId="184" applyNumberFormat="1" applyFont="1" applyBorder="1" applyAlignment="1">
      <alignment horizontal="center" vertical="top" wrapText="1"/>
    </xf>
    <xf numFmtId="181" fontId="19" fillId="0" borderId="42" xfId="184" applyNumberFormat="1" applyFont="1" applyBorder="1" applyAlignment="1">
      <alignment horizontal="center" vertical="top" wrapText="1"/>
    </xf>
    <xf numFmtId="49" fontId="19" fillId="0" borderId="36" xfId="184" applyNumberFormat="1" applyFont="1" applyBorder="1" applyAlignment="1">
      <alignment horizontal="left" vertical="top" wrapText="1"/>
    </xf>
    <xf numFmtId="49" fontId="30" fillId="0" borderId="46" xfId="184" applyNumberFormat="1" applyFont="1" applyBorder="1" applyAlignment="1">
      <alignment horizontal="left" vertical="top" wrapText="1"/>
    </xf>
    <xf numFmtId="49" fontId="19" fillId="0" borderId="46" xfId="184" applyNumberFormat="1" applyFont="1" applyBorder="1" applyAlignment="1">
      <alignment horizontal="center" vertical="top" wrapText="1"/>
    </xf>
    <xf numFmtId="182" fontId="19" fillId="0" borderId="46" xfId="184" applyNumberFormat="1" applyFont="1" applyBorder="1" applyAlignment="1">
      <alignment horizontal="center" vertical="top" wrapText="1"/>
    </xf>
    <xf numFmtId="181" fontId="19" fillId="0" borderId="46" xfId="184" applyNumberFormat="1" applyFont="1" applyBorder="1" applyAlignment="1">
      <alignment horizontal="right" vertical="top" wrapText="1"/>
    </xf>
    <xf numFmtId="181" fontId="19" fillId="0" borderId="27" xfId="184" applyNumberFormat="1" applyFont="1" applyBorder="1" applyAlignment="1">
      <alignment horizontal="right" vertical="top" wrapText="1"/>
    </xf>
    <xf numFmtId="0" fontId="19" fillId="0" borderId="36" xfId="184" applyFont="1" applyBorder="1" applyAlignment="1">
      <alignment vertical="top" wrapText="1"/>
    </xf>
    <xf numFmtId="0" fontId="19" fillId="0" borderId="46" xfId="184" applyFont="1" applyBorder="1" applyAlignment="1">
      <alignment vertical="top" wrapText="1"/>
    </xf>
    <xf numFmtId="0" fontId="19" fillId="0" borderId="46" xfId="184" applyFont="1" applyBorder="1" applyAlignment="1">
      <alignment horizontal="center" vertical="top" wrapText="1"/>
    </xf>
    <xf numFmtId="181" fontId="19" fillId="0" borderId="46" xfId="184" applyNumberFormat="1" applyFont="1" applyBorder="1" applyAlignment="1">
      <alignment vertical="top" wrapText="1"/>
    </xf>
    <xf numFmtId="181" fontId="19" fillId="0" borderId="27" xfId="184" applyNumberFormat="1" applyFont="1" applyBorder="1" applyAlignment="1">
      <alignment vertical="top" wrapText="1"/>
    </xf>
    <xf numFmtId="49" fontId="61" fillId="0" borderId="46" xfId="184" applyNumberFormat="1" applyFont="1" applyBorder="1" applyAlignment="1">
      <alignment horizontal="left" vertical="top" wrapText="1"/>
    </xf>
    <xf numFmtId="49" fontId="19" fillId="0" borderId="46" xfId="184" applyNumberFormat="1" applyFont="1" applyBorder="1" applyAlignment="1">
      <alignment horizontal="left" vertical="top" wrapText="1"/>
    </xf>
    <xf numFmtId="181" fontId="19" fillId="0" borderId="5" xfId="185" applyNumberFormat="1" applyFont="1" applyFill="1" applyBorder="1" applyAlignment="1" applyProtection="1">
      <alignment horizontal="right" vertical="top" wrapText="1"/>
      <protection locked="0"/>
    </xf>
    <xf numFmtId="181" fontId="19" fillId="0" borderId="35" xfId="185" applyNumberFormat="1" applyFont="1" applyFill="1" applyBorder="1" applyAlignment="1" applyProtection="1">
      <alignment horizontal="right" vertical="top" wrapText="1"/>
      <protection locked="0"/>
    </xf>
    <xf numFmtId="181" fontId="19" fillId="0" borderId="46" xfId="184" applyNumberFormat="1" applyFont="1" applyBorder="1" applyAlignment="1" applyProtection="1">
      <alignment horizontal="right" vertical="top" wrapText="1"/>
      <protection locked="0"/>
    </xf>
    <xf numFmtId="0" fontId="19" fillId="0" borderId="0" xfId="184" applyFont="1" applyAlignment="1">
      <alignment vertical="center" wrapText="1"/>
    </xf>
    <xf numFmtId="0" fontId="19" fillId="0" borderId="41" xfId="184" applyFont="1" applyBorder="1" applyAlignment="1">
      <alignment horizontal="left" vertical="center"/>
    </xf>
    <xf numFmtId="49" fontId="19" fillId="0" borderId="21" xfId="184" applyNumberFormat="1" applyFont="1" applyBorder="1" applyAlignment="1">
      <alignment horizontal="left" vertical="center" wrapText="1"/>
    </xf>
    <xf numFmtId="0" fontId="19" fillId="0" borderId="21" xfId="184" applyFont="1" applyBorder="1" applyAlignment="1">
      <alignment horizontal="center" vertical="center" wrapText="1"/>
    </xf>
    <xf numFmtId="181" fontId="19" fillId="0" borderId="21" xfId="184" applyNumberFormat="1" applyFont="1" applyBorder="1" applyAlignment="1">
      <alignment horizontal="right" vertical="center" wrapText="1"/>
    </xf>
    <xf numFmtId="181" fontId="19" fillId="0" borderId="42" xfId="185" applyNumberFormat="1" applyFont="1" applyFill="1" applyBorder="1" applyAlignment="1">
      <alignment horizontal="right" vertical="center" wrapText="1"/>
    </xf>
    <xf numFmtId="181" fontId="19" fillId="0" borderId="42" xfId="184" applyNumberFormat="1" applyFont="1" applyBorder="1" applyAlignment="1">
      <alignment horizontal="right" vertical="center" wrapText="1"/>
    </xf>
    <xf numFmtId="1" fontId="19" fillId="0" borderId="46" xfId="184" applyNumberFormat="1" applyFont="1" applyBorder="1" applyAlignment="1">
      <alignment horizontal="center" vertical="top" wrapText="1"/>
    </xf>
    <xf numFmtId="0" fontId="30" fillId="0" borderId="46" xfId="184" applyFont="1" applyBorder="1" applyAlignment="1">
      <alignment vertical="top" wrapText="1"/>
    </xf>
    <xf numFmtId="0" fontId="19" fillId="0" borderId="46" xfId="184" applyFont="1" applyBorder="1" applyAlignment="1">
      <alignment horizontal="left" vertical="top" wrapText="1"/>
    </xf>
    <xf numFmtId="0" fontId="62" fillId="0" borderId="27" xfId="184" applyFont="1" applyBorder="1" applyAlignment="1">
      <alignment vertical="top" wrapText="1"/>
    </xf>
    <xf numFmtId="0" fontId="19" fillId="0" borderId="21" xfId="184" applyFont="1" applyBorder="1" applyAlignment="1">
      <alignment horizontal="right" vertical="center" wrapText="1"/>
    </xf>
    <xf numFmtId="182" fontId="19" fillId="0" borderId="46" xfId="184" applyNumberFormat="1" applyFont="1" applyBorder="1" applyAlignment="1">
      <alignment horizontal="right" vertical="top" wrapText="1"/>
    </xf>
    <xf numFmtId="0" fontId="19" fillId="0" borderId="51" xfId="184" applyFont="1" applyBorder="1" applyAlignment="1">
      <alignment horizontal="left" vertical="center"/>
    </xf>
    <xf numFmtId="49" fontId="19" fillId="0" borderId="52" xfId="184" applyNumberFormat="1" applyFont="1" applyBorder="1" applyAlignment="1">
      <alignment horizontal="left" vertical="center" wrapText="1"/>
    </xf>
    <xf numFmtId="0" fontId="19" fillId="0" borderId="52" xfId="184" applyFont="1" applyBorder="1" applyAlignment="1">
      <alignment horizontal="center" vertical="center" wrapText="1"/>
    </xf>
    <xf numFmtId="0" fontId="19" fillId="0" borderId="52" xfId="184" applyFont="1" applyBorder="1" applyAlignment="1">
      <alignment horizontal="right" vertical="center" wrapText="1"/>
    </xf>
    <xf numFmtId="181" fontId="19" fillId="0" borderId="52" xfId="184" applyNumberFormat="1" applyFont="1" applyBorder="1" applyAlignment="1">
      <alignment horizontal="right" vertical="center" wrapText="1"/>
    </xf>
    <xf numFmtId="181" fontId="30" fillId="0" borderId="50" xfId="185" applyNumberFormat="1" applyFont="1" applyFill="1" applyBorder="1" applyAlignment="1">
      <alignment horizontal="right" vertical="center" wrapText="1"/>
    </xf>
    <xf numFmtId="0" fontId="58" fillId="0" borderId="0" xfId="184" applyAlignment="1">
      <alignment vertical="top"/>
    </xf>
    <xf numFmtId="181" fontId="58" fillId="0" borderId="0" xfId="184" applyNumberFormat="1" applyAlignment="1">
      <alignment vertical="top"/>
    </xf>
    <xf numFmtId="0" fontId="13" fillId="0" borderId="0" xfId="71" applyAlignment="1">
      <alignment horizontal="left"/>
    </xf>
    <xf numFmtId="0" fontId="13" fillId="0" borderId="0" xfId="71" applyAlignment="1">
      <alignment horizontal="center"/>
    </xf>
    <xf numFmtId="183" fontId="13" fillId="0" borderId="0" xfId="187" applyNumberFormat="1" applyFont="1" applyBorder="1" applyAlignment="1">
      <alignment horizontal="right"/>
    </xf>
    <xf numFmtId="43" fontId="13" fillId="0" borderId="0" xfId="187" applyFont="1" applyBorder="1" applyAlignment="1">
      <alignment horizontal="right"/>
    </xf>
    <xf numFmtId="0" fontId="13" fillId="0" borderId="0" xfId="71"/>
    <xf numFmtId="0" fontId="15" fillId="0" borderId="0" xfId="71" applyFont="1" applyAlignment="1">
      <alignment horizontal="left"/>
    </xf>
    <xf numFmtId="4" fontId="13" fillId="0" borderId="0" xfId="24" applyNumberFormat="1" applyFont="1" applyBorder="1" applyAlignment="1">
      <alignment horizontal="right"/>
    </xf>
    <xf numFmtId="0" fontId="15" fillId="0" borderId="5" xfId="71" applyFont="1" applyBorder="1" applyAlignment="1">
      <alignment horizontal="left"/>
    </xf>
    <xf numFmtId="0" fontId="15" fillId="0" borderId="5" xfId="71" applyFont="1" applyBorder="1" applyAlignment="1">
      <alignment horizontal="center"/>
    </xf>
    <xf numFmtId="183" fontId="15" fillId="0" borderId="5" xfId="187" applyNumberFormat="1" applyFont="1" applyBorder="1" applyAlignment="1">
      <alignment horizontal="center"/>
    </xf>
    <xf numFmtId="43" fontId="15" fillId="0" borderId="5" xfId="187" applyFont="1" applyBorder="1" applyAlignment="1">
      <alignment horizontal="center"/>
    </xf>
    <xf numFmtId="0" fontId="15" fillId="0" borderId="6" xfId="71" applyFont="1" applyBorder="1" applyAlignment="1">
      <alignment horizontal="left"/>
    </xf>
    <xf numFmtId="0" fontId="15" fillId="0" borderId="3" xfId="71" applyFont="1" applyBorder="1" applyAlignment="1">
      <alignment horizontal="left"/>
    </xf>
    <xf numFmtId="0" fontId="15" fillId="0" borderId="6" xfId="71" applyFont="1" applyBorder="1" applyAlignment="1">
      <alignment horizontal="center"/>
    </xf>
    <xf numFmtId="183" fontId="15" fillId="0" borderId="6" xfId="187" applyNumberFormat="1" applyFont="1" applyBorder="1" applyAlignment="1">
      <alignment horizontal="center"/>
    </xf>
    <xf numFmtId="43" fontId="15" fillId="0" borderId="6" xfId="187" applyFont="1" applyBorder="1" applyAlignment="1">
      <alignment horizontal="right"/>
    </xf>
    <xf numFmtId="2" fontId="15" fillId="0" borderId="5" xfId="71" applyNumberFormat="1" applyFont="1" applyBorder="1" applyAlignment="1">
      <alignment horizontal="center"/>
    </xf>
    <xf numFmtId="49" fontId="13" fillId="0" borderId="0" xfId="71" applyNumberFormat="1"/>
    <xf numFmtId="0" fontId="13" fillId="0" borderId="5" xfId="71" applyBorder="1" applyAlignment="1">
      <alignment horizontal="center"/>
    </xf>
    <xf numFmtId="183" fontId="13" fillId="0" borderId="5" xfId="187" applyNumberFormat="1" applyFont="1" applyBorder="1" applyAlignment="1">
      <alignment horizontal="right"/>
    </xf>
    <xf numFmtId="43" fontId="13" fillId="0" borderId="5" xfId="187" applyFont="1" applyBorder="1" applyAlignment="1">
      <alignment horizontal="right"/>
    </xf>
    <xf numFmtId="49" fontId="15" fillId="0" borderId="5" xfId="71" applyNumberFormat="1" applyFont="1" applyBorder="1" applyAlignment="1">
      <alignment horizontal="center"/>
    </xf>
    <xf numFmtId="43" fontId="13" fillId="0" borderId="5" xfId="187" applyFont="1" applyBorder="1" applyAlignment="1">
      <alignment horizontal="center"/>
    </xf>
    <xf numFmtId="49" fontId="13" fillId="0" borderId="5" xfId="71" applyNumberFormat="1" applyBorder="1" applyAlignment="1">
      <alignment horizontal="center"/>
    </xf>
    <xf numFmtId="183" fontId="13" fillId="0" borderId="5" xfId="187" applyNumberFormat="1" applyFont="1" applyBorder="1" applyAlignment="1">
      <alignment horizontal="center"/>
    </xf>
    <xf numFmtId="0" fontId="13" fillId="0" borderId="5" xfId="71" quotePrefix="1" applyBorder="1" applyAlignment="1">
      <alignment horizontal="center"/>
    </xf>
    <xf numFmtId="3" fontId="13" fillId="0" borderId="2" xfId="71" applyNumberFormat="1" applyBorder="1" applyAlignment="1">
      <alignment horizontal="right"/>
    </xf>
    <xf numFmtId="184" fontId="13" fillId="0" borderId="5" xfId="71" applyNumberFormat="1" applyBorder="1" applyAlignment="1">
      <alignment horizontal="center"/>
    </xf>
    <xf numFmtId="49" fontId="13" fillId="0" borderId="2" xfId="71" applyNumberFormat="1" applyBorder="1" applyAlignment="1">
      <alignment horizontal="left" vertical="top"/>
    </xf>
    <xf numFmtId="49" fontId="13" fillId="0" borderId="46" xfId="71" applyNumberFormat="1" applyBorder="1" applyAlignment="1">
      <alignment horizontal="left" vertical="top"/>
    </xf>
    <xf numFmtId="183" fontId="13" fillId="0" borderId="5" xfId="187" quotePrefix="1" applyNumberFormat="1" applyFont="1" applyBorder="1" applyAlignment="1">
      <alignment horizontal="right"/>
    </xf>
    <xf numFmtId="3" fontId="13" fillId="0" borderId="5" xfId="71" applyNumberFormat="1" applyBorder="1" applyAlignment="1">
      <alignment horizontal="right"/>
    </xf>
    <xf numFmtId="0" fontId="15" fillId="0" borderId="46" xfId="188" applyFont="1" applyBorder="1" applyAlignment="1">
      <alignment vertical="top" wrapText="1"/>
    </xf>
    <xf numFmtId="0" fontId="8" fillId="0" borderId="5" xfId="184" applyFont="1" applyBorder="1" applyAlignment="1">
      <alignment horizontal="left" vertical="top" wrapText="1" indent="1"/>
    </xf>
    <xf numFmtId="0" fontId="13" fillId="0" borderId="5" xfId="189" applyFont="1" applyBorder="1" applyAlignment="1">
      <alignment horizontal="center" vertical="top"/>
    </xf>
    <xf numFmtId="3" fontId="13" fillId="0" borderId="46" xfId="189" applyNumberFormat="1" applyFont="1" applyBorder="1" applyAlignment="1">
      <alignment horizontal="center" vertical="top"/>
    </xf>
    <xf numFmtId="185" fontId="13" fillId="0" borderId="46" xfId="189" applyNumberFormat="1" applyFont="1" applyBorder="1" applyAlignment="1">
      <alignment horizontal="right" vertical="top"/>
    </xf>
    <xf numFmtId="49" fontId="15" fillId="0" borderId="2" xfId="71" applyNumberFormat="1" applyFont="1" applyBorder="1" applyAlignment="1">
      <alignment horizontal="left" vertical="top"/>
    </xf>
    <xf numFmtId="0" fontId="15" fillId="0" borderId="2" xfId="184" applyFont="1" applyBorder="1" applyAlignment="1">
      <alignment horizontal="left"/>
    </xf>
    <xf numFmtId="0" fontId="15" fillId="0" borderId="2" xfId="184" quotePrefix="1" applyFont="1" applyBorder="1" applyAlignment="1">
      <alignment horizontal="left"/>
    </xf>
    <xf numFmtId="4" fontId="13" fillId="0" borderId="0" xfId="71" applyNumberFormat="1"/>
    <xf numFmtId="0" fontId="13" fillId="0" borderId="1" xfId="71" applyBorder="1" applyAlignment="1">
      <alignment horizontal="left"/>
    </xf>
    <xf numFmtId="0" fontId="13" fillId="0" borderId="1" xfId="71" applyBorder="1" applyAlignment="1">
      <alignment horizontal="center"/>
    </xf>
    <xf numFmtId="183" fontId="13" fillId="0" borderId="1" xfId="187" applyNumberFormat="1" applyFont="1" applyBorder="1" applyAlignment="1">
      <alignment horizontal="right"/>
    </xf>
    <xf numFmtId="43" fontId="13" fillId="0" borderId="1" xfId="187" applyFont="1" applyBorder="1" applyAlignment="1">
      <alignment horizontal="right"/>
    </xf>
    <xf numFmtId="183" fontId="15" fillId="0" borderId="0" xfId="187" applyNumberFormat="1" applyFont="1" applyBorder="1" applyAlignment="1">
      <alignment horizontal="right"/>
    </xf>
    <xf numFmtId="164" fontId="15" fillId="0" borderId="46" xfId="185" applyFont="1" applyBorder="1" applyAlignment="1">
      <alignment horizontal="right"/>
    </xf>
    <xf numFmtId="183" fontId="13" fillId="0" borderId="0" xfId="71" applyNumberFormat="1"/>
    <xf numFmtId="0" fontId="19" fillId="0" borderId="21" xfId="184" applyFont="1" applyBorder="1" applyAlignment="1">
      <alignment horizontal="center" vertical="top" wrapText="1"/>
    </xf>
    <xf numFmtId="0" fontId="19" fillId="0" borderId="21" xfId="184" applyFont="1" applyBorder="1" applyAlignment="1">
      <alignment horizontal="left" vertical="center"/>
    </xf>
    <xf numFmtId="0" fontId="19" fillId="0" borderId="52" xfId="184" applyFont="1" applyBorder="1" applyAlignment="1">
      <alignment horizontal="left" vertical="center"/>
    </xf>
    <xf numFmtId="4" fontId="15" fillId="0" borderId="33" xfId="5" applyNumberFormat="1" applyFont="1" applyBorder="1" applyAlignment="1">
      <alignment horizontal="center" vertical="center" wrapText="1"/>
    </xf>
    <xf numFmtId="0" fontId="13" fillId="0" borderId="36" xfId="73" applyBorder="1" applyAlignment="1">
      <alignment horizontal="left" vertical="center"/>
    </xf>
    <xf numFmtId="0" fontId="13" fillId="0" borderId="5" xfId="73" applyBorder="1" applyAlignment="1">
      <alignment horizontal="center" vertical="center"/>
    </xf>
    <xf numFmtId="4" fontId="13" fillId="0" borderId="5" xfId="73" applyNumberFormat="1" applyBorder="1" applyAlignment="1">
      <alignment horizontal="right" vertical="center"/>
    </xf>
    <xf numFmtId="0" fontId="13" fillId="0" borderId="36" xfId="73" applyBorder="1" applyAlignment="1">
      <alignment horizontal="left" vertical="center" wrapText="1"/>
    </xf>
    <xf numFmtId="10" fontId="8" fillId="2" borderId="5" xfId="12" applyNumberFormat="1" applyFont="1" applyFill="1" applyBorder="1" applyAlignment="1">
      <alignment horizontal="right" vertical="center"/>
    </xf>
    <xf numFmtId="4" fontId="13" fillId="0" borderId="35" xfId="6" applyNumberFormat="1" applyBorder="1" applyAlignment="1">
      <alignment vertical="center"/>
    </xf>
    <xf numFmtId="0" fontId="13" fillId="0" borderId="36" xfId="0" applyFont="1" applyBorder="1" applyAlignment="1">
      <alignment vertical="center" wrapText="1"/>
    </xf>
    <xf numFmtId="4" fontId="13" fillId="0" borderId="35" xfId="0" applyNumberFormat="1" applyFont="1" applyBorder="1" applyAlignment="1">
      <alignment vertical="center" wrapText="1"/>
    </xf>
    <xf numFmtId="4" fontId="0" fillId="0" borderId="0" xfId="0" applyNumberFormat="1" applyAlignment="1">
      <alignment vertical="center"/>
    </xf>
    <xf numFmtId="0" fontId="13" fillId="0" borderId="5" xfId="59" applyBorder="1" applyAlignment="1">
      <alignment vertical="center" wrapText="1"/>
    </xf>
    <xf numFmtId="0" fontId="13" fillId="0" borderId="0" xfId="59" applyAlignment="1">
      <alignment vertical="center"/>
    </xf>
    <xf numFmtId="0" fontId="13" fillId="0" borderId="5" xfId="0" applyFont="1" applyBorder="1" applyAlignment="1">
      <alignment horizontal="center" vertical="center"/>
    </xf>
    <xf numFmtId="0" fontId="13" fillId="0" borderId="0" xfId="11" applyAlignment="1">
      <alignment vertical="center"/>
    </xf>
    <xf numFmtId="0" fontId="52" fillId="0" borderId="5" xfId="0" applyFont="1" applyBorder="1" applyAlignment="1">
      <alignment vertical="center" wrapText="1"/>
    </xf>
    <xf numFmtId="1" fontId="52" fillId="0" borderId="5" xfId="0" applyNumberFormat="1" applyFont="1" applyBorder="1" applyAlignment="1">
      <alignment horizontal="center" vertical="center" wrapText="1"/>
    </xf>
    <xf numFmtId="4" fontId="13" fillId="0" borderId="5" xfId="135" applyNumberFormat="1" applyBorder="1" applyAlignment="1">
      <alignment horizontal="right" vertical="center" wrapText="1"/>
    </xf>
    <xf numFmtId="0" fontId="13" fillId="0" borderId="0" xfId="135" applyAlignment="1">
      <alignment vertical="center"/>
    </xf>
    <xf numFmtId="0" fontId="13" fillId="2" borderId="5" xfId="73" applyFill="1" applyBorder="1" applyAlignment="1">
      <alignment horizontal="center" vertical="center" wrapText="1"/>
    </xf>
    <xf numFmtId="0" fontId="13" fillId="2" borderId="5" xfId="73" applyFill="1" applyBorder="1" applyAlignment="1">
      <alignment horizontal="left" vertical="center" wrapText="1"/>
    </xf>
    <xf numFmtId="4" fontId="13" fillId="0" borderId="35" xfId="0" applyNumberFormat="1" applyFont="1" applyBorder="1" applyAlignment="1">
      <alignment horizontal="right" vertical="center" wrapText="1"/>
    </xf>
    <xf numFmtId="0" fontId="13" fillId="0" borderId="36" xfId="5" applyBorder="1" applyAlignment="1">
      <alignment horizontal="left" wrapText="1"/>
    </xf>
    <xf numFmtId="0" fontId="66" fillId="2" borderId="5" xfId="11" applyFont="1" applyFill="1" applyBorder="1" applyAlignment="1">
      <alignment horizontal="left" vertical="top" wrapText="1"/>
    </xf>
    <xf numFmtId="0" fontId="13" fillId="0" borderId="36" xfId="11" applyBorder="1" applyAlignment="1">
      <alignment horizontal="left" vertical="top" wrapText="1"/>
    </xf>
    <xf numFmtId="0" fontId="8" fillId="2" borderId="5" xfId="11" applyFont="1" applyFill="1" applyBorder="1" applyAlignment="1">
      <alignment horizontal="left" vertical="top" wrapText="1"/>
    </xf>
    <xf numFmtId="168" fontId="8" fillId="2" borderId="5" xfId="11" applyNumberFormat="1" applyFont="1" applyFill="1" applyBorder="1" applyAlignment="1">
      <alignment horizontal="center"/>
    </xf>
    <xf numFmtId="164" fontId="8" fillId="2" borderId="5" xfId="12" applyFont="1" applyFill="1" applyBorder="1" applyAlignment="1">
      <alignment horizontal="center"/>
    </xf>
    <xf numFmtId="0" fontId="8" fillId="2" borderId="5" xfId="11" applyFont="1" applyFill="1" applyBorder="1" applyAlignment="1">
      <alignment horizontal="center" wrapText="1"/>
    </xf>
    <xf numFmtId="168" fontId="8" fillId="2" borderId="5" xfId="11" applyNumberFormat="1" applyFont="1" applyFill="1" applyBorder="1" applyAlignment="1">
      <alignment horizontal="center" wrapText="1"/>
    </xf>
    <xf numFmtId="164" fontId="8" fillId="2" borderId="5" xfId="12" applyFont="1" applyFill="1" applyBorder="1" applyAlignment="1">
      <alignment wrapText="1"/>
    </xf>
    <xf numFmtId="164" fontId="8" fillId="2" borderId="5" xfId="12" applyFont="1" applyFill="1" applyBorder="1" applyAlignment="1">
      <alignment horizontal="right" wrapText="1"/>
    </xf>
    <xf numFmtId="0" fontId="13" fillId="0" borderId="5" xfId="11" applyBorder="1" applyAlignment="1">
      <alignment horizontal="left" vertical="top" wrapText="1"/>
    </xf>
    <xf numFmtId="4" fontId="13" fillId="0" borderId="27" xfId="0" applyNumberFormat="1" applyFont="1" applyBorder="1" applyAlignment="1">
      <alignment horizontal="right" wrapText="1"/>
    </xf>
    <xf numFmtId="164" fontId="8" fillId="2" borderId="35" xfId="12" applyFont="1" applyFill="1" applyBorder="1" applyAlignment="1">
      <alignment wrapText="1"/>
    </xf>
    <xf numFmtId="1" fontId="15" fillId="0" borderId="5" xfId="2" applyNumberFormat="1" applyFont="1" applyBorder="1" applyAlignment="1">
      <alignment vertical="top" wrapText="1"/>
    </xf>
    <xf numFmtId="0" fontId="15" fillId="0" borderId="5" xfId="2" applyFont="1" applyBorder="1">
      <alignment vertical="top"/>
    </xf>
    <xf numFmtId="1" fontId="15" fillId="0" borderId="5" xfId="2" applyNumberFormat="1" applyFont="1" applyBorder="1">
      <alignment vertical="top"/>
    </xf>
    <xf numFmtId="4" fontId="13" fillId="0" borderId="35" xfId="0" applyNumberFormat="1" applyFont="1" applyBorder="1" applyAlignment="1">
      <alignment horizontal="center" wrapText="1"/>
    </xf>
    <xf numFmtId="0" fontId="15" fillId="0" borderId="0" xfId="2" applyFont="1" applyAlignment="1">
      <alignment vertical="top" wrapText="1"/>
    </xf>
    <xf numFmtId="4" fontId="13" fillId="0" borderId="35" xfId="6" applyNumberFormat="1" applyBorder="1" applyAlignment="1">
      <alignment wrapText="1"/>
    </xf>
    <xf numFmtId="49" fontId="30" fillId="0" borderId="21" xfId="142" applyNumberFormat="1" applyFont="1" applyBorder="1" applyAlignment="1">
      <alignment horizontal="center" vertical="top" wrapText="1"/>
    </xf>
    <xf numFmtId="4" fontId="19" fillId="0" borderId="30" xfId="142" applyNumberFormat="1" applyFont="1" applyBorder="1" applyAlignment="1">
      <alignment horizontal="right" wrapText="1"/>
    </xf>
    <xf numFmtId="4" fontId="13" fillId="0" borderId="42" xfId="0" applyNumberFormat="1" applyFont="1" applyBorder="1" applyAlignment="1">
      <alignment wrapText="1"/>
    </xf>
    <xf numFmtId="0" fontId="13" fillId="0" borderId="0" xfId="0" applyFont="1">
      <alignment vertical="top"/>
    </xf>
    <xf numFmtId="4" fontId="13" fillId="0" borderId="5" xfId="6" applyNumberFormat="1" applyBorder="1" applyAlignment="1">
      <alignment wrapText="1"/>
    </xf>
    <xf numFmtId="4" fontId="13" fillId="0" borderId="35" xfId="0" applyNumberFormat="1" applyFont="1" applyBorder="1" applyAlignment="1">
      <alignment horizontal="right" vertical="top" wrapText="1"/>
    </xf>
    <xf numFmtId="0" fontId="13" fillId="0" borderId="0" xfId="6" applyAlignment="1">
      <alignment wrapText="1"/>
    </xf>
    <xf numFmtId="0" fontId="67" fillId="0" borderId="0" xfId="0" applyFont="1" applyAlignment="1">
      <alignment horizontal="justify" vertical="center"/>
    </xf>
    <xf numFmtId="0" fontId="51" fillId="0" borderId="5" xfId="11" applyFont="1" applyBorder="1" applyAlignment="1">
      <alignment horizontal="left" vertical="top" wrapText="1"/>
    </xf>
    <xf numFmtId="0" fontId="51" fillId="0" borderId="5" xfId="11" applyFont="1" applyBorder="1" applyAlignment="1">
      <alignment horizontal="center" wrapText="1"/>
    </xf>
    <xf numFmtId="168" fontId="51" fillId="0" borderId="5" xfId="11" applyNumberFormat="1" applyFont="1" applyBorder="1" applyAlignment="1">
      <alignment horizontal="center" wrapText="1"/>
    </xf>
    <xf numFmtId="0" fontId="51" fillId="0" borderId="36" xfId="6" applyFont="1" applyBorder="1" applyAlignment="1">
      <alignment vertical="top" wrapText="1"/>
    </xf>
    <xf numFmtId="0" fontId="68" fillId="0" borderId="46" xfId="11" applyFont="1" applyBorder="1" applyAlignment="1">
      <alignment vertical="center" wrapText="1"/>
    </xf>
    <xf numFmtId="0" fontId="19" fillId="0" borderId="46" xfId="11" applyFont="1" applyBorder="1" applyAlignment="1">
      <alignment vertical="center" wrapText="1"/>
    </xf>
    <xf numFmtId="0" fontId="13" fillId="0" borderId="37" xfId="6" applyBorder="1" applyAlignment="1">
      <alignment vertical="top" wrapText="1"/>
    </xf>
    <xf numFmtId="0" fontId="13" fillId="0" borderId="26" xfId="6" applyBorder="1" applyAlignment="1">
      <alignment vertical="top" wrapText="1"/>
    </xf>
    <xf numFmtId="0" fontId="13" fillId="0" borderId="28" xfId="6" applyBorder="1" applyAlignment="1">
      <alignment vertical="top" wrapText="1"/>
    </xf>
    <xf numFmtId="4" fontId="13" fillId="0" borderId="39" xfId="6" applyNumberFormat="1" applyBorder="1" applyAlignment="1">
      <alignment vertical="top" wrapText="1"/>
    </xf>
    <xf numFmtId="0" fontId="13" fillId="0" borderId="0" xfId="5" applyAlignment="1">
      <alignment vertical="justify"/>
    </xf>
    <xf numFmtId="0" fontId="13" fillId="0" borderId="0" xfId="5" applyAlignment="1">
      <alignment vertical="justify" wrapText="1"/>
    </xf>
    <xf numFmtId="0" fontId="13" fillId="0" borderId="0" xfId="5" applyAlignment="1">
      <alignment horizontal="center" vertical="justify"/>
    </xf>
    <xf numFmtId="0" fontId="13" fillId="0" borderId="0" xfId="5" applyAlignment="1">
      <alignment horizontal="right" vertical="justify"/>
    </xf>
    <xf numFmtId="4" fontId="13" fillId="0" borderId="0" xfId="5" applyNumberFormat="1" applyAlignment="1">
      <alignment horizontal="right" vertical="justify"/>
    </xf>
    <xf numFmtId="4" fontId="13" fillId="0" borderId="5" xfId="0" applyNumberFormat="1" applyFont="1" applyBorder="1" applyAlignment="1">
      <alignment horizontal="right" vertical="top" wrapText="1"/>
    </xf>
    <xf numFmtId="4" fontId="13" fillId="0" borderId="27" xfId="0" applyNumberFormat="1" applyFont="1" applyBorder="1" applyAlignment="1">
      <alignment horizontal="right" vertical="top" wrapText="1"/>
    </xf>
    <xf numFmtId="0" fontId="0" fillId="0" borderId="36" xfId="0" applyBorder="1">
      <alignment vertical="top"/>
    </xf>
    <xf numFmtId="3" fontId="0" fillId="0" borderId="5" xfId="0" applyNumberFormat="1" applyBorder="1" applyAlignment="1">
      <alignment horizontal="center"/>
    </xf>
    <xf numFmtId="2" fontId="0" fillId="0" borderId="5" xfId="0" applyNumberFormat="1" applyBorder="1" applyAlignment="1">
      <alignment horizontal="right"/>
    </xf>
    <xf numFmtId="37" fontId="13" fillId="0" borderId="5" xfId="0" applyNumberFormat="1" applyFont="1" applyBorder="1" applyAlignment="1">
      <alignment horizontal="center" wrapText="1"/>
    </xf>
    <xf numFmtId="0" fontId="13" fillId="0" borderId="36" xfId="0" applyFont="1" applyBorder="1">
      <alignment vertical="top"/>
    </xf>
    <xf numFmtId="0" fontId="13" fillId="0" borderId="36" xfId="0" applyFont="1" applyBorder="1" applyAlignment="1">
      <alignment horizontal="left" vertical="top" wrapText="1"/>
    </xf>
    <xf numFmtId="0" fontId="0" fillId="0" borderId="5" xfId="0" applyBorder="1">
      <alignment vertical="top"/>
    </xf>
    <xf numFmtId="0" fontId="0" fillId="0" borderId="5" xfId="0" applyBorder="1" applyAlignment="1">
      <alignment horizontal="center"/>
    </xf>
    <xf numFmtId="0" fontId="19" fillId="0" borderId="5" xfId="0" applyFont="1" applyBorder="1" applyAlignment="1">
      <alignment vertical="top" wrapText="1"/>
    </xf>
    <xf numFmtId="0" fontId="19" fillId="0" borderId="5" xfId="0" applyFont="1" applyBorder="1">
      <alignment vertical="top"/>
    </xf>
    <xf numFmtId="0" fontId="0" fillId="0" borderId="5" xfId="0" applyBorder="1" applyAlignment="1"/>
    <xf numFmtId="0" fontId="69" fillId="0" borderId="0" xfId="0" applyFont="1" applyAlignment="1"/>
    <xf numFmtId="0" fontId="0" fillId="0" borderId="5" xfId="0" applyBorder="1" applyAlignment="1">
      <alignment horizontal="center" vertical="top"/>
    </xf>
    <xf numFmtId="2" fontId="0" fillId="0" borderId="5" xfId="0" applyNumberFormat="1" applyBorder="1" applyAlignment="1">
      <alignment horizontal="right" vertical="top"/>
    </xf>
    <xf numFmtId="0" fontId="13" fillId="0" borderId="27" xfId="5" applyBorder="1" applyAlignment="1">
      <alignment horizontal="right"/>
    </xf>
    <xf numFmtId="37" fontId="13" fillId="0" borderId="5" xfId="0" applyNumberFormat="1" applyFont="1" applyBorder="1" applyAlignment="1">
      <alignment horizontal="center" vertical="top" wrapText="1"/>
    </xf>
    <xf numFmtId="4" fontId="13" fillId="0" borderId="27" xfId="5" applyNumberFormat="1" applyBorder="1" applyAlignment="1">
      <alignment horizontal="right" vertical="top"/>
    </xf>
    <xf numFmtId="0" fontId="13" fillId="0" borderId="6" xfId="0" applyFont="1" applyBorder="1" applyAlignment="1">
      <alignment horizontal="center" vertical="top" wrapText="1"/>
    </xf>
    <xf numFmtId="37" fontId="13" fillId="0" borderId="6" xfId="0" applyNumberFormat="1" applyFont="1" applyBorder="1" applyAlignment="1">
      <alignment horizontal="center" vertical="top" wrapText="1"/>
    </xf>
    <xf numFmtId="4" fontId="13" fillId="0" borderId="60" xfId="5" applyNumberFormat="1" applyBorder="1" applyAlignment="1">
      <alignment horizontal="right" vertical="top"/>
    </xf>
    <xf numFmtId="0" fontId="13" fillId="0" borderId="37" xfId="0" applyFont="1" applyBorder="1" applyAlignment="1">
      <alignment vertical="top" wrapText="1"/>
    </xf>
    <xf numFmtId="0" fontId="13" fillId="0" borderId="0" xfId="0" applyFont="1" applyAlignment="1">
      <alignment vertical="top" wrapText="1"/>
    </xf>
    <xf numFmtId="0" fontId="13" fillId="0" borderId="0" xfId="0" applyFont="1" applyAlignment="1">
      <alignment horizontal="center" vertical="top" wrapText="1"/>
    </xf>
    <xf numFmtId="4" fontId="13" fillId="0" borderId="0" xfId="0" applyNumberFormat="1" applyFont="1" applyAlignment="1">
      <alignment horizontal="center" vertical="top" wrapText="1"/>
    </xf>
    <xf numFmtId="4" fontId="13" fillId="0" borderId="38" xfId="0" applyNumberFormat="1" applyFont="1" applyBorder="1" applyAlignment="1">
      <alignment horizontal="right" vertical="top" wrapText="1"/>
    </xf>
    <xf numFmtId="0" fontId="15" fillId="0" borderId="0" xfId="5" applyFont="1" applyAlignment="1">
      <alignment horizontal="left" vertical="top"/>
    </xf>
    <xf numFmtId="0" fontId="13" fillId="0" borderId="13" xfId="5" applyBorder="1" applyAlignment="1">
      <alignment horizontal="left" vertical="top" wrapText="1"/>
    </xf>
    <xf numFmtId="0" fontId="13" fillId="0" borderId="0" xfId="5" applyAlignment="1">
      <alignment vertical="top" wrapText="1"/>
    </xf>
    <xf numFmtId="4" fontId="13" fillId="0" borderId="0" xfId="5" applyNumberFormat="1" applyAlignment="1">
      <alignment horizontal="right" vertical="top"/>
    </xf>
    <xf numFmtId="0" fontId="13" fillId="0" borderId="13" xfId="0" applyFont="1" applyBorder="1" applyAlignment="1">
      <alignment vertical="top" wrapText="1"/>
    </xf>
    <xf numFmtId="0" fontId="13" fillId="0" borderId="13" xfId="0" applyFont="1" applyBorder="1" applyAlignment="1">
      <alignment horizontal="center" vertical="top" wrapText="1"/>
    </xf>
    <xf numFmtId="3" fontId="13" fillId="0" borderId="13" xfId="0" applyNumberFormat="1" applyFont="1" applyBorder="1" applyAlignment="1">
      <alignment horizontal="center" vertical="center" wrapText="1"/>
    </xf>
    <xf numFmtId="4" fontId="13" fillId="0" borderId="13" xfId="0" applyNumberFormat="1" applyFont="1" applyBorder="1" applyAlignment="1">
      <alignment vertical="top" wrapText="1"/>
    </xf>
    <xf numFmtId="0" fontId="15" fillId="0" borderId="31" xfId="0" applyFont="1" applyBorder="1" applyAlignment="1">
      <alignment horizontal="center" vertical="top" wrapText="1"/>
    </xf>
    <xf numFmtId="0" fontId="15" fillId="0" borderId="32" xfId="0" applyFont="1" applyBorder="1" applyAlignment="1">
      <alignment horizontal="center" vertical="top" wrapText="1"/>
    </xf>
    <xf numFmtId="3" fontId="15" fillId="0" borderId="32" xfId="0" applyNumberFormat="1" applyFont="1" applyBorder="1" applyAlignment="1">
      <alignment horizontal="center" vertical="top" wrapText="1"/>
    </xf>
    <xf numFmtId="4" fontId="15" fillId="0" borderId="32" xfId="0" applyNumberFormat="1" applyFont="1" applyBorder="1" applyAlignment="1">
      <alignment horizontal="center" vertical="top" wrapText="1"/>
    </xf>
    <xf numFmtId="4" fontId="15" fillId="0" borderId="33" xfId="0" applyNumberFormat="1" applyFont="1" applyBorder="1" applyAlignment="1">
      <alignment horizontal="center" vertical="top" wrapText="1"/>
    </xf>
    <xf numFmtId="0" fontId="13" fillId="0" borderId="0" xfId="0" applyFont="1" applyAlignment="1">
      <alignment wrapText="1"/>
    </xf>
    <xf numFmtId="0" fontId="15" fillId="0" borderId="36" xfId="0" applyFont="1" applyBorder="1" applyAlignment="1">
      <alignment horizontal="center" vertical="top" wrapText="1"/>
    </xf>
    <xf numFmtId="0" fontId="15" fillId="0" borderId="5" xfId="0" applyFont="1" applyBorder="1" applyAlignment="1">
      <alignment horizontal="center" vertical="top" wrapText="1"/>
    </xf>
    <xf numFmtId="3" fontId="15" fillId="0" borderId="5" xfId="0" applyNumberFormat="1" applyFont="1" applyBorder="1" applyAlignment="1">
      <alignment horizontal="center" vertical="top" wrapText="1"/>
    </xf>
    <xf numFmtId="4" fontId="15" fillId="0" borderId="5" xfId="0" applyNumberFormat="1" applyFont="1" applyBorder="1" applyAlignment="1">
      <alignment horizontal="center" vertical="top" wrapText="1"/>
    </xf>
    <xf numFmtId="4" fontId="15" fillId="0" borderId="35" xfId="0" applyNumberFormat="1" applyFont="1" applyBorder="1" applyAlignment="1">
      <alignment horizontal="center" vertical="top" wrapText="1"/>
    </xf>
    <xf numFmtId="3" fontId="13" fillId="0" borderId="23" xfId="0" applyNumberFormat="1" applyFont="1" applyBorder="1" applyAlignment="1">
      <alignment horizontal="center" wrapText="1"/>
    </xf>
    <xf numFmtId="0" fontId="13" fillId="0" borderId="26" xfId="0" applyFont="1" applyBorder="1" applyAlignment="1">
      <alignment vertical="top" wrapText="1"/>
    </xf>
    <xf numFmtId="0" fontId="13" fillId="0" borderId="1" xfId="0" applyFont="1" applyBorder="1" applyAlignment="1">
      <alignment vertical="top" wrapText="1"/>
    </xf>
    <xf numFmtId="0" fontId="13" fillId="0" borderId="1" xfId="0" applyFont="1" applyBorder="1" applyAlignment="1">
      <alignment horizontal="center" vertical="top" wrapText="1"/>
    </xf>
    <xf numFmtId="3" fontId="13" fillId="0" borderId="1" xfId="0" applyNumberFormat="1" applyFont="1" applyBorder="1" applyAlignment="1">
      <alignment horizontal="center" vertical="top" wrapText="1"/>
    </xf>
    <xf numFmtId="3" fontId="13" fillId="0" borderId="0" xfId="0" applyNumberFormat="1" applyFont="1" applyAlignment="1">
      <alignment horizontal="center" vertical="top" wrapText="1"/>
    </xf>
    <xf numFmtId="4" fontId="13" fillId="0" borderId="0" xfId="0" applyNumberFormat="1" applyFont="1" applyAlignment="1">
      <alignment vertical="top" wrapText="1"/>
    </xf>
    <xf numFmtId="4" fontId="15" fillId="0" borderId="32" xfId="5" applyNumberFormat="1" applyFont="1" applyBorder="1" applyAlignment="1">
      <alignment horizontal="center" vertical="top" wrapText="1"/>
    </xf>
    <xf numFmtId="4" fontId="15" fillId="0" borderId="33" xfId="5" applyNumberFormat="1" applyFont="1" applyBorder="1" applyAlignment="1">
      <alignment horizontal="center" vertical="top" wrapText="1"/>
    </xf>
    <xf numFmtId="0" fontId="13" fillId="0" borderId="0" xfId="5" applyAlignment="1">
      <alignment horizontal="center"/>
    </xf>
    <xf numFmtId="0" fontId="13" fillId="0" borderId="36" xfId="190" applyBorder="1">
      <alignment vertical="top"/>
    </xf>
    <xf numFmtId="0" fontId="13" fillId="0" borderId="5" xfId="190" applyBorder="1" applyAlignment="1">
      <alignment vertical="top" wrapText="1"/>
    </xf>
    <xf numFmtId="0" fontId="13" fillId="0" borderId="5" xfId="190" applyBorder="1" applyAlignment="1">
      <alignment horizontal="center" wrapText="1"/>
    </xf>
    <xf numFmtId="3" fontId="13" fillId="0" borderId="5" xfId="190" applyNumberFormat="1" applyBorder="1" applyAlignment="1">
      <alignment horizontal="center" wrapText="1"/>
    </xf>
    <xf numFmtId="0" fontId="0" fillId="0" borderId="35" xfId="0" applyBorder="1" applyAlignment="1">
      <alignment horizontal="center"/>
    </xf>
    <xf numFmtId="3" fontId="13" fillId="0" borderId="0" xfId="190" applyNumberFormat="1" applyAlignment="1">
      <alignment wrapText="1"/>
    </xf>
    <xf numFmtId="4" fontId="13" fillId="0" borderId="0" xfId="3" applyNumberFormat="1" applyAlignment="1">
      <alignment horizontal="center" wrapText="1"/>
    </xf>
    <xf numFmtId="0" fontId="13" fillId="0" borderId="0" xfId="191"/>
    <xf numFmtId="0" fontId="13" fillId="0" borderId="5" xfId="190" applyBorder="1">
      <alignment vertical="top"/>
    </xf>
    <xf numFmtId="0" fontId="15" fillId="0" borderId="5" xfId="190" applyFont="1" applyBorder="1" applyAlignment="1">
      <alignment vertical="top" wrapText="1"/>
    </xf>
    <xf numFmtId="0" fontId="13" fillId="0" borderId="5" xfId="190" applyBorder="1" applyAlignment="1">
      <alignment horizontal="center"/>
    </xf>
    <xf numFmtId="3" fontId="13" fillId="0" borderId="5" xfId="190" applyNumberFormat="1" applyBorder="1" applyAlignment="1">
      <alignment horizontal="center"/>
    </xf>
    <xf numFmtId="0" fontId="13" fillId="0" borderId="35" xfId="0" applyFont="1" applyBorder="1" applyAlignment="1">
      <alignment horizontal="center" wrapText="1"/>
    </xf>
    <xf numFmtId="0" fontId="13" fillId="0" borderId="0" xfId="0" applyFont="1" applyAlignment="1">
      <alignment horizontal="center" wrapText="1"/>
    </xf>
    <xf numFmtId="3" fontId="13" fillId="0" borderId="0" xfId="190" applyNumberFormat="1" applyAlignment="1"/>
    <xf numFmtId="4" fontId="13" fillId="0" borderId="0" xfId="0" applyNumberFormat="1" applyFont="1" applyAlignment="1">
      <alignment horizontal="right" wrapText="1"/>
    </xf>
    <xf numFmtId="0" fontId="13" fillId="0" borderId="36" xfId="192" applyFont="1" applyBorder="1" applyAlignment="1">
      <alignment vertical="top" wrapText="1"/>
    </xf>
    <xf numFmtId="3" fontId="0" fillId="2" borderId="5" xfId="0" applyNumberFormat="1" applyFill="1" applyBorder="1" applyAlignment="1">
      <alignment horizontal="center" wrapText="1"/>
    </xf>
    <xf numFmtId="0" fontId="13" fillId="0" borderId="5" xfId="0" applyFont="1" applyBorder="1" applyAlignment="1">
      <alignment horizontal="center"/>
    </xf>
    <xf numFmtId="2" fontId="13" fillId="0" borderId="5" xfId="0" applyNumberFormat="1" applyFont="1" applyBorder="1" applyAlignment="1">
      <alignment horizontal="right" wrapText="1"/>
    </xf>
    <xf numFmtId="0" fontId="20" fillId="0" borderId="5" xfId="0" applyFont="1" applyBorder="1">
      <alignment vertical="top"/>
    </xf>
    <xf numFmtId="0" fontId="15" fillId="0" borderId="5" xfId="0" applyFont="1" applyBorder="1">
      <alignment vertical="top"/>
    </xf>
    <xf numFmtId="0" fontId="13" fillId="0" borderId="26" xfId="5" applyBorder="1"/>
    <xf numFmtId="0" fontId="0" fillId="0" borderId="5" xfId="0" applyBorder="1" applyAlignment="1">
      <alignment horizontal="center" vertical="top" wrapText="1"/>
    </xf>
    <xf numFmtId="2" fontId="13" fillId="0" borderId="5" xfId="0" applyNumberFormat="1" applyFont="1" applyBorder="1" applyAlignment="1">
      <alignment horizontal="right" vertical="top" wrapText="1"/>
    </xf>
    <xf numFmtId="2" fontId="19" fillId="0" borderId="30" xfId="142" applyNumberFormat="1" applyFont="1" applyBorder="1" applyAlignment="1">
      <alignment wrapText="1"/>
    </xf>
    <xf numFmtId="0" fontId="19" fillId="0" borderId="5" xfId="0" applyFont="1" applyBorder="1" applyAlignment="1">
      <alignment horizontal="center" vertical="top"/>
    </xf>
    <xf numFmtId="0" fontId="19" fillId="0" borderId="5" xfId="0" applyFont="1" applyBorder="1" applyAlignment="1">
      <alignment horizontal="center"/>
    </xf>
    <xf numFmtId="4" fontId="30" fillId="0" borderId="5" xfId="1" applyNumberFormat="1" applyFont="1" applyBorder="1" applyAlignment="1">
      <alignment horizontal="right" wrapText="1"/>
    </xf>
    <xf numFmtId="0" fontId="19" fillId="0" borderId="5" xfId="0" applyFont="1" applyBorder="1" applyAlignment="1">
      <alignment horizontal="center" vertical="center"/>
    </xf>
    <xf numFmtId="0" fontId="0" fillId="0" borderId="5" xfId="0" applyBorder="1" applyAlignment="1">
      <alignment horizontal="center" vertical="center"/>
    </xf>
    <xf numFmtId="2" fontId="13" fillId="0" borderId="46" xfId="0" applyNumberFormat="1" applyFont="1" applyBorder="1" applyAlignment="1">
      <alignment horizontal="right"/>
    </xf>
    <xf numFmtId="4" fontId="13" fillId="0" borderId="35" xfId="0" applyNumberFormat="1" applyFont="1" applyBorder="1" applyAlignment="1">
      <alignment horizontal="right"/>
    </xf>
    <xf numFmtId="2" fontId="13" fillId="0" borderId="5" xfId="0" applyNumberFormat="1" applyFont="1" applyBorder="1" applyAlignment="1">
      <alignment horizontal="right"/>
    </xf>
    <xf numFmtId="0" fontId="13" fillId="0" borderId="26" xfId="0" applyFont="1" applyBorder="1">
      <alignment vertical="top"/>
    </xf>
    <xf numFmtId="4" fontId="13" fillId="0" borderId="27" xfId="0" applyNumberFormat="1" applyFont="1" applyBorder="1" applyAlignment="1">
      <alignment horizontal="right"/>
    </xf>
    <xf numFmtId="0" fontId="0" fillId="0" borderId="0" xfId="0" applyAlignment="1">
      <alignment horizontal="center" vertical="top" wrapText="1"/>
    </xf>
    <xf numFmtId="0" fontId="13" fillId="0" borderId="26" xfId="5" applyBorder="1" applyAlignment="1">
      <alignment vertical="top"/>
    </xf>
    <xf numFmtId="0" fontId="13" fillId="0" borderId="5" xfId="5" applyBorder="1" applyAlignment="1">
      <alignment vertical="top"/>
    </xf>
    <xf numFmtId="0" fontId="13" fillId="0" borderId="5" xfId="5" applyBorder="1" applyAlignment="1">
      <alignment horizontal="center" vertical="top"/>
    </xf>
    <xf numFmtId="0" fontId="13" fillId="0" borderId="5" xfId="5" applyBorder="1" applyAlignment="1">
      <alignment horizontal="right" vertical="top"/>
    </xf>
    <xf numFmtId="0" fontId="13" fillId="0" borderId="5" xfId="5" applyBorder="1"/>
    <xf numFmtId="0" fontId="13" fillId="0" borderId="6" xfId="5" applyBorder="1" applyAlignment="1">
      <alignment vertical="top"/>
    </xf>
    <xf numFmtId="0" fontId="13" fillId="0" borderId="3" xfId="5" applyBorder="1" applyAlignment="1">
      <alignment vertical="top"/>
    </xf>
    <xf numFmtId="0" fontId="13" fillId="0" borderId="6" xfId="5" applyBorder="1" applyAlignment="1">
      <alignment horizontal="center" vertical="top"/>
    </xf>
    <xf numFmtId="0" fontId="13" fillId="0" borderId="3" xfId="5" applyBorder="1" applyAlignment="1">
      <alignment horizontal="center" vertical="top"/>
    </xf>
    <xf numFmtId="0" fontId="13" fillId="0" borderId="6" xfId="5" applyBorder="1" applyAlignment="1">
      <alignment horizontal="right" vertical="top"/>
    </xf>
    <xf numFmtId="0" fontId="13" fillId="0" borderId="60" xfId="5" applyBorder="1" applyAlignment="1">
      <alignment horizontal="right" vertical="top"/>
    </xf>
    <xf numFmtId="0" fontId="13" fillId="0" borderId="1" xfId="5" applyBorder="1" applyAlignment="1">
      <alignment horizontal="left" vertical="top" wrapText="1"/>
    </xf>
    <xf numFmtId="0" fontId="13" fillId="0" borderId="2" xfId="0" applyFont="1" applyBorder="1" applyAlignment="1">
      <alignment horizontal="center" vertical="top" wrapText="1"/>
    </xf>
    <xf numFmtId="4" fontId="13" fillId="0" borderId="2" xfId="0" applyNumberFormat="1" applyFont="1" applyBorder="1" applyAlignment="1">
      <alignment horizontal="right" vertical="top" wrapText="1"/>
    </xf>
    <xf numFmtId="0" fontId="68" fillId="0" borderId="5" xfId="0" applyFont="1" applyBorder="1" applyAlignment="1">
      <alignment horizontal="left" vertical="top" wrapText="1"/>
    </xf>
    <xf numFmtId="4" fontId="15" fillId="0" borderId="39" xfId="0" applyNumberFormat="1" applyFont="1" applyBorder="1" applyAlignment="1">
      <alignment horizontal="right" vertical="top" wrapText="1"/>
    </xf>
    <xf numFmtId="0" fontId="3" fillId="0" borderId="0" xfId="193"/>
    <xf numFmtId="0" fontId="3" fillId="0" borderId="0" xfId="193" applyAlignment="1">
      <alignment vertical="top"/>
    </xf>
    <xf numFmtId="0" fontId="3" fillId="0" borderId="0" xfId="193" applyAlignment="1">
      <alignment horizontal="left"/>
    </xf>
    <xf numFmtId="3" fontId="3" fillId="0" borderId="0" xfId="193" applyNumberFormat="1" applyAlignment="1">
      <alignment horizontal="center"/>
    </xf>
    <xf numFmtId="4" fontId="3" fillId="0" borderId="0" xfId="193" applyNumberFormat="1" applyAlignment="1">
      <alignment horizontal="right"/>
    </xf>
    <xf numFmtId="4" fontId="3" fillId="0" borderId="0" xfId="193" applyNumberFormat="1"/>
    <xf numFmtId="49" fontId="15" fillId="0" borderId="61" xfId="193" applyNumberFormat="1" applyFont="1" applyBorder="1" applyAlignment="1">
      <alignment horizontal="center" vertical="top" wrapText="1"/>
    </xf>
    <xf numFmtId="49" fontId="15" fillId="0" borderId="48" xfId="193" applyNumberFormat="1" applyFont="1" applyBorder="1" applyAlignment="1">
      <alignment horizontal="center" vertical="top" wrapText="1"/>
    </xf>
    <xf numFmtId="0" fontId="15" fillId="0" borderId="48" xfId="193" applyFont="1" applyBorder="1" applyAlignment="1">
      <alignment horizontal="center" vertical="top" wrapText="1"/>
    </xf>
    <xf numFmtId="0" fontId="15" fillId="0" borderId="48" xfId="193" applyFont="1" applyBorder="1" applyAlignment="1">
      <alignment horizontal="center" vertical="top"/>
    </xf>
    <xf numFmtId="3" fontId="15" fillId="0" borderId="62" xfId="14" applyNumberFormat="1" applyFont="1" applyBorder="1" applyAlignment="1">
      <alignment horizontal="center" vertical="top"/>
    </xf>
    <xf numFmtId="4" fontId="15" fillId="0" borderId="62" xfId="14" applyNumberFormat="1" applyFont="1" applyBorder="1" applyAlignment="1">
      <alignment horizontal="center" vertical="top"/>
    </xf>
    <xf numFmtId="4" fontId="15" fillId="0" borderId="63" xfId="14" applyNumberFormat="1" applyFont="1" applyBorder="1" applyAlignment="1">
      <alignment horizontal="center" vertical="top"/>
    </xf>
    <xf numFmtId="0" fontId="3" fillId="0" borderId="0" xfId="193" applyAlignment="1">
      <alignment horizontal="center" vertical="top"/>
    </xf>
    <xf numFmtId="4" fontId="3" fillId="0" borderId="0" xfId="193" applyNumberFormat="1" applyAlignment="1">
      <alignment horizontal="center" vertical="top"/>
    </xf>
    <xf numFmtId="49" fontId="13" fillId="0" borderId="64" xfId="193" quotePrefix="1" applyNumberFormat="1" applyFont="1" applyBorder="1" applyAlignment="1">
      <alignment vertical="top" wrapText="1"/>
    </xf>
    <xf numFmtId="49" fontId="15" fillId="0" borderId="49" xfId="193" applyNumberFormat="1" applyFont="1" applyBorder="1" applyAlignment="1">
      <alignment horizontal="left" vertical="top" wrapText="1"/>
    </xf>
    <xf numFmtId="0" fontId="15" fillId="0" borderId="49" xfId="193" applyFont="1" applyBorder="1" applyAlignment="1">
      <alignment horizontal="left" vertical="top" wrapText="1"/>
    </xf>
    <xf numFmtId="0" fontId="13" fillId="0" borderId="49" xfId="193" applyFont="1" applyBorder="1" applyAlignment="1">
      <alignment horizontal="center" wrapText="1"/>
    </xf>
    <xf numFmtId="3" fontId="13" fillId="0" borderId="49" xfId="14" applyNumberFormat="1" applyFont="1" applyBorder="1" applyAlignment="1">
      <alignment horizontal="center" wrapText="1"/>
    </xf>
    <xf numFmtId="4" fontId="13" fillId="0" borderId="49" xfId="193" applyNumberFormat="1" applyFont="1" applyBorder="1" applyAlignment="1">
      <alignment horizontal="right" wrapText="1"/>
    </xf>
    <xf numFmtId="4" fontId="13" fillId="0" borderId="65" xfId="193" applyNumberFormat="1" applyFont="1" applyBorder="1" applyAlignment="1">
      <alignment horizontal="right" wrapText="1"/>
    </xf>
    <xf numFmtId="0" fontId="13" fillId="0" borderId="36" xfId="193" applyFont="1" applyBorder="1" applyAlignment="1">
      <alignment vertical="top"/>
    </xf>
    <xf numFmtId="0" fontId="19" fillId="0" borderId="5" xfId="193" applyFont="1" applyBorder="1" applyAlignment="1">
      <alignment horizontal="left" vertical="top" wrapText="1"/>
    </xf>
    <xf numFmtId="0" fontId="15" fillId="0" borderId="5" xfId="194" applyFont="1" applyBorder="1" applyAlignment="1">
      <alignment vertical="top" wrapText="1"/>
    </xf>
    <xf numFmtId="0" fontId="13" fillId="0" borderId="5" xfId="194" applyFont="1" applyBorder="1" applyAlignment="1">
      <alignment horizontal="center" wrapText="1"/>
    </xf>
    <xf numFmtId="3" fontId="13" fillId="0" borderId="5" xfId="193" applyNumberFormat="1" applyFont="1" applyBorder="1" applyAlignment="1">
      <alignment horizontal="center" wrapText="1"/>
    </xf>
    <xf numFmtId="4" fontId="13" fillId="0" borderId="5" xfId="193" applyNumberFormat="1" applyFont="1" applyBorder="1" applyAlignment="1">
      <alignment horizontal="right" wrapText="1"/>
    </xf>
    <xf numFmtId="4" fontId="13" fillId="0" borderId="35" xfId="193" applyNumberFormat="1" applyFont="1" applyBorder="1" applyAlignment="1">
      <alignment horizontal="right" wrapText="1"/>
    </xf>
    <xf numFmtId="0" fontId="13" fillId="0" borderId="36" xfId="193" applyFont="1" applyBorder="1" applyAlignment="1">
      <alignment vertical="top" wrapText="1"/>
    </xf>
    <xf numFmtId="0" fontId="13" fillId="0" borderId="5" xfId="193" applyFont="1" applyBorder="1" applyAlignment="1">
      <alignment vertical="top" wrapText="1"/>
    </xf>
    <xf numFmtId="0" fontId="15" fillId="0" borderId="5" xfId="194" applyFont="1" applyBorder="1" applyAlignment="1">
      <alignment wrapText="1"/>
    </xf>
    <xf numFmtId="0" fontId="13" fillId="0" borderId="5" xfId="194" applyFont="1" applyBorder="1" applyAlignment="1">
      <alignment wrapText="1"/>
    </xf>
    <xf numFmtId="49" fontId="13" fillId="0" borderId="36" xfId="193" applyNumberFormat="1" applyFont="1" applyBorder="1" applyAlignment="1">
      <alignment vertical="top" wrapText="1"/>
    </xf>
    <xf numFmtId="49" fontId="13" fillId="0" borderId="5" xfId="193" applyNumberFormat="1" applyFont="1" applyBorder="1" applyAlignment="1">
      <alignment horizontal="left" vertical="top" wrapText="1"/>
    </xf>
    <xf numFmtId="3" fontId="13" fillId="0" borderId="5" xfId="14" applyNumberFormat="1" applyFont="1" applyBorder="1" applyAlignment="1">
      <alignment horizontal="center" wrapText="1"/>
    </xf>
    <xf numFmtId="4" fontId="8" fillId="0" borderId="5" xfId="193" applyNumberFormat="1" applyFont="1" applyBorder="1" applyAlignment="1">
      <alignment horizontal="right"/>
    </xf>
    <xf numFmtId="0" fontId="8" fillId="0" borderId="36" xfId="193" applyFont="1" applyBorder="1" applyAlignment="1">
      <alignment vertical="top"/>
    </xf>
    <xf numFmtId="0" fontId="70" fillId="0" borderId="5" xfId="193" applyFont="1" applyBorder="1" applyAlignment="1">
      <alignment vertical="top"/>
    </xf>
    <xf numFmtId="0" fontId="13" fillId="0" borderId="5" xfId="194" applyFont="1" applyBorder="1" applyAlignment="1">
      <alignment vertical="top" wrapText="1"/>
    </xf>
    <xf numFmtId="3" fontId="8" fillId="0" borderId="5" xfId="193" applyNumberFormat="1" applyFont="1" applyBorder="1" applyAlignment="1">
      <alignment horizontal="center"/>
    </xf>
    <xf numFmtId="0" fontId="70" fillId="0" borderId="36" xfId="193" applyFont="1" applyBorder="1"/>
    <xf numFmtId="0" fontId="13" fillId="0" borderId="46" xfId="193" applyFont="1" applyBorder="1" applyAlignment="1">
      <alignment vertical="top" wrapText="1"/>
    </xf>
    <xf numFmtId="0" fontId="70" fillId="0" borderId="0" xfId="193" applyFont="1"/>
    <xf numFmtId="0" fontId="15" fillId="0" borderId="46" xfId="194" applyFont="1" applyBorder="1" applyAlignment="1">
      <alignment wrapText="1"/>
    </xf>
    <xf numFmtId="0" fontId="15" fillId="0" borderId="0" xfId="194" applyFont="1" applyAlignment="1">
      <alignment wrapText="1"/>
    </xf>
    <xf numFmtId="0" fontId="70" fillId="0" borderId="0" xfId="193" applyFont="1" applyAlignment="1">
      <alignment vertical="top"/>
    </xf>
    <xf numFmtId="0" fontId="13" fillId="0" borderId="0" xfId="193" applyFont="1" applyAlignment="1">
      <alignment vertical="top"/>
    </xf>
    <xf numFmtId="0" fontId="70" fillId="0" borderId="3" xfId="193" applyFont="1" applyBorder="1" applyAlignment="1">
      <alignment vertical="top"/>
    </xf>
    <xf numFmtId="0" fontId="13" fillId="0" borderId="6" xfId="194" applyFont="1" applyBorder="1" applyAlignment="1">
      <alignment wrapText="1"/>
    </xf>
    <xf numFmtId="0" fontId="13" fillId="0" borderId="6" xfId="194" applyFont="1" applyBorder="1" applyAlignment="1">
      <alignment horizontal="center" wrapText="1"/>
    </xf>
    <xf numFmtId="3" fontId="13" fillId="0" borderId="6" xfId="14" applyNumberFormat="1" applyFont="1" applyBorder="1" applyAlignment="1">
      <alignment horizontal="center" wrapText="1"/>
    </xf>
    <xf numFmtId="4" fontId="8" fillId="0" borderId="6" xfId="193" applyNumberFormat="1" applyFont="1" applyBorder="1" applyAlignment="1">
      <alignment horizontal="right"/>
    </xf>
    <xf numFmtId="0" fontId="15" fillId="0" borderId="0" xfId="193" applyFont="1" applyAlignment="1">
      <alignment horizontal="left"/>
    </xf>
    <xf numFmtId="3" fontId="70" fillId="0" borderId="0" xfId="193" applyNumberFormat="1" applyFont="1" applyAlignment="1">
      <alignment horizontal="center"/>
    </xf>
    <xf numFmtId="0" fontId="13" fillId="0" borderId="0" xfId="193" applyFont="1"/>
    <xf numFmtId="4" fontId="70" fillId="0" borderId="0" xfId="193" applyNumberFormat="1" applyFont="1" applyAlignment="1">
      <alignment horizontal="right"/>
    </xf>
    <xf numFmtId="0" fontId="70" fillId="0" borderId="0" xfId="193" applyFont="1" applyAlignment="1">
      <alignment horizontal="left"/>
    </xf>
    <xf numFmtId="0" fontId="71" fillId="0" borderId="0" xfId="193" applyFont="1" applyAlignment="1">
      <alignment horizontal="left"/>
    </xf>
    <xf numFmtId="4" fontId="32" fillId="0" borderId="23" xfId="193" applyNumberFormat="1" applyFont="1" applyBorder="1" applyAlignment="1">
      <alignment horizontal="right"/>
    </xf>
    <xf numFmtId="0" fontId="13" fillId="0" borderId="13" xfId="142" applyBorder="1" applyAlignment="1">
      <alignment vertical="top" wrapText="1"/>
    </xf>
    <xf numFmtId="0" fontId="13" fillId="0" borderId="13" xfId="142" applyBorder="1" applyAlignment="1">
      <alignment horizontal="center" vertical="top" wrapText="1"/>
    </xf>
    <xf numFmtId="3" fontId="13" fillId="0" borderId="13" xfId="142" applyNumberFormat="1" applyBorder="1" applyAlignment="1">
      <alignment horizontal="center" vertical="center" wrapText="1"/>
    </xf>
    <xf numFmtId="4" fontId="13" fillId="0" borderId="13" xfId="142" applyNumberFormat="1" applyBorder="1" applyAlignment="1">
      <alignment vertical="top" wrapText="1"/>
    </xf>
    <xf numFmtId="0" fontId="13" fillId="0" borderId="0" xfId="142">
      <alignment vertical="top"/>
    </xf>
    <xf numFmtId="0" fontId="15" fillId="0" borderId="31" xfId="142" applyFont="1" applyBorder="1" applyAlignment="1">
      <alignment horizontal="center" vertical="top" wrapText="1"/>
    </xf>
    <xf numFmtId="0" fontId="15" fillId="0" borderId="32" xfId="142" applyFont="1" applyBorder="1" applyAlignment="1">
      <alignment horizontal="center" vertical="top" wrapText="1"/>
    </xf>
    <xf numFmtId="3" fontId="15" fillId="0" borderId="32" xfId="142" applyNumberFormat="1" applyFont="1" applyBorder="1" applyAlignment="1">
      <alignment horizontal="center" vertical="top" wrapText="1"/>
    </xf>
    <xf numFmtId="4" fontId="15" fillId="0" borderId="33" xfId="142" applyNumberFormat="1" applyFont="1" applyBorder="1" applyAlignment="1">
      <alignment horizontal="center" vertical="top" wrapText="1"/>
    </xf>
    <xf numFmtId="0" fontId="13" fillId="0" borderId="0" xfId="142" applyAlignment="1">
      <alignment wrapText="1"/>
    </xf>
    <xf numFmtId="0" fontId="15" fillId="0" borderId="36" xfId="142" applyFont="1" applyBorder="1" applyAlignment="1">
      <alignment horizontal="center" vertical="top" wrapText="1"/>
    </xf>
    <xf numFmtId="0" fontId="15" fillId="0" borderId="5" xfId="142" applyFont="1" applyBorder="1" applyAlignment="1">
      <alignment horizontal="center" vertical="top" wrapText="1"/>
    </xf>
    <xf numFmtId="3" fontId="15" fillId="0" borderId="5" xfId="142" applyNumberFormat="1" applyFont="1" applyBorder="1" applyAlignment="1">
      <alignment horizontal="center" vertical="top" wrapText="1"/>
    </xf>
    <xf numFmtId="4" fontId="15" fillId="0" borderId="35" xfId="142" applyNumberFormat="1" applyFont="1" applyBorder="1" applyAlignment="1">
      <alignment horizontal="center" vertical="top" wrapText="1"/>
    </xf>
    <xf numFmtId="0" fontId="13" fillId="0" borderId="36" xfId="142" applyBorder="1" applyAlignment="1">
      <alignment vertical="top" wrapText="1"/>
    </xf>
    <xf numFmtId="0" fontId="15" fillId="0" borderId="5" xfId="142" applyFont="1" applyBorder="1" applyAlignment="1">
      <alignment vertical="top" wrapText="1"/>
    </xf>
    <xf numFmtId="0" fontId="13" fillId="0" borderId="5" xfId="142" applyBorder="1" applyAlignment="1">
      <alignment horizontal="center" vertical="top" wrapText="1"/>
    </xf>
    <xf numFmtId="3" fontId="13" fillId="0" borderId="5" xfId="142" applyNumberFormat="1" applyBorder="1" applyAlignment="1">
      <alignment horizontal="center" vertical="top" wrapText="1"/>
    </xf>
    <xf numFmtId="4" fontId="13" fillId="0" borderId="5" xfId="142" applyNumberFormat="1" applyBorder="1" applyAlignment="1">
      <alignment vertical="top" wrapText="1"/>
    </xf>
    <xf numFmtId="4" fontId="13" fillId="0" borderId="35" xfId="142" applyNumberFormat="1" applyBorder="1" applyAlignment="1">
      <alignment vertical="top" wrapText="1"/>
    </xf>
    <xf numFmtId="0" fontId="13" fillId="0" borderId="5" xfId="142" applyBorder="1" applyAlignment="1"/>
    <xf numFmtId="0" fontId="13" fillId="0" borderId="5" xfId="142" applyBorder="1" applyAlignment="1">
      <alignment vertical="top" wrapText="1"/>
    </xf>
    <xf numFmtId="3" fontId="13" fillId="0" borderId="5" xfId="142" applyNumberFormat="1" applyBorder="1" applyAlignment="1">
      <alignment horizontal="center" wrapText="1"/>
    </xf>
    <xf numFmtId="4" fontId="13" fillId="0" borderId="35" xfId="142" applyNumberFormat="1" applyBorder="1" applyAlignment="1">
      <alignment wrapText="1"/>
    </xf>
    <xf numFmtId="0" fontId="13" fillId="0" borderId="5" xfId="142" applyBorder="1" applyAlignment="1">
      <alignment horizontal="center" vertical="center" wrapText="1"/>
    </xf>
    <xf numFmtId="0" fontId="13" fillId="0" borderId="5" xfId="142" applyBorder="1" applyAlignment="1">
      <alignment horizontal="left" vertical="center"/>
    </xf>
    <xf numFmtId="4" fontId="13" fillId="0" borderId="35" xfId="142" applyNumberFormat="1" applyBorder="1" applyAlignment="1">
      <alignment horizontal="right" wrapText="1"/>
    </xf>
    <xf numFmtId="0" fontId="13" fillId="0" borderId="5" xfId="142" applyBorder="1" applyAlignment="1">
      <alignment horizontal="center" wrapText="1"/>
    </xf>
    <xf numFmtId="0" fontId="13" fillId="0" borderId="0" xfId="142" applyAlignment="1">
      <alignment vertical="top" wrapText="1"/>
    </xf>
    <xf numFmtId="0" fontId="56" fillId="0" borderId="5" xfId="142" applyFont="1" applyBorder="1" applyAlignment="1">
      <alignment horizontal="left" vertical="top" wrapText="1"/>
    </xf>
    <xf numFmtId="0" fontId="13" fillId="0" borderId="37" xfId="142" applyBorder="1" applyAlignment="1">
      <alignment vertical="top" wrapText="1"/>
    </xf>
    <xf numFmtId="0" fontId="13" fillId="0" borderId="1" xfId="142" applyBorder="1" applyAlignment="1">
      <alignment vertical="top" wrapText="1"/>
    </xf>
    <xf numFmtId="0" fontId="13" fillId="0" borderId="1" xfId="142" applyBorder="1" applyAlignment="1">
      <alignment horizontal="center" vertical="top" wrapText="1"/>
    </xf>
    <xf numFmtId="3" fontId="13" fillId="0" borderId="1" xfId="142" applyNumberFormat="1" applyBorder="1" applyAlignment="1">
      <alignment horizontal="center" vertical="top" wrapText="1"/>
    </xf>
    <xf numFmtId="4" fontId="13" fillId="0" borderId="38" xfId="142" applyNumberFormat="1" applyBorder="1" applyAlignment="1">
      <alignment vertical="top" wrapText="1"/>
    </xf>
    <xf numFmtId="0" fontId="13" fillId="0" borderId="26" xfId="142" applyBorder="1" applyAlignment="1">
      <alignment vertical="top" wrapText="1"/>
    </xf>
    <xf numFmtId="0" fontId="13" fillId="0" borderId="0" xfId="142" applyAlignment="1">
      <alignment horizontal="center" vertical="top" wrapText="1"/>
    </xf>
    <xf numFmtId="3" fontId="13" fillId="0" borderId="0" xfId="142" applyNumberFormat="1" applyAlignment="1">
      <alignment horizontal="center" vertical="top" wrapText="1"/>
    </xf>
    <xf numFmtId="4" fontId="15" fillId="0" borderId="0" xfId="142" applyNumberFormat="1" applyFont="1" applyAlignment="1">
      <alignment horizontal="right" vertical="top" wrapText="1"/>
    </xf>
    <xf numFmtId="4" fontId="15" fillId="0" borderId="35" xfId="142" applyNumberFormat="1" applyFont="1" applyBorder="1" applyAlignment="1">
      <alignment vertical="top" wrapText="1"/>
    </xf>
    <xf numFmtId="0" fontId="13" fillId="0" borderId="28" xfId="142" applyBorder="1" applyAlignment="1">
      <alignment vertical="top" wrapText="1"/>
    </xf>
    <xf numFmtId="3" fontId="13" fillId="0" borderId="13" xfId="142" applyNumberFormat="1" applyBorder="1" applyAlignment="1">
      <alignment horizontal="center" vertical="top" wrapText="1"/>
    </xf>
    <xf numFmtId="4" fontId="13" fillId="0" borderId="39" xfId="142" applyNumberFormat="1" applyBorder="1" applyAlignment="1">
      <alignment vertical="top" wrapText="1"/>
    </xf>
    <xf numFmtId="4" fontId="13" fillId="0" borderId="0" xfId="142" applyNumberFormat="1" applyAlignment="1">
      <alignment vertical="top" wrapText="1"/>
    </xf>
    <xf numFmtId="0" fontId="13" fillId="0" borderId="5" xfId="6" applyBorder="1"/>
    <xf numFmtId="1" fontId="13" fillId="0" borderId="5" xfId="2" applyNumberFormat="1" applyBorder="1" applyAlignment="1">
      <alignment vertical="center" wrapText="1"/>
    </xf>
    <xf numFmtId="0" fontId="13" fillId="0" borderId="36" xfId="2" applyBorder="1" applyAlignment="1">
      <alignment vertical="center" wrapText="1"/>
    </xf>
    <xf numFmtId="1" fontId="13" fillId="0" borderId="5" xfId="2" applyNumberFormat="1" applyBorder="1" applyAlignment="1">
      <alignment vertical="center"/>
    </xf>
    <xf numFmtId="0" fontId="13" fillId="0" borderId="5" xfId="6" applyBorder="1" applyAlignment="1">
      <alignment vertical="center" wrapText="1"/>
    </xf>
    <xf numFmtId="3" fontId="13" fillId="0" borderId="5" xfId="6" applyNumberFormat="1" applyBorder="1" applyAlignment="1">
      <alignment horizontal="center" vertical="center"/>
    </xf>
    <xf numFmtId="4" fontId="13" fillId="0" borderId="5" xfId="2" applyNumberFormat="1" applyBorder="1" applyAlignment="1">
      <alignment horizontal="right" vertical="center" wrapText="1"/>
    </xf>
    <xf numFmtId="4" fontId="13" fillId="0" borderId="35" xfId="2" applyNumberFormat="1" applyBorder="1" applyAlignment="1">
      <alignment horizontal="right" vertical="center" wrapText="1"/>
    </xf>
    <xf numFmtId="3" fontId="52" fillId="0" borderId="5" xfId="0" applyNumberFormat="1" applyFont="1" applyBorder="1" applyAlignment="1">
      <alignment horizontal="center" vertical="center" wrapText="1"/>
    </xf>
    <xf numFmtId="0" fontId="13" fillId="0" borderId="19" xfId="135" applyBorder="1" applyAlignment="1">
      <alignment wrapText="1"/>
    </xf>
    <xf numFmtId="0" fontId="13" fillId="0" borderId="19" xfId="135" applyBorder="1" applyAlignment="1">
      <alignment horizontal="center" wrapText="1"/>
    </xf>
    <xf numFmtId="3" fontId="13" fillId="0" borderId="19" xfId="135" applyNumberFormat="1" applyBorder="1" applyAlignment="1">
      <alignment horizontal="center" wrapText="1"/>
    </xf>
    <xf numFmtId="4" fontId="13" fillId="0" borderId="19" xfId="135" applyNumberFormat="1" applyBorder="1" applyAlignment="1">
      <alignment horizontal="right" wrapText="1"/>
    </xf>
    <xf numFmtId="4" fontId="13" fillId="0" borderId="19" xfId="135" applyNumberFormat="1" applyBorder="1" applyAlignment="1">
      <alignment wrapText="1"/>
    </xf>
    <xf numFmtId="0" fontId="15" fillId="0" borderId="66" xfId="135" applyFont="1" applyBorder="1" applyAlignment="1">
      <alignment horizontal="center" vertical="top" wrapText="1"/>
    </xf>
    <xf numFmtId="0" fontId="15" fillId="0" borderId="67" xfId="135" applyFont="1" applyBorder="1" applyAlignment="1">
      <alignment horizontal="center" vertical="top" wrapText="1"/>
    </xf>
    <xf numFmtId="3" fontId="15" fillId="0" borderId="67" xfId="135" applyNumberFormat="1" applyFont="1" applyBorder="1" applyAlignment="1">
      <alignment horizontal="center" vertical="top" wrapText="1"/>
    </xf>
    <xf numFmtId="4" fontId="15" fillId="0" borderId="67" xfId="135" applyNumberFormat="1" applyFont="1" applyBorder="1" applyAlignment="1">
      <alignment horizontal="center" vertical="top" wrapText="1"/>
    </xf>
    <xf numFmtId="4" fontId="15" fillId="0" borderId="68" xfId="135" applyNumberFormat="1" applyFont="1" applyBorder="1" applyAlignment="1">
      <alignment horizontal="center" vertical="top" wrapText="1"/>
    </xf>
    <xf numFmtId="0" fontId="15" fillId="0" borderId="36" xfId="135" applyFont="1" applyBorder="1" applyAlignment="1">
      <alignment horizontal="center" vertical="top" wrapText="1"/>
    </xf>
    <xf numFmtId="0" fontId="15" fillId="0" borderId="5" xfId="135" applyFont="1" applyBorder="1" applyAlignment="1">
      <alignment horizontal="center" vertical="top" wrapText="1"/>
    </xf>
    <xf numFmtId="3" fontId="15" fillId="0" borderId="5" xfId="135" applyNumberFormat="1" applyFont="1" applyBorder="1" applyAlignment="1">
      <alignment horizontal="center" vertical="top" wrapText="1"/>
    </xf>
    <xf numFmtId="4" fontId="15" fillId="0" borderId="5" xfId="135" applyNumberFormat="1" applyFont="1" applyBorder="1" applyAlignment="1">
      <alignment horizontal="center" vertical="top" wrapText="1"/>
    </xf>
    <xf numFmtId="4" fontId="15" fillId="0" borderId="35" xfId="135" applyNumberFormat="1" applyFont="1" applyBorder="1" applyAlignment="1">
      <alignment horizontal="center" vertical="top" wrapText="1"/>
    </xf>
    <xf numFmtId="0" fontId="13" fillId="0" borderId="36" xfId="135" applyBorder="1" applyAlignment="1">
      <alignment vertical="top" wrapText="1"/>
    </xf>
    <xf numFmtId="0" fontId="15" fillId="0" borderId="5" xfId="135" applyFont="1" applyBorder="1" applyAlignment="1">
      <alignment wrapText="1"/>
    </xf>
    <xf numFmtId="0" fontId="13" fillId="0" borderId="5" xfId="135" applyBorder="1" applyAlignment="1">
      <alignment horizontal="center" wrapText="1"/>
    </xf>
    <xf numFmtId="3" fontId="13" fillId="0" borderId="5" xfId="135" applyNumberFormat="1" applyBorder="1" applyAlignment="1">
      <alignment horizontal="center" wrapText="1"/>
    </xf>
    <xf numFmtId="4" fontId="13" fillId="0" borderId="1" xfId="0" applyNumberFormat="1" applyFont="1" applyBorder="1" applyAlignment="1">
      <alignment vertical="top" wrapText="1"/>
    </xf>
    <xf numFmtId="4" fontId="13" fillId="0" borderId="38" xfId="0" applyNumberFormat="1" applyFont="1" applyBorder="1" applyAlignment="1">
      <alignment vertical="top" wrapText="1"/>
    </xf>
    <xf numFmtId="0" fontId="15" fillId="0" borderId="0" xfId="0" applyFont="1">
      <alignment vertical="top"/>
    </xf>
    <xf numFmtId="4" fontId="15" fillId="0" borderId="0" xfId="0" applyNumberFormat="1" applyFont="1" applyAlignment="1">
      <alignment horizontal="right" vertical="top" wrapText="1"/>
    </xf>
    <xf numFmtId="4" fontId="15" fillId="0" borderId="35" xfId="0" applyNumberFormat="1" applyFont="1" applyBorder="1" applyAlignment="1">
      <alignment vertical="top" wrapText="1"/>
    </xf>
    <xf numFmtId="0" fontId="13" fillId="0" borderId="28" xfId="0" applyFont="1" applyBorder="1" applyAlignment="1">
      <alignment vertical="top" wrapText="1"/>
    </xf>
    <xf numFmtId="3" fontId="13" fillId="0" borderId="13" xfId="0" applyNumberFormat="1" applyFont="1" applyBorder="1" applyAlignment="1">
      <alignment horizontal="center" vertical="top" wrapText="1"/>
    </xf>
    <xf numFmtId="4" fontId="13" fillId="0" borderId="39" xfId="0" applyNumberFormat="1" applyFont="1" applyBorder="1" applyAlignment="1">
      <alignment vertical="top" wrapText="1"/>
    </xf>
    <xf numFmtId="0" fontId="13" fillId="0" borderId="0" xfId="135" applyAlignment="1">
      <alignment horizontal="center"/>
    </xf>
    <xf numFmtId="3" fontId="13" fillId="0" borderId="0" xfId="135" applyNumberFormat="1" applyAlignment="1">
      <alignment horizontal="center"/>
    </xf>
    <xf numFmtId="4" fontId="13" fillId="0" borderId="0" xfId="135" applyNumberFormat="1"/>
    <xf numFmtId="0" fontId="13" fillId="0" borderId="5" xfId="135" applyBorder="1" applyAlignment="1">
      <alignment wrapText="1"/>
    </xf>
    <xf numFmtId="4" fontId="13" fillId="0" borderId="5" xfId="135" applyNumberFormat="1" applyBorder="1" applyAlignment="1">
      <alignment wrapText="1"/>
    </xf>
    <xf numFmtId="0" fontId="13" fillId="0" borderId="0" xfId="142" applyAlignment="1">
      <alignment vertical="center"/>
    </xf>
    <xf numFmtId="4" fontId="13" fillId="0" borderId="5" xfId="142" applyNumberFormat="1" applyBorder="1" applyAlignment="1">
      <alignment horizontal="right" wrapText="1"/>
    </xf>
    <xf numFmtId="3" fontId="13" fillId="0" borderId="5" xfId="6" applyNumberFormat="1" applyBorder="1" applyAlignment="1">
      <alignment horizontal="center"/>
    </xf>
    <xf numFmtId="4" fontId="13" fillId="0" borderId="5" xfId="2" applyNumberFormat="1" applyBorder="1" applyAlignment="1">
      <alignment horizontal="right" wrapText="1"/>
    </xf>
    <xf numFmtId="4" fontId="15" fillId="0" borderId="35" xfId="142" applyNumberFormat="1" applyFont="1" applyBorder="1" applyAlignment="1">
      <alignment horizontal="right" vertical="top" wrapText="1"/>
    </xf>
    <xf numFmtId="4" fontId="13" fillId="0" borderId="5" xfId="142" applyNumberFormat="1" applyBorder="1" applyAlignment="1">
      <alignment horizontal="center" vertical="top" wrapText="1"/>
    </xf>
    <xf numFmtId="4" fontId="13" fillId="0" borderId="5" xfId="142" applyNumberFormat="1" applyBorder="1" applyAlignment="1">
      <alignment horizontal="right" vertical="top" wrapText="1"/>
    </xf>
    <xf numFmtId="4" fontId="13" fillId="0" borderId="35" xfId="142" applyNumberFormat="1" applyBorder="1" applyAlignment="1">
      <alignment horizontal="right" vertical="top" wrapText="1"/>
    </xf>
    <xf numFmtId="4" fontId="13" fillId="0" borderId="27" xfId="142" applyNumberFormat="1" applyBorder="1" applyAlignment="1">
      <alignment horizontal="right" vertical="top" wrapText="1"/>
    </xf>
    <xf numFmtId="0" fontId="15" fillId="0" borderId="5" xfId="142" applyFont="1" applyBorder="1" applyAlignment="1">
      <alignment horizontal="left" vertical="top" wrapText="1"/>
    </xf>
    <xf numFmtId="0" fontId="13" fillId="0" borderId="36" xfId="142" applyBorder="1">
      <alignment vertical="top"/>
    </xf>
    <xf numFmtId="0" fontId="13" fillId="0" borderId="5" xfId="142" applyBorder="1">
      <alignment vertical="top"/>
    </xf>
    <xf numFmtId="0" fontId="13" fillId="0" borderId="5" xfId="142" applyBorder="1" applyAlignment="1">
      <alignment horizontal="center"/>
    </xf>
    <xf numFmtId="3" fontId="13" fillId="0" borderId="5" xfId="142" applyNumberFormat="1" applyBorder="1" applyAlignment="1">
      <alignment horizontal="center"/>
    </xf>
    <xf numFmtId="2" fontId="13" fillId="0" borderId="5" xfId="142" applyNumberFormat="1" applyBorder="1" applyAlignment="1">
      <alignment horizontal="right"/>
    </xf>
    <xf numFmtId="37" fontId="13" fillId="0" borderId="5" xfId="142" applyNumberFormat="1" applyBorder="1" applyAlignment="1">
      <alignment horizontal="center" wrapText="1"/>
    </xf>
    <xf numFmtId="0" fontId="13" fillId="0" borderId="36" xfId="142" applyBorder="1" applyAlignment="1">
      <alignment horizontal="left" vertical="top" wrapText="1"/>
    </xf>
    <xf numFmtId="0" fontId="19" fillId="0" borderId="5" xfId="142" applyFont="1" applyBorder="1" applyAlignment="1">
      <alignment vertical="top" wrapText="1"/>
    </xf>
    <xf numFmtId="4" fontId="13" fillId="0" borderId="27" xfId="142" applyNumberFormat="1" applyBorder="1" applyAlignment="1">
      <alignment horizontal="right" wrapText="1"/>
    </xf>
    <xf numFmtId="0" fontId="19" fillId="0" borderId="5" xfId="142" applyFont="1" applyBorder="1">
      <alignment vertical="top"/>
    </xf>
    <xf numFmtId="0" fontId="69" fillId="0" borderId="0" xfId="142" applyFont="1" applyAlignment="1"/>
    <xf numFmtId="0" fontId="13" fillId="0" borderId="5" xfId="142" applyBorder="1" applyAlignment="1">
      <alignment horizontal="center" vertical="top"/>
    </xf>
    <xf numFmtId="2" fontId="13" fillId="0" borderId="5" xfId="142" applyNumberFormat="1" applyBorder="1" applyAlignment="1">
      <alignment horizontal="right" vertical="top"/>
    </xf>
    <xf numFmtId="37" fontId="13" fillId="0" borderId="5" xfId="142" applyNumberFormat="1" applyBorder="1" applyAlignment="1">
      <alignment horizontal="center" vertical="top" wrapText="1"/>
    </xf>
    <xf numFmtId="0" fontId="13" fillId="0" borderId="40" xfId="142" applyBorder="1" applyAlignment="1">
      <alignment vertical="top" wrapText="1"/>
    </xf>
    <xf numFmtId="0" fontId="13" fillId="0" borderId="6" xfId="142" applyBorder="1" applyAlignment="1">
      <alignment vertical="top" wrapText="1"/>
    </xf>
    <xf numFmtId="0" fontId="13" fillId="0" borderId="6" xfId="142" applyBorder="1" applyAlignment="1">
      <alignment horizontal="center" vertical="top" wrapText="1"/>
    </xf>
    <xf numFmtId="37" fontId="13" fillId="0" borderId="6" xfId="142" applyNumberFormat="1" applyBorder="1" applyAlignment="1">
      <alignment horizontal="center" vertical="top" wrapText="1"/>
    </xf>
    <xf numFmtId="4" fontId="13" fillId="0" borderId="0" xfId="142" applyNumberFormat="1" applyAlignment="1">
      <alignment horizontal="center" vertical="top" wrapText="1"/>
    </xf>
    <xf numFmtId="4" fontId="13" fillId="0" borderId="38" xfId="142" applyNumberFormat="1" applyBorder="1" applyAlignment="1">
      <alignment horizontal="right" vertical="top" wrapText="1"/>
    </xf>
    <xf numFmtId="4" fontId="15" fillId="0" borderId="63" xfId="142" applyNumberFormat="1" applyFont="1" applyBorder="1" applyAlignment="1">
      <alignment horizontal="right" vertical="top" wrapText="1"/>
    </xf>
    <xf numFmtId="4" fontId="15" fillId="0" borderId="48" xfId="5" applyNumberFormat="1" applyFont="1" applyBorder="1" applyAlignment="1">
      <alignment horizontal="right" vertical="top" wrapText="1"/>
    </xf>
    <xf numFmtId="1" fontId="13" fillId="0" borderId="48" xfId="5" applyNumberFormat="1" applyBorder="1" applyAlignment="1">
      <alignment horizontal="center" vertical="top" wrapText="1"/>
    </xf>
    <xf numFmtId="0" fontId="13" fillId="0" borderId="48" xfId="5" applyBorder="1" applyAlignment="1">
      <alignment horizontal="center" vertical="top" wrapText="1"/>
    </xf>
    <xf numFmtId="0" fontId="15" fillId="0" borderId="48" xfId="5" applyFont="1" applyBorder="1" applyAlignment="1">
      <alignment horizontal="left" vertical="top"/>
    </xf>
    <xf numFmtId="0" fontId="13" fillId="0" borderId="61" xfId="5" applyBorder="1" applyAlignment="1">
      <alignment vertical="top"/>
    </xf>
    <xf numFmtId="4" fontId="13" fillId="0" borderId="5" xfId="142" applyNumberFormat="1" applyBorder="1" applyAlignment="1">
      <alignment horizontal="center" wrapText="1"/>
    </xf>
    <xf numFmtId="0" fontId="13" fillId="0" borderId="5" xfId="5" applyBorder="1" applyAlignment="1">
      <alignment horizontal="center"/>
    </xf>
    <xf numFmtId="2" fontId="13" fillId="0" borderId="5" xfId="142" applyNumberFormat="1" applyBorder="1" applyAlignment="1">
      <alignment horizontal="center" wrapText="1"/>
    </xf>
    <xf numFmtId="4" fontId="51" fillId="0" borderId="35" xfId="142" applyNumberFormat="1" applyFont="1" applyBorder="1" applyAlignment="1">
      <alignment horizontal="right" wrapText="1"/>
    </xf>
    <xf numFmtId="2" fontId="51" fillId="0" borderId="5" xfId="142" applyNumberFormat="1" applyFont="1" applyBorder="1" applyAlignment="1">
      <alignment horizontal="center" wrapText="1"/>
    </xf>
    <xf numFmtId="0" fontId="51" fillId="0" borderId="5" xfId="142" applyFont="1" applyBorder="1" applyAlignment="1">
      <alignment horizontal="center"/>
    </xf>
    <xf numFmtId="0" fontId="51" fillId="0" borderId="5" xfId="142" applyFont="1" applyBorder="1" applyAlignment="1">
      <alignment horizontal="center" wrapText="1"/>
    </xf>
    <xf numFmtId="0" fontId="15" fillId="0" borderId="5" xfId="142" applyFont="1" applyBorder="1">
      <alignment vertical="top"/>
    </xf>
    <xf numFmtId="0" fontId="15" fillId="0" borderId="36" xfId="142" applyFont="1" applyBorder="1" applyAlignment="1">
      <alignment vertical="top" wrapText="1"/>
    </xf>
    <xf numFmtId="4" fontId="13" fillId="0" borderId="42" xfId="142" applyNumberFormat="1" applyBorder="1" applyAlignment="1">
      <alignment wrapText="1"/>
    </xf>
    <xf numFmtId="0" fontId="19" fillId="0" borderId="21" xfId="142" applyFont="1" applyBorder="1" applyAlignment="1"/>
    <xf numFmtId="0" fontId="19" fillId="0" borderId="21" xfId="142" applyFont="1" applyBorder="1" applyAlignment="1">
      <alignment horizontal="center" vertical="top"/>
    </xf>
    <xf numFmtId="0" fontId="13" fillId="0" borderId="41" xfId="142" applyBorder="1">
      <alignment vertical="top"/>
    </xf>
    <xf numFmtId="0" fontId="19" fillId="0" borderId="21" xfId="142" applyFont="1" applyBorder="1" applyAlignment="1">
      <alignment horizontal="center"/>
    </xf>
    <xf numFmtId="0" fontId="19" fillId="0" borderId="21" xfId="142" applyFont="1" applyBorder="1">
      <alignment vertical="top"/>
    </xf>
    <xf numFmtId="2" fontId="13" fillId="0" borderId="6" xfId="142" applyNumberFormat="1" applyBorder="1" applyAlignment="1">
      <alignment horizontal="center" wrapText="1"/>
    </xf>
    <xf numFmtId="3" fontId="13" fillId="0" borderId="6" xfId="142" applyNumberFormat="1" applyBorder="1" applyAlignment="1">
      <alignment horizontal="center"/>
    </xf>
    <xf numFmtId="0" fontId="13" fillId="0" borderId="6" xfId="142" applyBorder="1" applyAlignment="1">
      <alignment horizontal="center"/>
    </xf>
    <xf numFmtId="0" fontId="13" fillId="0" borderId="6" xfId="142" applyBorder="1">
      <alignment vertical="top"/>
    </xf>
    <xf numFmtId="0" fontId="13" fillId="0" borderId="40" xfId="192" applyFont="1" applyBorder="1" applyAlignment="1">
      <alignment vertical="top" wrapText="1"/>
    </xf>
    <xf numFmtId="2" fontId="13" fillId="0" borderId="5" xfId="142" applyNumberFormat="1" applyBorder="1" applyAlignment="1">
      <alignment horizontal="center"/>
    </xf>
    <xf numFmtId="0" fontId="20" fillId="0" borderId="5" xfId="142" applyFont="1" applyBorder="1">
      <alignment vertical="top"/>
    </xf>
    <xf numFmtId="0" fontId="13" fillId="0" borderId="5" xfId="142" applyBorder="1" applyAlignment="1">
      <alignment wrapText="1"/>
    </xf>
    <xf numFmtId="0" fontId="13" fillId="0" borderId="0" xfId="142" applyAlignment="1">
      <alignment horizontal="center" wrapText="1"/>
    </xf>
    <xf numFmtId="0" fontId="15" fillId="0" borderId="26" xfId="142" applyFont="1" applyBorder="1" applyAlignment="1">
      <alignment vertical="top" wrapText="1"/>
    </xf>
    <xf numFmtId="2" fontId="13" fillId="0" borderId="5" xfId="142" applyNumberFormat="1" applyBorder="1" applyAlignment="1">
      <alignment wrapText="1"/>
    </xf>
    <xf numFmtId="4" fontId="13" fillId="0" borderId="0" xfId="142" applyNumberFormat="1" applyAlignment="1">
      <alignment horizontal="right" vertical="top" wrapText="1"/>
    </xf>
    <xf numFmtId="4" fontId="13" fillId="0" borderId="26" xfId="142" applyNumberFormat="1" applyBorder="1" applyAlignment="1">
      <alignment horizontal="left"/>
    </xf>
    <xf numFmtId="0" fontId="13" fillId="0" borderId="5" xfId="142" quotePrefix="1" applyBorder="1" applyAlignment="1"/>
    <xf numFmtId="0" fontId="13" fillId="0" borderId="5" xfId="142" quotePrefix="1" applyBorder="1" applyAlignment="1">
      <alignment vertical="top" wrapText="1"/>
    </xf>
    <xf numFmtId="0" fontId="13" fillId="0" borderId="5" xfId="142" quotePrefix="1" applyBorder="1">
      <alignment vertical="top"/>
    </xf>
    <xf numFmtId="0" fontId="13" fillId="0" borderId="5" xfId="142" quotePrefix="1" applyBorder="1" applyAlignment="1">
      <alignment horizontal="center"/>
    </xf>
    <xf numFmtId="0" fontId="13" fillId="0" borderId="6" xfId="142" quotePrefix="1" applyBorder="1" applyAlignment="1">
      <alignment horizontal="center"/>
    </xf>
    <xf numFmtId="0" fontId="13" fillId="0" borderId="6" xfId="142" quotePrefix="1" applyBorder="1" applyAlignment="1">
      <alignment vertical="top" wrapText="1"/>
    </xf>
    <xf numFmtId="0" fontId="13" fillId="0" borderId="6" xfId="142" quotePrefix="1" applyBorder="1">
      <alignment vertical="top"/>
    </xf>
    <xf numFmtId="0" fontId="13" fillId="0" borderId="40" xfId="142" applyBorder="1">
      <alignment vertical="top"/>
    </xf>
    <xf numFmtId="0" fontId="15" fillId="0" borderId="5" xfId="142" quotePrefix="1" applyFont="1" applyBorder="1" applyAlignment="1">
      <alignment vertical="top" wrapText="1"/>
    </xf>
    <xf numFmtId="1" fontId="13" fillId="0" borderId="0" xfId="191" applyNumberFormat="1"/>
    <xf numFmtId="4" fontId="13" fillId="0" borderId="0" xfId="142" applyNumberFormat="1" applyAlignment="1">
      <alignment horizontal="right" wrapText="1"/>
    </xf>
    <xf numFmtId="3" fontId="13" fillId="0" borderId="0" xfId="142" applyNumberFormat="1" applyAlignment="1"/>
    <xf numFmtId="0" fontId="13" fillId="0" borderId="5" xfId="142" quotePrefix="1" applyBorder="1" applyAlignment="1">
      <alignment wrapText="1"/>
    </xf>
    <xf numFmtId="0" fontId="15" fillId="0" borderId="36" xfId="142" applyFont="1" applyBorder="1">
      <alignment vertical="top"/>
    </xf>
    <xf numFmtId="4" fontId="13" fillId="0" borderId="0" xfId="142" quotePrefix="1" applyNumberFormat="1" applyAlignment="1">
      <alignment horizontal="right" wrapText="1"/>
    </xf>
    <xf numFmtId="0" fontId="13" fillId="0" borderId="36" xfId="197" applyBorder="1" applyAlignment="1">
      <alignment vertical="top"/>
    </xf>
    <xf numFmtId="0" fontId="13" fillId="0" borderId="35" xfId="142" applyBorder="1" applyAlignment="1">
      <alignment horizontal="center" wrapText="1"/>
    </xf>
    <xf numFmtId="0" fontId="13" fillId="0" borderId="0" xfId="142" applyAlignment="1">
      <alignment horizontal="center"/>
    </xf>
    <xf numFmtId="0" fontId="13" fillId="0" borderId="35" xfId="142" applyBorder="1" applyAlignment="1">
      <alignment horizontal="center"/>
    </xf>
    <xf numFmtId="0" fontId="13" fillId="0" borderId="19" xfId="11" applyBorder="1" applyAlignment="1">
      <alignment wrapText="1"/>
    </xf>
    <xf numFmtId="0" fontId="13" fillId="0" borderId="19" xfId="11" applyBorder="1" applyAlignment="1">
      <alignment horizontal="center" vertical="top" wrapText="1"/>
    </xf>
    <xf numFmtId="3" fontId="13" fillId="0" borderId="19" xfId="11" applyNumberFormat="1" applyBorder="1" applyAlignment="1">
      <alignment horizontal="center" vertical="top" wrapText="1"/>
    </xf>
    <xf numFmtId="4" fontId="13" fillId="0" borderId="19" xfId="11" applyNumberFormat="1" applyBorder="1" applyAlignment="1">
      <alignment horizontal="center" vertical="top" wrapText="1"/>
    </xf>
    <xf numFmtId="4" fontId="13" fillId="0" borderId="19" xfId="11" applyNumberFormat="1" applyBorder="1" applyAlignment="1">
      <alignment horizontal="right" vertical="top" wrapText="1"/>
    </xf>
    <xf numFmtId="0" fontId="15" fillId="0" borderId="66" xfId="11" applyFont="1" applyBorder="1" applyAlignment="1">
      <alignment horizontal="center" vertical="top" wrapText="1"/>
    </xf>
    <xf numFmtId="0" fontId="15" fillId="0" borderId="67" xfId="11" applyFont="1" applyBorder="1" applyAlignment="1">
      <alignment horizontal="center" vertical="top" wrapText="1"/>
    </xf>
    <xf numFmtId="4" fontId="15" fillId="0" borderId="67" xfId="11" applyNumberFormat="1" applyFont="1" applyBorder="1" applyAlignment="1">
      <alignment horizontal="center" vertical="top" wrapText="1"/>
    </xf>
    <xf numFmtId="4" fontId="15" fillId="0" borderId="68" xfId="11" applyNumberFormat="1" applyFont="1" applyBorder="1" applyAlignment="1">
      <alignment horizontal="center" vertical="top" wrapText="1"/>
    </xf>
    <xf numFmtId="0" fontId="13" fillId="0" borderId="36" xfId="11" applyBorder="1" applyAlignment="1">
      <alignment wrapText="1"/>
    </xf>
    <xf numFmtId="0" fontId="13" fillId="0" borderId="5" xfId="11" applyBorder="1" applyAlignment="1">
      <alignment wrapText="1"/>
    </xf>
    <xf numFmtId="0" fontId="13" fillId="0" borderId="5" xfId="11" applyBorder="1">
      <alignment vertical="top"/>
    </xf>
    <xf numFmtId="0" fontId="13" fillId="0" borderId="5" xfId="11" applyBorder="1" applyAlignment="1">
      <alignment horizontal="center" vertical="top"/>
    </xf>
    <xf numFmtId="3" fontId="13" fillId="0" borderId="5" xfId="11" applyNumberFormat="1" applyBorder="1" applyAlignment="1">
      <alignment horizontal="center" vertical="top"/>
    </xf>
    <xf numFmtId="4" fontId="13" fillId="0" borderId="5" xfId="11" applyNumberFormat="1" applyBorder="1" applyAlignment="1">
      <alignment horizontal="center" vertical="top"/>
    </xf>
    <xf numFmtId="4" fontId="13" fillId="0" borderId="35" xfId="11" applyNumberFormat="1" applyBorder="1" applyAlignment="1">
      <alignment horizontal="right" vertical="top"/>
    </xf>
    <xf numFmtId="4" fontId="13" fillId="0" borderId="35" xfId="11" applyNumberFormat="1" applyBorder="1" applyAlignment="1">
      <alignment horizontal="right" wrapText="1"/>
    </xf>
    <xf numFmtId="0" fontId="13" fillId="0" borderId="36" xfId="11" applyBorder="1">
      <alignment vertical="top"/>
    </xf>
    <xf numFmtId="0" fontId="13" fillId="0" borderId="5" xfId="11" applyBorder="1" applyAlignment="1">
      <alignment horizontal="center"/>
    </xf>
    <xf numFmtId="3" fontId="13" fillId="0" borderId="5" xfId="11" applyNumberFormat="1" applyBorder="1" applyAlignment="1">
      <alignment horizontal="center"/>
    </xf>
    <xf numFmtId="4" fontId="13" fillId="0" borderId="5" xfId="11" applyNumberFormat="1" applyBorder="1" applyAlignment="1">
      <alignment horizontal="center"/>
    </xf>
    <xf numFmtId="4" fontId="13" fillId="0" borderId="35" xfId="11" applyNumberFormat="1" applyBorder="1" applyAlignment="1">
      <alignment horizontal="right"/>
    </xf>
    <xf numFmtId="0" fontId="13" fillId="0" borderId="5" xfId="11" applyBorder="1" applyAlignment="1">
      <alignment horizontal="center" vertical="top" wrapText="1"/>
    </xf>
    <xf numFmtId="3" fontId="13" fillId="0" borderId="5" xfId="11" applyNumberFormat="1" applyBorder="1" applyAlignment="1">
      <alignment horizontal="center" vertical="top" wrapText="1"/>
    </xf>
    <xf numFmtId="4" fontId="13" fillId="0" borderId="5" xfId="11" applyNumberFormat="1" applyBorder="1" applyAlignment="1">
      <alignment horizontal="center" vertical="top" wrapText="1"/>
    </xf>
    <xf numFmtId="4" fontId="13" fillId="0" borderId="35" xfId="11" applyNumberFormat="1" applyBorder="1" applyAlignment="1">
      <alignment horizontal="right" vertical="top" wrapText="1"/>
    </xf>
    <xf numFmtId="0" fontId="13" fillId="0" borderId="37" xfId="11" applyBorder="1" applyAlignment="1">
      <alignment vertical="top" wrapText="1"/>
    </xf>
    <xf numFmtId="0" fontId="13" fillId="0" borderId="1" xfId="11" applyBorder="1" applyAlignment="1">
      <alignment vertical="top" wrapText="1"/>
    </xf>
    <xf numFmtId="0" fontId="13" fillId="0" borderId="1" xfId="11" applyBorder="1" applyAlignment="1">
      <alignment wrapText="1"/>
    </xf>
    <xf numFmtId="0" fontId="13" fillId="0" borderId="1" xfId="11" applyBorder="1" applyAlignment="1">
      <alignment horizontal="center" vertical="top" wrapText="1"/>
    </xf>
    <xf numFmtId="4" fontId="13" fillId="0" borderId="1" xfId="11" applyNumberFormat="1" applyBorder="1" applyAlignment="1">
      <alignment horizontal="center" vertical="top" wrapText="1"/>
    </xf>
    <xf numFmtId="4" fontId="13" fillId="0" borderId="1" xfId="11" applyNumberFormat="1" applyBorder="1" applyAlignment="1">
      <alignment horizontal="right" vertical="top" wrapText="1"/>
    </xf>
    <xf numFmtId="4" fontId="13" fillId="0" borderId="38" xfId="11" applyNumberFormat="1" applyBorder="1" applyAlignment="1">
      <alignment vertical="top" wrapText="1"/>
    </xf>
    <xf numFmtId="0" fontId="13" fillId="0" borderId="26" xfId="11" applyBorder="1" applyAlignment="1">
      <alignment wrapText="1"/>
    </xf>
    <xf numFmtId="0" fontId="15" fillId="0" borderId="0" xfId="11" applyFont="1" applyAlignment="1">
      <alignment vertical="top" wrapText="1"/>
    </xf>
    <xf numFmtId="0" fontId="13" fillId="0" borderId="0" xfId="11" applyAlignment="1">
      <alignment wrapText="1"/>
    </xf>
    <xf numFmtId="4" fontId="15" fillId="0" borderId="0" xfId="11" applyNumberFormat="1" applyFont="1" applyAlignment="1">
      <alignment horizontal="right" vertical="top" wrapText="1"/>
    </xf>
    <xf numFmtId="4" fontId="15" fillId="0" borderId="35" xfId="11" applyNumberFormat="1" applyFont="1" applyBorder="1" applyAlignment="1">
      <alignment vertical="top" wrapText="1"/>
    </xf>
    <xf numFmtId="0" fontId="13" fillId="0" borderId="28" xfId="11" applyBorder="1" applyAlignment="1">
      <alignment wrapText="1"/>
    </xf>
    <xf numFmtId="0" fontId="13" fillId="0" borderId="13" xfId="11" applyBorder="1" applyAlignment="1">
      <alignment wrapText="1"/>
    </xf>
    <xf numFmtId="0" fontId="13" fillId="0" borderId="13" xfId="11" applyBorder="1" applyAlignment="1">
      <alignment horizontal="center" vertical="top" wrapText="1"/>
    </xf>
    <xf numFmtId="4" fontId="13" fillId="0" borderId="13" xfId="11" applyNumberFormat="1" applyBorder="1" applyAlignment="1">
      <alignment horizontal="center" vertical="top" wrapText="1"/>
    </xf>
    <xf numFmtId="4" fontId="13" fillId="0" borderId="39" xfId="11" applyNumberFormat="1" applyBorder="1" applyAlignment="1">
      <alignment vertical="top" wrapText="1"/>
    </xf>
    <xf numFmtId="0" fontId="13" fillId="0" borderId="0" xfId="11" applyAlignment="1">
      <alignment horizontal="center" vertical="top" wrapText="1"/>
    </xf>
    <xf numFmtId="3" fontId="13" fillId="0" borderId="0" xfId="11" applyNumberFormat="1" applyAlignment="1">
      <alignment horizontal="center" vertical="top" wrapText="1"/>
    </xf>
    <xf numFmtId="4" fontId="13" fillId="0" borderId="0" xfId="11" applyNumberFormat="1" applyAlignment="1">
      <alignment horizontal="center" vertical="top" wrapText="1"/>
    </xf>
    <xf numFmtId="4" fontId="13" fillId="0" borderId="0" xfId="11" applyNumberFormat="1" applyAlignment="1">
      <alignment horizontal="right" vertical="top" wrapText="1"/>
    </xf>
    <xf numFmtId="0" fontId="13" fillId="0" borderId="0" xfId="11" applyAlignment="1">
      <alignment horizontal="left" vertical="top" wrapText="1"/>
    </xf>
    <xf numFmtId="0" fontId="15" fillId="0" borderId="0" xfId="11" applyFont="1" applyAlignment="1">
      <alignment wrapText="1"/>
    </xf>
    <xf numFmtId="0" fontId="73" fillId="0" borderId="0" xfId="11" applyFont="1" applyAlignment="1">
      <alignment wrapText="1"/>
    </xf>
    <xf numFmtId="4" fontId="13" fillId="0" borderId="5" xfId="11" applyNumberFormat="1" applyBorder="1" applyAlignment="1">
      <alignment horizontal="right" vertical="top" wrapText="1"/>
    </xf>
    <xf numFmtId="0" fontId="13" fillId="0" borderId="0" xfId="11" applyAlignment="1"/>
    <xf numFmtId="4" fontId="13" fillId="0" borderId="38" xfId="11" applyNumberFormat="1" applyBorder="1" applyAlignment="1">
      <alignment horizontal="right" wrapText="1"/>
    </xf>
    <xf numFmtId="4" fontId="13" fillId="0" borderId="39" xfId="11" applyNumberFormat="1" applyBorder="1" applyAlignment="1">
      <alignment horizontal="right" wrapText="1"/>
    </xf>
    <xf numFmtId="4" fontId="13" fillId="0" borderId="0" xfId="11" applyNumberFormat="1" applyAlignment="1">
      <alignment horizontal="right" wrapText="1"/>
    </xf>
    <xf numFmtId="4" fontId="13" fillId="0" borderId="0" xfId="11" applyNumberFormat="1" applyAlignment="1">
      <alignment vertical="top" wrapText="1"/>
    </xf>
    <xf numFmtId="4" fontId="15" fillId="0" borderId="0" xfId="11" applyNumberFormat="1" applyFont="1" applyAlignment="1">
      <alignment vertical="top" wrapText="1"/>
    </xf>
    <xf numFmtId="0" fontId="8" fillId="2" borderId="5" xfId="11" applyFont="1" applyFill="1" applyBorder="1" applyAlignment="1">
      <alignment vertical="center" wrapText="1"/>
    </xf>
    <xf numFmtId="3" fontId="8" fillId="2" borderId="5" xfId="11" applyNumberFormat="1" applyFont="1" applyFill="1" applyBorder="1" applyAlignment="1">
      <alignment horizontal="center"/>
    </xf>
    <xf numFmtId="3" fontId="8" fillId="2" borderId="5" xfId="11" applyNumberFormat="1" applyFont="1" applyFill="1" applyBorder="1" applyAlignment="1">
      <alignment horizontal="center" wrapText="1"/>
    </xf>
    <xf numFmtId="2" fontId="8" fillId="2" borderId="5" xfId="127" applyNumberFormat="1" applyFont="1" applyFill="1" applyBorder="1" applyAlignment="1">
      <alignment horizontal="center" wrapText="1"/>
    </xf>
    <xf numFmtId="0" fontId="8" fillId="2" borderId="36" xfId="11" applyFont="1" applyFill="1" applyBorder="1" applyAlignment="1">
      <alignment vertical="center" wrapText="1"/>
    </xf>
    <xf numFmtId="0" fontId="8" fillId="2" borderId="5" xfId="11" applyFont="1" applyFill="1" applyBorder="1" applyAlignment="1">
      <alignment horizontal="center" vertical="center" wrapText="1"/>
    </xf>
    <xf numFmtId="168" fontId="8" fillId="2" borderId="5" xfId="11" applyNumberFormat="1" applyFont="1" applyFill="1" applyBorder="1" applyAlignment="1">
      <alignment horizontal="center" vertical="center" wrapText="1"/>
    </xf>
    <xf numFmtId="0" fontId="8" fillId="2" borderId="36" xfId="11" applyFont="1" applyFill="1" applyBorder="1" applyAlignment="1">
      <alignment vertical="top" wrapText="1"/>
    </xf>
    <xf numFmtId="0" fontId="8" fillId="0" borderId="5" xfId="11" applyFont="1" applyBorder="1" applyAlignment="1">
      <alignment horizontal="left" vertical="center" wrapText="1"/>
    </xf>
    <xf numFmtId="0" fontId="8" fillId="2" borderId="5" xfId="11" applyFont="1" applyFill="1" applyBorder="1" applyAlignment="1">
      <alignment horizontal="left" vertical="center" wrapText="1"/>
    </xf>
    <xf numFmtId="0" fontId="13" fillId="0" borderId="0" xfId="184" applyFont="1" applyAlignment="1">
      <alignment vertical="top" wrapText="1"/>
    </xf>
    <xf numFmtId="49" fontId="13" fillId="0" borderId="36" xfId="184" applyNumberFormat="1" applyFont="1" applyBorder="1" applyAlignment="1">
      <alignment horizontal="left" vertical="top" wrapText="1"/>
    </xf>
    <xf numFmtId="49" fontId="13" fillId="0" borderId="46" xfId="184" applyNumberFormat="1" applyFont="1" applyBorder="1" applyAlignment="1">
      <alignment horizontal="left" vertical="top" wrapText="1"/>
    </xf>
    <xf numFmtId="49" fontId="15" fillId="0" borderId="46" xfId="184" applyNumberFormat="1" applyFont="1" applyBorder="1" applyAlignment="1">
      <alignment horizontal="left" vertical="top" wrapText="1"/>
    </xf>
    <xf numFmtId="49" fontId="13" fillId="0" borderId="46" xfId="184" applyNumberFormat="1" applyFont="1" applyBorder="1" applyAlignment="1">
      <alignment horizontal="center" vertical="top" wrapText="1"/>
    </xf>
    <xf numFmtId="182" fontId="13" fillId="0" borderId="46" xfId="184" applyNumberFormat="1" applyFont="1" applyBorder="1" applyAlignment="1">
      <alignment horizontal="right" vertical="top" wrapText="1"/>
    </xf>
    <xf numFmtId="181" fontId="13" fillId="0" borderId="46" xfId="184" applyNumberFormat="1" applyFont="1" applyBorder="1" applyAlignment="1">
      <alignment horizontal="right" vertical="top" wrapText="1"/>
    </xf>
    <xf numFmtId="181" fontId="13" fillId="0" borderId="27" xfId="184" applyNumberFormat="1" applyFont="1" applyBorder="1" applyAlignment="1">
      <alignment horizontal="right" vertical="top" wrapText="1"/>
    </xf>
    <xf numFmtId="0" fontId="13" fillId="0" borderId="36" xfId="184" applyFont="1" applyBorder="1" applyAlignment="1">
      <alignment vertical="top" wrapText="1"/>
    </xf>
    <xf numFmtId="0" fontId="13" fillId="0" borderId="46" xfId="184" applyFont="1" applyBorder="1" applyAlignment="1">
      <alignment vertical="top" wrapText="1"/>
    </xf>
    <xf numFmtId="181" fontId="13" fillId="0" borderId="46" xfId="184" applyNumberFormat="1" applyFont="1" applyBorder="1" applyAlignment="1">
      <alignment vertical="top" wrapText="1"/>
    </xf>
    <xf numFmtId="181" fontId="13" fillId="0" borderId="27" xfId="184" applyNumberFormat="1" applyFont="1" applyBorder="1" applyAlignment="1">
      <alignment vertical="top" wrapText="1"/>
    </xf>
    <xf numFmtId="49" fontId="56" fillId="0" borderId="46" xfId="184" applyNumberFormat="1" applyFont="1" applyBorder="1" applyAlignment="1">
      <alignment horizontal="left" vertical="top" wrapText="1"/>
    </xf>
    <xf numFmtId="181" fontId="13" fillId="0" borderId="46" xfId="184" applyNumberFormat="1" applyFont="1" applyBorder="1" applyAlignment="1" applyProtection="1">
      <alignment horizontal="right" vertical="top" wrapText="1"/>
      <protection locked="0"/>
    </xf>
    <xf numFmtId="0" fontId="13" fillId="0" borderId="0" xfId="184" applyFont="1" applyAlignment="1">
      <alignment vertical="center" wrapText="1"/>
    </xf>
    <xf numFmtId="0" fontId="13" fillId="0" borderId="41" xfId="184" applyFont="1" applyBorder="1" applyAlignment="1">
      <alignment horizontal="left" vertical="center"/>
    </xf>
    <xf numFmtId="0" fontId="13" fillId="0" borderId="22" xfId="184" applyFont="1" applyBorder="1" applyAlignment="1">
      <alignment horizontal="left" vertical="center"/>
    </xf>
    <xf numFmtId="49" fontId="13" fillId="0" borderId="21" xfId="184" applyNumberFormat="1" applyFont="1" applyBorder="1" applyAlignment="1">
      <alignment horizontal="left" vertical="center" wrapText="1"/>
    </xf>
    <xf numFmtId="0" fontId="13" fillId="0" borderId="21" xfId="184" applyFont="1" applyBorder="1" applyAlignment="1">
      <alignment horizontal="center" vertical="center" wrapText="1"/>
    </xf>
    <xf numFmtId="0" fontId="13" fillId="0" borderId="21" xfId="184" applyFont="1" applyBorder="1" applyAlignment="1">
      <alignment horizontal="right" vertical="center" wrapText="1"/>
    </xf>
    <xf numFmtId="9" fontId="13" fillId="0" borderId="0" xfId="184" applyNumberFormat="1" applyFont="1" applyAlignment="1">
      <alignment vertical="center" wrapText="1"/>
    </xf>
    <xf numFmtId="0" fontId="13" fillId="0" borderId="0" xfId="184" applyFont="1" applyAlignment="1">
      <alignment horizontal="center" vertical="top"/>
    </xf>
    <xf numFmtId="0" fontId="13" fillId="0" borderId="46" xfId="184" applyFont="1" applyBorder="1" applyAlignment="1">
      <alignment horizontal="center" vertical="top" wrapText="1"/>
    </xf>
    <xf numFmtId="0" fontId="13" fillId="0" borderId="46" xfId="184" quotePrefix="1" applyFont="1" applyBorder="1" applyAlignment="1">
      <alignment vertical="top" wrapText="1"/>
    </xf>
    <xf numFmtId="0" fontId="13" fillId="0" borderId="51" xfId="184" applyFont="1" applyBorder="1" applyAlignment="1">
      <alignment horizontal="left" vertical="center"/>
    </xf>
    <xf numFmtId="0" fontId="13" fillId="0" borderId="59" xfId="184" applyFont="1" applyBorder="1" applyAlignment="1">
      <alignment horizontal="left" vertical="center"/>
    </xf>
    <xf numFmtId="49" fontId="13" fillId="0" borderId="52" xfId="184" applyNumberFormat="1" applyFont="1" applyBorder="1" applyAlignment="1">
      <alignment horizontal="left" vertical="center" wrapText="1"/>
    </xf>
    <xf numFmtId="0" fontId="13" fillId="0" borderId="52" xfId="184" applyFont="1" applyBorder="1" applyAlignment="1">
      <alignment horizontal="center" vertical="center" wrapText="1"/>
    </xf>
    <xf numFmtId="0" fontId="13" fillId="0" borderId="52" xfId="184" applyFont="1" applyBorder="1" applyAlignment="1">
      <alignment horizontal="right" vertical="center" wrapText="1"/>
    </xf>
    <xf numFmtId="10" fontId="13" fillId="0" borderId="0" xfId="99" applyNumberFormat="1"/>
    <xf numFmtId="0" fontId="75" fillId="0" borderId="5" xfId="73" applyFont="1" applyBorder="1" applyAlignment="1">
      <alignment horizontal="left" vertical="top" wrapText="1"/>
    </xf>
    <xf numFmtId="0" fontId="51" fillId="0" borderId="5" xfId="198" applyFont="1" applyBorder="1" applyAlignment="1">
      <alignment vertical="top" wrapText="1"/>
    </xf>
    <xf numFmtId="0" fontId="13" fillId="0" borderId="5" xfId="142" applyBorder="1" applyAlignment="1">
      <alignment horizontal="center" vertical="center"/>
    </xf>
    <xf numFmtId="2" fontId="13" fillId="0" borderId="5" xfId="142" applyNumberFormat="1" applyBorder="1" applyAlignment="1">
      <alignment horizontal="center" vertical="center" wrapText="1"/>
    </xf>
    <xf numFmtId="0" fontId="13" fillId="0" borderId="36" xfId="142" applyBorder="1" applyAlignment="1">
      <alignment vertical="center"/>
    </xf>
    <xf numFmtId="0" fontId="13" fillId="0" borderId="5" xfId="142" quotePrefix="1" applyBorder="1" applyAlignment="1">
      <alignment vertical="center"/>
    </xf>
    <xf numFmtId="4" fontId="13" fillId="0" borderId="35" xfId="142" applyNumberFormat="1" applyBorder="1" applyAlignment="1">
      <alignment horizontal="right" vertical="center" wrapText="1"/>
    </xf>
    <xf numFmtId="0" fontId="13" fillId="0" borderId="0" xfId="5" applyAlignment="1">
      <alignment vertical="center"/>
    </xf>
    <xf numFmtId="0" fontId="13" fillId="0" borderId="0" xfId="142" applyAlignment="1">
      <alignment horizontal="center" vertical="center" wrapText="1"/>
    </xf>
    <xf numFmtId="3" fontId="13" fillId="0" borderId="0" xfId="142" applyNumberFormat="1" applyAlignment="1">
      <alignment vertical="center"/>
    </xf>
    <xf numFmtId="4" fontId="13" fillId="0" borderId="0" xfId="142" applyNumberFormat="1" applyAlignment="1">
      <alignment horizontal="right" vertical="center" wrapText="1"/>
    </xf>
    <xf numFmtId="0" fontId="13" fillId="0" borderId="0" xfId="191" applyAlignment="1">
      <alignment vertical="center"/>
    </xf>
    <xf numFmtId="1" fontId="13" fillId="0" borderId="0" xfId="191" applyNumberFormat="1" applyAlignment="1">
      <alignment vertical="center"/>
    </xf>
    <xf numFmtId="0" fontId="51" fillId="0" borderId="5" xfId="198" applyFont="1" applyBorder="1" applyAlignment="1">
      <alignment vertical="center" wrapText="1"/>
    </xf>
    <xf numFmtId="0" fontId="51" fillId="0" borderId="5" xfId="0" applyFont="1" applyBorder="1" applyAlignment="1">
      <alignment vertical="top" wrapText="1"/>
    </xf>
    <xf numFmtId="49" fontId="13" fillId="0" borderId="46" xfId="0" applyNumberFormat="1" applyFont="1" applyBorder="1" applyAlignment="1">
      <alignment horizontal="left" vertical="top" wrapText="1"/>
    </xf>
    <xf numFmtId="49" fontId="15" fillId="0" borderId="46" xfId="0" applyNumberFormat="1" applyFont="1" applyBorder="1" applyAlignment="1">
      <alignment horizontal="left" vertical="top" wrapText="1"/>
    </xf>
    <xf numFmtId="4" fontId="13" fillId="0" borderId="13" xfId="0" applyNumberFormat="1" applyFont="1" applyBorder="1" applyAlignment="1">
      <alignment horizontal="center" vertical="top" wrapText="1"/>
    </xf>
    <xf numFmtId="4" fontId="15" fillId="0" borderId="32" xfId="0" applyNumberFormat="1" applyFont="1" applyBorder="1" applyAlignment="1">
      <alignment horizontal="right" vertical="top" wrapText="1"/>
    </xf>
    <xf numFmtId="0" fontId="13" fillId="0" borderId="46" xfId="0" applyFont="1" applyBorder="1" applyAlignment="1">
      <alignment horizontal="center" vertical="top" wrapText="1"/>
    </xf>
    <xf numFmtId="49" fontId="13" fillId="0" borderId="46" xfId="0" applyNumberFormat="1" applyFont="1" applyBorder="1" applyAlignment="1">
      <alignment horizontal="center" vertical="top" wrapText="1"/>
    </xf>
    <xf numFmtId="3" fontId="13" fillId="0" borderId="46" xfId="0" applyNumberFormat="1" applyFont="1" applyBorder="1" applyAlignment="1">
      <alignment horizontal="right" vertical="top" wrapText="1"/>
    </xf>
    <xf numFmtId="4" fontId="13" fillId="0" borderId="46" xfId="0" applyNumberFormat="1" applyFont="1" applyBorder="1" applyAlignment="1">
      <alignment horizontal="center" vertical="top" wrapText="1"/>
    </xf>
    <xf numFmtId="4" fontId="13" fillId="0" borderId="46" xfId="0" applyNumberFormat="1" applyFont="1" applyBorder="1" applyAlignment="1">
      <alignment horizontal="right" vertical="top" wrapText="1"/>
    </xf>
    <xf numFmtId="3" fontId="13" fillId="0" borderId="5" xfId="0" applyNumberFormat="1" applyFont="1" applyBorder="1" applyAlignment="1">
      <alignment vertical="top" wrapText="1"/>
    </xf>
    <xf numFmtId="3" fontId="13" fillId="2" borderId="5" xfId="11" applyNumberFormat="1" applyFill="1" applyBorder="1" applyAlignment="1">
      <alignment horizontal="center" wrapText="1"/>
    </xf>
    <xf numFmtId="4" fontId="51" fillId="0" borderId="5" xfId="0" applyNumberFormat="1" applyFont="1" applyBorder="1" applyAlignment="1">
      <alignment horizontal="center" wrapText="1"/>
    </xf>
    <xf numFmtId="4" fontId="13" fillId="0" borderId="1" xfId="0" applyNumberFormat="1" applyFont="1" applyBorder="1" applyAlignment="1">
      <alignment horizontal="center" vertical="top" wrapText="1"/>
    </xf>
    <xf numFmtId="0" fontId="13" fillId="0" borderId="5" xfId="199" applyBorder="1" applyAlignment="1">
      <alignment vertical="top" wrapText="1"/>
    </xf>
    <xf numFmtId="0" fontId="15" fillId="0" borderId="5" xfId="199" applyFont="1" applyBorder="1" applyAlignment="1">
      <alignment vertical="top" wrapText="1"/>
    </xf>
    <xf numFmtId="0" fontId="13" fillId="0" borderId="5" xfId="199" applyBorder="1" applyAlignment="1">
      <alignment horizontal="center" wrapText="1"/>
    </xf>
    <xf numFmtId="3" fontId="13" fillId="0" borderId="5" xfId="199" applyNumberFormat="1" applyBorder="1" applyAlignment="1">
      <alignment horizontal="center" wrapText="1"/>
    </xf>
    <xf numFmtId="3" fontId="13" fillId="0" borderId="0" xfId="199" applyNumberFormat="1" applyAlignment="1">
      <alignment wrapText="1"/>
    </xf>
    <xf numFmtId="0" fontId="13" fillId="0" borderId="0" xfId="200"/>
    <xf numFmtId="0" fontId="13" fillId="0" borderId="36" xfId="199" applyBorder="1">
      <alignment vertical="top"/>
    </xf>
    <xf numFmtId="0" fontId="13" fillId="0" borderId="5" xfId="199" applyBorder="1">
      <alignment vertical="top"/>
    </xf>
    <xf numFmtId="0" fontId="13" fillId="0" borderId="5" xfId="199" applyBorder="1" applyAlignment="1">
      <alignment horizontal="center"/>
    </xf>
    <xf numFmtId="3" fontId="13" fillId="0" borderId="5" xfId="199" applyNumberFormat="1" applyBorder="1" applyAlignment="1">
      <alignment horizontal="center"/>
    </xf>
    <xf numFmtId="3" fontId="13" fillId="0" borderId="0" xfId="199" applyNumberFormat="1" applyAlignment="1"/>
    <xf numFmtId="0" fontId="13" fillId="0" borderId="36" xfId="201" applyBorder="1" applyAlignment="1">
      <alignment vertical="top"/>
    </xf>
    <xf numFmtId="1" fontId="13" fillId="0" borderId="0" xfId="200" applyNumberFormat="1"/>
    <xf numFmtId="0" fontId="13" fillId="0" borderId="36" xfId="202" applyFont="1" applyBorder="1" applyAlignment="1">
      <alignment vertical="top" wrapText="1"/>
    </xf>
    <xf numFmtId="0" fontId="15" fillId="0" borderId="36" xfId="202" applyFont="1" applyBorder="1" applyAlignment="1">
      <alignment vertical="top" wrapText="1"/>
    </xf>
    <xf numFmtId="0" fontId="13" fillId="0" borderId="5" xfId="203" applyFont="1" applyBorder="1" applyAlignment="1">
      <alignment vertical="top" wrapText="1"/>
    </xf>
    <xf numFmtId="0" fontId="13" fillId="0" borderId="5" xfId="203" applyFont="1" applyBorder="1" applyAlignment="1">
      <alignment horizontal="center" wrapText="1"/>
    </xf>
    <xf numFmtId="3" fontId="13" fillId="0" borderId="5" xfId="203" applyNumberFormat="1" applyFont="1" applyBorder="1" applyAlignment="1">
      <alignment horizontal="center" wrapText="1"/>
    </xf>
    <xf numFmtId="168" fontId="8" fillId="2" borderId="36" xfId="11" applyNumberFormat="1" applyFont="1" applyFill="1" applyBorder="1" applyAlignment="1">
      <alignment horizontal="left"/>
    </xf>
    <xf numFmtId="0" fontId="13" fillId="0" borderId="36" xfId="2" applyBorder="1" applyAlignment="1">
      <alignment horizontal="left" vertical="top"/>
    </xf>
    <xf numFmtId="0" fontId="13" fillId="0" borderId="36" xfId="6" applyBorder="1" applyAlignment="1">
      <alignment horizontal="left" vertical="top" wrapText="1"/>
    </xf>
    <xf numFmtId="0" fontId="15" fillId="0" borderId="6" xfId="6" applyFont="1" applyBorder="1" applyAlignment="1">
      <alignment vertical="top" wrapText="1"/>
    </xf>
    <xf numFmtId="0" fontId="13" fillId="0" borderId="46" xfId="0" applyFont="1" applyBorder="1">
      <alignment vertical="top"/>
    </xf>
    <xf numFmtId="0" fontId="13" fillId="0" borderId="26" xfId="0" applyFont="1" applyBorder="1" applyAlignment="1">
      <alignment horizontal="left" vertical="top" wrapText="1"/>
    </xf>
    <xf numFmtId="0" fontId="13" fillId="0" borderId="46" xfId="6" applyBorder="1" applyAlignment="1">
      <alignment vertical="top" wrapText="1"/>
    </xf>
    <xf numFmtId="0" fontId="13" fillId="0" borderId="6" xfId="0" applyFont="1" applyBorder="1" applyAlignment="1">
      <alignment horizontal="center" wrapText="1"/>
    </xf>
    <xf numFmtId="4" fontId="13" fillId="0" borderId="6" xfId="0" applyNumberFormat="1" applyFont="1" applyBorder="1" applyAlignment="1">
      <alignment horizontal="right" wrapText="1"/>
    </xf>
    <xf numFmtId="4" fontId="13" fillId="0" borderId="55" xfId="0" applyNumberFormat="1" applyFont="1" applyBorder="1" applyAlignment="1">
      <alignment horizontal="right" wrapText="1"/>
    </xf>
    <xf numFmtId="2" fontId="13" fillId="0" borderId="46" xfId="0" applyNumberFormat="1" applyFont="1" applyBorder="1" applyAlignment="1">
      <alignment horizontal="right" vertical="top" wrapText="1"/>
    </xf>
    <xf numFmtId="4" fontId="13" fillId="0" borderId="0" xfId="0" applyNumberFormat="1" applyFont="1" applyAlignment="1">
      <alignment horizontal="left"/>
    </xf>
    <xf numFmtId="4" fontId="13" fillId="0" borderId="0" xfId="0" applyNumberFormat="1" applyFont="1" applyAlignment="1">
      <alignment horizontal="right" vertical="top" wrapText="1"/>
    </xf>
    <xf numFmtId="0" fontId="13" fillId="0" borderId="46" xfId="142" applyBorder="1" applyAlignment="1">
      <alignment vertical="top" wrapText="1"/>
    </xf>
    <xf numFmtId="0" fontId="13" fillId="0" borderId="46" xfId="5" applyBorder="1" applyAlignment="1">
      <alignment vertical="top"/>
    </xf>
    <xf numFmtId="0" fontId="13" fillId="0" borderId="36" xfId="5" applyBorder="1"/>
    <xf numFmtId="0" fontId="13" fillId="0" borderId="56" xfId="5" applyBorder="1"/>
    <xf numFmtId="0" fontId="8" fillId="0" borderId="40" xfId="193" applyFont="1" applyBorder="1" applyAlignment="1">
      <alignment vertical="top"/>
    </xf>
    <xf numFmtId="0" fontId="8" fillId="0" borderId="69" xfId="193" applyFont="1" applyBorder="1" applyAlignment="1">
      <alignment vertical="top"/>
    </xf>
    <xf numFmtId="0" fontId="13" fillId="0" borderId="36" xfId="195" applyBorder="1" applyAlignment="1">
      <alignment wrapText="1"/>
    </xf>
    <xf numFmtId="0" fontId="70" fillId="0" borderId="40" xfId="193" applyFont="1" applyBorder="1"/>
    <xf numFmtId="0" fontId="13" fillId="0" borderId="3" xfId="193" applyFont="1" applyBorder="1" applyAlignment="1">
      <alignment vertical="top"/>
    </xf>
    <xf numFmtId="0" fontId="15" fillId="0" borderId="3" xfId="193" applyFont="1" applyBorder="1" applyAlignment="1">
      <alignment horizontal="left"/>
    </xf>
    <xf numFmtId="0" fontId="70" fillId="0" borderId="3" xfId="193" applyFont="1" applyBorder="1"/>
    <xf numFmtId="3" fontId="70" fillId="0" borderId="3" xfId="193" applyNumberFormat="1" applyFont="1" applyBorder="1" applyAlignment="1">
      <alignment horizontal="center"/>
    </xf>
    <xf numFmtId="4" fontId="71" fillId="0" borderId="3" xfId="193" applyNumberFormat="1" applyFont="1" applyBorder="1" applyAlignment="1">
      <alignment horizontal="right"/>
    </xf>
    <xf numFmtId="0" fontId="13" fillId="0" borderId="69" xfId="0" applyFont="1" applyBorder="1" applyAlignment="1">
      <alignment vertical="top" wrapText="1"/>
    </xf>
    <xf numFmtId="181" fontId="19" fillId="0" borderId="27" xfId="185" applyNumberFormat="1" applyFont="1" applyFill="1" applyBorder="1" applyAlignment="1" applyProtection="1">
      <alignment horizontal="right" vertical="top" wrapText="1"/>
      <protection locked="0"/>
    </xf>
    <xf numFmtId="181" fontId="19" fillId="0" borderId="2" xfId="184" applyNumberFormat="1" applyFont="1" applyBorder="1" applyAlignment="1">
      <alignment vertical="top" wrapText="1"/>
    </xf>
    <xf numFmtId="49" fontId="19" fillId="0" borderId="6" xfId="184" applyNumberFormat="1" applyFont="1" applyBorder="1" applyAlignment="1">
      <alignment horizontal="center" vertical="top" wrapText="1"/>
    </xf>
    <xf numFmtId="49" fontId="19" fillId="0" borderId="5" xfId="184" applyNumberFormat="1" applyFont="1" applyBorder="1" applyAlignment="1">
      <alignment horizontal="center" vertical="top" wrapText="1"/>
    </xf>
    <xf numFmtId="0" fontId="19" fillId="0" borderId="26" xfId="184" applyFont="1" applyBorder="1" applyAlignment="1">
      <alignment vertical="top" wrapText="1"/>
    </xf>
    <xf numFmtId="0" fontId="19" fillId="0" borderId="2" xfId="184" applyFont="1" applyBorder="1" applyAlignment="1">
      <alignment vertical="top" wrapText="1"/>
    </xf>
    <xf numFmtId="0" fontId="19" fillId="0" borderId="71" xfId="184" applyFont="1" applyBorder="1" applyAlignment="1">
      <alignment vertical="top" wrapText="1"/>
    </xf>
    <xf numFmtId="181" fontId="19" fillId="0" borderId="71" xfId="184" applyNumberFormat="1" applyFont="1" applyBorder="1" applyAlignment="1">
      <alignment vertical="top" wrapText="1"/>
    </xf>
    <xf numFmtId="181" fontId="19" fillId="0" borderId="35" xfId="184" applyNumberFormat="1" applyFont="1" applyBorder="1" applyAlignment="1">
      <alignment vertical="top" wrapText="1"/>
    </xf>
    <xf numFmtId="181" fontId="19" fillId="0" borderId="55" xfId="184" applyNumberFormat="1" applyFont="1" applyBorder="1" applyAlignment="1">
      <alignment vertical="top" wrapText="1"/>
    </xf>
    <xf numFmtId="49" fontId="19" fillId="0" borderId="5" xfId="184" applyNumberFormat="1" applyFont="1" applyBorder="1" applyAlignment="1">
      <alignment horizontal="left" vertical="top" wrapText="1"/>
    </xf>
    <xf numFmtId="49" fontId="19" fillId="0" borderId="6" xfId="184" applyNumberFormat="1" applyFont="1" applyBorder="1" applyAlignment="1">
      <alignment horizontal="left" vertical="top" wrapText="1"/>
    </xf>
    <xf numFmtId="0" fontId="13" fillId="0" borderId="26" xfId="184" applyFont="1" applyBorder="1" applyAlignment="1">
      <alignment vertical="top" wrapText="1"/>
    </xf>
    <xf numFmtId="0" fontId="13" fillId="0" borderId="2" xfId="184" applyFont="1" applyBorder="1" applyAlignment="1">
      <alignment vertical="top" wrapText="1"/>
    </xf>
    <xf numFmtId="0" fontId="13" fillId="0" borderId="71" xfId="184" applyFont="1" applyBorder="1" applyAlignment="1">
      <alignment vertical="top" wrapText="1"/>
    </xf>
    <xf numFmtId="0" fontId="13" fillId="0" borderId="37" xfId="184" applyFont="1" applyBorder="1" applyAlignment="1">
      <alignment horizontal="left" vertical="center"/>
    </xf>
    <xf numFmtId="0" fontId="13" fillId="0" borderId="72" xfId="184" applyFont="1" applyBorder="1" applyAlignment="1">
      <alignment horizontal="left" vertical="center"/>
    </xf>
    <xf numFmtId="49" fontId="13" fillId="0" borderId="1" xfId="184" applyNumberFormat="1" applyFont="1" applyBorder="1" applyAlignment="1">
      <alignment horizontal="left" vertical="center" wrapText="1"/>
    </xf>
    <xf numFmtId="0" fontId="13" fillId="0" borderId="1" xfId="184" applyFont="1" applyBorder="1" applyAlignment="1">
      <alignment horizontal="center" vertical="center" wrapText="1"/>
    </xf>
    <xf numFmtId="0" fontId="13" fillId="0" borderId="1" xfId="184" applyFont="1" applyBorder="1" applyAlignment="1">
      <alignment horizontal="right" vertical="center" wrapText="1"/>
    </xf>
    <xf numFmtId="1" fontId="15" fillId="0" borderId="13" xfId="5" applyNumberFormat="1" applyFont="1" applyBorder="1" applyAlignment="1">
      <alignment horizontal="left" vertical="top"/>
    </xf>
    <xf numFmtId="0" fontId="15" fillId="0" borderId="13" xfId="5" applyFont="1" applyBorder="1" applyAlignment="1">
      <alignment horizontal="center" wrapText="1"/>
    </xf>
    <xf numFmtId="1" fontId="15" fillId="0" borderId="13" xfId="5" applyNumberFormat="1" applyFont="1" applyBorder="1" applyAlignment="1">
      <alignment horizontal="center" wrapText="1"/>
    </xf>
    <xf numFmtId="4" fontId="15" fillId="0" borderId="13" xfId="5" applyNumberFormat="1" applyFont="1" applyBorder="1" applyAlignment="1">
      <alignment horizontal="right" wrapText="1"/>
    </xf>
    <xf numFmtId="4" fontId="15" fillId="0" borderId="39" xfId="0" applyNumberFormat="1" applyFont="1" applyBorder="1" applyAlignment="1">
      <alignment horizontal="right" wrapText="1"/>
    </xf>
    <xf numFmtId="4" fontId="13" fillId="0" borderId="70" xfId="6" applyNumberFormat="1" applyBorder="1" applyAlignment="1">
      <alignment vertical="top"/>
    </xf>
    <xf numFmtId="0" fontId="13" fillId="0" borderId="35" xfId="6" applyBorder="1"/>
    <xf numFmtId="4" fontId="13" fillId="0" borderId="55" xfId="0" applyNumberFormat="1" applyFont="1" applyBorder="1" applyAlignment="1">
      <alignment horizontal="right" vertical="top" wrapText="1"/>
    </xf>
    <xf numFmtId="0" fontId="15" fillId="0" borderId="52" xfId="0" applyFont="1" applyBorder="1">
      <alignment vertical="top"/>
    </xf>
    <xf numFmtId="0" fontId="13" fillId="0" borderId="52" xfId="0" applyFont="1" applyBorder="1" applyAlignment="1">
      <alignment vertical="top" wrapText="1"/>
    </xf>
    <xf numFmtId="0" fontId="13" fillId="0" borderId="52" xfId="0" applyFont="1" applyBorder="1" applyAlignment="1">
      <alignment horizontal="center" vertical="top" wrapText="1"/>
    </xf>
    <xf numFmtId="3" fontId="13" fillId="0" borderId="52" xfId="0" applyNumberFormat="1" applyFont="1" applyBorder="1" applyAlignment="1">
      <alignment horizontal="center" vertical="top" wrapText="1"/>
    </xf>
    <xf numFmtId="4" fontId="15" fillId="0" borderId="52" xfId="0" applyNumberFormat="1" applyFont="1" applyBorder="1" applyAlignment="1">
      <alignment horizontal="right" vertical="top" wrapText="1"/>
    </xf>
    <xf numFmtId="4" fontId="15" fillId="0" borderId="50" xfId="0" applyNumberFormat="1" applyFont="1" applyBorder="1" applyAlignment="1">
      <alignment vertical="top" wrapText="1"/>
    </xf>
    <xf numFmtId="0" fontId="13" fillId="0" borderId="69" xfId="142" applyBorder="1" applyAlignment="1">
      <alignment vertical="top" wrapText="1"/>
    </xf>
    <xf numFmtId="0" fontId="15" fillId="0" borderId="34" xfId="0" applyFont="1" applyBorder="1" applyAlignment="1">
      <alignment horizontal="center" vertical="top" wrapText="1"/>
    </xf>
    <xf numFmtId="0" fontId="78" fillId="0" borderId="36" xfId="73" applyFont="1" applyBorder="1" applyAlignment="1">
      <alignment horizontal="left" vertical="top" wrapText="1"/>
    </xf>
    <xf numFmtId="0" fontId="78" fillId="0" borderId="5" xfId="73" applyFont="1" applyBorder="1" applyAlignment="1">
      <alignment horizontal="center" wrapText="1"/>
    </xf>
    <xf numFmtId="0" fontId="78" fillId="0" borderId="5" xfId="73" applyFont="1" applyBorder="1" applyAlignment="1">
      <alignment horizontal="left" vertical="top" wrapText="1"/>
    </xf>
    <xf numFmtId="0" fontId="78" fillId="0" borderId="5" xfId="73" applyFont="1" applyBorder="1" applyAlignment="1">
      <alignment horizontal="center" vertical="top"/>
    </xf>
    <xf numFmtId="1" fontId="78" fillId="0" borderId="5" xfId="73" applyNumberFormat="1" applyFont="1" applyBorder="1" applyAlignment="1">
      <alignment horizontal="center" vertical="top"/>
    </xf>
    <xf numFmtId="4" fontId="78" fillId="0" borderId="35" xfId="0" applyNumberFormat="1" applyFont="1" applyBorder="1" applyAlignment="1">
      <alignment horizontal="right" vertical="top" wrapText="1"/>
    </xf>
    <xf numFmtId="0" fontId="78" fillId="0" borderId="5" xfId="73" applyFont="1" applyBorder="1" applyAlignment="1">
      <alignment horizontal="center" vertical="top" wrapText="1"/>
    </xf>
    <xf numFmtId="0" fontId="78" fillId="0" borderId="5" xfId="73" applyFont="1" applyBorder="1" applyAlignment="1">
      <alignment horizontal="right" vertical="top" wrapText="1"/>
    </xf>
    <xf numFmtId="4" fontId="78" fillId="0" borderId="35" xfId="0" applyNumberFormat="1" applyFont="1" applyBorder="1" applyAlignment="1">
      <alignment horizontal="right" wrapText="1"/>
    </xf>
    <xf numFmtId="0" fontId="78" fillId="0" borderId="36" xfId="73" applyFont="1" applyBorder="1" applyAlignment="1">
      <alignment horizontal="left" vertical="center" wrapText="1"/>
    </xf>
    <xf numFmtId="0" fontId="78" fillId="0" borderId="5" xfId="73" applyFont="1" applyBorder="1" applyAlignment="1">
      <alignment horizontal="center" vertical="center" wrapText="1"/>
    </xf>
    <xf numFmtId="0" fontId="78" fillId="0" borderId="5" xfId="73" applyFont="1" applyBorder="1" applyAlignment="1">
      <alignment horizontal="left" vertical="center" wrapText="1"/>
    </xf>
    <xf numFmtId="0" fontId="78" fillId="0" borderId="5" xfId="73" applyFont="1" applyBorder="1" applyAlignment="1">
      <alignment horizontal="center" vertical="center"/>
    </xf>
    <xf numFmtId="4" fontId="78" fillId="0" borderId="5" xfId="73" applyNumberFormat="1" applyFont="1" applyBorder="1" applyAlignment="1">
      <alignment horizontal="right" vertical="center"/>
    </xf>
    <xf numFmtId="10" fontId="79" fillId="2" borderId="5" xfId="12" applyNumberFormat="1" applyFont="1" applyFill="1" applyBorder="1" applyAlignment="1">
      <alignment horizontal="right" vertical="center"/>
    </xf>
    <xf numFmtId="4" fontId="78" fillId="0" borderId="35" xfId="0" applyNumberFormat="1" applyFont="1" applyBorder="1" applyAlignment="1">
      <alignment horizontal="right" vertical="center" wrapText="1"/>
    </xf>
    <xf numFmtId="3" fontId="13" fillId="0" borderId="0" xfId="6" applyNumberFormat="1" applyAlignment="1">
      <alignment horizontal="center" wrapText="1"/>
    </xf>
    <xf numFmtId="3" fontId="13" fillId="0" borderId="6" xfId="0" applyNumberFormat="1" applyFont="1" applyBorder="1" applyAlignment="1">
      <alignment horizontal="center" wrapText="1"/>
    </xf>
    <xf numFmtId="49" fontId="30" fillId="0" borderId="5" xfId="142" applyNumberFormat="1" applyFont="1" applyBorder="1" applyAlignment="1">
      <alignment horizontal="center" vertical="top" wrapText="1"/>
    </xf>
    <xf numFmtId="2" fontId="13" fillId="0" borderId="5" xfId="142" applyNumberFormat="1" applyBorder="1" applyAlignment="1">
      <alignment horizontal="right" wrapText="1"/>
    </xf>
    <xf numFmtId="0" fontId="13" fillId="0" borderId="36" xfId="5" applyBorder="1" applyAlignment="1">
      <alignment vertical="top"/>
    </xf>
    <xf numFmtId="0" fontId="13" fillId="0" borderId="40" xfId="5" applyBorder="1"/>
    <xf numFmtId="0" fontId="13" fillId="0" borderId="69" xfId="5" applyBorder="1"/>
    <xf numFmtId="0" fontId="15" fillId="0" borderId="34" xfId="135" applyFont="1" applyBorder="1" applyAlignment="1">
      <alignment horizontal="center" vertical="top" wrapText="1"/>
    </xf>
    <xf numFmtId="4" fontId="15" fillId="0" borderId="70" xfId="135" applyNumberFormat="1" applyFont="1" applyBorder="1" applyAlignment="1">
      <alignment horizontal="center" vertical="top" wrapText="1"/>
    </xf>
    <xf numFmtId="0" fontId="13" fillId="0" borderId="36" xfId="135" applyBorder="1" applyAlignment="1">
      <alignment horizontal="left" vertical="top" wrapText="1"/>
    </xf>
    <xf numFmtId="0" fontId="13" fillId="0" borderId="36" xfId="0" applyFont="1" applyBorder="1" applyAlignment="1">
      <alignment wrapText="1"/>
    </xf>
    <xf numFmtId="0" fontId="13" fillId="0" borderId="36" xfId="0" applyFont="1" applyBorder="1" applyAlignment="1"/>
    <xf numFmtId="0" fontId="77" fillId="0" borderId="5" xfId="0" applyFont="1" applyBorder="1" applyAlignment="1">
      <alignment wrapText="1"/>
    </xf>
    <xf numFmtId="0" fontId="13" fillId="0" borderId="46" xfId="0" applyFont="1" applyBorder="1" applyAlignment="1">
      <alignment wrapText="1"/>
    </xf>
    <xf numFmtId="0" fontId="13" fillId="0" borderId="46" xfId="0" applyFont="1" applyBorder="1" applyAlignment="1">
      <alignment horizontal="center" wrapText="1"/>
    </xf>
    <xf numFmtId="49" fontId="13" fillId="0" borderId="46" xfId="0" applyNumberFormat="1" applyFont="1" applyBorder="1" applyAlignment="1">
      <alignment horizontal="center" vertical="center" wrapText="1"/>
    </xf>
    <xf numFmtId="4" fontId="13" fillId="0" borderId="46" xfId="0" applyNumberFormat="1" applyFont="1" applyBorder="1" applyAlignment="1">
      <alignment horizontal="center" vertical="center" wrapText="1"/>
    </xf>
    <xf numFmtId="0" fontId="13" fillId="0" borderId="46" xfId="0" applyFont="1" applyBorder="1" applyAlignment="1">
      <alignment vertical="center" wrapText="1"/>
    </xf>
    <xf numFmtId="0" fontId="13" fillId="0" borderId="35" xfId="0" applyFont="1" applyBorder="1" applyAlignment="1">
      <alignment vertical="center" wrapText="1"/>
    </xf>
    <xf numFmtId="0" fontId="13" fillId="0" borderId="35" xfId="0" applyFont="1" applyBorder="1" applyAlignment="1">
      <alignment horizontal="right" wrapText="1"/>
    </xf>
    <xf numFmtId="49" fontId="13" fillId="0" borderId="36" xfId="0" applyNumberFormat="1" applyFont="1" applyBorder="1" applyAlignment="1">
      <alignment horizontal="left" vertical="top" wrapText="1"/>
    </xf>
    <xf numFmtId="49" fontId="13" fillId="0" borderId="46" xfId="0" applyNumberFormat="1" applyFont="1" applyBorder="1" applyAlignment="1">
      <alignment horizontal="center" wrapText="1"/>
    </xf>
    <xf numFmtId="4" fontId="13" fillId="0" borderId="46" xfId="0" applyNumberFormat="1" applyFont="1" applyBorder="1" applyAlignment="1">
      <alignment horizontal="center" wrapText="1"/>
    </xf>
    <xf numFmtId="49" fontId="13" fillId="0" borderId="40" xfId="0" applyNumberFormat="1" applyFont="1" applyBorder="1" applyAlignment="1">
      <alignment horizontal="left" vertical="top" wrapText="1"/>
    </xf>
    <xf numFmtId="49" fontId="13" fillId="0" borderId="6" xfId="0" applyNumberFormat="1" applyFont="1" applyBorder="1" applyAlignment="1">
      <alignment horizontal="left" vertical="top" wrapText="1"/>
    </xf>
    <xf numFmtId="49" fontId="13" fillId="0" borderId="6" xfId="0" applyNumberFormat="1" applyFont="1" applyBorder="1" applyAlignment="1">
      <alignment horizontal="center" wrapText="1"/>
    </xf>
    <xf numFmtId="4" fontId="13" fillId="0" borderId="6" xfId="0" applyNumberFormat="1" applyFont="1" applyBorder="1" applyAlignment="1">
      <alignment horizontal="center" wrapText="1"/>
    </xf>
    <xf numFmtId="0" fontId="13" fillId="0" borderId="38" xfId="0" applyFont="1" applyBorder="1" applyAlignment="1">
      <alignment horizontal="center" wrapText="1"/>
    </xf>
    <xf numFmtId="3" fontId="13" fillId="0" borderId="46" xfId="0" applyNumberFormat="1" applyFont="1" applyBorder="1" applyAlignment="1">
      <alignment horizontal="center" wrapText="1"/>
    </xf>
    <xf numFmtId="0" fontId="15" fillId="0" borderId="5" xfId="136" applyFont="1" applyBorder="1" applyAlignment="1">
      <alignment wrapText="1"/>
    </xf>
    <xf numFmtId="169" fontId="13" fillId="0" borderId="5" xfId="0" applyNumberFormat="1" applyFont="1" applyBorder="1" applyAlignment="1">
      <alignment horizontal="center" wrapText="1"/>
    </xf>
    <xf numFmtId="4" fontId="13" fillId="0" borderId="35" xfId="135" applyNumberFormat="1" applyBorder="1" applyAlignment="1">
      <alignment horizontal="right" wrapText="1"/>
    </xf>
    <xf numFmtId="1" fontId="13" fillId="0" borderId="5" xfId="0" applyNumberFormat="1" applyFont="1" applyBorder="1" applyAlignment="1">
      <alignment horizontal="center" wrapText="1"/>
    </xf>
    <xf numFmtId="4" fontId="13" fillId="0" borderId="46" xfId="135" applyNumberFormat="1" applyBorder="1" applyAlignment="1">
      <alignment horizontal="right" wrapText="1"/>
    </xf>
    <xf numFmtId="0" fontId="13" fillId="0" borderId="35" xfId="0" applyFont="1" applyBorder="1" applyAlignment="1">
      <alignment vertical="top" wrapText="1"/>
    </xf>
    <xf numFmtId="0" fontId="13" fillId="0" borderId="36" xfId="135" applyBorder="1" applyAlignment="1">
      <alignment wrapText="1"/>
    </xf>
    <xf numFmtId="0" fontId="13" fillId="0" borderId="41" xfId="0" applyFont="1" applyBorder="1">
      <alignment vertical="top"/>
    </xf>
    <xf numFmtId="0" fontId="13" fillId="0" borderId="36" xfId="136" applyBorder="1" applyAlignment="1">
      <alignment wrapText="1"/>
    </xf>
    <xf numFmtId="0" fontId="13" fillId="0" borderId="5" xfId="136" applyBorder="1" applyAlignment="1">
      <alignment horizontal="center" wrapText="1"/>
    </xf>
    <xf numFmtId="0" fontId="13" fillId="0" borderId="5" xfId="136" applyBorder="1" applyAlignment="1">
      <alignment wrapText="1"/>
    </xf>
    <xf numFmtId="4" fontId="13" fillId="0" borderId="5" xfId="136" applyNumberFormat="1" applyBorder="1" applyAlignment="1">
      <alignment wrapText="1"/>
    </xf>
    <xf numFmtId="4" fontId="13" fillId="0" borderId="35" xfId="136" applyNumberFormat="1" applyBorder="1" applyAlignment="1">
      <alignment wrapText="1"/>
    </xf>
    <xf numFmtId="0" fontId="13" fillId="0" borderId="0" xfId="136"/>
    <xf numFmtId="0" fontId="13" fillId="0" borderId="36" xfId="136" applyBorder="1" applyAlignment="1">
      <alignment vertical="top" wrapText="1"/>
    </xf>
    <xf numFmtId="0" fontId="13" fillId="0" borderId="5" xfId="136" applyBorder="1" applyAlignment="1">
      <alignment vertical="top" wrapText="1"/>
    </xf>
    <xf numFmtId="0" fontId="13" fillId="0" borderId="5" xfId="136" applyBorder="1"/>
    <xf numFmtId="0" fontId="0" fillId="0" borderId="5" xfId="0" applyBorder="1" applyAlignment="1">
      <alignment horizontal="center" vertical="center" wrapText="1"/>
    </xf>
    <xf numFmtId="2" fontId="13" fillId="0" borderId="5" xfId="0" applyNumberFormat="1" applyFont="1" applyBorder="1" applyAlignment="1">
      <alignment horizontal="right" vertical="center" wrapText="1"/>
    </xf>
    <xf numFmtId="0" fontId="0" fillId="0" borderId="5" xfId="0" applyBorder="1" applyAlignment="1">
      <alignment vertical="center"/>
    </xf>
    <xf numFmtId="2" fontId="13" fillId="0" borderId="46" xfId="0" applyNumberFormat="1" applyFont="1" applyBorder="1" applyAlignment="1">
      <alignment horizontal="right" vertical="center" wrapText="1"/>
    </xf>
    <xf numFmtId="0" fontId="13" fillId="0" borderId="5" xfId="142" quotePrefix="1" applyBorder="1" applyAlignment="1">
      <alignment vertical="center" wrapText="1"/>
    </xf>
    <xf numFmtId="0" fontId="13" fillId="0" borderId="73" xfId="142" applyBorder="1">
      <alignment vertical="top"/>
    </xf>
    <xf numFmtId="0" fontId="19" fillId="0" borderId="3" xfId="142" applyFont="1" applyBorder="1" applyAlignment="1">
      <alignment horizontal="center" vertical="top"/>
    </xf>
    <xf numFmtId="49" fontId="30" fillId="0" borderId="3" xfId="142" applyNumberFormat="1" applyFont="1" applyBorder="1" applyAlignment="1">
      <alignment horizontal="center" vertical="top" wrapText="1"/>
    </xf>
    <xf numFmtId="0" fontId="19" fillId="0" borderId="3" xfId="142" applyFont="1" applyBorder="1" applyAlignment="1">
      <alignment horizontal="center"/>
    </xf>
    <xf numFmtId="4" fontId="19" fillId="0" borderId="54" xfId="142" applyNumberFormat="1" applyFont="1" applyBorder="1" applyAlignment="1">
      <alignment horizontal="right" wrapText="1"/>
    </xf>
    <xf numFmtId="4" fontId="15" fillId="0" borderId="55" xfId="142" applyNumberFormat="1" applyFont="1" applyBorder="1" applyAlignment="1">
      <alignment wrapText="1"/>
    </xf>
    <xf numFmtId="0" fontId="13" fillId="0" borderId="74" xfId="142" applyBorder="1">
      <alignment vertical="top"/>
    </xf>
    <xf numFmtId="0" fontId="19" fillId="0" borderId="75" xfId="142" applyFont="1" applyBorder="1">
      <alignment vertical="top"/>
    </xf>
    <xf numFmtId="49" fontId="30" fillId="0" borderId="75" xfId="142" applyNumberFormat="1" applyFont="1" applyBorder="1" applyAlignment="1">
      <alignment horizontal="center" vertical="top" wrapText="1"/>
    </xf>
    <xf numFmtId="0" fontId="19" fillId="0" borderId="75" xfId="142" applyFont="1" applyBorder="1" applyAlignment="1"/>
    <xf numFmtId="4" fontId="30" fillId="0" borderId="75" xfId="1" applyNumberFormat="1" applyFont="1" applyBorder="1" applyAlignment="1">
      <alignment horizontal="right" wrapText="1"/>
    </xf>
    <xf numFmtId="4" fontId="19" fillId="0" borderId="76" xfId="142" applyNumberFormat="1" applyFont="1" applyBorder="1" applyAlignment="1">
      <alignment horizontal="right" wrapText="1"/>
    </xf>
    <xf numFmtId="4" fontId="15" fillId="0" borderId="63" xfId="142" applyNumberFormat="1" applyFont="1" applyBorder="1" applyAlignment="1">
      <alignment wrapText="1"/>
    </xf>
    <xf numFmtId="0" fontId="13" fillId="0" borderId="5" xfId="142" quotePrefix="1" applyBorder="1" applyAlignment="1">
      <alignment horizontal="center" vertical="center"/>
    </xf>
    <xf numFmtId="3" fontId="13" fillId="0" borderId="5" xfId="142" applyNumberFormat="1" applyBorder="1" applyAlignment="1">
      <alignment horizontal="center" vertical="center"/>
    </xf>
    <xf numFmtId="0" fontId="13" fillId="0" borderId="26" xfId="142" applyBorder="1">
      <alignment vertical="top"/>
    </xf>
    <xf numFmtId="4" fontId="19" fillId="0" borderId="46" xfId="142" applyNumberFormat="1" applyFont="1" applyBorder="1" applyAlignment="1">
      <alignment horizontal="right" wrapText="1"/>
    </xf>
    <xf numFmtId="4" fontId="15" fillId="0" borderId="35" xfId="142" applyNumberFormat="1" applyFont="1" applyBorder="1" applyAlignment="1">
      <alignment wrapText="1"/>
    </xf>
    <xf numFmtId="0" fontId="13" fillId="0" borderId="69" xfId="142" applyBorder="1">
      <alignment vertical="top"/>
    </xf>
    <xf numFmtId="0" fontId="19" fillId="0" borderId="53" xfId="142" applyFont="1" applyBorder="1" applyAlignment="1">
      <alignment horizontal="center" vertical="top"/>
    </xf>
    <xf numFmtId="49" fontId="30" fillId="0" borderId="53" xfId="142" applyNumberFormat="1" applyFont="1" applyBorder="1" applyAlignment="1">
      <alignment horizontal="center" vertical="top" wrapText="1"/>
    </xf>
    <xf numFmtId="0" fontId="19" fillId="0" borderId="53" xfId="142" applyFont="1" applyBorder="1" applyAlignment="1">
      <alignment horizontal="center"/>
    </xf>
    <xf numFmtId="4" fontId="30" fillId="0" borderId="53" xfId="1" applyNumberFormat="1" applyFont="1" applyBorder="1" applyAlignment="1">
      <alignment horizontal="right" wrapText="1"/>
    </xf>
    <xf numFmtId="0" fontId="13" fillId="0" borderId="5" xfId="142" applyBorder="1" applyAlignment="1">
      <alignment vertical="center" wrapText="1"/>
    </xf>
    <xf numFmtId="3" fontId="13" fillId="0" borderId="46" xfId="0" applyNumberFormat="1" applyFont="1" applyBorder="1" applyAlignment="1">
      <alignment vertical="top" wrapText="1"/>
    </xf>
    <xf numFmtId="3" fontId="13" fillId="0" borderId="46" xfId="0" applyNumberFormat="1" applyFont="1" applyBorder="1" applyAlignment="1">
      <alignment horizontal="center" vertical="top" wrapText="1"/>
    </xf>
    <xf numFmtId="3" fontId="8" fillId="2" borderId="46" xfId="11" applyNumberFormat="1" applyFont="1" applyFill="1" applyBorder="1" applyAlignment="1">
      <alignment horizontal="center"/>
    </xf>
    <xf numFmtId="3" fontId="8" fillId="2" borderId="46" xfId="11" applyNumberFormat="1" applyFont="1" applyFill="1" applyBorder="1" applyAlignment="1">
      <alignment horizontal="center" wrapText="1"/>
    </xf>
    <xf numFmtId="168" fontId="8" fillId="2" borderId="46" xfId="11" applyNumberFormat="1" applyFont="1" applyFill="1" applyBorder="1" applyAlignment="1">
      <alignment horizontal="center" vertical="center" wrapText="1"/>
    </xf>
    <xf numFmtId="3" fontId="51" fillId="2" borderId="46" xfId="11" applyNumberFormat="1" applyFont="1" applyFill="1" applyBorder="1" applyAlignment="1">
      <alignment horizontal="center" wrapText="1"/>
    </xf>
    <xf numFmtId="3" fontId="51" fillId="0" borderId="46" xfId="0" applyNumberFormat="1" applyFont="1" applyBorder="1" applyAlignment="1">
      <alignment horizontal="center" wrapText="1"/>
    </xf>
    <xf numFmtId="4" fontId="51" fillId="0" borderId="46" xfId="0" applyNumberFormat="1" applyFont="1" applyBorder="1" applyAlignment="1">
      <alignment horizontal="center" wrapText="1"/>
    </xf>
    <xf numFmtId="0" fontId="13" fillId="0" borderId="74" xfId="0" applyFont="1" applyBorder="1" applyAlignment="1">
      <alignment vertical="top" wrapText="1"/>
    </xf>
    <xf numFmtId="0" fontId="13" fillId="0" borderId="75" xfId="0" applyFont="1" applyBorder="1" applyAlignment="1">
      <alignment vertical="top" wrapText="1"/>
    </xf>
    <xf numFmtId="0" fontId="13" fillId="0" borderId="75" xfId="0" applyFont="1" applyBorder="1" applyAlignment="1">
      <alignment horizontal="center" vertical="top" wrapText="1"/>
    </xf>
    <xf numFmtId="4" fontId="13" fillId="0" borderId="75" xfId="0" applyNumberFormat="1" applyFont="1" applyBorder="1" applyAlignment="1">
      <alignment vertical="top" wrapText="1"/>
    </xf>
    <xf numFmtId="4" fontId="13" fillId="0" borderId="75" xfId="0" applyNumberFormat="1" applyFont="1" applyBorder="1" applyAlignment="1">
      <alignment horizontal="center" vertical="top" wrapText="1"/>
    </xf>
    <xf numFmtId="4" fontId="13" fillId="0" borderId="77" xfId="0" applyNumberFormat="1" applyFont="1" applyBorder="1" applyAlignment="1">
      <alignment vertical="top" wrapText="1"/>
    </xf>
    <xf numFmtId="0" fontId="13" fillId="0" borderId="27" xfId="0" applyFont="1" applyBorder="1" applyAlignment="1">
      <alignment vertical="top" wrapText="1"/>
    </xf>
    <xf numFmtId="4" fontId="15" fillId="0" borderId="0" xfId="0" applyNumberFormat="1" applyFont="1" applyAlignment="1">
      <alignment horizontal="center" vertical="top" wrapText="1"/>
    </xf>
    <xf numFmtId="0" fontId="15" fillId="0" borderId="64" xfId="71" applyFont="1" applyBorder="1" applyAlignment="1">
      <alignment horizontal="left"/>
    </xf>
    <xf numFmtId="0" fontId="15" fillId="0" borderId="49" xfId="71" applyFont="1" applyBorder="1" applyAlignment="1">
      <alignment horizontal="left"/>
    </xf>
    <xf numFmtId="0" fontId="15" fillId="0" borderId="15" xfId="71" applyFont="1" applyBorder="1" applyAlignment="1">
      <alignment horizontal="left"/>
    </xf>
    <xf numFmtId="0" fontId="15" fillId="0" borderId="49" xfId="71" applyFont="1" applyBorder="1" applyAlignment="1">
      <alignment horizontal="center"/>
    </xf>
    <xf numFmtId="183" fontId="15" fillId="0" borderId="49" xfId="187" applyNumberFormat="1" applyFont="1" applyBorder="1" applyAlignment="1">
      <alignment horizontal="right"/>
    </xf>
    <xf numFmtId="43" fontId="15" fillId="0" borderId="49" xfId="187" applyFont="1" applyBorder="1" applyAlignment="1">
      <alignment horizontal="right"/>
    </xf>
    <xf numFmtId="4" fontId="15" fillId="0" borderId="65" xfId="24" applyNumberFormat="1" applyFont="1" applyBorder="1" applyAlignment="1">
      <alignment horizontal="centerContinuous"/>
    </xf>
    <xf numFmtId="0" fontId="15" fillId="0" borderId="36" xfId="71" applyFont="1" applyBorder="1" applyAlignment="1">
      <alignment horizontal="left"/>
    </xf>
    <xf numFmtId="4" fontId="15" fillId="0" borderId="35" xfId="24" applyNumberFormat="1" applyFont="1" applyBorder="1" applyAlignment="1">
      <alignment horizontal="centerContinuous"/>
    </xf>
    <xf numFmtId="0" fontId="15" fillId="0" borderId="40" xfId="71" applyFont="1" applyBorder="1" applyAlignment="1">
      <alignment horizontal="left"/>
    </xf>
    <xf numFmtId="4" fontId="15" fillId="0" borderId="55" xfId="24" applyNumberFormat="1" applyFont="1" applyBorder="1"/>
    <xf numFmtId="49" fontId="51" fillId="0" borderId="36" xfId="71" applyNumberFormat="1" applyFont="1" applyBorder="1" applyAlignment="1">
      <alignment horizontal="left"/>
    </xf>
    <xf numFmtId="49" fontId="15" fillId="0" borderId="0" xfId="71" applyNumberFormat="1" applyFont="1" applyAlignment="1">
      <alignment horizontal="left"/>
    </xf>
    <xf numFmtId="49" fontId="13" fillId="0" borderId="0" xfId="71" applyNumberFormat="1" applyAlignment="1">
      <alignment horizontal="left"/>
    </xf>
    <xf numFmtId="4" fontId="13" fillId="0" borderId="35" xfId="24" applyNumberFormat="1" applyFont="1" applyBorder="1"/>
    <xf numFmtId="49" fontId="13" fillId="0" borderId="36" xfId="71" applyNumberFormat="1" applyBorder="1" applyAlignment="1">
      <alignment horizontal="left"/>
    </xf>
    <xf numFmtId="49" fontId="13" fillId="0" borderId="0" xfId="71" applyNumberFormat="1" applyAlignment="1">
      <alignment horizontal="left" vertical="top"/>
    </xf>
    <xf numFmtId="184" fontId="13" fillId="0" borderId="0" xfId="71" applyNumberFormat="1" applyAlignment="1">
      <alignment horizontal="center"/>
    </xf>
    <xf numFmtId="49" fontId="13" fillId="0" borderId="0" xfId="71" applyNumberFormat="1" applyAlignment="1">
      <alignment horizontal="left" vertical="top" wrapText="1"/>
    </xf>
    <xf numFmtId="0" fontId="15" fillId="0" borderId="0" xfId="188" applyFont="1" applyAlignment="1">
      <alignment vertical="top" wrapText="1"/>
    </xf>
    <xf numFmtId="0" fontId="13" fillId="0" borderId="0" xfId="189" applyFont="1" applyAlignment="1">
      <alignment horizontal="left"/>
    </xf>
    <xf numFmtId="49" fontId="15" fillId="0" borderId="0" xfId="71" applyNumberFormat="1" applyFont="1" applyAlignment="1">
      <alignment horizontal="left" vertical="top" wrapText="1"/>
    </xf>
    <xf numFmtId="3" fontId="13" fillId="0" borderId="0" xfId="71" applyNumberFormat="1" applyAlignment="1">
      <alignment horizontal="right"/>
    </xf>
    <xf numFmtId="0" fontId="64" fillId="0" borderId="0" xfId="184" applyFont="1"/>
    <xf numFmtId="0" fontId="64" fillId="0" borderId="0" xfId="184" quotePrefix="1" applyFont="1"/>
    <xf numFmtId="49" fontId="13" fillId="0" borderId="0" xfId="71" quotePrefix="1" applyNumberFormat="1" applyAlignment="1">
      <alignment horizontal="left"/>
    </xf>
    <xf numFmtId="4" fontId="13" fillId="0" borderId="35" xfId="24" applyNumberFormat="1" applyFont="1" applyBorder="1" applyAlignment="1" applyProtection="1">
      <alignment horizontal="right"/>
      <protection locked="0"/>
    </xf>
    <xf numFmtId="0" fontId="13" fillId="0" borderId="69" xfId="71" applyBorder="1" applyAlignment="1">
      <alignment horizontal="left"/>
    </xf>
    <xf numFmtId="4" fontId="13" fillId="0" borderId="38" xfId="24" applyNumberFormat="1" applyFont="1" applyBorder="1" applyAlignment="1" applyProtection="1">
      <alignment horizontal="right"/>
      <protection locked="0"/>
    </xf>
    <xf numFmtId="0" fontId="13" fillId="0" borderId="36" xfId="71" applyBorder="1" applyAlignment="1">
      <alignment horizontal="left"/>
    </xf>
    <xf numFmtId="0" fontId="15" fillId="0" borderId="0" xfId="71" applyFont="1" applyAlignment="1">
      <alignment horizontal="center"/>
    </xf>
    <xf numFmtId="164" fontId="15" fillId="0" borderId="35" xfId="185" applyFont="1" applyBorder="1"/>
    <xf numFmtId="0" fontId="13" fillId="0" borderId="56" xfId="71" applyBorder="1" applyAlignment="1">
      <alignment horizontal="left"/>
    </xf>
    <xf numFmtId="0" fontId="54" fillId="0" borderId="13" xfId="71" applyFont="1" applyBorder="1" applyAlignment="1">
      <alignment horizontal="left"/>
    </xf>
    <xf numFmtId="0" fontId="13" fillId="0" borderId="13" xfId="71" applyBorder="1" applyAlignment="1">
      <alignment horizontal="left"/>
    </xf>
    <xf numFmtId="0" fontId="13" fillId="0" borderId="13" xfId="71" applyBorder="1" applyAlignment="1">
      <alignment horizontal="center"/>
    </xf>
    <xf numFmtId="183" fontId="13" fillId="0" borderId="13" xfId="187" applyNumberFormat="1" applyFont="1" applyBorder="1" applyAlignment="1">
      <alignment horizontal="right"/>
    </xf>
    <xf numFmtId="43" fontId="13" fillId="0" borderId="13" xfId="187" applyFont="1" applyBorder="1" applyAlignment="1">
      <alignment horizontal="right"/>
    </xf>
    <xf numFmtId="4" fontId="13" fillId="0" borderId="39" xfId="24" applyNumberFormat="1" applyFont="1" applyBorder="1"/>
    <xf numFmtId="0" fontId="13" fillId="0" borderId="78" xfId="184" applyFont="1" applyBorder="1" applyAlignment="1">
      <alignment horizontal="center" vertical="top" wrapText="1"/>
    </xf>
    <xf numFmtId="0" fontId="13" fillId="0" borderId="79" xfId="184" applyFont="1" applyBorder="1" applyAlignment="1">
      <alignment horizontal="center" vertical="top" wrapText="1"/>
    </xf>
    <xf numFmtId="0" fontId="59" fillId="0" borderId="28" xfId="184" applyFont="1" applyBorder="1"/>
    <xf numFmtId="0" fontId="59" fillId="0" borderId="13" xfId="184" applyFont="1" applyBorder="1"/>
    <xf numFmtId="181" fontId="13" fillId="0" borderId="29" xfId="184" applyNumberFormat="1" applyFont="1" applyBorder="1" applyAlignment="1">
      <alignment horizontal="right" vertical="top"/>
    </xf>
    <xf numFmtId="0" fontId="19" fillId="0" borderId="78" xfId="184" applyFont="1" applyBorder="1" applyAlignment="1">
      <alignment horizontal="center" vertical="top" wrapText="1"/>
    </xf>
    <xf numFmtId="0" fontId="19" fillId="0" borderId="81" xfId="184" applyFont="1" applyBorder="1" applyAlignment="1">
      <alignment horizontal="center" vertical="top" wrapText="1"/>
    </xf>
    <xf numFmtId="0" fontId="19" fillId="0" borderId="79" xfId="184" applyFont="1" applyBorder="1" applyAlignment="1">
      <alignment horizontal="center" vertical="top" wrapText="1"/>
    </xf>
    <xf numFmtId="181" fontId="19" fillId="0" borderId="79" xfId="184" applyNumberFormat="1" applyFont="1" applyBorder="1" applyAlignment="1">
      <alignment horizontal="center" vertical="top" wrapText="1"/>
    </xf>
    <xf numFmtId="181" fontId="19" fillId="0" borderId="80" xfId="184" applyNumberFormat="1" applyFont="1" applyBorder="1" applyAlignment="1">
      <alignment horizontal="center" vertical="top" wrapText="1"/>
    </xf>
    <xf numFmtId="0" fontId="60" fillId="0" borderId="0" xfId="184" applyFont="1" applyAlignment="1">
      <alignment horizontal="center"/>
    </xf>
    <xf numFmtId="181" fontId="60" fillId="0" borderId="0" xfId="184" applyNumberFormat="1" applyFont="1"/>
    <xf numFmtId="181" fontId="19" fillId="0" borderId="0" xfId="184" applyNumberFormat="1" applyFont="1" applyAlignment="1">
      <alignment vertical="top" wrapText="1"/>
    </xf>
    <xf numFmtId="49" fontId="19" fillId="0" borderId="0" xfId="184" applyNumberFormat="1" applyFont="1" applyAlignment="1">
      <alignment horizontal="left" vertical="top" wrapText="1"/>
    </xf>
    <xf numFmtId="181" fontId="19" fillId="0" borderId="0" xfId="184" applyNumberFormat="1" applyFont="1" applyAlignment="1" applyProtection="1">
      <alignment horizontal="right" vertical="top" wrapText="1"/>
      <protection locked="0"/>
    </xf>
    <xf numFmtId="2" fontId="19" fillId="0" borderId="27" xfId="142" applyNumberFormat="1" applyFont="1" applyBorder="1" applyAlignment="1">
      <alignment vertical="center" wrapText="1"/>
    </xf>
    <xf numFmtId="0" fontId="15" fillId="0" borderId="0" xfId="0" applyFont="1" applyAlignment="1">
      <alignment vertical="top" wrapText="1"/>
    </xf>
    <xf numFmtId="0" fontId="15" fillId="0" borderId="0" xfId="5" applyFont="1" applyAlignment="1">
      <alignment vertical="top"/>
    </xf>
    <xf numFmtId="2" fontId="13" fillId="0" borderId="0" xfId="5" applyNumberFormat="1" applyAlignment="1">
      <alignment vertical="top"/>
    </xf>
    <xf numFmtId="0" fontId="15" fillId="0" borderId="13" xfId="5" applyFont="1" applyBorder="1" applyAlignment="1">
      <alignment horizontal="left" vertical="top"/>
    </xf>
    <xf numFmtId="0" fontId="15" fillId="0" borderId="13" xfId="5" applyFont="1" applyBorder="1" applyAlignment="1">
      <alignment horizontal="center" vertical="top" wrapText="1"/>
    </xf>
    <xf numFmtId="1" fontId="15" fillId="0" borderId="13" xfId="5" applyNumberFormat="1" applyFont="1" applyBorder="1" applyAlignment="1">
      <alignment horizontal="center" vertical="top" wrapText="1"/>
    </xf>
    <xf numFmtId="4" fontId="15" fillId="0" borderId="13" xfId="5" applyNumberFormat="1" applyFont="1" applyBorder="1" applyAlignment="1">
      <alignment horizontal="right" vertical="top" wrapText="1"/>
    </xf>
    <xf numFmtId="0" fontId="15" fillId="0" borderId="82" xfId="0" applyFont="1" applyBorder="1" applyAlignment="1">
      <alignment horizontal="center" vertical="top" wrapText="1"/>
    </xf>
    <xf numFmtId="0" fontId="15" fillId="0" borderId="2" xfId="0" applyFont="1" applyBorder="1" applyAlignment="1">
      <alignment horizontal="center" vertical="top" wrapText="1"/>
    </xf>
    <xf numFmtId="0" fontId="15" fillId="0" borderId="2" xfId="0" applyFont="1" applyBorder="1" applyAlignment="1">
      <alignment vertical="top" wrapText="1"/>
    </xf>
    <xf numFmtId="0" fontId="13" fillId="0" borderId="2" xfId="0" applyFont="1" applyBorder="1" applyAlignment="1">
      <alignment vertical="top" wrapText="1"/>
    </xf>
    <xf numFmtId="0" fontId="13" fillId="0" borderId="2" xfId="0" applyFont="1" applyBorder="1">
      <alignment vertical="top"/>
    </xf>
    <xf numFmtId="0" fontId="13" fillId="0" borderId="71" xfId="0" applyFont="1" applyBorder="1" applyAlignment="1">
      <alignment vertical="top" wrapText="1"/>
    </xf>
    <xf numFmtId="0" fontId="15" fillId="0" borderId="36" xfId="0" applyFont="1" applyBorder="1" applyAlignment="1">
      <alignment vertical="top" wrapText="1"/>
    </xf>
    <xf numFmtId="49" fontId="13" fillId="0" borderId="26" xfId="0" applyNumberFormat="1" applyFont="1" applyBorder="1" applyAlignment="1">
      <alignment horizontal="left"/>
    </xf>
    <xf numFmtId="49" fontId="30" fillId="0" borderId="41" xfId="142" applyNumberFormat="1" applyFont="1" applyBorder="1" applyAlignment="1">
      <alignment horizontal="center" vertical="top" wrapText="1"/>
    </xf>
    <xf numFmtId="0" fontId="0" fillId="0" borderId="26" xfId="0" applyBorder="1">
      <alignment vertical="top"/>
    </xf>
    <xf numFmtId="0" fontId="13" fillId="0" borderId="0" xfId="0" applyFont="1" applyAlignment="1">
      <alignment horizontal="left" vertical="center" wrapText="1"/>
    </xf>
    <xf numFmtId="0" fontId="13" fillId="0" borderId="0" xfId="0" applyFont="1" applyAlignment="1">
      <alignment horizontal="left" vertical="center"/>
    </xf>
    <xf numFmtId="49" fontId="56" fillId="0" borderId="0" xfId="11" applyNumberFormat="1" applyFont="1" applyAlignment="1">
      <alignment vertical="top" wrapText="1"/>
    </xf>
    <xf numFmtId="49" fontId="13" fillId="0" borderId="0" xfId="11" applyNumberFormat="1" applyAlignment="1">
      <alignment vertical="top" wrapText="1"/>
    </xf>
    <xf numFmtId="0" fontId="13" fillId="0" borderId="0" xfId="142" applyAlignment="1">
      <alignment horizontal="left" vertical="center"/>
    </xf>
    <xf numFmtId="4" fontId="13" fillId="0" borderId="38" xfId="142" applyNumberFormat="1" applyBorder="1" applyAlignment="1">
      <alignment wrapText="1"/>
    </xf>
    <xf numFmtId="49" fontId="15" fillId="0" borderId="0" xfId="0" applyNumberFormat="1" applyFont="1" applyAlignment="1">
      <alignment horizontal="left"/>
    </xf>
    <xf numFmtId="4" fontId="13" fillId="0" borderId="55" xfId="0" applyNumberFormat="1" applyFont="1" applyBorder="1" applyAlignment="1">
      <alignment wrapText="1"/>
    </xf>
    <xf numFmtId="0" fontId="0" fillId="0" borderId="0" xfId="0" applyAlignment="1">
      <alignment vertical="center" wrapText="1"/>
    </xf>
    <xf numFmtId="0" fontId="15" fillId="0" borderId="0" xfId="142" applyFont="1">
      <alignment vertical="top"/>
    </xf>
    <xf numFmtId="4" fontId="13" fillId="0" borderId="55" xfId="0" applyNumberFormat="1" applyFont="1" applyBorder="1" applyAlignment="1">
      <alignment vertical="top" wrapText="1"/>
    </xf>
    <xf numFmtId="4" fontId="13" fillId="0" borderId="83" xfId="0" applyNumberFormat="1" applyFont="1" applyBorder="1" applyAlignment="1">
      <alignment vertical="top" wrapText="1"/>
    </xf>
    <xf numFmtId="4" fontId="13" fillId="0" borderId="27" xfId="0" applyNumberFormat="1" applyFont="1" applyBorder="1" applyAlignment="1">
      <alignment vertical="top" wrapText="1"/>
    </xf>
    <xf numFmtId="0" fontId="13" fillId="0" borderId="84" xfId="0" applyFont="1" applyBorder="1" applyAlignment="1">
      <alignment vertical="top" wrapText="1"/>
    </xf>
    <xf numFmtId="0" fontId="13" fillId="0" borderId="27" xfId="0" applyFont="1" applyBorder="1">
      <alignment vertical="top"/>
    </xf>
    <xf numFmtId="168" fontId="8" fillId="0" borderId="36" xfId="11" applyNumberFormat="1" applyFont="1" applyBorder="1" applyAlignment="1">
      <alignment horizontal="left" vertical="top"/>
    </xf>
    <xf numFmtId="164" fontId="31" fillId="0" borderId="5" xfId="12" applyFont="1" applyFill="1" applyBorder="1" applyAlignment="1">
      <alignment horizontal="right" vertical="top" wrapText="1"/>
    </xf>
    <xf numFmtId="4" fontId="13" fillId="0" borderId="0" xfId="142" applyNumberFormat="1" applyAlignment="1">
      <alignment horizontal="left"/>
    </xf>
    <xf numFmtId="0" fontId="13" fillId="0" borderId="26" xfId="202" applyFont="1" applyBorder="1" applyAlignment="1">
      <alignment vertical="top" wrapText="1"/>
    </xf>
    <xf numFmtId="0" fontId="19" fillId="0" borderId="0" xfId="142" applyFont="1" applyAlignment="1">
      <alignment horizontal="center" vertical="top"/>
    </xf>
    <xf numFmtId="49" fontId="30" fillId="0" borderId="0" xfId="142" applyNumberFormat="1" applyFont="1" applyAlignment="1">
      <alignment horizontal="center" vertical="top" wrapText="1"/>
    </xf>
    <xf numFmtId="0" fontId="19" fillId="0" borderId="0" xfId="142" applyFont="1" applyAlignment="1">
      <alignment horizontal="center"/>
    </xf>
    <xf numFmtId="4" fontId="30" fillId="0" borderId="0" xfId="1" applyNumberFormat="1" applyFont="1" applyAlignment="1">
      <alignment horizontal="right" wrapText="1"/>
    </xf>
    <xf numFmtId="0" fontId="15" fillId="0" borderId="0" xfId="142" applyFont="1" applyAlignment="1">
      <alignment vertical="top" wrapText="1"/>
    </xf>
    <xf numFmtId="164" fontId="8" fillId="2" borderId="5" xfId="12" applyFont="1" applyFill="1" applyBorder="1" applyAlignment="1">
      <alignment horizontal="right" vertical="center" wrapText="1"/>
    </xf>
    <xf numFmtId="4" fontId="15" fillId="0" borderId="32" xfId="5" applyNumberFormat="1" applyFont="1" applyBorder="1" applyAlignment="1">
      <alignment horizontal="right" vertical="center" wrapText="1"/>
    </xf>
    <xf numFmtId="4" fontId="15" fillId="0" borderId="5" xfId="5" applyNumberFormat="1" applyFont="1" applyBorder="1" applyAlignment="1">
      <alignment horizontal="right" vertical="center" wrapText="1"/>
    </xf>
    <xf numFmtId="164" fontId="31" fillId="2" borderId="5" xfId="12" applyFont="1" applyFill="1" applyBorder="1" applyAlignment="1">
      <alignment horizontal="right"/>
    </xf>
    <xf numFmtId="9" fontId="8" fillId="2" borderId="5" xfId="12" applyNumberFormat="1" applyFont="1" applyFill="1" applyBorder="1" applyAlignment="1">
      <alignment horizontal="right" wrapText="1"/>
    </xf>
    <xf numFmtId="10" fontId="31" fillId="2" borderId="5" xfId="12" applyNumberFormat="1" applyFont="1" applyFill="1" applyBorder="1" applyAlignment="1">
      <alignment horizontal="right" vertical="center" wrapText="1"/>
    </xf>
    <xf numFmtId="10" fontId="31" fillId="2" borderId="5" xfId="12" applyNumberFormat="1" applyFont="1" applyFill="1" applyBorder="1" applyAlignment="1">
      <alignment horizontal="right" vertical="top" wrapText="1"/>
    </xf>
    <xf numFmtId="164" fontId="79" fillId="2" borderId="5" xfId="12" applyFont="1" applyFill="1" applyBorder="1" applyAlignment="1">
      <alignment horizontal="right" vertical="top" wrapText="1"/>
    </xf>
    <xf numFmtId="164" fontId="79" fillId="2" borderId="5" xfId="12" applyFont="1" applyFill="1" applyBorder="1" applyAlignment="1">
      <alignment horizontal="right" wrapText="1"/>
    </xf>
    <xf numFmtId="9" fontId="31" fillId="2" borderId="5" xfId="133" applyFont="1" applyFill="1" applyBorder="1" applyAlignment="1">
      <alignment horizontal="right" vertical="top" wrapText="1"/>
    </xf>
    <xf numFmtId="164" fontId="31" fillId="2" borderId="5" xfId="12" applyFont="1" applyFill="1" applyBorder="1" applyAlignment="1">
      <alignment horizontal="right" vertical="top"/>
    </xf>
    <xf numFmtId="164" fontId="31" fillId="2" borderId="0" xfId="12" applyFont="1" applyFill="1" applyAlignment="1">
      <alignment horizontal="right" wrapText="1"/>
    </xf>
    <xf numFmtId="9" fontId="31" fillId="2" borderId="5" xfId="133" applyFont="1" applyFill="1" applyBorder="1" applyAlignment="1">
      <alignment horizontal="right" vertical="center" wrapText="1"/>
    </xf>
    <xf numFmtId="4" fontId="15" fillId="0" borderId="0" xfId="142" applyNumberFormat="1" applyFont="1" applyAlignment="1">
      <alignment horizontal="right" wrapText="1"/>
    </xf>
    <xf numFmtId="4" fontId="13" fillId="0" borderId="13" xfId="142" applyNumberFormat="1" applyBorder="1" applyAlignment="1">
      <alignment horizontal="right" wrapText="1"/>
    </xf>
    <xf numFmtId="4" fontId="15" fillId="0" borderId="32" xfId="142" applyNumberFormat="1" applyFont="1" applyBorder="1" applyAlignment="1">
      <alignment horizontal="right" wrapText="1"/>
    </xf>
    <xf numFmtId="4" fontId="15" fillId="0" borderId="5" xfId="142" applyNumberFormat="1" applyFont="1" applyBorder="1" applyAlignment="1">
      <alignment horizontal="right" wrapText="1"/>
    </xf>
    <xf numFmtId="4" fontId="13" fillId="0" borderId="5" xfId="59" applyNumberFormat="1" applyBorder="1" applyAlignment="1">
      <alignment horizontal="right" wrapText="1"/>
    </xf>
    <xf numFmtId="4" fontId="13" fillId="0" borderId="5" xfId="11" applyNumberFormat="1" applyBorder="1" applyAlignment="1">
      <alignment horizontal="right" wrapText="1"/>
    </xf>
    <xf numFmtId="4" fontId="13" fillId="0" borderId="1" xfId="142" applyNumberFormat="1" applyBorder="1" applyAlignment="1">
      <alignment horizontal="right" wrapText="1"/>
    </xf>
    <xf numFmtId="0" fontId="0" fillId="0" borderId="5" xfId="0" applyBorder="1" applyAlignment="1">
      <alignment horizontal="right"/>
    </xf>
    <xf numFmtId="0" fontId="13" fillId="0" borderId="5" xfId="0" applyFont="1" applyBorder="1" applyAlignment="1">
      <alignment horizontal="right" wrapText="1"/>
    </xf>
    <xf numFmtId="2" fontId="19" fillId="0" borderId="30" xfId="142" applyNumberFormat="1" applyFont="1" applyBorder="1" applyAlignment="1">
      <alignment horizontal="right" wrapText="1"/>
    </xf>
    <xf numFmtId="2" fontId="19" fillId="0" borderId="46" xfId="142" applyNumberFormat="1" applyFont="1" applyBorder="1" applyAlignment="1">
      <alignment horizontal="right" wrapText="1"/>
    </xf>
    <xf numFmtId="2" fontId="13" fillId="0" borderId="46" xfId="142" applyNumberFormat="1" applyBorder="1" applyAlignment="1">
      <alignment horizontal="right" vertical="center" wrapText="1"/>
    </xf>
    <xf numFmtId="2" fontId="13" fillId="0" borderId="46" xfId="142" applyNumberFormat="1" applyBorder="1" applyAlignment="1">
      <alignment horizontal="right" wrapText="1"/>
    </xf>
    <xf numFmtId="4" fontId="13" fillId="0" borderId="46" xfId="0" applyNumberFormat="1" applyFont="1" applyBorder="1" applyAlignment="1">
      <alignment horizontal="right" wrapText="1"/>
    </xf>
    <xf numFmtId="2" fontId="13" fillId="0" borderId="46" xfId="184" applyNumberFormat="1" applyFont="1" applyBorder="1" applyAlignment="1">
      <alignment horizontal="right" vertical="top" wrapText="1"/>
    </xf>
    <xf numFmtId="2" fontId="13" fillId="0" borderId="46" xfId="184" applyNumberFormat="1" applyFont="1" applyBorder="1" applyAlignment="1" applyProtection="1">
      <alignment horizontal="right" vertical="top" wrapText="1"/>
      <protection locked="0"/>
    </xf>
    <xf numFmtId="4" fontId="13" fillId="0" borderId="58" xfId="4" applyNumberFormat="1" applyFont="1" applyBorder="1"/>
    <xf numFmtId="168" fontId="51" fillId="0" borderId="0" xfId="11" applyNumberFormat="1" applyFont="1" applyAlignment="1">
      <alignment horizontal="center" wrapText="1"/>
    </xf>
    <xf numFmtId="10" fontId="79" fillId="2" borderId="5" xfId="12" applyNumberFormat="1" applyFont="1" applyFill="1" applyBorder="1" applyAlignment="1">
      <alignment horizontal="right" wrapText="1"/>
    </xf>
    <xf numFmtId="49" fontId="78" fillId="0" borderId="0" xfId="71" applyNumberFormat="1" applyFont="1" applyAlignment="1">
      <alignment horizontal="left"/>
    </xf>
    <xf numFmtId="49" fontId="78" fillId="0" borderId="5" xfId="71" applyNumberFormat="1" applyFont="1" applyBorder="1" applyAlignment="1">
      <alignment horizontal="center"/>
    </xf>
    <xf numFmtId="49" fontId="78" fillId="0" borderId="5" xfId="187" applyNumberFormat="1" applyFont="1" applyBorder="1" applyAlignment="1">
      <alignment horizontal="center"/>
    </xf>
    <xf numFmtId="49" fontId="78" fillId="0" borderId="5" xfId="187" applyNumberFormat="1" applyFont="1" applyBorder="1" applyAlignment="1">
      <alignment horizontal="right"/>
    </xf>
    <xf numFmtId="49" fontId="78" fillId="0" borderId="2" xfId="71" applyNumberFormat="1" applyFont="1" applyBorder="1" applyAlignment="1">
      <alignment horizontal="right"/>
    </xf>
    <xf numFmtId="49" fontId="78" fillId="0" borderId="2" xfId="71" applyNumberFormat="1" applyFont="1" applyBorder="1" applyAlignment="1">
      <alignment horizontal="center"/>
    </xf>
    <xf numFmtId="181" fontId="13" fillId="0" borderId="85" xfId="184" applyNumberFormat="1" applyFont="1" applyBorder="1" applyAlignment="1">
      <alignment horizontal="center" vertical="top" wrapText="1"/>
    </xf>
    <xf numFmtId="181" fontId="13" fillId="0" borderId="83" xfId="185" applyNumberFormat="1" applyFont="1" applyBorder="1" applyAlignment="1">
      <alignment horizontal="right" vertical="center" wrapText="1"/>
    </xf>
    <xf numFmtId="181" fontId="13" fillId="0" borderId="86" xfId="185" applyNumberFormat="1" applyFont="1" applyBorder="1" applyAlignment="1">
      <alignment horizontal="right" vertical="center" wrapText="1"/>
    </xf>
    <xf numFmtId="181" fontId="13" fillId="0" borderId="60" xfId="184" applyNumberFormat="1" applyFont="1" applyBorder="1" applyAlignment="1">
      <alignment vertical="top" wrapText="1"/>
    </xf>
    <xf numFmtId="181" fontId="15" fillId="0" borderId="87" xfId="186" applyNumberFormat="1" applyFont="1" applyBorder="1" applyAlignment="1">
      <alignment vertical="center" wrapText="1"/>
    </xf>
    <xf numFmtId="181" fontId="13" fillId="0" borderId="88" xfId="184" applyNumberFormat="1" applyFont="1" applyBorder="1" applyAlignment="1">
      <alignment horizontal="center" vertical="top" wrapText="1"/>
    </xf>
    <xf numFmtId="181" fontId="13" fillId="0" borderId="89" xfId="184" applyNumberFormat="1" applyFont="1" applyBorder="1" applyAlignment="1">
      <alignment horizontal="right" vertical="center" wrapText="1"/>
    </xf>
    <xf numFmtId="181" fontId="13" fillId="0" borderId="30" xfId="184" applyNumberFormat="1" applyFont="1" applyBorder="1" applyAlignment="1">
      <alignment horizontal="right" vertical="center" wrapText="1"/>
    </xf>
    <xf numFmtId="181" fontId="13" fillId="0" borderId="5" xfId="184" applyNumberFormat="1" applyFont="1" applyBorder="1" applyAlignment="1">
      <alignment vertical="top" wrapText="1"/>
    </xf>
    <xf numFmtId="181" fontId="13" fillId="0" borderId="6" xfId="184" applyNumberFormat="1" applyFont="1" applyBorder="1" applyAlignment="1">
      <alignment vertical="top" wrapText="1"/>
    </xf>
    <xf numFmtId="181" fontId="59" fillId="0" borderId="90" xfId="184" applyNumberFormat="1" applyFont="1" applyBorder="1"/>
    <xf numFmtId="181" fontId="13" fillId="0" borderId="91" xfId="184" applyNumberFormat="1" applyFont="1" applyBorder="1" applyAlignment="1">
      <alignment horizontal="right" vertical="center" wrapText="1"/>
    </xf>
    <xf numFmtId="181" fontId="59" fillId="0" borderId="46" xfId="184" applyNumberFormat="1" applyFont="1" applyBorder="1"/>
    <xf numFmtId="181" fontId="58" fillId="0" borderId="46" xfId="184" applyNumberFormat="1" applyBorder="1" applyAlignment="1">
      <alignment vertical="top"/>
    </xf>
    <xf numFmtId="0" fontId="32" fillId="0" borderId="5" xfId="11" applyFont="1" applyBorder="1" applyAlignment="1">
      <alignment vertical="center" wrapText="1"/>
    </xf>
    <xf numFmtId="49" fontId="15" fillId="0" borderId="2" xfId="71" applyNumberFormat="1" applyFont="1" applyBorder="1" applyAlignment="1">
      <alignment horizontal="left"/>
    </xf>
    <xf numFmtId="49" fontId="15" fillId="0" borderId="0" xfId="71" applyNumberFormat="1" applyFont="1" applyAlignment="1">
      <alignment horizontal="left"/>
    </xf>
    <xf numFmtId="49" fontId="15" fillId="0" borderId="46" xfId="71" applyNumberFormat="1" applyFont="1" applyBorder="1" applyAlignment="1">
      <alignment horizontal="left"/>
    </xf>
    <xf numFmtId="49" fontId="56" fillId="0" borderId="2" xfId="118" applyNumberFormat="1" applyFont="1" applyBorder="1" applyAlignment="1">
      <alignment horizontal="center"/>
    </xf>
    <xf numFmtId="49" fontId="56" fillId="0" borderId="0" xfId="118" applyNumberFormat="1" applyFont="1" applyAlignment="1">
      <alignment horizontal="center"/>
    </xf>
    <xf numFmtId="49" fontId="56" fillId="0" borderId="46" xfId="118" applyNumberFormat="1" applyFont="1" applyBorder="1" applyAlignment="1">
      <alignment horizontal="center"/>
    </xf>
    <xf numFmtId="0" fontId="15" fillId="0" borderId="0" xfId="11" applyFont="1" applyAlignment="1">
      <alignment vertical="top" wrapText="1"/>
    </xf>
    <xf numFmtId="0" fontId="13" fillId="0" borderId="0" xfId="11" applyAlignment="1">
      <alignment wrapText="1"/>
    </xf>
    <xf numFmtId="0" fontId="17" fillId="1" borderId="13" xfId="0" applyFont="1" applyFill="1" applyBorder="1" applyAlignment="1">
      <alignment horizontal="left" vertical="top"/>
    </xf>
    <xf numFmtId="0" fontId="43" fillId="5" borderId="22" xfId="132" applyFont="1" applyFill="1" applyBorder="1" applyAlignment="1">
      <alignment horizontal="left" vertical="center"/>
    </xf>
    <xf numFmtId="0" fontId="43" fillId="5" borderId="21" xfId="132" applyFont="1" applyFill="1" applyBorder="1" applyAlignment="1">
      <alignment horizontal="left" vertical="center"/>
    </xf>
    <xf numFmtId="0" fontId="43" fillId="5" borderId="30" xfId="132" applyFont="1" applyFill="1" applyBorder="1" applyAlignment="1">
      <alignment horizontal="left" vertical="center"/>
    </xf>
    <xf numFmtId="0" fontId="0" fillId="0" borderId="0" xfId="0" applyAlignment="1">
      <alignment horizontal="center"/>
    </xf>
  </cellXfs>
  <cellStyles count="204">
    <cellStyle name="Comma" xfId="137" builtinId="3"/>
    <cellStyle name="Comma 2" xfId="12" xr:uid="{00000000-0005-0000-0000-000001000000}"/>
    <cellStyle name="Comma 2 2" xfId="13" xr:uid="{00000000-0005-0000-0000-000002000000}"/>
    <cellStyle name="Comma 2 2 2" xfId="14" xr:uid="{00000000-0005-0000-0000-000003000000}"/>
    <cellStyle name="Comma 2 2 3" xfId="15" xr:uid="{00000000-0005-0000-0000-000004000000}"/>
    <cellStyle name="Comma 2 2 3 2" xfId="147" xr:uid="{00000000-0005-0000-0000-000005000000}"/>
    <cellStyle name="Comma 2 2 4" xfId="146" xr:uid="{00000000-0005-0000-0000-000006000000}"/>
    <cellStyle name="Comma 2 3" xfId="186" xr:uid="{00000000-0005-0000-0000-000007000000}"/>
    <cellStyle name="Comma 3" xfId="16" xr:uid="{00000000-0005-0000-0000-000008000000}"/>
    <cellStyle name="Comma 3 2" xfId="17" xr:uid="{00000000-0005-0000-0000-000009000000}"/>
    <cellStyle name="Comma 3 2 2" xfId="18" xr:uid="{00000000-0005-0000-0000-00000A000000}"/>
    <cellStyle name="Comma 3 2 3" xfId="149" xr:uid="{00000000-0005-0000-0000-00000B000000}"/>
    <cellStyle name="Comma 3 3" xfId="148" xr:uid="{00000000-0005-0000-0000-00000C000000}"/>
    <cellStyle name="Comma 4" xfId="19" xr:uid="{00000000-0005-0000-0000-00000D000000}"/>
    <cellStyle name="Comma 4 2" xfId="20" xr:uid="{00000000-0005-0000-0000-00000E000000}"/>
    <cellStyle name="Comma 4 2 2" xfId="151" xr:uid="{00000000-0005-0000-0000-00000F000000}"/>
    <cellStyle name="Comma 4 3" xfId="150" xr:uid="{00000000-0005-0000-0000-000010000000}"/>
    <cellStyle name="Comma 5" xfId="21" xr:uid="{00000000-0005-0000-0000-000011000000}"/>
    <cellStyle name="Comma 6" xfId="22" xr:uid="{00000000-0005-0000-0000-000012000000}"/>
    <cellStyle name="Comma 6 2" xfId="152" xr:uid="{00000000-0005-0000-0000-000013000000}"/>
    <cellStyle name="Comma 7" xfId="144" xr:uid="{00000000-0005-0000-0000-000014000000}"/>
    <cellStyle name="Comma 7 2" xfId="182" xr:uid="{00000000-0005-0000-0000-000015000000}"/>
    <cellStyle name="Comma 8" xfId="185" xr:uid="{00000000-0005-0000-0000-000016000000}"/>
    <cellStyle name="Comma_WCS032596-shd-1-4-sum 2" xfId="187" xr:uid="{00000000-0005-0000-0000-000017000000}"/>
    <cellStyle name="Comma0" xfId="23" xr:uid="{00000000-0005-0000-0000-000018000000}"/>
    <cellStyle name="Comma0 2" xfId="24" xr:uid="{00000000-0005-0000-0000-000019000000}"/>
    <cellStyle name="Comma0 2 2" xfId="25" xr:uid="{00000000-0005-0000-0000-00001A000000}"/>
    <cellStyle name="Comma0 3" xfId="26" xr:uid="{00000000-0005-0000-0000-00001B000000}"/>
    <cellStyle name="Comma0 3 2" xfId="27" xr:uid="{00000000-0005-0000-0000-00001C000000}"/>
    <cellStyle name="Comma0 4" xfId="28" xr:uid="{00000000-0005-0000-0000-00001D000000}"/>
    <cellStyle name="Comma0 4 2" xfId="29" xr:uid="{00000000-0005-0000-0000-00001E000000}"/>
    <cellStyle name="Comma1" xfId="30" xr:uid="{00000000-0005-0000-0000-00001F000000}"/>
    <cellStyle name="Comma2" xfId="31" xr:uid="{00000000-0005-0000-0000-000020000000}"/>
    <cellStyle name="Comma3" xfId="32" xr:uid="{00000000-0005-0000-0000-000021000000}"/>
    <cellStyle name="Currency 10 2" xfId="33" xr:uid="{00000000-0005-0000-0000-000022000000}"/>
    <cellStyle name="Currency 2" xfId="34" xr:uid="{00000000-0005-0000-0000-000023000000}"/>
    <cellStyle name="Currency 2 2" xfId="35" xr:uid="{00000000-0005-0000-0000-000024000000}"/>
    <cellStyle name="Currency 2 3" xfId="36" xr:uid="{00000000-0005-0000-0000-000025000000}"/>
    <cellStyle name="Currency 3" xfId="37" xr:uid="{00000000-0005-0000-0000-000026000000}"/>
    <cellStyle name="Currency 4" xfId="38" xr:uid="{00000000-0005-0000-0000-000027000000}"/>
    <cellStyle name="Currency 4 10" xfId="39" xr:uid="{00000000-0005-0000-0000-000028000000}"/>
    <cellStyle name="Currency 5" xfId="40" xr:uid="{00000000-0005-0000-0000-000029000000}"/>
    <cellStyle name="Currency 6" xfId="41" xr:uid="{00000000-0005-0000-0000-00002A000000}"/>
    <cellStyle name="Currency 7" xfId="42" xr:uid="{00000000-0005-0000-0000-00002B000000}"/>
    <cellStyle name="Currency0" xfId="43" xr:uid="{00000000-0005-0000-0000-00002C000000}"/>
    <cellStyle name="Currency0 2" xfId="44" xr:uid="{00000000-0005-0000-0000-00002D000000}"/>
    <cellStyle name="Date" xfId="45" xr:uid="{00000000-0005-0000-0000-00002E000000}"/>
    <cellStyle name="Date 2" xfId="46" xr:uid="{00000000-0005-0000-0000-00002F000000}"/>
    <cellStyle name="F3" xfId="47" xr:uid="{00000000-0005-0000-0000-000030000000}"/>
    <cellStyle name="F4" xfId="48" xr:uid="{00000000-0005-0000-0000-000031000000}"/>
    <cellStyle name="F7" xfId="49" xr:uid="{00000000-0005-0000-0000-000032000000}"/>
    <cellStyle name="Fixed" xfId="50" xr:uid="{00000000-0005-0000-0000-000033000000}"/>
    <cellStyle name="Fixed 2" xfId="51" xr:uid="{00000000-0005-0000-0000-000034000000}"/>
    <cellStyle name="header" xfId="52" xr:uid="{00000000-0005-0000-0000-000035000000}"/>
    <cellStyle name="HEADING1" xfId="53" xr:uid="{00000000-0005-0000-0000-000036000000}"/>
    <cellStyle name="HEADING2" xfId="54" xr:uid="{00000000-0005-0000-0000-000037000000}"/>
    <cellStyle name="Hyperlink 2" xfId="55" xr:uid="{00000000-0005-0000-0000-000038000000}"/>
    <cellStyle name="Hyperlink 3" xfId="56" xr:uid="{00000000-0005-0000-0000-000039000000}"/>
    <cellStyle name="Normal" xfId="0" builtinId="0"/>
    <cellStyle name="Normal 10" xfId="57" xr:uid="{00000000-0005-0000-0000-00003B000000}"/>
    <cellStyle name="Normal 10 2" xfId="10" xr:uid="{00000000-0005-0000-0000-00003C000000}"/>
    <cellStyle name="Normal 10 2 2" xfId="142" xr:uid="{00000000-0005-0000-0000-00003D000000}"/>
    <cellStyle name="Normal 10 3" xfId="136" xr:uid="{00000000-0005-0000-0000-00003E000000}"/>
    <cellStyle name="Normal 10 4" xfId="153" xr:uid="{00000000-0005-0000-0000-00003F000000}"/>
    <cellStyle name="Normal 10 4 2" xfId="203" xr:uid="{00000000-0005-0000-0000-000040000000}"/>
    <cellStyle name="Normal 10 5" xfId="196" xr:uid="{00000000-0005-0000-0000-000041000000}"/>
    <cellStyle name="Normal 11" xfId="58" xr:uid="{00000000-0005-0000-0000-000042000000}"/>
    <cellStyle name="Normal 11 2" xfId="59" xr:uid="{00000000-0005-0000-0000-000043000000}"/>
    <cellStyle name="Normal 11 3" xfId="154" xr:uid="{00000000-0005-0000-0000-000044000000}"/>
    <cellStyle name="Normal 12" xfId="60" xr:uid="{00000000-0005-0000-0000-000045000000}"/>
    <cellStyle name="Normal 13" xfId="61" xr:uid="{00000000-0005-0000-0000-000046000000}"/>
    <cellStyle name="Normal 13 2" xfId="155" xr:uid="{00000000-0005-0000-0000-000047000000}"/>
    <cellStyle name="Normal 14" xfId="62" xr:uid="{00000000-0005-0000-0000-000048000000}"/>
    <cellStyle name="Normal 14 2" xfId="63" xr:uid="{00000000-0005-0000-0000-000049000000}"/>
    <cellStyle name="Normal 14 2 2" xfId="64" xr:uid="{00000000-0005-0000-0000-00004A000000}"/>
    <cellStyle name="Normal 14 2 2 2" xfId="157" xr:uid="{00000000-0005-0000-0000-00004B000000}"/>
    <cellStyle name="Normal 14 2 3" xfId="156" xr:uid="{00000000-0005-0000-0000-00004C000000}"/>
    <cellStyle name="Normal 15" xfId="65" xr:uid="{00000000-0005-0000-0000-00004D000000}"/>
    <cellStyle name="Normal 15 2" xfId="66" xr:uid="{00000000-0005-0000-0000-00004E000000}"/>
    <cellStyle name="Normal 15 2 2" xfId="67" xr:uid="{00000000-0005-0000-0000-00004F000000}"/>
    <cellStyle name="Normal 15 2 2 2" xfId="160" xr:uid="{00000000-0005-0000-0000-000050000000}"/>
    <cellStyle name="Normal 15 2 3" xfId="68" xr:uid="{00000000-0005-0000-0000-000051000000}"/>
    <cellStyle name="Normal 15 2 3 2" xfId="161" xr:uid="{00000000-0005-0000-0000-000052000000}"/>
    <cellStyle name="Normal 15 2 4" xfId="159" xr:uid="{00000000-0005-0000-0000-000053000000}"/>
    <cellStyle name="Normal 15 3" xfId="158" xr:uid="{00000000-0005-0000-0000-000054000000}"/>
    <cellStyle name="Normal 16" xfId="69" xr:uid="{00000000-0005-0000-0000-000055000000}"/>
    <cellStyle name="Normal 17" xfId="70" xr:uid="{00000000-0005-0000-0000-000056000000}"/>
    <cellStyle name="Normal 17 2" xfId="162" xr:uid="{00000000-0005-0000-0000-000057000000}"/>
    <cellStyle name="Normal 18" xfId="132" xr:uid="{00000000-0005-0000-0000-000058000000}"/>
    <cellStyle name="Normal 18 2" xfId="176" xr:uid="{00000000-0005-0000-0000-000059000000}"/>
    <cellStyle name="Normal 19" xfId="134" xr:uid="{00000000-0005-0000-0000-00005A000000}"/>
    <cellStyle name="Normal 19 2" xfId="177" xr:uid="{00000000-0005-0000-0000-00005B000000}"/>
    <cellStyle name="Normal 19 3" xfId="193" xr:uid="{00000000-0005-0000-0000-00005C000000}"/>
    <cellStyle name="Normal 2" xfId="11" xr:uid="{00000000-0005-0000-0000-00005D000000}"/>
    <cellStyle name="Normal 2 10" xfId="71" xr:uid="{00000000-0005-0000-0000-00005E000000}"/>
    <cellStyle name="Normal 2 11" xfId="72" xr:uid="{00000000-0005-0000-0000-00005F000000}"/>
    <cellStyle name="Normal 2 2" xfId="73" xr:uid="{00000000-0005-0000-0000-000060000000}"/>
    <cellStyle name="Normal 2 2 2" xfId="74" xr:uid="{00000000-0005-0000-0000-000061000000}"/>
    <cellStyle name="Normal 2 2_0752(S) RateAnalysis 07Aug08" xfId="75" xr:uid="{00000000-0005-0000-0000-000062000000}"/>
    <cellStyle name="Normal 2 3" xfId="76" xr:uid="{00000000-0005-0000-0000-000063000000}"/>
    <cellStyle name="Normal 2 3 2" xfId="77" xr:uid="{00000000-0005-0000-0000-000064000000}"/>
    <cellStyle name="Normal 2 3 3" xfId="78" xr:uid="{00000000-0005-0000-0000-000065000000}"/>
    <cellStyle name="Normal 2 3 4" xfId="79" xr:uid="{00000000-0005-0000-0000-000066000000}"/>
    <cellStyle name="Normal 2 4" xfId="80" xr:uid="{00000000-0005-0000-0000-000067000000}"/>
    <cellStyle name="Normal 2 4 2" xfId="81" xr:uid="{00000000-0005-0000-0000-000068000000}"/>
    <cellStyle name="Normal 2 4 2 2" xfId="164" xr:uid="{00000000-0005-0000-0000-000069000000}"/>
    <cellStyle name="Normal 2 4 3" xfId="82" xr:uid="{00000000-0005-0000-0000-00006A000000}"/>
    <cellStyle name="Normal 2 4 3 2" xfId="83" xr:uid="{00000000-0005-0000-0000-00006B000000}"/>
    <cellStyle name="Normal 2 4 3 2 2" xfId="166" xr:uid="{00000000-0005-0000-0000-00006C000000}"/>
    <cellStyle name="Normal 2 4 3 3" xfId="165" xr:uid="{00000000-0005-0000-0000-00006D000000}"/>
    <cellStyle name="Normal 2 4 4" xfId="163" xr:uid="{00000000-0005-0000-0000-00006E000000}"/>
    <cellStyle name="Normal 2 5" xfId="84" xr:uid="{00000000-0005-0000-0000-00006F000000}"/>
    <cellStyle name="Normal 2 6" xfId="85" xr:uid="{00000000-0005-0000-0000-000070000000}"/>
    <cellStyle name="Normal 2 7" xfId="86" xr:uid="{00000000-0005-0000-0000-000071000000}"/>
    <cellStyle name="Normal 2 8" xfId="87" xr:uid="{00000000-0005-0000-0000-000072000000}"/>
    <cellStyle name="Normal 2 9" xfId="88" xr:uid="{00000000-0005-0000-0000-000073000000}"/>
    <cellStyle name="Normal 2_0752(E)DOD" xfId="89" xr:uid="{00000000-0005-0000-0000-000074000000}"/>
    <cellStyle name="Normal 2_0752(E)DoDCert_5 19Aug09" xfId="190" xr:uid="{00000000-0005-0000-0000-000075000000}"/>
    <cellStyle name="Normal 2_0752(E)DoDCert_5 19Aug09 2" xfId="199" xr:uid="{00000000-0005-0000-0000-000076000000}"/>
    <cellStyle name="Normal 20" xfId="138" xr:uid="{00000000-0005-0000-0000-000077000000}"/>
    <cellStyle name="Normal 20 2" xfId="178" xr:uid="{00000000-0005-0000-0000-000078000000}"/>
    <cellStyle name="Normal 21" xfId="140" xr:uid="{00000000-0005-0000-0000-000079000000}"/>
    <cellStyle name="Normal 21 2" xfId="180" xr:uid="{00000000-0005-0000-0000-00007A000000}"/>
    <cellStyle name="Normal 22" xfId="143" xr:uid="{00000000-0005-0000-0000-00007B000000}"/>
    <cellStyle name="Normal 23" xfId="184" xr:uid="{00000000-0005-0000-0000-00007C000000}"/>
    <cellStyle name="Normal 3" xfId="90" xr:uid="{00000000-0005-0000-0000-00007D000000}"/>
    <cellStyle name="Normal 3 2" xfId="91" xr:uid="{00000000-0005-0000-0000-00007E000000}"/>
    <cellStyle name="Normal 3 2 2" xfId="92" xr:uid="{00000000-0005-0000-0000-00007F000000}"/>
    <cellStyle name="Normal 3 2 2 2" xfId="93" xr:uid="{00000000-0005-0000-0000-000080000000}"/>
    <cellStyle name="Normal 3 2 2 2 2" xfId="94" xr:uid="{00000000-0005-0000-0000-000081000000}"/>
    <cellStyle name="Normal 3 2 2 2 2 2" xfId="170" xr:uid="{00000000-0005-0000-0000-000082000000}"/>
    <cellStyle name="Normal 3 2 2 2 3" xfId="169" xr:uid="{00000000-0005-0000-0000-000083000000}"/>
    <cellStyle name="Normal 3 2 2 3" xfId="168" xr:uid="{00000000-0005-0000-0000-000084000000}"/>
    <cellStyle name="Normal 3 2 3" xfId="167" xr:uid="{00000000-0005-0000-0000-000085000000}"/>
    <cellStyle name="Normal 3 3" xfId="95" xr:uid="{00000000-0005-0000-0000-000086000000}"/>
    <cellStyle name="Normal 3 4" xfId="96" xr:uid="{00000000-0005-0000-0000-000087000000}"/>
    <cellStyle name="Normal 3 4 2" xfId="97" xr:uid="{00000000-0005-0000-0000-000088000000}"/>
    <cellStyle name="Normal 3 4 2 2" xfId="172" xr:uid="{00000000-0005-0000-0000-000089000000}"/>
    <cellStyle name="Normal 3 4 3" xfId="171" xr:uid="{00000000-0005-0000-0000-00008A000000}"/>
    <cellStyle name="Normal 3_0752(E)DOD" xfId="98" xr:uid="{00000000-0005-0000-0000-00008B000000}"/>
    <cellStyle name="Normal 4" xfId="99" xr:uid="{00000000-0005-0000-0000-00008C000000}"/>
    <cellStyle name="Normal 4 2" xfId="100" xr:uid="{00000000-0005-0000-0000-00008D000000}"/>
    <cellStyle name="Normal 4 2 2" xfId="101" xr:uid="{00000000-0005-0000-0000-00008E000000}"/>
    <cellStyle name="Normal 4 3" xfId="102" xr:uid="{00000000-0005-0000-0000-00008F000000}"/>
    <cellStyle name="Normal 4_0752(E)DOD" xfId="103" xr:uid="{00000000-0005-0000-0000-000090000000}"/>
    <cellStyle name="Normal 5" xfId="7" xr:uid="{00000000-0005-0000-0000-000091000000}"/>
    <cellStyle name="Normal 5 2" xfId="104" xr:uid="{00000000-0005-0000-0000-000092000000}"/>
    <cellStyle name="Normal 5 3" xfId="105" xr:uid="{00000000-0005-0000-0000-000093000000}"/>
    <cellStyle name="Normal 5 4" xfId="106" xr:uid="{00000000-0005-0000-0000-000094000000}"/>
    <cellStyle name="Normal 5_0752(E)DOD" xfId="107" xr:uid="{00000000-0005-0000-0000-000095000000}"/>
    <cellStyle name="Normal 6" xfId="108" xr:uid="{00000000-0005-0000-0000-000096000000}"/>
    <cellStyle name="Normal 6 2" xfId="109" xr:uid="{00000000-0005-0000-0000-000097000000}"/>
    <cellStyle name="Normal 6 3" xfId="173" xr:uid="{00000000-0005-0000-0000-000098000000}"/>
    <cellStyle name="Normal 7" xfId="110" xr:uid="{00000000-0005-0000-0000-000099000000}"/>
    <cellStyle name="Normal 7 2" xfId="8" xr:uid="{00000000-0005-0000-0000-00009A000000}"/>
    <cellStyle name="Normal 7 2 2" xfId="145" xr:uid="{00000000-0005-0000-0000-00009B000000}"/>
    <cellStyle name="Normal 7 3" xfId="111" xr:uid="{00000000-0005-0000-0000-00009C000000}"/>
    <cellStyle name="Normal 7 4" xfId="112" xr:uid="{00000000-0005-0000-0000-00009D000000}"/>
    <cellStyle name="Normal 7_0752(S)FinalEst RW" xfId="113" xr:uid="{00000000-0005-0000-0000-00009E000000}"/>
    <cellStyle name="Normal 8" xfId="114" xr:uid="{00000000-0005-0000-0000-00009F000000}"/>
    <cellStyle name="Normal 8 2" xfId="115" xr:uid="{00000000-0005-0000-0000-0000A0000000}"/>
    <cellStyle name="Normal 9" xfId="116" xr:uid="{00000000-0005-0000-0000-0000A1000000}"/>
    <cellStyle name="Normal 9 2" xfId="117" xr:uid="{00000000-0005-0000-0000-0000A2000000}"/>
    <cellStyle name="Normal 9 2 2" xfId="175" xr:uid="{00000000-0005-0000-0000-0000A3000000}"/>
    <cellStyle name="Normal 9 3" xfId="9" xr:uid="{00000000-0005-0000-0000-0000A4000000}"/>
    <cellStyle name="Normal 9 4" xfId="174" xr:uid="{00000000-0005-0000-0000-0000A5000000}"/>
    <cellStyle name="Normal_0020qtFINAL" xfId="197" xr:uid="{00000000-0005-0000-0000-0000A6000000}"/>
    <cellStyle name="Normal_0020qtFINAL 2" xfId="201" xr:uid="{00000000-0005-0000-0000-0000A7000000}"/>
    <cellStyle name="Normal_0056" xfId="1" xr:uid="{00000000-0005-0000-0000-0000A8000000}"/>
    <cellStyle name="Normal_0056_0752(E)DoDCert_5 19Aug09" xfId="192" xr:uid="{00000000-0005-0000-0000-0000A9000000}"/>
    <cellStyle name="Normal_0056_0752(E)DoDCert_5 19Aug09 2" xfId="202" xr:uid="{00000000-0005-0000-0000-0000AA000000}"/>
    <cellStyle name="Normal_0057A" xfId="2" xr:uid="{00000000-0005-0000-0000-0000AB000000}"/>
    <cellStyle name="Normal_035LesediNov03" xfId="194" xr:uid="{00000000-0005-0000-0000-0000AC000000}"/>
    <cellStyle name="Normal_0753tempcst" xfId="195" xr:uid="{00000000-0005-0000-0000-0000AD000000}"/>
    <cellStyle name="Normal_9620QT" xfId="3" xr:uid="{00000000-0005-0000-0000-0000AE000000}"/>
    <cellStyle name="Normal_97581QTE" xfId="135" xr:uid="{00000000-0005-0000-0000-0000AF000000}"/>
    <cellStyle name="Normal_9813-QTE" xfId="4" xr:uid="{00000000-0005-0000-0000-0000B0000000}"/>
    <cellStyle name="Normal_DB" xfId="5" xr:uid="{00000000-0005-0000-0000-0000B1000000}"/>
    <cellStyle name="Normal_DB 2_0752(E)DoDCert_5 19Aug09" xfId="191" xr:uid="{00000000-0005-0000-0000-0000B2000000}"/>
    <cellStyle name="Normal_DB 2_0752(E)DoDCert_5 19Aug09 2" xfId="200" xr:uid="{00000000-0005-0000-0000-0000B3000000}"/>
    <cellStyle name="Normal_Master - Rates" xfId="6" xr:uid="{00000000-0005-0000-0000-0000B4000000}"/>
    <cellStyle name="Normal_Motherwell schedule of quantities" xfId="183" xr:uid="{00000000-0005-0000-0000-0000B5000000}"/>
    <cellStyle name="Normal_Police Forensic Labs Costing 2" xfId="188" xr:uid="{00000000-0005-0000-0000-0000B6000000}"/>
    <cellStyle name="Normal_Priced Zonderwater 2011 final" xfId="189" xr:uid="{00000000-0005-0000-0000-0000B7000000}"/>
    <cellStyle name="Normal_RIS-SCHE" xfId="198" xr:uid="{00000000-0005-0000-0000-0000B8000000}"/>
    <cellStyle name="OPSKRIF" xfId="118" xr:uid="{00000000-0005-0000-0000-0000B9000000}"/>
    <cellStyle name="OPSKRIF 2" xfId="119" xr:uid="{00000000-0005-0000-0000-0000BA000000}"/>
    <cellStyle name="OPSKRIF 2 2" xfId="120" xr:uid="{00000000-0005-0000-0000-0000BB000000}"/>
    <cellStyle name="OPSKRIF 3" xfId="121" xr:uid="{00000000-0005-0000-0000-0000BC000000}"/>
    <cellStyle name="OPSKRIF 3 2" xfId="122" xr:uid="{00000000-0005-0000-0000-0000BD000000}"/>
    <cellStyle name="OPSKRIF 4" xfId="123" xr:uid="{00000000-0005-0000-0000-0000BE000000}"/>
    <cellStyle name="OPSKRIF 4 2" xfId="124" xr:uid="{00000000-0005-0000-0000-0000BF000000}"/>
    <cellStyle name="OPSKRIFTE" xfId="125" xr:uid="{00000000-0005-0000-0000-0000C0000000}"/>
    <cellStyle name="or" xfId="126" xr:uid="{00000000-0005-0000-0000-0000C1000000}"/>
    <cellStyle name="Percent" xfId="133" builtinId="5"/>
    <cellStyle name="Percent 2" xfId="127" xr:uid="{00000000-0005-0000-0000-0000C3000000}"/>
    <cellStyle name="Percent 2 2" xfId="128" xr:uid="{00000000-0005-0000-0000-0000C4000000}"/>
    <cellStyle name="Percent 2 2 2" xfId="129" xr:uid="{00000000-0005-0000-0000-0000C5000000}"/>
    <cellStyle name="Percent 3" xfId="130" xr:uid="{00000000-0005-0000-0000-0000C6000000}"/>
    <cellStyle name="Percent 4" xfId="131" xr:uid="{00000000-0005-0000-0000-0000C7000000}"/>
    <cellStyle name="Percent 5" xfId="139" xr:uid="{00000000-0005-0000-0000-0000C8000000}"/>
    <cellStyle name="Percent 5 2" xfId="179" xr:uid="{00000000-0005-0000-0000-0000C9000000}"/>
    <cellStyle name="Percent 6" xfId="141" xr:uid="{00000000-0005-0000-0000-0000CA000000}"/>
    <cellStyle name="Percent 6 2" xfId="181" xr:uid="{00000000-0005-0000-0000-0000CB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7.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externalLink" Target="externalLinks/externalLink10.xml"/><Relationship Id="rId47" Type="http://schemas.openxmlformats.org/officeDocument/2006/relationships/externalLink" Target="externalLinks/externalLink15.xml"/><Relationship Id="rId50" Type="http://schemas.openxmlformats.org/officeDocument/2006/relationships/externalLink" Target="externalLinks/externalLink18.xml"/><Relationship Id="rId55" Type="http://schemas.openxmlformats.org/officeDocument/2006/relationships/externalLink" Target="externalLinks/externalLink2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externalLink" Target="externalLinks/externalLink8.xml"/><Relationship Id="rId45" Type="http://schemas.openxmlformats.org/officeDocument/2006/relationships/externalLink" Target="externalLinks/externalLink13.xml"/><Relationship Id="rId53" Type="http://schemas.openxmlformats.org/officeDocument/2006/relationships/externalLink" Target="externalLinks/externalLink21.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externalLink" Target="externalLinks/externalLink11.xml"/><Relationship Id="rId48" Type="http://schemas.openxmlformats.org/officeDocument/2006/relationships/externalLink" Target="externalLinks/externalLink16.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1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46" Type="http://schemas.openxmlformats.org/officeDocument/2006/relationships/externalLink" Target="externalLinks/externalLink14.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9.xml"/><Relationship Id="rId54" Type="http://schemas.openxmlformats.org/officeDocument/2006/relationships/externalLink" Target="externalLinks/externalLink2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49" Type="http://schemas.openxmlformats.org/officeDocument/2006/relationships/externalLink" Target="externalLinks/externalLink17.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2.xml"/><Relationship Id="rId52" Type="http://schemas.openxmlformats.org/officeDocument/2006/relationships/externalLink" Target="externalLinks/externalLink2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57150</xdr:colOff>
      <xdr:row>2</xdr:row>
      <xdr:rowOff>0</xdr:rowOff>
    </xdr:from>
    <xdr:to>
      <xdr:col>8</xdr:col>
      <xdr:colOff>390525</xdr:colOff>
      <xdr:row>3</xdr:row>
      <xdr:rowOff>62193</xdr:rowOff>
    </xdr:to>
    <xdr:pic>
      <xdr:nvPicPr>
        <xdr:cNvPr id="2" name="Picture 1" descr="V = \frac{\pi h}{6} (3a^2 + h^2)">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05975" y="381000"/>
          <a:ext cx="942975" cy="224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Admin\PTAU09\1%20View\Design\MES\STD-WC1EEC01%20Rev0.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Documents%20and%20Settings\abekker\My%20Documents\DEBTORS%20INFORMATION%20MANAGEMENT%20SYSTEM%20(IMS)\9%20INVOICES%20&amp;%20RECEIPTS\Once-off%20Debtors\STATEMENT%20TEMPLETE%20BOITEKONG.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abekker\My%20Documents\DEBTORS%20INFORMATION%20MANAGEMENT%20SYSTEM%20(IMS)\9%20INVOICES%20&amp;%20RECEIPTS\Once-off%20Debtors\STATEMENT%20TEMPLETE%20BOITEKONG.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rockut-my.sharepoint.com/Documents%20and%20Settings/abekker/My%20Documents/DEBTORS%20INFORMATION%20MANAGEMENT%20SYSTEM%20(IMS)/9%20INVOICES%20&amp;%20RECEIPTS/Once-off%20Debtors/STATEMENT%20TEMPLETE%20BOITEKONG.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rockut-my.sharepoint.com/FileExchange/Documents%20and%20Settings/abekker/My%20Documents/DEBTORS%20INFORMATION%20MANAGEMENT%20SYSTEM%20(IMS)/9%20INVOICES%20&amp;%20RECEIPTS/Once-off%20Debtors/STATEMENT%20TEMPLETE%20BOITEKONG.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Documents%20and%20Settings\abekker\My%20Documents\DEBTORS%20INFORMATION%20MANAGEMENT%20SYSTEM%20(IMS)\9%20INVOICES%20&amp;%20RECEIPTS\Once-off%20Debtors\STATEMENT%20TEMPLETE%20BOITEKONG.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Documents%20and%20Settings\abekker\My%20Documents\DEBTORS%20INFORMATION%20MANAGEMENT%20SYSTEM%20(IMS)\9%20INVOICES%20&amp;%20RECEIPTS\Once-off%20Debtors\DB_IN_Rustenburg%20TLC_03030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20and%20Settings\abekker\My%20Documents\DEBTORS%20INFORMATION%20MANAGEMENT%20SYSTEM%20(IMS)\9%20INVOICES%20&amp;%20RECEIPTS\Once-off%20Debtors\DB_IN_Rustenburg%20TLC_0303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rockut-my.sharepoint.com/Documents%20and%20Settings/abekker/My%20Documents/DEBTORS%20INFORMATION%20MANAGEMENT%20SYSTEM%20(IMS)/9%20INVOICES%20&amp;%20RECEIPTS/Once-off%20Debtors/DB_IN_Rustenburg%20TLC_0303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rockut-my.sharepoint.com/FileExchange/Documents%20and%20Settings/abekker/My%20Documents/DEBTORS%20INFORMATION%20MANAGEMENT%20SYSTEM%20(IMS)/9%20INVOICES%20&amp;%20RECEIPTS/Once-off%20Debtors/DB_IN_Rustenburg%20TLC_03030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Documents%20and%20Settings\abekker\My%20Documents\DEBTORS%20INFORMATION%20MANAGEMENT%20SYSTEM%20(IMS)\9%20INVOICES%20&amp;%20RECEIPTS\Once-off%20Debtors\DB_IN_Rustenburg%20TLC_0303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dmin\PTAU09\1%20View\Design\MES\STD-WC1EEC01%20Rev0.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rockut-my.sharepoint.com/Documents%20and%20Settings/rtaljaard/Local%20Settings/Temporary%20Internet%20Files/OLK37/Cashflow%20S108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nts%20and%20Settings\rtaljaard\Local%20Settings\Temporary%20Internet%20Files\OLK37\Cashflow%20S108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arinda\marinda%20-%20c\MSOffice\Excel\work\9535wk-segooafina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arinda\c\My%20Documents\Excel\work\9815lepogoconstrual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rockut-my.sharepoint.com/Admin/PTAU09/1%20View/Design/MES/STD-WC1EEC01%20Rev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Documents%20and%20Settings\rtaljaard\Local%20Settings\Temporary%20Internet%20Files\OLK37\Cashflow%20S108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ocuments%20and%20Settings\rtaljaard\Local%20Settings\Temporary%20Internet%20Files\OLK37\Cashflow%20S108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rtaljaard\Local%20Settings\Temporary%20Internet%20Files\OLK37\Cashflow%20S108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conjhbserver\projects\Documents%20and%20Settings\rtaljaard\Local%20Settings\Temporary%20Internet%20Files\OLK37\Cashflow%20S108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IMMOREPX\investment%20delivery\Documents%20and%20Settings\rtaljaard\Local%20Settings\Temporary%20Internet%20Files\OLK37\Cashflow%20S108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rank\masterfile\Documents%20and%20Settings\rtaljaard\Local%20Settings\Temporary%20Internet%20Files\OLK37\Cashflow%20S108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fig Control"/>
      <sheetName val="MES"/>
      <sheetName val="MCC"/>
      <sheetName val="CAB"/>
      <sheetName val="IO"/>
      <sheetName val="Ref"/>
      <sheetName val="CabTypLU"/>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oOpen Stub Data"/>
      <sheetName val="Customize Your Invoice"/>
      <sheetName val="Invoice"/>
      <sheetName val="Macros"/>
      <sheetName val="ATW"/>
      <sheetName val="Lock"/>
      <sheetName val="Intl Data Table"/>
      <sheetName val="TemplateInform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oOpen Stub Data"/>
      <sheetName val="Customize Your Invoice"/>
      <sheetName val="Invoice"/>
      <sheetName val="Macros"/>
      <sheetName val="ATW"/>
      <sheetName val="Lock"/>
      <sheetName val="Intl Data Table"/>
      <sheetName val="TemplateInformation"/>
    </sheetNames>
    <sheetDataSet>
      <sheetData sheetId="0" refreshError="1"/>
      <sheetData sheetId="1" refreshError="1">
        <row r="15">
          <cell r="E15" t="str">
            <v>SOUTH AFRICA</v>
          </cell>
        </row>
        <row r="28">
          <cell r="D28" t="b">
            <v>0</v>
          </cell>
        </row>
      </sheetData>
      <sheetData sheetId="2" refreshError="1">
        <row r="39">
          <cell r="D39">
            <v>2</v>
          </cell>
        </row>
      </sheetData>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oOpen Stub Data"/>
      <sheetName val="Customize Your Invoice"/>
      <sheetName val="Invoice"/>
      <sheetName val="Macros"/>
      <sheetName val="ATW"/>
      <sheetName val="Lock"/>
      <sheetName val="Intl Data Table"/>
      <sheetName val="TemplateInformation"/>
    </sheetNames>
    <sheetDataSet>
      <sheetData sheetId="0" refreshError="1"/>
      <sheetData sheetId="1" refreshError="1">
        <row r="15">
          <cell r="E15" t="str">
            <v>SOUTH AFRICA</v>
          </cell>
        </row>
        <row r="28">
          <cell r="D28" t="b">
            <v>0</v>
          </cell>
        </row>
      </sheetData>
      <sheetData sheetId="2" refreshError="1">
        <row r="39">
          <cell r="D39">
            <v>2</v>
          </cell>
        </row>
      </sheetData>
      <sheetData sheetId="3" refreshError="1"/>
      <sheetData sheetId="4" refreshError="1"/>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oOpen Stub Data"/>
      <sheetName val="Customize Your Invoice"/>
      <sheetName val="Invoice"/>
      <sheetName val="Macros"/>
      <sheetName val="ATW"/>
      <sheetName val="Lock"/>
      <sheetName val="Intl Data Table"/>
      <sheetName val="TemplateInform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oOpen Stub Data"/>
      <sheetName val="Customize Your Invoice"/>
      <sheetName val="Invoice"/>
      <sheetName val="Macros"/>
      <sheetName val="ATW"/>
      <sheetName val="Lock"/>
      <sheetName val="Intl Data Table"/>
      <sheetName val="TemplateInformation"/>
    </sheetNames>
    <sheetDataSet>
      <sheetData sheetId="0" refreshError="1"/>
      <sheetData sheetId="1" refreshError="1">
        <row r="15">
          <cell r="E15" t="str">
            <v>SOUTH AFRICA</v>
          </cell>
        </row>
        <row r="28">
          <cell r="D28" t="b">
            <v>0</v>
          </cell>
        </row>
      </sheetData>
      <sheetData sheetId="2" refreshError="1">
        <row r="39">
          <cell r="D39">
            <v>2</v>
          </cell>
        </row>
      </sheetData>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CAPADJ"/>
      <sheetName val="MCAPADJ"/>
      <sheetName val="BCAPADJ1"/>
      <sheetName val="BCAPADJ"/>
      <sheetName val="BOITEKONG"/>
      <sheetName val="MERITENG"/>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CAPADJ"/>
      <sheetName val="MCAPADJ"/>
      <sheetName val="BCAPADJ1"/>
      <sheetName val="BCAPADJ"/>
      <sheetName val="BOITEKONG"/>
      <sheetName val="MERITENG"/>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CAPADJ"/>
      <sheetName val="MCAPADJ"/>
      <sheetName val="BCAPADJ1"/>
      <sheetName val="BCAPADJ"/>
      <sheetName val="BOITEKONG"/>
      <sheetName val="MERITENG"/>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CAPADJ"/>
      <sheetName val="MCAPADJ"/>
      <sheetName val="BCAPADJ1"/>
      <sheetName val="BCAPADJ"/>
      <sheetName val="BOITEKONG"/>
      <sheetName val="MERITENG"/>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CAPADJ"/>
      <sheetName val="MCAPADJ"/>
      <sheetName val="BCAPADJ1"/>
      <sheetName val="BCAPADJ"/>
      <sheetName val="BOITEKONG"/>
      <sheetName val="MERITENG"/>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fig Control"/>
      <sheetName val="MES"/>
      <sheetName val="MCC"/>
      <sheetName val="CAB"/>
      <sheetName val="IO"/>
      <sheetName val="Ref"/>
      <sheetName val="CabTypLU"/>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GRESS"/>
      <sheetName val="SUMMARY"/>
      <sheetName val="Section 1 P&amp;G's"/>
      <sheetName val="Section 2 Day works Schedule"/>
      <sheetName val="Section 3 (Earth Wks(pipe Trch)"/>
      <sheetName val="Sec 4 (Med Press  Pipes rev1)"/>
      <sheetName val="Section 5 (Bedding)"/>
      <sheetName val="Section 6 (Pipe Jacking)"/>
      <sheetName val="Section 7 (Canal rehab)"/>
      <sheetName val="CPA"/>
      <sheetName val="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GRESS"/>
      <sheetName val="SUMMARY"/>
      <sheetName val="Section 1 P&amp;G's"/>
      <sheetName val="Section 2 Day works Schedule"/>
      <sheetName val="Section 3 (Earth Wks(pipe Trch)"/>
      <sheetName val="Sec 4 (Med Press  Pipes rev1)"/>
      <sheetName val="Section 5 (Bedding)"/>
      <sheetName val="Section 6 (Pipe Jacking)"/>
      <sheetName val="Section 7 (Canal rehab)"/>
      <sheetName val="CPA"/>
      <sheetName val="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OVER"/>
      <sheetName val="SUMMARY1"/>
      <sheetName val="TASKS"/>
      <sheetName val="MOS"/>
      <sheetName val="CONTIN"/>
      <sheetName val="VO's"/>
      <sheetName val="DEDUCT"/>
      <sheetName val="C"/>
      <sheetName val="DB"/>
      <sheetName val="LB"/>
      <sheetName val="DM"/>
      <sheetName val="LD"/>
      <sheetName val="LE"/>
      <sheetName val="ME"/>
      <sheetName val="PMFS"/>
      <sheetName val="MH"/>
      <sheetName val="MJ"/>
      <sheetName val="MK"/>
      <sheetName val="MM"/>
      <sheetName val="Summary"/>
      <sheetName val="SUM"/>
      <sheetName val="ESCAL"/>
      <sheetName val="R&amp;F"/>
      <sheetName val="D"/>
      <sheetName val="DK"/>
      <sheetName val="L "/>
      <sheetName val="LE "/>
      <sheetName val="LF"/>
    </sheetNames>
    <sheetDataSet>
      <sheetData sheetId="0" refreshError="1">
        <row r="1">
          <cell r="C1" t="str">
            <v>UNIT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431A"/>
      <sheetName val="9431C"/>
      <sheetName val="9431D"/>
      <sheetName val="9431G"/>
      <sheetName val="9431L"/>
      <sheetName val="9431P"/>
      <sheetName val="ALTERNATIVE"/>
      <sheetName val="Summary"/>
    </sheetNames>
    <sheetDataSet>
      <sheetData sheetId="0" refreshError="1">
        <row r="1">
          <cell r="C1" t="str">
            <v>SHORT DESCRIPTION</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fig Control"/>
      <sheetName val="MES"/>
      <sheetName val="MCC"/>
      <sheetName val="CAB"/>
      <sheetName val="IO"/>
      <sheetName val="Ref"/>
      <sheetName val="CabTypLU"/>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GRESS"/>
      <sheetName val="SUMMARY"/>
      <sheetName val="Section 1 P&amp;G's"/>
      <sheetName val="Section 2 Day works Schedule"/>
      <sheetName val="Section 3 (Earth Wks(pipe Trch)"/>
      <sheetName val="Sec 4 (Med Press  Pipes rev1)"/>
      <sheetName val="Section 5 (Bedding)"/>
      <sheetName val="Section 6 (Pipe Jacking)"/>
      <sheetName val="Section 7 (Canal rehab)"/>
      <sheetName val="CPA"/>
      <sheetName val="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GRESS"/>
      <sheetName val="SUMMARY"/>
      <sheetName val="Section 1 P&amp;G's"/>
      <sheetName val="Section 2 Day works Schedule"/>
      <sheetName val="Section 3 (Earth Wks(pipe Trch)"/>
      <sheetName val="Sec 4 (Med Press  Pipes rev1)"/>
      <sheetName val="Section 5 (Bedding)"/>
      <sheetName val="Section 6 (Pipe Jacking)"/>
      <sheetName val="Section 7 (Canal rehab)"/>
      <sheetName val="CPA"/>
      <sheetName val="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GRESS"/>
      <sheetName val="SUMMARY"/>
      <sheetName val="Section 1 P&amp;G's"/>
      <sheetName val="Section 2 Day works Schedule"/>
      <sheetName val="Section 3 (Earth Wks(pipe Trch)"/>
      <sheetName val="Sec 4 (Med Press  Pipes rev1)"/>
      <sheetName val="Section 5 (Bedding)"/>
      <sheetName val="Section 6 (Pipe Jacking)"/>
      <sheetName val="Section 7 (Canal rehab)"/>
      <sheetName val="CPA"/>
      <sheetName val="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GRES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GRESS"/>
      <sheetName val="SUMMARY"/>
      <sheetName val="Section 1 P&amp;G's"/>
      <sheetName val="Section 2 Day works Schedule"/>
      <sheetName val="Section 3 (Earth Wks(pipe Trch)"/>
      <sheetName val="Sec 4 (Med Press  Pipes rev1)"/>
      <sheetName val="Section 5 (Bedding)"/>
      <sheetName val="Section 6 (Pipe Jacking)"/>
      <sheetName val="Section 7 (Canal rehab)"/>
      <sheetName val="CPA"/>
      <sheetName val="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GRESS"/>
      <sheetName val="SUMMARY"/>
      <sheetName val="Section 1 P&amp;G's"/>
      <sheetName val="Section 2 Day works Schedule"/>
      <sheetName val="Section 3 (Earth Wks(pipe Trch)"/>
      <sheetName val="Sec 4 (Med Press  Pipes rev1)"/>
      <sheetName val="Section 5 (Bedding)"/>
      <sheetName val="Section 6 (Pipe Jacking)"/>
      <sheetName val="Section 7 (Canal rehab)"/>
      <sheetName val="CPA"/>
      <sheetName val="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405"/>
  <sheetViews>
    <sheetView showGridLines="0" tabSelected="1" view="pageBreakPreview" zoomScaleNormal="100" zoomScaleSheetLayoutView="100" workbookViewId="0">
      <selection activeCell="I243" sqref="I243"/>
    </sheetView>
  </sheetViews>
  <sheetFormatPr defaultColWidth="9.33203125" defaultRowHeight="13.2"/>
  <cols>
    <col min="1" max="1" width="8.6640625" style="17" customWidth="1"/>
    <col min="2" max="2" width="12.5546875" style="17" customWidth="1"/>
    <col min="3" max="3" width="36.5546875" style="17" customWidth="1"/>
    <col min="4" max="4" width="7.5546875" style="299" customWidth="1"/>
    <col min="5" max="5" width="10.44140625" style="299" customWidth="1"/>
    <col min="6" max="6" width="13" style="355" customWidth="1"/>
    <col min="7" max="7" width="15.5546875" style="300" customWidth="1"/>
    <col min="8" max="8" width="2.33203125" style="224" customWidth="1"/>
    <col min="9" max="9" width="9.33203125" style="224"/>
    <col min="10" max="10" width="11.6640625" style="224" bestFit="1" customWidth="1"/>
    <col min="11" max="16384" width="9.33203125" style="224"/>
  </cols>
  <sheetData>
    <row r="1" spans="1:10" ht="4.5" customHeight="1" thickBot="1"/>
    <row r="2" spans="1:10" ht="27.75" customHeight="1" thickBot="1">
      <c r="A2" s="454" t="s">
        <v>9</v>
      </c>
      <c r="B2" s="360" t="s">
        <v>10</v>
      </c>
      <c r="C2" s="361" t="s">
        <v>11</v>
      </c>
      <c r="D2" s="356" t="s">
        <v>12</v>
      </c>
      <c r="E2" s="357" t="s">
        <v>13</v>
      </c>
      <c r="F2" s="358" t="s">
        <v>1027</v>
      </c>
      <c r="G2" s="585" t="s">
        <v>1028</v>
      </c>
    </row>
    <row r="3" spans="1:10" ht="27.6" customHeight="1" thickTop="1">
      <c r="A3" s="456" t="s">
        <v>391</v>
      </c>
      <c r="B3" s="408"/>
      <c r="C3" s="409"/>
      <c r="D3" s="410"/>
      <c r="E3" s="411"/>
      <c r="F3" s="412"/>
      <c r="G3" s="413"/>
    </row>
    <row r="4" spans="1:10">
      <c r="A4" s="455"/>
      <c r="B4" s="407" t="s">
        <v>233</v>
      </c>
      <c r="C4" s="333" t="s">
        <v>81</v>
      </c>
      <c r="D4" s="225"/>
      <c r="E4" s="226"/>
      <c r="F4" s="337"/>
      <c r="G4" s="227"/>
    </row>
    <row r="5" spans="1:10">
      <c r="A5" s="455"/>
      <c r="B5" s="334"/>
      <c r="C5" s="335"/>
      <c r="D5" s="225"/>
      <c r="E5" s="226"/>
      <c r="F5" s="337"/>
      <c r="G5" s="227"/>
    </row>
    <row r="6" spans="1:10" s="228" customFormat="1">
      <c r="A6" s="456">
        <v>1.1000000000000001</v>
      </c>
      <c r="B6" s="382">
        <v>8.3000000000000007</v>
      </c>
      <c r="C6" s="404" t="s">
        <v>504</v>
      </c>
      <c r="D6" s="382"/>
      <c r="E6" s="382"/>
      <c r="F6" s="337"/>
      <c r="G6" s="227"/>
    </row>
    <row r="7" spans="1:10" s="228" customFormat="1">
      <c r="A7" s="455"/>
      <c r="B7" s="382"/>
      <c r="C7" s="389"/>
      <c r="D7" s="419"/>
      <c r="E7" s="382"/>
      <c r="F7" s="337"/>
      <c r="G7" s="227"/>
    </row>
    <row r="8" spans="1:10" s="228" customFormat="1" ht="79.2">
      <c r="A8" s="456" t="s">
        <v>505</v>
      </c>
      <c r="B8" s="382" t="s">
        <v>392</v>
      </c>
      <c r="C8" s="383" t="s">
        <v>2946</v>
      </c>
      <c r="D8" s="382" t="s">
        <v>20</v>
      </c>
      <c r="E8" s="420">
        <v>1</v>
      </c>
      <c r="F8" s="422"/>
      <c r="G8" s="174"/>
      <c r="J8" s="272"/>
    </row>
    <row r="9" spans="1:10" s="228" customFormat="1">
      <c r="A9" s="456"/>
      <c r="B9" s="382"/>
      <c r="C9" s="383"/>
      <c r="D9" s="382"/>
      <c r="E9" s="420"/>
      <c r="F9" s="422"/>
      <c r="G9" s="174"/>
      <c r="J9" s="272"/>
    </row>
    <row r="10" spans="1:10" s="228" customFormat="1" ht="22.5" customHeight="1">
      <c r="A10" s="456" t="s">
        <v>508</v>
      </c>
      <c r="B10" s="382"/>
      <c r="C10" s="383" t="s">
        <v>1060</v>
      </c>
      <c r="D10" s="382" t="s">
        <v>20</v>
      </c>
      <c r="E10" s="420">
        <v>1</v>
      </c>
      <c r="F10" s="422"/>
      <c r="G10" s="174"/>
      <c r="J10" s="272"/>
    </row>
    <row r="11" spans="1:10" s="228" customFormat="1">
      <c r="A11" s="456"/>
      <c r="B11" s="382" t="s">
        <v>2</v>
      </c>
      <c r="C11" s="389" t="s">
        <v>506</v>
      </c>
      <c r="D11" s="382"/>
      <c r="E11" s="382"/>
      <c r="F11" s="297"/>
      <c r="G11" s="172"/>
    </row>
    <row r="12" spans="1:10">
      <c r="A12" s="455"/>
      <c r="B12" s="382"/>
      <c r="C12" s="389"/>
      <c r="D12" s="419"/>
      <c r="E12" s="382"/>
      <c r="F12" s="296"/>
      <c r="G12" s="172"/>
    </row>
    <row r="13" spans="1:10">
      <c r="A13" s="456"/>
      <c r="B13" s="382" t="s">
        <v>236</v>
      </c>
      <c r="C13" s="421" t="s">
        <v>507</v>
      </c>
      <c r="D13" s="382"/>
      <c r="E13" s="382"/>
      <c r="F13" s="296"/>
      <c r="G13" s="172"/>
    </row>
    <row r="14" spans="1:10" s="228" customFormat="1">
      <c r="A14" s="455"/>
      <c r="B14" s="382"/>
      <c r="C14" s="389"/>
      <c r="D14" s="419"/>
      <c r="E14" s="382"/>
      <c r="F14" s="296"/>
      <c r="G14" s="172"/>
    </row>
    <row r="15" spans="1:10" s="228" customFormat="1" ht="67.5" customHeight="1">
      <c r="A15" s="456" t="s">
        <v>510</v>
      </c>
      <c r="B15" s="382" t="s">
        <v>509</v>
      </c>
      <c r="C15" s="383" t="s">
        <v>512</v>
      </c>
      <c r="D15" s="382" t="s">
        <v>20</v>
      </c>
      <c r="E15" s="420">
        <v>1</v>
      </c>
      <c r="F15" s="422"/>
      <c r="G15" s="174"/>
    </row>
    <row r="16" spans="1:10" s="228" customFormat="1">
      <c r="A16" s="455" t="s">
        <v>513</v>
      </c>
      <c r="B16" s="382"/>
      <c r="C16" s="383" t="s">
        <v>511</v>
      </c>
      <c r="D16" s="382" t="s">
        <v>20</v>
      </c>
      <c r="E16" s="420">
        <v>1</v>
      </c>
      <c r="F16" s="296"/>
      <c r="G16" s="172"/>
    </row>
    <row r="17" spans="1:7" s="228" customFormat="1">
      <c r="A17" s="456"/>
      <c r="B17" s="382"/>
      <c r="C17" s="383"/>
      <c r="D17" s="382"/>
      <c r="E17" s="423"/>
      <c r="F17" s="297"/>
      <c r="G17" s="172"/>
    </row>
    <row r="18" spans="1:7" s="228" customFormat="1" ht="39.6">
      <c r="A18" s="455" t="s">
        <v>516</v>
      </c>
      <c r="B18" s="424" t="s">
        <v>514</v>
      </c>
      <c r="C18" s="384" t="s">
        <v>515</v>
      </c>
      <c r="D18" s="382" t="s">
        <v>240</v>
      </c>
      <c r="E18" s="382">
        <v>2</v>
      </c>
      <c r="F18" s="422"/>
      <c r="G18" s="174"/>
    </row>
    <row r="19" spans="1:7" s="228" customFormat="1">
      <c r="A19" s="456"/>
      <c r="B19" s="382"/>
      <c r="C19" s="389"/>
      <c r="D19" s="419"/>
      <c r="E19" s="382"/>
      <c r="F19" s="339"/>
      <c r="G19" s="172"/>
    </row>
    <row r="20" spans="1:7" s="228" customFormat="1" ht="26.4">
      <c r="A20" s="455" t="s">
        <v>518</v>
      </c>
      <c r="B20" s="382"/>
      <c r="C20" s="383" t="s">
        <v>517</v>
      </c>
      <c r="D20" s="382" t="s">
        <v>20</v>
      </c>
      <c r="E20" s="420">
        <v>1</v>
      </c>
      <c r="F20" s="422"/>
      <c r="G20" s="174"/>
    </row>
    <row r="21" spans="1:7">
      <c r="A21" s="456"/>
      <c r="B21" s="382"/>
      <c r="C21" s="389"/>
      <c r="D21" s="419"/>
      <c r="E21" s="382"/>
      <c r="F21" s="297"/>
      <c r="G21" s="172"/>
    </row>
    <row r="22" spans="1:7" s="228" customFormat="1" ht="26.4">
      <c r="A22" s="455" t="s">
        <v>520</v>
      </c>
      <c r="B22" s="382"/>
      <c r="C22" s="383" t="s">
        <v>519</v>
      </c>
      <c r="D22" s="382" t="s">
        <v>20</v>
      </c>
      <c r="E22" s="420">
        <v>1</v>
      </c>
      <c r="F22" s="422"/>
      <c r="G22" s="174"/>
    </row>
    <row r="23" spans="1:7" s="228" customFormat="1">
      <c r="A23" s="455"/>
      <c r="B23" s="382"/>
      <c r="C23" s="383"/>
      <c r="D23" s="382"/>
      <c r="E23" s="420"/>
      <c r="F23" s="422"/>
      <c r="G23" s="174"/>
    </row>
    <row r="24" spans="1:7" s="228" customFormat="1">
      <c r="A24" s="455" t="s">
        <v>522</v>
      </c>
      <c r="B24" s="382"/>
      <c r="C24" s="383" t="s">
        <v>1061</v>
      </c>
      <c r="D24" s="382" t="s">
        <v>20</v>
      </c>
      <c r="E24" s="420">
        <v>1</v>
      </c>
      <c r="F24" s="422"/>
      <c r="G24" s="174"/>
    </row>
    <row r="25" spans="1:7" s="228" customFormat="1">
      <c r="A25" s="456"/>
      <c r="B25" s="382"/>
      <c r="C25" s="389"/>
      <c r="D25" s="419"/>
      <c r="E25" s="382"/>
      <c r="F25" s="296"/>
      <c r="G25" s="172"/>
    </row>
    <row r="26" spans="1:7" s="228" customFormat="1">
      <c r="A26" s="455" t="s">
        <v>535</v>
      </c>
      <c r="B26" s="382"/>
      <c r="C26" s="383" t="s">
        <v>1154</v>
      </c>
      <c r="D26" s="419" t="s">
        <v>20</v>
      </c>
      <c r="E26" s="382">
        <v>1</v>
      </c>
      <c r="F26" s="296"/>
      <c r="G26" s="172"/>
    </row>
    <row r="27" spans="1:7" s="228" customFormat="1">
      <c r="A27" s="456"/>
      <c r="B27" s="382"/>
      <c r="C27" s="389"/>
      <c r="D27" s="419"/>
      <c r="E27" s="382"/>
      <c r="F27" s="296"/>
      <c r="G27" s="172"/>
    </row>
    <row r="28" spans="1:7" s="228" customFormat="1" ht="26.4">
      <c r="A28" s="455" t="s">
        <v>537</v>
      </c>
      <c r="B28" s="425"/>
      <c r="C28" s="383" t="s">
        <v>521</v>
      </c>
      <c r="D28" s="382" t="s">
        <v>20</v>
      </c>
      <c r="E28" s="420">
        <v>1</v>
      </c>
      <c r="F28" s="422"/>
      <c r="G28" s="174"/>
    </row>
    <row r="29" spans="1:7" s="228" customFormat="1">
      <c r="A29" s="456"/>
      <c r="B29" s="382"/>
      <c r="C29" s="389"/>
      <c r="D29" s="419"/>
      <c r="E29" s="382"/>
      <c r="F29" s="297"/>
      <c r="G29" s="172"/>
    </row>
    <row r="30" spans="1:7" s="228" customFormat="1" ht="26.4">
      <c r="A30" s="455" t="s">
        <v>538</v>
      </c>
      <c r="B30" s="7" t="s">
        <v>523</v>
      </c>
      <c r="C30" s="401" t="s">
        <v>524</v>
      </c>
      <c r="D30" s="387"/>
      <c r="E30" s="426"/>
      <c r="F30" s="297"/>
      <c r="G30" s="172"/>
    </row>
    <row r="31" spans="1:7" s="228" customFormat="1" ht="4.5" customHeight="1">
      <c r="A31" s="456"/>
      <c r="B31" s="382"/>
      <c r="C31" s="389"/>
      <c r="D31" s="419"/>
      <c r="E31" s="382"/>
      <c r="F31" s="340"/>
      <c r="G31" s="172"/>
    </row>
    <row r="32" spans="1:7" s="228" customFormat="1">
      <c r="A32" s="455" t="s">
        <v>1155</v>
      </c>
      <c r="B32" s="10"/>
      <c r="C32" s="7" t="s">
        <v>525</v>
      </c>
      <c r="D32" s="387" t="s">
        <v>20</v>
      </c>
      <c r="E32" s="420">
        <v>1</v>
      </c>
      <c r="F32" s="340"/>
      <c r="G32" s="172"/>
    </row>
    <row r="33" spans="1:7" s="228" customFormat="1">
      <c r="A33" s="456"/>
      <c r="B33" s="382"/>
      <c r="C33" s="389"/>
      <c r="D33" s="419"/>
      <c r="E33" s="382"/>
      <c r="F33" s="340"/>
      <c r="G33" s="172"/>
    </row>
    <row r="34" spans="1:7" s="228" customFormat="1">
      <c r="A34" s="455" t="s">
        <v>1156</v>
      </c>
      <c r="B34" s="10"/>
      <c r="C34" s="7" t="s">
        <v>526</v>
      </c>
      <c r="D34" s="387" t="s">
        <v>20</v>
      </c>
      <c r="E34" s="420">
        <v>1</v>
      </c>
      <c r="F34" s="340"/>
      <c r="G34" s="172"/>
    </row>
    <row r="35" spans="1:7" s="228" customFormat="1">
      <c r="A35" s="456"/>
      <c r="B35" s="382"/>
      <c r="C35" s="389"/>
      <c r="D35" s="419"/>
      <c r="E35" s="382"/>
      <c r="F35" s="340"/>
      <c r="G35" s="172"/>
    </row>
    <row r="36" spans="1:7" s="228" customFormat="1">
      <c r="A36" s="455" t="s">
        <v>1157</v>
      </c>
      <c r="B36" s="10"/>
      <c r="C36" s="7" t="s">
        <v>527</v>
      </c>
      <c r="D36" s="387" t="s">
        <v>20</v>
      </c>
      <c r="E36" s="420">
        <v>1</v>
      </c>
      <c r="F36" s="340"/>
      <c r="G36" s="172"/>
    </row>
    <row r="37" spans="1:7" s="228" customFormat="1">
      <c r="A37" s="456"/>
      <c r="B37" s="382"/>
      <c r="C37" s="389"/>
      <c r="D37" s="419"/>
      <c r="E37" s="382"/>
      <c r="F37" s="340"/>
      <c r="G37" s="172"/>
    </row>
    <row r="38" spans="1:7" s="228" customFormat="1">
      <c r="A38" s="455" t="s">
        <v>1158</v>
      </c>
      <c r="B38" s="10"/>
      <c r="C38" s="7" t="s">
        <v>528</v>
      </c>
      <c r="D38" s="387" t="s">
        <v>20</v>
      </c>
      <c r="E38" s="420">
        <v>1</v>
      </c>
      <c r="F38" s="340"/>
      <c r="G38" s="172"/>
    </row>
    <row r="39" spans="1:7" s="228" customFormat="1">
      <c r="A39" s="456"/>
      <c r="B39" s="382"/>
      <c r="C39" s="389"/>
      <c r="D39" s="419"/>
      <c r="E39" s="382"/>
      <c r="F39" s="340"/>
      <c r="G39" s="172"/>
    </row>
    <row r="40" spans="1:7" s="228" customFormat="1">
      <c r="A40" s="455" t="s">
        <v>1159</v>
      </c>
      <c r="B40" s="387"/>
      <c r="C40" s="383" t="s">
        <v>529</v>
      </c>
      <c r="D40" s="382" t="s">
        <v>20</v>
      </c>
      <c r="E40" s="420">
        <v>1</v>
      </c>
      <c r="F40" s="340"/>
      <c r="G40" s="172"/>
    </row>
    <row r="41" spans="1:7" s="228" customFormat="1">
      <c r="A41" s="456"/>
      <c r="B41" s="382"/>
      <c r="C41" s="389"/>
      <c r="D41" s="419"/>
      <c r="E41" s="382"/>
      <c r="F41" s="340"/>
      <c r="G41" s="172"/>
    </row>
    <row r="42" spans="1:7" s="228" customFormat="1">
      <c r="A42" s="455" t="s">
        <v>1160</v>
      </c>
      <c r="B42" s="387"/>
      <c r="C42" s="383" t="s">
        <v>530</v>
      </c>
      <c r="D42" s="382" t="s">
        <v>20</v>
      </c>
      <c r="E42" s="420">
        <v>1</v>
      </c>
      <c r="F42" s="229"/>
      <c r="G42" s="172"/>
    </row>
    <row r="43" spans="1:7" s="228" customFormat="1">
      <c r="A43" s="456"/>
      <c r="B43" s="387"/>
      <c r="C43" s="383"/>
      <c r="D43" s="382"/>
      <c r="E43" s="427"/>
      <c r="F43" s="340"/>
      <c r="G43" s="172"/>
    </row>
    <row r="44" spans="1:7" s="228" customFormat="1" ht="26.4">
      <c r="A44" s="455" t="s">
        <v>1161</v>
      </c>
      <c r="B44" s="387"/>
      <c r="C44" s="383" t="s">
        <v>531</v>
      </c>
      <c r="D44" s="382" t="s">
        <v>20</v>
      </c>
      <c r="E44" s="420">
        <v>1</v>
      </c>
      <c r="F44" s="449"/>
      <c r="G44" s="174"/>
    </row>
    <row r="45" spans="1:7" s="228" customFormat="1">
      <c r="A45" s="456"/>
      <c r="B45" s="382"/>
      <c r="C45" s="389"/>
      <c r="D45" s="419"/>
      <c r="E45" s="382"/>
      <c r="F45" s="340"/>
      <c r="G45" s="172"/>
    </row>
    <row r="46" spans="1:7" s="228" customFormat="1">
      <c r="A46" s="455" t="s">
        <v>1162</v>
      </c>
      <c r="B46" s="387"/>
      <c r="C46" s="383" t="s">
        <v>532</v>
      </c>
      <c r="D46" s="382" t="s">
        <v>20</v>
      </c>
      <c r="E46" s="420">
        <v>1</v>
      </c>
      <c r="F46" s="340"/>
      <c r="G46" s="172"/>
    </row>
    <row r="47" spans="1:7" s="228" customFormat="1">
      <c r="A47" s="456"/>
      <c r="B47" s="382"/>
      <c r="C47" s="389"/>
      <c r="D47" s="419"/>
      <c r="E47" s="382"/>
      <c r="F47" s="340"/>
      <c r="G47" s="172"/>
    </row>
    <row r="48" spans="1:7" s="228" customFormat="1">
      <c r="A48" s="455" t="s">
        <v>1163</v>
      </c>
      <c r="B48" s="387"/>
      <c r="C48" s="383" t="s">
        <v>533</v>
      </c>
      <c r="D48" s="382" t="s">
        <v>20</v>
      </c>
      <c r="E48" s="420">
        <v>1</v>
      </c>
      <c r="F48" s="297"/>
      <c r="G48" s="172"/>
    </row>
    <row r="49" spans="1:7" s="228" customFormat="1">
      <c r="A49" s="456"/>
      <c r="B49" s="382"/>
      <c r="C49" s="389"/>
      <c r="D49" s="419"/>
      <c r="E49" s="382"/>
      <c r="F49" s="297"/>
      <c r="G49" s="172"/>
    </row>
    <row r="50" spans="1:7" s="228" customFormat="1">
      <c r="A50" s="455" t="s">
        <v>1164</v>
      </c>
      <c r="B50" s="387"/>
      <c r="C50" s="383" t="s">
        <v>534</v>
      </c>
      <c r="D50" s="382" t="s">
        <v>20</v>
      </c>
      <c r="E50" s="420">
        <v>1</v>
      </c>
      <c r="F50" s="297"/>
      <c r="G50" s="172"/>
    </row>
    <row r="51" spans="1:7" s="228" customFormat="1" ht="13.5" customHeight="1">
      <c r="A51" s="456"/>
      <c r="B51" s="382"/>
      <c r="C51" s="389"/>
      <c r="D51" s="419"/>
      <c r="E51" s="382"/>
      <c r="F51" s="297"/>
      <c r="G51" s="172"/>
    </row>
    <row r="52" spans="1:7" s="228" customFormat="1" ht="26.4">
      <c r="A52" s="455" t="s">
        <v>1165</v>
      </c>
      <c r="B52" s="382" t="s">
        <v>239</v>
      </c>
      <c r="C52" s="383" t="s">
        <v>536</v>
      </c>
      <c r="D52" s="382" t="s">
        <v>20</v>
      </c>
      <c r="E52" s="420">
        <v>1</v>
      </c>
      <c r="F52" s="297"/>
      <c r="G52" s="172"/>
    </row>
    <row r="53" spans="1:7" s="228" customFormat="1">
      <c r="A53" s="456"/>
      <c r="B53" s="382"/>
      <c r="C53" s="389"/>
      <c r="D53" s="419"/>
      <c r="E53" s="382"/>
      <c r="F53" s="297"/>
      <c r="G53" s="172"/>
    </row>
    <row r="54" spans="1:7" s="228" customFormat="1" ht="40.5" customHeight="1">
      <c r="A54" s="455" t="s">
        <v>1166</v>
      </c>
      <c r="B54" s="10" t="s">
        <v>539</v>
      </c>
      <c r="C54" s="451" t="s">
        <v>540</v>
      </c>
      <c r="D54" s="387" t="s">
        <v>20</v>
      </c>
      <c r="E54" s="420">
        <v>1</v>
      </c>
      <c r="F54" s="422"/>
      <c r="G54" s="174"/>
    </row>
    <row r="55" spans="1:7" s="228" customFormat="1" ht="11.1" customHeight="1">
      <c r="A55" s="455"/>
      <c r="B55" s="10"/>
      <c r="C55" s="451"/>
      <c r="D55" s="387"/>
      <c r="E55" s="420"/>
      <c r="F55" s="422"/>
      <c r="G55" s="174"/>
    </row>
    <row r="56" spans="1:7" s="228" customFormat="1" ht="19.5" customHeight="1">
      <c r="A56" s="455" t="s">
        <v>1168</v>
      </c>
      <c r="B56" s="10"/>
      <c r="C56" s="451" t="s">
        <v>1167</v>
      </c>
      <c r="D56" s="387" t="s">
        <v>20</v>
      </c>
      <c r="E56" s="420">
        <v>1</v>
      </c>
      <c r="F56" s="422"/>
      <c r="G56" s="174"/>
    </row>
    <row r="57" spans="1:7" s="228" customFormat="1" ht="19.5" customHeight="1">
      <c r="A57" s="455"/>
      <c r="B57" s="10"/>
      <c r="C57" s="451"/>
      <c r="D57" s="387"/>
      <c r="E57" s="420"/>
      <c r="F57" s="422"/>
      <c r="G57" s="174"/>
    </row>
    <row r="58" spans="1:7" s="228" customFormat="1" ht="14.7" customHeight="1">
      <c r="A58" s="455"/>
      <c r="B58" s="10"/>
      <c r="C58" s="451"/>
      <c r="D58" s="387"/>
      <c r="E58" s="420"/>
      <c r="F58" s="422"/>
      <c r="G58" s="174"/>
    </row>
    <row r="59" spans="1:7" s="5" customFormat="1">
      <c r="A59" s="463"/>
      <c r="B59" s="143"/>
      <c r="C59" s="144" t="s">
        <v>79</v>
      </c>
      <c r="D59" s="145"/>
      <c r="E59" s="146"/>
      <c r="F59" s="379"/>
      <c r="G59" s="218"/>
    </row>
    <row r="60" spans="1:7" s="5" customFormat="1" ht="15" customHeight="1">
      <c r="A60" s="456"/>
      <c r="B60" s="457"/>
      <c r="C60" s="458" t="s">
        <v>80</v>
      </c>
      <c r="D60" s="459"/>
      <c r="E60" s="460"/>
      <c r="F60" s="461"/>
      <c r="G60" s="462"/>
    </row>
    <row r="61" spans="1:7" s="228" customFormat="1" ht="12.6" customHeight="1">
      <c r="A61" s="455"/>
      <c r="B61" s="10"/>
      <c r="C61" s="451"/>
      <c r="D61" s="387"/>
      <c r="E61" s="420"/>
      <c r="F61" s="422"/>
      <c r="G61" s="174"/>
    </row>
    <row r="62" spans="1:7" s="228" customFormat="1" ht="23.1" customHeight="1">
      <c r="A62" s="456" t="s">
        <v>541</v>
      </c>
      <c r="B62" s="382" t="s">
        <v>542</v>
      </c>
      <c r="C62" s="421" t="s">
        <v>543</v>
      </c>
      <c r="D62" s="382"/>
      <c r="E62" s="382"/>
      <c r="F62" s="297"/>
      <c r="G62" s="172"/>
    </row>
    <row r="63" spans="1:7" s="228" customFormat="1" ht="4.5" customHeight="1">
      <c r="A63" s="455"/>
      <c r="B63" s="382"/>
      <c r="C63" s="389"/>
      <c r="D63" s="419"/>
      <c r="E63" s="382"/>
      <c r="F63" s="297"/>
      <c r="G63" s="172"/>
    </row>
    <row r="64" spans="1:7" s="228" customFormat="1" ht="170.1" customHeight="1">
      <c r="A64" s="456"/>
      <c r="B64" s="382"/>
      <c r="C64" s="383" t="s">
        <v>544</v>
      </c>
      <c r="D64" s="382" t="s">
        <v>20</v>
      </c>
      <c r="E64" s="420">
        <v>1</v>
      </c>
      <c r="F64" s="422"/>
      <c r="G64" s="174"/>
    </row>
    <row r="65" spans="1:7" s="228" customFormat="1" ht="9" customHeight="1">
      <c r="A65" s="455"/>
      <c r="B65" s="382"/>
      <c r="C65" s="389"/>
      <c r="D65" s="419"/>
      <c r="E65" s="382"/>
      <c r="F65" s="297"/>
      <c r="G65" s="172"/>
    </row>
    <row r="66" spans="1:7" s="228" customFormat="1" ht="52.8">
      <c r="A66" s="456" t="s">
        <v>545</v>
      </c>
      <c r="B66" s="382"/>
      <c r="C66" s="383" t="s">
        <v>546</v>
      </c>
      <c r="D66" s="382" t="s">
        <v>20</v>
      </c>
      <c r="E66" s="420">
        <v>1</v>
      </c>
      <c r="F66" s="422"/>
      <c r="G66" s="174"/>
    </row>
    <row r="67" spans="1:7" s="228" customFormat="1" ht="9" customHeight="1">
      <c r="A67" s="455"/>
      <c r="B67" s="382"/>
      <c r="C67" s="389"/>
      <c r="D67" s="419"/>
      <c r="E67" s="382"/>
      <c r="F67" s="297"/>
      <c r="G67" s="172"/>
    </row>
    <row r="68" spans="1:7" s="228" customFormat="1">
      <c r="A68" s="456" t="s">
        <v>547</v>
      </c>
      <c r="B68" s="429"/>
      <c r="C68" s="421" t="s">
        <v>548</v>
      </c>
      <c r="D68" s="430"/>
      <c r="E68" s="382"/>
      <c r="F68" s="297"/>
      <c r="G68" s="172"/>
    </row>
    <row r="69" spans="1:7" s="228" customFormat="1">
      <c r="A69" s="455"/>
      <c r="B69" s="429"/>
      <c r="C69" s="383" t="s">
        <v>549</v>
      </c>
      <c r="D69" s="430"/>
      <c r="E69" s="382"/>
      <c r="F69" s="297"/>
      <c r="G69" s="172"/>
    </row>
    <row r="70" spans="1:7" s="228" customFormat="1">
      <c r="A70" s="456"/>
      <c r="B70" s="382"/>
      <c r="C70" s="389"/>
      <c r="D70" s="419"/>
      <c r="E70" s="382"/>
      <c r="F70" s="297"/>
      <c r="G70" s="172"/>
    </row>
    <row r="71" spans="1:7" s="228" customFormat="1" ht="66">
      <c r="A71" s="455"/>
      <c r="B71" s="382"/>
      <c r="C71" s="383" t="s">
        <v>550</v>
      </c>
      <c r="D71" s="430" t="s">
        <v>240</v>
      </c>
      <c r="E71" s="382">
        <v>3</v>
      </c>
      <c r="F71" s="422"/>
      <c r="G71" s="174"/>
    </row>
    <row r="72" spans="1:7" s="228" customFormat="1" ht="3.6" customHeight="1">
      <c r="A72" s="456"/>
      <c r="B72" s="382"/>
      <c r="C72" s="389"/>
      <c r="D72" s="419"/>
      <c r="E72" s="382"/>
      <c r="F72" s="297"/>
      <c r="G72" s="172"/>
    </row>
    <row r="73" spans="1:7" s="228" customFormat="1">
      <c r="A73" s="455" t="s">
        <v>551</v>
      </c>
      <c r="B73" s="382"/>
      <c r="C73" s="383" t="s">
        <v>552</v>
      </c>
      <c r="D73" s="430" t="s">
        <v>240</v>
      </c>
      <c r="E73" s="420">
        <v>1</v>
      </c>
      <c r="F73" s="297"/>
      <c r="G73" s="172"/>
    </row>
    <row r="74" spans="1:7" s="228" customFormat="1" ht="8.6999999999999993" customHeight="1">
      <c r="A74" s="456"/>
      <c r="B74" s="382"/>
      <c r="C74" s="389"/>
      <c r="D74" s="419"/>
      <c r="E74" s="382"/>
      <c r="F74" s="297"/>
      <c r="G74" s="172"/>
    </row>
    <row r="75" spans="1:7" s="228" customFormat="1" ht="26.4">
      <c r="A75" s="455" t="s">
        <v>551</v>
      </c>
      <c r="B75" s="382"/>
      <c r="C75" s="383" t="s">
        <v>554</v>
      </c>
      <c r="D75" s="430" t="s">
        <v>240</v>
      </c>
      <c r="E75" s="420">
        <v>1</v>
      </c>
      <c r="F75" s="297"/>
      <c r="G75" s="172"/>
    </row>
    <row r="76" spans="1:7" s="228" customFormat="1">
      <c r="A76" s="456"/>
      <c r="B76" s="382"/>
      <c r="C76" s="389"/>
      <c r="D76" s="419"/>
      <c r="E76" s="382"/>
      <c r="F76" s="297"/>
      <c r="G76" s="172"/>
    </row>
    <row r="77" spans="1:7" s="228" customFormat="1" ht="54" customHeight="1">
      <c r="A77" s="455" t="s">
        <v>553</v>
      </c>
      <c r="B77" s="382"/>
      <c r="C77" s="383" t="s">
        <v>556</v>
      </c>
      <c r="D77" s="430" t="s">
        <v>20</v>
      </c>
      <c r="E77" s="420">
        <v>1</v>
      </c>
      <c r="F77" s="422"/>
      <c r="G77" s="174"/>
    </row>
    <row r="78" spans="1:7" s="228" customFormat="1">
      <c r="A78" s="456"/>
      <c r="B78" s="362"/>
      <c r="C78" s="336"/>
      <c r="D78" s="295"/>
      <c r="E78" s="338"/>
      <c r="F78" s="297"/>
      <c r="G78" s="172"/>
    </row>
    <row r="79" spans="1:7" s="228" customFormat="1">
      <c r="A79" s="455" t="s">
        <v>555</v>
      </c>
      <c r="B79" s="424" t="s">
        <v>558</v>
      </c>
      <c r="C79" s="421" t="s">
        <v>559</v>
      </c>
      <c r="D79" s="430"/>
      <c r="E79" s="382"/>
      <c r="F79" s="297"/>
      <c r="G79" s="172"/>
    </row>
    <row r="80" spans="1:7" s="228" customFormat="1">
      <c r="A80" s="456"/>
      <c r="B80" s="382"/>
      <c r="C80" s="389"/>
      <c r="D80" s="419"/>
      <c r="E80" s="382"/>
      <c r="F80" s="297"/>
      <c r="G80" s="172"/>
    </row>
    <row r="81" spans="1:7" s="228" customFormat="1" ht="115.2" customHeight="1">
      <c r="A81" s="455"/>
      <c r="B81" s="382"/>
      <c r="C81" s="383" t="s">
        <v>560</v>
      </c>
      <c r="D81" s="430" t="s">
        <v>20</v>
      </c>
      <c r="E81" s="420">
        <v>1</v>
      </c>
      <c r="F81" s="422"/>
      <c r="G81" s="174"/>
    </row>
    <row r="82" spans="1:7" s="228" customFormat="1" ht="5.7" customHeight="1">
      <c r="A82" s="456"/>
      <c r="B82" s="382"/>
      <c r="C82" s="389"/>
      <c r="D82" s="419"/>
      <c r="E82" s="382"/>
      <c r="F82" s="296"/>
      <c r="G82" s="172"/>
    </row>
    <row r="83" spans="1:7" s="228" customFormat="1" ht="52.8">
      <c r="A83" s="455" t="s">
        <v>557</v>
      </c>
      <c r="B83" s="382"/>
      <c r="C83" s="383" t="s">
        <v>561</v>
      </c>
      <c r="D83" s="430" t="s">
        <v>20</v>
      </c>
      <c r="E83" s="420">
        <v>1</v>
      </c>
      <c r="F83" s="422"/>
      <c r="G83" s="174"/>
    </row>
    <row r="84" spans="1:7" s="228" customFormat="1">
      <c r="A84" s="455"/>
      <c r="B84" s="382"/>
      <c r="C84" s="383"/>
      <c r="D84" s="430"/>
      <c r="E84" s="420"/>
      <c r="F84" s="422"/>
      <c r="G84" s="174"/>
    </row>
    <row r="85" spans="1:7" s="228" customFormat="1">
      <c r="A85" s="455"/>
      <c r="B85" s="382"/>
      <c r="C85" s="383" t="s">
        <v>1181</v>
      </c>
      <c r="D85" s="430" t="s">
        <v>20</v>
      </c>
      <c r="E85" s="420">
        <v>1</v>
      </c>
      <c r="F85" s="422"/>
      <c r="G85" s="174"/>
    </row>
    <row r="86" spans="1:7" s="228" customFormat="1">
      <c r="A86" s="455"/>
      <c r="B86" s="382"/>
      <c r="C86" s="383"/>
      <c r="D86" s="430"/>
      <c r="E86" s="420"/>
      <c r="F86" s="422"/>
      <c r="G86" s="174"/>
    </row>
    <row r="87" spans="1:7" s="228" customFormat="1">
      <c r="A87" s="455"/>
      <c r="B87" s="382"/>
      <c r="C87" s="383" t="s">
        <v>1182</v>
      </c>
      <c r="D87" s="430" t="s">
        <v>20</v>
      </c>
      <c r="E87" s="420">
        <v>1</v>
      </c>
      <c r="F87" s="422"/>
      <c r="G87" s="174"/>
    </row>
    <row r="88" spans="1:7" s="228" customFormat="1">
      <c r="A88" s="455"/>
      <c r="B88" s="382"/>
      <c r="C88" s="383"/>
      <c r="D88" s="430"/>
      <c r="E88" s="420"/>
      <c r="F88" s="422"/>
      <c r="G88" s="174"/>
    </row>
    <row r="89" spans="1:7" s="228" customFormat="1" ht="26.4">
      <c r="A89" s="1128">
        <v>1.2</v>
      </c>
      <c r="B89" s="473" t="s">
        <v>562</v>
      </c>
      <c r="C89" s="389" t="s">
        <v>563</v>
      </c>
      <c r="D89" s="382"/>
      <c r="E89" s="431"/>
      <c r="F89" s="296"/>
      <c r="G89" s="172"/>
    </row>
    <row r="90" spans="1:7" s="228" customFormat="1">
      <c r="A90" s="455"/>
      <c r="B90" s="382"/>
      <c r="C90" s="389"/>
      <c r="D90" s="419"/>
      <c r="E90" s="382"/>
      <c r="F90" s="297"/>
      <c r="G90" s="172"/>
    </row>
    <row r="91" spans="1:7" s="228" customFormat="1" ht="39.6">
      <c r="A91" s="1385" t="s">
        <v>564</v>
      </c>
      <c r="B91" s="424" t="s">
        <v>393</v>
      </c>
      <c r="C91" s="383" t="s">
        <v>565</v>
      </c>
      <c r="D91" s="381" t="s">
        <v>566</v>
      </c>
      <c r="E91" s="431">
        <v>18</v>
      </c>
      <c r="F91" s="1386"/>
      <c r="G91" s="174"/>
    </row>
    <row r="92" spans="1:7" s="228" customFormat="1">
      <c r="A92" s="456"/>
      <c r="B92" s="424"/>
      <c r="C92" s="383"/>
      <c r="D92" s="381"/>
      <c r="E92" s="431"/>
      <c r="F92" s="452"/>
      <c r="G92" s="174"/>
    </row>
    <row r="93" spans="1:7" s="228" customFormat="1">
      <c r="A93" s="456"/>
      <c r="B93" s="424"/>
      <c r="C93" s="383"/>
      <c r="D93" s="381"/>
      <c r="E93" s="431"/>
      <c r="F93" s="452"/>
      <c r="G93" s="174"/>
    </row>
    <row r="94" spans="1:7" s="228" customFormat="1">
      <c r="A94" s="456"/>
      <c r="B94" s="424"/>
      <c r="C94" s="383"/>
      <c r="D94" s="381"/>
      <c r="E94" s="431"/>
      <c r="F94" s="452"/>
      <c r="G94" s="174"/>
    </row>
    <row r="95" spans="1:7" s="228" customFormat="1">
      <c r="A95" s="456"/>
      <c r="B95" s="424"/>
      <c r="C95" s="383"/>
      <c r="D95" s="381"/>
      <c r="E95" s="431"/>
      <c r="F95" s="452"/>
      <c r="G95" s="174"/>
    </row>
    <row r="96" spans="1:7" s="5" customFormat="1">
      <c r="A96" s="468"/>
      <c r="B96" s="465"/>
      <c r="C96" s="144" t="s">
        <v>79</v>
      </c>
      <c r="D96" s="145"/>
      <c r="E96" s="146"/>
      <c r="F96" s="379" t="s">
        <v>18</v>
      </c>
      <c r="G96" s="218"/>
    </row>
    <row r="97" spans="1:7" s="5" customFormat="1" ht="15" customHeight="1">
      <c r="A97" s="455"/>
      <c r="B97" s="147"/>
      <c r="C97" s="144" t="s">
        <v>80</v>
      </c>
      <c r="D97" s="148"/>
      <c r="E97" s="146"/>
      <c r="F97" s="379" t="s">
        <v>18</v>
      </c>
      <c r="G97" s="218"/>
    </row>
    <row r="98" spans="1:7" s="228" customFormat="1">
      <c r="A98" s="456"/>
      <c r="B98" s="424"/>
      <c r="C98" s="383"/>
      <c r="D98" s="381"/>
      <c r="E98" s="431"/>
      <c r="F98" s="452"/>
      <c r="G98" s="174"/>
    </row>
    <row r="99" spans="1:7" s="228" customFormat="1">
      <c r="A99" s="455"/>
      <c r="B99" s="424" t="s">
        <v>567</v>
      </c>
      <c r="C99" s="389" t="s">
        <v>568</v>
      </c>
      <c r="D99" s="382"/>
      <c r="E99" s="431"/>
      <c r="F99" s="296"/>
      <c r="G99" s="172"/>
    </row>
    <row r="100" spans="1:7" s="228" customFormat="1" ht="9" customHeight="1">
      <c r="A100" s="456"/>
      <c r="B100" s="382"/>
      <c r="C100" s="389"/>
      <c r="D100" s="419"/>
      <c r="E100" s="382"/>
      <c r="F100" s="297"/>
      <c r="G100" s="172"/>
    </row>
    <row r="101" spans="1:7" s="228" customFormat="1" ht="26.4">
      <c r="A101" s="455"/>
      <c r="B101" s="382" t="s">
        <v>234</v>
      </c>
      <c r="C101" s="421" t="s">
        <v>569</v>
      </c>
      <c r="D101" s="382"/>
      <c r="E101" s="431"/>
      <c r="F101" s="296"/>
      <c r="G101" s="172"/>
    </row>
    <row r="102" spans="1:7" s="228" customFormat="1">
      <c r="A102" s="456"/>
      <c r="B102" s="382"/>
      <c r="C102" s="389"/>
      <c r="D102" s="419"/>
      <c r="E102" s="382"/>
      <c r="F102" s="296"/>
      <c r="G102" s="172"/>
    </row>
    <row r="103" spans="1:7" s="228" customFormat="1" ht="52.8">
      <c r="A103" s="455" t="s">
        <v>570</v>
      </c>
      <c r="B103" s="382" t="s">
        <v>571</v>
      </c>
      <c r="C103" s="383" t="s">
        <v>572</v>
      </c>
      <c r="D103" s="382" t="s">
        <v>566</v>
      </c>
      <c r="E103" s="431">
        <v>18</v>
      </c>
      <c r="F103" s="452"/>
      <c r="G103" s="174"/>
    </row>
    <row r="104" spans="1:7" s="228" customFormat="1" ht="6.75" customHeight="1">
      <c r="A104" s="456"/>
      <c r="B104" s="382"/>
      <c r="C104" s="389"/>
      <c r="D104" s="419"/>
      <c r="E104" s="382"/>
      <c r="F104" s="296"/>
      <c r="G104" s="172"/>
    </row>
    <row r="105" spans="1:7" s="228" customFormat="1" ht="28.5" customHeight="1">
      <c r="A105" s="455" t="s">
        <v>573</v>
      </c>
      <c r="B105" s="382"/>
      <c r="C105" s="383" t="s">
        <v>574</v>
      </c>
      <c r="D105" s="382" t="s">
        <v>566</v>
      </c>
      <c r="E105" s="431">
        <v>18</v>
      </c>
      <c r="F105" s="446"/>
      <c r="G105" s="453"/>
    </row>
    <row r="106" spans="1:7" s="228" customFormat="1" ht="8.6999999999999993" customHeight="1">
      <c r="A106" s="456"/>
      <c r="B106" s="382"/>
      <c r="C106" s="389"/>
      <c r="D106" s="419"/>
      <c r="E106" s="382"/>
      <c r="F106" s="337"/>
      <c r="G106" s="172"/>
    </row>
    <row r="107" spans="1:7" s="228" customFormat="1" ht="29.1" customHeight="1">
      <c r="A107" s="455" t="s">
        <v>575</v>
      </c>
      <c r="B107" s="382"/>
      <c r="C107" s="383" t="s">
        <v>576</v>
      </c>
      <c r="D107" s="382" t="s">
        <v>566</v>
      </c>
      <c r="E107" s="431">
        <v>18</v>
      </c>
      <c r="F107" s="446"/>
      <c r="G107" s="453"/>
    </row>
    <row r="108" spans="1:7" s="228" customFormat="1" ht="29.1" customHeight="1">
      <c r="A108" s="606" t="s">
        <v>577</v>
      </c>
      <c r="B108" s="382"/>
      <c r="C108" s="470" t="s">
        <v>1062</v>
      </c>
      <c r="D108" s="382" t="s">
        <v>566</v>
      </c>
      <c r="E108" s="431">
        <v>18</v>
      </c>
      <c r="F108" s="446"/>
      <c r="G108" s="453"/>
    </row>
    <row r="109" spans="1:7" s="228" customFormat="1" ht="8.1" customHeight="1">
      <c r="A109" s="606"/>
      <c r="B109" s="382"/>
      <c r="C109" s="470"/>
      <c r="D109" s="382"/>
      <c r="E109" s="431"/>
      <c r="F109" s="446"/>
      <c r="G109" s="453"/>
    </row>
    <row r="110" spans="1:7" s="228" customFormat="1" ht="21" customHeight="1">
      <c r="A110" s="606" t="s">
        <v>579</v>
      </c>
      <c r="B110" s="382"/>
      <c r="C110" s="383" t="s">
        <v>1063</v>
      </c>
      <c r="D110" s="382" t="s">
        <v>566</v>
      </c>
      <c r="E110" s="431">
        <v>18</v>
      </c>
      <c r="F110" s="446"/>
      <c r="G110" s="453"/>
    </row>
    <row r="111" spans="1:7" s="228" customFormat="1" ht="7.2" customHeight="1">
      <c r="A111" s="606"/>
      <c r="B111" s="382"/>
      <c r="C111" s="383"/>
      <c r="D111" s="382"/>
      <c r="E111" s="431"/>
      <c r="F111" s="446"/>
      <c r="G111" s="453"/>
    </row>
    <row r="112" spans="1:7" s="228" customFormat="1" ht="21" customHeight="1">
      <c r="A112" s="455" t="s">
        <v>582</v>
      </c>
      <c r="B112" s="382"/>
      <c r="C112" s="383" t="s">
        <v>1169</v>
      </c>
      <c r="D112" s="382" t="s">
        <v>566</v>
      </c>
      <c r="E112" s="431">
        <v>18</v>
      </c>
      <c r="F112" s="446"/>
      <c r="G112" s="453"/>
    </row>
    <row r="113" spans="1:7" s="228" customFormat="1" ht="12.6" customHeight="1">
      <c r="A113" s="455"/>
      <c r="B113" s="382"/>
      <c r="C113" s="383"/>
      <c r="D113" s="382"/>
      <c r="E113" s="431"/>
      <c r="F113" s="446"/>
      <c r="G113" s="453"/>
    </row>
    <row r="114" spans="1:7" s="228" customFormat="1" ht="21" customHeight="1">
      <c r="A114" s="455" t="s">
        <v>582</v>
      </c>
      <c r="B114" s="382"/>
      <c r="C114" s="383" t="s">
        <v>1154</v>
      </c>
      <c r="D114" s="382" t="s">
        <v>566</v>
      </c>
      <c r="E114" s="431">
        <v>18</v>
      </c>
      <c r="F114" s="446"/>
      <c r="G114" s="453"/>
    </row>
    <row r="115" spans="1:7" s="228" customFormat="1" ht="11.1" customHeight="1">
      <c r="A115" s="606"/>
      <c r="B115" s="382"/>
      <c r="C115" s="383"/>
      <c r="D115" s="382"/>
      <c r="E115" s="431"/>
      <c r="F115" s="446"/>
      <c r="G115" s="453"/>
    </row>
    <row r="116" spans="1:7" s="228" customFormat="1" ht="18.600000000000001" customHeight="1">
      <c r="A116" s="455" t="s">
        <v>584</v>
      </c>
      <c r="B116" s="7" t="s">
        <v>578</v>
      </c>
      <c r="C116" s="401" t="s">
        <v>524</v>
      </c>
      <c r="D116" s="387"/>
      <c r="E116" s="432"/>
      <c r="F116" s="296"/>
      <c r="G116" s="172"/>
    </row>
    <row r="117" spans="1:7" s="228" customFormat="1" ht="7.2" customHeight="1">
      <c r="A117" s="456"/>
      <c r="B117" s="382"/>
      <c r="C117" s="389"/>
      <c r="D117" s="419"/>
      <c r="E117" s="382"/>
      <c r="F117" s="296"/>
      <c r="G117" s="172"/>
    </row>
    <row r="118" spans="1:7" s="228" customFormat="1">
      <c r="A118" s="455" t="s">
        <v>1170</v>
      </c>
      <c r="B118" s="10"/>
      <c r="C118" s="7" t="s">
        <v>525</v>
      </c>
      <c r="D118" s="382" t="s">
        <v>566</v>
      </c>
      <c r="E118" s="431">
        <v>18</v>
      </c>
      <c r="F118" s="297"/>
      <c r="G118" s="172"/>
    </row>
    <row r="119" spans="1:7" s="228" customFormat="1">
      <c r="A119" s="456"/>
      <c r="B119" s="382"/>
      <c r="C119" s="389"/>
      <c r="D119" s="419"/>
      <c r="E119" s="382"/>
      <c r="F119" s="297"/>
      <c r="G119" s="172"/>
    </row>
    <row r="120" spans="1:7" s="228" customFormat="1">
      <c r="A120" s="455" t="s">
        <v>1171</v>
      </c>
      <c r="B120" s="10"/>
      <c r="C120" s="7" t="s">
        <v>526</v>
      </c>
      <c r="D120" s="382" t="s">
        <v>566</v>
      </c>
      <c r="E120" s="431">
        <v>18</v>
      </c>
      <c r="F120" s="297"/>
      <c r="G120" s="172"/>
    </row>
    <row r="121" spans="1:7" s="228" customFormat="1">
      <c r="A121" s="456"/>
      <c r="B121" s="382"/>
      <c r="C121" s="389"/>
      <c r="D121" s="419"/>
      <c r="E121" s="382"/>
      <c r="F121" s="342"/>
      <c r="G121" s="172"/>
    </row>
    <row r="122" spans="1:7" s="228" customFormat="1">
      <c r="A122" s="455" t="s">
        <v>1172</v>
      </c>
      <c r="B122" s="10"/>
      <c r="C122" s="7" t="s">
        <v>527</v>
      </c>
      <c r="D122" s="382" t="s">
        <v>566</v>
      </c>
      <c r="E122" s="431">
        <v>18</v>
      </c>
      <c r="F122" s="342"/>
      <c r="G122" s="172"/>
    </row>
    <row r="123" spans="1:7" s="228" customFormat="1">
      <c r="A123" s="456"/>
      <c r="B123" s="382"/>
      <c r="C123" s="389"/>
      <c r="D123" s="419"/>
      <c r="E123" s="382"/>
      <c r="F123" s="297"/>
      <c r="G123" s="213"/>
    </row>
    <row r="124" spans="1:7" s="228" customFormat="1">
      <c r="A124" s="455" t="s">
        <v>1173</v>
      </c>
      <c r="B124" s="10"/>
      <c r="C124" s="7" t="s">
        <v>528</v>
      </c>
      <c r="D124" s="382" t="s">
        <v>566</v>
      </c>
      <c r="E124" s="431">
        <v>18</v>
      </c>
      <c r="F124" s="437"/>
      <c r="G124" s="450"/>
    </row>
    <row r="125" spans="1:7" s="228" customFormat="1">
      <c r="A125" s="456"/>
      <c r="B125" s="382"/>
      <c r="C125" s="389"/>
      <c r="D125" s="419"/>
      <c r="E125" s="382"/>
      <c r="F125" s="437"/>
      <c r="G125" s="450"/>
    </row>
    <row r="126" spans="1:7" s="228" customFormat="1">
      <c r="A126" s="455" t="s">
        <v>1174</v>
      </c>
      <c r="B126" s="387"/>
      <c r="C126" s="383" t="s">
        <v>529</v>
      </c>
      <c r="D126" s="382" t="s">
        <v>566</v>
      </c>
      <c r="E126" s="431">
        <v>18</v>
      </c>
      <c r="F126" s="296"/>
      <c r="G126" s="213"/>
    </row>
    <row r="127" spans="1:7" s="228" customFormat="1">
      <c r="A127" s="456"/>
      <c r="B127" s="387"/>
      <c r="C127" s="383"/>
      <c r="D127" s="382"/>
      <c r="E127" s="423"/>
      <c r="F127" s="229"/>
      <c r="G127" s="172"/>
    </row>
    <row r="128" spans="1:7" s="228" customFormat="1">
      <c r="A128" s="455" t="s">
        <v>1175</v>
      </c>
      <c r="B128" s="387"/>
      <c r="C128" s="383" t="s">
        <v>530</v>
      </c>
      <c r="D128" s="382" t="s">
        <v>566</v>
      </c>
      <c r="E128" s="431">
        <v>18</v>
      </c>
      <c r="F128" s="229"/>
      <c r="G128" s="172"/>
    </row>
    <row r="129" spans="1:7" s="228" customFormat="1">
      <c r="A129" s="456"/>
      <c r="B129" s="387"/>
      <c r="C129" s="383"/>
      <c r="D129" s="382"/>
      <c r="E129" s="423"/>
      <c r="F129" s="297"/>
      <c r="G129" s="172"/>
    </row>
    <row r="130" spans="1:7" s="228" customFormat="1" ht="26.4">
      <c r="A130" s="455" t="s">
        <v>1176</v>
      </c>
      <c r="B130" s="387"/>
      <c r="C130" s="383" t="s">
        <v>531</v>
      </c>
      <c r="D130" s="382" t="s">
        <v>566</v>
      </c>
      <c r="E130" s="431">
        <v>18</v>
      </c>
      <c r="F130" s="452"/>
      <c r="G130" s="174"/>
    </row>
    <row r="131" spans="1:7" s="228" customFormat="1">
      <c r="A131" s="456"/>
      <c r="B131" s="382"/>
      <c r="C131" s="389"/>
      <c r="D131" s="419"/>
      <c r="E131" s="382"/>
      <c r="F131" s="296"/>
      <c r="G131" s="172"/>
    </row>
    <row r="132" spans="1:7" s="228" customFormat="1">
      <c r="A132" s="455" t="s">
        <v>1177</v>
      </c>
      <c r="B132" s="387"/>
      <c r="C132" s="383" t="s">
        <v>532</v>
      </c>
      <c r="D132" s="382" t="s">
        <v>566</v>
      </c>
      <c r="E132" s="431">
        <v>18</v>
      </c>
      <c r="F132" s="337"/>
      <c r="G132" s="172"/>
    </row>
    <row r="133" spans="1:7" s="228" customFormat="1">
      <c r="A133" s="456"/>
      <c r="B133" s="424"/>
      <c r="C133" s="383"/>
      <c r="D133" s="381"/>
      <c r="E133" s="431"/>
      <c r="F133" s="452"/>
      <c r="G133" s="174"/>
    </row>
    <row r="134" spans="1:7" s="228" customFormat="1">
      <c r="A134" s="455" t="s">
        <v>1178</v>
      </c>
      <c r="B134" s="387"/>
      <c r="C134" s="383" t="s">
        <v>533</v>
      </c>
      <c r="D134" s="382" t="s">
        <v>566</v>
      </c>
      <c r="E134" s="431">
        <v>18</v>
      </c>
      <c r="F134" s="297"/>
      <c r="G134" s="172"/>
    </row>
    <row r="135" spans="1:7" s="228" customFormat="1">
      <c r="A135" s="456"/>
      <c r="B135" s="382"/>
      <c r="C135" s="389"/>
      <c r="D135" s="419"/>
      <c r="E135" s="382"/>
      <c r="F135" s="297"/>
      <c r="G135" s="172"/>
    </row>
    <row r="136" spans="1:7" s="228" customFormat="1">
      <c r="A136" s="455" t="s">
        <v>1179</v>
      </c>
      <c r="B136" s="387"/>
      <c r="C136" s="383" t="s">
        <v>534</v>
      </c>
      <c r="D136" s="382" t="s">
        <v>566</v>
      </c>
      <c r="E136" s="431">
        <v>18</v>
      </c>
      <c r="F136" s="297"/>
      <c r="G136" s="172"/>
    </row>
    <row r="137" spans="1:7" s="228" customFormat="1">
      <c r="A137" s="456"/>
      <c r="B137" s="424"/>
      <c r="C137" s="383"/>
      <c r="D137" s="381"/>
      <c r="E137" s="431"/>
      <c r="F137" s="452"/>
      <c r="G137" s="174"/>
    </row>
    <row r="138" spans="1:7" s="228" customFormat="1" ht="32.700000000000003" customHeight="1">
      <c r="A138" s="455" t="s">
        <v>588</v>
      </c>
      <c r="B138" s="10" t="s">
        <v>580</v>
      </c>
      <c r="C138" s="7" t="s">
        <v>581</v>
      </c>
      <c r="D138" s="382" t="s">
        <v>566</v>
      </c>
      <c r="E138" s="431">
        <v>18</v>
      </c>
      <c r="F138" s="446"/>
      <c r="G138" s="174"/>
    </row>
    <row r="139" spans="1:7" s="228" customFormat="1">
      <c r="A139" s="456"/>
      <c r="B139" s="382"/>
      <c r="C139" s="389"/>
      <c r="D139" s="419"/>
      <c r="E139" s="382"/>
      <c r="F139" s="337"/>
      <c r="G139" s="172"/>
    </row>
    <row r="140" spans="1:7" s="228" customFormat="1">
      <c r="A140" s="455" t="s">
        <v>590</v>
      </c>
      <c r="B140" s="387" t="s">
        <v>6</v>
      </c>
      <c r="C140" s="7" t="s">
        <v>583</v>
      </c>
      <c r="D140" s="382" t="s">
        <v>566</v>
      </c>
      <c r="E140" s="431">
        <v>18</v>
      </c>
      <c r="F140" s="297"/>
      <c r="G140" s="172"/>
    </row>
    <row r="141" spans="1:7" s="228" customFormat="1">
      <c r="A141" s="456"/>
      <c r="B141" s="382"/>
      <c r="C141" s="389"/>
      <c r="D141" s="419"/>
      <c r="E141" s="382"/>
      <c r="F141" s="297"/>
      <c r="G141" s="172"/>
    </row>
    <row r="142" spans="1:7" s="228" customFormat="1" ht="29.1" customHeight="1">
      <c r="A142" s="455" t="s">
        <v>593</v>
      </c>
      <c r="B142" s="382" t="s">
        <v>585</v>
      </c>
      <c r="C142" s="383" t="s">
        <v>726</v>
      </c>
      <c r="D142" s="382" t="s">
        <v>566</v>
      </c>
      <c r="E142" s="431">
        <v>18</v>
      </c>
      <c r="F142" s="422"/>
      <c r="G142" s="174"/>
    </row>
    <row r="143" spans="1:7" s="228" customFormat="1">
      <c r="A143" s="456"/>
      <c r="B143" s="382"/>
      <c r="C143" s="389"/>
      <c r="D143" s="419"/>
      <c r="E143" s="382"/>
      <c r="F143" s="297"/>
      <c r="G143" s="172"/>
    </row>
    <row r="144" spans="1:7" s="228" customFormat="1">
      <c r="A144" s="455"/>
      <c r="B144" s="424" t="s">
        <v>586</v>
      </c>
      <c r="C144" s="421" t="s">
        <v>587</v>
      </c>
      <c r="D144" s="382"/>
      <c r="E144" s="431"/>
      <c r="F144" s="297"/>
      <c r="G144" s="172"/>
    </row>
    <row r="145" spans="1:7" s="228" customFormat="1">
      <c r="A145" s="456"/>
      <c r="B145" s="382"/>
      <c r="C145" s="389"/>
      <c r="D145" s="419"/>
      <c r="E145" s="382"/>
      <c r="F145" s="297"/>
      <c r="G145" s="172"/>
    </row>
    <row r="146" spans="1:7" s="228" customFormat="1" ht="39.6">
      <c r="A146" s="455" t="s">
        <v>595</v>
      </c>
      <c r="B146" s="382"/>
      <c r="C146" s="384" t="s">
        <v>589</v>
      </c>
      <c r="D146" s="382" t="s">
        <v>566</v>
      </c>
      <c r="E146" s="431">
        <v>18</v>
      </c>
      <c r="F146" s="446"/>
      <c r="G146" s="174"/>
    </row>
    <row r="147" spans="1:7" s="228" customFormat="1">
      <c r="A147" s="455"/>
      <c r="B147" s="382"/>
      <c r="C147" s="384"/>
      <c r="D147" s="382"/>
      <c r="E147" s="431"/>
      <c r="F147" s="446"/>
      <c r="G147" s="174"/>
    </row>
    <row r="148" spans="1:7" s="228" customFormat="1">
      <c r="A148" s="455"/>
      <c r="B148" s="382"/>
      <c r="C148" s="384"/>
      <c r="D148" s="382"/>
      <c r="E148" s="431"/>
      <c r="F148" s="446"/>
      <c r="G148" s="174"/>
    </row>
    <row r="149" spans="1:7" s="228" customFormat="1">
      <c r="A149" s="455"/>
      <c r="B149" s="382"/>
      <c r="C149" s="384"/>
      <c r="D149" s="382"/>
      <c r="E149" s="431"/>
      <c r="F149" s="446"/>
      <c r="G149" s="174"/>
    </row>
    <row r="150" spans="1:7" s="228" customFormat="1">
      <c r="A150" s="455"/>
      <c r="B150" s="382"/>
      <c r="C150" s="384"/>
      <c r="D150" s="382"/>
      <c r="E150" s="431"/>
      <c r="F150" s="446"/>
      <c r="G150" s="174"/>
    </row>
    <row r="151" spans="1:7" s="228" customFormat="1">
      <c r="A151" s="455"/>
      <c r="B151" s="382"/>
      <c r="C151" s="384"/>
      <c r="D151" s="382"/>
      <c r="E151" s="431"/>
      <c r="F151" s="446"/>
      <c r="G151" s="174"/>
    </row>
    <row r="152" spans="1:7" s="228" customFormat="1">
      <c r="A152" s="455"/>
      <c r="B152" s="382"/>
      <c r="C152" s="384"/>
      <c r="D152" s="382"/>
      <c r="E152" s="431"/>
      <c r="F152" s="446"/>
      <c r="G152" s="174"/>
    </row>
    <row r="153" spans="1:7" s="228" customFormat="1">
      <c r="A153" s="455"/>
      <c r="B153" s="382"/>
      <c r="C153" s="384"/>
      <c r="D153" s="382"/>
      <c r="E153" s="431"/>
      <c r="F153" s="446"/>
      <c r="G153" s="174"/>
    </row>
    <row r="154" spans="1:7" s="228" customFormat="1">
      <c r="A154" s="455"/>
      <c r="B154" s="382"/>
      <c r="C154" s="384"/>
      <c r="D154" s="382"/>
      <c r="E154" s="431"/>
      <c r="F154" s="446"/>
      <c r="G154" s="174"/>
    </row>
    <row r="155" spans="1:7" s="228" customFormat="1">
      <c r="A155" s="455"/>
      <c r="B155" s="382"/>
      <c r="C155" s="384"/>
      <c r="D155" s="382"/>
      <c r="E155" s="431"/>
      <c r="F155" s="446"/>
      <c r="G155" s="174"/>
    </row>
    <row r="156" spans="1:7" s="228" customFormat="1">
      <c r="A156" s="455"/>
      <c r="B156" s="382"/>
      <c r="C156" s="384"/>
      <c r="D156" s="382"/>
      <c r="E156" s="431"/>
      <c r="F156" s="446"/>
      <c r="G156" s="174"/>
    </row>
    <row r="157" spans="1:7" s="228" customFormat="1">
      <c r="A157" s="456"/>
      <c r="B157" s="382"/>
      <c r="C157" s="389"/>
      <c r="D157" s="419"/>
      <c r="E157" s="382"/>
      <c r="F157" s="229"/>
      <c r="G157" s="172"/>
    </row>
    <row r="158" spans="1:7" s="5" customFormat="1">
      <c r="A158" s="468"/>
      <c r="B158" s="465"/>
      <c r="C158" s="144" t="s">
        <v>79</v>
      </c>
      <c r="D158" s="145"/>
      <c r="E158" s="146"/>
      <c r="F158" s="379" t="s">
        <v>18</v>
      </c>
      <c r="G158" s="218"/>
    </row>
    <row r="159" spans="1:7" s="5" customFormat="1" ht="15" customHeight="1">
      <c r="A159" s="455"/>
      <c r="B159" s="147"/>
      <c r="C159" s="144" t="s">
        <v>80</v>
      </c>
      <c r="D159" s="148"/>
      <c r="E159" s="146"/>
      <c r="F159" s="379" t="s">
        <v>18</v>
      </c>
      <c r="G159" s="218"/>
    </row>
    <row r="160" spans="1:7" s="228" customFormat="1">
      <c r="A160" s="456"/>
      <c r="B160" s="382"/>
      <c r="C160" s="389"/>
      <c r="D160" s="419"/>
      <c r="E160" s="382"/>
      <c r="F160" s="229"/>
      <c r="G160" s="172"/>
    </row>
    <row r="161" spans="1:7" s="228" customFormat="1">
      <c r="A161" s="456"/>
      <c r="B161" s="382"/>
      <c r="C161" s="389"/>
      <c r="D161" s="419"/>
      <c r="E161" s="382"/>
      <c r="F161" s="229"/>
      <c r="G161" s="172"/>
    </row>
    <row r="162" spans="1:7" s="228" customFormat="1">
      <c r="A162" s="455" t="s">
        <v>597</v>
      </c>
      <c r="B162" s="424" t="s">
        <v>542</v>
      </c>
      <c r="C162" s="421" t="s">
        <v>591</v>
      </c>
      <c r="D162" s="382"/>
      <c r="E162" s="431"/>
      <c r="F162" s="339"/>
      <c r="G162" s="172"/>
    </row>
    <row r="163" spans="1:7" s="228" customFormat="1">
      <c r="A163" s="456"/>
      <c r="B163" s="382"/>
      <c r="C163" s="389"/>
      <c r="D163" s="419"/>
      <c r="E163" s="382"/>
      <c r="F163" s="297"/>
      <c r="G163" s="172"/>
    </row>
    <row r="164" spans="1:7" s="228" customFormat="1" ht="168" customHeight="1">
      <c r="A164" s="455"/>
      <c r="B164" s="382"/>
      <c r="C164" s="383" t="s">
        <v>592</v>
      </c>
      <c r="D164" s="382" t="s">
        <v>566</v>
      </c>
      <c r="E164" s="431">
        <v>18</v>
      </c>
      <c r="F164" s="422"/>
      <c r="G164" s="174"/>
    </row>
    <row r="165" spans="1:7" s="228" customFormat="1" ht="8.6999999999999993" customHeight="1">
      <c r="A165" s="456"/>
      <c r="B165" s="382"/>
      <c r="C165" s="389"/>
      <c r="D165" s="419"/>
      <c r="E165" s="382"/>
      <c r="F165" s="296"/>
      <c r="G165" s="172"/>
    </row>
    <row r="166" spans="1:7" s="228" customFormat="1" ht="39.6">
      <c r="A166" s="455" t="s">
        <v>599</v>
      </c>
      <c r="B166" s="382"/>
      <c r="C166" s="383" t="s">
        <v>594</v>
      </c>
      <c r="D166" s="382" t="s">
        <v>566</v>
      </c>
      <c r="E166" s="431">
        <v>18</v>
      </c>
      <c r="F166" s="452"/>
      <c r="G166" s="174"/>
    </row>
    <row r="167" spans="1:7" s="228" customFormat="1">
      <c r="A167" s="456"/>
      <c r="B167" s="382"/>
      <c r="C167" s="389"/>
      <c r="D167" s="419"/>
      <c r="E167" s="382"/>
      <c r="F167" s="297"/>
      <c r="G167" s="172"/>
    </row>
    <row r="168" spans="1:7" s="228" customFormat="1" ht="52.8">
      <c r="A168" s="455" t="s">
        <v>600</v>
      </c>
      <c r="B168" s="382"/>
      <c r="C168" s="383" t="s">
        <v>596</v>
      </c>
      <c r="D168" s="382" t="s">
        <v>566</v>
      </c>
      <c r="E168" s="431">
        <v>18</v>
      </c>
      <c r="F168" s="452"/>
      <c r="G168" s="174"/>
    </row>
    <row r="169" spans="1:7" s="228" customFormat="1" ht="6" customHeight="1">
      <c r="A169" s="456"/>
      <c r="B169" s="382"/>
      <c r="C169" s="389"/>
      <c r="D169" s="419"/>
      <c r="E169" s="382"/>
      <c r="F169" s="296"/>
      <c r="G169" s="172"/>
    </row>
    <row r="170" spans="1:7" s="228" customFormat="1" ht="66.75" customHeight="1">
      <c r="A170" s="455" t="s">
        <v>603</v>
      </c>
      <c r="B170" s="382"/>
      <c r="C170" s="383" t="s">
        <v>598</v>
      </c>
      <c r="D170" s="382" t="s">
        <v>566</v>
      </c>
      <c r="E170" s="431">
        <v>18</v>
      </c>
      <c r="F170" s="452"/>
      <c r="G170" s="174"/>
    </row>
    <row r="171" spans="1:7" s="228" customFormat="1" ht="4.5" customHeight="1">
      <c r="A171" s="456"/>
      <c r="B171" s="382"/>
      <c r="C171" s="389"/>
      <c r="D171" s="419"/>
      <c r="E171" s="382"/>
      <c r="F171" s="296"/>
      <c r="G171" s="172"/>
    </row>
    <row r="172" spans="1:7" s="228" customFormat="1" ht="116.7" customHeight="1">
      <c r="A172" s="455" t="s">
        <v>606</v>
      </c>
      <c r="B172" s="382"/>
      <c r="C172" s="383" t="s">
        <v>560</v>
      </c>
      <c r="D172" s="382" t="s">
        <v>566</v>
      </c>
      <c r="E172" s="431">
        <v>18</v>
      </c>
      <c r="F172" s="452"/>
      <c r="G172" s="174"/>
    </row>
    <row r="173" spans="1:7" s="228" customFormat="1" ht="6" customHeight="1">
      <c r="A173" s="456"/>
      <c r="B173" s="382"/>
      <c r="C173" s="389"/>
      <c r="D173" s="419"/>
      <c r="E173" s="382"/>
      <c r="F173" s="296"/>
      <c r="G173" s="172"/>
    </row>
    <row r="174" spans="1:7" s="228" customFormat="1">
      <c r="A174" s="455" t="s">
        <v>609</v>
      </c>
      <c r="B174" s="382" t="s">
        <v>601</v>
      </c>
      <c r="C174" s="383" t="s">
        <v>602</v>
      </c>
      <c r="D174" s="382" t="s">
        <v>566</v>
      </c>
      <c r="E174" s="431">
        <v>18</v>
      </c>
      <c r="F174" s="296"/>
      <c r="G174" s="172"/>
    </row>
    <row r="175" spans="1:7" s="228" customFormat="1" ht="13.2" customHeight="1">
      <c r="A175" s="456"/>
      <c r="B175" s="382"/>
      <c r="C175" s="389"/>
      <c r="D175" s="419"/>
      <c r="E175" s="382"/>
      <c r="F175" s="296"/>
      <c r="G175" s="172"/>
    </row>
    <row r="176" spans="1:7" s="228" customFormat="1">
      <c r="A176" s="455" t="s">
        <v>1064</v>
      </c>
      <c r="B176" s="381"/>
      <c r="C176" s="434" t="s">
        <v>604</v>
      </c>
      <c r="D176" s="382" t="s">
        <v>566</v>
      </c>
      <c r="E176" s="431">
        <v>18</v>
      </c>
      <c r="F176" s="296"/>
      <c r="G176" s="172"/>
    </row>
    <row r="177" spans="1:7" s="228" customFormat="1" ht="4.2" customHeight="1">
      <c r="A177" s="456"/>
      <c r="B177" s="382"/>
      <c r="C177" s="389"/>
      <c r="D177" s="419"/>
      <c r="E177" s="382"/>
      <c r="F177" s="296"/>
      <c r="G177" s="172"/>
    </row>
    <row r="178" spans="1:7" s="228" customFormat="1">
      <c r="A178" s="455"/>
      <c r="B178" s="382"/>
      <c r="C178" s="421" t="s">
        <v>605</v>
      </c>
      <c r="D178" s="382"/>
      <c r="E178" s="431"/>
      <c r="F178" s="296"/>
      <c r="G178" s="172"/>
    </row>
    <row r="179" spans="1:7" s="228" customFormat="1" ht="6" customHeight="1">
      <c r="A179" s="456"/>
      <c r="B179" s="382"/>
      <c r="C179" s="389"/>
      <c r="D179" s="419"/>
      <c r="E179" s="382"/>
      <c r="F179" s="296"/>
      <c r="G179" s="172"/>
    </row>
    <row r="180" spans="1:7" s="228" customFormat="1" ht="66">
      <c r="A180" s="455" t="s">
        <v>1065</v>
      </c>
      <c r="B180" s="424" t="s">
        <v>607</v>
      </c>
      <c r="C180" s="383" t="s">
        <v>608</v>
      </c>
      <c r="D180" s="430" t="s">
        <v>566</v>
      </c>
      <c r="E180" s="431">
        <v>18</v>
      </c>
      <c r="F180" s="452"/>
      <c r="G180" s="174"/>
    </row>
    <row r="181" spans="1:7" s="228" customFormat="1" ht="4.5" customHeight="1">
      <c r="A181" s="456"/>
      <c r="B181" s="382"/>
      <c r="C181" s="389"/>
      <c r="D181" s="419"/>
      <c r="E181" s="382"/>
      <c r="F181" s="339"/>
      <c r="G181" s="172"/>
    </row>
    <row r="182" spans="1:7" s="228" customFormat="1" ht="4.5" customHeight="1">
      <c r="A182" s="456"/>
      <c r="B182" s="382"/>
      <c r="C182" s="389"/>
      <c r="D182" s="419"/>
      <c r="E182" s="382"/>
      <c r="F182" s="339"/>
      <c r="G182" s="172"/>
    </row>
    <row r="183" spans="1:7" s="228" customFormat="1" ht="171.6">
      <c r="A183" s="455" t="s">
        <v>1180</v>
      </c>
      <c r="B183" s="382"/>
      <c r="C183" s="383" t="s">
        <v>610</v>
      </c>
      <c r="D183" s="430" t="s">
        <v>566</v>
      </c>
      <c r="E183" s="431">
        <v>18</v>
      </c>
      <c r="F183" s="452"/>
      <c r="G183" s="174"/>
    </row>
    <row r="184" spans="1:7" s="228" customFormat="1">
      <c r="A184" s="455"/>
      <c r="B184" s="382"/>
      <c r="C184" s="383"/>
      <c r="D184" s="430"/>
      <c r="E184" s="431"/>
      <c r="F184" s="452"/>
      <c r="G184" s="174"/>
    </row>
    <row r="185" spans="1:7" s="228" customFormat="1">
      <c r="A185" s="455"/>
      <c r="B185" s="382"/>
      <c r="C185" s="383"/>
      <c r="D185" s="430"/>
      <c r="E185" s="431"/>
      <c r="F185" s="452"/>
      <c r="G185" s="174"/>
    </row>
    <row r="186" spans="1:7" s="228" customFormat="1">
      <c r="A186" s="455"/>
      <c r="B186" s="382"/>
      <c r="C186" s="383"/>
      <c r="D186" s="430"/>
      <c r="E186" s="431"/>
      <c r="F186" s="452"/>
      <c r="G186" s="174"/>
    </row>
    <row r="187" spans="1:7" s="228" customFormat="1">
      <c r="A187" s="455"/>
      <c r="B187" s="382"/>
      <c r="C187" s="383"/>
      <c r="D187" s="430"/>
      <c r="E187" s="431"/>
      <c r="F187" s="452"/>
      <c r="G187" s="174"/>
    </row>
    <row r="188" spans="1:7" s="228" customFormat="1">
      <c r="A188" s="455"/>
      <c r="B188" s="382"/>
      <c r="C188" s="383"/>
      <c r="D188" s="430"/>
      <c r="E188" s="431"/>
      <c r="F188" s="452"/>
      <c r="G188" s="174"/>
    </row>
    <row r="189" spans="1:7" s="228" customFormat="1">
      <c r="A189" s="455"/>
      <c r="B189" s="382"/>
      <c r="C189" s="383"/>
      <c r="D189" s="430"/>
      <c r="E189" s="431"/>
      <c r="F189" s="452"/>
      <c r="G189" s="174"/>
    </row>
    <row r="190" spans="1:7" s="228" customFormat="1" ht="20.7" customHeight="1">
      <c r="A190" s="455"/>
      <c r="B190" s="382"/>
      <c r="C190" s="383"/>
      <c r="D190" s="430"/>
      <c r="E190" s="431"/>
      <c r="F190" s="452"/>
      <c r="G190" s="174"/>
    </row>
    <row r="191" spans="1:7" s="228" customFormat="1" ht="25.2" customHeight="1">
      <c r="A191" s="455"/>
      <c r="B191" s="382"/>
      <c r="C191" s="383"/>
      <c r="D191" s="430"/>
      <c r="E191" s="431"/>
      <c r="F191" s="452"/>
      <c r="G191" s="174"/>
    </row>
    <row r="192" spans="1:7" s="228" customFormat="1" ht="5.7" customHeight="1">
      <c r="A192" s="456"/>
      <c r="B192" s="382"/>
      <c r="C192" s="389"/>
      <c r="D192" s="419"/>
      <c r="E192" s="382"/>
      <c r="F192" s="297"/>
      <c r="G192" s="172"/>
    </row>
    <row r="193" spans="1:7" s="5" customFormat="1">
      <c r="A193" s="468"/>
      <c r="B193" s="143"/>
      <c r="C193" s="144" t="s">
        <v>79</v>
      </c>
      <c r="D193" s="145"/>
      <c r="E193" s="146"/>
      <c r="F193" s="379" t="s">
        <v>18</v>
      </c>
      <c r="G193" s="218"/>
    </row>
    <row r="194" spans="1:7" s="5" customFormat="1" ht="15" customHeight="1">
      <c r="A194" s="455"/>
      <c r="B194" s="147"/>
      <c r="C194" s="144" t="s">
        <v>80</v>
      </c>
      <c r="D194" s="148"/>
      <c r="E194" s="146"/>
      <c r="F194" s="379" t="s">
        <v>18</v>
      </c>
      <c r="G194" s="218"/>
    </row>
    <row r="195" spans="1:7" s="228" customFormat="1" ht="5.7" customHeight="1">
      <c r="A195" s="456"/>
      <c r="B195" s="382"/>
      <c r="C195" s="389"/>
      <c r="D195" s="419"/>
      <c r="E195" s="382"/>
      <c r="F195" s="297"/>
      <c r="G195" s="172"/>
    </row>
    <row r="196" spans="1:7" s="228" customFormat="1" ht="5.7" customHeight="1">
      <c r="A196" s="456"/>
      <c r="B196" s="382"/>
      <c r="C196" s="389"/>
      <c r="D196" s="419"/>
      <c r="E196" s="382"/>
      <c r="F196" s="297"/>
      <c r="G196" s="172"/>
    </row>
    <row r="197" spans="1:7" s="228" customFormat="1" ht="26.4">
      <c r="A197" s="455" t="s">
        <v>770</v>
      </c>
      <c r="B197" s="381">
        <v>8.5</v>
      </c>
      <c r="C197" s="607" t="s">
        <v>1066</v>
      </c>
      <c r="D197" s="381"/>
      <c r="E197" s="435"/>
      <c r="F197" s="296"/>
      <c r="G197" s="172"/>
    </row>
    <row r="198" spans="1:7" s="228" customFormat="1">
      <c r="A198" s="455"/>
      <c r="B198" s="381"/>
      <c r="C198" s="389"/>
      <c r="D198" s="381"/>
      <c r="E198" s="435"/>
      <c r="F198" s="296"/>
      <c r="G198" s="172"/>
    </row>
    <row r="199" spans="1:7" s="228" customFormat="1">
      <c r="A199" s="608" t="s">
        <v>612</v>
      </c>
      <c r="B199" s="362"/>
      <c r="C199" s="609" t="s">
        <v>1067</v>
      </c>
      <c r="D199" s="610" t="s">
        <v>20</v>
      </c>
      <c r="E199" s="610">
        <v>1</v>
      </c>
      <c r="F199" s="611"/>
      <c r="G199" s="212"/>
    </row>
    <row r="200" spans="1:7" s="228" customFormat="1">
      <c r="A200" s="455"/>
      <c r="B200" s="381"/>
      <c r="C200" s="389"/>
      <c r="D200" s="381"/>
      <c r="E200" s="435"/>
      <c r="F200" s="296"/>
      <c r="G200" s="172"/>
    </row>
    <row r="201" spans="1:7" s="228" customFormat="1" ht="26.4">
      <c r="A201" s="455" t="s">
        <v>615</v>
      </c>
      <c r="B201" s="362"/>
      <c r="C201" s="609" t="s">
        <v>1068</v>
      </c>
      <c r="D201" s="612" t="s">
        <v>397</v>
      </c>
      <c r="E201" s="613">
        <v>1</v>
      </c>
      <c r="F201" s="615">
        <v>300000</v>
      </c>
      <c r="G201" s="615">
        <v>300000</v>
      </c>
    </row>
    <row r="202" spans="1:7" s="228" customFormat="1">
      <c r="A202" s="455"/>
      <c r="B202" s="362"/>
      <c r="C202" s="609"/>
      <c r="D202" s="612"/>
      <c r="E202" s="613"/>
      <c r="F202" s="614"/>
      <c r="G202" s="212"/>
    </row>
    <row r="203" spans="1:7" s="228" customFormat="1" ht="26.4">
      <c r="A203" s="455" t="s">
        <v>2788</v>
      </c>
      <c r="B203" s="362"/>
      <c r="C203" s="609" t="s">
        <v>2789</v>
      </c>
      <c r="D203" s="612" t="s">
        <v>397</v>
      </c>
      <c r="E203" s="1048">
        <v>1</v>
      </c>
      <c r="F203" s="1394">
        <v>1500000</v>
      </c>
      <c r="G203" s="1394">
        <v>1500000</v>
      </c>
    </row>
    <row r="204" spans="1:7" s="228" customFormat="1">
      <c r="A204" s="455">
        <v>1.4</v>
      </c>
      <c r="B204" s="381">
        <v>8.8000000000000007</v>
      </c>
      <c r="C204" s="389" t="s">
        <v>82</v>
      </c>
      <c r="D204" s="381"/>
      <c r="E204" s="435"/>
      <c r="F204" s="296"/>
      <c r="G204" s="172"/>
    </row>
    <row r="205" spans="1:7" s="228" customFormat="1">
      <c r="A205" s="456"/>
      <c r="B205" s="381" t="s">
        <v>611</v>
      </c>
      <c r="C205" s="389"/>
      <c r="D205" s="381"/>
      <c r="E205" s="435"/>
      <c r="F205" s="297"/>
      <c r="G205" s="172"/>
    </row>
    <row r="206" spans="1:7" s="228" customFormat="1" ht="39.6">
      <c r="A206" s="455" t="s">
        <v>778</v>
      </c>
      <c r="B206" s="381" t="s">
        <v>613</v>
      </c>
      <c r="C206" s="383" t="s">
        <v>614</v>
      </c>
      <c r="D206" s="381" t="s">
        <v>20</v>
      </c>
      <c r="E206" s="420">
        <v>1</v>
      </c>
      <c r="F206" s="422"/>
      <c r="G206" s="174"/>
    </row>
    <row r="207" spans="1:7" s="228" customFormat="1" ht="5.7" customHeight="1">
      <c r="A207" s="456"/>
      <c r="B207" s="382"/>
      <c r="C207" s="389"/>
      <c r="D207" s="419"/>
      <c r="E207" s="382"/>
      <c r="F207" s="297"/>
      <c r="G207" s="172"/>
    </row>
    <row r="208" spans="1:7" s="228" customFormat="1" ht="29.7" customHeight="1">
      <c r="A208" s="455" t="s">
        <v>780</v>
      </c>
      <c r="B208" s="382" t="s">
        <v>616</v>
      </c>
      <c r="C208" s="383" t="s">
        <v>617</v>
      </c>
      <c r="D208" s="381" t="s">
        <v>20</v>
      </c>
      <c r="E208" s="420">
        <v>1</v>
      </c>
      <c r="F208" s="422"/>
      <c r="G208" s="277"/>
    </row>
    <row r="209" spans="1:7" s="228" customFormat="1" ht="6" customHeight="1">
      <c r="A209" s="456"/>
      <c r="B209" s="382"/>
      <c r="C209" s="389"/>
      <c r="D209" s="419"/>
      <c r="E209" s="382"/>
      <c r="F209" s="297"/>
      <c r="G209" s="213"/>
    </row>
    <row r="210" spans="1:7" s="228" customFormat="1">
      <c r="A210" s="455" t="s">
        <v>783</v>
      </c>
      <c r="B210" s="381" t="s">
        <v>618</v>
      </c>
      <c r="C210" s="383" t="s">
        <v>619</v>
      </c>
      <c r="D210" s="381" t="s">
        <v>20</v>
      </c>
      <c r="E210" s="420">
        <v>1</v>
      </c>
      <c r="F210" s="297"/>
      <c r="G210" s="213"/>
    </row>
    <row r="211" spans="1:7" s="228" customFormat="1" ht="10.5" customHeight="1">
      <c r="A211" s="456"/>
      <c r="B211" s="382"/>
      <c r="C211" s="389"/>
      <c r="D211" s="419"/>
      <c r="E211" s="382"/>
      <c r="F211" s="297"/>
      <c r="G211" s="213"/>
    </row>
    <row r="212" spans="1:7" s="228" customFormat="1" ht="23.1" customHeight="1">
      <c r="A212" s="455" t="s">
        <v>784</v>
      </c>
      <c r="B212" s="381" t="s">
        <v>620</v>
      </c>
      <c r="C212" s="383" t="s">
        <v>621</v>
      </c>
      <c r="D212" s="381" t="s">
        <v>20</v>
      </c>
      <c r="E212" s="420">
        <v>1</v>
      </c>
      <c r="F212" s="422"/>
      <c r="G212" s="277"/>
    </row>
    <row r="213" spans="1:7" s="228" customFormat="1" ht="9.6" customHeight="1">
      <c r="A213" s="455"/>
      <c r="B213" s="381"/>
      <c r="C213" s="383"/>
      <c r="D213" s="381"/>
      <c r="E213" s="420"/>
      <c r="F213" s="297"/>
      <c r="G213" s="213"/>
    </row>
    <row r="214" spans="1:7" s="228" customFormat="1" ht="15" customHeight="1">
      <c r="A214" s="455" t="s">
        <v>785</v>
      </c>
      <c r="B214" s="381" t="s">
        <v>622</v>
      </c>
      <c r="C214" s="383" t="s">
        <v>623</v>
      </c>
      <c r="D214" s="381" t="s">
        <v>20</v>
      </c>
      <c r="E214" s="420">
        <v>1</v>
      </c>
      <c r="F214" s="297"/>
      <c r="G214" s="213"/>
    </row>
    <row r="215" spans="1:7" s="228" customFormat="1" ht="7.5" customHeight="1">
      <c r="A215" s="456"/>
      <c r="B215" s="382"/>
      <c r="C215" s="389"/>
      <c r="D215" s="419"/>
      <c r="E215" s="382"/>
      <c r="F215" s="297"/>
      <c r="G215" s="213"/>
    </row>
    <row r="216" spans="1:7" s="228" customFormat="1" ht="16.2" customHeight="1">
      <c r="A216" s="455" t="s">
        <v>1069</v>
      </c>
      <c r="B216" s="381" t="s">
        <v>624</v>
      </c>
      <c r="C216" s="383" t="s">
        <v>625</v>
      </c>
      <c r="D216" s="381" t="s">
        <v>20</v>
      </c>
      <c r="E216" s="420">
        <v>1</v>
      </c>
      <c r="F216" s="297"/>
      <c r="G216" s="213"/>
    </row>
    <row r="217" spans="1:7" s="228" customFormat="1" ht="5.7" customHeight="1">
      <c r="A217" s="456"/>
      <c r="B217" s="382"/>
      <c r="C217" s="389"/>
      <c r="D217" s="419"/>
      <c r="E217" s="382"/>
      <c r="F217" s="437"/>
      <c r="G217" s="341"/>
    </row>
    <row r="218" spans="1:7" s="228" customFormat="1" ht="17.7" customHeight="1">
      <c r="A218" s="455" t="s">
        <v>1070</v>
      </c>
      <c r="B218" s="381" t="s">
        <v>626</v>
      </c>
      <c r="C218" s="383" t="s">
        <v>627</v>
      </c>
      <c r="D218" s="381" t="s">
        <v>20</v>
      </c>
      <c r="E218" s="420">
        <v>1</v>
      </c>
      <c r="F218" s="437"/>
      <c r="G218" s="341"/>
    </row>
    <row r="219" spans="1:7" s="228" customFormat="1" ht="9" customHeight="1">
      <c r="A219" s="456"/>
      <c r="B219" s="382"/>
      <c r="C219" s="389"/>
      <c r="D219" s="419"/>
      <c r="E219" s="382"/>
      <c r="F219" s="296"/>
      <c r="G219" s="172"/>
    </row>
    <row r="220" spans="1:7" s="228" customFormat="1" ht="54.6" customHeight="1">
      <c r="A220" s="455" t="s">
        <v>1071</v>
      </c>
      <c r="B220" s="382" t="s">
        <v>628</v>
      </c>
      <c r="C220" s="383" t="s">
        <v>629</v>
      </c>
      <c r="D220" s="381" t="s">
        <v>20</v>
      </c>
      <c r="E220" s="420">
        <v>1</v>
      </c>
      <c r="F220" s="422"/>
      <c r="G220" s="174"/>
    </row>
    <row r="221" spans="1:7" s="228" customFormat="1" ht="6" customHeight="1">
      <c r="A221" s="456"/>
      <c r="B221" s="382"/>
      <c r="C221" s="389"/>
      <c r="D221" s="419"/>
      <c r="E221" s="382"/>
      <c r="F221" s="296"/>
      <c r="G221" s="341"/>
    </row>
    <row r="222" spans="1:7" s="228" customFormat="1" ht="42.75" customHeight="1">
      <c r="A222" s="455" t="s">
        <v>1072</v>
      </c>
      <c r="B222" s="436" t="s">
        <v>622</v>
      </c>
      <c r="C222" s="383" t="s">
        <v>630</v>
      </c>
      <c r="D222" s="381" t="s">
        <v>20</v>
      </c>
      <c r="E222" s="420">
        <v>1</v>
      </c>
      <c r="F222" s="464"/>
      <c r="G222" s="174"/>
    </row>
    <row r="223" spans="1:7" s="228" customFormat="1" ht="36.6" customHeight="1">
      <c r="A223" s="455"/>
      <c r="B223" s="436"/>
      <c r="C223" s="383"/>
      <c r="D223" s="381"/>
      <c r="E223" s="420"/>
      <c r="F223" s="466"/>
      <c r="G223" s="174"/>
    </row>
    <row r="224" spans="1:7" s="228" customFormat="1" ht="36.6" customHeight="1">
      <c r="A224" s="455"/>
      <c r="B224" s="436"/>
      <c r="C224" s="383"/>
      <c r="D224" s="381"/>
      <c r="E224" s="420"/>
      <c r="F224" s="466"/>
      <c r="G224" s="174"/>
    </row>
    <row r="225" spans="1:7" s="228" customFormat="1" ht="36.6" customHeight="1">
      <c r="A225" s="455"/>
      <c r="B225" s="436"/>
      <c r="C225" s="383"/>
      <c r="D225" s="381"/>
      <c r="E225" s="420"/>
      <c r="F225" s="466"/>
      <c r="G225" s="174"/>
    </row>
    <row r="226" spans="1:7" s="228" customFormat="1" ht="36.6" customHeight="1">
      <c r="A226" s="455"/>
      <c r="B226" s="436"/>
      <c r="C226" s="383"/>
      <c r="D226" s="381"/>
      <c r="E226" s="420"/>
      <c r="F226" s="466"/>
      <c r="G226" s="174"/>
    </row>
    <row r="227" spans="1:7" s="228" customFormat="1" ht="36.6" customHeight="1">
      <c r="A227" s="455"/>
      <c r="B227" s="436"/>
      <c r="C227" s="383"/>
      <c r="D227" s="381"/>
      <c r="E227" s="420"/>
      <c r="F227" s="466"/>
      <c r="G227" s="174"/>
    </row>
    <row r="228" spans="1:7" s="228" customFormat="1" ht="36.6" customHeight="1">
      <c r="A228" s="455"/>
      <c r="B228" s="436"/>
      <c r="C228" s="383"/>
      <c r="D228" s="381"/>
      <c r="E228" s="420"/>
      <c r="F228" s="466"/>
      <c r="G228" s="174"/>
    </row>
    <row r="229" spans="1:7" s="228" customFormat="1" ht="36.6" customHeight="1">
      <c r="A229" s="455"/>
      <c r="B229" s="436"/>
      <c r="C229" s="383"/>
      <c r="D229" s="381"/>
      <c r="E229" s="420"/>
      <c r="F229" s="466"/>
      <c r="G229" s="174"/>
    </row>
    <row r="230" spans="1:7" s="228" customFormat="1" ht="36.6" customHeight="1">
      <c r="A230" s="455"/>
      <c r="B230" s="436"/>
      <c r="C230" s="383"/>
      <c r="D230" s="381"/>
      <c r="E230" s="420"/>
      <c r="F230" s="466"/>
      <c r="G230" s="174"/>
    </row>
    <row r="231" spans="1:7" s="228" customFormat="1" ht="36.6" customHeight="1">
      <c r="A231" s="455"/>
      <c r="B231" s="436"/>
      <c r="C231" s="383"/>
      <c r="D231" s="381"/>
      <c r="E231" s="420"/>
      <c r="F231" s="466"/>
      <c r="G231" s="174"/>
    </row>
    <row r="232" spans="1:7" s="228" customFormat="1" ht="36.6" customHeight="1">
      <c r="A232" s="455"/>
      <c r="B232" s="436"/>
      <c r="C232" s="383"/>
      <c r="D232" s="381"/>
      <c r="E232" s="420"/>
      <c r="F232" s="466"/>
      <c r="G232" s="174"/>
    </row>
    <row r="233" spans="1:7" s="228" customFormat="1" ht="36.6" customHeight="1">
      <c r="A233" s="455"/>
      <c r="B233" s="436"/>
      <c r="C233" s="383"/>
      <c r="D233" s="381"/>
      <c r="E233" s="420"/>
      <c r="F233" s="466"/>
      <c r="G233" s="174"/>
    </row>
    <row r="234" spans="1:7" s="228" customFormat="1" ht="36.6" customHeight="1">
      <c r="A234" s="455"/>
      <c r="B234" s="436"/>
      <c r="C234" s="383"/>
      <c r="D234" s="381"/>
      <c r="E234" s="420"/>
      <c r="F234" s="466"/>
      <c r="G234" s="174"/>
    </row>
    <row r="235" spans="1:7" ht="10.5" customHeight="1">
      <c r="A235" s="456"/>
      <c r="B235" s="107"/>
      <c r="C235" s="2"/>
      <c r="D235" s="343"/>
      <c r="E235" s="344"/>
      <c r="F235" s="345"/>
      <c r="G235" s="346"/>
    </row>
    <row r="236" spans="1:7">
      <c r="A236" s="455"/>
      <c r="B236" s="108" t="s">
        <v>1029</v>
      </c>
      <c r="C236" s="3"/>
      <c r="D236" s="347"/>
      <c r="E236" s="348"/>
      <c r="F236" s="349" t="s">
        <v>18</v>
      </c>
      <c r="G236" s="350"/>
    </row>
    <row r="237" spans="1:7" ht="13.8" thickBot="1">
      <c r="A237" s="467"/>
      <c r="B237" s="193"/>
      <c r="C237" s="178"/>
      <c r="D237" s="351"/>
      <c r="E237" s="352"/>
      <c r="F237" s="353"/>
      <c r="G237" s="354"/>
    </row>
    <row r="238" spans="1:7">
      <c r="D238" s="224"/>
      <c r="E238" s="224"/>
      <c r="F238" s="224"/>
      <c r="G238" s="224"/>
    </row>
    <row r="239" spans="1:7">
      <c r="D239" s="224"/>
      <c r="E239" s="224"/>
      <c r="F239" s="224"/>
      <c r="G239" s="224"/>
    </row>
    <row r="240" spans="1:7">
      <c r="D240" s="224"/>
      <c r="E240" s="224"/>
      <c r="F240" s="224"/>
      <c r="G240" s="224"/>
    </row>
    <row r="241" spans="4:7">
      <c r="D241" s="224"/>
      <c r="E241" s="224"/>
      <c r="F241" s="224"/>
      <c r="G241" s="224"/>
    </row>
    <row r="242" spans="4:7">
      <c r="D242" s="224"/>
      <c r="E242" s="224"/>
      <c r="F242" s="224"/>
      <c r="G242" s="224"/>
    </row>
    <row r="243" spans="4:7">
      <c r="D243" s="224"/>
      <c r="E243" s="224"/>
      <c r="F243" s="224"/>
      <c r="G243" s="224"/>
    </row>
    <row r="244" spans="4:7">
      <c r="D244" s="224"/>
      <c r="E244" s="224"/>
      <c r="F244" s="224"/>
      <c r="G244" s="224"/>
    </row>
    <row r="245" spans="4:7">
      <c r="D245" s="224"/>
      <c r="E245" s="224"/>
      <c r="F245" s="224"/>
      <c r="G245" s="224"/>
    </row>
    <row r="246" spans="4:7">
      <c r="D246" s="224"/>
      <c r="E246" s="224"/>
      <c r="F246" s="224"/>
      <c r="G246" s="224"/>
    </row>
    <row r="247" spans="4:7">
      <c r="D247" s="224"/>
      <c r="E247" s="224"/>
      <c r="F247" s="224"/>
      <c r="G247" s="224"/>
    </row>
    <row r="248" spans="4:7">
      <c r="D248" s="224"/>
      <c r="E248" s="224"/>
      <c r="F248" s="224"/>
      <c r="G248" s="224"/>
    </row>
    <row r="249" spans="4:7">
      <c r="D249" s="224"/>
      <c r="E249" s="224"/>
      <c r="F249" s="224"/>
      <c r="G249" s="224"/>
    </row>
    <row r="250" spans="4:7">
      <c r="D250" s="224"/>
      <c r="E250" s="224"/>
      <c r="F250" s="224"/>
      <c r="G250" s="224"/>
    </row>
    <row r="251" spans="4:7">
      <c r="D251" s="224"/>
      <c r="E251" s="224"/>
      <c r="F251" s="224"/>
      <c r="G251" s="224"/>
    </row>
    <row r="252" spans="4:7">
      <c r="D252" s="224"/>
      <c r="E252" s="224"/>
      <c r="F252" s="224"/>
      <c r="G252" s="224"/>
    </row>
    <row r="253" spans="4:7">
      <c r="D253" s="224"/>
      <c r="E253" s="224"/>
      <c r="F253" s="224"/>
      <c r="G253" s="224"/>
    </row>
    <row r="254" spans="4:7">
      <c r="D254" s="224"/>
      <c r="E254" s="224"/>
      <c r="F254" s="224"/>
      <c r="G254" s="224"/>
    </row>
    <row r="255" spans="4:7">
      <c r="D255" s="224"/>
      <c r="E255" s="224"/>
      <c r="F255" s="224"/>
      <c r="G255" s="224"/>
    </row>
    <row r="256" spans="4:7">
      <c r="D256" s="224"/>
      <c r="E256" s="224"/>
      <c r="F256" s="224"/>
      <c r="G256" s="224"/>
    </row>
    <row r="257" spans="4:7">
      <c r="D257" s="224"/>
      <c r="E257" s="224"/>
      <c r="F257" s="224"/>
      <c r="G257" s="224"/>
    </row>
    <row r="343" spans="7:8">
      <c r="G343" s="300">
        <v>600000</v>
      </c>
    </row>
    <row r="345" spans="7:8">
      <c r="G345" s="300">
        <v>806000</v>
      </c>
    </row>
    <row r="348" spans="7:8">
      <c r="G348" s="300">
        <v>60000</v>
      </c>
      <c r="H348" s="224">
        <v>60000</v>
      </c>
    </row>
    <row r="350" spans="7:8">
      <c r="G350" s="300">
        <v>3200000</v>
      </c>
    </row>
    <row r="352" spans="7:8">
      <c r="G352" s="300">
        <v>70000</v>
      </c>
    </row>
    <row r="405" spans="7:7">
      <c r="G405" s="300">
        <v>120000</v>
      </c>
    </row>
  </sheetData>
  <phoneticPr fontId="57" type="noConversion"/>
  <printOptions horizontalCentered="1" gridLinesSet="0"/>
  <pageMargins left="0.7" right="0.7" top="0.75" bottom="0.75" header="0.3" footer="0.3"/>
  <pageSetup paperSize="9" scale="70" firstPageNumber="10" fitToHeight="0" orientation="portrait" useFirstPageNumber="1" r:id="rId1"/>
  <headerFooter alignWithMargins="0">
    <oddHeader>&amp;RCO1486: LINBRO PARK TOWER (with associated works)</oddHeader>
  </headerFooter>
  <rowBreaks count="4" manualBreakCount="4">
    <brk id="59" max="6" man="1"/>
    <brk id="96" max="6" man="1"/>
    <brk id="158" max="6" man="1"/>
    <brk id="193"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405"/>
  <sheetViews>
    <sheetView showGridLines="0" view="pageBreakPreview" topLeftCell="A19" zoomScaleNormal="100" zoomScaleSheetLayoutView="100" workbookViewId="0">
      <selection activeCell="G29" sqref="G29"/>
    </sheetView>
  </sheetViews>
  <sheetFormatPr defaultColWidth="9.33203125" defaultRowHeight="13.2"/>
  <cols>
    <col min="1" max="1" width="7.5546875" style="11" customWidth="1"/>
    <col min="2" max="2" width="11.33203125" style="11" customWidth="1"/>
    <col min="3" max="3" width="36.5546875" style="677" customWidth="1"/>
    <col min="4" max="4" width="7.5546875" style="36" customWidth="1"/>
    <col min="5" max="5" width="10.5546875" style="36" customWidth="1"/>
    <col min="6" max="6" width="12.5546875" style="37" customWidth="1"/>
    <col min="7" max="7" width="15.5546875" style="678" customWidth="1"/>
    <col min="8" max="16384" width="9.33203125" style="1"/>
  </cols>
  <sheetData>
    <row r="1" spans="1:8" s="643" customFormat="1" ht="13.8" thickBot="1">
      <c r="C1" s="644"/>
      <c r="D1" s="645"/>
      <c r="E1" s="645"/>
      <c r="F1" s="646"/>
      <c r="G1" s="647"/>
    </row>
    <row r="2" spans="1:8" ht="28.5" customHeight="1" thickBot="1">
      <c r="A2" s="166" t="s">
        <v>9</v>
      </c>
      <c r="B2" s="167" t="s">
        <v>10</v>
      </c>
      <c r="C2" s="167" t="s">
        <v>11</v>
      </c>
      <c r="D2" s="167" t="s">
        <v>12</v>
      </c>
      <c r="E2" s="168" t="s">
        <v>13</v>
      </c>
      <c r="F2" s="169" t="s">
        <v>14</v>
      </c>
      <c r="G2" s="170" t="s">
        <v>15</v>
      </c>
    </row>
    <row r="3" spans="1:8" ht="13.8" thickTop="1">
      <c r="A3" s="171"/>
      <c r="B3" s="4"/>
      <c r="C3" s="4"/>
      <c r="D3" s="4"/>
      <c r="E3" s="27"/>
      <c r="F3" s="28"/>
      <c r="G3" s="182"/>
    </row>
    <row r="4" spans="1:8" s="821" customFormat="1" ht="26.4">
      <c r="A4" s="918">
        <v>10</v>
      </c>
      <c r="B4" s="832" t="s">
        <v>1226</v>
      </c>
      <c r="C4" s="832" t="s">
        <v>1793</v>
      </c>
      <c r="D4" s="833"/>
      <c r="E4" s="907"/>
      <c r="F4" s="908"/>
      <c r="G4" s="909"/>
    </row>
    <row r="5" spans="1:8" s="821" customFormat="1">
      <c r="A5" s="831"/>
      <c r="B5" s="832"/>
      <c r="C5" s="832"/>
      <c r="D5" s="833"/>
      <c r="E5" s="907"/>
      <c r="F5" s="908"/>
      <c r="G5" s="910"/>
    </row>
    <row r="6" spans="1:8" s="821" customFormat="1">
      <c r="A6" s="831" t="s">
        <v>1960</v>
      </c>
      <c r="B6" s="838"/>
      <c r="C6" s="838" t="s">
        <v>22</v>
      </c>
      <c r="D6" s="833"/>
      <c r="E6" s="907"/>
      <c r="F6" s="908"/>
      <c r="G6" s="909"/>
    </row>
    <row r="7" spans="1:8" ht="66">
      <c r="A7" s="831" t="s">
        <v>1961</v>
      </c>
      <c r="B7" s="838" t="s">
        <v>1227</v>
      </c>
      <c r="C7" s="911" t="s">
        <v>1228</v>
      </c>
      <c r="D7" s="833"/>
      <c r="E7" s="907"/>
      <c r="F7" s="908"/>
      <c r="G7" s="909"/>
    </row>
    <row r="8" spans="1:8" s="821" customFormat="1">
      <c r="A8" s="831"/>
      <c r="B8" s="838"/>
      <c r="C8" s="832" t="s">
        <v>1229</v>
      </c>
      <c r="D8" s="833"/>
      <c r="E8" s="834"/>
      <c r="F8" s="908"/>
      <c r="G8" s="909"/>
    </row>
    <row r="9" spans="1:8" s="821" customFormat="1">
      <c r="A9" s="912" t="s">
        <v>1962</v>
      </c>
      <c r="B9" s="913" t="s">
        <v>1230</v>
      </c>
      <c r="C9" s="838" t="s">
        <v>1231</v>
      </c>
      <c r="D9" s="914" t="s">
        <v>1426</v>
      </c>
      <c r="E9" s="915">
        <v>20</v>
      </c>
      <c r="F9" s="916"/>
      <c r="G9" s="843"/>
      <c r="H9" s="1"/>
    </row>
    <row r="10" spans="1:8" s="821" customFormat="1">
      <c r="A10" s="912" t="s">
        <v>1963</v>
      </c>
      <c r="B10" s="913" t="s">
        <v>1230</v>
      </c>
      <c r="C10" s="838" t="s">
        <v>1232</v>
      </c>
      <c r="D10" s="914" t="s">
        <v>1426</v>
      </c>
      <c r="E10" s="915">
        <v>10</v>
      </c>
      <c r="F10" s="916"/>
      <c r="G10" s="843"/>
    </row>
    <row r="11" spans="1:8" s="821" customFormat="1">
      <c r="A11" s="912" t="s">
        <v>1964</v>
      </c>
      <c r="B11" s="913" t="s">
        <v>1230</v>
      </c>
      <c r="C11" s="838" t="s">
        <v>1233</v>
      </c>
      <c r="D11" s="914" t="s">
        <v>1426</v>
      </c>
      <c r="E11" s="915">
        <v>15</v>
      </c>
      <c r="F11" s="916"/>
      <c r="G11" s="843"/>
    </row>
    <row r="12" spans="1:8" s="821" customFormat="1">
      <c r="A12" s="912" t="s">
        <v>1965</v>
      </c>
      <c r="B12" s="913"/>
      <c r="C12" s="838" t="s">
        <v>1966</v>
      </c>
      <c r="D12" s="914" t="s">
        <v>1426</v>
      </c>
      <c r="E12" s="915">
        <v>120</v>
      </c>
      <c r="F12" s="916"/>
      <c r="G12" s="843"/>
    </row>
    <row r="13" spans="1:8" s="821" customFormat="1">
      <c r="A13" s="831"/>
      <c r="B13" s="838"/>
      <c r="C13" s="838"/>
      <c r="D13" s="844"/>
      <c r="E13" s="917"/>
      <c r="F13" s="916"/>
      <c r="G13" s="843"/>
      <c r="H13" s="1"/>
    </row>
    <row r="14" spans="1:8" s="821" customFormat="1" ht="26.4">
      <c r="A14" s="912" t="s">
        <v>1967</v>
      </c>
      <c r="B14" s="838" t="s">
        <v>25</v>
      </c>
      <c r="C14" s="832" t="s">
        <v>1234</v>
      </c>
      <c r="D14" s="844"/>
      <c r="E14" s="839"/>
      <c r="F14" s="903"/>
      <c r="G14" s="843"/>
      <c r="H14" s="1"/>
    </row>
    <row r="15" spans="1:8" s="821" customFormat="1" ht="26.4">
      <c r="A15" s="918" t="s">
        <v>1968</v>
      </c>
      <c r="B15" s="838"/>
      <c r="C15" s="838" t="s">
        <v>1235</v>
      </c>
      <c r="D15" s="844" t="s">
        <v>16</v>
      </c>
      <c r="E15" s="839">
        <v>500</v>
      </c>
      <c r="F15" s="903"/>
      <c r="G15" s="843"/>
      <c r="H15" s="1"/>
    </row>
    <row r="16" spans="1:8" s="821" customFormat="1" ht="26.4">
      <c r="A16" s="918" t="s">
        <v>1970</v>
      </c>
      <c r="B16" s="838"/>
      <c r="C16" s="838" t="s">
        <v>1236</v>
      </c>
      <c r="D16" s="844" t="s">
        <v>16</v>
      </c>
      <c r="E16" s="839">
        <v>200</v>
      </c>
      <c r="F16" s="903"/>
      <c r="G16" s="843"/>
      <c r="H16" s="1"/>
    </row>
    <row r="17" spans="1:8" s="821" customFormat="1">
      <c r="A17" s="918"/>
      <c r="B17" s="838"/>
      <c r="C17" s="838"/>
      <c r="D17" s="844"/>
      <c r="E17" s="839"/>
      <c r="F17" s="903"/>
      <c r="G17" s="843"/>
      <c r="H17" s="1"/>
    </row>
    <row r="18" spans="1:8" s="821" customFormat="1" ht="26.4">
      <c r="A18" s="918" t="s">
        <v>1971</v>
      </c>
      <c r="B18" s="838" t="s">
        <v>1205</v>
      </c>
      <c r="C18" s="838" t="s">
        <v>1237</v>
      </c>
      <c r="D18" s="844" t="s">
        <v>16</v>
      </c>
      <c r="E18" s="839">
        <v>200</v>
      </c>
      <c r="F18" s="903"/>
      <c r="G18" s="843"/>
      <c r="H18" s="1"/>
    </row>
    <row r="19" spans="1:8" s="821" customFormat="1">
      <c r="A19" s="912"/>
      <c r="B19" s="913"/>
      <c r="C19" s="838"/>
      <c r="D19" s="914"/>
      <c r="E19" s="914"/>
      <c r="F19" s="916"/>
      <c r="G19" s="843"/>
      <c r="H19" s="1"/>
    </row>
    <row r="20" spans="1:8" s="821" customFormat="1">
      <c r="A20" s="912" t="s">
        <v>1972</v>
      </c>
      <c r="B20" s="838" t="s">
        <v>3</v>
      </c>
      <c r="C20" s="838" t="s">
        <v>1238</v>
      </c>
      <c r="D20" s="844"/>
      <c r="E20" s="839"/>
      <c r="F20" s="903"/>
      <c r="G20" s="843"/>
      <c r="H20" s="1"/>
    </row>
    <row r="21" spans="1:8" s="821" customFormat="1" ht="24.75" customHeight="1">
      <c r="A21" s="912"/>
      <c r="B21" s="838" t="s">
        <v>1239</v>
      </c>
      <c r="C21" s="832" t="s">
        <v>1240</v>
      </c>
      <c r="D21" s="844"/>
      <c r="E21" s="839"/>
      <c r="F21" s="903"/>
      <c r="G21" s="843"/>
      <c r="H21" s="1"/>
    </row>
    <row r="22" spans="1:8" s="821" customFormat="1" ht="66">
      <c r="A22" s="912" t="s">
        <v>1973</v>
      </c>
      <c r="B22" s="838"/>
      <c r="C22" s="838" t="s">
        <v>1241</v>
      </c>
      <c r="D22" s="844" t="s">
        <v>16</v>
      </c>
      <c r="E22" s="839">
        <v>200</v>
      </c>
      <c r="F22" s="903"/>
      <c r="G22" s="843"/>
      <c r="H22" s="1"/>
    </row>
    <row r="23" spans="1:8" s="821" customFormat="1">
      <c r="A23" s="912"/>
      <c r="B23" s="838"/>
      <c r="C23" s="838"/>
      <c r="D23" s="844"/>
      <c r="E23" s="839"/>
      <c r="F23" s="903"/>
      <c r="G23" s="843"/>
      <c r="H23" s="1"/>
    </row>
    <row r="24" spans="1:8" s="821" customFormat="1" ht="26.4">
      <c r="A24" s="912" t="s">
        <v>1969</v>
      </c>
      <c r="B24" s="919" t="s">
        <v>1242</v>
      </c>
      <c r="C24" s="838" t="s">
        <v>1243</v>
      </c>
      <c r="D24" s="844" t="s">
        <v>16</v>
      </c>
      <c r="E24" s="839">
        <v>0</v>
      </c>
      <c r="F24" s="903"/>
      <c r="G24" s="920" t="s">
        <v>2951</v>
      </c>
      <c r="H24" s="1"/>
    </row>
    <row r="25" spans="1:8" s="821" customFormat="1" ht="13.8">
      <c r="A25" s="912"/>
      <c r="B25" s="921"/>
      <c r="C25" s="837"/>
      <c r="D25" s="922"/>
      <c r="E25" s="923"/>
      <c r="F25" s="924"/>
      <c r="G25" s="190"/>
      <c r="H25" s="1"/>
    </row>
    <row r="26" spans="1:8" s="821" customFormat="1" ht="26.4">
      <c r="A26" s="912" t="s">
        <v>2031</v>
      </c>
      <c r="B26" s="919" t="s">
        <v>1244</v>
      </c>
      <c r="C26" s="838" t="s">
        <v>1245</v>
      </c>
      <c r="D26" s="844" t="s">
        <v>16</v>
      </c>
      <c r="E26" s="914">
        <v>0</v>
      </c>
      <c r="F26" s="924"/>
      <c r="G26" s="664" t="s">
        <v>2951</v>
      </c>
      <c r="H26" s="1"/>
    </row>
    <row r="27" spans="1:8" s="821" customFormat="1">
      <c r="A27" s="912"/>
      <c r="B27" s="913"/>
      <c r="C27" s="838"/>
      <c r="D27" s="923"/>
      <c r="E27" s="923"/>
      <c r="F27" s="924"/>
      <c r="G27" s="190"/>
      <c r="H27" s="1"/>
    </row>
    <row r="28" spans="1:8" s="821" customFormat="1">
      <c r="A28" s="912"/>
      <c r="B28" s="913"/>
      <c r="C28" s="838"/>
      <c r="D28" s="923"/>
      <c r="E28" s="923"/>
      <c r="F28" s="924"/>
      <c r="G28" s="190"/>
      <c r="H28" s="1"/>
    </row>
    <row r="29" spans="1:8" s="821" customFormat="1">
      <c r="A29" s="912"/>
      <c r="B29" s="913"/>
      <c r="C29" s="838"/>
      <c r="D29" s="923"/>
      <c r="E29" s="923"/>
      <c r="F29" s="924"/>
      <c r="G29" s="190"/>
      <c r="H29" s="1"/>
    </row>
    <row r="30" spans="1:8" s="821" customFormat="1">
      <c r="A30" s="912"/>
      <c r="B30" s="913"/>
      <c r="C30" s="838"/>
      <c r="D30" s="923"/>
      <c r="E30" s="923"/>
      <c r="F30" s="924"/>
      <c r="G30" s="190"/>
      <c r="H30" s="1"/>
    </row>
    <row r="31" spans="1:8" s="821" customFormat="1">
      <c r="A31" s="912"/>
      <c r="B31" s="913"/>
      <c r="C31" s="838"/>
      <c r="D31" s="923"/>
      <c r="E31" s="923"/>
      <c r="F31" s="924"/>
      <c r="G31" s="190"/>
      <c r="H31" s="1"/>
    </row>
    <row r="32" spans="1:8" s="821" customFormat="1">
      <c r="A32" s="912"/>
      <c r="B32" s="913"/>
      <c r="C32" s="838"/>
      <c r="D32" s="923"/>
      <c r="E32" s="923"/>
      <c r="F32" s="924"/>
      <c r="G32" s="190"/>
      <c r="H32" s="1"/>
    </row>
    <row r="33" spans="1:8" s="821" customFormat="1">
      <c r="A33" s="912"/>
      <c r="B33" s="913"/>
      <c r="C33" s="838"/>
      <c r="D33" s="923"/>
      <c r="E33" s="923"/>
      <c r="F33" s="924"/>
      <c r="G33" s="190"/>
      <c r="H33" s="1"/>
    </row>
    <row r="34" spans="1:8" s="821" customFormat="1">
      <c r="A34" s="912"/>
      <c r="B34" s="913"/>
      <c r="C34" s="838"/>
      <c r="D34" s="923"/>
      <c r="E34" s="923"/>
      <c r="F34" s="924"/>
      <c r="G34" s="190"/>
      <c r="H34" s="1"/>
    </row>
    <row r="35" spans="1:8" s="821" customFormat="1">
      <c r="A35" s="912"/>
      <c r="B35" s="913"/>
      <c r="C35" s="838"/>
      <c r="D35" s="923"/>
      <c r="E35" s="923"/>
      <c r="F35" s="924"/>
      <c r="G35" s="190"/>
      <c r="H35" s="1"/>
    </row>
    <row r="36" spans="1:8" s="821" customFormat="1">
      <c r="A36" s="912"/>
      <c r="B36" s="913"/>
      <c r="C36" s="838"/>
      <c r="D36" s="923"/>
      <c r="E36" s="923"/>
      <c r="F36" s="924"/>
      <c r="G36" s="190"/>
      <c r="H36" s="1"/>
    </row>
    <row r="37" spans="1:8" s="821" customFormat="1">
      <c r="A37" s="912"/>
      <c r="B37" s="913"/>
      <c r="C37" s="838"/>
      <c r="D37" s="923"/>
      <c r="E37" s="923"/>
      <c r="F37" s="924"/>
      <c r="G37" s="190"/>
      <c r="H37" s="1"/>
    </row>
    <row r="38" spans="1:8" s="821" customFormat="1">
      <c r="A38" s="912"/>
      <c r="B38" s="913"/>
      <c r="C38" s="838"/>
      <c r="D38" s="923"/>
      <c r="E38" s="923"/>
      <c r="F38" s="924"/>
      <c r="G38" s="190"/>
      <c r="H38" s="1"/>
    </row>
    <row r="39" spans="1:8" s="821" customFormat="1">
      <c r="A39" s="912"/>
      <c r="B39" s="913"/>
      <c r="C39" s="838"/>
      <c r="D39" s="923"/>
      <c r="E39" s="923"/>
      <c r="F39" s="924"/>
      <c r="G39" s="190"/>
      <c r="H39" s="1"/>
    </row>
    <row r="40" spans="1:8" s="821" customFormat="1">
      <c r="A40" s="912"/>
      <c r="B40" s="913"/>
      <c r="C40" s="838"/>
      <c r="D40" s="923"/>
      <c r="E40" s="923"/>
      <c r="F40" s="924"/>
      <c r="G40" s="190"/>
      <c r="H40" s="1"/>
    </row>
    <row r="41" spans="1:8" s="821" customFormat="1">
      <c r="A41" s="912"/>
      <c r="B41" s="913"/>
      <c r="C41" s="838"/>
      <c r="D41" s="923"/>
      <c r="E41" s="923"/>
      <c r="F41" s="924"/>
      <c r="G41" s="190"/>
      <c r="H41" s="1"/>
    </row>
    <row r="42" spans="1:8" s="821" customFormat="1">
      <c r="A42" s="912"/>
      <c r="B42" s="913"/>
      <c r="C42" s="838"/>
      <c r="D42" s="923"/>
      <c r="E42" s="923"/>
      <c r="F42" s="924"/>
      <c r="G42" s="190"/>
      <c r="H42" s="1"/>
    </row>
    <row r="43" spans="1:8" s="821" customFormat="1">
      <c r="A43" s="912"/>
      <c r="B43" s="913"/>
      <c r="C43" s="838"/>
      <c r="D43" s="923"/>
      <c r="E43" s="923"/>
      <c r="F43" s="924"/>
      <c r="G43" s="190"/>
      <c r="H43" s="1"/>
    </row>
    <row r="44" spans="1:8" s="821" customFormat="1">
      <c r="A44" s="912"/>
      <c r="B44" s="913"/>
      <c r="C44" s="838"/>
      <c r="D44" s="923"/>
      <c r="E44" s="923"/>
      <c r="F44" s="924"/>
      <c r="G44" s="190"/>
      <c r="H44" s="1"/>
    </row>
    <row r="45" spans="1:8" s="821" customFormat="1">
      <c r="A45" s="912"/>
      <c r="B45" s="913"/>
      <c r="C45" s="838"/>
      <c r="D45" s="923"/>
      <c r="E45" s="923"/>
      <c r="F45" s="924"/>
      <c r="G45" s="190"/>
      <c r="H45" s="1"/>
    </row>
    <row r="46" spans="1:8" s="821" customFormat="1">
      <c r="A46" s="912"/>
      <c r="B46" s="913"/>
      <c r="C46" s="838"/>
      <c r="D46" s="923"/>
      <c r="E46" s="923"/>
      <c r="F46" s="924"/>
      <c r="G46" s="190"/>
      <c r="H46" s="1"/>
    </row>
    <row r="47" spans="1:8" s="821" customFormat="1">
      <c r="A47" s="912"/>
      <c r="B47" s="913"/>
      <c r="C47" s="838"/>
      <c r="D47" s="923"/>
      <c r="E47" s="923"/>
      <c r="F47" s="924"/>
      <c r="G47" s="190"/>
      <c r="H47" s="1"/>
    </row>
    <row r="48" spans="1:8" s="821" customFormat="1">
      <c r="A48" s="912"/>
      <c r="B48" s="913"/>
      <c r="C48" s="838"/>
      <c r="D48" s="923"/>
      <c r="E48" s="923"/>
      <c r="F48" s="924"/>
      <c r="G48" s="190"/>
      <c r="H48" s="1"/>
    </row>
    <row r="49" spans="1:8" s="821" customFormat="1">
      <c r="A49" s="912"/>
      <c r="B49" s="913"/>
      <c r="C49" s="838"/>
      <c r="D49" s="923"/>
      <c r="E49" s="923"/>
      <c r="F49" s="924"/>
      <c r="G49" s="190"/>
      <c r="H49" s="1"/>
    </row>
    <row r="50" spans="1:8" s="821" customFormat="1">
      <c r="A50" s="912"/>
      <c r="B50" s="913"/>
      <c r="C50" s="838"/>
      <c r="D50" s="923"/>
      <c r="E50" s="923"/>
      <c r="F50" s="924"/>
      <c r="G50" s="190"/>
      <c r="H50" s="1"/>
    </row>
    <row r="51" spans="1:8" s="821" customFormat="1">
      <c r="A51" s="831"/>
      <c r="B51" s="838"/>
      <c r="C51" s="838"/>
      <c r="D51" s="833"/>
      <c r="E51" s="925"/>
      <c r="F51" s="924"/>
      <c r="G51" s="666"/>
      <c r="H51" s="1"/>
    </row>
    <row r="52" spans="1:8" s="821" customFormat="1">
      <c r="A52" s="831"/>
      <c r="B52" s="838"/>
      <c r="C52" s="838"/>
      <c r="D52" s="833"/>
      <c r="E52" s="925"/>
      <c r="F52" s="924"/>
      <c r="G52" s="666"/>
      <c r="H52" s="1"/>
    </row>
    <row r="53" spans="1:8" s="821" customFormat="1">
      <c r="A53" s="831"/>
      <c r="B53" s="838"/>
      <c r="C53" s="838"/>
      <c r="D53" s="833"/>
      <c r="E53" s="925"/>
      <c r="F53" s="924"/>
      <c r="G53" s="666"/>
      <c r="H53" s="1"/>
    </row>
    <row r="54" spans="1:8" s="821" customFormat="1">
      <c r="A54" s="831"/>
      <c r="B54" s="838"/>
      <c r="C54" s="838"/>
      <c r="D54" s="833"/>
      <c r="E54" s="925"/>
      <c r="F54" s="924"/>
      <c r="G54" s="666"/>
      <c r="H54" s="1"/>
    </row>
    <row r="55" spans="1:8" s="821" customFormat="1">
      <c r="A55" s="831"/>
      <c r="B55" s="838"/>
      <c r="C55" s="838"/>
      <c r="D55" s="833"/>
      <c r="E55" s="925"/>
      <c r="F55" s="924"/>
      <c r="G55" s="666"/>
      <c r="H55" s="1"/>
    </row>
    <row r="56" spans="1:8" s="821" customFormat="1">
      <c r="A56" s="831"/>
      <c r="B56" s="838"/>
      <c r="C56" s="838"/>
      <c r="D56" s="833"/>
      <c r="E56" s="925"/>
      <c r="F56" s="924"/>
      <c r="G56" s="666"/>
      <c r="H56" s="1"/>
    </row>
    <row r="57" spans="1:8" s="821" customFormat="1">
      <c r="A57" s="831"/>
      <c r="B57" s="838"/>
      <c r="C57" s="838"/>
      <c r="D57" s="833"/>
      <c r="E57" s="925"/>
      <c r="F57" s="924"/>
      <c r="G57" s="666"/>
      <c r="H57" s="1"/>
    </row>
    <row r="58" spans="1:8" s="821" customFormat="1">
      <c r="A58" s="831"/>
      <c r="B58" s="838"/>
      <c r="C58" s="838"/>
      <c r="D58" s="833"/>
      <c r="E58" s="925"/>
      <c r="F58" s="924"/>
      <c r="G58" s="666"/>
      <c r="H58" s="1"/>
    </row>
    <row r="59" spans="1:8" s="821" customFormat="1">
      <c r="A59" s="831"/>
      <c r="B59" s="838"/>
      <c r="C59" s="838"/>
      <c r="D59" s="833"/>
      <c r="E59" s="925"/>
      <c r="F59" s="924"/>
      <c r="G59" s="666"/>
      <c r="H59" s="1"/>
    </row>
    <row r="60" spans="1:8">
      <c r="A60" s="831"/>
      <c r="B60" s="838"/>
      <c r="C60" s="838"/>
      <c r="D60" s="833"/>
      <c r="E60" s="925"/>
      <c r="F60" s="924"/>
      <c r="G60" s="666"/>
    </row>
    <row r="61" spans="1:8">
      <c r="A61" s="926"/>
      <c r="B61" s="927"/>
      <c r="C61" s="927"/>
      <c r="D61" s="928"/>
      <c r="E61" s="929"/>
      <c r="F61" s="924"/>
      <c r="G61" s="669"/>
    </row>
    <row r="62" spans="1:8">
      <c r="A62" s="847"/>
      <c r="B62" s="845"/>
      <c r="C62" s="845"/>
      <c r="D62" s="853"/>
      <c r="E62" s="930"/>
      <c r="F62" s="32"/>
      <c r="G62" s="931"/>
    </row>
    <row r="63" spans="1:8">
      <c r="A63" s="176"/>
      <c r="B63" s="675" t="s">
        <v>2803</v>
      </c>
      <c r="C63" s="3"/>
      <c r="D63" s="33"/>
      <c r="E63" s="34"/>
      <c r="F63" s="35" t="s">
        <v>18</v>
      </c>
      <c r="G63" s="906"/>
    </row>
    <row r="64" spans="1:8" ht="13.8" thickBot="1">
      <c r="A64" s="177"/>
      <c r="B64" s="676"/>
      <c r="C64" s="178"/>
      <c r="D64" s="179"/>
      <c r="E64" s="180"/>
      <c r="F64" s="181"/>
      <c r="G64" s="194"/>
    </row>
    <row r="84" ht="11.25" customHeight="1"/>
    <row r="200" spans="7:7">
      <c r="G200" s="678">
        <v>150000</v>
      </c>
    </row>
    <row r="343" spans="7:8">
      <c r="G343" s="678">
        <v>600000</v>
      </c>
    </row>
    <row r="345" spans="7:8">
      <c r="G345" s="678">
        <v>806000</v>
      </c>
    </row>
    <row r="348" spans="7:8">
      <c r="G348" s="678">
        <v>60000</v>
      </c>
      <c r="H348" s="1">
        <v>60000</v>
      </c>
    </row>
    <row r="350" spans="7:8">
      <c r="G350" s="678">
        <v>3200000</v>
      </c>
    </row>
    <row r="352" spans="7:8">
      <c r="G352" s="678">
        <v>70000</v>
      </c>
    </row>
    <row r="405" spans="7:7">
      <c r="G405" s="678">
        <v>120000</v>
      </c>
    </row>
  </sheetData>
  <phoneticPr fontId="24" type="noConversion"/>
  <printOptions horizontalCentered="1" gridLinesSet="0"/>
  <pageMargins left="0.31496062992125984" right="0" top="0.31496062992125984" bottom="0.31496062992125984" header="0" footer="0"/>
  <pageSetup paperSize="9" scale="77" firstPageNumber="146" orientation="portrait" r:id="rId1"/>
  <headerFooter alignWithMargins="0">
    <oddHeader>&amp;RCO1486:LINBRO PARK TOWER (with associated works)</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648"/>
  <sheetViews>
    <sheetView showGridLines="0" view="pageBreakPreview" topLeftCell="A364" zoomScaleNormal="100" zoomScaleSheetLayoutView="100" workbookViewId="0">
      <selection activeCell="C388" sqref="C388"/>
    </sheetView>
  </sheetViews>
  <sheetFormatPr defaultColWidth="9.33203125" defaultRowHeight="13.2"/>
  <cols>
    <col min="1" max="1" width="8.6640625" style="7" customWidth="1"/>
    <col min="2" max="2" width="11.33203125" style="7" customWidth="1"/>
    <col min="3" max="3" width="36.5546875" style="7" customWidth="1"/>
    <col min="4" max="4" width="7.5546875" style="10" customWidth="1"/>
    <col min="5" max="5" width="10.5546875" style="18" customWidth="1"/>
    <col min="6" max="6" width="11.33203125" style="26" customWidth="1"/>
    <col min="7" max="7" width="15.5546875" style="26" customWidth="1"/>
    <col min="8" max="16384" width="9.33203125" style="5"/>
  </cols>
  <sheetData>
    <row r="1" spans="1:7" ht="13.8" thickBot="1">
      <c r="A1" s="679"/>
      <c r="B1" s="679"/>
      <c r="C1" s="679"/>
      <c r="D1" s="680"/>
      <c r="E1" s="681"/>
      <c r="F1" s="682"/>
      <c r="G1" s="682"/>
    </row>
    <row r="2" spans="1:7" s="688" customFormat="1" ht="29.1" customHeight="1" thickBot="1">
      <c r="A2" s="683" t="s">
        <v>9</v>
      </c>
      <c r="B2" s="684" t="s">
        <v>10</v>
      </c>
      <c r="C2" s="684" t="s">
        <v>11</v>
      </c>
      <c r="D2" s="684" t="s">
        <v>12</v>
      </c>
      <c r="E2" s="685" t="s">
        <v>13</v>
      </c>
      <c r="F2" s="686" t="s">
        <v>14</v>
      </c>
      <c r="G2" s="687" t="s">
        <v>15</v>
      </c>
    </row>
    <row r="3" spans="1:7" s="688" customFormat="1" ht="13.8" thickTop="1">
      <c r="A3" s="689"/>
      <c r="B3" s="690"/>
      <c r="C3" s="690"/>
      <c r="D3" s="690"/>
      <c r="E3" s="691"/>
      <c r="F3" s="692"/>
      <c r="G3" s="693"/>
    </row>
    <row r="4" spans="1:7" ht="26.4">
      <c r="A4" s="655">
        <v>11</v>
      </c>
      <c r="B4" s="8" t="s">
        <v>1247</v>
      </c>
      <c r="C4" s="8" t="s">
        <v>1878</v>
      </c>
      <c r="G4" s="215"/>
    </row>
    <row r="5" spans="1:7">
      <c r="A5" s="173"/>
      <c r="B5" s="8" t="s">
        <v>1248</v>
      </c>
      <c r="C5" s="8"/>
      <c r="G5" s="215"/>
    </row>
    <row r="6" spans="1:7">
      <c r="A6" s="173"/>
      <c r="B6" s="8"/>
      <c r="C6" s="8"/>
      <c r="G6" s="215"/>
    </row>
    <row r="7" spans="1:7">
      <c r="A7" s="173" t="s">
        <v>1974</v>
      </c>
      <c r="B7" s="8"/>
      <c r="C7" s="8" t="s">
        <v>1866</v>
      </c>
      <c r="G7" s="215"/>
    </row>
    <row r="8" spans="1:7">
      <c r="A8" s="173"/>
      <c r="B8" s="8"/>
      <c r="C8" s="8" t="s">
        <v>1249</v>
      </c>
      <c r="G8" s="215"/>
    </row>
    <row r="9" spans="1:7">
      <c r="A9" s="173"/>
      <c r="B9" s="8"/>
      <c r="C9" s="8" t="s">
        <v>1250</v>
      </c>
      <c r="G9" s="215"/>
    </row>
    <row r="10" spans="1:7">
      <c r="A10" s="173" t="s">
        <v>1975</v>
      </c>
      <c r="B10" s="8"/>
      <c r="C10" s="7" t="s">
        <v>1251</v>
      </c>
      <c r="D10" s="141" t="s">
        <v>17</v>
      </c>
      <c r="E10" s="18">
        <v>90</v>
      </c>
      <c r="G10" s="215"/>
    </row>
    <row r="11" spans="1:7">
      <c r="A11" s="173"/>
      <c r="B11" s="8"/>
      <c r="C11" s="8"/>
      <c r="G11" s="215"/>
    </row>
    <row r="12" spans="1:7">
      <c r="A12" s="173"/>
      <c r="B12" s="8"/>
      <c r="C12" s="8" t="s">
        <v>225</v>
      </c>
      <c r="G12" s="215"/>
    </row>
    <row r="13" spans="1:7">
      <c r="A13" s="173"/>
      <c r="B13" s="8"/>
      <c r="C13" s="8"/>
      <c r="G13" s="215"/>
    </row>
    <row r="14" spans="1:7" ht="39.6">
      <c r="A14" s="173"/>
      <c r="B14" s="8"/>
      <c r="C14" s="7" t="s">
        <v>228</v>
      </c>
      <c r="G14" s="215"/>
    </row>
    <row r="15" spans="1:7">
      <c r="A15" s="173" t="s">
        <v>2036</v>
      </c>
      <c r="B15" s="8"/>
      <c r="C15" s="7" t="s">
        <v>229</v>
      </c>
      <c r="D15" s="141" t="s">
        <v>21</v>
      </c>
      <c r="E15" s="18">
        <v>2</v>
      </c>
      <c r="G15" s="215"/>
    </row>
    <row r="16" spans="1:7">
      <c r="A16" s="173"/>
      <c r="B16" s="8"/>
      <c r="C16" s="8"/>
      <c r="G16" s="215"/>
    </row>
    <row r="17" spans="1:7">
      <c r="A17" s="173"/>
      <c r="B17" s="8"/>
      <c r="C17" s="8" t="s">
        <v>1252</v>
      </c>
      <c r="G17" s="215"/>
    </row>
    <row r="18" spans="1:7">
      <c r="A18" s="173"/>
      <c r="B18" s="8"/>
      <c r="C18" s="8"/>
      <c r="G18" s="215"/>
    </row>
    <row r="19" spans="1:7" ht="26.4">
      <c r="A19" s="173" t="s">
        <v>2037</v>
      </c>
      <c r="B19" s="8"/>
      <c r="C19" s="7" t="s">
        <v>221</v>
      </c>
      <c r="D19" s="10" t="s">
        <v>30</v>
      </c>
      <c r="E19" s="18">
        <v>3</v>
      </c>
      <c r="G19" s="215"/>
    </row>
    <row r="20" spans="1:7">
      <c r="A20" s="173"/>
      <c r="B20" s="8"/>
      <c r="C20" s="8"/>
      <c r="G20" s="215"/>
    </row>
    <row r="21" spans="1:7">
      <c r="A21" s="173" t="s">
        <v>1976</v>
      </c>
      <c r="B21" s="8"/>
      <c r="C21" s="7" t="s">
        <v>31</v>
      </c>
      <c r="E21" s="142"/>
      <c r="G21" s="215"/>
    </row>
    <row r="22" spans="1:7" ht="30" customHeight="1">
      <c r="A22" s="173"/>
      <c r="B22" s="8"/>
      <c r="C22" s="8" t="s">
        <v>1253</v>
      </c>
      <c r="E22" s="142"/>
      <c r="G22" s="215"/>
    </row>
    <row r="23" spans="1:7" ht="16.5" customHeight="1">
      <c r="A23" s="173" t="s">
        <v>1977</v>
      </c>
      <c r="B23" s="8"/>
      <c r="C23" s="7" t="s">
        <v>1254</v>
      </c>
      <c r="D23" s="10" t="s">
        <v>17</v>
      </c>
      <c r="E23" s="142">
        <v>20</v>
      </c>
      <c r="G23" s="215"/>
    </row>
    <row r="24" spans="1:7">
      <c r="A24" s="173"/>
      <c r="B24" s="8"/>
      <c r="C24" s="8"/>
      <c r="G24" s="215"/>
    </row>
    <row r="25" spans="1:7">
      <c r="A25" s="173"/>
      <c r="B25" s="8"/>
      <c r="C25" s="8" t="s">
        <v>1255</v>
      </c>
      <c r="G25" s="215"/>
    </row>
    <row r="26" spans="1:7" ht="17.25" customHeight="1">
      <c r="A26" s="173" t="s">
        <v>2038</v>
      </c>
      <c r="B26" s="8"/>
      <c r="C26" s="7" t="s">
        <v>1256</v>
      </c>
      <c r="D26" s="141" t="s">
        <v>16</v>
      </c>
      <c r="E26" s="142">
        <v>6</v>
      </c>
      <c r="G26" s="215"/>
    </row>
    <row r="27" spans="1:7">
      <c r="A27" s="173"/>
      <c r="B27" s="8"/>
      <c r="C27" s="8"/>
      <c r="G27" s="215"/>
    </row>
    <row r="28" spans="1:7">
      <c r="A28" s="173"/>
      <c r="B28" s="8"/>
      <c r="C28" s="8" t="s">
        <v>1257</v>
      </c>
      <c r="D28" s="141"/>
      <c r="E28" s="142"/>
      <c r="G28" s="215"/>
    </row>
    <row r="29" spans="1:7" ht="19.5" customHeight="1">
      <c r="A29" s="173" t="s">
        <v>2039</v>
      </c>
      <c r="B29" s="8"/>
      <c r="C29" s="7" t="s">
        <v>1258</v>
      </c>
      <c r="D29" s="141" t="s">
        <v>16</v>
      </c>
      <c r="E29" s="142">
        <v>15</v>
      </c>
      <c r="G29" s="215"/>
    </row>
    <row r="30" spans="1:7">
      <c r="A30" s="173"/>
      <c r="B30" s="8"/>
      <c r="D30" s="141"/>
      <c r="E30" s="142"/>
      <c r="G30" s="215"/>
    </row>
    <row r="31" spans="1:7">
      <c r="A31" s="173"/>
      <c r="B31" s="8"/>
      <c r="C31" s="8" t="s">
        <v>1257</v>
      </c>
      <c r="D31" s="141"/>
      <c r="E31" s="142"/>
      <c r="G31" s="215"/>
    </row>
    <row r="32" spans="1:7" ht="14.25" customHeight="1">
      <c r="A32" s="173" t="s">
        <v>2040</v>
      </c>
      <c r="B32" s="8"/>
      <c r="C32" s="7" t="s">
        <v>1259</v>
      </c>
      <c r="D32" s="141" t="s">
        <v>16</v>
      </c>
      <c r="E32" s="142">
        <v>2.8</v>
      </c>
      <c r="G32" s="215"/>
    </row>
    <row r="33" spans="1:7">
      <c r="A33" s="173"/>
      <c r="B33" s="8"/>
      <c r="D33" s="141"/>
      <c r="E33" s="142"/>
      <c r="G33" s="215"/>
    </row>
    <row r="34" spans="1:7">
      <c r="A34" s="173" t="s">
        <v>1978</v>
      </c>
      <c r="B34" s="8"/>
      <c r="C34" s="7" t="s">
        <v>36</v>
      </c>
      <c r="D34" s="141"/>
      <c r="E34" s="142"/>
      <c r="G34" s="215"/>
    </row>
    <row r="35" spans="1:7">
      <c r="A35" s="173"/>
      <c r="B35" s="8"/>
      <c r="D35" s="141"/>
      <c r="E35" s="142"/>
      <c r="G35" s="215"/>
    </row>
    <row r="36" spans="1:7">
      <c r="A36" s="173"/>
      <c r="B36" s="8"/>
      <c r="C36" s="8" t="s">
        <v>1260</v>
      </c>
      <c r="D36" s="141"/>
      <c r="E36" s="142"/>
      <c r="G36" s="215"/>
    </row>
    <row r="37" spans="1:7" ht="17.25" customHeight="1">
      <c r="A37" s="173" t="s">
        <v>1979</v>
      </c>
      <c r="B37" s="8"/>
      <c r="C37" s="7" t="s">
        <v>1261</v>
      </c>
      <c r="D37" s="141" t="s">
        <v>17</v>
      </c>
      <c r="E37" s="142">
        <v>20</v>
      </c>
      <c r="G37" s="215"/>
    </row>
    <row r="38" spans="1:7" ht="14.25" customHeight="1">
      <c r="A38" s="173" t="s">
        <v>2041</v>
      </c>
      <c r="B38" s="8"/>
      <c r="C38" s="384" t="s">
        <v>1262</v>
      </c>
      <c r="D38" s="141" t="s">
        <v>17</v>
      </c>
      <c r="E38" s="142">
        <v>20</v>
      </c>
      <c r="G38" s="215"/>
    </row>
    <row r="39" spans="1:7">
      <c r="A39" s="173"/>
      <c r="B39" s="8"/>
      <c r="D39" s="141"/>
      <c r="E39" s="142"/>
      <c r="G39" s="215"/>
    </row>
    <row r="40" spans="1:7">
      <c r="A40" s="173"/>
      <c r="B40" s="8"/>
      <c r="C40" s="8" t="s">
        <v>1867</v>
      </c>
      <c r="G40" s="215"/>
    </row>
    <row r="41" spans="1:7">
      <c r="A41" s="173"/>
      <c r="B41" s="8"/>
      <c r="C41" s="8" t="s">
        <v>1249</v>
      </c>
      <c r="G41" s="215"/>
    </row>
    <row r="42" spans="1:7">
      <c r="A42" s="173"/>
      <c r="B42" s="8"/>
      <c r="C42" s="8" t="s">
        <v>1250</v>
      </c>
      <c r="G42" s="215"/>
    </row>
    <row r="43" spans="1:7" ht="12.75" customHeight="1">
      <c r="A43" s="173" t="s">
        <v>2042</v>
      </c>
      <c r="B43" s="8"/>
      <c r="C43" s="7" t="s">
        <v>1251</v>
      </c>
      <c r="D43" s="141" t="s">
        <v>17</v>
      </c>
      <c r="E43" s="18">
        <v>90</v>
      </c>
      <c r="G43" s="215"/>
    </row>
    <row r="44" spans="1:7">
      <c r="A44" s="173"/>
      <c r="B44" s="8"/>
      <c r="C44" s="8"/>
      <c r="G44" s="215"/>
    </row>
    <row r="45" spans="1:7">
      <c r="A45" s="173"/>
      <c r="B45" s="8"/>
      <c r="C45" s="8" t="s">
        <v>225</v>
      </c>
      <c r="G45" s="215"/>
    </row>
    <row r="46" spans="1:7">
      <c r="A46" s="173"/>
      <c r="B46" s="8"/>
      <c r="C46" s="8"/>
      <c r="G46" s="215"/>
    </row>
    <row r="47" spans="1:7" ht="39.6">
      <c r="A47" s="173"/>
      <c r="B47" s="8"/>
      <c r="C47" s="7" t="s">
        <v>228</v>
      </c>
      <c r="G47" s="215"/>
    </row>
    <row r="48" spans="1:7" ht="14.25" customHeight="1">
      <c r="A48" s="173" t="s">
        <v>2043</v>
      </c>
      <c r="B48" s="8"/>
      <c r="C48" s="7" t="s">
        <v>229</v>
      </c>
      <c r="D48" s="141" t="s">
        <v>21</v>
      </c>
      <c r="E48" s="18">
        <v>2</v>
      </c>
      <c r="G48" s="215"/>
    </row>
    <row r="49" spans="1:7">
      <c r="A49" s="173"/>
      <c r="B49" s="8"/>
      <c r="C49" s="8"/>
      <c r="G49" s="215"/>
    </row>
    <row r="50" spans="1:7">
      <c r="A50" s="173"/>
      <c r="B50" s="8"/>
      <c r="C50" s="8" t="s">
        <v>1252</v>
      </c>
      <c r="G50" s="215"/>
    </row>
    <row r="51" spans="1:7">
      <c r="A51" s="173"/>
      <c r="B51" s="8"/>
      <c r="C51" s="8"/>
      <c r="G51" s="215"/>
    </row>
    <row r="52" spans="1:7" ht="26.4">
      <c r="A52" s="173" t="s">
        <v>2044</v>
      </c>
      <c r="B52" s="8"/>
      <c r="C52" s="7" t="s">
        <v>221</v>
      </c>
      <c r="D52" s="10" t="s">
        <v>30</v>
      </c>
      <c r="E52" s="18">
        <v>3</v>
      </c>
      <c r="G52" s="215"/>
    </row>
    <row r="53" spans="1:7">
      <c r="A53" s="173"/>
      <c r="B53" s="8"/>
      <c r="C53" s="8"/>
      <c r="G53" s="215"/>
    </row>
    <row r="54" spans="1:7">
      <c r="A54" s="173"/>
      <c r="B54" s="8"/>
      <c r="C54" s="8"/>
      <c r="G54" s="215"/>
    </row>
    <row r="55" spans="1:7">
      <c r="A55" s="173"/>
      <c r="B55" s="8"/>
      <c r="C55" s="8"/>
      <c r="G55" s="215"/>
    </row>
    <row r="56" spans="1:7">
      <c r="A56" s="173"/>
      <c r="B56" s="8"/>
      <c r="C56" s="8"/>
      <c r="G56" s="215"/>
    </row>
    <row r="57" spans="1:7">
      <c r="A57" s="173"/>
      <c r="B57" s="8"/>
      <c r="C57" s="8"/>
      <c r="G57" s="215"/>
    </row>
    <row r="58" spans="1:7">
      <c r="A58" s="173"/>
      <c r="B58" s="8"/>
      <c r="C58" s="8"/>
      <c r="G58" s="215"/>
    </row>
    <row r="59" spans="1:7">
      <c r="A59" s="173"/>
      <c r="B59" s="8"/>
      <c r="C59" s="8"/>
      <c r="G59" s="215"/>
    </row>
    <row r="60" spans="1:7">
      <c r="A60" s="173"/>
      <c r="B60" s="8"/>
      <c r="C60" s="8"/>
      <c r="G60" s="215"/>
    </row>
    <row r="61" spans="1:7">
      <c r="A61" s="173"/>
      <c r="B61" s="8"/>
      <c r="C61" s="8"/>
      <c r="G61" s="215"/>
    </row>
    <row r="62" spans="1:7">
      <c r="A62" s="173"/>
      <c r="B62" s="8"/>
      <c r="C62" s="8"/>
      <c r="G62" s="215"/>
    </row>
    <row r="63" spans="1:7">
      <c r="A63" s="173"/>
      <c r="B63" s="8"/>
      <c r="C63" s="8"/>
      <c r="G63" s="215"/>
    </row>
    <row r="64" spans="1:7">
      <c r="A64" s="173"/>
      <c r="B64" s="8"/>
      <c r="C64" s="8"/>
      <c r="G64" s="215"/>
    </row>
    <row r="65" spans="1:7">
      <c r="A65" s="173"/>
      <c r="B65" s="8"/>
      <c r="C65" s="8"/>
      <c r="G65" s="215"/>
    </row>
    <row r="66" spans="1:7">
      <c r="A66" s="217"/>
      <c r="B66" s="143"/>
      <c r="C66" s="625" t="s">
        <v>79</v>
      </c>
      <c r="D66" s="145"/>
      <c r="E66" s="146"/>
      <c r="F66" s="626" t="s">
        <v>18</v>
      </c>
      <c r="G66" s="627"/>
    </row>
    <row r="67" spans="1:7">
      <c r="A67" s="217"/>
      <c r="B67" s="147"/>
      <c r="C67" s="625" t="s">
        <v>80</v>
      </c>
      <c r="D67" s="148"/>
      <c r="E67" s="146"/>
      <c r="F67" s="626" t="s">
        <v>18</v>
      </c>
      <c r="G67" s="627"/>
    </row>
    <row r="68" spans="1:7">
      <c r="A68" s="173" t="s">
        <v>2668</v>
      </c>
      <c r="B68" s="8"/>
      <c r="C68" s="7" t="s">
        <v>31</v>
      </c>
      <c r="E68" s="142"/>
      <c r="G68" s="215"/>
    </row>
    <row r="69" spans="1:7" ht="26.4">
      <c r="A69" s="173"/>
      <c r="B69" s="8"/>
      <c r="C69" s="8" t="s">
        <v>1253</v>
      </c>
      <c r="E69" s="142"/>
      <c r="G69" s="215"/>
    </row>
    <row r="70" spans="1:7" ht="12.75" customHeight="1">
      <c r="A70" s="173" t="s">
        <v>2669</v>
      </c>
      <c r="B70" s="8"/>
      <c r="C70" s="7" t="s">
        <v>1254</v>
      </c>
      <c r="D70" s="10" t="s">
        <v>17</v>
      </c>
      <c r="E70" s="142">
        <v>20</v>
      </c>
      <c r="G70" s="215"/>
    </row>
    <row r="71" spans="1:7">
      <c r="A71" s="173"/>
      <c r="B71" s="8"/>
      <c r="C71" s="8"/>
      <c r="G71" s="215"/>
    </row>
    <row r="72" spans="1:7">
      <c r="A72" s="173"/>
      <c r="B72" s="8"/>
      <c r="C72" s="8" t="s">
        <v>1255</v>
      </c>
      <c r="G72" s="215"/>
    </row>
    <row r="73" spans="1:7" ht="12.75" customHeight="1">
      <c r="A73" s="173" t="s">
        <v>2670</v>
      </c>
      <c r="B73" s="8"/>
      <c r="C73" s="7" t="s">
        <v>1256</v>
      </c>
      <c r="D73" s="141" t="s">
        <v>16</v>
      </c>
      <c r="E73" s="142">
        <v>6</v>
      </c>
      <c r="G73" s="215"/>
    </row>
    <row r="74" spans="1:7">
      <c r="A74" s="173"/>
      <c r="B74" s="8"/>
      <c r="C74" s="8"/>
      <c r="G74" s="215"/>
    </row>
    <row r="75" spans="1:7">
      <c r="A75" s="173"/>
      <c r="B75" s="8"/>
      <c r="C75" s="8" t="s">
        <v>1257</v>
      </c>
      <c r="D75" s="141"/>
      <c r="E75" s="142"/>
      <c r="G75" s="215"/>
    </row>
    <row r="76" spans="1:7">
      <c r="A76" s="173" t="s">
        <v>2671</v>
      </c>
      <c r="B76" s="8"/>
      <c r="C76" s="7" t="s">
        <v>1258</v>
      </c>
      <c r="D76" s="141" t="s">
        <v>16</v>
      </c>
      <c r="E76" s="142">
        <v>15</v>
      </c>
      <c r="G76" s="215"/>
    </row>
    <row r="77" spans="1:7">
      <c r="A77" s="173"/>
      <c r="B77" s="8"/>
      <c r="D77" s="141"/>
      <c r="E77" s="142"/>
      <c r="G77" s="215"/>
    </row>
    <row r="78" spans="1:7">
      <c r="A78" s="173"/>
      <c r="B78" s="8"/>
      <c r="C78" s="8" t="s">
        <v>1257</v>
      </c>
      <c r="D78" s="141"/>
      <c r="E78" s="142"/>
      <c r="G78" s="215"/>
    </row>
    <row r="79" spans="1:7">
      <c r="A79" s="173" t="s">
        <v>2672</v>
      </c>
      <c r="B79" s="8"/>
      <c r="C79" s="7" t="s">
        <v>1259</v>
      </c>
      <c r="D79" s="141" t="s">
        <v>16</v>
      </c>
      <c r="E79" s="142">
        <v>3</v>
      </c>
      <c r="G79" s="215"/>
    </row>
    <row r="80" spans="1:7">
      <c r="A80" s="173"/>
      <c r="B80" s="8"/>
      <c r="D80" s="141"/>
      <c r="E80" s="142"/>
      <c r="G80" s="215"/>
    </row>
    <row r="81" spans="1:7">
      <c r="A81" s="173" t="s">
        <v>1980</v>
      </c>
      <c r="B81" s="8"/>
      <c r="C81" s="7" t="s">
        <v>36</v>
      </c>
      <c r="D81" s="141"/>
      <c r="E81" s="142"/>
      <c r="G81" s="215"/>
    </row>
    <row r="82" spans="1:7">
      <c r="A82" s="173"/>
      <c r="B82" s="8"/>
      <c r="D82" s="141"/>
      <c r="E82" s="142"/>
      <c r="G82" s="215"/>
    </row>
    <row r="83" spans="1:7">
      <c r="A83" s="173"/>
      <c r="B83" s="8"/>
      <c r="C83" s="8" t="s">
        <v>1260</v>
      </c>
      <c r="D83" s="141"/>
      <c r="E83" s="142"/>
      <c r="G83" s="215"/>
    </row>
    <row r="84" spans="1:7">
      <c r="A84" s="173" t="s">
        <v>1981</v>
      </c>
      <c r="B84" s="8"/>
      <c r="C84" s="7" t="s">
        <v>1261</v>
      </c>
      <c r="D84" s="141" t="s">
        <v>17</v>
      </c>
      <c r="E84" s="142">
        <v>20</v>
      </c>
      <c r="G84" s="215"/>
    </row>
    <row r="85" spans="1:7">
      <c r="A85" s="173" t="s">
        <v>1982</v>
      </c>
      <c r="B85" s="8"/>
      <c r="C85" s="384" t="s">
        <v>1262</v>
      </c>
      <c r="D85" s="141" t="s">
        <v>17</v>
      </c>
      <c r="E85" s="142">
        <v>20</v>
      </c>
      <c r="G85" s="215"/>
    </row>
    <row r="86" spans="1:7">
      <c r="A86" s="173"/>
      <c r="B86" s="8"/>
      <c r="D86" s="141"/>
      <c r="E86" s="142"/>
      <c r="G86" s="215"/>
    </row>
    <row r="87" spans="1:7">
      <c r="A87" s="173"/>
      <c r="B87" s="8"/>
      <c r="C87" s="8" t="s">
        <v>1868</v>
      </c>
      <c r="G87" s="215"/>
    </row>
    <row r="88" spans="1:7">
      <c r="A88" s="173"/>
      <c r="B88" s="8"/>
      <c r="C88" s="8" t="s">
        <v>1249</v>
      </c>
      <c r="G88" s="215"/>
    </row>
    <row r="89" spans="1:7">
      <c r="A89" s="173"/>
      <c r="B89" s="8"/>
      <c r="C89" s="8" t="s">
        <v>1250</v>
      </c>
      <c r="G89" s="215"/>
    </row>
    <row r="90" spans="1:7">
      <c r="A90" s="173" t="s">
        <v>1983</v>
      </c>
      <c r="B90" s="8"/>
      <c r="C90" s="7" t="s">
        <v>1251</v>
      </c>
      <c r="D90" s="141" t="s">
        <v>17</v>
      </c>
      <c r="E90" s="18">
        <v>90</v>
      </c>
      <c r="G90" s="215"/>
    </row>
    <row r="91" spans="1:7">
      <c r="A91" s="173"/>
      <c r="B91" s="8"/>
      <c r="C91" s="8"/>
      <c r="G91" s="215"/>
    </row>
    <row r="92" spans="1:7">
      <c r="A92" s="173"/>
      <c r="B92" s="8"/>
      <c r="C92" s="8" t="s">
        <v>225</v>
      </c>
      <c r="G92" s="215"/>
    </row>
    <row r="93" spans="1:7">
      <c r="A93" s="173"/>
      <c r="B93" s="8"/>
      <c r="C93" s="8"/>
      <c r="G93" s="215"/>
    </row>
    <row r="94" spans="1:7" ht="39.6">
      <c r="A94" s="173"/>
      <c r="B94" s="8"/>
      <c r="C94" s="7" t="s">
        <v>228</v>
      </c>
      <c r="G94" s="215"/>
    </row>
    <row r="95" spans="1:7">
      <c r="A95" s="173" t="s">
        <v>1984</v>
      </c>
      <c r="B95" s="8"/>
      <c r="C95" s="7" t="s">
        <v>229</v>
      </c>
      <c r="D95" s="141" t="s">
        <v>21</v>
      </c>
      <c r="E95" s="18">
        <v>2</v>
      </c>
      <c r="G95" s="215"/>
    </row>
    <row r="96" spans="1:7">
      <c r="A96" s="173"/>
      <c r="B96" s="8"/>
      <c r="C96" s="8"/>
      <c r="G96" s="215"/>
    </row>
    <row r="97" spans="1:7">
      <c r="A97" s="173"/>
      <c r="B97" s="8"/>
      <c r="C97" s="8" t="s">
        <v>1252</v>
      </c>
      <c r="G97" s="215"/>
    </row>
    <row r="98" spans="1:7">
      <c r="A98" s="173"/>
      <c r="B98" s="8"/>
      <c r="C98" s="8"/>
      <c r="G98" s="215"/>
    </row>
    <row r="99" spans="1:7" ht="26.4">
      <c r="A99" s="173" t="s">
        <v>2045</v>
      </c>
      <c r="B99" s="8"/>
      <c r="C99" s="7" t="s">
        <v>221</v>
      </c>
      <c r="D99" s="10" t="s">
        <v>30</v>
      </c>
      <c r="E99" s="18">
        <v>3</v>
      </c>
      <c r="G99" s="215"/>
    </row>
    <row r="100" spans="1:7">
      <c r="A100" s="173"/>
      <c r="B100" s="8"/>
      <c r="C100" s="8"/>
      <c r="G100" s="215"/>
    </row>
    <row r="101" spans="1:7">
      <c r="A101" s="173" t="s">
        <v>1980</v>
      </c>
      <c r="B101" s="8"/>
      <c r="C101" s="7" t="s">
        <v>31</v>
      </c>
      <c r="E101" s="142"/>
      <c r="G101" s="215"/>
    </row>
    <row r="102" spans="1:7" ht="26.4">
      <c r="A102" s="173"/>
      <c r="B102" s="8"/>
      <c r="C102" s="8" t="s">
        <v>1253</v>
      </c>
      <c r="E102" s="142"/>
      <c r="G102" s="215"/>
    </row>
    <row r="103" spans="1:7">
      <c r="A103" s="173" t="s">
        <v>1981</v>
      </c>
      <c r="B103" s="8"/>
      <c r="C103" s="7" t="s">
        <v>1254</v>
      </c>
      <c r="D103" s="10" t="s">
        <v>17</v>
      </c>
      <c r="E103" s="142">
        <v>20</v>
      </c>
      <c r="G103" s="215"/>
    </row>
    <row r="104" spans="1:7">
      <c r="A104" s="173"/>
      <c r="B104" s="8"/>
      <c r="C104" s="8"/>
      <c r="G104" s="215"/>
    </row>
    <row r="105" spans="1:7">
      <c r="A105" s="173"/>
      <c r="B105" s="8"/>
      <c r="C105" s="8" t="s">
        <v>1255</v>
      </c>
      <c r="G105" s="215"/>
    </row>
    <row r="106" spans="1:7">
      <c r="A106" s="173" t="s">
        <v>1982</v>
      </c>
      <c r="B106" s="8"/>
      <c r="C106" s="7" t="s">
        <v>1256</v>
      </c>
      <c r="D106" s="141" t="s">
        <v>16</v>
      </c>
      <c r="E106" s="142">
        <v>6</v>
      </c>
      <c r="G106" s="215"/>
    </row>
    <row r="107" spans="1:7">
      <c r="A107" s="173"/>
      <c r="B107" s="8"/>
      <c r="C107" s="8"/>
      <c r="G107" s="215"/>
    </row>
    <row r="108" spans="1:7">
      <c r="A108" s="173"/>
      <c r="B108" s="8"/>
      <c r="C108" s="8" t="s">
        <v>1257</v>
      </c>
      <c r="D108" s="141"/>
      <c r="E108" s="142"/>
      <c r="G108" s="215"/>
    </row>
    <row r="109" spans="1:7">
      <c r="A109" s="173" t="s">
        <v>1983</v>
      </c>
      <c r="B109" s="8"/>
      <c r="C109" s="7" t="s">
        <v>1258</v>
      </c>
      <c r="D109" s="141" t="s">
        <v>16</v>
      </c>
      <c r="E109" s="142">
        <v>15</v>
      </c>
      <c r="G109" s="215"/>
    </row>
    <row r="110" spans="1:7">
      <c r="A110" s="173"/>
      <c r="B110" s="8"/>
      <c r="D110" s="141"/>
      <c r="E110" s="142"/>
      <c r="G110" s="215"/>
    </row>
    <row r="111" spans="1:7">
      <c r="A111" s="173"/>
      <c r="B111" s="8"/>
      <c r="C111" s="8" t="s">
        <v>1257</v>
      </c>
      <c r="D111" s="141"/>
      <c r="E111" s="142"/>
      <c r="G111" s="215"/>
    </row>
    <row r="112" spans="1:7">
      <c r="A112" s="173" t="s">
        <v>1984</v>
      </c>
      <c r="B112" s="8"/>
      <c r="C112" s="7" t="s">
        <v>1259</v>
      </c>
      <c r="D112" s="141" t="s">
        <v>16</v>
      </c>
      <c r="E112" s="142">
        <v>3</v>
      </c>
      <c r="G112" s="215"/>
    </row>
    <row r="113" spans="1:7">
      <c r="A113" s="173"/>
      <c r="B113" s="8"/>
      <c r="D113" s="141"/>
      <c r="E113" s="142"/>
      <c r="G113" s="215"/>
    </row>
    <row r="114" spans="1:7">
      <c r="A114" s="173" t="s">
        <v>1985</v>
      </c>
      <c r="B114" s="8"/>
      <c r="C114" s="7" t="s">
        <v>36</v>
      </c>
      <c r="D114" s="141"/>
      <c r="E114" s="142"/>
      <c r="G114" s="215"/>
    </row>
    <row r="115" spans="1:7">
      <c r="A115" s="173"/>
      <c r="B115" s="8"/>
      <c r="D115" s="141"/>
      <c r="E115" s="142"/>
      <c r="G115" s="215"/>
    </row>
    <row r="116" spans="1:7">
      <c r="A116" s="173"/>
      <c r="B116" s="8"/>
      <c r="C116" s="8" t="s">
        <v>1260</v>
      </c>
      <c r="D116" s="141"/>
      <c r="E116" s="142"/>
      <c r="G116" s="215"/>
    </row>
    <row r="117" spans="1:7">
      <c r="A117" s="173" t="s">
        <v>1986</v>
      </c>
      <c r="B117" s="8"/>
      <c r="C117" s="7" t="s">
        <v>1261</v>
      </c>
      <c r="D117" s="141" t="s">
        <v>17</v>
      </c>
      <c r="E117" s="142">
        <v>20</v>
      </c>
      <c r="G117" s="215"/>
    </row>
    <row r="118" spans="1:7">
      <c r="A118" s="173" t="s">
        <v>1987</v>
      </c>
      <c r="B118" s="8"/>
      <c r="C118" s="384" t="s">
        <v>1262</v>
      </c>
      <c r="D118" s="141" t="s">
        <v>17</v>
      </c>
      <c r="E118" s="142">
        <v>20</v>
      </c>
      <c r="G118" s="215"/>
    </row>
    <row r="119" spans="1:7">
      <c r="A119" s="173"/>
      <c r="B119" s="8"/>
      <c r="C119" s="384"/>
      <c r="D119" s="141"/>
      <c r="E119" s="142"/>
      <c r="G119" s="215"/>
    </row>
    <row r="120" spans="1:7">
      <c r="A120" s="173"/>
      <c r="B120" s="8"/>
      <c r="C120" s="384"/>
      <c r="D120" s="141"/>
      <c r="E120" s="142"/>
      <c r="G120" s="215"/>
    </row>
    <row r="121" spans="1:7">
      <c r="A121" s="173"/>
      <c r="B121" s="8"/>
      <c r="C121" s="384"/>
      <c r="D121" s="141"/>
      <c r="E121" s="142"/>
      <c r="G121" s="215"/>
    </row>
    <row r="122" spans="1:7">
      <c r="A122" s="173"/>
      <c r="B122" s="8"/>
      <c r="C122" s="384"/>
      <c r="D122" s="141"/>
      <c r="E122" s="142"/>
      <c r="G122" s="215"/>
    </row>
    <row r="123" spans="1:7">
      <c r="A123" s="173"/>
      <c r="B123" s="8"/>
      <c r="C123" s="384"/>
      <c r="D123" s="141"/>
      <c r="E123" s="142"/>
      <c r="G123" s="215"/>
    </row>
    <row r="124" spans="1:7">
      <c r="A124" s="173"/>
      <c r="B124" s="8"/>
      <c r="C124" s="384"/>
      <c r="D124" s="141"/>
      <c r="E124" s="142"/>
      <c r="G124" s="215"/>
    </row>
    <row r="125" spans="1:7">
      <c r="A125" s="173"/>
      <c r="B125" s="8"/>
      <c r="C125" s="384"/>
      <c r="D125" s="141"/>
      <c r="E125" s="142"/>
      <c r="G125" s="215"/>
    </row>
    <row r="126" spans="1:7">
      <c r="A126" s="173"/>
      <c r="B126" s="8"/>
      <c r="C126" s="384"/>
      <c r="D126" s="141"/>
      <c r="E126" s="142"/>
      <c r="G126" s="215"/>
    </row>
    <row r="127" spans="1:7">
      <c r="A127" s="173"/>
      <c r="B127" s="8"/>
      <c r="C127" s="384"/>
      <c r="D127" s="141"/>
      <c r="E127" s="142"/>
      <c r="G127" s="215"/>
    </row>
    <row r="128" spans="1:7">
      <c r="A128" s="173"/>
      <c r="B128" s="8"/>
      <c r="C128" s="384"/>
      <c r="D128" s="141"/>
      <c r="E128" s="142"/>
      <c r="G128" s="215"/>
    </row>
    <row r="129" spans="1:7">
      <c r="A129" s="173"/>
      <c r="B129" s="8"/>
      <c r="C129" s="384"/>
      <c r="D129" s="141"/>
      <c r="E129" s="142"/>
      <c r="G129" s="215"/>
    </row>
    <row r="130" spans="1:7">
      <c r="A130" s="173"/>
      <c r="B130" s="8"/>
      <c r="C130" s="384"/>
      <c r="D130" s="141"/>
      <c r="E130" s="142"/>
      <c r="G130" s="215"/>
    </row>
    <row r="131" spans="1:7">
      <c r="A131" s="173"/>
      <c r="B131" s="8"/>
      <c r="C131" s="384"/>
      <c r="D131" s="141"/>
      <c r="E131" s="142"/>
      <c r="G131" s="215"/>
    </row>
    <row r="132" spans="1:7">
      <c r="A132" s="173"/>
      <c r="B132" s="8"/>
      <c r="C132" s="384"/>
      <c r="D132" s="141"/>
      <c r="E132" s="142"/>
      <c r="G132" s="215"/>
    </row>
    <row r="133" spans="1:7">
      <c r="A133" s="173"/>
      <c r="B133" s="8"/>
      <c r="C133" s="384"/>
      <c r="D133" s="141"/>
      <c r="E133" s="142"/>
      <c r="G133" s="215"/>
    </row>
    <row r="134" spans="1:7">
      <c r="A134" s="173"/>
      <c r="B134" s="8"/>
      <c r="C134" s="384"/>
      <c r="D134" s="141"/>
      <c r="E134" s="142"/>
      <c r="G134" s="215"/>
    </row>
    <row r="135" spans="1:7">
      <c r="A135" s="173"/>
      <c r="B135" s="8"/>
      <c r="D135" s="141"/>
      <c r="E135" s="142"/>
      <c r="G135" s="215"/>
    </row>
    <row r="136" spans="1:7">
      <c r="A136" s="217"/>
      <c r="B136" s="143"/>
      <c r="C136" s="625" t="s">
        <v>79</v>
      </c>
      <c r="D136" s="145"/>
      <c r="E136" s="146"/>
      <c r="F136" s="626" t="s">
        <v>18</v>
      </c>
      <c r="G136" s="627"/>
    </row>
    <row r="137" spans="1:7">
      <c r="A137" s="217"/>
      <c r="B137" s="147"/>
      <c r="C137" s="625" t="s">
        <v>80</v>
      </c>
      <c r="D137" s="148"/>
      <c r="E137" s="146"/>
      <c r="F137" s="626" t="s">
        <v>18</v>
      </c>
      <c r="G137" s="627"/>
    </row>
    <row r="138" spans="1:7" ht="26.4">
      <c r="A138" s="173"/>
      <c r="B138" s="8"/>
      <c r="C138" s="8" t="s">
        <v>1869</v>
      </c>
      <c r="G138" s="215"/>
    </row>
    <row r="139" spans="1:7">
      <c r="A139" s="173"/>
      <c r="B139" s="8"/>
      <c r="C139" s="8" t="s">
        <v>1870</v>
      </c>
      <c r="G139" s="215"/>
    </row>
    <row r="140" spans="1:7">
      <c r="A140" s="173"/>
      <c r="B140" s="8"/>
      <c r="C140" s="8" t="s">
        <v>1250</v>
      </c>
      <c r="G140" s="215"/>
    </row>
    <row r="141" spans="1:7" ht="15.75" customHeight="1">
      <c r="A141" s="173" t="s">
        <v>1988</v>
      </c>
      <c r="B141" s="8"/>
      <c r="C141" s="395" t="s">
        <v>1263</v>
      </c>
      <c r="D141" s="370" t="s">
        <v>17</v>
      </c>
      <c r="E141" s="371">
        <v>90</v>
      </c>
      <c r="G141" s="215"/>
    </row>
    <row r="142" spans="1:7">
      <c r="A142" s="173"/>
      <c r="B142" s="8"/>
      <c r="C142" s="8"/>
      <c r="G142" s="215"/>
    </row>
    <row r="143" spans="1:7">
      <c r="A143" s="173"/>
      <c r="B143" s="8"/>
      <c r="C143" s="8" t="s">
        <v>225</v>
      </c>
      <c r="G143" s="215"/>
    </row>
    <row r="144" spans="1:7">
      <c r="A144" s="173"/>
      <c r="B144" s="8"/>
      <c r="C144" s="8"/>
      <c r="G144" s="215"/>
    </row>
    <row r="145" spans="1:7" ht="39.6">
      <c r="A145" s="173"/>
      <c r="B145" s="8"/>
      <c r="C145" s="7" t="s">
        <v>228</v>
      </c>
      <c r="G145" s="215"/>
    </row>
    <row r="146" spans="1:7">
      <c r="A146" s="173" t="s">
        <v>1989</v>
      </c>
      <c r="B146" s="8"/>
      <c r="C146" s="7" t="s">
        <v>229</v>
      </c>
      <c r="D146" s="141" t="s">
        <v>21</v>
      </c>
      <c r="E146" s="18">
        <v>2</v>
      </c>
      <c r="G146" s="215"/>
    </row>
    <row r="147" spans="1:7">
      <c r="A147" s="173"/>
      <c r="B147" s="8"/>
      <c r="C147" s="8"/>
      <c r="G147" s="215"/>
    </row>
    <row r="148" spans="1:7">
      <c r="A148" s="173"/>
      <c r="B148" s="8"/>
      <c r="C148" s="8" t="s">
        <v>1252</v>
      </c>
      <c r="G148" s="215"/>
    </row>
    <row r="149" spans="1:7">
      <c r="A149" s="173"/>
      <c r="B149" s="8"/>
      <c r="C149" s="8"/>
      <c r="G149" s="215"/>
    </row>
    <row r="150" spans="1:7" ht="26.4">
      <c r="A150" s="173" t="s">
        <v>2673</v>
      </c>
      <c r="B150" s="8"/>
      <c r="C150" s="7" t="s">
        <v>221</v>
      </c>
      <c r="D150" s="10" t="s">
        <v>30</v>
      </c>
      <c r="E150" s="18">
        <v>3</v>
      </c>
      <c r="G150" s="215"/>
    </row>
    <row r="151" spans="1:7">
      <c r="A151" s="173"/>
      <c r="B151" s="8"/>
      <c r="C151" s="8"/>
      <c r="G151" s="215"/>
    </row>
    <row r="152" spans="1:7">
      <c r="A152" s="173" t="s">
        <v>1990</v>
      </c>
      <c r="B152" s="8"/>
      <c r="C152" s="7" t="s">
        <v>31</v>
      </c>
      <c r="E152" s="142"/>
      <c r="G152" s="215"/>
    </row>
    <row r="153" spans="1:7" ht="26.4">
      <c r="A153" s="173"/>
      <c r="B153" s="8"/>
      <c r="C153" s="8" t="s">
        <v>1253</v>
      </c>
      <c r="E153" s="142"/>
      <c r="G153" s="215"/>
    </row>
    <row r="154" spans="1:7">
      <c r="A154" s="173" t="s">
        <v>1991</v>
      </c>
      <c r="B154" s="8"/>
      <c r="C154" s="7" t="s">
        <v>1254</v>
      </c>
      <c r="D154" s="10" t="s">
        <v>17</v>
      </c>
      <c r="E154" s="142">
        <v>20</v>
      </c>
      <c r="G154" s="215"/>
    </row>
    <row r="155" spans="1:7">
      <c r="A155" s="173"/>
      <c r="B155" s="8"/>
      <c r="C155" s="8"/>
      <c r="G155" s="215"/>
    </row>
    <row r="156" spans="1:7">
      <c r="A156" s="173"/>
      <c r="B156" s="8"/>
      <c r="C156" s="8" t="s">
        <v>1255</v>
      </c>
      <c r="G156" s="215"/>
    </row>
    <row r="157" spans="1:7">
      <c r="A157" s="173" t="s">
        <v>1992</v>
      </c>
      <c r="B157" s="8"/>
      <c r="C157" s="7" t="s">
        <v>1264</v>
      </c>
      <c r="D157" s="141" t="s">
        <v>16</v>
      </c>
      <c r="E157" s="142">
        <v>6</v>
      </c>
      <c r="G157" s="215"/>
    </row>
    <row r="158" spans="1:7">
      <c r="A158" s="173"/>
      <c r="B158" s="8"/>
      <c r="C158" s="8"/>
      <c r="G158" s="215"/>
    </row>
    <row r="159" spans="1:7">
      <c r="A159" s="173"/>
      <c r="B159" s="8"/>
      <c r="C159" s="8" t="s">
        <v>1257</v>
      </c>
      <c r="D159" s="141"/>
      <c r="E159" s="142"/>
      <c r="G159" s="215"/>
    </row>
    <row r="160" spans="1:7">
      <c r="A160" s="173" t="s">
        <v>1993</v>
      </c>
      <c r="B160" s="8"/>
      <c r="C160" s="7" t="s">
        <v>1265</v>
      </c>
      <c r="D160" s="141" t="s">
        <v>16</v>
      </c>
      <c r="E160" s="142">
        <v>15</v>
      </c>
      <c r="G160" s="215"/>
    </row>
    <row r="161" spans="1:7">
      <c r="A161" s="173"/>
      <c r="B161" s="8"/>
      <c r="D161" s="141"/>
      <c r="E161" s="142"/>
      <c r="G161" s="215"/>
    </row>
    <row r="162" spans="1:7">
      <c r="A162" s="173"/>
      <c r="B162" s="8"/>
      <c r="C162" s="8" t="s">
        <v>1257</v>
      </c>
      <c r="D162" s="141"/>
      <c r="E162" s="142"/>
      <c r="G162" s="215"/>
    </row>
    <row r="163" spans="1:7">
      <c r="A163" s="173" t="s">
        <v>1994</v>
      </c>
      <c r="B163" s="8"/>
      <c r="C163" s="7" t="s">
        <v>1266</v>
      </c>
      <c r="D163" s="141" t="s">
        <v>16</v>
      </c>
      <c r="E163" s="142">
        <v>3</v>
      </c>
      <c r="G163" s="215"/>
    </row>
    <row r="164" spans="1:7">
      <c r="A164" s="173"/>
      <c r="B164" s="8"/>
      <c r="D164" s="141"/>
      <c r="E164" s="142"/>
      <c r="G164" s="215"/>
    </row>
    <row r="165" spans="1:7">
      <c r="A165" s="173" t="s">
        <v>1995</v>
      </c>
      <c r="B165" s="8"/>
      <c r="C165" s="7" t="s">
        <v>36</v>
      </c>
      <c r="D165" s="141"/>
      <c r="E165" s="142"/>
      <c r="G165" s="215"/>
    </row>
    <row r="166" spans="1:7">
      <c r="A166" s="173"/>
      <c r="B166" s="8"/>
      <c r="D166" s="141"/>
      <c r="E166" s="142"/>
      <c r="G166" s="215"/>
    </row>
    <row r="167" spans="1:7">
      <c r="A167" s="173"/>
      <c r="B167" s="8"/>
      <c r="C167" s="8" t="s">
        <v>1260</v>
      </c>
      <c r="D167" s="141"/>
      <c r="E167" s="142"/>
      <c r="G167" s="215"/>
    </row>
    <row r="168" spans="1:7">
      <c r="A168" s="173" t="s">
        <v>1996</v>
      </c>
      <c r="B168" s="8"/>
      <c r="C168" s="7" t="s">
        <v>1267</v>
      </c>
      <c r="D168" s="141" t="s">
        <v>17</v>
      </c>
      <c r="E168" s="142">
        <v>20</v>
      </c>
      <c r="G168" s="215"/>
    </row>
    <row r="169" spans="1:7">
      <c r="A169" s="173" t="s">
        <v>1997</v>
      </c>
      <c r="B169" s="8"/>
      <c r="C169" s="384" t="s">
        <v>1268</v>
      </c>
      <c r="D169" s="141" t="s">
        <v>17</v>
      </c>
      <c r="E169" s="142">
        <v>20</v>
      </c>
      <c r="G169" s="215"/>
    </row>
    <row r="170" spans="1:7">
      <c r="A170" s="173"/>
      <c r="B170" s="8"/>
      <c r="D170" s="141"/>
      <c r="E170" s="142"/>
      <c r="G170" s="215"/>
    </row>
    <row r="171" spans="1:7" ht="26.4">
      <c r="A171" s="173"/>
      <c r="B171" s="8"/>
      <c r="C171" s="8" t="s">
        <v>1871</v>
      </c>
      <c r="G171" s="215"/>
    </row>
    <row r="172" spans="1:7">
      <c r="A172" s="173"/>
      <c r="B172" s="8"/>
      <c r="C172" s="8" t="s">
        <v>1872</v>
      </c>
      <c r="G172" s="215"/>
    </row>
    <row r="173" spans="1:7">
      <c r="A173" s="173"/>
      <c r="B173" s="8"/>
      <c r="C173" s="8"/>
      <c r="G173" s="215"/>
    </row>
    <row r="174" spans="1:7">
      <c r="A174" s="173"/>
      <c r="B174" s="8"/>
      <c r="C174" s="8" t="s">
        <v>1250</v>
      </c>
      <c r="G174" s="215"/>
    </row>
    <row r="175" spans="1:7" ht="26.4">
      <c r="A175" s="173" t="s">
        <v>1998</v>
      </c>
      <c r="B175" s="8"/>
      <c r="C175" s="7" t="s">
        <v>1269</v>
      </c>
      <c r="D175" s="370" t="s">
        <v>17</v>
      </c>
      <c r="E175" s="371">
        <v>110</v>
      </c>
      <c r="G175" s="215"/>
    </row>
    <row r="176" spans="1:7">
      <c r="A176" s="173"/>
      <c r="B176" s="8"/>
      <c r="C176" s="8"/>
      <c r="G176" s="215"/>
    </row>
    <row r="177" spans="1:7">
      <c r="A177" s="173"/>
      <c r="B177" s="8"/>
      <c r="C177" s="8" t="s">
        <v>225</v>
      </c>
      <c r="G177" s="215"/>
    </row>
    <row r="178" spans="1:7">
      <c r="A178" s="173"/>
      <c r="B178" s="8"/>
      <c r="C178" s="8"/>
      <c r="G178" s="215"/>
    </row>
    <row r="179" spans="1:7" ht="39.6">
      <c r="A179" s="173"/>
      <c r="B179" s="8"/>
      <c r="C179" s="7" t="s">
        <v>228</v>
      </c>
      <c r="G179" s="215"/>
    </row>
    <row r="180" spans="1:7">
      <c r="A180" s="173" t="s">
        <v>1999</v>
      </c>
      <c r="B180" s="8"/>
      <c r="C180" s="7" t="s">
        <v>229</v>
      </c>
      <c r="D180" s="141" t="s">
        <v>21</v>
      </c>
      <c r="E180" s="18">
        <v>3</v>
      </c>
      <c r="G180" s="215"/>
    </row>
    <row r="181" spans="1:7">
      <c r="A181" s="173"/>
      <c r="B181" s="8"/>
      <c r="D181" s="141"/>
      <c r="G181" s="215"/>
    </row>
    <row r="182" spans="1:7">
      <c r="A182" s="173"/>
      <c r="B182" s="8"/>
      <c r="C182" s="8" t="s">
        <v>1270</v>
      </c>
      <c r="G182" s="215"/>
    </row>
    <row r="183" spans="1:7" ht="26.4">
      <c r="A183" s="173" t="s">
        <v>2674</v>
      </c>
      <c r="B183" s="8"/>
      <c r="C183" s="7" t="s">
        <v>221</v>
      </c>
      <c r="D183" s="10" t="s">
        <v>30</v>
      </c>
      <c r="E183" s="18">
        <v>3</v>
      </c>
      <c r="G183" s="215"/>
    </row>
    <row r="184" spans="1:7">
      <c r="A184" s="173"/>
      <c r="B184" s="8"/>
      <c r="C184" s="8"/>
      <c r="G184" s="215"/>
    </row>
    <row r="185" spans="1:7">
      <c r="A185" s="173" t="s">
        <v>2000</v>
      </c>
      <c r="B185" s="8"/>
      <c r="C185" s="7" t="s">
        <v>31</v>
      </c>
      <c r="G185" s="215"/>
    </row>
    <row r="186" spans="1:7" ht="26.4">
      <c r="A186" s="173"/>
      <c r="B186" s="8"/>
      <c r="C186" s="8" t="s">
        <v>1253</v>
      </c>
      <c r="E186" s="142"/>
      <c r="G186" s="215"/>
    </row>
    <row r="187" spans="1:7">
      <c r="A187" s="173" t="s">
        <v>2001</v>
      </c>
      <c r="B187" s="8"/>
      <c r="C187" s="7" t="s">
        <v>1254</v>
      </c>
      <c r="D187" s="10" t="s">
        <v>17</v>
      </c>
      <c r="E187" s="142">
        <v>25</v>
      </c>
      <c r="G187" s="215"/>
    </row>
    <row r="188" spans="1:7">
      <c r="A188" s="173"/>
      <c r="B188" s="8"/>
      <c r="E188" s="142"/>
      <c r="G188" s="215"/>
    </row>
    <row r="189" spans="1:7">
      <c r="A189" s="173"/>
      <c r="B189" s="8"/>
      <c r="E189" s="142"/>
      <c r="G189" s="215"/>
    </row>
    <row r="190" spans="1:7">
      <c r="A190" s="173"/>
      <c r="B190" s="8"/>
      <c r="E190" s="142"/>
      <c r="G190" s="215"/>
    </row>
    <row r="191" spans="1:7">
      <c r="A191" s="173"/>
      <c r="B191" s="8"/>
      <c r="E191" s="142"/>
      <c r="G191" s="215"/>
    </row>
    <row r="192" spans="1:7">
      <c r="A192" s="173"/>
      <c r="B192" s="8"/>
      <c r="E192" s="142"/>
      <c r="G192" s="215"/>
    </row>
    <row r="193" spans="1:7">
      <c r="A193" s="173"/>
      <c r="B193" s="8"/>
      <c r="E193" s="142"/>
      <c r="G193" s="215"/>
    </row>
    <row r="194" spans="1:7">
      <c r="A194" s="173"/>
      <c r="B194" s="8"/>
      <c r="E194" s="142"/>
      <c r="G194" s="215"/>
    </row>
    <row r="195" spans="1:7">
      <c r="A195" s="173"/>
      <c r="B195" s="8"/>
      <c r="E195" s="142"/>
      <c r="G195" s="215"/>
    </row>
    <row r="196" spans="1:7">
      <c r="A196" s="173"/>
      <c r="B196" s="8"/>
      <c r="E196" s="142"/>
      <c r="G196" s="215"/>
    </row>
    <row r="197" spans="1:7">
      <c r="A197" s="173"/>
      <c r="B197" s="8"/>
      <c r="E197" s="142"/>
      <c r="G197" s="215"/>
    </row>
    <row r="198" spans="1:7">
      <c r="A198" s="173"/>
      <c r="B198" s="8"/>
      <c r="E198" s="142"/>
      <c r="G198" s="215"/>
    </row>
    <row r="199" spans="1:7">
      <c r="A199" s="173"/>
      <c r="B199" s="8"/>
      <c r="E199" s="142"/>
      <c r="G199" s="215"/>
    </row>
    <row r="200" spans="1:7">
      <c r="A200" s="217"/>
      <c r="B200" s="143"/>
      <c r="C200" s="625" t="s">
        <v>79</v>
      </c>
      <c r="D200" s="145"/>
      <c r="E200" s="145"/>
      <c r="F200" s="626" t="s">
        <v>18</v>
      </c>
      <c r="G200" s="627"/>
    </row>
    <row r="201" spans="1:7">
      <c r="A201" s="217"/>
      <c r="B201" s="147"/>
      <c r="C201" s="625" t="s">
        <v>80</v>
      </c>
      <c r="D201" s="148"/>
      <c r="E201" s="694"/>
      <c r="F201" s="626" t="s">
        <v>18</v>
      </c>
      <c r="G201" s="627"/>
    </row>
    <row r="202" spans="1:7">
      <c r="A202" s="1154"/>
      <c r="B202" s="8"/>
      <c r="C202" s="8" t="s">
        <v>1255</v>
      </c>
      <c r="G202" s="215"/>
    </row>
    <row r="203" spans="1:7">
      <c r="A203" s="173" t="s">
        <v>2046</v>
      </c>
      <c r="B203" s="8"/>
      <c r="C203" s="7" t="s">
        <v>1256</v>
      </c>
      <c r="D203" s="141" t="s">
        <v>16</v>
      </c>
      <c r="E203" s="18">
        <v>5</v>
      </c>
      <c r="G203" s="215"/>
    </row>
    <row r="204" spans="1:7">
      <c r="A204" s="173"/>
      <c r="B204" s="8"/>
      <c r="D204" s="141"/>
      <c r="G204" s="215"/>
    </row>
    <row r="205" spans="1:7">
      <c r="A205" s="173"/>
      <c r="B205" s="8"/>
      <c r="C205" s="8" t="s">
        <v>1257</v>
      </c>
      <c r="D205" s="141"/>
      <c r="E205" s="142"/>
      <c r="G205" s="215"/>
    </row>
    <row r="206" spans="1:7">
      <c r="A206" s="173" t="s">
        <v>2047</v>
      </c>
      <c r="B206" s="8"/>
      <c r="C206" s="7" t="s">
        <v>1271</v>
      </c>
      <c r="D206" s="141" t="s">
        <v>16</v>
      </c>
      <c r="E206" s="142">
        <v>25</v>
      </c>
      <c r="G206" s="215"/>
    </row>
    <row r="207" spans="1:7">
      <c r="A207" s="173"/>
      <c r="B207" s="8"/>
      <c r="D207" s="141"/>
      <c r="E207" s="142"/>
      <c r="G207" s="215"/>
    </row>
    <row r="208" spans="1:7">
      <c r="A208" s="173"/>
      <c r="B208" s="8"/>
      <c r="C208" s="8" t="s">
        <v>1257</v>
      </c>
      <c r="D208" s="141"/>
      <c r="E208" s="142"/>
      <c r="G208" s="215"/>
    </row>
    <row r="209" spans="1:7">
      <c r="A209" s="173" t="s">
        <v>2048</v>
      </c>
      <c r="B209" s="8"/>
      <c r="C209" s="7" t="s">
        <v>1272</v>
      </c>
      <c r="D209" s="141" t="s">
        <v>16</v>
      </c>
      <c r="E209" s="142">
        <v>5</v>
      </c>
      <c r="G209" s="215"/>
    </row>
    <row r="210" spans="1:7">
      <c r="A210" s="173"/>
      <c r="B210" s="8"/>
      <c r="D210" s="141"/>
      <c r="E210" s="142"/>
      <c r="G210" s="215"/>
    </row>
    <row r="211" spans="1:7">
      <c r="A211" s="173" t="s">
        <v>2002</v>
      </c>
      <c r="B211" s="8"/>
      <c r="C211" s="7" t="s">
        <v>36</v>
      </c>
      <c r="D211" s="141"/>
      <c r="E211" s="142"/>
      <c r="G211" s="215"/>
    </row>
    <row r="212" spans="1:7">
      <c r="A212" s="173"/>
      <c r="B212" s="8"/>
      <c r="D212" s="141"/>
      <c r="E212" s="142"/>
      <c r="G212" s="215"/>
    </row>
    <row r="213" spans="1:7">
      <c r="A213" s="173"/>
      <c r="B213" s="8"/>
      <c r="C213" s="8" t="s">
        <v>1260</v>
      </c>
      <c r="D213" s="141"/>
      <c r="E213" s="142"/>
      <c r="G213" s="215"/>
    </row>
    <row r="214" spans="1:7">
      <c r="A214" s="173" t="s">
        <v>2003</v>
      </c>
      <c r="B214" s="8"/>
      <c r="C214" s="7" t="s">
        <v>1273</v>
      </c>
      <c r="D214" s="141" t="s">
        <v>17</v>
      </c>
      <c r="E214" s="142">
        <v>25</v>
      </c>
      <c r="G214" s="215"/>
    </row>
    <row r="215" spans="1:7">
      <c r="A215" s="173" t="s">
        <v>2004</v>
      </c>
      <c r="B215" s="8"/>
      <c r="C215" s="384" t="s">
        <v>1274</v>
      </c>
      <c r="D215" s="141" t="s">
        <v>17</v>
      </c>
      <c r="E215" s="142">
        <v>25</v>
      </c>
      <c r="G215" s="215"/>
    </row>
    <row r="216" spans="1:7">
      <c r="A216" s="173"/>
      <c r="B216" s="8"/>
      <c r="D216" s="141"/>
      <c r="E216" s="142"/>
      <c r="G216" s="215"/>
    </row>
    <row r="217" spans="1:7">
      <c r="A217" s="173"/>
      <c r="B217" s="8"/>
      <c r="C217" s="8" t="s">
        <v>1873</v>
      </c>
      <c r="G217" s="215"/>
    </row>
    <row r="218" spans="1:7">
      <c r="A218" s="173"/>
      <c r="B218" s="8"/>
      <c r="C218" s="8" t="s">
        <v>1249</v>
      </c>
      <c r="G218" s="215"/>
    </row>
    <row r="219" spans="1:7">
      <c r="A219" s="173"/>
      <c r="B219" s="8"/>
      <c r="C219" s="8" t="s">
        <v>1250</v>
      </c>
      <c r="G219" s="215"/>
    </row>
    <row r="220" spans="1:7">
      <c r="A220" s="173" t="s">
        <v>2005</v>
      </c>
      <c r="B220" s="8"/>
      <c r="C220" s="7" t="s">
        <v>1251</v>
      </c>
      <c r="D220" s="141" t="s">
        <v>17</v>
      </c>
      <c r="E220" s="18">
        <v>90</v>
      </c>
      <c r="G220" s="215"/>
    </row>
    <row r="221" spans="1:7">
      <c r="A221" s="173"/>
      <c r="B221" s="8"/>
      <c r="C221" s="8"/>
      <c r="G221" s="215"/>
    </row>
    <row r="222" spans="1:7">
      <c r="A222" s="173"/>
      <c r="B222" s="8"/>
      <c r="C222" s="8" t="s">
        <v>225</v>
      </c>
      <c r="G222" s="215"/>
    </row>
    <row r="223" spans="1:7">
      <c r="A223" s="173"/>
      <c r="B223" s="8"/>
      <c r="C223" s="8"/>
      <c r="G223" s="215"/>
    </row>
    <row r="224" spans="1:7" ht="39.6">
      <c r="A224" s="173"/>
      <c r="B224" s="8"/>
      <c r="C224" s="7" t="s">
        <v>228</v>
      </c>
      <c r="G224" s="215"/>
    </row>
    <row r="225" spans="1:7">
      <c r="A225" s="173" t="s">
        <v>2049</v>
      </c>
      <c r="B225" s="8"/>
      <c r="C225" s="7" t="s">
        <v>229</v>
      </c>
      <c r="D225" s="141" t="s">
        <v>21</v>
      </c>
      <c r="E225" s="18">
        <v>2</v>
      </c>
      <c r="G225" s="215"/>
    </row>
    <row r="226" spans="1:7">
      <c r="A226" s="173"/>
      <c r="B226" s="8"/>
      <c r="C226" s="8"/>
      <c r="G226" s="215"/>
    </row>
    <row r="227" spans="1:7">
      <c r="A227" s="173"/>
      <c r="B227" s="8"/>
      <c r="C227" s="8" t="s">
        <v>1275</v>
      </c>
      <c r="G227" s="215"/>
    </row>
    <row r="228" spans="1:7">
      <c r="A228" s="173"/>
      <c r="B228" s="8"/>
      <c r="C228" s="8"/>
      <c r="G228" s="215"/>
    </row>
    <row r="229" spans="1:7" ht="26.4">
      <c r="A229" s="173" t="s">
        <v>2675</v>
      </c>
      <c r="B229" s="8"/>
      <c r="C229" s="7" t="s">
        <v>221</v>
      </c>
      <c r="D229" s="10" t="s">
        <v>30</v>
      </c>
      <c r="E229" s="18">
        <v>3</v>
      </c>
      <c r="G229" s="215"/>
    </row>
    <row r="230" spans="1:7">
      <c r="A230" s="173"/>
      <c r="B230" s="8"/>
      <c r="C230" s="8"/>
      <c r="G230" s="215"/>
    </row>
    <row r="231" spans="1:7">
      <c r="A231" s="173" t="s">
        <v>2006</v>
      </c>
      <c r="B231" s="8"/>
      <c r="C231" s="7" t="s">
        <v>31</v>
      </c>
      <c r="E231" s="142"/>
      <c r="G231" s="215"/>
    </row>
    <row r="232" spans="1:7" ht="26.4">
      <c r="A232" s="173"/>
      <c r="B232" s="8"/>
      <c r="C232" s="8" t="s">
        <v>1253</v>
      </c>
      <c r="E232" s="142"/>
      <c r="G232" s="215"/>
    </row>
    <row r="233" spans="1:7">
      <c r="A233" s="173" t="s">
        <v>2007</v>
      </c>
      <c r="B233" s="8"/>
      <c r="C233" s="7" t="s">
        <v>1254</v>
      </c>
      <c r="D233" s="10" t="s">
        <v>17</v>
      </c>
      <c r="E233" s="142">
        <v>20</v>
      </c>
      <c r="G233" s="215"/>
    </row>
    <row r="234" spans="1:7">
      <c r="A234" s="173"/>
      <c r="B234" s="8"/>
      <c r="C234" s="8"/>
      <c r="G234" s="215"/>
    </row>
    <row r="235" spans="1:7">
      <c r="A235" s="173"/>
      <c r="B235" s="8"/>
      <c r="C235" s="8" t="s">
        <v>1255</v>
      </c>
      <c r="G235" s="215"/>
    </row>
    <row r="236" spans="1:7">
      <c r="A236" s="173" t="s">
        <v>2008</v>
      </c>
      <c r="B236" s="8"/>
      <c r="C236" s="7" t="s">
        <v>1256</v>
      </c>
      <c r="D236" s="141" t="s">
        <v>16</v>
      </c>
      <c r="E236" s="142">
        <v>6</v>
      </c>
      <c r="G236" s="215"/>
    </row>
    <row r="237" spans="1:7">
      <c r="A237" s="173"/>
      <c r="B237" s="8"/>
      <c r="C237" s="8"/>
      <c r="G237" s="215"/>
    </row>
    <row r="238" spans="1:7">
      <c r="A238" s="173"/>
      <c r="B238" s="8"/>
      <c r="C238" s="8" t="s">
        <v>1257</v>
      </c>
      <c r="D238" s="141"/>
      <c r="E238" s="142"/>
      <c r="G238" s="215"/>
    </row>
    <row r="239" spans="1:7">
      <c r="A239" s="173" t="s">
        <v>2009</v>
      </c>
      <c r="B239" s="8"/>
      <c r="C239" s="7" t="s">
        <v>1258</v>
      </c>
      <c r="D239" s="141" t="s">
        <v>16</v>
      </c>
      <c r="E239" s="142">
        <v>15</v>
      </c>
      <c r="G239" s="215"/>
    </row>
    <row r="240" spans="1:7">
      <c r="A240" s="173"/>
      <c r="B240" s="8"/>
      <c r="D240" s="141"/>
      <c r="E240" s="142"/>
      <c r="G240" s="215"/>
    </row>
    <row r="241" spans="1:7">
      <c r="A241" s="173"/>
      <c r="B241" s="8"/>
      <c r="C241" s="8" t="s">
        <v>1257</v>
      </c>
      <c r="D241" s="141"/>
      <c r="E241" s="142"/>
      <c r="G241" s="215"/>
    </row>
    <row r="242" spans="1:7">
      <c r="A242" s="173" t="s">
        <v>2010</v>
      </c>
      <c r="B242" s="8"/>
      <c r="C242" s="7" t="s">
        <v>1259</v>
      </c>
      <c r="D242" s="141" t="s">
        <v>16</v>
      </c>
      <c r="E242" s="142">
        <v>2.8</v>
      </c>
      <c r="G242" s="215"/>
    </row>
    <row r="243" spans="1:7">
      <c r="A243" s="173"/>
      <c r="B243" s="8"/>
      <c r="D243" s="141"/>
      <c r="E243" s="142"/>
      <c r="G243" s="215"/>
    </row>
    <row r="244" spans="1:7">
      <c r="A244" s="173" t="s">
        <v>2011</v>
      </c>
      <c r="B244" s="8"/>
      <c r="C244" s="7" t="s">
        <v>36</v>
      </c>
      <c r="D244" s="141"/>
      <c r="E244" s="142"/>
      <c r="G244" s="215"/>
    </row>
    <row r="245" spans="1:7">
      <c r="A245" s="173"/>
      <c r="B245" s="8"/>
      <c r="D245" s="141"/>
      <c r="E245" s="142"/>
      <c r="G245" s="215"/>
    </row>
    <row r="246" spans="1:7">
      <c r="A246" s="173"/>
      <c r="B246" s="8"/>
      <c r="C246" s="8" t="s">
        <v>1260</v>
      </c>
      <c r="D246" s="141"/>
      <c r="E246" s="142"/>
      <c r="G246" s="215"/>
    </row>
    <row r="247" spans="1:7">
      <c r="A247" s="173" t="s">
        <v>2012</v>
      </c>
      <c r="B247" s="8"/>
      <c r="C247" s="7" t="s">
        <v>1261</v>
      </c>
      <c r="D247" s="141" t="s">
        <v>17</v>
      </c>
      <c r="E247" s="142">
        <v>20</v>
      </c>
      <c r="G247" s="215"/>
    </row>
    <row r="248" spans="1:7">
      <c r="A248" s="173" t="s">
        <v>2013</v>
      </c>
      <c r="B248" s="8"/>
      <c r="C248" s="384" t="s">
        <v>1262</v>
      </c>
      <c r="D248" s="141" t="s">
        <v>17</v>
      </c>
      <c r="E248" s="142">
        <v>20</v>
      </c>
      <c r="G248" s="215"/>
    </row>
    <row r="249" spans="1:7">
      <c r="A249" s="173"/>
      <c r="B249" s="8"/>
      <c r="E249" s="142"/>
      <c r="G249" s="215"/>
    </row>
    <row r="250" spans="1:7" ht="26.4">
      <c r="A250" s="173"/>
      <c r="B250" s="8"/>
      <c r="C250" s="8" t="s">
        <v>1874</v>
      </c>
      <c r="G250" s="215"/>
    </row>
    <row r="251" spans="1:7">
      <c r="A251" s="173"/>
      <c r="B251" s="8"/>
      <c r="C251" s="8"/>
      <c r="G251" s="215"/>
    </row>
    <row r="252" spans="1:7">
      <c r="A252" s="173"/>
      <c r="B252" s="8"/>
      <c r="C252" s="8" t="s">
        <v>1250</v>
      </c>
      <c r="D252" s="370"/>
      <c r="E252" s="371"/>
      <c r="G252" s="215"/>
    </row>
    <row r="253" spans="1:7" ht="26.4">
      <c r="A253" s="173" t="s">
        <v>2014</v>
      </c>
      <c r="B253" s="8"/>
      <c r="C253" s="7" t="s">
        <v>1276</v>
      </c>
      <c r="D253" s="370" t="s">
        <v>17</v>
      </c>
      <c r="E253" s="371">
        <v>20</v>
      </c>
      <c r="G253" s="215"/>
    </row>
    <row r="254" spans="1:7">
      <c r="A254" s="173"/>
      <c r="B254" s="8"/>
      <c r="C254" s="8" t="s">
        <v>225</v>
      </c>
      <c r="G254" s="215"/>
    </row>
    <row r="255" spans="1:7" ht="39.6">
      <c r="A255" s="173"/>
      <c r="B255" s="8"/>
      <c r="C255" s="7" t="s">
        <v>228</v>
      </c>
      <c r="G255" s="215"/>
    </row>
    <row r="256" spans="1:7">
      <c r="A256" s="173"/>
      <c r="B256" s="8"/>
      <c r="G256" s="215"/>
    </row>
    <row r="257" spans="1:7">
      <c r="A257" s="173" t="s">
        <v>2050</v>
      </c>
      <c r="B257" s="8"/>
      <c r="C257" s="7" t="s">
        <v>229</v>
      </c>
      <c r="D257" s="141" t="s">
        <v>21</v>
      </c>
      <c r="E257" s="18">
        <v>2</v>
      </c>
      <c r="G257" s="215"/>
    </row>
    <row r="258" spans="1:7">
      <c r="A258" s="173"/>
      <c r="B258" s="8"/>
      <c r="D258" s="141"/>
      <c r="G258" s="215"/>
    </row>
    <row r="259" spans="1:7">
      <c r="A259" s="173"/>
      <c r="B259" s="8"/>
      <c r="D259" s="141"/>
      <c r="G259" s="215"/>
    </row>
    <row r="260" spans="1:7">
      <c r="A260" s="173"/>
      <c r="B260" s="8"/>
      <c r="D260" s="141"/>
      <c r="G260" s="215"/>
    </row>
    <row r="261" spans="1:7">
      <c r="A261" s="173"/>
      <c r="B261" s="8"/>
      <c r="D261" s="141"/>
      <c r="G261" s="215"/>
    </row>
    <row r="262" spans="1:7">
      <c r="A262" s="173"/>
      <c r="B262" s="8"/>
      <c r="D262" s="141"/>
      <c r="G262" s="215"/>
    </row>
    <row r="263" spans="1:7">
      <c r="A263" s="173"/>
      <c r="B263" s="8"/>
      <c r="D263" s="141"/>
      <c r="G263" s="215"/>
    </row>
    <row r="264" spans="1:7">
      <c r="A264" s="173"/>
      <c r="B264" s="8"/>
      <c r="D264" s="141"/>
      <c r="G264" s="215"/>
    </row>
    <row r="265" spans="1:7">
      <c r="A265" s="173"/>
      <c r="B265" s="8"/>
      <c r="D265" s="141"/>
      <c r="G265" s="215"/>
    </row>
    <row r="266" spans="1:7">
      <c r="A266" s="173"/>
      <c r="G266" s="1380"/>
    </row>
    <row r="267" spans="1:7">
      <c r="A267" s="217"/>
      <c r="B267" s="143"/>
      <c r="C267" s="625" t="s">
        <v>79</v>
      </c>
      <c r="D267" s="145"/>
      <c r="E267" s="146"/>
      <c r="F267" s="626" t="s">
        <v>18</v>
      </c>
      <c r="G267" s="627"/>
    </row>
    <row r="268" spans="1:7">
      <c r="A268" s="217"/>
      <c r="B268" s="147"/>
      <c r="C268" s="625" t="s">
        <v>80</v>
      </c>
      <c r="D268" s="148"/>
      <c r="E268" s="146"/>
      <c r="F268" s="626" t="s">
        <v>18</v>
      </c>
      <c r="G268" s="627"/>
    </row>
    <row r="269" spans="1:7">
      <c r="A269" s="173"/>
      <c r="B269" s="8"/>
      <c r="C269" s="8" t="s">
        <v>1252</v>
      </c>
      <c r="G269" s="890"/>
    </row>
    <row r="270" spans="1:7">
      <c r="A270" s="173"/>
      <c r="B270" s="8"/>
      <c r="C270" s="8"/>
      <c r="G270" s="215"/>
    </row>
    <row r="271" spans="1:7" ht="26.4">
      <c r="A271" s="173" t="s">
        <v>2676</v>
      </c>
      <c r="B271" s="8"/>
      <c r="C271" s="7" t="s">
        <v>221</v>
      </c>
      <c r="D271" s="10" t="s">
        <v>30</v>
      </c>
      <c r="E271" s="18">
        <v>3</v>
      </c>
      <c r="G271" s="215"/>
    </row>
    <row r="272" spans="1:7">
      <c r="A272" s="173"/>
      <c r="B272" s="8"/>
      <c r="C272" s="8"/>
      <c r="G272" s="215"/>
    </row>
    <row r="273" spans="1:7">
      <c r="A273" s="173" t="s">
        <v>2015</v>
      </c>
      <c r="B273" s="8"/>
      <c r="C273" s="7" t="s">
        <v>31</v>
      </c>
      <c r="E273" s="142"/>
      <c r="G273" s="215"/>
    </row>
    <row r="274" spans="1:7" ht="26.4">
      <c r="A274" s="173"/>
      <c r="B274" s="8"/>
      <c r="C274" s="8" t="s">
        <v>1253</v>
      </c>
      <c r="E274" s="142"/>
      <c r="G274" s="215"/>
    </row>
    <row r="275" spans="1:7">
      <c r="A275" s="173" t="s">
        <v>2016</v>
      </c>
      <c r="B275" s="8"/>
      <c r="C275" s="7" t="s">
        <v>1254</v>
      </c>
      <c r="D275" s="10" t="s">
        <v>17</v>
      </c>
      <c r="E275" s="142">
        <v>20</v>
      </c>
      <c r="G275" s="215"/>
    </row>
    <row r="276" spans="1:7">
      <c r="A276" s="173"/>
      <c r="B276" s="8"/>
      <c r="C276" s="8"/>
      <c r="G276" s="215"/>
    </row>
    <row r="277" spans="1:7">
      <c r="A277" s="173"/>
      <c r="B277" s="8"/>
      <c r="C277" s="8" t="s">
        <v>1255</v>
      </c>
      <c r="G277" s="215"/>
    </row>
    <row r="278" spans="1:7" ht="26.4">
      <c r="A278" s="173" t="s">
        <v>2017</v>
      </c>
      <c r="B278" s="8"/>
      <c r="C278" s="7" t="s">
        <v>1277</v>
      </c>
      <c r="D278" s="141" t="s">
        <v>16</v>
      </c>
      <c r="E278" s="142">
        <v>6</v>
      </c>
      <c r="G278" s="215"/>
    </row>
    <row r="279" spans="1:7">
      <c r="A279" s="173"/>
      <c r="B279" s="8"/>
      <c r="C279" s="8"/>
      <c r="G279" s="215"/>
    </row>
    <row r="280" spans="1:7">
      <c r="A280" s="173"/>
      <c r="B280" s="8"/>
      <c r="C280" s="8" t="s">
        <v>1257</v>
      </c>
      <c r="D280" s="141"/>
      <c r="E280" s="142"/>
      <c r="G280" s="215"/>
    </row>
    <row r="281" spans="1:7">
      <c r="A281" s="173" t="s">
        <v>2018</v>
      </c>
      <c r="B281" s="8"/>
      <c r="C281" s="7" t="s">
        <v>1278</v>
      </c>
      <c r="D281" s="141" t="s">
        <v>16</v>
      </c>
      <c r="E281" s="142">
        <v>15</v>
      </c>
      <c r="G281" s="215"/>
    </row>
    <row r="282" spans="1:7">
      <c r="A282" s="173"/>
      <c r="B282" s="8"/>
      <c r="D282" s="141"/>
      <c r="E282" s="142"/>
      <c r="G282" s="215"/>
    </row>
    <row r="283" spans="1:7">
      <c r="A283" s="173"/>
      <c r="B283" s="8"/>
      <c r="C283" s="8" t="s">
        <v>1257</v>
      </c>
      <c r="D283" s="141"/>
      <c r="E283" s="142"/>
      <c r="G283" s="215"/>
    </row>
    <row r="284" spans="1:7">
      <c r="A284" s="173" t="s">
        <v>2051</v>
      </c>
      <c r="B284" s="8"/>
      <c r="C284" s="7" t="s">
        <v>1279</v>
      </c>
      <c r="D284" s="141" t="s">
        <v>16</v>
      </c>
      <c r="E284" s="142">
        <v>3</v>
      </c>
      <c r="G284" s="215"/>
    </row>
    <row r="285" spans="1:7">
      <c r="A285" s="173"/>
      <c r="B285" s="8"/>
      <c r="D285" s="141"/>
      <c r="E285" s="142"/>
      <c r="G285" s="215"/>
    </row>
    <row r="286" spans="1:7">
      <c r="A286" s="173" t="s">
        <v>2019</v>
      </c>
      <c r="B286" s="8"/>
      <c r="C286" s="7" t="s">
        <v>36</v>
      </c>
      <c r="D286" s="141"/>
      <c r="E286" s="142"/>
      <c r="G286" s="215"/>
    </row>
    <row r="287" spans="1:7">
      <c r="A287" s="173"/>
      <c r="B287" s="8"/>
      <c r="D287" s="141"/>
      <c r="E287" s="142"/>
      <c r="G287" s="215"/>
    </row>
    <row r="288" spans="1:7">
      <c r="A288" s="173"/>
      <c r="B288" s="8"/>
      <c r="C288" s="8" t="s">
        <v>1260</v>
      </c>
      <c r="D288" s="141"/>
      <c r="E288" s="142"/>
      <c r="G288" s="215"/>
    </row>
    <row r="289" spans="1:7">
      <c r="A289" s="173" t="s">
        <v>2020</v>
      </c>
      <c r="B289" s="8"/>
      <c r="C289" s="7" t="s">
        <v>1280</v>
      </c>
      <c r="D289" s="141" t="s">
        <v>17</v>
      </c>
      <c r="E289" s="142">
        <v>20</v>
      </c>
      <c r="G289" s="215"/>
    </row>
    <row r="290" spans="1:7">
      <c r="A290" s="173" t="s">
        <v>2022</v>
      </c>
      <c r="B290" s="8"/>
      <c r="C290" s="384" t="s">
        <v>1281</v>
      </c>
      <c r="D290" s="141" t="s">
        <v>17</v>
      </c>
      <c r="E290" s="142">
        <v>20</v>
      </c>
      <c r="G290" s="215"/>
    </row>
    <row r="291" spans="1:7">
      <c r="A291" s="173"/>
      <c r="B291" s="8"/>
      <c r="D291" s="141"/>
      <c r="E291" s="142"/>
      <c r="G291" s="215"/>
    </row>
    <row r="292" spans="1:7">
      <c r="A292" s="173"/>
      <c r="B292" s="8"/>
      <c r="C292" s="8" t="s">
        <v>1875</v>
      </c>
      <c r="G292" s="215"/>
    </row>
    <row r="293" spans="1:7">
      <c r="A293" s="173"/>
      <c r="B293" s="8"/>
      <c r="C293" s="8" t="s">
        <v>1876</v>
      </c>
      <c r="G293" s="215"/>
    </row>
    <row r="294" spans="1:7">
      <c r="A294" s="173"/>
      <c r="B294" s="8"/>
      <c r="C294" s="8" t="s">
        <v>1250</v>
      </c>
      <c r="G294" s="215"/>
    </row>
    <row r="295" spans="1:7">
      <c r="A295" s="173" t="s">
        <v>2023</v>
      </c>
      <c r="B295" s="8"/>
      <c r="C295" s="7" t="s">
        <v>1251</v>
      </c>
      <c r="D295" s="141" t="s">
        <v>17</v>
      </c>
      <c r="E295" s="18">
        <v>90</v>
      </c>
      <c r="G295" s="215"/>
    </row>
    <row r="296" spans="1:7">
      <c r="A296" s="173"/>
      <c r="B296" s="8"/>
      <c r="C296" s="8"/>
      <c r="G296" s="215"/>
    </row>
    <row r="297" spans="1:7">
      <c r="A297" s="173"/>
      <c r="B297" s="8"/>
      <c r="C297" s="8" t="s">
        <v>225</v>
      </c>
      <c r="G297" s="215"/>
    </row>
    <row r="298" spans="1:7">
      <c r="A298" s="173"/>
      <c r="B298" s="8"/>
      <c r="C298" s="8"/>
      <c r="G298" s="215"/>
    </row>
    <row r="299" spans="1:7" ht="39.6">
      <c r="A299" s="173"/>
      <c r="B299" s="8"/>
      <c r="C299" s="7" t="s">
        <v>228</v>
      </c>
      <c r="G299" s="215"/>
    </row>
    <row r="300" spans="1:7">
      <c r="A300" s="173"/>
      <c r="B300" s="8"/>
      <c r="C300" s="7" t="s">
        <v>229</v>
      </c>
      <c r="D300" s="141" t="s">
        <v>21</v>
      </c>
      <c r="E300" s="18">
        <v>2</v>
      </c>
      <c r="G300" s="215"/>
    </row>
    <row r="301" spans="1:7">
      <c r="A301" s="173" t="s">
        <v>2024</v>
      </c>
      <c r="B301" s="8"/>
      <c r="C301" s="8"/>
      <c r="G301" s="215"/>
    </row>
    <row r="302" spans="1:7">
      <c r="A302" s="173"/>
      <c r="B302" s="8"/>
      <c r="C302" s="8" t="s">
        <v>1252</v>
      </c>
      <c r="G302" s="215"/>
    </row>
    <row r="303" spans="1:7">
      <c r="A303" s="173"/>
      <c r="B303" s="8"/>
      <c r="C303" s="8"/>
      <c r="G303" s="215"/>
    </row>
    <row r="304" spans="1:7" ht="26.4">
      <c r="A304" s="173" t="s">
        <v>2677</v>
      </c>
      <c r="B304" s="8"/>
      <c r="C304" s="7" t="s">
        <v>221</v>
      </c>
      <c r="D304" s="10" t="s">
        <v>30</v>
      </c>
      <c r="E304" s="18">
        <v>3</v>
      </c>
      <c r="G304" s="215"/>
    </row>
    <row r="305" spans="1:7">
      <c r="A305" s="173"/>
      <c r="B305" s="8"/>
      <c r="C305" s="8"/>
      <c r="G305" s="215"/>
    </row>
    <row r="306" spans="1:7">
      <c r="A306" s="173" t="s">
        <v>2021</v>
      </c>
      <c r="B306" s="8"/>
      <c r="C306" s="7" t="s">
        <v>31</v>
      </c>
      <c r="E306" s="142"/>
      <c r="G306" s="215"/>
    </row>
    <row r="307" spans="1:7" ht="26.4">
      <c r="A307" s="173"/>
      <c r="B307" s="8"/>
      <c r="C307" s="8" t="s">
        <v>1253</v>
      </c>
      <c r="E307" s="142"/>
      <c r="G307" s="215"/>
    </row>
    <row r="308" spans="1:7">
      <c r="A308" s="173" t="s">
        <v>2025</v>
      </c>
      <c r="B308" s="8"/>
      <c r="C308" s="7" t="s">
        <v>1254</v>
      </c>
      <c r="D308" s="10" t="s">
        <v>17</v>
      </c>
      <c r="E308" s="142">
        <v>20</v>
      </c>
      <c r="G308" s="215"/>
    </row>
    <row r="309" spans="1:7">
      <c r="A309" s="173"/>
      <c r="B309" s="8"/>
      <c r="C309" s="8"/>
      <c r="G309" s="215"/>
    </row>
    <row r="310" spans="1:7">
      <c r="A310" s="173"/>
      <c r="B310" s="8"/>
      <c r="C310" s="8" t="s">
        <v>1255</v>
      </c>
      <c r="G310" s="215"/>
    </row>
    <row r="311" spans="1:7">
      <c r="A311" s="173" t="s">
        <v>2026</v>
      </c>
      <c r="B311" s="8"/>
      <c r="C311" s="7" t="s">
        <v>1256</v>
      </c>
      <c r="D311" s="141" t="s">
        <v>16</v>
      </c>
      <c r="E311" s="142">
        <v>6</v>
      </c>
      <c r="G311" s="215"/>
    </row>
    <row r="312" spans="1:7">
      <c r="A312" s="173"/>
      <c r="B312" s="8"/>
      <c r="C312" s="8"/>
      <c r="G312" s="215"/>
    </row>
    <row r="313" spans="1:7">
      <c r="A313" s="173"/>
      <c r="B313" s="8"/>
      <c r="C313" s="8" t="s">
        <v>1257</v>
      </c>
      <c r="D313" s="141"/>
      <c r="E313" s="142"/>
      <c r="G313" s="215"/>
    </row>
    <row r="314" spans="1:7">
      <c r="A314" s="173" t="s">
        <v>2027</v>
      </c>
      <c r="B314" s="8"/>
      <c r="C314" s="7" t="s">
        <v>1258</v>
      </c>
      <c r="D314" s="141" t="s">
        <v>16</v>
      </c>
      <c r="E314" s="142">
        <v>15</v>
      </c>
      <c r="G314" s="215"/>
    </row>
    <row r="315" spans="1:7">
      <c r="A315" s="173"/>
      <c r="B315" s="8"/>
      <c r="D315" s="141"/>
      <c r="E315" s="142"/>
      <c r="G315" s="215"/>
    </row>
    <row r="316" spans="1:7">
      <c r="A316" s="173"/>
      <c r="B316" s="8"/>
      <c r="C316" s="8" t="s">
        <v>1257</v>
      </c>
      <c r="D316" s="141"/>
      <c r="E316" s="142"/>
      <c r="G316" s="215"/>
    </row>
    <row r="317" spans="1:7">
      <c r="A317" s="173" t="s">
        <v>2052</v>
      </c>
      <c r="B317" s="8"/>
      <c r="C317" s="7" t="s">
        <v>1259</v>
      </c>
      <c r="D317" s="141" t="s">
        <v>16</v>
      </c>
      <c r="E317" s="142">
        <v>2.8</v>
      </c>
      <c r="G317" s="215"/>
    </row>
    <row r="318" spans="1:7">
      <c r="A318" s="173"/>
      <c r="B318" s="8"/>
      <c r="D318" s="141"/>
      <c r="E318" s="142"/>
      <c r="G318" s="215"/>
    </row>
    <row r="319" spans="1:7">
      <c r="A319" s="173" t="s">
        <v>2028</v>
      </c>
      <c r="B319" s="8"/>
      <c r="C319" s="7" t="s">
        <v>36</v>
      </c>
      <c r="D319" s="141"/>
      <c r="E319" s="142"/>
      <c r="G319" s="215"/>
    </row>
    <row r="320" spans="1:7">
      <c r="A320" s="173"/>
      <c r="B320" s="8"/>
      <c r="D320" s="141"/>
      <c r="E320" s="142"/>
      <c r="G320" s="215"/>
    </row>
    <row r="321" spans="1:7">
      <c r="A321" s="173"/>
      <c r="B321" s="8"/>
      <c r="C321" s="8" t="s">
        <v>1260</v>
      </c>
      <c r="D321" s="141"/>
      <c r="E321" s="142"/>
      <c r="G321" s="215"/>
    </row>
    <row r="322" spans="1:7">
      <c r="A322" s="173" t="s">
        <v>2029</v>
      </c>
      <c r="B322" s="8"/>
      <c r="C322" s="7" t="s">
        <v>1261</v>
      </c>
      <c r="D322" s="141" t="s">
        <v>17</v>
      </c>
      <c r="E322" s="142">
        <v>20</v>
      </c>
      <c r="G322" s="215"/>
    </row>
    <row r="323" spans="1:7">
      <c r="A323" s="173" t="s">
        <v>2053</v>
      </c>
      <c r="B323" s="8"/>
      <c r="C323" s="384" t="s">
        <v>1262</v>
      </c>
      <c r="D323" s="141" t="s">
        <v>17</v>
      </c>
      <c r="E323" s="142">
        <v>20</v>
      </c>
      <c r="G323" s="215"/>
    </row>
    <row r="324" spans="1:7">
      <c r="A324" s="173"/>
      <c r="B324" s="8"/>
      <c r="C324" s="384"/>
      <c r="D324" s="141"/>
      <c r="E324" s="142"/>
      <c r="G324" s="215"/>
    </row>
    <row r="325" spans="1:7">
      <c r="A325" s="173"/>
      <c r="B325" s="8"/>
      <c r="C325" s="384"/>
      <c r="D325" s="141"/>
      <c r="E325" s="142"/>
      <c r="G325" s="215"/>
    </row>
    <row r="326" spans="1:7">
      <c r="A326" s="173"/>
      <c r="B326" s="8"/>
      <c r="C326" s="384"/>
      <c r="D326" s="141"/>
      <c r="E326" s="142"/>
      <c r="G326" s="215"/>
    </row>
    <row r="327" spans="1:7">
      <c r="A327" s="173"/>
      <c r="B327" s="8"/>
      <c r="C327" s="384"/>
      <c r="D327" s="141"/>
      <c r="E327" s="142"/>
      <c r="G327" s="215"/>
    </row>
    <row r="328" spans="1:7">
      <c r="A328" s="173"/>
      <c r="B328" s="8"/>
      <c r="C328" s="384"/>
      <c r="D328" s="141"/>
      <c r="E328" s="142"/>
      <c r="G328" s="215"/>
    </row>
    <row r="329" spans="1:7">
      <c r="A329" s="173"/>
      <c r="B329" s="8"/>
      <c r="C329" s="384"/>
      <c r="D329" s="141"/>
      <c r="E329" s="142"/>
      <c r="G329" s="215"/>
    </row>
    <row r="330" spans="1:7">
      <c r="A330" s="173"/>
      <c r="B330" s="8"/>
      <c r="C330" s="384"/>
      <c r="D330" s="141"/>
      <c r="E330" s="142"/>
      <c r="G330" s="215"/>
    </row>
    <row r="331" spans="1:7">
      <c r="A331" s="173"/>
      <c r="B331" s="8"/>
      <c r="C331" s="384"/>
      <c r="D331" s="141"/>
      <c r="E331" s="142"/>
      <c r="G331" s="215"/>
    </row>
    <row r="332" spans="1:7">
      <c r="A332" s="173"/>
      <c r="B332" s="8"/>
      <c r="C332" s="384"/>
      <c r="D332" s="141"/>
      <c r="E332" s="142"/>
      <c r="G332" s="215"/>
    </row>
    <row r="333" spans="1:7">
      <c r="A333" s="173"/>
      <c r="B333" s="8"/>
      <c r="C333" s="384"/>
      <c r="D333" s="141"/>
      <c r="E333" s="142"/>
      <c r="G333" s="215"/>
    </row>
    <row r="334" spans="1:7">
      <c r="A334" s="214"/>
      <c r="B334" s="8"/>
      <c r="C334" s="384"/>
      <c r="D334" s="141"/>
      <c r="E334" s="142"/>
      <c r="G334" s="1380"/>
    </row>
    <row r="335" spans="1:7">
      <c r="A335" s="217"/>
      <c r="B335" s="143"/>
      <c r="C335" s="625" t="s">
        <v>79</v>
      </c>
      <c r="D335" s="145"/>
      <c r="E335" s="146"/>
      <c r="F335" s="626" t="s">
        <v>18</v>
      </c>
      <c r="G335" s="627"/>
    </row>
    <row r="336" spans="1:7">
      <c r="A336" s="217"/>
      <c r="B336" s="147"/>
      <c r="C336" s="625" t="s">
        <v>80</v>
      </c>
      <c r="D336" s="148"/>
      <c r="E336" s="146"/>
      <c r="F336" s="626" t="s">
        <v>18</v>
      </c>
      <c r="G336" s="627"/>
    </row>
    <row r="337" spans="1:7">
      <c r="A337" s="173"/>
      <c r="B337" s="8"/>
      <c r="C337" s="384"/>
      <c r="D337" s="141"/>
      <c r="E337" s="142"/>
      <c r="G337" s="1381"/>
    </row>
    <row r="338" spans="1:7">
      <c r="A338" s="173"/>
      <c r="B338" s="8"/>
      <c r="C338" s="384"/>
      <c r="D338" s="141"/>
      <c r="E338" s="142"/>
      <c r="G338" s="1382"/>
    </row>
    <row r="339" spans="1:7">
      <c r="A339" s="173"/>
      <c r="B339" s="8"/>
      <c r="C339" s="8" t="s">
        <v>1877</v>
      </c>
      <c r="G339" s="215"/>
    </row>
    <row r="340" spans="1:7">
      <c r="A340" s="173"/>
      <c r="B340" s="8"/>
      <c r="C340" s="8" t="s">
        <v>1876</v>
      </c>
      <c r="G340" s="215"/>
    </row>
    <row r="341" spans="1:7">
      <c r="A341" s="173"/>
      <c r="B341" s="8"/>
      <c r="C341" s="8" t="s">
        <v>1250</v>
      </c>
      <c r="G341" s="215"/>
    </row>
    <row r="342" spans="1:7">
      <c r="A342" s="173" t="s">
        <v>2054</v>
      </c>
      <c r="B342" s="8"/>
      <c r="C342" s="7" t="s">
        <v>1251</v>
      </c>
      <c r="D342" s="141" t="s">
        <v>17</v>
      </c>
      <c r="E342" s="18">
        <v>90</v>
      </c>
      <c r="G342" s="215"/>
    </row>
    <row r="343" spans="1:7">
      <c r="A343" s="173"/>
      <c r="B343" s="8"/>
      <c r="C343" s="8"/>
      <c r="G343" s="215"/>
    </row>
    <row r="344" spans="1:7">
      <c r="A344" s="173"/>
      <c r="B344" s="8"/>
      <c r="C344" s="8" t="s">
        <v>225</v>
      </c>
      <c r="G344" s="215"/>
    </row>
    <row r="345" spans="1:7">
      <c r="A345" s="173"/>
      <c r="B345" s="8"/>
      <c r="C345" s="8"/>
      <c r="G345" s="215"/>
    </row>
    <row r="346" spans="1:7" ht="39.6">
      <c r="A346" s="173"/>
      <c r="B346" s="8"/>
      <c r="C346" s="7" t="s">
        <v>228</v>
      </c>
      <c r="G346" s="215"/>
    </row>
    <row r="347" spans="1:7">
      <c r="A347" s="173" t="s">
        <v>2055</v>
      </c>
      <c r="B347" s="8"/>
      <c r="C347" s="7" t="s">
        <v>229</v>
      </c>
      <c r="D347" s="141" t="s">
        <v>21</v>
      </c>
      <c r="E347" s="18">
        <v>2</v>
      </c>
      <c r="G347" s="215"/>
    </row>
    <row r="348" spans="1:7">
      <c r="A348" s="173"/>
      <c r="B348" s="8"/>
      <c r="C348" s="8"/>
      <c r="G348" s="215"/>
    </row>
    <row r="349" spans="1:7">
      <c r="A349" s="173"/>
      <c r="B349" s="8"/>
      <c r="C349" s="8" t="s">
        <v>1252</v>
      </c>
      <c r="G349" s="215"/>
    </row>
    <row r="350" spans="1:7">
      <c r="A350" s="173"/>
      <c r="B350" s="8"/>
      <c r="C350" s="8"/>
      <c r="G350" s="215"/>
    </row>
    <row r="351" spans="1:7" ht="26.4">
      <c r="A351" s="173" t="s">
        <v>2678</v>
      </c>
      <c r="B351" s="8"/>
      <c r="C351" s="7" t="s">
        <v>221</v>
      </c>
      <c r="D351" s="10" t="s">
        <v>30</v>
      </c>
      <c r="E351" s="18">
        <v>3</v>
      </c>
      <c r="G351" s="215"/>
    </row>
    <row r="352" spans="1:7">
      <c r="A352" s="173"/>
      <c r="B352" s="8"/>
      <c r="C352" s="8"/>
      <c r="G352" s="215"/>
    </row>
    <row r="353" spans="1:7">
      <c r="A353" s="173" t="s">
        <v>2030</v>
      </c>
      <c r="B353" s="8"/>
      <c r="C353" s="7" t="s">
        <v>31</v>
      </c>
      <c r="E353" s="142"/>
      <c r="G353" s="215"/>
    </row>
    <row r="354" spans="1:7" ht="26.4">
      <c r="A354" s="173"/>
      <c r="B354" s="8"/>
      <c r="C354" s="8" t="s">
        <v>1253</v>
      </c>
      <c r="E354" s="142"/>
      <c r="G354" s="215"/>
    </row>
    <row r="355" spans="1:7">
      <c r="A355" s="173" t="s">
        <v>2056</v>
      </c>
      <c r="B355" s="8"/>
      <c r="C355" s="7" t="s">
        <v>1254</v>
      </c>
      <c r="D355" s="10" t="s">
        <v>17</v>
      </c>
      <c r="E355" s="142">
        <v>20</v>
      </c>
      <c r="G355" s="215"/>
    </row>
    <row r="356" spans="1:7">
      <c r="A356" s="173"/>
      <c r="B356" s="8"/>
      <c r="C356" s="8"/>
      <c r="G356" s="215"/>
    </row>
    <row r="357" spans="1:7">
      <c r="A357" s="173"/>
      <c r="B357" s="8"/>
      <c r="C357" s="8" t="s">
        <v>1255</v>
      </c>
      <c r="G357" s="215"/>
    </row>
    <row r="358" spans="1:7">
      <c r="A358" s="173" t="s">
        <v>2057</v>
      </c>
      <c r="B358" s="8"/>
      <c r="C358" s="7" t="s">
        <v>1256</v>
      </c>
      <c r="D358" s="141" t="s">
        <v>16</v>
      </c>
      <c r="E358" s="142">
        <v>6</v>
      </c>
      <c r="G358" s="215"/>
    </row>
    <row r="359" spans="1:7">
      <c r="A359" s="173"/>
      <c r="B359" s="8"/>
      <c r="C359" s="8"/>
      <c r="G359" s="215"/>
    </row>
    <row r="360" spans="1:7">
      <c r="A360" s="173"/>
      <c r="B360" s="8"/>
      <c r="C360" s="8" t="s">
        <v>1257</v>
      </c>
      <c r="D360" s="141"/>
      <c r="E360" s="142"/>
      <c r="G360" s="215"/>
    </row>
    <row r="361" spans="1:7">
      <c r="A361" s="173" t="s">
        <v>2058</v>
      </c>
      <c r="B361" s="8"/>
      <c r="C361" s="7" t="s">
        <v>1258</v>
      </c>
      <c r="D361" s="141" t="s">
        <v>16</v>
      </c>
      <c r="E361" s="142">
        <v>15</v>
      </c>
      <c r="G361" s="215"/>
    </row>
    <row r="362" spans="1:7">
      <c r="A362" s="173"/>
      <c r="B362" s="8"/>
      <c r="D362" s="141"/>
      <c r="E362" s="142"/>
      <c r="G362" s="215"/>
    </row>
    <row r="363" spans="1:7">
      <c r="A363" s="173"/>
      <c r="B363" s="8"/>
      <c r="C363" s="8" t="s">
        <v>1257</v>
      </c>
      <c r="D363" s="141"/>
      <c r="E363" s="142"/>
      <c r="G363" s="215"/>
    </row>
    <row r="364" spans="1:7">
      <c r="A364" s="173" t="s">
        <v>2059</v>
      </c>
      <c r="B364" s="8"/>
      <c r="C364" s="7" t="s">
        <v>1259</v>
      </c>
      <c r="D364" s="141" t="s">
        <v>16</v>
      </c>
      <c r="E364" s="142">
        <v>2.8</v>
      </c>
      <c r="G364" s="215"/>
    </row>
    <row r="365" spans="1:7">
      <c r="A365" s="173"/>
      <c r="B365" s="8"/>
      <c r="D365" s="141"/>
      <c r="E365" s="142"/>
      <c r="G365" s="215"/>
    </row>
    <row r="366" spans="1:7">
      <c r="A366" s="173" t="s">
        <v>2060</v>
      </c>
      <c r="B366" s="8"/>
      <c r="C366" s="7" t="s">
        <v>36</v>
      </c>
      <c r="D366" s="141"/>
      <c r="E366" s="142"/>
      <c r="G366" s="215"/>
    </row>
    <row r="367" spans="1:7">
      <c r="A367" s="173"/>
      <c r="B367" s="8"/>
      <c r="D367" s="141"/>
      <c r="E367" s="142"/>
      <c r="G367" s="215"/>
    </row>
    <row r="368" spans="1:7">
      <c r="A368" s="173"/>
      <c r="B368" s="8"/>
      <c r="C368" s="8" t="s">
        <v>1260</v>
      </c>
      <c r="D368" s="141"/>
      <c r="E368" s="142"/>
      <c r="G368" s="215"/>
    </row>
    <row r="369" spans="1:8">
      <c r="A369" s="173" t="s">
        <v>2061</v>
      </c>
      <c r="B369" s="8"/>
      <c r="C369" s="7" t="s">
        <v>1261</v>
      </c>
      <c r="D369" s="141" t="s">
        <v>17</v>
      </c>
      <c r="E369" s="142">
        <v>20</v>
      </c>
      <c r="G369" s="215"/>
    </row>
    <row r="370" spans="1:8">
      <c r="A370" s="173" t="s">
        <v>2062</v>
      </c>
      <c r="B370" s="8"/>
      <c r="C370" s="384" t="s">
        <v>1262</v>
      </c>
      <c r="D370" s="141" t="s">
        <v>17</v>
      </c>
      <c r="E370" s="142">
        <v>20</v>
      </c>
      <c r="G370" s="215"/>
    </row>
    <row r="371" spans="1:8">
      <c r="A371" s="173"/>
      <c r="B371" s="8"/>
      <c r="C371" s="384"/>
      <c r="D371" s="141"/>
      <c r="E371" s="142"/>
      <c r="G371" s="1382"/>
    </row>
    <row r="372" spans="1:8">
      <c r="A372" s="173"/>
      <c r="B372" s="8"/>
      <c r="D372" s="141"/>
      <c r="E372" s="142"/>
      <c r="G372" s="1383"/>
    </row>
    <row r="373" spans="1:8">
      <c r="A373" s="173" t="s">
        <v>2063</v>
      </c>
      <c r="B373" s="8"/>
      <c r="C373" s="7" t="s">
        <v>1282</v>
      </c>
      <c r="D373" s="141"/>
      <c r="E373" s="142"/>
      <c r="G373" s="215"/>
    </row>
    <row r="374" spans="1:8">
      <c r="A374" s="173"/>
      <c r="B374" s="8"/>
      <c r="D374" s="141"/>
      <c r="E374" s="142"/>
      <c r="G374" s="215"/>
    </row>
    <row r="375" spans="1:8">
      <c r="A375" s="173"/>
      <c r="B375" s="8"/>
      <c r="C375" s="8" t="s">
        <v>1255</v>
      </c>
      <c r="D375" s="141"/>
      <c r="E375" s="142"/>
      <c r="G375" s="215"/>
    </row>
    <row r="376" spans="1:8" ht="13.8">
      <c r="A376" s="173" t="s">
        <v>2064</v>
      </c>
      <c r="B376" s="8"/>
      <c r="C376" s="7" t="s">
        <v>1283</v>
      </c>
      <c r="D376" s="141" t="s">
        <v>1284</v>
      </c>
      <c r="E376" s="142">
        <v>12</v>
      </c>
      <c r="G376" s="215"/>
    </row>
    <row r="377" spans="1:8">
      <c r="A377" s="173"/>
      <c r="B377" s="8"/>
      <c r="D377" s="141"/>
      <c r="E377" s="142"/>
      <c r="G377" s="215"/>
    </row>
    <row r="378" spans="1:8">
      <c r="A378" s="173"/>
      <c r="C378" s="8" t="s">
        <v>1285</v>
      </c>
      <c r="D378" s="141"/>
      <c r="E378" s="142"/>
      <c r="G378" s="215"/>
    </row>
    <row r="379" spans="1:8">
      <c r="A379" s="173"/>
      <c r="B379" s="8"/>
      <c r="C379" s="8"/>
      <c r="D379" s="141"/>
      <c r="E379" s="142"/>
      <c r="G379" s="215"/>
      <c r="H379" s="628"/>
    </row>
    <row r="380" spans="1:8">
      <c r="A380" s="173" t="s">
        <v>2065</v>
      </c>
      <c r="B380" s="8"/>
      <c r="C380" s="7" t="s">
        <v>1286</v>
      </c>
      <c r="D380" s="141" t="s">
        <v>21</v>
      </c>
      <c r="E380" s="142">
        <v>72</v>
      </c>
      <c r="G380" s="215"/>
    </row>
    <row r="381" spans="1:8">
      <c r="A381" s="173"/>
      <c r="B381" s="8"/>
      <c r="D381" s="141"/>
      <c r="E381" s="142"/>
      <c r="G381" s="215"/>
    </row>
    <row r="382" spans="1:8">
      <c r="A382" s="173"/>
      <c r="B382" s="8"/>
      <c r="C382" s="7" t="s">
        <v>1287</v>
      </c>
      <c r="D382" s="141"/>
      <c r="E382" s="142"/>
      <c r="G382" s="215"/>
    </row>
    <row r="383" spans="1:8" ht="26.4">
      <c r="A383" s="173" t="s">
        <v>2679</v>
      </c>
      <c r="C383" s="7" t="s">
        <v>1288</v>
      </c>
      <c r="D383" s="370" t="s">
        <v>20</v>
      </c>
      <c r="E383" s="371">
        <v>1</v>
      </c>
      <c r="F383" s="405"/>
      <c r="G383" s="593"/>
    </row>
    <row r="384" spans="1:8">
      <c r="A384" s="173"/>
      <c r="D384" s="370"/>
      <c r="E384" s="371"/>
      <c r="F384" s="405"/>
      <c r="G384" s="593"/>
    </row>
    <row r="385" spans="1:7">
      <c r="A385" s="173"/>
      <c r="D385" s="370"/>
      <c r="E385" s="371"/>
      <c r="F385" s="405"/>
      <c r="G385" s="593"/>
    </row>
    <row r="386" spans="1:7">
      <c r="A386" s="173"/>
      <c r="D386" s="370"/>
      <c r="E386" s="371"/>
      <c r="F386" s="405"/>
      <c r="G386" s="593"/>
    </row>
    <row r="387" spans="1:7">
      <c r="A387" s="173"/>
      <c r="D387" s="370"/>
      <c r="E387" s="371"/>
      <c r="F387" s="405"/>
      <c r="G387" s="593"/>
    </row>
    <row r="388" spans="1:7">
      <c r="A388" s="173"/>
      <c r="D388" s="370"/>
      <c r="E388" s="371"/>
      <c r="F388" s="405"/>
      <c r="G388" s="593"/>
    </row>
    <row r="389" spans="1:7">
      <c r="A389" s="173"/>
      <c r="D389" s="370"/>
      <c r="E389" s="371"/>
      <c r="F389" s="405"/>
      <c r="G389" s="593"/>
    </row>
    <row r="390" spans="1:7">
      <c r="A390" s="173"/>
      <c r="D390" s="370"/>
      <c r="E390" s="371"/>
      <c r="F390" s="405"/>
      <c r="G390" s="593"/>
    </row>
    <row r="391" spans="1:7">
      <c r="A391" s="173"/>
      <c r="D391" s="370"/>
      <c r="E391" s="371"/>
      <c r="F391" s="405"/>
      <c r="G391" s="593"/>
    </row>
    <row r="392" spans="1:7">
      <c r="A392" s="173"/>
      <c r="D392" s="370"/>
      <c r="E392" s="371"/>
      <c r="F392" s="405"/>
      <c r="G392" s="593"/>
    </row>
    <row r="393" spans="1:7">
      <c r="A393" s="173"/>
      <c r="D393" s="370"/>
      <c r="E393" s="371"/>
      <c r="F393" s="405"/>
      <c r="G393" s="593"/>
    </row>
    <row r="394" spans="1:7">
      <c r="A394" s="173"/>
      <c r="D394" s="370"/>
      <c r="E394" s="371"/>
      <c r="F394" s="405"/>
      <c r="G394" s="593"/>
    </row>
    <row r="395" spans="1:7">
      <c r="A395" s="173"/>
      <c r="D395" s="370"/>
      <c r="E395" s="371"/>
      <c r="F395" s="405"/>
      <c r="G395" s="593"/>
    </row>
    <row r="396" spans="1:7">
      <c r="A396" s="173"/>
      <c r="D396" s="370"/>
      <c r="E396" s="371"/>
      <c r="F396" s="405"/>
      <c r="G396" s="593"/>
    </row>
    <row r="397" spans="1:7">
      <c r="A397" s="173"/>
      <c r="D397" s="370"/>
      <c r="E397" s="371"/>
      <c r="F397" s="405"/>
      <c r="G397" s="593"/>
    </row>
    <row r="398" spans="1:7">
      <c r="A398" s="173"/>
      <c r="D398" s="370"/>
      <c r="E398" s="371"/>
      <c r="F398" s="405"/>
      <c r="G398" s="593"/>
    </row>
    <row r="399" spans="1:7">
      <c r="A399" s="173"/>
      <c r="D399" s="370"/>
      <c r="E399" s="371"/>
      <c r="F399" s="405"/>
      <c r="G399" s="593"/>
    </row>
    <row r="400" spans="1:7">
      <c r="A400" s="173"/>
      <c r="D400" s="370"/>
      <c r="E400" s="371"/>
      <c r="F400" s="405"/>
      <c r="G400" s="593"/>
    </row>
    <row r="401" spans="1:7">
      <c r="A401" s="173"/>
      <c r="D401" s="370"/>
      <c r="E401" s="371"/>
      <c r="F401" s="405"/>
      <c r="G401" s="593"/>
    </row>
    <row r="402" spans="1:7">
      <c r="A402" s="173"/>
      <c r="D402" s="370"/>
      <c r="E402" s="371"/>
      <c r="F402" s="405"/>
      <c r="G402" s="593"/>
    </row>
    <row r="403" spans="1:7">
      <c r="A403" s="173"/>
      <c r="D403" s="370"/>
      <c r="E403" s="371"/>
      <c r="F403" s="405"/>
      <c r="G403" s="593"/>
    </row>
    <row r="404" spans="1:7">
      <c r="A404" s="173"/>
      <c r="C404" s="8"/>
      <c r="E404" s="142"/>
      <c r="F404" s="19"/>
      <c r="G404" s="1377"/>
    </row>
    <row r="405" spans="1:7" ht="13.8" thickBot="1">
      <c r="A405" s="894"/>
      <c r="B405" s="1183" t="s">
        <v>2804</v>
      </c>
      <c r="C405" s="1184"/>
      <c r="D405" s="1185"/>
      <c r="E405" s="1186"/>
      <c r="F405" s="1187" t="s">
        <v>18</v>
      </c>
      <c r="G405" s="1188"/>
    </row>
    <row r="406" spans="1:7">
      <c r="A406" s="671"/>
      <c r="B406" s="671"/>
      <c r="C406" s="671"/>
      <c r="D406" s="672"/>
      <c r="E406" s="699"/>
      <c r="F406" s="700"/>
      <c r="G406" s="700"/>
    </row>
    <row r="407" spans="1:7">
      <c r="A407" s="671"/>
      <c r="B407" s="671"/>
      <c r="C407" s="671"/>
      <c r="D407" s="672"/>
      <c r="E407" s="699"/>
      <c r="F407" s="700"/>
      <c r="G407" s="700"/>
    </row>
    <row r="408" spans="1:7">
      <c r="A408" s="671"/>
      <c r="B408" s="671"/>
      <c r="C408" s="671"/>
      <c r="D408" s="672"/>
      <c r="E408" s="699"/>
      <c r="F408" s="700"/>
      <c r="G408" s="700"/>
    </row>
    <row r="409" spans="1:7">
      <c r="A409" s="671"/>
      <c r="B409" s="671"/>
      <c r="C409" s="671"/>
      <c r="D409" s="672"/>
      <c r="E409" s="699"/>
      <c r="F409" s="700"/>
      <c r="G409" s="700"/>
    </row>
    <row r="410" spans="1:7">
      <c r="A410" s="671"/>
      <c r="B410" s="671"/>
      <c r="C410" s="671"/>
      <c r="D410" s="672"/>
      <c r="E410" s="699"/>
      <c r="F410" s="700"/>
      <c r="G410" s="700"/>
    </row>
    <row r="411" spans="1:7">
      <c r="A411" s="671"/>
      <c r="B411" s="671"/>
      <c r="C411" s="671"/>
      <c r="D411" s="672"/>
      <c r="E411" s="699"/>
      <c r="F411" s="700"/>
      <c r="G411" s="700"/>
    </row>
    <row r="412" spans="1:7">
      <c r="A412" s="671"/>
      <c r="B412" s="671"/>
      <c r="C412" s="671"/>
      <c r="D412" s="672"/>
      <c r="E412" s="699"/>
      <c r="F412" s="700"/>
      <c r="G412" s="700"/>
    </row>
    <row r="413" spans="1:7">
      <c r="A413" s="671"/>
      <c r="B413" s="671"/>
      <c r="C413" s="671"/>
      <c r="D413" s="672"/>
      <c r="E413" s="699"/>
      <c r="F413" s="700"/>
      <c r="G413" s="700"/>
    </row>
    <row r="414" spans="1:7">
      <c r="A414" s="671"/>
      <c r="B414" s="671"/>
      <c r="C414" s="671"/>
      <c r="D414" s="672"/>
      <c r="E414" s="699"/>
      <c r="F414" s="700"/>
      <c r="G414" s="700"/>
    </row>
    <row r="415" spans="1:7">
      <c r="A415" s="671"/>
      <c r="B415" s="671"/>
      <c r="C415" s="671"/>
      <c r="D415" s="672"/>
      <c r="E415" s="699"/>
      <c r="F415" s="700"/>
      <c r="G415" s="700"/>
    </row>
    <row r="416" spans="1:7">
      <c r="A416" s="671"/>
      <c r="B416" s="671"/>
      <c r="C416" s="671"/>
      <c r="D416" s="672"/>
      <c r="E416" s="699"/>
      <c r="F416" s="700"/>
      <c r="G416" s="700"/>
    </row>
    <row r="417" spans="1:7">
      <c r="A417" s="671"/>
      <c r="B417" s="671"/>
      <c r="C417" s="671"/>
      <c r="D417" s="672"/>
      <c r="E417" s="699"/>
      <c r="F417" s="700"/>
      <c r="G417" s="700"/>
    </row>
    <row r="418" spans="1:7">
      <c r="A418" s="671"/>
      <c r="B418" s="671"/>
      <c r="C418" s="671"/>
      <c r="D418" s="672"/>
      <c r="E418" s="699"/>
      <c r="F418" s="700"/>
      <c r="G418" s="700"/>
    </row>
    <row r="419" spans="1:7">
      <c r="A419" s="671"/>
      <c r="B419" s="671"/>
      <c r="C419" s="671"/>
      <c r="D419" s="672"/>
      <c r="E419" s="699"/>
      <c r="F419" s="700"/>
      <c r="G419" s="700"/>
    </row>
    <row r="420" spans="1:7">
      <c r="A420" s="671"/>
      <c r="B420" s="671"/>
      <c r="C420" s="671"/>
      <c r="D420" s="672"/>
      <c r="E420" s="699"/>
      <c r="F420" s="700"/>
      <c r="G420" s="700"/>
    </row>
    <row r="421" spans="1:7">
      <c r="A421" s="671"/>
      <c r="B421" s="671"/>
      <c r="C421" s="671"/>
      <c r="D421" s="672"/>
      <c r="E421" s="699"/>
      <c r="F421" s="700"/>
      <c r="G421" s="700"/>
    </row>
    <row r="422" spans="1:7">
      <c r="A422" s="671"/>
      <c r="B422" s="671"/>
      <c r="C422" s="671"/>
      <c r="D422" s="672"/>
      <c r="E422" s="699"/>
      <c r="F422" s="700"/>
      <c r="G422" s="700"/>
    </row>
    <row r="423" spans="1:7">
      <c r="A423" s="671"/>
      <c r="B423" s="671"/>
      <c r="C423" s="671"/>
      <c r="D423" s="672"/>
      <c r="E423" s="699"/>
      <c r="F423" s="700"/>
      <c r="G423" s="700"/>
    </row>
    <row r="424" spans="1:7">
      <c r="A424" s="671"/>
      <c r="B424" s="671"/>
      <c r="C424" s="671"/>
      <c r="D424" s="672"/>
      <c r="E424" s="699"/>
      <c r="F424" s="700"/>
      <c r="G424" s="700"/>
    </row>
    <row r="425" spans="1:7">
      <c r="A425" s="671"/>
      <c r="B425" s="671"/>
      <c r="C425" s="671"/>
      <c r="D425" s="672"/>
      <c r="E425" s="699"/>
      <c r="F425" s="700"/>
      <c r="G425" s="700"/>
    </row>
    <row r="426" spans="1:7">
      <c r="A426" s="671"/>
      <c r="B426" s="671"/>
      <c r="C426" s="671"/>
      <c r="D426" s="672"/>
      <c r="E426" s="699"/>
      <c r="F426" s="700"/>
      <c r="G426" s="700"/>
    </row>
    <row r="427" spans="1:7">
      <c r="A427" s="671"/>
      <c r="B427" s="671"/>
      <c r="C427" s="671"/>
      <c r="D427" s="672"/>
      <c r="E427" s="699"/>
      <c r="F427" s="700"/>
      <c r="G427" s="700"/>
    </row>
    <row r="428" spans="1:7">
      <c r="A428" s="671"/>
      <c r="B428" s="671"/>
      <c r="C428" s="671"/>
      <c r="D428" s="672"/>
      <c r="E428" s="699"/>
      <c r="F428" s="700"/>
      <c r="G428" s="700"/>
    </row>
    <row r="429" spans="1:7">
      <c r="A429" s="671"/>
      <c r="B429" s="671"/>
      <c r="C429" s="671"/>
      <c r="D429" s="672"/>
      <c r="E429" s="699"/>
      <c r="F429" s="700"/>
      <c r="G429" s="700"/>
    </row>
    <row r="430" spans="1:7">
      <c r="A430" s="671"/>
      <c r="B430" s="671"/>
      <c r="C430" s="671"/>
      <c r="D430" s="672"/>
      <c r="E430" s="699"/>
      <c r="F430" s="700"/>
      <c r="G430" s="700"/>
    </row>
    <row r="431" spans="1:7">
      <c r="A431" s="671"/>
      <c r="B431" s="671"/>
      <c r="C431" s="671"/>
      <c r="D431" s="672"/>
      <c r="E431" s="699"/>
      <c r="F431" s="700"/>
      <c r="G431" s="700"/>
    </row>
    <row r="432" spans="1:7">
      <c r="A432" s="671"/>
      <c r="B432" s="671"/>
      <c r="C432" s="671"/>
      <c r="D432" s="672"/>
      <c r="E432" s="699"/>
      <c r="F432" s="700"/>
      <c r="G432" s="700"/>
    </row>
    <row r="433" spans="1:7">
      <c r="A433" s="671"/>
      <c r="B433" s="671"/>
      <c r="C433" s="671"/>
      <c r="D433" s="672"/>
      <c r="E433" s="699"/>
      <c r="F433" s="700"/>
      <c r="G433" s="700"/>
    </row>
    <row r="434" spans="1:7">
      <c r="A434" s="671"/>
      <c r="B434" s="671"/>
      <c r="C434" s="671"/>
      <c r="D434" s="672"/>
      <c r="E434" s="699"/>
      <c r="F434" s="700"/>
      <c r="G434" s="700"/>
    </row>
    <row r="435" spans="1:7">
      <c r="A435" s="671"/>
      <c r="B435" s="671"/>
      <c r="C435" s="671"/>
      <c r="D435" s="672"/>
      <c r="E435" s="699"/>
      <c r="F435" s="700"/>
      <c r="G435" s="700"/>
    </row>
    <row r="436" spans="1:7">
      <c r="A436" s="671"/>
      <c r="B436" s="671"/>
      <c r="C436" s="671"/>
      <c r="D436" s="672"/>
      <c r="E436" s="699"/>
      <c r="F436" s="700"/>
      <c r="G436" s="700"/>
    </row>
    <row r="437" spans="1:7">
      <c r="A437" s="671"/>
      <c r="B437" s="671"/>
      <c r="C437" s="671"/>
      <c r="D437" s="672"/>
      <c r="E437" s="699"/>
      <c r="F437" s="700"/>
      <c r="G437" s="700"/>
    </row>
    <row r="438" spans="1:7">
      <c r="A438" s="671"/>
      <c r="B438" s="671"/>
      <c r="C438" s="671"/>
      <c r="D438" s="672"/>
      <c r="E438" s="699"/>
      <c r="F438" s="700"/>
      <c r="G438" s="700"/>
    </row>
    <row r="439" spans="1:7">
      <c r="A439" s="671"/>
      <c r="B439" s="671"/>
      <c r="C439" s="671"/>
      <c r="D439" s="672"/>
      <c r="E439" s="699"/>
      <c r="F439" s="700"/>
      <c r="G439" s="700"/>
    </row>
    <row r="440" spans="1:7">
      <c r="A440" s="671"/>
      <c r="B440" s="671"/>
      <c r="C440" s="671"/>
      <c r="D440" s="672"/>
      <c r="E440" s="699"/>
      <c r="F440" s="700"/>
      <c r="G440" s="700"/>
    </row>
    <row r="441" spans="1:7">
      <c r="A441" s="671"/>
      <c r="B441" s="671"/>
      <c r="C441" s="671"/>
      <c r="D441" s="672"/>
      <c r="E441" s="699"/>
      <c r="F441" s="700"/>
      <c r="G441" s="700"/>
    </row>
    <row r="442" spans="1:7">
      <c r="A442" s="671"/>
      <c r="B442" s="671"/>
      <c r="C442" s="671"/>
      <c r="D442" s="672"/>
      <c r="E442" s="699"/>
      <c r="F442" s="700"/>
      <c r="G442" s="700"/>
    </row>
    <row r="443" spans="1:7">
      <c r="A443" s="671"/>
      <c r="B443" s="671"/>
      <c r="C443" s="671"/>
      <c r="D443" s="672"/>
      <c r="E443" s="699"/>
      <c r="F443" s="700"/>
      <c r="G443" s="700"/>
    </row>
    <row r="444" spans="1:7">
      <c r="A444" s="671"/>
      <c r="B444" s="671"/>
      <c r="C444" s="671"/>
      <c r="D444" s="672"/>
      <c r="E444" s="699"/>
      <c r="F444" s="700"/>
      <c r="G444" s="700"/>
    </row>
    <row r="445" spans="1:7">
      <c r="A445" s="671"/>
      <c r="B445" s="671"/>
      <c r="C445" s="671"/>
      <c r="D445" s="672"/>
      <c r="E445" s="699"/>
      <c r="F445" s="700"/>
      <c r="G445" s="700"/>
    </row>
    <row r="446" spans="1:7">
      <c r="A446" s="671"/>
      <c r="B446" s="671"/>
      <c r="C446" s="671"/>
      <c r="D446" s="672"/>
      <c r="E446" s="699"/>
      <c r="F446" s="700"/>
      <c r="G446" s="700"/>
    </row>
    <row r="447" spans="1:7">
      <c r="A447" s="671"/>
      <c r="B447" s="671"/>
      <c r="C447" s="671"/>
      <c r="D447" s="672"/>
      <c r="E447" s="699"/>
      <c r="F447" s="700"/>
      <c r="G447" s="700"/>
    </row>
    <row r="448" spans="1:7">
      <c r="A448" s="671"/>
      <c r="B448" s="671"/>
      <c r="C448" s="671"/>
      <c r="D448" s="672"/>
      <c r="E448" s="699"/>
      <c r="F448" s="700"/>
      <c r="G448" s="700"/>
    </row>
    <row r="449" spans="1:7">
      <c r="A449" s="671"/>
      <c r="B449" s="671"/>
      <c r="C449" s="671"/>
      <c r="D449" s="672"/>
      <c r="E449" s="699"/>
      <c r="F449" s="700"/>
      <c r="G449" s="700"/>
    </row>
    <row r="450" spans="1:7">
      <c r="A450" s="671"/>
      <c r="B450" s="671"/>
      <c r="C450" s="671"/>
      <c r="D450" s="672"/>
      <c r="E450" s="699"/>
      <c r="F450" s="700"/>
      <c r="G450" s="700"/>
    </row>
    <row r="451" spans="1:7">
      <c r="A451" s="671"/>
      <c r="B451" s="671"/>
      <c r="C451" s="671"/>
      <c r="D451" s="672"/>
      <c r="E451" s="699"/>
      <c r="F451" s="700"/>
      <c r="G451" s="700"/>
    </row>
    <row r="452" spans="1:7">
      <c r="A452" s="671"/>
      <c r="B452" s="671"/>
      <c r="C452" s="671"/>
      <c r="D452" s="672"/>
      <c r="E452" s="699"/>
      <c r="F452" s="700"/>
      <c r="G452" s="700"/>
    </row>
    <row r="453" spans="1:7">
      <c r="A453" s="671"/>
      <c r="B453" s="671"/>
      <c r="C453" s="671"/>
      <c r="D453" s="672"/>
      <c r="E453" s="699"/>
      <c r="F453" s="700"/>
      <c r="G453" s="700"/>
    </row>
    <row r="454" spans="1:7">
      <c r="A454" s="671"/>
      <c r="B454" s="671"/>
      <c r="C454" s="671"/>
      <c r="D454" s="672"/>
      <c r="E454" s="699"/>
      <c r="F454" s="700"/>
      <c r="G454" s="700"/>
    </row>
    <row r="455" spans="1:7">
      <c r="A455" s="671"/>
      <c r="B455" s="671"/>
      <c r="C455" s="671"/>
      <c r="D455" s="672"/>
      <c r="E455" s="699"/>
      <c r="F455" s="700"/>
      <c r="G455" s="700"/>
    </row>
    <row r="456" spans="1:7">
      <c r="A456" s="671"/>
      <c r="B456" s="671"/>
      <c r="C456" s="671"/>
      <c r="D456" s="672"/>
      <c r="E456" s="699"/>
      <c r="F456" s="700"/>
      <c r="G456" s="700"/>
    </row>
    <row r="457" spans="1:7">
      <c r="A457" s="671"/>
      <c r="B457" s="671"/>
      <c r="C457" s="671"/>
      <c r="D457" s="672"/>
      <c r="E457" s="699"/>
      <c r="F457" s="700"/>
      <c r="G457" s="700"/>
    </row>
    <row r="458" spans="1:7">
      <c r="A458" s="671"/>
      <c r="B458" s="671"/>
      <c r="C458" s="671"/>
      <c r="D458" s="672"/>
      <c r="E458" s="699"/>
      <c r="F458" s="700"/>
      <c r="G458" s="700"/>
    </row>
    <row r="459" spans="1:7">
      <c r="A459" s="671"/>
      <c r="B459" s="671"/>
      <c r="C459" s="671"/>
      <c r="D459" s="672"/>
      <c r="E459" s="699"/>
      <c r="F459" s="700"/>
      <c r="G459" s="700"/>
    </row>
    <row r="460" spans="1:7">
      <c r="A460" s="671"/>
      <c r="B460" s="671"/>
      <c r="C460" s="671"/>
      <c r="D460" s="672"/>
      <c r="E460" s="699"/>
      <c r="F460" s="700"/>
      <c r="G460" s="700"/>
    </row>
    <row r="461" spans="1:7">
      <c r="A461" s="671"/>
      <c r="B461" s="671"/>
      <c r="C461" s="671"/>
      <c r="D461" s="672"/>
      <c r="E461" s="699"/>
      <c r="F461" s="700"/>
      <c r="G461" s="700"/>
    </row>
    <row r="462" spans="1:7">
      <c r="A462" s="671"/>
      <c r="B462" s="671"/>
      <c r="C462" s="671"/>
      <c r="D462" s="672"/>
      <c r="E462" s="699"/>
      <c r="F462" s="700"/>
      <c r="G462" s="700"/>
    </row>
    <row r="463" spans="1:7">
      <c r="A463" s="671"/>
      <c r="B463" s="671"/>
      <c r="C463" s="671"/>
      <c r="D463" s="672"/>
      <c r="E463" s="699"/>
      <c r="F463" s="700"/>
      <c r="G463" s="700"/>
    </row>
    <row r="464" spans="1:7">
      <c r="A464" s="671"/>
      <c r="B464" s="671"/>
      <c r="C464" s="671"/>
      <c r="D464" s="672"/>
      <c r="E464" s="699"/>
      <c r="F464" s="700"/>
      <c r="G464" s="700"/>
    </row>
    <row r="465" spans="1:7">
      <c r="A465" s="671"/>
      <c r="B465" s="671"/>
      <c r="C465" s="671"/>
      <c r="D465" s="672"/>
      <c r="E465" s="699"/>
      <c r="F465" s="700"/>
      <c r="G465" s="700"/>
    </row>
    <row r="466" spans="1:7">
      <c r="A466" s="671"/>
      <c r="B466" s="671"/>
      <c r="C466" s="671"/>
      <c r="D466" s="672"/>
      <c r="E466" s="699"/>
      <c r="F466" s="700"/>
      <c r="G466" s="700"/>
    </row>
    <row r="467" spans="1:7">
      <c r="A467" s="671"/>
      <c r="B467" s="671"/>
      <c r="C467" s="671"/>
      <c r="D467" s="672"/>
      <c r="E467" s="699"/>
      <c r="F467" s="700"/>
      <c r="G467" s="700"/>
    </row>
    <row r="468" spans="1:7">
      <c r="A468" s="671"/>
      <c r="B468" s="671"/>
      <c r="C468" s="671"/>
      <c r="D468" s="672"/>
      <c r="E468" s="699"/>
      <c r="F468" s="700"/>
      <c r="G468" s="700"/>
    </row>
    <row r="469" spans="1:7">
      <c r="A469" s="671"/>
      <c r="B469" s="671"/>
      <c r="C469" s="671"/>
      <c r="D469" s="672"/>
      <c r="E469" s="699"/>
      <c r="F469" s="700"/>
      <c r="G469" s="700"/>
    </row>
    <row r="470" spans="1:7">
      <c r="A470" s="671"/>
      <c r="B470" s="671"/>
      <c r="C470" s="671"/>
      <c r="D470" s="672"/>
      <c r="E470" s="699"/>
      <c r="F470" s="700"/>
      <c r="G470" s="700"/>
    </row>
    <row r="471" spans="1:7">
      <c r="A471" s="671"/>
      <c r="B471" s="671"/>
      <c r="C471" s="671"/>
      <c r="D471" s="672"/>
      <c r="E471" s="699"/>
      <c r="F471" s="700"/>
      <c r="G471" s="700"/>
    </row>
    <row r="472" spans="1:7">
      <c r="A472" s="671"/>
      <c r="B472" s="671"/>
      <c r="C472" s="671"/>
      <c r="D472" s="672"/>
      <c r="E472" s="699"/>
      <c r="F472" s="700"/>
      <c r="G472" s="700"/>
    </row>
    <row r="473" spans="1:7">
      <c r="A473" s="671"/>
      <c r="B473" s="671"/>
      <c r="C473" s="671"/>
      <c r="D473" s="672"/>
      <c r="E473" s="699"/>
      <c r="F473" s="700"/>
      <c r="G473" s="700"/>
    </row>
    <row r="474" spans="1:7">
      <c r="A474" s="671"/>
      <c r="B474" s="671"/>
      <c r="C474" s="671"/>
      <c r="D474" s="672"/>
      <c r="E474" s="699"/>
      <c r="F474" s="700"/>
      <c r="G474" s="700"/>
    </row>
    <row r="475" spans="1:7">
      <c r="A475" s="671"/>
      <c r="B475" s="671"/>
      <c r="C475" s="671"/>
      <c r="D475" s="672"/>
      <c r="E475" s="699"/>
      <c r="F475" s="700"/>
      <c r="G475" s="700"/>
    </row>
    <row r="476" spans="1:7">
      <c r="A476" s="671"/>
      <c r="B476" s="671"/>
      <c r="C476" s="671"/>
      <c r="D476" s="672"/>
      <c r="E476" s="699"/>
      <c r="F476" s="700"/>
      <c r="G476" s="700"/>
    </row>
    <row r="477" spans="1:7">
      <c r="A477" s="671"/>
      <c r="B477" s="671"/>
      <c r="C477" s="671"/>
      <c r="D477" s="672"/>
      <c r="E477" s="699"/>
      <c r="F477" s="700"/>
      <c r="G477" s="700"/>
    </row>
    <row r="478" spans="1:7">
      <c r="A478" s="671"/>
      <c r="B478" s="671"/>
      <c r="C478" s="671"/>
      <c r="D478" s="672"/>
      <c r="E478" s="699"/>
      <c r="F478" s="700"/>
      <c r="G478" s="700"/>
    </row>
    <row r="479" spans="1:7">
      <c r="A479" s="671"/>
      <c r="B479" s="671"/>
      <c r="C479" s="671"/>
      <c r="D479" s="672"/>
      <c r="E479" s="699"/>
      <c r="F479" s="700"/>
      <c r="G479" s="700"/>
    </row>
    <row r="480" spans="1:7">
      <c r="A480" s="671"/>
      <c r="B480" s="671"/>
      <c r="C480" s="671"/>
      <c r="D480" s="672"/>
      <c r="E480" s="699"/>
      <c r="F480" s="700"/>
      <c r="G480" s="700"/>
    </row>
    <row r="481" spans="1:7">
      <c r="A481" s="671"/>
      <c r="B481" s="671"/>
      <c r="C481" s="671"/>
      <c r="D481" s="672"/>
      <c r="E481" s="699"/>
      <c r="F481" s="700"/>
      <c r="G481" s="700"/>
    </row>
    <row r="482" spans="1:7">
      <c r="A482" s="671"/>
      <c r="B482" s="671"/>
      <c r="C482" s="671"/>
      <c r="D482" s="672"/>
      <c r="E482" s="699"/>
      <c r="F482" s="700"/>
      <c r="G482" s="700"/>
    </row>
    <row r="483" spans="1:7">
      <c r="A483" s="671"/>
      <c r="B483" s="671"/>
      <c r="C483" s="671"/>
      <c r="D483" s="672"/>
      <c r="E483" s="699"/>
      <c r="F483" s="700"/>
      <c r="G483" s="700"/>
    </row>
    <row r="484" spans="1:7">
      <c r="A484" s="671"/>
      <c r="B484" s="671"/>
      <c r="C484" s="671"/>
      <c r="D484" s="672"/>
      <c r="E484" s="699"/>
      <c r="F484" s="700"/>
      <c r="G484" s="700"/>
    </row>
    <row r="485" spans="1:7">
      <c r="A485" s="671"/>
      <c r="B485" s="671"/>
      <c r="C485" s="671"/>
      <c r="D485" s="672"/>
      <c r="E485" s="699"/>
      <c r="F485" s="700"/>
      <c r="G485" s="700"/>
    </row>
    <row r="486" spans="1:7">
      <c r="A486" s="671"/>
      <c r="B486" s="671"/>
      <c r="C486" s="671"/>
      <c r="D486" s="672"/>
      <c r="E486" s="699"/>
      <c r="F486" s="700"/>
      <c r="G486" s="700"/>
    </row>
    <row r="487" spans="1:7">
      <c r="A487" s="671"/>
      <c r="B487" s="671"/>
      <c r="C487" s="671"/>
      <c r="D487" s="672"/>
      <c r="E487" s="699"/>
      <c r="F487" s="700"/>
      <c r="G487" s="700"/>
    </row>
    <row r="488" spans="1:7">
      <c r="A488" s="671"/>
      <c r="B488" s="671"/>
      <c r="C488" s="671"/>
      <c r="D488" s="672"/>
      <c r="E488" s="699"/>
      <c r="F488" s="700"/>
      <c r="G488" s="700"/>
    </row>
    <row r="489" spans="1:7">
      <c r="A489" s="671"/>
      <c r="B489" s="671"/>
      <c r="C489" s="671"/>
      <c r="D489" s="672"/>
      <c r="E489" s="699"/>
      <c r="F489" s="700"/>
      <c r="G489" s="700"/>
    </row>
    <row r="490" spans="1:7">
      <c r="A490" s="671"/>
      <c r="B490" s="671"/>
      <c r="C490" s="671"/>
      <c r="D490" s="672"/>
      <c r="E490" s="699"/>
      <c r="F490" s="700"/>
      <c r="G490" s="700"/>
    </row>
    <row r="491" spans="1:7">
      <c r="A491" s="671"/>
      <c r="B491" s="671"/>
      <c r="C491" s="671"/>
      <c r="D491" s="672"/>
      <c r="E491" s="699"/>
      <c r="F491" s="700"/>
      <c r="G491" s="700"/>
    </row>
    <row r="492" spans="1:7">
      <c r="A492" s="671"/>
      <c r="B492" s="671"/>
      <c r="C492" s="671"/>
      <c r="D492" s="672"/>
      <c r="E492" s="699"/>
      <c r="F492" s="700"/>
      <c r="G492" s="700"/>
    </row>
    <row r="493" spans="1:7">
      <c r="A493" s="671"/>
      <c r="B493" s="671"/>
      <c r="C493" s="671"/>
      <c r="D493" s="672"/>
      <c r="E493" s="699"/>
      <c r="F493" s="700"/>
      <c r="G493" s="700"/>
    </row>
    <row r="494" spans="1:7">
      <c r="A494" s="671"/>
      <c r="B494" s="671"/>
      <c r="C494" s="671"/>
      <c r="D494" s="672"/>
      <c r="E494" s="699"/>
      <c r="F494" s="700"/>
      <c r="G494" s="700"/>
    </row>
    <row r="495" spans="1:7">
      <c r="A495" s="671"/>
      <c r="B495" s="671"/>
      <c r="C495" s="671"/>
      <c r="D495" s="672"/>
      <c r="E495" s="699"/>
      <c r="F495" s="700"/>
      <c r="G495" s="700"/>
    </row>
    <row r="496" spans="1:7">
      <c r="A496" s="671"/>
      <c r="B496" s="671"/>
      <c r="C496" s="671"/>
      <c r="D496" s="672"/>
      <c r="E496" s="699"/>
      <c r="F496" s="700"/>
      <c r="G496" s="700"/>
    </row>
    <row r="497" spans="1:7">
      <c r="A497" s="671"/>
      <c r="B497" s="671"/>
      <c r="C497" s="671"/>
      <c r="D497" s="672"/>
      <c r="E497" s="699"/>
      <c r="F497" s="700"/>
      <c r="G497" s="700"/>
    </row>
    <row r="498" spans="1:7">
      <c r="A498" s="671"/>
      <c r="B498" s="671"/>
      <c r="C498" s="671"/>
      <c r="D498" s="672"/>
      <c r="E498" s="699"/>
      <c r="F498" s="700"/>
      <c r="G498" s="700"/>
    </row>
    <row r="499" spans="1:7">
      <c r="A499" s="671"/>
      <c r="B499" s="671"/>
      <c r="C499" s="671"/>
      <c r="D499" s="672"/>
      <c r="E499" s="699"/>
      <c r="F499" s="700"/>
      <c r="G499" s="700"/>
    </row>
    <row r="500" spans="1:7">
      <c r="A500" s="671"/>
      <c r="B500" s="671"/>
      <c r="C500" s="671"/>
      <c r="D500" s="672"/>
      <c r="E500" s="699"/>
      <c r="F500" s="700"/>
      <c r="G500" s="700"/>
    </row>
    <row r="501" spans="1:7">
      <c r="A501" s="671"/>
      <c r="B501" s="671"/>
      <c r="C501" s="671"/>
      <c r="D501" s="672"/>
      <c r="E501" s="699"/>
      <c r="F501" s="700"/>
      <c r="G501" s="700"/>
    </row>
    <row r="502" spans="1:7">
      <c r="A502" s="671"/>
      <c r="B502" s="671"/>
      <c r="C502" s="671"/>
      <c r="D502" s="672"/>
      <c r="E502" s="699"/>
      <c r="F502" s="700"/>
      <c r="G502" s="700"/>
    </row>
    <row r="503" spans="1:7">
      <c r="A503" s="671"/>
      <c r="B503" s="671"/>
      <c r="C503" s="671"/>
      <c r="D503" s="672"/>
      <c r="E503" s="699"/>
      <c r="F503" s="700"/>
      <c r="G503" s="700"/>
    </row>
    <row r="504" spans="1:7">
      <c r="A504" s="671"/>
      <c r="B504" s="671"/>
      <c r="C504" s="671"/>
      <c r="D504" s="672"/>
      <c r="E504" s="699"/>
      <c r="F504" s="700"/>
      <c r="G504" s="700"/>
    </row>
    <row r="505" spans="1:7">
      <c r="A505" s="671"/>
      <c r="B505" s="671"/>
      <c r="C505" s="671"/>
      <c r="D505" s="672"/>
      <c r="E505" s="699"/>
      <c r="F505" s="700"/>
      <c r="G505" s="700"/>
    </row>
    <row r="506" spans="1:7">
      <c r="A506" s="671"/>
      <c r="B506" s="671"/>
      <c r="C506" s="671"/>
      <c r="D506" s="672"/>
      <c r="E506" s="699"/>
      <c r="F506" s="700"/>
      <c r="G506" s="700"/>
    </row>
    <row r="507" spans="1:7">
      <c r="A507" s="671"/>
      <c r="B507" s="671"/>
      <c r="C507" s="671"/>
      <c r="D507" s="672"/>
      <c r="E507" s="699"/>
      <c r="F507" s="700"/>
      <c r="G507" s="700"/>
    </row>
    <row r="508" spans="1:7">
      <c r="A508" s="671"/>
      <c r="B508" s="671"/>
      <c r="C508" s="671"/>
      <c r="D508" s="672"/>
      <c r="E508" s="699"/>
      <c r="F508" s="700"/>
      <c r="G508" s="700"/>
    </row>
    <row r="509" spans="1:7">
      <c r="A509" s="671"/>
      <c r="B509" s="671"/>
      <c r="C509" s="671"/>
      <c r="D509" s="672"/>
      <c r="E509" s="699"/>
      <c r="F509" s="700"/>
      <c r="G509" s="700"/>
    </row>
    <row r="510" spans="1:7">
      <c r="A510" s="671"/>
      <c r="B510" s="671"/>
      <c r="C510" s="671"/>
      <c r="D510" s="672"/>
      <c r="E510" s="699"/>
      <c r="F510" s="700"/>
      <c r="G510" s="700"/>
    </row>
    <row r="511" spans="1:7">
      <c r="A511" s="671"/>
      <c r="B511" s="671"/>
      <c r="C511" s="671"/>
      <c r="D511" s="672"/>
      <c r="E511" s="699"/>
      <c r="F511" s="700"/>
      <c r="G511" s="700"/>
    </row>
    <row r="512" spans="1:7">
      <c r="A512" s="671"/>
      <c r="B512" s="671"/>
      <c r="C512" s="671"/>
      <c r="D512" s="672"/>
      <c r="E512" s="699"/>
      <c r="F512" s="700"/>
      <c r="G512" s="700"/>
    </row>
    <row r="513" spans="1:7">
      <c r="A513" s="671"/>
      <c r="B513" s="671"/>
      <c r="C513" s="671"/>
      <c r="D513" s="672"/>
      <c r="E513" s="699"/>
      <c r="F513" s="700"/>
      <c r="G513" s="700"/>
    </row>
    <row r="514" spans="1:7">
      <c r="A514" s="671"/>
      <c r="B514" s="671"/>
      <c r="C514" s="671"/>
      <c r="D514" s="672"/>
      <c r="E514" s="699"/>
      <c r="F514" s="700"/>
      <c r="G514" s="700"/>
    </row>
    <row r="515" spans="1:7">
      <c r="A515" s="671"/>
      <c r="B515" s="671"/>
      <c r="C515" s="671"/>
      <c r="D515" s="672"/>
      <c r="E515" s="699"/>
      <c r="F515" s="700"/>
      <c r="G515" s="700"/>
    </row>
    <row r="516" spans="1:7">
      <c r="A516" s="671"/>
      <c r="B516" s="671"/>
      <c r="C516" s="671"/>
      <c r="D516" s="672"/>
      <c r="E516" s="699"/>
      <c r="F516" s="700"/>
      <c r="G516" s="700"/>
    </row>
    <row r="517" spans="1:7">
      <c r="A517" s="671"/>
      <c r="B517" s="671"/>
      <c r="C517" s="671"/>
      <c r="D517" s="672"/>
      <c r="E517" s="699"/>
      <c r="F517" s="700"/>
      <c r="G517" s="700"/>
    </row>
    <row r="518" spans="1:7">
      <c r="A518" s="671"/>
      <c r="B518" s="671"/>
      <c r="C518" s="671"/>
      <c r="D518" s="672"/>
      <c r="E518" s="699"/>
      <c r="F518" s="700"/>
      <c r="G518" s="700"/>
    </row>
    <row r="519" spans="1:7">
      <c r="A519" s="671"/>
      <c r="B519" s="671"/>
      <c r="C519" s="671"/>
      <c r="D519" s="672"/>
      <c r="E519" s="699"/>
      <c r="F519" s="700"/>
      <c r="G519" s="700"/>
    </row>
    <row r="520" spans="1:7">
      <c r="A520" s="671"/>
      <c r="B520" s="671"/>
      <c r="C520" s="671"/>
      <c r="D520" s="672"/>
      <c r="E520" s="699"/>
      <c r="F520" s="700"/>
      <c r="G520" s="700"/>
    </row>
    <row r="521" spans="1:7">
      <c r="A521" s="671"/>
      <c r="B521" s="671"/>
      <c r="C521" s="671"/>
      <c r="D521" s="672"/>
      <c r="E521" s="699"/>
      <c r="F521" s="700"/>
      <c r="G521" s="700"/>
    </row>
    <row r="522" spans="1:7">
      <c r="A522" s="671"/>
      <c r="B522" s="671"/>
      <c r="C522" s="671"/>
      <c r="D522" s="672"/>
      <c r="E522" s="699"/>
      <c r="F522" s="700"/>
      <c r="G522" s="700"/>
    </row>
    <row r="523" spans="1:7">
      <c r="A523" s="671"/>
      <c r="B523" s="671"/>
      <c r="C523" s="671"/>
      <c r="D523" s="672"/>
      <c r="E523" s="699"/>
      <c r="F523" s="700"/>
      <c r="G523" s="700"/>
    </row>
    <row r="524" spans="1:7">
      <c r="A524" s="671"/>
      <c r="B524" s="671"/>
      <c r="C524" s="671"/>
      <c r="D524" s="672"/>
      <c r="E524" s="699"/>
      <c r="F524" s="700"/>
      <c r="G524" s="700"/>
    </row>
    <row r="525" spans="1:7">
      <c r="A525" s="671"/>
      <c r="B525" s="671"/>
      <c r="C525" s="671"/>
      <c r="D525" s="672"/>
      <c r="E525" s="699"/>
      <c r="F525" s="700"/>
      <c r="G525" s="700"/>
    </row>
    <row r="526" spans="1:7">
      <c r="A526" s="671"/>
      <c r="B526" s="671"/>
      <c r="C526" s="671"/>
      <c r="D526" s="672"/>
      <c r="E526" s="699"/>
      <c r="F526" s="700"/>
      <c r="G526" s="700"/>
    </row>
    <row r="527" spans="1:7">
      <c r="A527" s="671"/>
      <c r="B527" s="671"/>
      <c r="C527" s="671"/>
      <c r="D527" s="672"/>
      <c r="E527" s="699"/>
      <c r="F527" s="700"/>
      <c r="G527" s="700"/>
    </row>
    <row r="528" spans="1:7">
      <c r="A528" s="671"/>
      <c r="B528" s="671"/>
      <c r="C528" s="671"/>
      <c r="D528" s="672"/>
      <c r="E528" s="699"/>
      <c r="F528" s="700"/>
      <c r="G528" s="700"/>
    </row>
    <row r="529" spans="1:7">
      <c r="A529" s="671"/>
      <c r="B529" s="671"/>
      <c r="C529" s="671"/>
      <c r="D529" s="672"/>
      <c r="E529" s="699"/>
      <c r="F529" s="700"/>
      <c r="G529" s="700"/>
    </row>
    <row r="530" spans="1:7">
      <c r="A530" s="671"/>
      <c r="B530" s="671"/>
      <c r="C530" s="671"/>
      <c r="D530" s="672"/>
      <c r="E530" s="699"/>
      <c r="F530" s="700"/>
      <c r="G530" s="700"/>
    </row>
    <row r="531" spans="1:7">
      <c r="A531" s="671"/>
      <c r="B531" s="671"/>
      <c r="C531" s="671"/>
      <c r="D531" s="672"/>
      <c r="E531" s="699"/>
      <c r="F531" s="700"/>
      <c r="G531" s="700"/>
    </row>
    <row r="532" spans="1:7">
      <c r="A532" s="671"/>
      <c r="B532" s="671"/>
      <c r="C532" s="671"/>
      <c r="D532" s="672"/>
      <c r="E532" s="699"/>
      <c r="F532" s="700"/>
      <c r="G532" s="700"/>
    </row>
    <row r="533" spans="1:7">
      <c r="A533" s="671"/>
      <c r="B533" s="671"/>
      <c r="C533" s="671"/>
      <c r="D533" s="672"/>
      <c r="E533" s="699"/>
      <c r="F533" s="700"/>
      <c r="G533" s="700"/>
    </row>
    <row r="534" spans="1:7">
      <c r="A534" s="671"/>
      <c r="B534" s="671"/>
      <c r="C534" s="671"/>
      <c r="D534" s="672"/>
      <c r="E534" s="699"/>
      <c r="F534" s="700"/>
      <c r="G534" s="700"/>
    </row>
    <row r="535" spans="1:7">
      <c r="A535" s="671"/>
      <c r="B535" s="671"/>
      <c r="C535" s="671"/>
      <c r="D535" s="672"/>
      <c r="E535" s="699"/>
      <c r="F535" s="700"/>
      <c r="G535" s="700"/>
    </row>
    <row r="536" spans="1:7">
      <c r="A536" s="671"/>
      <c r="B536" s="671"/>
      <c r="C536" s="671"/>
      <c r="D536" s="672"/>
      <c r="E536" s="699"/>
      <c r="F536" s="700"/>
      <c r="G536" s="700"/>
    </row>
    <row r="537" spans="1:7">
      <c r="A537" s="671"/>
      <c r="B537" s="671"/>
      <c r="C537" s="671"/>
      <c r="D537" s="672"/>
      <c r="E537" s="699"/>
      <c r="F537" s="700"/>
      <c r="G537" s="700"/>
    </row>
    <row r="538" spans="1:7">
      <c r="A538" s="671"/>
      <c r="B538" s="671"/>
      <c r="C538" s="671"/>
      <c r="D538" s="672"/>
      <c r="E538" s="699"/>
      <c r="F538" s="700"/>
      <c r="G538" s="700"/>
    </row>
    <row r="539" spans="1:7">
      <c r="A539" s="671"/>
      <c r="B539" s="671"/>
      <c r="C539" s="671"/>
      <c r="D539" s="672"/>
      <c r="E539" s="699"/>
      <c r="F539" s="700"/>
      <c r="G539" s="700"/>
    </row>
    <row r="540" spans="1:7">
      <c r="A540" s="671"/>
      <c r="B540" s="671"/>
      <c r="C540" s="671"/>
      <c r="D540" s="672"/>
      <c r="E540" s="699"/>
      <c r="F540" s="700"/>
      <c r="G540" s="700"/>
    </row>
    <row r="541" spans="1:7">
      <c r="A541" s="671"/>
      <c r="B541" s="671"/>
      <c r="C541" s="671"/>
      <c r="D541" s="672"/>
      <c r="E541" s="699"/>
      <c r="F541" s="700"/>
      <c r="G541" s="700"/>
    </row>
    <row r="542" spans="1:7">
      <c r="A542" s="671"/>
      <c r="B542" s="671"/>
      <c r="C542" s="671"/>
      <c r="D542" s="672"/>
      <c r="E542" s="699"/>
      <c r="F542" s="700"/>
      <c r="G542" s="700"/>
    </row>
    <row r="543" spans="1:7">
      <c r="A543" s="671"/>
      <c r="B543" s="671"/>
      <c r="C543" s="671"/>
      <c r="D543" s="672"/>
      <c r="E543" s="699"/>
      <c r="F543" s="700"/>
      <c r="G543" s="700"/>
    </row>
    <row r="544" spans="1:7">
      <c r="A544" s="671"/>
      <c r="B544" s="671"/>
      <c r="C544" s="671"/>
      <c r="D544" s="672"/>
      <c r="E544" s="699"/>
      <c r="F544" s="700"/>
      <c r="G544" s="700"/>
    </row>
    <row r="545" spans="1:7">
      <c r="A545" s="671"/>
      <c r="B545" s="671"/>
      <c r="C545" s="671"/>
      <c r="D545" s="672"/>
      <c r="E545" s="699"/>
      <c r="F545" s="700"/>
      <c r="G545" s="700"/>
    </row>
    <row r="546" spans="1:7">
      <c r="A546" s="671"/>
      <c r="B546" s="671"/>
      <c r="C546" s="671"/>
      <c r="D546" s="672"/>
      <c r="E546" s="699"/>
      <c r="F546" s="700"/>
      <c r="G546" s="700"/>
    </row>
    <row r="547" spans="1:7">
      <c r="A547" s="671"/>
      <c r="B547" s="671"/>
      <c r="C547" s="671"/>
      <c r="D547" s="672"/>
      <c r="E547" s="699"/>
      <c r="F547" s="700"/>
      <c r="G547" s="700"/>
    </row>
    <row r="548" spans="1:7">
      <c r="A548" s="671"/>
      <c r="B548" s="671"/>
      <c r="C548" s="671"/>
      <c r="D548" s="672"/>
      <c r="E548" s="699"/>
      <c r="F548" s="700"/>
      <c r="G548" s="700"/>
    </row>
    <row r="549" spans="1:7">
      <c r="A549" s="671"/>
      <c r="B549" s="671"/>
      <c r="C549" s="671"/>
      <c r="D549" s="672"/>
      <c r="E549" s="699"/>
      <c r="F549" s="700"/>
      <c r="G549" s="700"/>
    </row>
    <row r="550" spans="1:7">
      <c r="A550" s="671"/>
      <c r="B550" s="671"/>
      <c r="C550" s="671"/>
      <c r="D550" s="672"/>
      <c r="E550" s="699"/>
      <c r="F550" s="700"/>
      <c r="G550" s="700"/>
    </row>
    <row r="551" spans="1:7">
      <c r="A551" s="671"/>
      <c r="B551" s="671"/>
      <c r="C551" s="671"/>
      <c r="D551" s="672"/>
      <c r="E551" s="699"/>
      <c r="F551" s="700"/>
      <c r="G551" s="700"/>
    </row>
    <row r="552" spans="1:7">
      <c r="A552" s="671"/>
      <c r="B552" s="671"/>
      <c r="C552" s="671"/>
      <c r="D552" s="672"/>
      <c r="E552" s="699"/>
      <c r="F552" s="700"/>
      <c r="G552" s="700"/>
    </row>
    <row r="553" spans="1:7">
      <c r="A553" s="671"/>
      <c r="B553" s="671"/>
      <c r="C553" s="671"/>
      <c r="D553" s="672"/>
      <c r="E553" s="699"/>
      <c r="F553" s="700"/>
      <c r="G553" s="700"/>
    </row>
    <row r="554" spans="1:7">
      <c r="A554" s="671"/>
      <c r="B554" s="671"/>
      <c r="C554" s="671"/>
      <c r="D554" s="672"/>
      <c r="E554" s="699"/>
      <c r="F554" s="700"/>
      <c r="G554" s="700"/>
    </row>
    <row r="555" spans="1:7">
      <c r="A555" s="671"/>
      <c r="B555" s="671"/>
      <c r="C555" s="671"/>
      <c r="D555" s="672"/>
      <c r="E555" s="699"/>
      <c r="F555" s="700"/>
      <c r="G555" s="700"/>
    </row>
    <row r="556" spans="1:7">
      <c r="A556" s="671"/>
      <c r="B556" s="671"/>
      <c r="C556" s="671"/>
      <c r="D556" s="672"/>
      <c r="E556" s="699"/>
      <c r="F556" s="700"/>
      <c r="G556" s="700"/>
    </row>
    <row r="557" spans="1:7">
      <c r="A557" s="671"/>
      <c r="B557" s="671"/>
      <c r="C557" s="671"/>
      <c r="D557" s="672"/>
      <c r="E557" s="699"/>
      <c r="F557" s="700"/>
      <c r="G557" s="700"/>
    </row>
    <row r="558" spans="1:7">
      <c r="A558" s="671"/>
      <c r="B558" s="671"/>
      <c r="C558" s="671"/>
      <c r="D558" s="672"/>
      <c r="E558" s="699"/>
      <c r="F558" s="700"/>
      <c r="G558" s="700"/>
    </row>
    <row r="559" spans="1:7">
      <c r="A559" s="671"/>
      <c r="B559" s="671"/>
      <c r="C559" s="671"/>
      <c r="D559" s="672"/>
      <c r="E559" s="699"/>
      <c r="F559" s="700"/>
      <c r="G559" s="700"/>
    </row>
    <row r="560" spans="1:7">
      <c r="A560" s="671"/>
      <c r="B560" s="671"/>
      <c r="C560" s="671"/>
      <c r="D560" s="672"/>
      <c r="E560" s="699"/>
      <c r="F560" s="700"/>
      <c r="G560" s="700"/>
    </row>
    <row r="561" spans="1:7">
      <c r="A561" s="671"/>
      <c r="B561" s="671"/>
      <c r="C561" s="671"/>
      <c r="D561" s="672"/>
      <c r="E561" s="699"/>
      <c r="F561" s="700"/>
      <c r="G561" s="700"/>
    </row>
    <row r="562" spans="1:7">
      <c r="A562" s="671"/>
      <c r="B562" s="671"/>
      <c r="C562" s="671"/>
      <c r="D562" s="672"/>
      <c r="E562" s="699"/>
      <c r="F562" s="700"/>
      <c r="G562" s="700"/>
    </row>
    <row r="563" spans="1:7">
      <c r="A563" s="671"/>
      <c r="B563" s="671"/>
      <c r="C563" s="671"/>
      <c r="D563" s="672"/>
      <c r="E563" s="699"/>
      <c r="F563" s="700"/>
      <c r="G563" s="700"/>
    </row>
    <row r="564" spans="1:7">
      <c r="A564" s="671"/>
      <c r="B564" s="671"/>
      <c r="C564" s="671"/>
      <c r="D564" s="672"/>
      <c r="E564" s="699"/>
      <c r="F564" s="700"/>
      <c r="G564" s="700"/>
    </row>
    <row r="565" spans="1:7">
      <c r="A565" s="671"/>
      <c r="B565" s="671"/>
      <c r="C565" s="671"/>
      <c r="D565" s="672"/>
      <c r="E565" s="699"/>
      <c r="F565" s="700"/>
      <c r="G565" s="700"/>
    </row>
    <row r="566" spans="1:7">
      <c r="A566" s="671"/>
      <c r="B566" s="671"/>
      <c r="C566" s="671"/>
      <c r="D566" s="672"/>
      <c r="E566" s="699"/>
      <c r="F566" s="700"/>
      <c r="G566" s="700"/>
    </row>
    <row r="567" spans="1:7">
      <c r="A567" s="671"/>
      <c r="B567" s="671"/>
      <c r="C567" s="671"/>
      <c r="D567" s="672"/>
      <c r="E567" s="699"/>
      <c r="F567" s="700"/>
      <c r="G567" s="700"/>
    </row>
    <row r="568" spans="1:7">
      <c r="A568" s="671"/>
      <c r="B568" s="671"/>
      <c r="C568" s="671"/>
      <c r="D568" s="672"/>
      <c r="E568" s="699"/>
      <c r="F568" s="700"/>
      <c r="G568" s="700"/>
    </row>
    <row r="569" spans="1:7">
      <c r="A569" s="671"/>
      <c r="B569" s="671"/>
      <c r="C569" s="671"/>
      <c r="D569" s="672"/>
      <c r="E569" s="699"/>
      <c r="F569" s="700"/>
      <c r="G569" s="700"/>
    </row>
    <row r="570" spans="1:7">
      <c r="A570" s="671"/>
      <c r="B570" s="671"/>
      <c r="C570" s="671"/>
      <c r="D570" s="672"/>
      <c r="E570" s="699"/>
      <c r="F570" s="700"/>
      <c r="G570" s="700"/>
    </row>
    <row r="571" spans="1:7">
      <c r="A571" s="671"/>
      <c r="B571" s="671"/>
      <c r="C571" s="671"/>
      <c r="D571" s="672"/>
      <c r="E571" s="699"/>
      <c r="F571" s="700"/>
      <c r="G571" s="700"/>
    </row>
    <row r="572" spans="1:7">
      <c r="A572" s="671"/>
      <c r="B572" s="671"/>
      <c r="C572" s="671"/>
      <c r="D572" s="672"/>
      <c r="E572" s="699"/>
      <c r="F572" s="700"/>
      <c r="G572" s="700"/>
    </row>
    <row r="573" spans="1:7">
      <c r="A573" s="671"/>
      <c r="B573" s="671"/>
      <c r="C573" s="671"/>
      <c r="D573" s="672"/>
      <c r="E573" s="699"/>
      <c r="F573" s="700"/>
      <c r="G573" s="700"/>
    </row>
    <row r="574" spans="1:7">
      <c r="A574" s="671"/>
      <c r="B574" s="671"/>
      <c r="C574" s="671"/>
      <c r="D574" s="672"/>
      <c r="E574" s="699"/>
      <c r="F574" s="700"/>
      <c r="G574" s="700"/>
    </row>
    <row r="575" spans="1:7">
      <c r="A575" s="671"/>
      <c r="B575" s="671"/>
      <c r="C575" s="671"/>
      <c r="D575" s="672"/>
      <c r="E575" s="699"/>
      <c r="F575" s="700"/>
      <c r="G575" s="700"/>
    </row>
    <row r="576" spans="1:7">
      <c r="A576" s="671"/>
      <c r="B576" s="671"/>
      <c r="C576" s="671"/>
      <c r="D576" s="672"/>
      <c r="E576" s="699"/>
      <c r="F576" s="700"/>
      <c r="G576" s="700"/>
    </row>
    <row r="577" spans="1:7">
      <c r="A577" s="671"/>
      <c r="B577" s="671"/>
      <c r="C577" s="671"/>
      <c r="D577" s="672"/>
      <c r="E577" s="699"/>
      <c r="F577" s="700"/>
      <c r="G577" s="700"/>
    </row>
    <row r="578" spans="1:7">
      <c r="A578" s="671"/>
      <c r="B578" s="671"/>
      <c r="C578" s="671"/>
      <c r="D578" s="672"/>
      <c r="E578" s="699"/>
      <c r="F578" s="700"/>
      <c r="G578" s="700"/>
    </row>
    <row r="579" spans="1:7">
      <c r="A579" s="671"/>
      <c r="B579" s="671"/>
      <c r="C579" s="671"/>
      <c r="D579" s="672"/>
      <c r="E579" s="699"/>
      <c r="F579" s="700"/>
      <c r="G579" s="700"/>
    </row>
    <row r="580" spans="1:7">
      <c r="A580" s="671"/>
      <c r="B580" s="671"/>
      <c r="C580" s="671"/>
      <c r="D580" s="672"/>
      <c r="E580" s="699"/>
      <c r="F580" s="700"/>
      <c r="G580" s="700"/>
    </row>
    <row r="581" spans="1:7">
      <c r="A581" s="671"/>
      <c r="B581" s="671"/>
      <c r="C581" s="671"/>
      <c r="D581" s="672"/>
      <c r="E581" s="699"/>
      <c r="F581" s="700"/>
      <c r="G581" s="700"/>
    </row>
    <row r="582" spans="1:7">
      <c r="A582" s="671"/>
      <c r="B582" s="671"/>
      <c r="C582" s="671"/>
      <c r="D582" s="672"/>
      <c r="E582" s="699"/>
      <c r="F582" s="700"/>
      <c r="G582" s="700"/>
    </row>
    <row r="583" spans="1:7">
      <c r="A583" s="671"/>
      <c r="B583" s="671"/>
      <c r="C583" s="671"/>
      <c r="D583" s="672"/>
      <c r="E583" s="699"/>
      <c r="F583" s="700"/>
      <c r="G583" s="700"/>
    </row>
    <row r="584" spans="1:7">
      <c r="A584" s="671"/>
      <c r="B584" s="671"/>
      <c r="C584" s="671"/>
      <c r="D584" s="672"/>
      <c r="E584" s="699"/>
      <c r="F584" s="700"/>
      <c r="G584" s="700"/>
    </row>
    <row r="585" spans="1:7">
      <c r="A585" s="671"/>
      <c r="B585" s="671"/>
      <c r="C585" s="671"/>
      <c r="D585" s="672"/>
      <c r="E585" s="699"/>
      <c r="F585" s="700"/>
      <c r="G585" s="700"/>
    </row>
    <row r="586" spans="1:7">
      <c r="A586" s="671"/>
      <c r="B586" s="671"/>
      <c r="C586" s="671"/>
      <c r="D586" s="672"/>
      <c r="E586" s="699"/>
      <c r="F586" s="700"/>
      <c r="G586" s="700"/>
    </row>
    <row r="587" spans="1:7">
      <c r="A587" s="671"/>
      <c r="B587" s="671"/>
      <c r="C587" s="671"/>
      <c r="D587" s="672"/>
      <c r="E587" s="699"/>
      <c r="F587" s="700"/>
      <c r="G587" s="700"/>
    </row>
    <row r="588" spans="1:7">
      <c r="A588" s="671"/>
      <c r="B588" s="671"/>
      <c r="C588" s="671"/>
      <c r="D588" s="672"/>
      <c r="E588" s="699"/>
      <c r="F588" s="700"/>
      <c r="G588" s="700"/>
    </row>
    <row r="589" spans="1:7">
      <c r="A589" s="671"/>
      <c r="B589" s="671"/>
      <c r="C589" s="671"/>
      <c r="D589" s="672"/>
      <c r="E589" s="699"/>
      <c r="F589" s="700"/>
      <c r="G589" s="700"/>
    </row>
    <row r="590" spans="1:7">
      <c r="A590" s="671"/>
      <c r="B590" s="671"/>
      <c r="C590" s="671"/>
      <c r="D590" s="672"/>
      <c r="E590" s="699"/>
      <c r="F590" s="700"/>
      <c r="G590" s="700"/>
    </row>
    <row r="591" spans="1:7">
      <c r="A591" s="671"/>
      <c r="B591" s="671"/>
      <c r="C591" s="671"/>
      <c r="D591" s="672"/>
      <c r="E591" s="699"/>
      <c r="F591" s="700"/>
      <c r="G591" s="700"/>
    </row>
    <row r="592" spans="1:7">
      <c r="A592" s="671"/>
      <c r="B592" s="671"/>
      <c r="C592" s="671"/>
      <c r="D592" s="672"/>
      <c r="E592" s="699"/>
      <c r="F592" s="700"/>
      <c r="G592" s="700"/>
    </row>
    <row r="593" spans="1:7">
      <c r="A593" s="671"/>
      <c r="B593" s="671"/>
      <c r="C593" s="671"/>
      <c r="D593" s="672"/>
      <c r="E593" s="699"/>
      <c r="F593" s="700"/>
      <c r="G593" s="700"/>
    </row>
    <row r="594" spans="1:7">
      <c r="A594" s="671"/>
      <c r="B594" s="671"/>
      <c r="C594" s="671"/>
      <c r="D594" s="672"/>
      <c r="E594" s="699"/>
      <c r="F594" s="700"/>
      <c r="G594" s="700"/>
    </row>
    <row r="595" spans="1:7">
      <c r="A595" s="671"/>
      <c r="B595" s="671"/>
      <c r="C595" s="671"/>
      <c r="D595" s="672"/>
      <c r="E595" s="699"/>
      <c r="F595" s="700"/>
      <c r="G595" s="700"/>
    </row>
    <row r="596" spans="1:7">
      <c r="A596" s="671"/>
      <c r="B596" s="671"/>
      <c r="C596" s="671"/>
      <c r="D596" s="672"/>
      <c r="E596" s="699"/>
      <c r="F596" s="700"/>
      <c r="G596" s="700"/>
    </row>
    <row r="597" spans="1:7">
      <c r="A597" s="671"/>
      <c r="B597" s="671"/>
      <c r="C597" s="671"/>
      <c r="D597" s="672"/>
      <c r="E597" s="699"/>
      <c r="F597" s="700"/>
      <c r="G597" s="700"/>
    </row>
    <row r="598" spans="1:7">
      <c r="A598" s="671"/>
      <c r="B598" s="671"/>
      <c r="C598" s="671"/>
      <c r="D598" s="672"/>
      <c r="E598" s="699"/>
      <c r="F598" s="700"/>
      <c r="G598" s="700"/>
    </row>
    <row r="599" spans="1:7">
      <c r="A599" s="671"/>
      <c r="B599" s="671"/>
      <c r="C599" s="671"/>
      <c r="D599" s="672"/>
      <c r="E599" s="699"/>
      <c r="F599" s="700"/>
      <c r="G599" s="700"/>
    </row>
    <row r="600" spans="1:7">
      <c r="A600" s="671"/>
      <c r="B600" s="671"/>
      <c r="C600" s="671"/>
      <c r="D600" s="672"/>
      <c r="E600" s="699"/>
      <c r="F600" s="700"/>
      <c r="G600" s="700"/>
    </row>
    <row r="601" spans="1:7">
      <c r="A601" s="671"/>
      <c r="B601" s="671"/>
      <c r="C601" s="671"/>
      <c r="D601" s="672"/>
      <c r="E601" s="699"/>
      <c r="F601" s="700"/>
      <c r="G601" s="700"/>
    </row>
    <row r="602" spans="1:7">
      <c r="A602" s="671"/>
      <c r="B602" s="671"/>
      <c r="C602" s="671"/>
      <c r="D602" s="672"/>
      <c r="E602" s="699"/>
      <c r="F602" s="700"/>
      <c r="G602" s="700"/>
    </row>
    <row r="603" spans="1:7">
      <c r="A603" s="671"/>
      <c r="B603" s="671"/>
      <c r="C603" s="671"/>
      <c r="D603" s="672"/>
      <c r="E603" s="699"/>
      <c r="F603" s="700"/>
      <c r="G603" s="700"/>
    </row>
    <row r="604" spans="1:7">
      <c r="A604" s="671"/>
      <c r="B604" s="671"/>
      <c r="C604" s="671"/>
      <c r="D604" s="672"/>
      <c r="E604" s="699"/>
      <c r="F604" s="700"/>
      <c r="G604" s="700"/>
    </row>
    <row r="605" spans="1:7">
      <c r="A605" s="671"/>
      <c r="B605" s="671"/>
      <c r="C605" s="671"/>
      <c r="D605" s="672"/>
      <c r="E605" s="699"/>
      <c r="F605" s="700"/>
      <c r="G605" s="700"/>
    </row>
    <row r="606" spans="1:7">
      <c r="A606" s="671"/>
      <c r="B606" s="671"/>
      <c r="C606" s="671"/>
      <c r="D606" s="672"/>
      <c r="E606" s="699"/>
      <c r="F606" s="700"/>
      <c r="G606" s="700"/>
    </row>
    <row r="607" spans="1:7">
      <c r="A607" s="671"/>
      <c r="B607" s="671"/>
      <c r="C607" s="671"/>
      <c r="D607" s="672"/>
      <c r="E607" s="699"/>
      <c r="F607" s="700"/>
      <c r="G607" s="700"/>
    </row>
    <row r="608" spans="1:7">
      <c r="A608" s="671"/>
      <c r="B608" s="671"/>
      <c r="C608" s="671"/>
      <c r="D608" s="672"/>
      <c r="E608" s="699"/>
      <c r="F608" s="700"/>
      <c r="G608" s="700"/>
    </row>
    <row r="609" spans="1:7">
      <c r="A609" s="671"/>
      <c r="B609" s="671"/>
      <c r="C609" s="671"/>
      <c r="D609" s="672"/>
      <c r="E609" s="699"/>
      <c r="F609" s="700"/>
      <c r="G609" s="700"/>
    </row>
    <row r="610" spans="1:7">
      <c r="A610" s="671"/>
      <c r="B610" s="671"/>
      <c r="C610" s="671"/>
      <c r="D610" s="672"/>
      <c r="E610" s="699"/>
      <c r="F610" s="700"/>
      <c r="G610" s="700"/>
    </row>
    <row r="611" spans="1:7">
      <c r="A611" s="671"/>
      <c r="B611" s="671"/>
      <c r="C611" s="671"/>
      <c r="D611" s="672"/>
      <c r="E611" s="699"/>
      <c r="F611" s="700"/>
      <c r="G611" s="700"/>
    </row>
    <row r="612" spans="1:7">
      <c r="A612" s="671"/>
      <c r="B612" s="671"/>
      <c r="C612" s="671"/>
      <c r="D612" s="672"/>
      <c r="E612" s="699"/>
      <c r="F612" s="700"/>
      <c r="G612" s="700"/>
    </row>
    <row r="613" spans="1:7">
      <c r="A613" s="671"/>
      <c r="B613" s="671"/>
      <c r="C613" s="671"/>
      <c r="D613" s="672"/>
      <c r="E613" s="699"/>
      <c r="F613" s="700"/>
      <c r="G613" s="700"/>
    </row>
    <row r="614" spans="1:7">
      <c r="A614" s="671"/>
      <c r="B614" s="671"/>
      <c r="C614" s="671"/>
      <c r="D614" s="672"/>
      <c r="E614" s="699"/>
      <c r="F614" s="700"/>
      <c r="G614" s="700"/>
    </row>
    <row r="615" spans="1:7">
      <c r="A615" s="671"/>
      <c r="B615" s="671"/>
      <c r="C615" s="671"/>
      <c r="D615" s="672"/>
      <c r="E615" s="699"/>
      <c r="F615" s="700"/>
      <c r="G615" s="700"/>
    </row>
    <row r="616" spans="1:7">
      <c r="A616" s="671"/>
      <c r="B616" s="671"/>
      <c r="C616" s="671"/>
      <c r="D616" s="672"/>
      <c r="E616" s="699"/>
      <c r="F616" s="700"/>
      <c r="G616" s="700"/>
    </row>
    <row r="617" spans="1:7">
      <c r="A617" s="671"/>
      <c r="B617" s="671"/>
      <c r="C617" s="671"/>
      <c r="D617" s="672"/>
      <c r="E617" s="699"/>
      <c r="F617" s="700"/>
      <c r="G617" s="700"/>
    </row>
    <row r="618" spans="1:7">
      <c r="A618" s="671"/>
      <c r="B618" s="671"/>
      <c r="C618" s="671"/>
      <c r="D618" s="672"/>
      <c r="E618" s="699"/>
      <c r="F618" s="700"/>
      <c r="G618" s="700"/>
    </row>
    <row r="619" spans="1:7">
      <c r="A619" s="671"/>
      <c r="B619" s="671"/>
      <c r="C619" s="671"/>
      <c r="D619" s="672"/>
      <c r="E619" s="699"/>
      <c r="F619" s="700"/>
      <c r="G619" s="700"/>
    </row>
    <row r="620" spans="1:7">
      <c r="A620" s="671"/>
      <c r="B620" s="671"/>
      <c r="C620" s="671"/>
      <c r="D620" s="672"/>
      <c r="E620" s="699"/>
      <c r="F620" s="700"/>
      <c r="G620" s="700"/>
    </row>
    <row r="621" spans="1:7">
      <c r="A621" s="671"/>
      <c r="B621" s="671"/>
      <c r="C621" s="671"/>
      <c r="D621" s="672"/>
      <c r="E621" s="699"/>
      <c r="F621" s="700"/>
      <c r="G621" s="700"/>
    </row>
    <row r="622" spans="1:7">
      <c r="A622" s="671"/>
      <c r="B622" s="671"/>
      <c r="C622" s="671"/>
      <c r="D622" s="672"/>
      <c r="E622" s="699"/>
      <c r="F622" s="700"/>
      <c r="G622" s="700"/>
    </row>
    <row r="623" spans="1:7">
      <c r="A623" s="671"/>
      <c r="B623" s="671"/>
      <c r="C623" s="671"/>
      <c r="D623" s="672"/>
      <c r="E623" s="699"/>
      <c r="F623" s="700"/>
      <c r="G623" s="700"/>
    </row>
    <row r="624" spans="1:7">
      <c r="A624" s="671"/>
      <c r="B624" s="671"/>
      <c r="C624" s="671"/>
      <c r="D624" s="672"/>
      <c r="E624" s="699"/>
      <c r="F624" s="700"/>
      <c r="G624" s="700"/>
    </row>
    <row r="625" spans="1:7">
      <c r="A625" s="671"/>
      <c r="B625" s="671"/>
      <c r="C625" s="671"/>
      <c r="D625" s="672"/>
      <c r="E625" s="699"/>
      <c r="F625" s="700"/>
      <c r="G625" s="700"/>
    </row>
    <row r="626" spans="1:7">
      <c r="A626" s="671"/>
      <c r="B626" s="671"/>
      <c r="C626" s="671"/>
      <c r="D626" s="672"/>
      <c r="E626" s="699"/>
      <c r="F626" s="700"/>
      <c r="G626" s="700"/>
    </row>
    <row r="627" spans="1:7">
      <c r="A627" s="671"/>
      <c r="B627" s="671"/>
      <c r="C627" s="671"/>
      <c r="D627" s="672"/>
      <c r="E627" s="699"/>
      <c r="F627" s="700"/>
      <c r="G627" s="700"/>
    </row>
    <row r="628" spans="1:7">
      <c r="A628" s="671"/>
      <c r="B628" s="671"/>
      <c r="C628" s="671"/>
      <c r="D628" s="672"/>
      <c r="E628" s="699"/>
      <c r="F628" s="700"/>
      <c r="G628" s="700"/>
    </row>
    <row r="629" spans="1:7">
      <c r="A629" s="671"/>
      <c r="B629" s="671"/>
      <c r="C629" s="671"/>
      <c r="D629" s="672"/>
      <c r="E629" s="699"/>
      <c r="F629" s="700"/>
      <c r="G629" s="700"/>
    </row>
    <row r="630" spans="1:7">
      <c r="A630" s="671"/>
      <c r="B630" s="671"/>
      <c r="C630" s="671"/>
      <c r="D630" s="672"/>
      <c r="E630" s="699"/>
      <c r="F630" s="700"/>
      <c r="G630" s="700"/>
    </row>
    <row r="631" spans="1:7">
      <c r="A631" s="671"/>
      <c r="B631" s="671"/>
      <c r="C631" s="671"/>
      <c r="D631" s="672"/>
      <c r="E631" s="699"/>
      <c r="F631" s="700"/>
      <c r="G631" s="700"/>
    </row>
    <row r="632" spans="1:7">
      <c r="A632" s="671"/>
      <c r="B632" s="671"/>
      <c r="C632" s="671"/>
      <c r="D632" s="672"/>
      <c r="E632" s="699"/>
      <c r="F632" s="700"/>
      <c r="G632" s="700"/>
    </row>
    <row r="633" spans="1:7">
      <c r="A633" s="671"/>
      <c r="B633" s="671"/>
      <c r="C633" s="671"/>
      <c r="D633" s="672"/>
      <c r="E633" s="699"/>
      <c r="F633" s="700"/>
      <c r="G633" s="700"/>
    </row>
    <row r="634" spans="1:7">
      <c r="A634" s="671"/>
      <c r="B634" s="671"/>
      <c r="C634" s="671"/>
      <c r="D634" s="672"/>
      <c r="E634" s="699"/>
      <c r="F634" s="700"/>
      <c r="G634" s="700"/>
    </row>
    <row r="635" spans="1:7">
      <c r="A635" s="671"/>
      <c r="B635" s="671"/>
      <c r="C635" s="671"/>
      <c r="D635" s="672"/>
      <c r="E635" s="699"/>
      <c r="F635" s="700"/>
      <c r="G635" s="700"/>
    </row>
    <row r="636" spans="1:7">
      <c r="A636" s="671"/>
      <c r="B636" s="671"/>
      <c r="C636" s="671"/>
      <c r="D636" s="672"/>
      <c r="E636" s="699"/>
      <c r="F636" s="700"/>
      <c r="G636" s="700"/>
    </row>
    <row r="637" spans="1:7">
      <c r="A637" s="671"/>
      <c r="B637" s="671"/>
      <c r="C637" s="671"/>
      <c r="D637" s="672"/>
      <c r="E637" s="699"/>
      <c r="F637" s="700"/>
      <c r="G637" s="700"/>
    </row>
    <row r="638" spans="1:7">
      <c r="A638" s="671"/>
      <c r="B638" s="671"/>
      <c r="C638" s="671"/>
      <c r="D638" s="672"/>
      <c r="E638" s="699"/>
      <c r="F638" s="700"/>
      <c r="G638" s="700"/>
    </row>
    <row r="639" spans="1:7">
      <c r="A639" s="671"/>
      <c r="B639" s="671"/>
      <c r="C639" s="671"/>
      <c r="D639" s="672"/>
      <c r="E639" s="699"/>
      <c r="F639" s="700"/>
      <c r="G639" s="700"/>
    </row>
    <row r="640" spans="1:7">
      <c r="A640" s="671"/>
      <c r="B640" s="671"/>
      <c r="C640" s="671"/>
      <c r="D640" s="672"/>
      <c r="E640" s="699"/>
      <c r="F640" s="700"/>
      <c r="G640" s="700"/>
    </row>
    <row r="641" spans="1:7">
      <c r="A641" s="671"/>
      <c r="B641" s="671"/>
      <c r="C641" s="671"/>
      <c r="D641" s="672"/>
      <c r="E641" s="699"/>
      <c r="F641" s="700"/>
      <c r="G641" s="700"/>
    </row>
    <row r="642" spans="1:7">
      <c r="A642" s="671"/>
      <c r="B642" s="671"/>
      <c r="C642" s="671"/>
      <c r="D642" s="672"/>
      <c r="E642" s="699"/>
      <c r="F642" s="700"/>
      <c r="G642" s="700"/>
    </row>
    <row r="643" spans="1:7">
      <c r="A643" s="671"/>
      <c r="B643" s="671"/>
      <c r="C643" s="671"/>
      <c r="D643" s="672"/>
      <c r="E643" s="699"/>
      <c r="F643" s="700"/>
      <c r="G643" s="700"/>
    </row>
    <row r="644" spans="1:7">
      <c r="A644" s="671"/>
      <c r="B644" s="671"/>
      <c r="C644" s="671"/>
      <c r="D644" s="672"/>
      <c r="E644" s="699"/>
      <c r="F644" s="700"/>
      <c r="G644" s="700"/>
    </row>
    <row r="645" spans="1:7">
      <c r="A645" s="671"/>
      <c r="B645" s="671"/>
      <c r="C645" s="671"/>
      <c r="D645" s="672"/>
      <c r="E645" s="699"/>
      <c r="F645" s="700"/>
      <c r="G645" s="700"/>
    </row>
    <row r="646" spans="1:7">
      <c r="A646" s="671"/>
      <c r="B646" s="671"/>
      <c r="C646" s="671"/>
      <c r="D646" s="672"/>
      <c r="E646" s="699"/>
      <c r="F646" s="700"/>
      <c r="G646" s="700"/>
    </row>
    <row r="647" spans="1:7">
      <c r="A647" s="671"/>
      <c r="B647" s="671"/>
      <c r="C647" s="671"/>
      <c r="D647" s="672"/>
      <c r="E647" s="699"/>
      <c r="F647" s="700"/>
      <c r="G647" s="700"/>
    </row>
    <row r="648" spans="1:7">
      <c r="A648" s="671"/>
      <c r="B648" s="671"/>
      <c r="C648" s="671"/>
      <c r="D648" s="672"/>
      <c r="E648" s="699"/>
      <c r="F648" s="700"/>
      <c r="G648" s="700"/>
    </row>
  </sheetData>
  <phoneticPr fontId="24" type="noConversion"/>
  <printOptions horizontalCentered="1"/>
  <pageMargins left="0.31496062992125984" right="0" top="0.31496062992125984" bottom="0.31496062992125984" header="0" footer="0"/>
  <pageSetup paperSize="9" scale="80" firstPageNumber="146" orientation="portrait" r:id="rId1"/>
  <headerFooter alignWithMargins="0">
    <oddHeader>&amp;RCO1486:LINBRO PARK TOWER (with associated works)</oddHeader>
  </headerFooter>
  <rowBreaks count="5" manualBreakCount="5">
    <brk id="66" max="6" man="1"/>
    <brk id="136" max="6" man="1"/>
    <brk id="200" max="6" man="1"/>
    <brk id="267" max="6" man="1"/>
    <brk id="335" max="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684"/>
  <sheetViews>
    <sheetView showGridLines="0" view="pageBreakPreview" topLeftCell="A424" zoomScaleNormal="100" zoomScaleSheetLayoutView="100" workbookViewId="0">
      <selection activeCell="C424" sqref="C424"/>
    </sheetView>
  </sheetViews>
  <sheetFormatPr defaultColWidth="9.33203125" defaultRowHeight="13.2"/>
  <cols>
    <col min="1" max="1" width="8.33203125" style="838" customWidth="1"/>
    <col min="2" max="2" width="11.33203125" style="838" customWidth="1"/>
    <col min="3" max="3" width="46.33203125" style="838" customWidth="1"/>
    <col min="4" max="4" width="10.33203125" style="833" customWidth="1"/>
    <col min="5" max="5" width="10.5546875" style="834" customWidth="1"/>
    <col min="6" max="6" width="12.33203125" style="903" customWidth="1"/>
    <col min="7" max="7" width="15.5546875" style="835" customWidth="1"/>
    <col min="8" max="8" width="20.6640625" style="821" customWidth="1"/>
    <col min="9" max="9" width="9.33203125" style="821" customWidth="1"/>
    <col min="10" max="16384" width="9.33203125" style="821"/>
  </cols>
  <sheetData>
    <row r="1" spans="1:7" ht="13.8" thickBot="1">
      <c r="A1" s="817"/>
      <c r="B1" s="817"/>
      <c r="C1" s="817"/>
      <c r="D1" s="818"/>
      <c r="E1" s="819"/>
      <c r="F1" s="1408"/>
      <c r="G1" s="820"/>
    </row>
    <row r="2" spans="1:7" s="826" customFormat="1" ht="29.1" customHeight="1" thickBot="1">
      <c r="A2" s="822" t="s">
        <v>9</v>
      </c>
      <c r="B2" s="823" t="s">
        <v>10</v>
      </c>
      <c r="C2" s="823" t="s">
        <v>11</v>
      </c>
      <c r="D2" s="823" t="s">
        <v>12</v>
      </c>
      <c r="E2" s="824" t="s">
        <v>13</v>
      </c>
      <c r="F2" s="1409" t="s">
        <v>14</v>
      </c>
      <c r="G2" s="825" t="s">
        <v>15</v>
      </c>
    </row>
    <row r="3" spans="1:7" s="826" customFormat="1" ht="13.8" thickTop="1">
      <c r="A3" s="827"/>
      <c r="B3" s="828"/>
      <c r="C3" s="828"/>
      <c r="D3" s="828"/>
      <c r="E3" s="829"/>
      <c r="F3" s="1410"/>
      <c r="G3" s="830"/>
    </row>
    <row r="4" spans="1:7">
      <c r="A4" s="918">
        <v>12</v>
      </c>
      <c r="B4" s="832" t="s">
        <v>1247</v>
      </c>
      <c r="C4" s="832" t="s">
        <v>1794</v>
      </c>
      <c r="G4" s="836"/>
    </row>
    <row r="5" spans="1:7">
      <c r="A5" s="831"/>
      <c r="B5" s="832" t="s">
        <v>1248</v>
      </c>
      <c r="C5" s="832"/>
      <c r="G5" s="836"/>
    </row>
    <row r="6" spans="1:7" s="93" customFormat="1">
      <c r="A6" s="173"/>
      <c r="B6" s="21"/>
      <c r="C6" s="116"/>
      <c r="D6" s="273"/>
      <c r="E6" s="118"/>
      <c r="F6" s="157"/>
      <c r="G6" s="201"/>
    </row>
    <row r="7" spans="1:7" s="5" customFormat="1">
      <c r="A7" s="173" t="s">
        <v>2066</v>
      </c>
      <c r="B7" s="7" t="s">
        <v>26</v>
      </c>
      <c r="C7" s="8" t="s">
        <v>27</v>
      </c>
      <c r="D7" s="10"/>
      <c r="E7" s="18"/>
      <c r="F7" s="158"/>
      <c r="G7" s="201"/>
    </row>
    <row r="8" spans="1:7" s="5" customFormat="1">
      <c r="A8" s="173"/>
      <c r="B8" s="7" t="s">
        <v>19</v>
      </c>
      <c r="C8" s="401" t="s">
        <v>39</v>
      </c>
      <c r="D8" s="10"/>
      <c r="E8" s="18"/>
      <c r="F8" s="158"/>
      <c r="G8" s="201"/>
    </row>
    <row r="9" spans="1:7" s="5" customFormat="1">
      <c r="A9" s="173" t="s">
        <v>2067</v>
      </c>
      <c r="B9" s="7"/>
      <c r="C9" s="368" t="s">
        <v>420</v>
      </c>
      <c r="D9" s="10" t="s">
        <v>17</v>
      </c>
      <c r="E9" s="142">
        <v>80.377648042094862</v>
      </c>
      <c r="F9" s="158"/>
      <c r="G9" s="172"/>
    </row>
    <row r="10" spans="1:7" s="5" customFormat="1" ht="8.1" customHeight="1">
      <c r="A10" s="173"/>
      <c r="B10" s="7"/>
      <c r="C10" s="376"/>
      <c r="D10" s="10"/>
      <c r="E10" s="142"/>
      <c r="F10" s="158"/>
      <c r="G10" s="172"/>
    </row>
    <row r="11" spans="1:7" s="5" customFormat="1">
      <c r="A11" s="173" t="s">
        <v>2068</v>
      </c>
      <c r="B11" s="7"/>
      <c r="C11" s="372" t="s">
        <v>1033</v>
      </c>
      <c r="D11" s="370" t="s">
        <v>17</v>
      </c>
      <c r="E11" s="371">
        <v>215.13626491782904</v>
      </c>
      <c r="F11" s="158"/>
      <c r="G11" s="204"/>
    </row>
    <row r="12" spans="1:7" s="5" customFormat="1" ht="8.1" customHeight="1">
      <c r="A12" s="173"/>
      <c r="B12" s="7"/>
      <c r="C12" s="1370"/>
      <c r="D12" s="370"/>
      <c r="E12" s="371"/>
      <c r="F12" s="158"/>
      <c r="G12" s="204"/>
    </row>
    <row r="13" spans="1:7" s="13" customFormat="1" ht="26.4">
      <c r="A13" s="592" t="s">
        <v>2069</v>
      </c>
      <c r="B13" s="395"/>
      <c r="C13" s="372" t="s">
        <v>1034</v>
      </c>
      <c r="D13" s="370" t="s">
        <v>17</v>
      </c>
      <c r="E13" s="371">
        <v>33.426545834195402</v>
      </c>
      <c r="F13" s="158"/>
      <c r="G13" s="591"/>
    </row>
    <row r="14" spans="1:7" s="5" customFormat="1" ht="8.6999999999999993" customHeight="1">
      <c r="A14" s="173"/>
      <c r="B14" s="7"/>
      <c r="C14" s="1370"/>
      <c r="D14" s="370"/>
      <c r="E14" s="371"/>
      <c r="F14" s="158"/>
      <c r="G14" s="202"/>
    </row>
    <row r="15" spans="1:7" s="5" customFormat="1">
      <c r="A15" s="173" t="s">
        <v>2070</v>
      </c>
      <c r="B15" s="7"/>
      <c r="C15" s="368" t="s">
        <v>1035</v>
      </c>
      <c r="D15" s="370" t="s">
        <v>17</v>
      </c>
      <c r="E15" s="142">
        <v>247.7184</v>
      </c>
      <c r="F15" s="158"/>
      <c r="G15" s="202"/>
    </row>
    <row r="16" spans="1:7" s="5" customFormat="1" ht="8.6999999999999993" customHeight="1">
      <c r="A16" s="173"/>
      <c r="B16" s="7"/>
      <c r="C16" s="1370"/>
      <c r="D16" s="370"/>
      <c r="E16" s="371"/>
      <c r="F16" s="158"/>
      <c r="G16" s="202"/>
    </row>
    <row r="17" spans="1:7" s="5" customFormat="1">
      <c r="A17" s="173" t="s">
        <v>2071</v>
      </c>
      <c r="B17" s="7"/>
      <c r="C17" s="1371" t="s">
        <v>415</v>
      </c>
      <c r="D17" s="370" t="s">
        <v>17</v>
      </c>
      <c r="E17" s="142">
        <v>230.40000000000003</v>
      </c>
      <c r="F17" s="158"/>
      <c r="G17" s="172"/>
    </row>
    <row r="18" spans="1:7" s="5" customFormat="1" ht="8.6999999999999993" customHeight="1">
      <c r="A18" s="173"/>
      <c r="B18" s="7"/>
      <c r="C18" s="1370"/>
      <c r="D18" s="370"/>
      <c r="E18" s="371"/>
      <c r="F18" s="158"/>
      <c r="G18" s="202"/>
    </row>
    <row r="19" spans="1:7" s="5" customFormat="1">
      <c r="A19" s="173" t="s">
        <v>2072</v>
      </c>
      <c r="B19" s="7"/>
      <c r="C19" s="368" t="s">
        <v>1036</v>
      </c>
      <c r="D19" s="370" t="s">
        <v>17</v>
      </c>
      <c r="E19" s="142">
        <v>108.57344210806326</v>
      </c>
      <c r="F19" s="158"/>
      <c r="G19" s="204"/>
    </row>
    <row r="20" spans="1:7" s="5" customFormat="1" ht="8.6999999999999993" customHeight="1">
      <c r="A20" s="173"/>
      <c r="B20" s="7"/>
      <c r="C20" s="1370"/>
      <c r="D20" s="370"/>
      <c r="E20" s="371"/>
      <c r="F20" s="158"/>
      <c r="G20" s="202"/>
    </row>
    <row r="21" spans="1:7" s="5" customFormat="1">
      <c r="A21" s="173" t="s">
        <v>2073</v>
      </c>
      <c r="B21" s="7"/>
      <c r="C21" s="368" t="s">
        <v>1037</v>
      </c>
      <c r="D21" s="370" t="s">
        <v>17</v>
      </c>
      <c r="E21" s="142">
        <v>142.08000000000001</v>
      </c>
      <c r="F21" s="158"/>
      <c r="G21" s="216"/>
    </row>
    <row r="22" spans="1:7" s="5" customFormat="1" ht="8.6999999999999993" customHeight="1">
      <c r="A22" s="173"/>
      <c r="B22" s="7"/>
      <c r="C22" s="1370"/>
      <c r="D22" s="370"/>
      <c r="E22" s="371"/>
      <c r="F22" s="158"/>
      <c r="G22" s="202"/>
    </row>
    <row r="23" spans="1:7" s="5" customFormat="1">
      <c r="A23" s="173" t="s">
        <v>2074</v>
      </c>
      <c r="B23" s="7"/>
      <c r="C23" s="1371" t="s">
        <v>416</v>
      </c>
      <c r="D23" s="370" t="s">
        <v>17</v>
      </c>
      <c r="E23" s="142">
        <v>230.40000000000003</v>
      </c>
      <c r="F23" s="158"/>
      <c r="G23" s="216"/>
    </row>
    <row r="24" spans="1:7" s="5" customFormat="1" ht="8.6999999999999993" customHeight="1">
      <c r="A24" s="173"/>
      <c r="B24" s="7"/>
      <c r="C24" s="1370"/>
      <c r="D24" s="370"/>
      <c r="E24" s="371"/>
      <c r="F24" s="158"/>
      <c r="G24" s="202"/>
    </row>
    <row r="25" spans="1:7" s="5" customFormat="1">
      <c r="A25" s="173" t="s">
        <v>2075</v>
      </c>
      <c r="B25" s="7"/>
      <c r="C25" s="368" t="s">
        <v>1038</v>
      </c>
      <c r="D25" s="370" t="s">
        <v>17</v>
      </c>
      <c r="E25" s="142">
        <v>108.57344210806326</v>
      </c>
      <c r="F25" s="158"/>
      <c r="G25" s="216"/>
    </row>
    <row r="26" spans="1:7" s="5" customFormat="1" ht="8.6999999999999993" customHeight="1">
      <c r="A26" s="173"/>
      <c r="B26" s="7"/>
      <c r="C26" s="1371"/>
      <c r="D26" s="370"/>
      <c r="E26" s="142"/>
      <c r="F26" s="158"/>
      <c r="G26" s="216"/>
    </row>
    <row r="27" spans="1:7" s="5" customFormat="1">
      <c r="A27" s="173" t="s">
        <v>2076</v>
      </c>
      <c r="B27" s="7"/>
      <c r="C27" s="368" t="s">
        <v>1039</v>
      </c>
      <c r="D27" s="370" t="s">
        <v>17</v>
      </c>
      <c r="E27" s="142">
        <v>142.08000000000001</v>
      </c>
      <c r="F27" s="158"/>
      <c r="G27" s="216"/>
    </row>
    <row r="28" spans="1:7" s="5" customFormat="1">
      <c r="A28" s="173"/>
      <c r="B28" s="7"/>
      <c r="C28" s="1371"/>
      <c r="D28" s="370"/>
      <c r="E28" s="142"/>
      <c r="F28" s="158"/>
      <c r="G28" s="216"/>
    </row>
    <row r="29" spans="1:7" s="5" customFormat="1">
      <c r="A29" s="173" t="s">
        <v>2077</v>
      </c>
      <c r="B29" s="7"/>
      <c r="C29" s="1371" t="s">
        <v>417</v>
      </c>
      <c r="D29" s="370" t="s">
        <v>17</v>
      </c>
      <c r="E29" s="142">
        <v>230.40000000000003</v>
      </c>
      <c r="F29" s="158"/>
      <c r="G29" s="216"/>
    </row>
    <row r="30" spans="1:7" s="5" customFormat="1" ht="8.6999999999999993" customHeight="1">
      <c r="A30" s="173"/>
      <c r="B30" s="7"/>
      <c r="C30" s="1370"/>
      <c r="D30" s="370"/>
      <c r="E30" s="371"/>
      <c r="F30" s="158"/>
      <c r="G30" s="202"/>
    </row>
    <row r="31" spans="1:7" s="5" customFormat="1">
      <c r="A31" s="173" t="s">
        <v>2078</v>
      </c>
      <c r="B31" s="7"/>
      <c r="C31" s="368" t="s">
        <v>1040</v>
      </c>
      <c r="D31" s="370" t="s">
        <v>17</v>
      </c>
      <c r="E31" s="142">
        <v>108.57344210806326</v>
      </c>
      <c r="F31" s="158"/>
      <c r="G31" s="216"/>
    </row>
    <row r="32" spans="1:7" s="5" customFormat="1">
      <c r="A32" s="173"/>
      <c r="B32" s="7"/>
      <c r="C32" s="1371"/>
      <c r="D32" s="370"/>
      <c r="E32" s="142"/>
      <c r="F32" s="158"/>
      <c r="G32" s="216"/>
    </row>
    <row r="33" spans="1:7" s="5" customFormat="1">
      <c r="A33" s="173" t="s">
        <v>2079</v>
      </c>
      <c r="B33" s="7"/>
      <c r="C33" s="368" t="s">
        <v>1041</v>
      </c>
      <c r="D33" s="370" t="s">
        <v>17</v>
      </c>
      <c r="E33" s="142">
        <v>142.08000000000001</v>
      </c>
      <c r="F33" s="158"/>
      <c r="G33" s="216"/>
    </row>
    <row r="34" spans="1:7" s="5" customFormat="1" ht="7.2" customHeight="1">
      <c r="A34" s="173"/>
      <c r="B34" s="7"/>
      <c r="C34" s="1371"/>
      <c r="D34" s="370"/>
      <c r="E34" s="142"/>
      <c r="F34" s="158"/>
      <c r="G34" s="216"/>
    </row>
    <row r="35" spans="1:7" s="5" customFormat="1">
      <c r="A35" s="173" t="s">
        <v>2080</v>
      </c>
      <c r="B35" s="7"/>
      <c r="C35" s="1371" t="s">
        <v>419</v>
      </c>
      <c r="D35" s="370" t="s">
        <v>17</v>
      </c>
      <c r="E35" s="142">
        <v>215.03999999999996</v>
      </c>
      <c r="F35" s="158"/>
      <c r="G35" s="216"/>
    </row>
    <row r="36" spans="1:7" s="5" customFormat="1" ht="6.6" customHeight="1">
      <c r="A36" s="173"/>
      <c r="B36" s="7"/>
      <c r="C36" s="1371"/>
      <c r="D36" s="370"/>
      <c r="E36" s="142"/>
      <c r="F36" s="158"/>
      <c r="G36" s="216"/>
    </row>
    <row r="37" spans="1:7" s="5" customFormat="1">
      <c r="A37" s="173" t="s">
        <v>2081</v>
      </c>
      <c r="B37" s="7"/>
      <c r="C37" s="368" t="s">
        <v>409</v>
      </c>
      <c r="D37" s="370" t="s">
        <v>17</v>
      </c>
      <c r="E37" s="142">
        <v>248.88</v>
      </c>
      <c r="F37" s="158"/>
      <c r="G37" s="216"/>
    </row>
    <row r="38" spans="1:7" s="5" customFormat="1">
      <c r="A38" s="173"/>
      <c r="B38" s="7"/>
      <c r="C38" s="1371"/>
      <c r="D38" s="370"/>
      <c r="E38" s="142"/>
      <c r="F38" s="158"/>
      <c r="G38" s="216"/>
    </row>
    <row r="39" spans="1:7" s="5" customFormat="1">
      <c r="A39" s="173" t="s">
        <v>2082</v>
      </c>
      <c r="B39" s="7"/>
      <c r="C39" s="369" t="s">
        <v>424</v>
      </c>
      <c r="D39" s="370" t="s">
        <v>17</v>
      </c>
      <c r="E39" s="142">
        <v>41.657518586600652</v>
      </c>
      <c r="F39" s="158"/>
      <c r="G39" s="216"/>
    </row>
    <row r="40" spans="1:7" s="5" customFormat="1" ht="6.6" customHeight="1">
      <c r="A40" s="173"/>
      <c r="B40" s="7"/>
      <c r="C40" s="369"/>
      <c r="D40" s="370"/>
      <c r="E40" s="142"/>
      <c r="F40" s="158"/>
      <c r="G40" s="216"/>
    </row>
    <row r="41" spans="1:7" s="5" customFormat="1">
      <c r="A41" s="173" t="s">
        <v>2083</v>
      </c>
      <c r="B41" s="7"/>
      <c r="C41" s="368" t="s">
        <v>1031</v>
      </c>
      <c r="D41" s="370" t="s">
        <v>17</v>
      </c>
      <c r="E41" s="142">
        <v>129.19200000000001</v>
      </c>
      <c r="F41" s="158"/>
      <c r="G41" s="216"/>
    </row>
    <row r="42" spans="1:7" s="5" customFormat="1" ht="7.2" customHeight="1">
      <c r="A42" s="173"/>
      <c r="B42" s="7"/>
      <c r="C42" s="1371"/>
      <c r="D42" s="370"/>
      <c r="E42" s="142"/>
      <c r="F42" s="158"/>
      <c r="G42" s="216"/>
    </row>
    <row r="43" spans="1:7" s="5" customFormat="1" ht="16.5" customHeight="1">
      <c r="A43" s="173" t="s">
        <v>2084</v>
      </c>
      <c r="B43" s="7"/>
      <c r="C43" s="369" t="s">
        <v>1032</v>
      </c>
      <c r="D43" s="370" t="s">
        <v>17</v>
      </c>
      <c r="E43" s="142">
        <v>135.71680263507909</v>
      </c>
      <c r="F43" s="158"/>
      <c r="G43" s="216"/>
    </row>
    <row r="44" spans="1:7" s="5" customFormat="1" ht="7.2" customHeight="1">
      <c r="A44" s="173"/>
      <c r="B44" s="7"/>
      <c r="C44" s="1371"/>
      <c r="D44" s="370"/>
      <c r="E44" s="142"/>
      <c r="F44" s="158"/>
      <c r="G44" s="216"/>
    </row>
    <row r="45" spans="1:7" s="5" customFormat="1">
      <c r="A45" s="173" t="s">
        <v>2085</v>
      </c>
      <c r="B45" s="7"/>
      <c r="C45" s="7" t="s">
        <v>443</v>
      </c>
      <c r="D45" s="370" t="s">
        <v>17</v>
      </c>
      <c r="E45" s="142">
        <v>19.195131113433639</v>
      </c>
      <c r="F45" s="158"/>
      <c r="G45" s="216"/>
    </row>
    <row r="46" spans="1:7" s="5" customFormat="1" ht="10.199999999999999" customHeight="1">
      <c r="A46" s="173"/>
      <c r="B46" s="7"/>
      <c r="C46" s="1370"/>
      <c r="D46" s="370"/>
      <c r="E46" s="142"/>
      <c r="F46" s="158"/>
      <c r="G46" s="216"/>
    </row>
    <row r="47" spans="1:7" s="5" customFormat="1">
      <c r="A47" s="173" t="s">
        <v>2086</v>
      </c>
      <c r="B47" s="7"/>
      <c r="C47" s="368" t="s">
        <v>423</v>
      </c>
      <c r="D47" s="370" t="s">
        <v>17</v>
      </c>
      <c r="E47" s="142">
        <v>19.835999999999999</v>
      </c>
      <c r="F47" s="158"/>
      <c r="G47" s="216"/>
    </row>
    <row r="48" spans="1:7" s="5" customFormat="1" ht="10.199999999999999" customHeight="1">
      <c r="A48" s="173"/>
      <c r="B48" s="7"/>
      <c r="C48" s="1370"/>
      <c r="D48" s="370"/>
      <c r="E48" s="142"/>
      <c r="F48" s="158"/>
      <c r="G48" s="216"/>
    </row>
    <row r="49" spans="1:7" s="5" customFormat="1">
      <c r="A49" s="173" t="s">
        <v>2087</v>
      </c>
      <c r="B49" s="7"/>
      <c r="C49" s="7" t="s">
        <v>735</v>
      </c>
      <c r="D49" s="370" t="s">
        <v>17</v>
      </c>
      <c r="E49" s="142">
        <v>19.200000000000003</v>
      </c>
      <c r="F49" s="158"/>
      <c r="G49" s="202"/>
    </row>
    <row r="50" spans="1:7" s="5" customFormat="1">
      <c r="A50" s="173"/>
      <c r="B50" s="7"/>
      <c r="C50" s="1371"/>
      <c r="D50" s="370"/>
      <c r="E50" s="142"/>
      <c r="F50" s="158"/>
      <c r="G50" s="216"/>
    </row>
    <row r="51" spans="1:7" s="5" customFormat="1">
      <c r="A51" s="173"/>
      <c r="B51" s="7"/>
      <c r="C51" s="1372" t="s">
        <v>441</v>
      </c>
      <c r="D51" s="10"/>
      <c r="E51" s="142"/>
      <c r="F51" s="158"/>
      <c r="G51" s="216"/>
    </row>
    <row r="52" spans="1:7" s="5" customFormat="1" ht="5.0999999999999996" customHeight="1">
      <c r="A52" s="173"/>
      <c r="B52" s="7"/>
      <c r="C52" s="1370"/>
      <c r="D52" s="370"/>
      <c r="E52" s="142"/>
      <c r="F52" s="158"/>
      <c r="G52" s="216"/>
    </row>
    <row r="53" spans="1:7" s="5" customFormat="1">
      <c r="A53" s="173" t="s">
        <v>2088</v>
      </c>
      <c r="B53" s="7"/>
      <c r="C53" s="242" t="s">
        <v>421</v>
      </c>
      <c r="D53" s="10" t="s">
        <v>28</v>
      </c>
      <c r="E53" s="142">
        <v>167.76104770169496</v>
      </c>
      <c r="F53" s="158"/>
      <c r="G53" s="216"/>
    </row>
    <row r="54" spans="1:7" s="5" customFormat="1" ht="7.2" customHeight="1">
      <c r="A54" s="173"/>
      <c r="B54" s="7"/>
      <c r="C54" s="1373"/>
      <c r="D54" s="370"/>
      <c r="E54" s="371"/>
      <c r="F54" s="158"/>
      <c r="G54" s="216"/>
    </row>
    <row r="55" spans="1:7" s="5" customFormat="1">
      <c r="A55" s="173" t="s">
        <v>2089</v>
      </c>
      <c r="B55" s="7"/>
      <c r="C55" s="372" t="s">
        <v>1033</v>
      </c>
      <c r="D55" s="10" t="s">
        <v>28</v>
      </c>
      <c r="E55" s="371">
        <v>134.46016557364314</v>
      </c>
      <c r="F55" s="158"/>
      <c r="G55" s="216"/>
    </row>
    <row r="56" spans="1:7" s="5" customFormat="1" ht="8.6999999999999993" customHeight="1">
      <c r="A56" s="173"/>
      <c r="B56" s="7"/>
      <c r="C56" s="1373"/>
      <c r="D56" s="370"/>
      <c r="E56" s="142"/>
      <c r="F56" s="158"/>
      <c r="G56" s="216"/>
    </row>
    <row r="57" spans="1:7" s="5" customFormat="1" ht="26.4">
      <c r="A57" s="173" t="s">
        <v>2090</v>
      </c>
      <c r="B57" s="7"/>
      <c r="C57" s="372" t="s">
        <v>1034</v>
      </c>
      <c r="D57" s="10" t="s">
        <v>28</v>
      </c>
      <c r="E57" s="18">
        <v>83.5663645854885</v>
      </c>
      <c r="F57" s="158"/>
      <c r="G57" s="215"/>
    </row>
    <row r="58" spans="1:7" s="20" customFormat="1">
      <c r="A58" s="200"/>
      <c r="B58" s="23"/>
      <c r="C58" s="23"/>
      <c r="D58" s="40"/>
      <c r="E58" s="118"/>
      <c r="F58" s="157"/>
      <c r="G58" s="202"/>
    </row>
    <row r="59" spans="1:7" s="5" customFormat="1">
      <c r="A59" s="173" t="s">
        <v>2091</v>
      </c>
      <c r="B59" s="7"/>
      <c r="C59" s="368" t="s">
        <v>1035</v>
      </c>
      <c r="D59" s="370" t="s">
        <v>28</v>
      </c>
      <c r="E59" s="142">
        <v>380.76</v>
      </c>
      <c r="F59" s="158"/>
      <c r="G59" s="216"/>
    </row>
    <row r="60" spans="1:7" s="5" customFormat="1" ht="8.6999999999999993" customHeight="1">
      <c r="A60" s="173"/>
      <c r="B60" s="7"/>
      <c r="C60" s="1371"/>
      <c r="D60" s="370"/>
      <c r="E60" s="142"/>
      <c r="F60" s="158"/>
      <c r="G60" s="216"/>
    </row>
    <row r="61" spans="1:7" s="5" customFormat="1">
      <c r="A61" s="173" t="s">
        <v>2092</v>
      </c>
      <c r="B61" s="7"/>
      <c r="C61" s="1371" t="s">
        <v>415</v>
      </c>
      <c r="D61" s="370" t="s">
        <v>28</v>
      </c>
      <c r="E61" s="142">
        <v>288</v>
      </c>
      <c r="F61" s="158"/>
      <c r="G61" s="216"/>
    </row>
    <row r="62" spans="1:7" s="20" customFormat="1" ht="6.6" customHeight="1">
      <c r="A62" s="200"/>
      <c r="B62" s="23"/>
      <c r="C62" s="23"/>
      <c r="D62" s="40"/>
      <c r="E62" s="118"/>
      <c r="F62" s="157"/>
      <c r="G62" s="202"/>
    </row>
    <row r="63" spans="1:7" s="5" customFormat="1">
      <c r="A63" s="173" t="s">
        <v>2093</v>
      </c>
      <c r="B63" s="7"/>
      <c r="C63" s="368" t="s">
        <v>1036</v>
      </c>
      <c r="D63" s="370" t="s">
        <v>28</v>
      </c>
      <c r="E63" s="142">
        <v>271.43360527015818</v>
      </c>
      <c r="F63" s="158"/>
      <c r="G63" s="216"/>
    </row>
    <row r="64" spans="1:7" s="20" customFormat="1">
      <c r="A64" s="200"/>
      <c r="B64" s="23"/>
      <c r="C64" s="23"/>
      <c r="D64" s="40"/>
      <c r="E64" s="118"/>
      <c r="F64" s="157"/>
      <c r="G64" s="202"/>
    </row>
    <row r="65" spans="1:7" s="5" customFormat="1">
      <c r="A65" s="173" t="s">
        <v>2094</v>
      </c>
      <c r="B65" s="7"/>
      <c r="C65" s="1371" t="s">
        <v>1037</v>
      </c>
      <c r="D65" s="370" t="s">
        <v>28</v>
      </c>
      <c r="E65" s="142">
        <v>355.20000000000005</v>
      </c>
      <c r="F65" s="158"/>
      <c r="G65" s="216"/>
    </row>
    <row r="66" spans="1:7" s="5" customFormat="1">
      <c r="A66" s="173"/>
      <c r="B66" s="7"/>
      <c r="C66" s="1371"/>
      <c r="D66" s="370"/>
      <c r="E66" s="142"/>
      <c r="F66" s="158"/>
      <c r="G66" s="216"/>
    </row>
    <row r="67" spans="1:7" s="5" customFormat="1">
      <c r="A67" s="173" t="s">
        <v>2095</v>
      </c>
      <c r="B67" s="7"/>
      <c r="C67" s="1371" t="s">
        <v>416</v>
      </c>
      <c r="D67" s="370" t="s">
        <v>28</v>
      </c>
      <c r="E67" s="142">
        <v>288</v>
      </c>
      <c r="F67" s="158"/>
      <c r="G67" s="216"/>
    </row>
    <row r="68" spans="1:7" s="5" customFormat="1" ht="7.2" customHeight="1">
      <c r="A68" s="173"/>
      <c r="B68" s="7"/>
      <c r="C68" s="368"/>
      <c r="D68" s="370"/>
      <c r="E68" s="142"/>
      <c r="F68" s="158"/>
      <c r="G68" s="216"/>
    </row>
    <row r="69" spans="1:7" s="5" customFormat="1" ht="11.7" customHeight="1">
      <c r="A69" s="173" t="s">
        <v>2096</v>
      </c>
      <c r="B69" s="7"/>
      <c r="C69" s="368" t="s">
        <v>1038</v>
      </c>
      <c r="D69" s="370" t="s">
        <v>28</v>
      </c>
      <c r="E69" s="142">
        <v>271.43360527015818</v>
      </c>
      <c r="F69" s="158"/>
      <c r="G69" s="216"/>
    </row>
    <row r="70" spans="1:7" s="5" customFormat="1" ht="7.2" customHeight="1">
      <c r="A70" s="173"/>
      <c r="B70" s="7"/>
      <c r="C70" s="368"/>
      <c r="D70" s="370"/>
      <c r="E70" s="142"/>
      <c r="F70" s="158"/>
      <c r="G70" s="216"/>
    </row>
    <row r="71" spans="1:7" s="5" customFormat="1">
      <c r="A71" s="173" t="s">
        <v>2097</v>
      </c>
      <c r="B71" s="7"/>
      <c r="C71" s="368" t="s">
        <v>1039</v>
      </c>
      <c r="D71" s="370" t="s">
        <v>28</v>
      </c>
      <c r="E71" s="142">
        <v>355.20000000000005</v>
      </c>
      <c r="F71" s="158"/>
      <c r="G71" s="216"/>
    </row>
    <row r="72" spans="1:7" s="5" customFormat="1">
      <c r="A72" s="173"/>
      <c r="B72" s="7"/>
      <c r="C72" s="1371"/>
      <c r="D72" s="370"/>
      <c r="E72" s="142"/>
      <c r="F72" s="158"/>
      <c r="G72" s="216"/>
    </row>
    <row r="73" spans="1:7" s="5" customFormat="1">
      <c r="A73" s="173"/>
      <c r="B73" s="7"/>
      <c r="C73" s="1371"/>
      <c r="D73" s="370"/>
      <c r="E73" s="142"/>
      <c r="F73" s="158"/>
      <c r="G73" s="216"/>
    </row>
    <row r="74" spans="1:7" s="5" customFormat="1">
      <c r="A74" s="173"/>
      <c r="B74" s="7"/>
      <c r="C74" s="1371"/>
      <c r="D74" s="370"/>
      <c r="E74" s="142"/>
      <c r="F74" s="158"/>
      <c r="G74" s="216"/>
    </row>
    <row r="75" spans="1:7" s="5" customFormat="1">
      <c r="A75" s="173"/>
      <c r="B75" s="7"/>
      <c r="C75" s="1371"/>
      <c r="D75" s="370"/>
      <c r="E75" s="142"/>
      <c r="F75" s="158"/>
      <c r="G75" s="216"/>
    </row>
    <row r="76" spans="1:7" s="5" customFormat="1">
      <c r="A76" s="173"/>
      <c r="B76" s="7"/>
      <c r="C76" s="1371"/>
      <c r="D76" s="370"/>
      <c r="E76" s="142"/>
      <c r="F76" s="158"/>
      <c r="G76" s="216"/>
    </row>
    <row r="77" spans="1:7" s="5" customFormat="1">
      <c r="A77" s="173"/>
      <c r="B77" s="7"/>
      <c r="C77" s="1371"/>
      <c r="D77" s="370"/>
      <c r="E77" s="142"/>
      <c r="F77" s="158"/>
      <c r="G77" s="216"/>
    </row>
    <row r="78" spans="1:7" s="5" customFormat="1">
      <c r="A78" s="173"/>
      <c r="B78" s="7"/>
      <c r="C78" s="1371"/>
      <c r="D78" s="370"/>
      <c r="E78" s="142"/>
      <c r="F78" s="158"/>
      <c r="G78" s="216"/>
    </row>
    <row r="79" spans="1:7" s="5" customFormat="1">
      <c r="A79" s="173"/>
      <c r="B79" s="7"/>
      <c r="C79" s="1371"/>
      <c r="D79" s="370"/>
      <c r="E79" s="142"/>
      <c r="F79" s="158"/>
      <c r="G79" s="216"/>
    </row>
    <row r="80" spans="1:7" s="5" customFormat="1" ht="13.2" customHeight="1">
      <c r="A80" s="173"/>
      <c r="B80" s="7"/>
      <c r="C80" s="1371"/>
      <c r="D80" s="370"/>
      <c r="E80" s="142"/>
      <c r="F80" s="158"/>
      <c r="G80" s="216"/>
    </row>
    <row r="81" spans="1:7" s="5" customFormat="1">
      <c r="A81" s="173"/>
      <c r="B81" s="7"/>
      <c r="C81" s="1371"/>
      <c r="D81" s="370"/>
      <c r="E81" s="142"/>
      <c r="F81" s="158"/>
      <c r="G81" s="216"/>
    </row>
    <row r="82" spans="1:7">
      <c r="A82" s="831"/>
      <c r="C82" s="1373"/>
      <c r="D82" s="841"/>
      <c r="E82" s="839"/>
      <c r="G82" s="840"/>
    </row>
    <row r="83" spans="1:7" s="5" customFormat="1">
      <c r="A83" s="217"/>
      <c r="B83" s="143"/>
      <c r="C83" s="144" t="s">
        <v>79</v>
      </c>
      <c r="D83" s="145"/>
      <c r="E83" s="146"/>
      <c r="F83" s="379" t="s">
        <v>18</v>
      </c>
      <c r="G83" s="218"/>
    </row>
    <row r="84" spans="1:7" s="5" customFormat="1" ht="15" customHeight="1">
      <c r="A84" s="217"/>
      <c r="B84" s="147"/>
      <c r="C84" s="144" t="s">
        <v>80</v>
      </c>
      <c r="D84" s="148"/>
      <c r="E84" s="146"/>
      <c r="F84" s="379" t="s">
        <v>18</v>
      </c>
      <c r="G84" s="218"/>
    </row>
    <row r="85" spans="1:7">
      <c r="A85" s="1189"/>
      <c r="C85" s="1374"/>
      <c r="D85" s="841"/>
      <c r="E85" s="839"/>
      <c r="G85" s="1375"/>
    </row>
    <row r="86" spans="1:7" s="5" customFormat="1">
      <c r="A86" s="173" t="s">
        <v>2098</v>
      </c>
      <c r="B86" s="7"/>
      <c r="C86" s="1371" t="s">
        <v>417</v>
      </c>
      <c r="D86" s="10" t="s">
        <v>28</v>
      </c>
      <c r="E86" s="18">
        <v>288</v>
      </c>
      <c r="F86" s="158"/>
      <c r="G86" s="215"/>
    </row>
    <row r="87" spans="1:7" s="20" customFormat="1" ht="9.6" customHeight="1">
      <c r="A87" s="200"/>
      <c r="B87" s="23"/>
      <c r="C87" s="23"/>
      <c r="D87" s="40"/>
      <c r="E87" s="118"/>
      <c r="F87" s="157"/>
      <c r="G87" s="202"/>
    </row>
    <row r="88" spans="1:7" s="5" customFormat="1">
      <c r="A88" s="173" t="s">
        <v>2099</v>
      </c>
      <c r="B88" s="7"/>
      <c r="C88" s="368" t="s">
        <v>1040</v>
      </c>
      <c r="D88" s="370" t="s">
        <v>28</v>
      </c>
      <c r="E88" s="142">
        <v>271.43360527015818</v>
      </c>
      <c r="F88" s="158"/>
      <c r="G88" s="216"/>
    </row>
    <row r="89" spans="1:7" s="5" customFormat="1" ht="9.6" customHeight="1">
      <c r="A89" s="173"/>
      <c r="B89" s="7"/>
      <c r="C89" s="368"/>
      <c r="D89" s="370"/>
      <c r="E89" s="142"/>
      <c r="F89" s="158"/>
      <c r="G89" s="216"/>
    </row>
    <row r="90" spans="1:7" s="5" customFormat="1">
      <c r="A90" s="173" t="s">
        <v>2100</v>
      </c>
      <c r="B90" s="7"/>
      <c r="C90" s="368" t="s">
        <v>1041</v>
      </c>
      <c r="D90" s="370" t="s">
        <v>28</v>
      </c>
      <c r="E90" s="142">
        <v>355.20000000000005</v>
      </c>
      <c r="F90" s="158"/>
      <c r="G90" s="216"/>
    </row>
    <row r="91" spans="1:7" s="5" customFormat="1" ht="7.2" customHeight="1">
      <c r="A91" s="173"/>
      <c r="B91" s="7"/>
      <c r="C91" s="368"/>
      <c r="D91" s="370"/>
      <c r="E91" s="142"/>
      <c r="F91" s="158"/>
      <c r="G91" s="216"/>
    </row>
    <row r="92" spans="1:7" s="5" customFormat="1">
      <c r="A92" s="173" t="s">
        <v>2101</v>
      </c>
      <c r="B92" s="7"/>
      <c r="C92" s="1371" t="s">
        <v>419</v>
      </c>
      <c r="D92" s="370" t="s">
        <v>28</v>
      </c>
      <c r="E92" s="142">
        <v>268.79999999999995</v>
      </c>
      <c r="F92" s="158"/>
      <c r="G92" s="216"/>
    </row>
    <row r="93" spans="1:7" s="20" customFormat="1" ht="9.6" customHeight="1">
      <c r="A93" s="200"/>
      <c r="B93" s="23"/>
      <c r="C93" s="23"/>
      <c r="D93" s="40"/>
      <c r="E93" s="118"/>
      <c r="F93" s="157"/>
      <c r="G93" s="202"/>
    </row>
    <row r="94" spans="1:7" s="5" customFormat="1">
      <c r="A94" s="173" t="s">
        <v>2102</v>
      </c>
      <c r="B94" s="7"/>
      <c r="C94" s="1371" t="s">
        <v>738</v>
      </c>
      <c r="D94" s="370" t="s">
        <v>28</v>
      </c>
      <c r="E94" s="142">
        <v>33.06</v>
      </c>
      <c r="F94" s="158"/>
      <c r="G94" s="216"/>
    </row>
    <row r="95" spans="1:7">
      <c r="A95" s="831"/>
      <c r="C95" s="842"/>
      <c r="D95" s="841"/>
      <c r="E95" s="839"/>
      <c r="G95" s="840"/>
    </row>
    <row r="96" spans="1:7" s="5" customFormat="1" ht="26.4">
      <c r="A96" s="173"/>
      <c r="B96" s="7" t="s">
        <v>19</v>
      </c>
      <c r="C96" s="401" t="s">
        <v>475</v>
      </c>
      <c r="D96" s="10"/>
      <c r="E96" s="18"/>
      <c r="F96" s="158"/>
      <c r="G96" s="215"/>
    </row>
    <row r="97" spans="1:7" s="5" customFormat="1">
      <c r="A97" s="173" t="s">
        <v>2103</v>
      </c>
      <c r="B97" s="7"/>
      <c r="C97" s="7" t="s">
        <v>433</v>
      </c>
      <c r="D97" s="10" t="s">
        <v>17</v>
      </c>
      <c r="E97" s="142">
        <v>610.17740393980432</v>
      </c>
      <c r="F97" s="158"/>
      <c r="G97" s="216"/>
    </row>
    <row r="98" spans="1:7" s="5" customFormat="1" ht="7.2" customHeight="1">
      <c r="A98" s="173"/>
      <c r="B98" s="7"/>
      <c r="C98" s="368"/>
      <c r="D98" s="370"/>
      <c r="E98" s="142"/>
      <c r="F98" s="158"/>
      <c r="G98" s="216"/>
    </row>
    <row r="99" spans="1:7" s="5" customFormat="1">
      <c r="A99" s="173" t="s">
        <v>2104</v>
      </c>
      <c r="B99" s="7"/>
      <c r="C99" s="7" t="s">
        <v>434</v>
      </c>
      <c r="D99" s="10" t="s">
        <v>17</v>
      </c>
      <c r="E99" s="142">
        <v>548.11681186446481</v>
      </c>
      <c r="F99" s="158"/>
      <c r="G99" s="216"/>
    </row>
    <row r="100" spans="1:7" s="20" customFormat="1" ht="8.6999999999999993" customHeight="1">
      <c r="A100" s="200"/>
      <c r="B100" s="23"/>
      <c r="C100" s="23"/>
      <c r="D100" s="40"/>
      <c r="E100" s="118"/>
      <c r="F100" s="157"/>
      <c r="G100" s="202"/>
    </row>
    <row r="101" spans="1:7" s="5" customFormat="1">
      <c r="A101" s="173" t="s">
        <v>2105</v>
      </c>
      <c r="B101" s="7"/>
      <c r="C101" s="7" t="s">
        <v>435</v>
      </c>
      <c r="D101" s="10" t="s">
        <v>17</v>
      </c>
      <c r="E101" s="142">
        <v>88.057271283795089</v>
      </c>
      <c r="F101" s="158"/>
      <c r="G101" s="216"/>
    </row>
    <row r="102" spans="1:7" s="20" customFormat="1" ht="8.6999999999999993" customHeight="1">
      <c r="A102" s="200"/>
      <c r="B102" s="23"/>
      <c r="C102" s="23"/>
      <c r="D102" s="40"/>
      <c r="E102" s="118"/>
      <c r="F102" s="157"/>
      <c r="G102" s="202"/>
    </row>
    <row r="103" spans="1:7" s="5" customFormat="1">
      <c r="A103" s="173" t="s">
        <v>2106</v>
      </c>
      <c r="B103" s="7"/>
      <c r="C103" s="7" t="s">
        <v>436</v>
      </c>
      <c r="D103" s="10" t="s">
        <v>17</v>
      </c>
      <c r="E103" s="142">
        <v>66.192100574075511</v>
      </c>
      <c r="F103" s="158"/>
      <c r="G103" s="216"/>
    </row>
    <row r="104" spans="1:7" s="20" customFormat="1" ht="8.6999999999999993" customHeight="1">
      <c r="A104" s="200"/>
      <c r="B104" s="23"/>
      <c r="C104" s="23"/>
      <c r="D104" s="40"/>
      <c r="E104" s="118"/>
      <c r="F104" s="157"/>
      <c r="G104" s="202"/>
    </row>
    <row r="105" spans="1:7" s="5" customFormat="1">
      <c r="A105" s="173" t="s">
        <v>2107</v>
      </c>
      <c r="B105" s="7"/>
      <c r="C105" s="368" t="s">
        <v>437</v>
      </c>
      <c r="D105" s="10" t="s">
        <v>17</v>
      </c>
      <c r="E105" s="142">
        <v>430.02120242337088</v>
      </c>
      <c r="F105" s="158"/>
      <c r="G105" s="216"/>
    </row>
    <row r="106" spans="1:7" s="20" customFormat="1" ht="8.6999999999999993" customHeight="1">
      <c r="A106" s="200"/>
      <c r="B106" s="23"/>
      <c r="C106" s="23"/>
      <c r="D106" s="40"/>
      <c r="E106" s="118"/>
      <c r="F106" s="157"/>
      <c r="G106" s="202"/>
    </row>
    <row r="107" spans="1:7" s="5" customFormat="1">
      <c r="A107" s="173" t="s">
        <v>2108</v>
      </c>
      <c r="B107" s="7"/>
      <c r="C107" s="368" t="s">
        <v>438</v>
      </c>
      <c r="D107" s="10" t="s">
        <v>17</v>
      </c>
      <c r="E107" s="142">
        <v>370.70793312359564</v>
      </c>
      <c r="F107" s="158"/>
      <c r="G107" s="216"/>
    </row>
    <row r="108" spans="1:7">
      <c r="A108" s="831"/>
      <c r="E108" s="839"/>
      <c r="G108" s="843"/>
    </row>
    <row r="109" spans="1:7" s="5" customFormat="1">
      <c r="A109" s="173"/>
      <c r="B109" s="7" t="s">
        <v>19</v>
      </c>
      <c r="C109" s="401" t="s">
        <v>40</v>
      </c>
      <c r="D109" s="10"/>
      <c r="E109" s="142"/>
      <c r="F109" s="158"/>
      <c r="G109" s="216"/>
    </row>
    <row r="110" spans="1:7" s="5" customFormat="1" ht="9.6" customHeight="1">
      <c r="A110" s="173"/>
      <c r="B110" s="7"/>
      <c r="C110" s="7"/>
      <c r="D110" s="10"/>
      <c r="E110" s="142"/>
      <c r="F110" s="158"/>
      <c r="G110" s="216"/>
    </row>
    <row r="111" spans="1:7" s="5" customFormat="1">
      <c r="A111" s="173" t="s">
        <v>2109</v>
      </c>
      <c r="B111" s="7"/>
      <c r="C111" s="242" t="s">
        <v>421</v>
      </c>
      <c r="D111" s="10" t="s">
        <v>17</v>
      </c>
      <c r="E111" s="142">
        <v>33.552209540339049</v>
      </c>
      <c r="F111" s="158"/>
      <c r="G111" s="216"/>
    </row>
    <row r="112" spans="1:7" s="5" customFormat="1" ht="7.2" customHeight="1">
      <c r="A112" s="173"/>
      <c r="B112" s="7"/>
      <c r="C112" s="368"/>
      <c r="D112" s="370"/>
      <c r="E112" s="142"/>
      <c r="F112" s="158"/>
      <c r="G112" s="216"/>
    </row>
    <row r="113" spans="1:7" s="5" customFormat="1">
      <c r="A113" s="173" t="s">
        <v>2110</v>
      </c>
      <c r="B113" s="7"/>
      <c r="C113" s="374" t="s">
        <v>422</v>
      </c>
      <c r="D113" s="10" t="s">
        <v>17</v>
      </c>
      <c r="E113" s="142">
        <v>19.634954084936208</v>
      </c>
      <c r="F113" s="158"/>
      <c r="G113" s="215"/>
    </row>
    <row r="114" spans="1:7" s="5" customFormat="1" ht="7.2" customHeight="1">
      <c r="A114" s="173"/>
      <c r="B114" s="7"/>
      <c r="C114" s="368" t="s">
        <v>84</v>
      </c>
      <c r="D114" s="370"/>
      <c r="E114" s="142"/>
      <c r="F114" s="158"/>
      <c r="G114" s="216"/>
    </row>
    <row r="115" spans="1:7" s="5" customFormat="1">
      <c r="A115" s="173" t="s">
        <v>2111</v>
      </c>
      <c r="B115" s="7"/>
      <c r="C115" s="368" t="s">
        <v>413</v>
      </c>
      <c r="D115" s="10" t="s">
        <v>17</v>
      </c>
      <c r="E115" s="142">
        <v>538.72816221921175</v>
      </c>
      <c r="F115" s="158"/>
      <c r="G115" s="216"/>
    </row>
    <row r="116" spans="1:7" s="5" customFormat="1" ht="10.199999999999999" customHeight="1">
      <c r="A116" s="173"/>
      <c r="B116" s="7"/>
      <c r="C116" s="372"/>
      <c r="D116" s="370"/>
      <c r="E116" s="371"/>
      <c r="F116" s="158"/>
      <c r="G116" s="216"/>
    </row>
    <row r="117" spans="1:7" s="5" customFormat="1">
      <c r="A117" s="173" t="s">
        <v>2112</v>
      </c>
      <c r="B117" s="7"/>
      <c r="C117" s="372" t="s">
        <v>1033</v>
      </c>
      <c r="D117" s="370" t="s">
        <v>17</v>
      </c>
      <c r="E117" s="371">
        <v>40.33804967209295</v>
      </c>
      <c r="F117" s="158"/>
      <c r="G117" s="216"/>
    </row>
    <row r="118" spans="1:7" s="20" customFormat="1" ht="8.6999999999999993" customHeight="1">
      <c r="A118" s="200"/>
      <c r="B118" s="23"/>
      <c r="C118" s="23"/>
      <c r="D118" s="40"/>
      <c r="E118" s="118"/>
      <c r="F118" s="157"/>
      <c r="G118" s="202"/>
    </row>
    <row r="119" spans="1:7" s="5" customFormat="1" ht="26.4">
      <c r="A119" s="173" t="s">
        <v>2113</v>
      </c>
      <c r="B119" s="7"/>
      <c r="C119" s="372" t="s">
        <v>1034</v>
      </c>
      <c r="D119" s="370" t="s">
        <v>17</v>
      </c>
      <c r="E119" s="371">
        <v>12.534954687823245</v>
      </c>
      <c r="F119" s="158"/>
      <c r="G119" s="216"/>
    </row>
    <row r="120" spans="1:7" s="5" customFormat="1" ht="10.199999999999999" customHeight="1">
      <c r="A120" s="173"/>
      <c r="B120" s="7"/>
      <c r="C120" s="372"/>
      <c r="D120" s="370"/>
      <c r="E120" s="371"/>
      <c r="F120" s="158"/>
      <c r="G120" s="216"/>
    </row>
    <row r="121" spans="1:7" s="5" customFormat="1">
      <c r="A121" s="173" t="s">
        <v>2114</v>
      </c>
      <c r="B121" s="7"/>
      <c r="C121" s="368" t="s">
        <v>1035</v>
      </c>
      <c r="D121" s="370" t="s">
        <v>17</v>
      </c>
      <c r="E121" s="142">
        <v>92.894400000000005</v>
      </c>
      <c r="F121" s="158"/>
      <c r="G121" s="174"/>
    </row>
    <row r="122" spans="1:7" s="5" customFormat="1" ht="9.6" customHeight="1">
      <c r="A122" s="173"/>
      <c r="B122" s="7"/>
      <c r="C122" s="368"/>
      <c r="D122" s="370"/>
      <c r="E122" s="142"/>
      <c r="F122" s="158"/>
      <c r="G122" s="216"/>
    </row>
    <row r="123" spans="1:7" s="5" customFormat="1">
      <c r="A123" s="173" t="s">
        <v>2115</v>
      </c>
      <c r="B123" s="7"/>
      <c r="C123" s="368" t="s">
        <v>1036</v>
      </c>
      <c r="D123" s="370" t="s">
        <v>17</v>
      </c>
      <c r="E123" s="142">
        <v>33.929200658769844</v>
      </c>
      <c r="F123" s="158"/>
      <c r="G123" s="216"/>
    </row>
    <row r="124" spans="1:7" s="5" customFormat="1">
      <c r="A124" s="173"/>
      <c r="B124" s="7"/>
      <c r="C124" s="368"/>
      <c r="D124" s="370"/>
      <c r="E124" s="142"/>
      <c r="F124" s="158"/>
      <c r="G124" s="216"/>
    </row>
    <row r="125" spans="1:7" s="5" customFormat="1">
      <c r="A125" s="173" t="s">
        <v>2116</v>
      </c>
      <c r="B125" s="7"/>
      <c r="C125" s="368" t="s">
        <v>1037</v>
      </c>
      <c r="D125" s="370" t="s">
        <v>17</v>
      </c>
      <c r="E125" s="142">
        <v>44.400000000000006</v>
      </c>
      <c r="F125" s="158"/>
      <c r="G125" s="216"/>
    </row>
    <row r="126" spans="1:7" s="5" customFormat="1">
      <c r="A126" s="173"/>
      <c r="B126" s="7"/>
      <c r="C126" s="368"/>
      <c r="D126" s="370"/>
      <c r="E126" s="142"/>
      <c r="F126" s="158"/>
      <c r="G126" s="216"/>
    </row>
    <row r="127" spans="1:7" s="5" customFormat="1">
      <c r="A127" s="173" t="s">
        <v>2117</v>
      </c>
      <c r="B127" s="7"/>
      <c r="C127" s="368" t="s">
        <v>1038</v>
      </c>
      <c r="D127" s="370" t="s">
        <v>17</v>
      </c>
      <c r="E127" s="142">
        <v>33.929200658769844</v>
      </c>
      <c r="F127" s="158"/>
      <c r="G127" s="216"/>
    </row>
    <row r="128" spans="1:7" s="5" customFormat="1">
      <c r="A128" s="173"/>
      <c r="B128" s="7"/>
      <c r="C128" s="368"/>
      <c r="D128" s="370"/>
      <c r="E128" s="142"/>
      <c r="F128" s="158"/>
      <c r="G128" s="216"/>
    </row>
    <row r="129" spans="1:7" s="5" customFormat="1">
      <c r="A129" s="173" t="s">
        <v>2118</v>
      </c>
      <c r="B129" s="7"/>
      <c r="C129" s="368" t="s">
        <v>1039</v>
      </c>
      <c r="D129" s="370" t="s">
        <v>17</v>
      </c>
      <c r="E129" s="142">
        <v>44.400000000000006</v>
      </c>
      <c r="F129" s="158"/>
      <c r="G129" s="216"/>
    </row>
    <row r="130" spans="1:7" s="5" customFormat="1">
      <c r="A130" s="173"/>
      <c r="B130" s="7"/>
      <c r="C130" s="368"/>
      <c r="D130" s="370"/>
      <c r="E130" s="142"/>
      <c r="F130" s="158"/>
      <c r="G130" s="216"/>
    </row>
    <row r="131" spans="1:7" s="5" customFormat="1">
      <c r="A131" s="173" t="s">
        <v>2119</v>
      </c>
      <c r="B131" s="7"/>
      <c r="C131" s="368" t="s">
        <v>1040</v>
      </c>
      <c r="D131" s="370" t="s">
        <v>17</v>
      </c>
      <c r="E131" s="142">
        <v>33.929200658769844</v>
      </c>
      <c r="F131" s="158"/>
      <c r="G131" s="216"/>
    </row>
    <row r="132" spans="1:7" s="20" customFormat="1">
      <c r="A132" s="200"/>
      <c r="B132" s="23"/>
      <c r="C132" s="23"/>
      <c r="D132" s="40"/>
      <c r="E132" s="118"/>
      <c r="F132" s="157"/>
      <c r="G132" s="202"/>
    </row>
    <row r="133" spans="1:7" s="5" customFormat="1">
      <c r="A133" s="173" t="s">
        <v>2120</v>
      </c>
      <c r="B133" s="7"/>
      <c r="C133" s="368" t="s">
        <v>1041</v>
      </c>
      <c r="D133" s="370" t="s">
        <v>17</v>
      </c>
      <c r="E133" s="142">
        <v>44.400000000000006</v>
      </c>
      <c r="F133" s="158"/>
      <c r="G133" s="216"/>
    </row>
    <row r="134" spans="1:7" s="5" customFormat="1">
      <c r="A134" s="173"/>
      <c r="B134" s="7"/>
      <c r="C134" s="368"/>
      <c r="D134" s="370"/>
      <c r="E134" s="142"/>
      <c r="F134" s="158"/>
      <c r="G134" s="216"/>
    </row>
    <row r="135" spans="1:7" s="5" customFormat="1">
      <c r="A135" s="173" t="s">
        <v>2121</v>
      </c>
      <c r="B135" s="7"/>
      <c r="C135" s="368" t="s">
        <v>423</v>
      </c>
      <c r="D135" s="370" t="s">
        <v>17</v>
      </c>
      <c r="E135" s="142">
        <v>25.10568</v>
      </c>
      <c r="F135" s="158"/>
      <c r="G135" s="172"/>
    </row>
    <row r="136" spans="1:7">
      <c r="A136" s="831"/>
      <c r="G136" s="836"/>
    </row>
    <row r="137" spans="1:7" s="5" customFormat="1">
      <c r="A137" s="173"/>
      <c r="B137" s="7" t="s">
        <v>50</v>
      </c>
      <c r="C137" s="401" t="s">
        <v>220</v>
      </c>
      <c r="D137" s="10"/>
      <c r="E137" s="142"/>
      <c r="F137" s="158"/>
      <c r="G137" s="216"/>
    </row>
    <row r="138" spans="1:7" s="5" customFormat="1" ht="8.6999999999999993" customHeight="1">
      <c r="A138" s="173"/>
      <c r="B138" s="7"/>
      <c r="C138" s="401"/>
      <c r="D138" s="10"/>
      <c r="E138" s="142"/>
      <c r="F138" s="158"/>
      <c r="G138" s="216"/>
    </row>
    <row r="139" spans="1:7" s="5" customFormat="1">
      <c r="A139" s="173" t="s">
        <v>2122</v>
      </c>
      <c r="B139" s="7"/>
      <c r="C139" s="7" t="s">
        <v>444</v>
      </c>
      <c r="D139" s="10" t="s">
        <v>17</v>
      </c>
      <c r="E139" s="142">
        <v>557.86315068288502</v>
      </c>
      <c r="F139" s="158"/>
      <c r="G139" s="216"/>
    </row>
    <row r="140" spans="1:7" s="20" customFormat="1">
      <c r="A140" s="200"/>
      <c r="B140" s="23"/>
      <c r="C140" s="23"/>
      <c r="D140" s="40"/>
      <c r="E140" s="118"/>
      <c r="F140" s="157"/>
      <c r="G140" s="202"/>
    </row>
    <row r="141" spans="1:7" s="5" customFormat="1">
      <c r="A141" s="173"/>
      <c r="B141" s="6"/>
      <c r="C141" s="1376" t="s">
        <v>225</v>
      </c>
      <c r="D141" s="141"/>
      <c r="E141" s="142"/>
      <c r="F141" s="158"/>
      <c r="G141" s="216"/>
    </row>
    <row r="142" spans="1:7" s="5" customFormat="1" ht="26.4">
      <c r="A142" s="173"/>
      <c r="B142" s="7" t="s">
        <v>395</v>
      </c>
      <c r="C142" s="8" t="s">
        <v>226</v>
      </c>
      <c r="D142" s="141"/>
      <c r="E142" s="142"/>
      <c r="F142" s="158"/>
      <c r="G142" s="215"/>
    </row>
    <row r="143" spans="1:7" s="5" customFormat="1">
      <c r="A143" s="173" t="s">
        <v>2123</v>
      </c>
      <c r="B143" s="7"/>
      <c r="C143" s="7" t="s">
        <v>227</v>
      </c>
      <c r="D143" s="141" t="s">
        <v>21</v>
      </c>
      <c r="E143" s="152">
        <v>4</v>
      </c>
      <c r="F143" s="158"/>
      <c r="G143" s="216"/>
    </row>
    <row r="144" spans="1:7" s="5" customFormat="1">
      <c r="A144" s="173"/>
      <c r="B144" s="7"/>
      <c r="C144" s="7"/>
      <c r="D144" s="141"/>
      <c r="E144" s="142"/>
      <c r="F144" s="158"/>
      <c r="G144" s="216"/>
    </row>
    <row r="145" spans="1:7" s="5" customFormat="1" ht="26.4">
      <c r="A145" s="173"/>
      <c r="B145" s="6" t="s">
        <v>395</v>
      </c>
      <c r="C145" s="8" t="s">
        <v>228</v>
      </c>
      <c r="D145" s="141"/>
      <c r="E145" s="152"/>
      <c r="F145" s="158"/>
      <c r="G145" s="216"/>
    </row>
    <row r="146" spans="1:7" s="5" customFormat="1">
      <c r="A146" s="173" t="s">
        <v>2124</v>
      </c>
      <c r="B146" s="7"/>
      <c r="C146" s="7" t="s">
        <v>229</v>
      </c>
      <c r="D146" s="141" t="s">
        <v>21</v>
      </c>
      <c r="E146" s="152">
        <v>5</v>
      </c>
      <c r="F146" s="158"/>
      <c r="G146" s="216"/>
    </row>
    <row r="147" spans="1:7" s="5" customFormat="1">
      <c r="A147" s="173"/>
      <c r="B147" s="7"/>
      <c r="C147" s="7"/>
      <c r="D147" s="141"/>
      <c r="E147" s="152"/>
      <c r="F147" s="158"/>
      <c r="G147" s="216"/>
    </row>
    <row r="148" spans="1:7" s="5" customFormat="1">
      <c r="A148" s="173"/>
      <c r="B148" s="6" t="s">
        <v>395</v>
      </c>
      <c r="C148" s="401" t="s">
        <v>476</v>
      </c>
      <c r="D148" s="141"/>
      <c r="E148" s="152"/>
      <c r="F148" s="158"/>
      <c r="G148" s="216"/>
    </row>
    <row r="149" spans="1:7" s="5" customFormat="1">
      <c r="A149" s="173"/>
      <c r="B149" s="7"/>
      <c r="C149" s="7"/>
      <c r="D149" s="141"/>
      <c r="E149" s="152"/>
      <c r="F149" s="158"/>
      <c r="G149" s="216"/>
    </row>
    <row r="150" spans="1:7" s="5" customFormat="1">
      <c r="A150" s="173" t="s">
        <v>2125</v>
      </c>
      <c r="B150" s="7"/>
      <c r="C150" s="7" t="s">
        <v>439</v>
      </c>
      <c r="D150" s="141" t="s">
        <v>21</v>
      </c>
      <c r="E150" s="152">
        <v>16</v>
      </c>
      <c r="F150" s="158"/>
      <c r="G150" s="216"/>
    </row>
    <row r="151" spans="1:7" s="5" customFormat="1">
      <c r="A151" s="173"/>
      <c r="B151" s="7"/>
      <c r="C151" s="7"/>
      <c r="D151" s="141"/>
      <c r="E151" s="152"/>
      <c r="F151" s="158"/>
      <c r="G151" s="216"/>
    </row>
    <row r="152" spans="1:7" s="5" customFormat="1" ht="16.5" customHeight="1">
      <c r="A152" s="173" t="s">
        <v>2126</v>
      </c>
      <c r="B152" s="7"/>
      <c r="C152" s="7" t="s">
        <v>440</v>
      </c>
      <c r="D152" s="141" t="s">
        <v>21</v>
      </c>
      <c r="E152" s="152">
        <v>1</v>
      </c>
      <c r="F152" s="158"/>
      <c r="G152" s="216"/>
    </row>
    <row r="153" spans="1:7" s="5" customFormat="1" ht="16.5" customHeight="1">
      <c r="A153" s="173"/>
      <c r="B153" s="7"/>
      <c r="C153" s="7"/>
      <c r="D153" s="141"/>
      <c r="E153" s="152"/>
      <c r="F153" s="158"/>
      <c r="G153" s="216"/>
    </row>
    <row r="154" spans="1:7" s="5" customFormat="1" ht="16.5" customHeight="1">
      <c r="A154" s="173"/>
      <c r="B154" s="7"/>
      <c r="C154" s="7"/>
      <c r="D154" s="141"/>
      <c r="E154" s="152"/>
      <c r="F154" s="158"/>
      <c r="G154" s="216"/>
    </row>
    <row r="155" spans="1:7" s="5" customFormat="1" ht="16.5" customHeight="1">
      <c r="A155" s="173"/>
      <c r="B155" s="7"/>
      <c r="C155" s="7"/>
      <c r="D155" s="141"/>
      <c r="E155" s="152"/>
      <c r="F155" s="158"/>
      <c r="G155" s="216"/>
    </row>
    <row r="156" spans="1:7" s="5" customFormat="1" ht="16.5" customHeight="1">
      <c r="A156" s="173"/>
      <c r="B156" s="7"/>
      <c r="C156" s="7"/>
      <c r="D156" s="141"/>
      <c r="E156" s="152"/>
      <c r="F156" s="158"/>
      <c r="G156" s="216"/>
    </row>
    <row r="157" spans="1:7" s="5" customFormat="1">
      <c r="A157" s="214"/>
      <c r="B157" s="7"/>
      <c r="C157" s="7"/>
      <c r="D157" s="141"/>
      <c r="E157" s="152"/>
      <c r="F157" s="158"/>
      <c r="G157" s="1377"/>
    </row>
    <row r="158" spans="1:7" s="5" customFormat="1">
      <c r="A158" s="217"/>
      <c r="B158" s="143"/>
      <c r="C158" s="144" t="s">
        <v>79</v>
      </c>
      <c r="D158" s="145"/>
      <c r="E158" s="146"/>
      <c r="F158" s="379" t="s">
        <v>18</v>
      </c>
      <c r="G158" s="218"/>
    </row>
    <row r="159" spans="1:7" s="5" customFormat="1" ht="15" customHeight="1">
      <c r="A159" s="217"/>
      <c r="B159" s="147"/>
      <c r="C159" s="144" t="s">
        <v>80</v>
      </c>
      <c r="D159" s="148"/>
      <c r="E159" s="146"/>
      <c r="F159" s="379" t="s">
        <v>18</v>
      </c>
      <c r="G159" s="218"/>
    </row>
    <row r="160" spans="1:7">
      <c r="A160" s="831"/>
      <c r="C160" s="832"/>
      <c r="E160" s="839"/>
      <c r="G160" s="843"/>
    </row>
    <row r="161" spans="1:7">
      <c r="A161" s="831"/>
      <c r="G161" s="836"/>
    </row>
    <row r="162" spans="1:7" s="5" customFormat="1">
      <c r="A162" s="173" t="s">
        <v>2127</v>
      </c>
      <c r="B162" s="7" t="s">
        <v>0</v>
      </c>
      <c r="C162" s="8" t="s">
        <v>29</v>
      </c>
      <c r="D162" s="10"/>
      <c r="E162" s="142"/>
      <c r="F162" s="158"/>
      <c r="G162" s="216"/>
    </row>
    <row r="163" spans="1:7" s="5" customFormat="1" ht="9" customHeight="1">
      <c r="A163" s="173"/>
      <c r="B163" s="7"/>
      <c r="C163" s="8"/>
      <c r="D163" s="10"/>
      <c r="E163" s="142"/>
      <c r="F163" s="158"/>
      <c r="G163" s="216"/>
    </row>
    <row r="164" spans="1:7" s="5" customFormat="1">
      <c r="A164" s="173"/>
      <c r="B164" s="7"/>
      <c r="C164" s="8" t="s">
        <v>480</v>
      </c>
      <c r="D164" s="10"/>
      <c r="E164" s="142"/>
      <c r="F164" s="158"/>
      <c r="G164" s="216"/>
    </row>
    <row r="165" spans="1:7" s="5" customFormat="1" ht="7.5" customHeight="1">
      <c r="A165" s="173"/>
      <c r="B165" s="7"/>
      <c r="C165" s="8"/>
      <c r="D165" s="10"/>
      <c r="E165" s="142"/>
      <c r="F165" s="158"/>
      <c r="G165" s="216"/>
    </row>
    <row r="166" spans="1:7" s="5" customFormat="1">
      <c r="A166" s="173"/>
      <c r="B166" s="7" t="s">
        <v>1</v>
      </c>
      <c r="C166" s="401" t="s">
        <v>41</v>
      </c>
      <c r="D166" s="10"/>
      <c r="E166" s="142"/>
      <c r="F166" s="158"/>
      <c r="G166" s="215"/>
    </row>
    <row r="167" spans="1:7" s="13" customFormat="1" ht="26.4">
      <c r="A167" s="592" t="s">
        <v>2128</v>
      </c>
      <c r="B167" s="395"/>
      <c r="C167" s="395" t="s">
        <v>483</v>
      </c>
      <c r="D167" s="370" t="s">
        <v>30</v>
      </c>
      <c r="E167" s="375">
        <v>8.1647999999999996</v>
      </c>
      <c r="F167" s="158"/>
      <c r="G167" s="593"/>
    </row>
    <row r="168" spans="1:7" s="5" customFormat="1">
      <c r="A168" s="173"/>
      <c r="B168" s="7"/>
      <c r="C168" s="7"/>
      <c r="D168" s="10"/>
      <c r="E168" s="18"/>
      <c r="F168" s="158"/>
      <c r="G168" s="216"/>
    </row>
    <row r="169" spans="1:7" s="5" customFormat="1" ht="13.5" customHeight="1">
      <c r="A169" s="173"/>
      <c r="B169" s="7" t="s">
        <v>1</v>
      </c>
      <c r="C169" s="401" t="s">
        <v>35</v>
      </c>
      <c r="D169" s="10"/>
      <c r="E169" s="18"/>
      <c r="F169" s="158"/>
      <c r="G169" s="216"/>
    </row>
    <row r="170" spans="1:7" s="5" customFormat="1">
      <c r="A170" s="173"/>
      <c r="B170" s="7"/>
      <c r="C170" s="8" t="s">
        <v>42</v>
      </c>
      <c r="D170" s="10"/>
      <c r="E170" s="18"/>
      <c r="F170" s="158"/>
      <c r="G170" s="216"/>
    </row>
    <row r="171" spans="1:7" s="13" customFormat="1" ht="26.4">
      <c r="A171" s="592" t="s">
        <v>2129</v>
      </c>
      <c r="B171" s="395"/>
      <c r="C171" s="395" t="s">
        <v>221</v>
      </c>
      <c r="D171" s="370" t="s">
        <v>30</v>
      </c>
      <c r="E171" s="375">
        <v>25.65</v>
      </c>
      <c r="F171" s="158"/>
      <c r="G171" s="593"/>
    </row>
    <row r="172" spans="1:7" s="5" customFormat="1">
      <c r="A172" s="173"/>
      <c r="B172" s="7"/>
      <c r="C172" s="7"/>
      <c r="D172" s="10"/>
      <c r="E172" s="378"/>
      <c r="F172" s="158"/>
      <c r="G172" s="216"/>
    </row>
    <row r="173" spans="1:7" s="5" customFormat="1">
      <c r="A173" s="173"/>
      <c r="B173" s="7"/>
      <c r="C173" s="8" t="s">
        <v>481</v>
      </c>
      <c r="D173" s="10"/>
      <c r="E173" s="142"/>
      <c r="F173" s="158"/>
      <c r="G173" s="172"/>
    </row>
    <row r="174" spans="1:7" s="5" customFormat="1">
      <c r="A174" s="173"/>
      <c r="B174" s="7"/>
      <c r="C174" s="8"/>
      <c r="D174" s="10"/>
      <c r="E174" s="142"/>
      <c r="F174" s="158"/>
      <c r="G174" s="172"/>
    </row>
    <row r="175" spans="1:7" s="5" customFormat="1">
      <c r="A175" s="173"/>
      <c r="B175" s="7" t="s">
        <v>1</v>
      </c>
      <c r="C175" s="401" t="s">
        <v>41</v>
      </c>
      <c r="D175" s="10"/>
      <c r="E175" s="142"/>
      <c r="F175" s="158"/>
      <c r="G175" s="172"/>
    </row>
    <row r="176" spans="1:7" s="5" customFormat="1" ht="26.4">
      <c r="A176" s="173" t="s">
        <v>2130</v>
      </c>
      <c r="B176" s="7"/>
      <c r="C176" s="7" t="s">
        <v>483</v>
      </c>
      <c r="D176" s="370" t="s">
        <v>30</v>
      </c>
      <c r="E176" s="375">
        <v>6.9707999999999997</v>
      </c>
      <c r="F176" s="158"/>
      <c r="G176" s="276"/>
    </row>
    <row r="177" spans="1:7">
      <c r="A177" s="831"/>
      <c r="G177" s="836"/>
    </row>
    <row r="178" spans="1:7" s="5" customFormat="1" ht="13.5" customHeight="1">
      <c r="A178" s="173"/>
      <c r="B178" s="7" t="s">
        <v>1</v>
      </c>
      <c r="C178" s="401" t="s">
        <v>35</v>
      </c>
      <c r="D178" s="10"/>
      <c r="E178" s="18"/>
      <c r="F178" s="158"/>
      <c r="G178" s="216"/>
    </row>
    <row r="179" spans="1:7" s="5" customFormat="1">
      <c r="A179" s="173"/>
      <c r="B179" s="7"/>
      <c r="C179" s="8" t="s">
        <v>42</v>
      </c>
      <c r="D179" s="10"/>
      <c r="E179" s="18"/>
      <c r="F179" s="158"/>
      <c r="G179" s="216"/>
    </row>
    <row r="180" spans="1:7" s="5" customFormat="1" ht="26.4">
      <c r="A180" s="173" t="s">
        <v>2131</v>
      </c>
      <c r="B180" s="7"/>
      <c r="C180" s="7" t="s">
        <v>221</v>
      </c>
      <c r="D180" s="370" t="s">
        <v>30</v>
      </c>
      <c r="E180" s="375">
        <v>30.837599999999998</v>
      </c>
      <c r="F180" s="158"/>
      <c r="G180" s="216"/>
    </row>
    <row r="181" spans="1:7" s="20" customFormat="1" ht="7.2" customHeight="1">
      <c r="A181" s="173"/>
      <c r="B181" s="23"/>
      <c r="C181" s="23"/>
      <c r="D181" s="40"/>
      <c r="E181" s="118"/>
      <c r="F181" s="157"/>
      <c r="G181" s="216"/>
    </row>
    <row r="182" spans="1:7" s="5" customFormat="1">
      <c r="A182" s="173"/>
      <c r="B182" s="7"/>
      <c r="C182" s="8" t="s">
        <v>482</v>
      </c>
      <c r="D182" s="10"/>
      <c r="E182" s="142"/>
      <c r="F182" s="158"/>
      <c r="G182" s="216"/>
    </row>
    <row r="183" spans="1:7" s="5" customFormat="1" ht="10.199999999999999" customHeight="1">
      <c r="A183" s="173"/>
      <c r="B183" s="7"/>
      <c r="C183" s="8"/>
      <c r="D183" s="10"/>
      <c r="E183" s="142"/>
      <c r="F183" s="158"/>
      <c r="G183" s="216"/>
    </row>
    <row r="184" spans="1:7" s="5" customFormat="1">
      <c r="A184" s="173"/>
      <c r="B184" s="7" t="s">
        <v>1</v>
      </c>
      <c r="C184" s="401" t="s">
        <v>41</v>
      </c>
      <c r="D184" s="10"/>
      <c r="E184" s="142"/>
      <c r="F184" s="158"/>
      <c r="G184" s="216"/>
    </row>
    <row r="185" spans="1:7" s="5" customFormat="1" ht="26.4">
      <c r="A185" s="173" t="s">
        <v>2132</v>
      </c>
      <c r="B185" s="7"/>
      <c r="C185" s="7" t="s">
        <v>483</v>
      </c>
      <c r="D185" s="370" t="s">
        <v>30</v>
      </c>
      <c r="E185" s="406">
        <v>0.24</v>
      </c>
      <c r="F185" s="158"/>
      <c r="G185" s="216"/>
    </row>
    <row r="186" spans="1:7" s="5" customFormat="1" ht="10.199999999999999" customHeight="1">
      <c r="A186" s="173"/>
      <c r="B186" s="7"/>
      <c r="C186" s="7"/>
      <c r="D186" s="10"/>
      <c r="E186" s="18"/>
      <c r="F186" s="158"/>
      <c r="G186" s="216"/>
    </row>
    <row r="187" spans="1:7" s="5" customFormat="1" ht="13.5" customHeight="1">
      <c r="A187" s="173"/>
      <c r="B187" s="7" t="s">
        <v>1</v>
      </c>
      <c r="C187" s="401" t="s">
        <v>35</v>
      </c>
      <c r="D187" s="10"/>
      <c r="E187" s="18"/>
      <c r="F187" s="158"/>
      <c r="G187" s="202"/>
    </row>
    <row r="188" spans="1:7" s="5" customFormat="1">
      <c r="A188" s="173"/>
      <c r="B188" s="7"/>
      <c r="C188" s="8" t="s">
        <v>42</v>
      </c>
      <c r="D188" s="10"/>
      <c r="E188" s="18"/>
      <c r="F188" s="158"/>
      <c r="G188" s="216"/>
    </row>
    <row r="189" spans="1:7" s="5" customFormat="1" ht="26.4">
      <c r="A189" s="173" t="s">
        <v>2133</v>
      </c>
      <c r="B189" s="7"/>
      <c r="C189" s="7" t="s">
        <v>221</v>
      </c>
      <c r="D189" s="370" t="s">
        <v>30</v>
      </c>
      <c r="E189" s="375">
        <v>32.032800000000002</v>
      </c>
      <c r="F189" s="158"/>
      <c r="G189" s="216"/>
    </row>
    <row r="190" spans="1:7" s="5" customFormat="1" ht="8.1" customHeight="1">
      <c r="A190" s="173"/>
      <c r="B190" s="7"/>
      <c r="C190" s="7"/>
      <c r="D190" s="370"/>
      <c r="E190" s="375"/>
      <c r="F190" s="158"/>
      <c r="G190" s="216"/>
    </row>
    <row r="191" spans="1:7" s="5" customFormat="1">
      <c r="A191" s="173"/>
      <c r="B191" s="7"/>
      <c r="C191" s="8" t="s">
        <v>484</v>
      </c>
      <c r="D191" s="10"/>
      <c r="E191" s="142"/>
      <c r="F191" s="158"/>
      <c r="G191" s="216"/>
    </row>
    <row r="192" spans="1:7" s="5" customFormat="1" ht="9" customHeight="1">
      <c r="A192" s="173"/>
      <c r="B192" s="7"/>
      <c r="C192" s="8"/>
      <c r="D192" s="10"/>
      <c r="E192" s="142"/>
      <c r="F192" s="158"/>
      <c r="G192" s="216"/>
    </row>
    <row r="193" spans="1:7" s="5" customFormat="1">
      <c r="A193" s="173"/>
      <c r="B193" s="7" t="s">
        <v>1</v>
      </c>
      <c r="C193" s="401" t="s">
        <v>41</v>
      </c>
      <c r="D193" s="10"/>
      <c r="E193" s="142"/>
      <c r="F193" s="158"/>
      <c r="G193" s="216"/>
    </row>
    <row r="194" spans="1:7" s="5" customFormat="1" ht="26.4">
      <c r="A194" s="173" t="s">
        <v>2134</v>
      </c>
      <c r="B194" s="7"/>
      <c r="C194" s="7" t="s">
        <v>483</v>
      </c>
      <c r="D194" s="370" t="s">
        <v>30</v>
      </c>
      <c r="E194" s="406">
        <v>0.1176</v>
      </c>
      <c r="F194" s="158"/>
      <c r="G194" s="216"/>
    </row>
    <row r="195" spans="1:7" s="5" customFormat="1" ht="5.7" customHeight="1">
      <c r="A195" s="173"/>
      <c r="B195" s="7"/>
      <c r="C195" s="7"/>
      <c r="D195" s="10"/>
      <c r="E195" s="18"/>
      <c r="F195" s="158"/>
      <c r="G195" s="216"/>
    </row>
    <row r="196" spans="1:7" s="5" customFormat="1" ht="13.5" customHeight="1">
      <c r="A196" s="173"/>
      <c r="B196" s="7" t="s">
        <v>1</v>
      </c>
      <c r="C196" s="401" t="s">
        <v>35</v>
      </c>
      <c r="D196" s="10"/>
      <c r="E196" s="18"/>
      <c r="F196" s="158"/>
      <c r="G196" s="216"/>
    </row>
    <row r="197" spans="1:7" s="5" customFormat="1">
      <c r="A197" s="173"/>
      <c r="B197" s="7"/>
      <c r="C197" s="8" t="s">
        <v>42</v>
      </c>
      <c r="D197" s="10"/>
      <c r="E197" s="18"/>
      <c r="F197" s="158"/>
      <c r="G197" s="216"/>
    </row>
    <row r="198" spans="1:7" s="5" customFormat="1" ht="26.4">
      <c r="A198" s="173" t="s">
        <v>2135</v>
      </c>
      <c r="B198" s="7"/>
      <c r="C198" s="7" t="s">
        <v>221</v>
      </c>
      <c r="D198" s="370" t="s">
        <v>30</v>
      </c>
      <c r="E198" s="375">
        <v>6.6215999999999999</v>
      </c>
      <c r="F198" s="158"/>
      <c r="G198" s="216"/>
    </row>
    <row r="199" spans="1:7" s="5" customFormat="1">
      <c r="A199" s="173"/>
      <c r="B199" s="7"/>
      <c r="C199" s="671"/>
      <c r="D199" s="370"/>
      <c r="E199" s="375"/>
      <c r="F199" s="158"/>
      <c r="G199" s="216"/>
    </row>
    <row r="200" spans="1:7" s="5" customFormat="1">
      <c r="A200" s="173"/>
      <c r="B200" s="7"/>
      <c r="C200" s="8" t="s">
        <v>485</v>
      </c>
      <c r="D200" s="10"/>
      <c r="E200" s="142"/>
      <c r="F200" s="158"/>
      <c r="G200" s="202"/>
    </row>
    <row r="201" spans="1:7" s="5" customFormat="1">
      <c r="A201" s="173"/>
      <c r="B201" s="7"/>
      <c r="C201" s="8"/>
      <c r="D201" s="10"/>
      <c r="E201" s="142"/>
      <c r="F201" s="158"/>
      <c r="G201" s="216"/>
    </row>
    <row r="202" spans="1:7" s="5" customFormat="1">
      <c r="A202" s="173"/>
      <c r="B202" s="7" t="s">
        <v>1</v>
      </c>
      <c r="C202" s="401" t="s">
        <v>41</v>
      </c>
      <c r="D202" s="10"/>
      <c r="E202" s="142"/>
      <c r="F202" s="158"/>
      <c r="G202" s="216"/>
    </row>
    <row r="203" spans="1:7" s="5" customFormat="1" ht="26.4">
      <c r="A203" s="173" t="s">
        <v>2136</v>
      </c>
      <c r="B203" s="7"/>
      <c r="C203" s="7" t="s">
        <v>483</v>
      </c>
      <c r="D203" s="370" t="s">
        <v>30</v>
      </c>
      <c r="E203" s="406">
        <v>0.74519999999999997</v>
      </c>
      <c r="F203" s="158"/>
      <c r="G203" s="216"/>
    </row>
    <row r="204" spans="1:7" s="5" customFormat="1">
      <c r="A204" s="173"/>
      <c r="B204" s="7"/>
      <c r="C204" s="7"/>
      <c r="D204" s="10"/>
      <c r="E204" s="18"/>
      <c r="F204" s="158"/>
      <c r="G204" s="216"/>
    </row>
    <row r="205" spans="1:7" s="5" customFormat="1" ht="13.5" customHeight="1">
      <c r="A205" s="173"/>
      <c r="B205" s="7" t="s">
        <v>1</v>
      </c>
      <c r="C205" s="401" t="s">
        <v>35</v>
      </c>
      <c r="D205" s="10"/>
      <c r="E205" s="18"/>
      <c r="F205" s="158"/>
      <c r="G205" s="216"/>
    </row>
    <row r="206" spans="1:7" s="5" customFormat="1">
      <c r="A206" s="173"/>
      <c r="B206" s="7"/>
      <c r="C206" s="8" t="s">
        <v>42</v>
      </c>
      <c r="D206" s="10"/>
      <c r="E206" s="18"/>
      <c r="F206" s="158"/>
      <c r="G206" s="216"/>
    </row>
    <row r="207" spans="1:7" s="5" customFormat="1" ht="26.4">
      <c r="A207" s="173" t="s">
        <v>2137</v>
      </c>
      <c r="B207" s="7"/>
      <c r="C207" s="7" t="s">
        <v>221</v>
      </c>
      <c r="D207" s="370" t="s">
        <v>30</v>
      </c>
      <c r="E207" s="375">
        <v>40.212000000000003</v>
      </c>
      <c r="F207" s="158"/>
      <c r="G207" s="216"/>
    </row>
    <row r="208" spans="1:7" s="5" customFormat="1">
      <c r="A208" s="173"/>
      <c r="B208" s="7"/>
      <c r="C208" s="7"/>
      <c r="D208" s="370"/>
      <c r="E208" s="375"/>
      <c r="F208" s="158"/>
      <c r="G208" s="216"/>
    </row>
    <row r="209" spans="1:7" s="5" customFormat="1">
      <c r="A209" s="173"/>
      <c r="B209" s="7"/>
      <c r="C209" s="8" t="s">
        <v>486</v>
      </c>
      <c r="D209" s="10"/>
      <c r="E209" s="142"/>
      <c r="F209" s="158"/>
      <c r="G209" s="216"/>
    </row>
    <row r="210" spans="1:7" s="5" customFormat="1">
      <c r="A210" s="173"/>
      <c r="B210" s="7"/>
      <c r="C210" s="8"/>
      <c r="D210" s="10"/>
      <c r="E210" s="142"/>
      <c r="F210" s="158"/>
      <c r="G210" s="216"/>
    </row>
    <row r="211" spans="1:7" s="5" customFormat="1">
      <c r="A211" s="173"/>
      <c r="B211" s="7" t="s">
        <v>1</v>
      </c>
      <c r="C211" s="401" t="s">
        <v>41</v>
      </c>
      <c r="D211" s="10"/>
      <c r="E211" s="142"/>
      <c r="F211" s="158"/>
      <c r="G211" s="216"/>
    </row>
    <row r="212" spans="1:7" s="5" customFormat="1" ht="26.4">
      <c r="A212" s="173" t="s">
        <v>2138</v>
      </c>
      <c r="B212" s="7"/>
      <c r="C212" s="7" t="s">
        <v>483</v>
      </c>
      <c r="D212" s="370" t="s">
        <v>30</v>
      </c>
      <c r="E212" s="406">
        <v>0.1</v>
      </c>
      <c r="F212" s="158"/>
      <c r="G212" s="216"/>
    </row>
    <row r="213" spans="1:7" s="20" customFormat="1">
      <c r="A213" s="173"/>
      <c r="B213" s="23"/>
      <c r="C213" s="23"/>
      <c r="D213" s="40"/>
      <c r="E213" s="118"/>
      <c r="F213" s="157"/>
      <c r="G213" s="202"/>
    </row>
    <row r="214" spans="1:7" s="5" customFormat="1" ht="13.5" customHeight="1">
      <c r="A214" s="173"/>
      <c r="B214" s="7" t="s">
        <v>1</v>
      </c>
      <c r="C214" s="401" t="s">
        <v>35</v>
      </c>
      <c r="D214" s="10"/>
      <c r="E214" s="18"/>
      <c r="F214" s="158"/>
      <c r="G214" s="216"/>
    </row>
    <row r="215" spans="1:7" s="5" customFormat="1">
      <c r="A215" s="173"/>
      <c r="B215" s="7"/>
      <c r="C215" s="8" t="s">
        <v>42</v>
      </c>
      <c r="D215" s="10"/>
      <c r="E215" s="18"/>
      <c r="F215" s="158"/>
      <c r="G215" s="216"/>
    </row>
    <row r="216" spans="1:7" s="5" customFormat="1" ht="26.4">
      <c r="A216" s="173" t="s">
        <v>2139</v>
      </c>
      <c r="B216" s="7"/>
      <c r="C216" s="7" t="s">
        <v>221</v>
      </c>
      <c r="D216" s="370" t="s">
        <v>30</v>
      </c>
      <c r="E216" s="375">
        <v>17.570399999999999</v>
      </c>
      <c r="F216" s="158"/>
      <c r="G216" s="216"/>
    </row>
    <row r="217" spans="1:7" s="5" customFormat="1">
      <c r="A217" s="173"/>
      <c r="B217" s="7"/>
      <c r="C217" s="671"/>
      <c r="D217" s="370"/>
      <c r="E217" s="375"/>
      <c r="F217" s="158"/>
      <c r="G217" s="216"/>
    </row>
    <row r="218" spans="1:7" s="5" customFormat="1">
      <c r="A218" s="173"/>
      <c r="B218" s="7"/>
      <c r="C218" s="671"/>
      <c r="D218" s="370"/>
      <c r="E218" s="375"/>
      <c r="F218" s="158"/>
      <c r="G218" s="216"/>
    </row>
    <row r="219" spans="1:7" s="5" customFormat="1">
      <c r="A219" s="173"/>
      <c r="B219" s="7"/>
      <c r="C219" s="671"/>
      <c r="D219" s="370"/>
      <c r="E219" s="375"/>
      <c r="F219" s="158"/>
      <c r="G219" s="216"/>
    </row>
    <row r="220" spans="1:7" s="5" customFormat="1">
      <c r="A220" s="173"/>
      <c r="B220" s="7"/>
      <c r="C220" s="671"/>
      <c r="D220" s="370"/>
      <c r="E220" s="375"/>
      <c r="F220" s="158"/>
      <c r="G220" s="216"/>
    </row>
    <row r="221" spans="1:7" s="5" customFormat="1">
      <c r="A221" s="173"/>
      <c r="B221" s="7"/>
      <c r="C221" s="671"/>
      <c r="D221" s="370"/>
      <c r="E221" s="375"/>
      <c r="F221" s="158"/>
      <c r="G221" s="216"/>
    </row>
    <row r="222" spans="1:7" s="5" customFormat="1">
      <c r="A222" s="173"/>
      <c r="B222" s="7"/>
      <c r="C222" s="671"/>
      <c r="D222" s="370"/>
      <c r="E222" s="375"/>
      <c r="F222" s="158"/>
      <c r="G222" s="216"/>
    </row>
    <row r="223" spans="1:7" s="5" customFormat="1">
      <c r="A223" s="173"/>
      <c r="B223" s="7"/>
      <c r="C223" s="671"/>
      <c r="D223" s="370"/>
      <c r="E223" s="375"/>
      <c r="F223" s="158"/>
      <c r="G223" s="216"/>
    </row>
    <row r="224" spans="1:7" s="5" customFormat="1">
      <c r="A224" s="217"/>
      <c r="B224" s="143"/>
      <c r="C224" s="144" t="s">
        <v>79</v>
      </c>
      <c r="D224" s="145"/>
      <c r="E224" s="146"/>
      <c r="F224" s="379" t="s">
        <v>18</v>
      </c>
      <c r="G224" s="218"/>
    </row>
    <row r="225" spans="1:7" s="5" customFormat="1" ht="15" customHeight="1">
      <c r="A225" s="217"/>
      <c r="B225" s="147"/>
      <c r="C225" s="144" t="s">
        <v>80</v>
      </c>
      <c r="D225" s="148"/>
      <c r="E225" s="146"/>
      <c r="F225" s="379" t="s">
        <v>18</v>
      </c>
      <c r="G225" s="218"/>
    </row>
    <row r="226" spans="1:7">
      <c r="A226" s="831"/>
      <c r="C226" s="842"/>
      <c r="D226" s="844"/>
      <c r="E226" s="839"/>
      <c r="G226" s="843"/>
    </row>
    <row r="227" spans="1:7" s="5" customFormat="1" ht="14.25" customHeight="1">
      <c r="A227" s="173" t="s">
        <v>2140</v>
      </c>
      <c r="B227" s="7" t="s">
        <v>4</v>
      </c>
      <c r="C227" s="8" t="s">
        <v>31</v>
      </c>
      <c r="D227" s="10"/>
      <c r="E227" s="142"/>
      <c r="F227" s="158"/>
      <c r="G227" s="216"/>
    </row>
    <row r="228" spans="1:7" s="5" customFormat="1">
      <c r="A228" s="173"/>
      <c r="B228" s="7" t="s">
        <v>5</v>
      </c>
      <c r="C228" s="401" t="s">
        <v>442</v>
      </c>
      <c r="D228" s="10"/>
      <c r="E228" s="18"/>
      <c r="F228" s="158"/>
      <c r="G228" s="216" t="str">
        <f>IF(E228="-",F228,IF(E228="","",F228*E228))</f>
        <v/>
      </c>
    </row>
    <row r="229" spans="1:7" s="5" customFormat="1">
      <c r="A229" s="173" t="s">
        <v>2141</v>
      </c>
      <c r="B229" s="7"/>
      <c r="C229" s="7" t="s">
        <v>431</v>
      </c>
      <c r="D229" s="141" t="s">
        <v>16</v>
      </c>
      <c r="E229" s="152">
        <v>2.9452431127404313</v>
      </c>
      <c r="F229" s="158"/>
      <c r="G229" s="216"/>
    </row>
    <row r="230" spans="1:7" s="5" customFormat="1">
      <c r="A230" s="173"/>
      <c r="B230" s="7"/>
      <c r="C230" s="7"/>
      <c r="D230" s="141"/>
      <c r="E230" s="142"/>
      <c r="F230" s="158"/>
      <c r="G230" s="216"/>
    </row>
    <row r="231" spans="1:7" s="5" customFormat="1">
      <c r="A231" s="173" t="s">
        <v>2142</v>
      </c>
      <c r="B231" s="7"/>
      <c r="C231" s="7" t="s">
        <v>432</v>
      </c>
      <c r="D231" s="141" t="s">
        <v>16</v>
      </c>
      <c r="E231" s="142">
        <v>8.6378090010451203</v>
      </c>
      <c r="F231" s="158"/>
      <c r="G231" s="216"/>
    </row>
    <row r="232" spans="1:7" s="5" customFormat="1">
      <c r="A232" s="173"/>
      <c r="B232" s="7"/>
      <c r="C232" s="7"/>
      <c r="D232" s="141"/>
      <c r="E232" s="142"/>
      <c r="F232" s="158"/>
      <c r="G232" s="216"/>
    </row>
    <row r="233" spans="1:7" s="5" customFormat="1">
      <c r="A233" s="173" t="s">
        <v>2143</v>
      </c>
      <c r="B233" s="7"/>
      <c r="C233" s="7" t="s">
        <v>735</v>
      </c>
      <c r="D233" s="141" t="s">
        <v>16</v>
      </c>
      <c r="E233" s="142">
        <v>2.016</v>
      </c>
      <c r="F233" s="158"/>
      <c r="G233" s="216"/>
    </row>
    <row r="234" spans="1:7" s="5" customFormat="1">
      <c r="A234" s="173"/>
      <c r="B234" s="7"/>
      <c r="C234" s="7"/>
      <c r="D234" s="141"/>
      <c r="E234" s="142"/>
      <c r="F234" s="158"/>
      <c r="G234" s="216"/>
    </row>
    <row r="235" spans="1:7" s="5" customFormat="1">
      <c r="A235" s="173"/>
      <c r="B235" s="7" t="s">
        <v>5</v>
      </c>
      <c r="C235" s="401" t="s">
        <v>231</v>
      </c>
      <c r="D235" s="141"/>
      <c r="E235" s="142"/>
      <c r="F235" s="158"/>
      <c r="G235" s="202"/>
    </row>
    <row r="236" spans="1:7" s="5" customFormat="1">
      <c r="A236" s="173" t="s">
        <v>2144</v>
      </c>
      <c r="B236" s="7"/>
      <c r="C236" s="7" t="s">
        <v>230</v>
      </c>
      <c r="D236" s="141" t="s">
        <v>16</v>
      </c>
      <c r="E236" s="152">
        <v>139.46578767072126</v>
      </c>
      <c r="F236" s="158"/>
      <c r="G236" s="216"/>
    </row>
    <row r="237" spans="1:7" s="5" customFormat="1" ht="8.1" customHeight="1">
      <c r="A237" s="173"/>
      <c r="B237" s="7"/>
      <c r="C237" s="7"/>
      <c r="D237" s="141"/>
      <c r="E237" s="152"/>
      <c r="F237" s="158"/>
      <c r="G237" s="216"/>
    </row>
    <row r="238" spans="1:7" s="5" customFormat="1">
      <c r="A238" s="173" t="s">
        <v>2145</v>
      </c>
      <c r="B238" s="7"/>
      <c r="C238" s="7" t="s">
        <v>421</v>
      </c>
      <c r="D238" s="141" t="s">
        <v>16</v>
      </c>
      <c r="E238" s="152">
        <v>25.164157155254287</v>
      </c>
      <c r="F238" s="158"/>
      <c r="G238" s="216"/>
    </row>
    <row r="239" spans="1:7" s="5" customFormat="1" ht="8.6999999999999993" customHeight="1">
      <c r="A239" s="173"/>
      <c r="B239" s="7"/>
      <c r="C239" s="377"/>
      <c r="D239" s="141"/>
      <c r="E239" s="152"/>
      <c r="F239" s="158"/>
      <c r="G239" s="216"/>
    </row>
    <row r="240" spans="1:7" s="5" customFormat="1">
      <c r="A240" s="173" t="s">
        <v>2146</v>
      </c>
      <c r="B240" s="7"/>
      <c r="C240" s="365" t="s">
        <v>422</v>
      </c>
      <c r="D240" s="141" t="s">
        <v>16</v>
      </c>
      <c r="E240" s="152">
        <v>5.8904862254808625</v>
      </c>
      <c r="F240" s="158"/>
      <c r="G240" s="216"/>
    </row>
    <row r="241" spans="1:7" s="5" customFormat="1" ht="8.1" customHeight="1">
      <c r="A241" s="173"/>
      <c r="B241" s="7"/>
      <c r="C241" s="365"/>
      <c r="D241" s="141"/>
      <c r="E241" s="152"/>
      <c r="F241" s="158"/>
      <c r="G241" s="216"/>
    </row>
    <row r="242" spans="1:7" s="5" customFormat="1">
      <c r="A242" s="173" t="s">
        <v>2147</v>
      </c>
      <c r="B242" s="7"/>
      <c r="C242" s="7" t="s">
        <v>410</v>
      </c>
      <c r="D242" s="141" t="s">
        <v>16</v>
      </c>
      <c r="E242" s="152">
        <v>222.68588905552417</v>
      </c>
      <c r="F242" s="158"/>
      <c r="G242" s="216"/>
    </row>
    <row r="243" spans="1:7">
      <c r="A243" s="831"/>
      <c r="G243" s="836"/>
    </row>
    <row r="244" spans="1:7" s="5" customFormat="1">
      <c r="A244" s="173" t="s">
        <v>2148</v>
      </c>
      <c r="B244" s="7"/>
      <c r="C244" s="7" t="s">
        <v>411</v>
      </c>
      <c r="D244" s="141" t="s">
        <v>16</v>
      </c>
      <c r="E244" s="152">
        <v>24.425574612881494</v>
      </c>
      <c r="F244" s="158"/>
      <c r="G244" s="216"/>
    </row>
    <row r="245" spans="1:7" s="5" customFormat="1" ht="9.6" customHeight="1">
      <c r="A245" s="173"/>
      <c r="B245" s="7"/>
      <c r="C245" s="7"/>
      <c r="D245" s="141"/>
      <c r="E245" s="152"/>
      <c r="F245" s="158"/>
      <c r="G245" s="216"/>
    </row>
    <row r="246" spans="1:7" s="5" customFormat="1">
      <c r="A246" s="173" t="s">
        <v>2149</v>
      </c>
      <c r="B246" s="7"/>
      <c r="C246" s="7" t="s">
        <v>408</v>
      </c>
      <c r="D246" s="141" t="s">
        <v>16</v>
      </c>
      <c r="E246" s="485">
        <v>215.49126488768471</v>
      </c>
      <c r="F246" s="158"/>
      <c r="G246" s="216"/>
    </row>
    <row r="247" spans="1:7">
      <c r="A247" s="831"/>
      <c r="B247" s="382"/>
      <c r="C247" s="846"/>
      <c r="D247" s="821"/>
      <c r="G247" s="836"/>
    </row>
    <row r="248" spans="1:7" s="5" customFormat="1">
      <c r="A248" s="173" t="s">
        <v>2150</v>
      </c>
      <c r="B248" s="7"/>
      <c r="C248" s="372" t="s">
        <v>1042</v>
      </c>
      <c r="D248" s="141" t="s">
        <v>16</v>
      </c>
      <c r="E248" s="152">
        <v>64.540879475348717</v>
      </c>
      <c r="F248" s="158"/>
      <c r="G248" s="216"/>
    </row>
    <row r="249" spans="1:7" s="5" customFormat="1">
      <c r="A249" s="173"/>
      <c r="B249" s="7"/>
      <c r="C249" s="366"/>
      <c r="D249" s="141"/>
      <c r="E249" s="152"/>
      <c r="F249" s="158"/>
      <c r="G249" s="216"/>
    </row>
    <row r="250" spans="1:7" s="13" customFormat="1" ht="26.4">
      <c r="A250" s="592" t="s">
        <v>2150</v>
      </c>
      <c r="B250" s="395"/>
      <c r="C250" s="372" t="s">
        <v>1043</v>
      </c>
      <c r="D250" s="370" t="s">
        <v>16</v>
      </c>
      <c r="E250" s="375">
        <v>5.0139818751292982</v>
      </c>
      <c r="F250" s="158"/>
      <c r="G250" s="593"/>
    </row>
    <row r="251" spans="1:7" s="5" customFormat="1">
      <c r="A251" s="173"/>
      <c r="B251" s="7"/>
      <c r="C251" s="366"/>
      <c r="D251" s="370"/>
      <c r="E251" s="375"/>
      <c r="F251" s="158"/>
      <c r="G251" s="216"/>
    </row>
    <row r="252" spans="1:7" s="5" customFormat="1" ht="13.5" customHeight="1">
      <c r="A252" s="173" t="s">
        <v>2151</v>
      </c>
      <c r="B252" s="7"/>
      <c r="C252" s="368" t="s">
        <v>1044</v>
      </c>
      <c r="D252" s="141" t="s">
        <v>16</v>
      </c>
      <c r="E252" s="152">
        <v>65.782079999999993</v>
      </c>
      <c r="F252" s="158"/>
      <c r="G252" s="216"/>
    </row>
    <row r="253" spans="1:7" s="5" customFormat="1" ht="8.6999999999999993" customHeight="1">
      <c r="A253" s="173"/>
      <c r="B253" s="7"/>
      <c r="C253" s="366"/>
      <c r="D253" s="370"/>
      <c r="E253" s="375"/>
      <c r="F253" s="158"/>
      <c r="G253" s="216"/>
    </row>
    <row r="254" spans="1:7" s="5" customFormat="1">
      <c r="A254" s="173" t="s">
        <v>2152</v>
      </c>
      <c r="B254" s="7"/>
      <c r="C254" s="1371" t="s">
        <v>415</v>
      </c>
      <c r="D254" s="141" t="s">
        <v>16</v>
      </c>
      <c r="E254" s="152">
        <v>43.199999999999996</v>
      </c>
      <c r="F254" s="158"/>
      <c r="G254" s="202"/>
    </row>
    <row r="255" spans="1:7" s="5" customFormat="1" ht="8.6999999999999993" customHeight="1">
      <c r="A255" s="173"/>
      <c r="B255" s="7"/>
      <c r="C255" s="366"/>
      <c r="D255" s="370"/>
      <c r="E255" s="375"/>
      <c r="F255" s="158"/>
      <c r="G255" s="216"/>
    </row>
    <row r="256" spans="1:7" s="5" customFormat="1">
      <c r="A256" s="173" t="s">
        <v>2153</v>
      </c>
      <c r="B256" s="7"/>
      <c r="C256" s="368" t="s">
        <v>1045</v>
      </c>
      <c r="D256" s="141" t="s">
        <v>16</v>
      </c>
      <c r="E256" s="152">
        <v>27.143360527015876</v>
      </c>
      <c r="F256" s="158"/>
      <c r="G256" s="216"/>
    </row>
    <row r="257" spans="1:7" s="5" customFormat="1" ht="8.6999999999999993" customHeight="1">
      <c r="A257" s="173"/>
      <c r="B257" s="7"/>
      <c r="C257" s="366"/>
      <c r="D257" s="370"/>
      <c r="E257" s="375"/>
      <c r="F257" s="158"/>
      <c r="G257" s="216"/>
    </row>
    <row r="258" spans="1:7" s="5" customFormat="1">
      <c r="A258" s="173" t="s">
        <v>2154</v>
      </c>
      <c r="B258" s="7"/>
      <c r="C258" s="368" t="s">
        <v>1046</v>
      </c>
      <c r="D258" s="141" t="s">
        <v>16</v>
      </c>
      <c r="E258" s="152">
        <v>35.520000000000003</v>
      </c>
      <c r="F258" s="158"/>
      <c r="G258" s="216"/>
    </row>
    <row r="259" spans="1:7" s="5" customFormat="1" ht="8.6999999999999993" customHeight="1">
      <c r="A259" s="173"/>
      <c r="B259" s="7"/>
      <c r="C259" s="366"/>
      <c r="D259" s="370"/>
      <c r="E259" s="375"/>
      <c r="F259" s="158"/>
      <c r="G259" s="216"/>
    </row>
    <row r="260" spans="1:7" s="5" customFormat="1">
      <c r="A260" s="173" t="s">
        <v>2155</v>
      </c>
      <c r="B260" s="7"/>
      <c r="C260" s="1371" t="s">
        <v>418</v>
      </c>
      <c r="D260" s="141" t="s">
        <v>16</v>
      </c>
      <c r="E260" s="152">
        <v>43.199999999999996</v>
      </c>
      <c r="F260" s="158"/>
      <c r="G260" s="216"/>
    </row>
    <row r="261" spans="1:7" s="20" customFormat="1">
      <c r="A261" s="173"/>
      <c r="B261" s="23"/>
      <c r="C261" s="23"/>
      <c r="D261" s="40"/>
      <c r="E261" s="118"/>
      <c r="F261" s="157"/>
      <c r="G261" s="216"/>
    </row>
    <row r="262" spans="1:7" s="5" customFormat="1">
      <c r="A262" s="173" t="s">
        <v>2156</v>
      </c>
      <c r="B262" s="7"/>
      <c r="C262" s="368" t="s">
        <v>1047</v>
      </c>
      <c r="D262" s="141" t="s">
        <v>16</v>
      </c>
      <c r="E262" s="152">
        <v>27.143360527015876</v>
      </c>
      <c r="F262" s="158"/>
      <c r="G262" s="216"/>
    </row>
    <row r="263" spans="1:7" s="5" customFormat="1">
      <c r="A263" s="173"/>
      <c r="B263" s="7"/>
      <c r="C263" s="367"/>
      <c r="D263" s="141"/>
      <c r="E263" s="152"/>
      <c r="F263" s="158"/>
      <c r="G263" s="216"/>
    </row>
    <row r="264" spans="1:7" s="5" customFormat="1">
      <c r="A264" s="173" t="s">
        <v>2157</v>
      </c>
      <c r="B264" s="7"/>
      <c r="C264" s="368" t="s">
        <v>1048</v>
      </c>
      <c r="D264" s="141" t="s">
        <v>16</v>
      </c>
      <c r="E264" s="152">
        <v>35.520000000000003</v>
      </c>
      <c r="F264" s="158"/>
      <c r="G264" s="216"/>
    </row>
    <row r="265" spans="1:7">
      <c r="A265" s="831"/>
      <c r="G265" s="836"/>
    </row>
    <row r="266" spans="1:7" s="5" customFormat="1">
      <c r="A266" s="173" t="s">
        <v>2158</v>
      </c>
      <c r="B266" s="7"/>
      <c r="C266" s="1371" t="s">
        <v>417</v>
      </c>
      <c r="D266" s="141" t="s">
        <v>16</v>
      </c>
      <c r="E266" s="152">
        <v>43.199999999999996</v>
      </c>
      <c r="F266" s="158"/>
      <c r="G266" s="216"/>
    </row>
    <row r="267" spans="1:7" s="5" customFormat="1">
      <c r="A267" s="173"/>
      <c r="B267" s="7"/>
      <c r="C267" s="367"/>
      <c r="D267" s="141"/>
      <c r="E267" s="152"/>
      <c r="F267" s="158"/>
      <c r="G267" s="216"/>
    </row>
    <row r="268" spans="1:7" s="5" customFormat="1">
      <c r="A268" s="173" t="s">
        <v>2159</v>
      </c>
      <c r="B268" s="7"/>
      <c r="C268" s="368" t="s">
        <v>1049</v>
      </c>
      <c r="D268" s="141" t="s">
        <v>16</v>
      </c>
      <c r="E268" s="152">
        <v>27.143360527015876</v>
      </c>
      <c r="F268" s="158"/>
      <c r="G268" s="216"/>
    </row>
    <row r="269" spans="1:7" s="5" customFormat="1" ht="9.6" customHeight="1">
      <c r="A269" s="173"/>
      <c r="B269" s="7"/>
      <c r="C269" s="367"/>
      <c r="D269" s="141"/>
      <c r="E269" s="152"/>
      <c r="F269" s="158"/>
      <c r="G269" s="216"/>
    </row>
    <row r="270" spans="1:7" s="5" customFormat="1">
      <c r="A270" s="173" t="s">
        <v>2160</v>
      </c>
      <c r="B270" s="7"/>
      <c r="C270" s="368" t="s">
        <v>1050</v>
      </c>
      <c r="D270" s="141" t="s">
        <v>16</v>
      </c>
      <c r="E270" s="152">
        <v>35.520000000000003</v>
      </c>
      <c r="F270" s="158"/>
      <c r="G270" s="202"/>
    </row>
    <row r="271" spans="1:7" s="5" customFormat="1" ht="8.6999999999999993" customHeight="1">
      <c r="A271" s="173"/>
      <c r="B271" s="7"/>
      <c r="C271" s="367"/>
      <c r="D271" s="141"/>
      <c r="E271" s="152"/>
      <c r="F271" s="158"/>
      <c r="G271" s="216"/>
    </row>
    <row r="272" spans="1:7" s="5" customFormat="1">
      <c r="A272" s="173" t="s">
        <v>2161</v>
      </c>
      <c r="B272" s="7"/>
      <c r="C272" s="1371" t="s">
        <v>419</v>
      </c>
      <c r="D272" s="141" t="s">
        <v>16</v>
      </c>
      <c r="E272" s="152">
        <v>40.32</v>
      </c>
      <c r="F272" s="158"/>
      <c r="G272" s="216"/>
    </row>
    <row r="273" spans="1:7" s="5" customFormat="1" ht="8.6999999999999993" customHeight="1">
      <c r="A273" s="173"/>
      <c r="B273" s="7"/>
      <c r="C273" s="367"/>
      <c r="D273" s="141"/>
      <c r="E273" s="152"/>
      <c r="F273" s="158"/>
      <c r="G273" s="216"/>
    </row>
    <row r="274" spans="1:7" s="5" customFormat="1">
      <c r="A274" s="173" t="s">
        <v>2162</v>
      </c>
      <c r="B274" s="7"/>
      <c r="C274" s="368" t="s">
        <v>412</v>
      </c>
      <c r="D274" s="141" t="s">
        <v>16</v>
      </c>
      <c r="E274" s="152">
        <v>160.14582710939331</v>
      </c>
      <c r="F274" s="158"/>
      <c r="G274" s="216"/>
    </row>
    <row r="275" spans="1:7" s="5" customFormat="1" ht="8.6999999999999993" customHeight="1">
      <c r="A275" s="173"/>
      <c r="B275" s="7"/>
      <c r="C275" s="367"/>
      <c r="D275" s="141"/>
      <c r="E275" s="152"/>
      <c r="F275" s="158"/>
      <c r="G275" s="216"/>
    </row>
    <row r="276" spans="1:7" s="5" customFormat="1">
      <c r="A276" s="173" t="s">
        <v>2163</v>
      </c>
      <c r="B276" s="7"/>
      <c r="C276" s="368" t="s">
        <v>423</v>
      </c>
      <c r="D276" s="141" t="s">
        <v>16</v>
      </c>
      <c r="E276" s="152">
        <v>7.5317040000000004</v>
      </c>
      <c r="F276" s="158"/>
      <c r="G276" s="216"/>
    </row>
    <row r="277" spans="1:7">
      <c r="A277" s="831"/>
      <c r="G277" s="836"/>
    </row>
    <row r="278" spans="1:7" s="5" customFormat="1">
      <c r="A278" s="173" t="s">
        <v>2164</v>
      </c>
      <c r="B278" s="7"/>
      <c r="C278" s="402" t="s">
        <v>409</v>
      </c>
      <c r="D278" s="141" t="s">
        <v>16</v>
      </c>
      <c r="E278" s="152">
        <v>189.77099999999996</v>
      </c>
      <c r="F278" s="158"/>
      <c r="G278" s="216"/>
    </row>
    <row r="279" spans="1:7" s="5" customFormat="1" ht="8.6999999999999993" customHeight="1">
      <c r="A279" s="173"/>
      <c r="B279" s="7"/>
      <c r="C279" s="367"/>
      <c r="D279" s="141"/>
      <c r="E279" s="152"/>
      <c r="F279" s="158"/>
      <c r="G279" s="216"/>
    </row>
    <row r="280" spans="1:7" s="5" customFormat="1" ht="18.600000000000001" customHeight="1">
      <c r="A280" s="173" t="s">
        <v>2165</v>
      </c>
      <c r="B280" s="7"/>
      <c r="C280" s="369" t="s">
        <v>424</v>
      </c>
      <c r="D280" s="141" t="s">
        <v>16</v>
      </c>
      <c r="E280" s="152">
        <v>81.232161243871275</v>
      </c>
      <c r="F280" s="158"/>
      <c r="G280" s="216"/>
    </row>
    <row r="281" spans="1:7" s="5" customFormat="1" ht="8.6999999999999993" customHeight="1">
      <c r="A281" s="173"/>
      <c r="B281" s="7"/>
      <c r="C281" s="367"/>
      <c r="D281" s="141"/>
      <c r="E281" s="152"/>
      <c r="F281" s="158"/>
      <c r="G281" s="216"/>
    </row>
    <row r="282" spans="1:7" s="5" customFormat="1">
      <c r="A282" s="173" t="s">
        <v>2166</v>
      </c>
      <c r="B282" s="7"/>
      <c r="C282" s="368" t="s">
        <v>1031</v>
      </c>
      <c r="D282" s="141" t="s">
        <v>16</v>
      </c>
      <c r="E282" s="152">
        <v>32.298000000000002</v>
      </c>
      <c r="F282" s="158"/>
      <c r="G282" s="216"/>
    </row>
    <row r="283" spans="1:7" s="5" customFormat="1">
      <c r="A283" s="173"/>
      <c r="B283" s="7"/>
      <c r="C283" s="368"/>
      <c r="D283" s="141"/>
      <c r="E283" s="152"/>
      <c r="F283" s="158"/>
      <c r="G283" s="216"/>
    </row>
    <row r="284" spans="1:7" s="5" customFormat="1">
      <c r="A284" s="173" t="s">
        <v>2167</v>
      </c>
      <c r="B284" s="7"/>
      <c r="C284" s="369" t="s">
        <v>1032</v>
      </c>
      <c r="D284" s="141" t="s">
        <v>16</v>
      </c>
      <c r="E284" s="152">
        <v>33.929200658769844</v>
      </c>
      <c r="F284" s="158"/>
      <c r="G284" s="216"/>
    </row>
    <row r="285" spans="1:7" s="5" customFormat="1" ht="9.6" customHeight="1">
      <c r="A285" s="173"/>
      <c r="B285" s="7"/>
      <c r="C285" s="369"/>
      <c r="D285" s="141"/>
      <c r="E285" s="152"/>
      <c r="F285" s="158"/>
      <c r="G285" s="216"/>
    </row>
    <row r="286" spans="1:7" s="13" customFormat="1" ht="26.4">
      <c r="A286" s="592" t="s">
        <v>2168</v>
      </c>
      <c r="B286" s="395"/>
      <c r="C286" s="369" t="s">
        <v>1051</v>
      </c>
      <c r="D286" s="370" t="s">
        <v>739</v>
      </c>
      <c r="E286" s="375">
        <v>10374.211362933334</v>
      </c>
      <c r="F286" s="158"/>
      <c r="G286" s="593"/>
    </row>
    <row r="287" spans="1:7" s="5" customFormat="1">
      <c r="A287" s="173"/>
      <c r="B287" s="7"/>
      <c r="C287" s="368"/>
      <c r="D287" s="141"/>
      <c r="E287" s="152"/>
      <c r="F287" s="158"/>
      <c r="G287" s="216"/>
    </row>
    <row r="288" spans="1:7" s="5" customFormat="1">
      <c r="A288" s="173"/>
      <c r="B288" s="7"/>
      <c r="C288" s="368"/>
      <c r="D288" s="141"/>
      <c r="E288" s="152"/>
      <c r="F288" s="158"/>
      <c r="G288" s="216"/>
    </row>
    <row r="289" spans="1:7" s="5" customFormat="1">
      <c r="A289" s="173"/>
      <c r="B289" s="7"/>
      <c r="C289" s="368"/>
      <c r="D289" s="141"/>
      <c r="E289" s="152"/>
      <c r="F289" s="158"/>
      <c r="G289" s="216"/>
    </row>
    <row r="290" spans="1:7" s="5" customFormat="1">
      <c r="A290" s="173"/>
      <c r="B290" s="7"/>
      <c r="C290" s="368"/>
      <c r="D290" s="141"/>
      <c r="E290" s="152"/>
      <c r="F290" s="158"/>
      <c r="G290" s="216"/>
    </row>
    <row r="291" spans="1:7" s="5" customFormat="1">
      <c r="A291" s="173"/>
      <c r="B291" s="7"/>
      <c r="C291" s="368"/>
      <c r="D291" s="141"/>
      <c r="E291" s="152"/>
      <c r="F291" s="158"/>
      <c r="G291" s="216"/>
    </row>
    <row r="292" spans="1:7" s="5" customFormat="1">
      <c r="A292" s="173"/>
      <c r="B292" s="7"/>
      <c r="C292" s="368"/>
      <c r="D292" s="141"/>
      <c r="E292" s="152"/>
      <c r="F292" s="158"/>
      <c r="G292" s="216"/>
    </row>
    <row r="293" spans="1:7" s="5" customFormat="1">
      <c r="A293" s="173"/>
      <c r="B293" s="7"/>
      <c r="C293" s="368"/>
      <c r="D293" s="141"/>
      <c r="E293" s="152"/>
      <c r="F293" s="158"/>
      <c r="G293" s="216"/>
    </row>
    <row r="294" spans="1:7" s="5" customFormat="1">
      <c r="A294" s="173"/>
      <c r="B294" s="7"/>
      <c r="C294" s="368"/>
      <c r="D294" s="141"/>
      <c r="E294" s="152"/>
      <c r="F294" s="158"/>
      <c r="G294" s="216"/>
    </row>
    <row r="295" spans="1:7" s="5" customFormat="1">
      <c r="A295" s="173"/>
      <c r="B295" s="7"/>
      <c r="C295" s="368"/>
      <c r="D295" s="141"/>
      <c r="E295" s="152"/>
      <c r="F295" s="158"/>
      <c r="G295" s="216"/>
    </row>
    <row r="296" spans="1:7" s="5" customFormat="1">
      <c r="A296" s="173"/>
      <c r="B296" s="7"/>
      <c r="C296" s="368"/>
      <c r="D296" s="141"/>
      <c r="E296" s="152"/>
      <c r="F296" s="158"/>
      <c r="G296" s="216"/>
    </row>
    <row r="297" spans="1:7" s="5" customFormat="1">
      <c r="A297" s="173"/>
      <c r="B297" s="7"/>
      <c r="C297" s="368"/>
      <c r="D297" s="141"/>
      <c r="E297" s="152"/>
      <c r="F297" s="158"/>
      <c r="G297" s="216"/>
    </row>
    <row r="298" spans="1:7" s="5" customFormat="1">
      <c r="A298" s="173"/>
      <c r="B298" s="7"/>
      <c r="C298" s="368"/>
      <c r="D298" s="141"/>
      <c r="E298" s="152"/>
      <c r="F298" s="158"/>
      <c r="G298" s="216"/>
    </row>
    <row r="299" spans="1:7" s="5" customFormat="1">
      <c r="A299" s="173"/>
      <c r="B299" s="7"/>
      <c r="C299" s="368"/>
      <c r="D299" s="141"/>
      <c r="E299" s="152"/>
      <c r="F299" s="158"/>
      <c r="G299" s="216"/>
    </row>
    <row r="300" spans="1:7" s="5" customFormat="1" ht="8.1" customHeight="1">
      <c r="A300" s="173"/>
      <c r="B300" s="7"/>
      <c r="C300" s="7"/>
      <c r="D300" s="141"/>
      <c r="E300" s="152"/>
      <c r="F300" s="158"/>
      <c r="G300" s="216"/>
    </row>
    <row r="301" spans="1:7">
      <c r="A301" s="831"/>
      <c r="G301" s="836"/>
    </row>
    <row r="302" spans="1:7" s="5" customFormat="1">
      <c r="A302" s="217"/>
      <c r="B302" s="143"/>
      <c r="C302" s="144" t="s">
        <v>79</v>
      </c>
      <c r="D302" s="145"/>
      <c r="E302" s="146"/>
      <c r="F302" s="379" t="s">
        <v>18</v>
      </c>
      <c r="G302" s="218"/>
    </row>
    <row r="303" spans="1:7" s="5" customFormat="1" ht="15" customHeight="1">
      <c r="A303" s="217"/>
      <c r="B303" s="147"/>
      <c r="C303" s="144" t="s">
        <v>80</v>
      </c>
      <c r="D303" s="148"/>
      <c r="E303" s="146"/>
      <c r="F303" s="379" t="s">
        <v>18</v>
      </c>
      <c r="G303" s="218"/>
    </row>
    <row r="304" spans="1:7">
      <c r="A304" s="831"/>
      <c r="G304" s="836"/>
    </row>
    <row r="305" spans="1:7" s="5" customFormat="1">
      <c r="A305" s="173" t="s">
        <v>2169</v>
      </c>
      <c r="B305" s="7" t="s">
        <v>6</v>
      </c>
      <c r="C305" s="8" t="s">
        <v>36</v>
      </c>
      <c r="D305" s="141"/>
      <c r="E305" s="142"/>
      <c r="F305" s="158"/>
      <c r="G305" s="216"/>
    </row>
    <row r="306" spans="1:7" s="5" customFormat="1">
      <c r="A306" s="173"/>
      <c r="B306" s="373"/>
      <c r="C306" s="401" t="s">
        <v>447</v>
      </c>
      <c r="D306" s="141"/>
      <c r="E306" s="142"/>
      <c r="F306" s="158"/>
      <c r="G306" s="216"/>
    </row>
    <row r="307" spans="1:7" s="5" customFormat="1" ht="12.75" customHeight="1">
      <c r="A307" s="173" t="s">
        <v>2170</v>
      </c>
      <c r="B307" s="7"/>
      <c r="C307" s="7" t="s">
        <v>414</v>
      </c>
      <c r="D307" s="141" t="s">
        <v>17</v>
      </c>
      <c r="E307" s="142">
        <v>557.86315068288502</v>
      </c>
      <c r="F307" s="158"/>
      <c r="G307" s="216"/>
    </row>
    <row r="308" spans="1:7" s="5" customFormat="1" ht="12.75" customHeight="1">
      <c r="A308" s="173"/>
      <c r="B308" s="7"/>
      <c r="C308" s="7"/>
      <c r="D308" s="141"/>
      <c r="E308" s="142"/>
      <c r="F308" s="158"/>
      <c r="G308" s="202"/>
    </row>
    <row r="309" spans="1:7" s="5" customFormat="1">
      <c r="A309" s="173" t="s">
        <v>2171</v>
      </c>
      <c r="B309" s="7"/>
      <c r="C309" s="7" t="s">
        <v>425</v>
      </c>
      <c r="D309" s="141" t="s">
        <v>17</v>
      </c>
      <c r="E309" s="152">
        <v>33.552209540339049</v>
      </c>
      <c r="F309" s="158"/>
      <c r="G309" s="216"/>
    </row>
    <row r="310" spans="1:7" s="5" customFormat="1">
      <c r="A310" s="173"/>
      <c r="B310" s="7"/>
      <c r="C310" s="7"/>
      <c r="D310" s="141"/>
      <c r="E310" s="152"/>
      <c r="F310" s="158"/>
      <c r="G310" s="216"/>
    </row>
    <row r="311" spans="1:7" s="5" customFormat="1">
      <c r="A311" s="173" t="s">
        <v>2172</v>
      </c>
      <c r="B311" s="7"/>
      <c r="C311" s="7" t="s">
        <v>448</v>
      </c>
      <c r="D311" s="141" t="s">
        <v>17</v>
      </c>
      <c r="E311" s="152">
        <v>20</v>
      </c>
      <c r="F311" s="158"/>
      <c r="G311" s="216"/>
    </row>
    <row r="312" spans="1:7" s="5" customFormat="1">
      <c r="A312" s="173"/>
      <c r="B312" s="7"/>
      <c r="C312" s="7"/>
      <c r="D312" s="141"/>
      <c r="E312" s="152"/>
      <c r="F312" s="158"/>
      <c r="G312" s="216"/>
    </row>
    <row r="313" spans="1:7" s="5" customFormat="1">
      <c r="A313" s="173" t="s">
        <v>2173</v>
      </c>
      <c r="B313" s="7"/>
      <c r="C313" s="7" t="s">
        <v>449</v>
      </c>
      <c r="D313" s="141" t="s">
        <v>17</v>
      </c>
      <c r="E313" s="152">
        <v>538.72816221921175</v>
      </c>
      <c r="F313" s="158"/>
      <c r="G313" s="216"/>
    </row>
    <row r="314" spans="1:7" s="5" customFormat="1">
      <c r="A314" s="173"/>
      <c r="B314" s="7"/>
      <c r="C314" s="368"/>
      <c r="D314" s="370"/>
      <c r="E314" s="142"/>
      <c r="F314" s="158"/>
      <c r="G314" s="216"/>
    </row>
    <row r="315" spans="1:7" s="5" customFormat="1">
      <c r="A315" s="173" t="s">
        <v>2174</v>
      </c>
      <c r="B315" s="7"/>
      <c r="C315" s="368" t="s">
        <v>1052</v>
      </c>
      <c r="D315" s="370" t="s">
        <v>17</v>
      </c>
      <c r="E315" s="142">
        <v>33.929200658769844</v>
      </c>
      <c r="F315" s="158"/>
      <c r="G315" s="216"/>
    </row>
    <row r="316" spans="1:7" s="5" customFormat="1">
      <c r="A316" s="173"/>
      <c r="B316" s="7"/>
      <c r="C316" s="368"/>
      <c r="D316" s="370"/>
      <c r="E316" s="142"/>
      <c r="F316" s="158"/>
      <c r="G316" s="216"/>
    </row>
    <row r="317" spans="1:7" s="5" customFormat="1">
      <c r="A317" s="173" t="s">
        <v>2175</v>
      </c>
      <c r="B317" s="7"/>
      <c r="C317" s="368" t="s">
        <v>1053</v>
      </c>
      <c r="D317" s="370" t="s">
        <v>17</v>
      </c>
      <c r="E317" s="142">
        <v>44.400000000000006</v>
      </c>
      <c r="F317" s="158"/>
      <c r="G317" s="216"/>
    </row>
    <row r="318" spans="1:7" s="5" customFormat="1">
      <c r="A318" s="173"/>
      <c r="B318" s="7"/>
      <c r="C318" s="7"/>
      <c r="D318" s="141"/>
      <c r="E318" s="152"/>
      <c r="F318" s="158"/>
      <c r="G318" s="216"/>
    </row>
    <row r="319" spans="1:7" s="5" customFormat="1">
      <c r="A319" s="173" t="s">
        <v>2176</v>
      </c>
      <c r="B319" s="7"/>
      <c r="C319" s="368" t="s">
        <v>1054</v>
      </c>
      <c r="D319" s="370" t="s">
        <v>17</v>
      </c>
      <c r="E319" s="142">
        <v>33.929200658769844</v>
      </c>
      <c r="F319" s="158"/>
      <c r="G319" s="216"/>
    </row>
    <row r="320" spans="1:7" s="5" customFormat="1">
      <c r="A320" s="173"/>
      <c r="B320" s="7"/>
      <c r="C320" s="368"/>
      <c r="D320" s="370"/>
      <c r="E320" s="142"/>
      <c r="F320" s="158"/>
      <c r="G320" s="216"/>
    </row>
    <row r="321" spans="1:7" s="5" customFormat="1">
      <c r="A321" s="278" t="s">
        <v>2177</v>
      </c>
      <c r="B321" s="7"/>
      <c r="C321" s="368" t="s">
        <v>1055</v>
      </c>
      <c r="D321" s="370" t="s">
        <v>17</v>
      </c>
      <c r="E321" s="142">
        <v>44.400000000000006</v>
      </c>
      <c r="F321" s="158"/>
      <c r="G321" s="216"/>
    </row>
    <row r="322" spans="1:7" s="5" customFormat="1">
      <c r="A322" s="173"/>
      <c r="B322" s="7"/>
      <c r="C322" s="368"/>
      <c r="D322" s="141"/>
      <c r="E322" s="152"/>
      <c r="F322" s="158"/>
      <c r="G322" s="216"/>
    </row>
    <row r="323" spans="1:7" s="5" customFormat="1">
      <c r="A323" s="173" t="s">
        <v>2178</v>
      </c>
      <c r="B323" s="7"/>
      <c r="C323" s="368" t="s">
        <v>1056</v>
      </c>
      <c r="D323" s="370" t="s">
        <v>17</v>
      </c>
      <c r="E323" s="142">
        <v>33.929200658769844</v>
      </c>
      <c r="F323" s="158"/>
      <c r="G323" s="216"/>
    </row>
    <row r="324" spans="1:7" s="5" customFormat="1">
      <c r="A324" s="173"/>
      <c r="B324" s="7"/>
      <c r="C324" s="368"/>
      <c r="D324" s="370"/>
      <c r="E324" s="142"/>
      <c r="F324" s="158"/>
      <c r="G324" s="216"/>
    </row>
    <row r="325" spans="1:7" s="5" customFormat="1">
      <c r="A325" s="173" t="s">
        <v>2179</v>
      </c>
      <c r="B325" s="7"/>
      <c r="C325" s="368" t="s">
        <v>1057</v>
      </c>
      <c r="D325" s="370" t="s">
        <v>17</v>
      </c>
      <c r="E325" s="142">
        <v>44.400000000000006</v>
      </c>
      <c r="F325" s="158"/>
      <c r="G325" s="216"/>
    </row>
    <row r="326" spans="1:7">
      <c r="A326" s="831"/>
      <c r="G326" s="836"/>
    </row>
    <row r="327" spans="1:7" s="5" customFormat="1">
      <c r="A327" s="173" t="s">
        <v>2180</v>
      </c>
      <c r="B327" s="7"/>
      <c r="C327" s="368" t="s">
        <v>426</v>
      </c>
      <c r="D327" s="370" t="s">
        <v>17</v>
      </c>
      <c r="E327" s="142">
        <v>25.10568</v>
      </c>
      <c r="F327" s="158"/>
      <c r="G327" s="216"/>
    </row>
    <row r="328" spans="1:7" s="5" customFormat="1">
      <c r="A328" s="173"/>
      <c r="B328" s="7"/>
      <c r="C328" s="7"/>
      <c r="D328" s="141"/>
      <c r="E328" s="142"/>
      <c r="F328" s="158"/>
      <c r="G328" s="216"/>
    </row>
    <row r="329" spans="1:7" s="5" customFormat="1">
      <c r="A329" s="173" t="s">
        <v>2181</v>
      </c>
      <c r="B329" s="6"/>
      <c r="C329" s="368" t="s">
        <v>427</v>
      </c>
      <c r="D329" s="370" t="s">
        <v>17</v>
      </c>
      <c r="E329" s="152">
        <v>111.62999999999998</v>
      </c>
      <c r="F329" s="158"/>
      <c r="G329" s="216"/>
    </row>
    <row r="330" spans="1:7" s="20" customFormat="1">
      <c r="A330" s="173"/>
      <c r="B330" s="23"/>
      <c r="C330" s="23"/>
      <c r="D330" s="40"/>
      <c r="E330" s="118"/>
      <c r="F330" s="157"/>
      <c r="G330" s="216"/>
    </row>
    <row r="331" spans="1:7" s="13" customFormat="1" ht="15.6" customHeight="1">
      <c r="A331" s="173" t="s">
        <v>2182</v>
      </c>
      <c r="B331" s="395"/>
      <c r="C331" s="369" t="s">
        <v>428</v>
      </c>
      <c r="D331" s="370" t="s">
        <v>17</v>
      </c>
      <c r="E331" s="375">
        <v>47.783624261100748</v>
      </c>
      <c r="F331" s="158"/>
      <c r="G331" s="216"/>
    </row>
    <row r="332" spans="1:7" s="5" customFormat="1" ht="8.1" customHeight="1">
      <c r="A332" s="173"/>
      <c r="B332" s="7"/>
      <c r="C332" s="7"/>
      <c r="D332" s="141"/>
      <c r="E332" s="142"/>
      <c r="F332" s="158"/>
      <c r="G332" s="202"/>
    </row>
    <row r="333" spans="1:7" s="5" customFormat="1">
      <c r="A333" s="173" t="s">
        <v>2183</v>
      </c>
      <c r="B333" s="7"/>
      <c r="C333" s="368" t="s">
        <v>1058</v>
      </c>
      <c r="D333" s="370" t="s">
        <v>17</v>
      </c>
      <c r="E333" s="142">
        <v>32.298000000000002</v>
      </c>
      <c r="F333" s="158"/>
      <c r="G333" s="216"/>
    </row>
    <row r="334" spans="1:7" s="5" customFormat="1">
      <c r="A334" s="173"/>
      <c r="B334" s="7"/>
      <c r="C334" s="368"/>
      <c r="D334" s="141"/>
      <c r="E334" s="142"/>
      <c r="F334" s="158"/>
      <c r="G334" s="216"/>
    </row>
    <row r="335" spans="1:7" s="5" customFormat="1" ht="24" customHeight="1">
      <c r="A335" s="173" t="s">
        <v>2184</v>
      </c>
      <c r="B335" s="7"/>
      <c r="C335" s="369" t="s">
        <v>1059</v>
      </c>
      <c r="D335" s="370" t="s">
        <v>17</v>
      </c>
      <c r="E335" s="371">
        <v>33.929200658769844</v>
      </c>
      <c r="F335" s="158"/>
      <c r="G335" s="216"/>
    </row>
    <row r="336" spans="1:7" s="5" customFormat="1">
      <c r="A336" s="173"/>
      <c r="B336" s="7"/>
      <c r="C336" s="7"/>
      <c r="D336" s="141"/>
      <c r="E336" s="142"/>
      <c r="F336" s="158"/>
      <c r="G336" s="216"/>
    </row>
    <row r="337" spans="1:8" s="5" customFormat="1">
      <c r="A337" s="173" t="s">
        <v>2185</v>
      </c>
      <c r="B337" s="7"/>
      <c r="C337" s="7" t="s">
        <v>429</v>
      </c>
      <c r="D337" s="370" t="s">
        <v>17</v>
      </c>
      <c r="E337" s="142">
        <v>19.634954084936208</v>
      </c>
      <c r="F337" s="158"/>
      <c r="G337" s="216"/>
    </row>
    <row r="338" spans="1:8" s="5" customFormat="1">
      <c r="A338" s="173"/>
      <c r="B338" s="7"/>
      <c r="C338" s="7"/>
      <c r="D338" s="10"/>
      <c r="E338" s="18"/>
      <c r="F338" s="158"/>
      <c r="G338" s="216"/>
    </row>
    <row r="339" spans="1:8" s="5" customFormat="1">
      <c r="A339" s="173" t="s">
        <v>2186</v>
      </c>
      <c r="B339" s="7"/>
      <c r="C339" s="7" t="s">
        <v>430</v>
      </c>
      <c r="D339" s="370" t="s">
        <v>17</v>
      </c>
      <c r="E339" s="18">
        <v>66.444684623423996</v>
      </c>
      <c r="F339" s="158"/>
      <c r="G339" s="216"/>
    </row>
    <row r="340" spans="1:8">
      <c r="A340" s="831"/>
      <c r="G340" s="836"/>
    </row>
    <row r="341" spans="1:8" s="5" customFormat="1">
      <c r="A341" s="173" t="s">
        <v>2187</v>
      </c>
      <c r="B341" s="7"/>
      <c r="C341" s="8" t="s">
        <v>477</v>
      </c>
      <c r="D341" s="10"/>
      <c r="E341" s="18"/>
      <c r="F341" s="158"/>
      <c r="G341" s="216"/>
    </row>
    <row r="342" spans="1:8" s="5" customFormat="1">
      <c r="A342" s="173"/>
      <c r="B342" s="7"/>
      <c r="C342" s="7"/>
      <c r="D342" s="10"/>
      <c r="E342" s="18"/>
      <c r="F342" s="158"/>
      <c r="G342" s="216"/>
    </row>
    <row r="343" spans="1:8" s="13" customFormat="1">
      <c r="A343" s="592" t="s">
        <v>2188</v>
      </c>
      <c r="B343" s="395"/>
      <c r="C343" s="395" t="s">
        <v>471</v>
      </c>
      <c r="D343" s="370" t="s">
        <v>397</v>
      </c>
      <c r="E343" s="371">
        <v>1</v>
      </c>
      <c r="F343" s="158">
        <v>600000</v>
      </c>
      <c r="G343" s="593">
        <v>600000</v>
      </c>
      <c r="H343" s="594"/>
    </row>
    <row r="344" spans="1:8" s="5" customFormat="1">
      <c r="A344" s="173"/>
      <c r="B344" s="7"/>
      <c r="D344" s="10"/>
      <c r="E344" s="18"/>
      <c r="F344" s="158"/>
      <c r="G344" s="216"/>
    </row>
    <row r="345" spans="1:8" s="13" customFormat="1">
      <c r="A345" s="592" t="s">
        <v>2189</v>
      </c>
      <c r="B345" s="395"/>
      <c r="C345" s="13" t="s">
        <v>472</v>
      </c>
      <c r="D345" s="370" t="s">
        <v>397</v>
      </c>
      <c r="E345" s="371">
        <v>1</v>
      </c>
      <c r="F345" s="158">
        <v>806000</v>
      </c>
      <c r="G345" s="593">
        <v>806000</v>
      </c>
    </row>
    <row r="346" spans="1:8" s="5" customFormat="1" ht="7.2" customHeight="1">
      <c r="A346" s="173"/>
      <c r="B346" s="7"/>
      <c r="D346" s="10"/>
      <c r="E346" s="18"/>
      <c r="F346" s="158"/>
      <c r="G346" s="216"/>
    </row>
    <row r="347" spans="1:8" s="13" customFormat="1" ht="33.6" customHeight="1">
      <c r="A347" s="592" t="s">
        <v>2190</v>
      </c>
      <c r="B347" s="395"/>
      <c r="C347" s="1378" t="s">
        <v>473</v>
      </c>
      <c r="D347" s="370" t="s">
        <v>397</v>
      </c>
      <c r="E347" s="371">
        <v>1</v>
      </c>
      <c r="F347" s="399">
        <v>100000</v>
      </c>
      <c r="G347" s="593">
        <v>100000</v>
      </c>
      <c r="H347" s="594"/>
    </row>
    <row r="348" spans="1:8" s="13" customFormat="1">
      <c r="A348" s="592" t="s">
        <v>2191</v>
      </c>
      <c r="B348" s="395"/>
      <c r="C348" s="395" t="s">
        <v>445</v>
      </c>
      <c r="D348" s="370" t="s">
        <v>397</v>
      </c>
      <c r="E348" s="371">
        <v>1</v>
      </c>
      <c r="F348" s="158">
        <v>60000</v>
      </c>
      <c r="G348" s="593">
        <v>60000</v>
      </c>
      <c r="H348" s="594"/>
    </row>
    <row r="349" spans="1:8" s="5" customFormat="1" ht="7.2" customHeight="1">
      <c r="A349" s="173"/>
      <c r="B349" s="7"/>
      <c r="D349" s="10"/>
      <c r="E349" s="18"/>
      <c r="F349" s="158"/>
      <c r="G349" s="216"/>
    </row>
    <row r="350" spans="1:8" s="13" customFormat="1" ht="27" customHeight="1">
      <c r="A350" s="592" t="s">
        <v>2192</v>
      </c>
      <c r="B350" s="395"/>
      <c r="C350" s="395" t="s">
        <v>474</v>
      </c>
      <c r="D350" s="370" t="s">
        <v>397</v>
      </c>
      <c r="E350" s="371">
        <v>1</v>
      </c>
      <c r="F350" s="399">
        <v>3200000</v>
      </c>
      <c r="G350" s="593">
        <v>3200000</v>
      </c>
      <c r="H350" s="594"/>
    </row>
    <row r="351" spans="1:8" s="5" customFormat="1" ht="7.2" customHeight="1">
      <c r="A351" s="173"/>
      <c r="B351" s="7"/>
      <c r="D351" s="10"/>
      <c r="E351" s="18"/>
      <c r="F351" s="158"/>
      <c r="G351" s="216"/>
    </row>
    <row r="352" spans="1:8" s="5" customFormat="1">
      <c r="A352" s="173" t="s">
        <v>2193</v>
      </c>
      <c r="B352" s="7"/>
      <c r="C352" s="7" t="s">
        <v>446</v>
      </c>
      <c r="D352" s="10" t="s">
        <v>397</v>
      </c>
      <c r="E352" s="18">
        <v>1</v>
      </c>
      <c r="F352" s="158">
        <v>70000</v>
      </c>
      <c r="G352" s="216">
        <v>70000</v>
      </c>
      <c r="H352" s="403"/>
    </row>
    <row r="353" spans="1:7" s="5" customFormat="1" ht="7.2" customHeight="1">
      <c r="A353" s="173"/>
      <c r="B353" s="7"/>
      <c r="D353" s="10"/>
      <c r="E353" s="18"/>
      <c r="F353" s="158"/>
      <c r="G353" s="202"/>
    </row>
    <row r="354" spans="1:7" s="5" customFormat="1">
      <c r="A354" s="173" t="s">
        <v>2194</v>
      </c>
      <c r="B354" s="7"/>
      <c r="C354" s="7" t="s">
        <v>2953</v>
      </c>
      <c r="D354" s="10" t="s">
        <v>24</v>
      </c>
      <c r="E354" s="400"/>
      <c r="F354" s="158"/>
      <c r="G354" s="216"/>
    </row>
    <row r="355" spans="1:7">
      <c r="A355" s="831"/>
      <c r="G355" s="836"/>
    </row>
    <row r="356" spans="1:7">
      <c r="A356" s="831"/>
      <c r="G356" s="836"/>
    </row>
    <row r="357" spans="1:7">
      <c r="A357" s="831"/>
      <c r="G357" s="836"/>
    </row>
    <row r="358" spans="1:7">
      <c r="A358" s="831"/>
      <c r="G358" s="836"/>
    </row>
    <row r="359" spans="1:7">
      <c r="A359" s="831"/>
      <c r="G359" s="836"/>
    </row>
    <row r="360" spans="1:7">
      <c r="A360" s="831"/>
      <c r="G360" s="836"/>
    </row>
    <row r="361" spans="1:7">
      <c r="A361" s="831"/>
      <c r="G361" s="836"/>
    </row>
    <row r="362" spans="1:7">
      <c r="A362" s="831"/>
      <c r="G362" s="836"/>
    </row>
    <row r="363" spans="1:7">
      <c r="A363" s="831"/>
      <c r="G363" s="836"/>
    </row>
    <row r="364" spans="1:7">
      <c r="A364" s="831"/>
      <c r="G364" s="836"/>
    </row>
    <row r="365" spans="1:7">
      <c r="A365" s="831"/>
      <c r="G365" s="836"/>
    </row>
    <row r="366" spans="1:7">
      <c r="A366" s="831"/>
      <c r="G366" s="836"/>
    </row>
    <row r="367" spans="1:7">
      <c r="A367" s="831"/>
      <c r="G367" s="836"/>
    </row>
    <row r="368" spans="1:7">
      <c r="A368" s="831"/>
      <c r="G368" s="836"/>
    </row>
    <row r="369" spans="1:7">
      <c r="A369" s="831"/>
      <c r="G369" s="836"/>
    </row>
    <row r="370" spans="1:7">
      <c r="A370" s="831"/>
      <c r="G370" s="836"/>
    </row>
    <row r="371" spans="1:7">
      <c r="A371" s="831"/>
      <c r="G371" s="836"/>
    </row>
    <row r="372" spans="1:7">
      <c r="A372" s="831"/>
      <c r="G372" s="836"/>
    </row>
    <row r="373" spans="1:7">
      <c r="A373" s="831"/>
      <c r="G373" s="836"/>
    </row>
    <row r="374" spans="1:7">
      <c r="A374" s="831"/>
      <c r="G374" s="836"/>
    </row>
    <row r="375" spans="1:7">
      <c r="A375" s="831"/>
      <c r="G375" s="836"/>
    </row>
    <row r="376" spans="1:7" s="5" customFormat="1">
      <c r="A376" s="217"/>
      <c r="B376" s="143"/>
      <c r="C376" s="144" t="s">
        <v>79</v>
      </c>
      <c r="D376" s="145"/>
      <c r="E376" s="146"/>
      <c r="F376" s="379" t="s">
        <v>18</v>
      </c>
      <c r="G376" s="218"/>
    </row>
    <row r="377" spans="1:7" s="5" customFormat="1" ht="15" customHeight="1">
      <c r="A377" s="217"/>
      <c r="B377" s="147"/>
      <c r="C377" s="144" t="s">
        <v>80</v>
      </c>
      <c r="D377" s="148"/>
      <c r="E377" s="146"/>
      <c r="F377" s="379" t="s">
        <v>18</v>
      </c>
      <c r="G377" s="218"/>
    </row>
    <row r="378" spans="1:7" s="5" customFormat="1">
      <c r="A378" s="173"/>
      <c r="B378" s="7"/>
      <c r="C378" s="368"/>
      <c r="D378" s="141"/>
      <c r="E378" s="152"/>
      <c r="F378" s="158"/>
      <c r="G378" s="216"/>
    </row>
    <row r="379" spans="1:7" s="5" customFormat="1">
      <c r="A379" s="173" t="s">
        <v>2195</v>
      </c>
      <c r="B379" s="381">
        <v>8.5</v>
      </c>
      <c r="C379" s="389" t="s">
        <v>450</v>
      </c>
      <c r="D379" s="381"/>
      <c r="E379" s="18"/>
      <c r="F379" s="158"/>
      <c r="G379" s="216"/>
    </row>
    <row r="380" spans="1:7" s="5" customFormat="1">
      <c r="A380" s="173"/>
      <c r="B380" s="382"/>
      <c r="C380" s="383"/>
      <c r="D380" s="381"/>
      <c r="E380" s="18"/>
      <c r="F380" s="158"/>
      <c r="G380" s="216"/>
    </row>
    <row r="381" spans="1:7" s="5" customFormat="1" ht="52.8">
      <c r="A381" s="173"/>
      <c r="B381" s="382"/>
      <c r="C381" s="404" t="s">
        <v>478</v>
      </c>
      <c r="E381" s="18"/>
      <c r="F381" s="158"/>
      <c r="G381" s="216"/>
    </row>
    <row r="382" spans="1:7" s="5" customFormat="1">
      <c r="A382" s="173"/>
      <c r="B382" s="7"/>
      <c r="C382" s="7"/>
      <c r="D382" s="10"/>
      <c r="E382" s="18"/>
      <c r="F382" s="158"/>
      <c r="G382" s="216"/>
    </row>
    <row r="383" spans="1:7" s="5" customFormat="1">
      <c r="A383" s="173" t="s">
        <v>2196</v>
      </c>
      <c r="B383" s="7"/>
      <c r="C383" s="7" t="s">
        <v>410</v>
      </c>
      <c r="D383" s="381" t="s">
        <v>28</v>
      </c>
      <c r="E383" s="18">
        <v>247.87166036823467</v>
      </c>
      <c r="F383" s="158"/>
      <c r="G383" s="216"/>
    </row>
    <row r="384" spans="1:7" s="5" customFormat="1">
      <c r="A384" s="173"/>
      <c r="B384" s="7"/>
      <c r="C384" s="7"/>
      <c r="D384" s="10"/>
      <c r="E384" s="18"/>
      <c r="F384" s="158"/>
      <c r="G384" s="216"/>
    </row>
    <row r="385" spans="1:7" s="5" customFormat="1">
      <c r="A385" s="173" t="s">
        <v>2197</v>
      </c>
      <c r="B385" s="7"/>
      <c r="C385" s="7" t="s">
        <v>411</v>
      </c>
      <c r="D385" s="10" t="s">
        <v>28</v>
      </c>
      <c r="E385" s="18">
        <v>28.745572780346606</v>
      </c>
      <c r="F385" s="158"/>
      <c r="G385" s="216"/>
    </row>
    <row r="386" spans="1:7" s="5" customFormat="1">
      <c r="A386" s="173"/>
      <c r="B386" s="7"/>
      <c r="C386" s="7"/>
      <c r="D386" s="10"/>
      <c r="E386" s="18"/>
      <c r="F386" s="158"/>
      <c r="G386" s="216"/>
    </row>
    <row r="387" spans="1:7" s="5" customFormat="1">
      <c r="A387" s="173" t="s">
        <v>2198</v>
      </c>
      <c r="B387" s="7"/>
      <c r="C387" s="7" t="s">
        <v>479</v>
      </c>
      <c r="D387" s="10" t="s">
        <v>28</v>
      </c>
      <c r="E387" s="18">
        <v>15.707963267948966</v>
      </c>
      <c r="F387" s="158"/>
      <c r="G387" s="216"/>
    </row>
    <row r="388" spans="1:7" s="5" customFormat="1">
      <c r="A388" s="173"/>
      <c r="B388" s="7"/>
      <c r="C388" s="7"/>
      <c r="D388" s="10"/>
      <c r="E388" s="400"/>
      <c r="F388" s="158"/>
      <c r="G388" s="216"/>
    </row>
    <row r="389" spans="1:7" s="5" customFormat="1">
      <c r="A389" s="173" t="s">
        <v>2199</v>
      </c>
      <c r="B389" s="385"/>
      <c r="C389" s="386" t="s">
        <v>453</v>
      </c>
      <c r="D389" s="10"/>
      <c r="E389" s="18"/>
      <c r="F389" s="158"/>
      <c r="G389" s="216"/>
    </row>
    <row r="390" spans="1:7" s="5" customFormat="1" ht="9" customHeight="1">
      <c r="A390" s="173"/>
      <c r="B390" s="385"/>
      <c r="C390" s="386"/>
      <c r="D390" s="10"/>
      <c r="E390" s="18"/>
      <c r="F390" s="158"/>
      <c r="G390" s="216"/>
    </row>
    <row r="391" spans="1:7" s="5" customFormat="1">
      <c r="A391" s="173"/>
      <c r="B391" s="385"/>
      <c r="C391" s="414" t="s">
        <v>488</v>
      </c>
      <c r="D391" s="10"/>
      <c r="E391" s="18"/>
      <c r="F391" s="158"/>
      <c r="G391" s="216"/>
    </row>
    <row r="392" spans="1:7" s="5" customFormat="1" ht="9" customHeight="1">
      <c r="A392" s="173"/>
      <c r="B392" s="385"/>
      <c r="C392" s="386"/>
      <c r="D392" s="10"/>
      <c r="E392" s="18"/>
      <c r="F392" s="158"/>
      <c r="G392" s="216"/>
    </row>
    <row r="393" spans="1:7" s="13" customFormat="1" ht="26.4">
      <c r="A393" s="592" t="s">
        <v>2200</v>
      </c>
      <c r="B393" s="395"/>
      <c r="C393" s="395" t="s">
        <v>489</v>
      </c>
      <c r="D393" s="370" t="s">
        <v>17</v>
      </c>
      <c r="E393" s="371">
        <v>557.86315068288502</v>
      </c>
      <c r="F393" s="158"/>
      <c r="G393" s="593"/>
    </row>
    <row r="394" spans="1:7" s="5" customFormat="1" ht="9" customHeight="1">
      <c r="A394" s="173"/>
      <c r="B394" s="385"/>
      <c r="C394" s="386"/>
      <c r="D394" s="10"/>
      <c r="E394" s="18"/>
      <c r="F394" s="158"/>
      <c r="G394" s="216"/>
    </row>
    <row r="395" spans="1:7" s="5" customFormat="1">
      <c r="A395" s="173"/>
      <c r="B395" s="385" t="s">
        <v>451</v>
      </c>
      <c r="C395" s="414" t="s">
        <v>487</v>
      </c>
      <c r="D395" s="387"/>
      <c r="E395" s="18"/>
      <c r="F395" s="158"/>
      <c r="G395" s="216"/>
    </row>
    <row r="396" spans="1:7" s="5" customFormat="1" ht="9" customHeight="1">
      <c r="A396" s="173"/>
      <c r="B396" s="385"/>
      <c r="C396" s="386"/>
      <c r="D396" s="10"/>
      <c r="E396" s="18"/>
      <c r="F396" s="158"/>
      <c r="G396" s="216"/>
    </row>
    <row r="397" spans="1:7" s="5" customFormat="1">
      <c r="A397" s="173" t="s">
        <v>2201</v>
      </c>
      <c r="B397" s="10"/>
      <c r="C397" s="383" t="s">
        <v>452</v>
      </c>
      <c r="D397" s="387" t="s">
        <v>20</v>
      </c>
      <c r="E397" s="18">
        <v>1</v>
      </c>
      <c r="F397" s="158"/>
      <c r="G397" s="216"/>
    </row>
    <row r="398" spans="1:7" s="5" customFormat="1" ht="9" customHeight="1">
      <c r="A398" s="173"/>
      <c r="B398" s="385"/>
      <c r="C398" s="386"/>
      <c r="D398" s="10"/>
      <c r="E398" s="18"/>
      <c r="F398" s="158"/>
      <c r="G398" s="202"/>
    </row>
    <row r="399" spans="1:7" s="5" customFormat="1">
      <c r="A399" s="173"/>
      <c r="B399" s="385" t="s">
        <v>451</v>
      </c>
      <c r="C399" s="415" t="s">
        <v>490</v>
      </c>
      <c r="D399" s="387"/>
      <c r="E399" s="18"/>
      <c r="F399" s="158"/>
      <c r="G399" s="216"/>
    </row>
    <row r="400" spans="1:7" s="5" customFormat="1" ht="9" customHeight="1">
      <c r="A400" s="173"/>
      <c r="B400" s="385"/>
      <c r="C400" s="386"/>
      <c r="D400" s="10"/>
      <c r="E400" s="18"/>
      <c r="F400" s="158"/>
      <c r="G400" s="216"/>
    </row>
    <row r="401" spans="1:7" s="5" customFormat="1">
      <c r="A401" s="173" t="s">
        <v>2202</v>
      </c>
      <c r="B401" s="388"/>
      <c r="C401" s="383" t="s">
        <v>452</v>
      </c>
      <c r="D401" s="387" t="s">
        <v>20</v>
      </c>
      <c r="E401" s="18">
        <v>1</v>
      </c>
      <c r="F401" s="158"/>
      <c r="G401" s="216"/>
    </row>
    <row r="402" spans="1:7" s="5" customFormat="1" ht="9" customHeight="1">
      <c r="A402" s="173"/>
      <c r="B402" s="385"/>
      <c r="C402" s="386"/>
      <c r="D402" s="10"/>
      <c r="E402" s="18"/>
      <c r="F402" s="158"/>
      <c r="G402" s="216"/>
    </row>
    <row r="403" spans="1:7" s="5" customFormat="1">
      <c r="A403" s="173"/>
      <c r="B403" s="7"/>
      <c r="C403" s="401" t="s">
        <v>499</v>
      </c>
      <c r="D403" s="10"/>
      <c r="E403" s="18"/>
      <c r="F403" s="158"/>
      <c r="G403" s="216"/>
    </row>
    <row r="404" spans="1:7" s="5" customFormat="1" ht="9" customHeight="1">
      <c r="A404" s="173"/>
      <c r="B404" s="385"/>
      <c r="C404" s="386"/>
      <c r="D404" s="10"/>
      <c r="E404" s="18"/>
      <c r="F404" s="158"/>
      <c r="G404" s="216"/>
    </row>
    <row r="405" spans="1:7" s="13" customFormat="1">
      <c r="A405" s="592" t="s">
        <v>2203</v>
      </c>
      <c r="B405" s="395"/>
      <c r="C405" s="395" t="s">
        <v>244</v>
      </c>
      <c r="D405" s="370" t="s">
        <v>397</v>
      </c>
      <c r="E405" s="371">
        <v>1</v>
      </c>
      <c r="F405" s="158">
        <v>120000</v>
      </c>
      <c r="G405" s="593">
        <v>120000</v>
      </c>
    </row>
    <row r="406" spans="1:7" s="5" customFormat="1">
      <c r="A406" s="173"/>
      <c r="B406" s="7"/>
      <c r="C406" s="401" t="s">
        <v>502</v>
      </c>
      <c r="D406" s="10"/>
      <c r="E406" s="18"/>
      <c r="F406" s="158"/>
      <c r="G406" s="216"/>
    </row>
    <row r="407" spans="1:7" s="5" customFormat="1" ht="9" customHeight="1">
      <c r="A407" s="173"/>
      <c r="B407" s="385"/>
      <c r="C407" s="386"/>
      <c r="D407" s="10"/>
      <c r="E407" s="18"/>
      <c r="F407" s="158"/>
      <c r="G407" s="216"/>
    </row>
    <row r="408" spans="1:7" s="13" customFormat="1" ht="17.100000000000001" customHeight="1">
      <c r="A408" s="592" t="s">
        <v>2204</v>
      </c>
      <c r="B408" s="395"/>
      <c r="C408" s="395" t="s">
        <v>503</v>
      </c>
      <c r="D408" s="597" t="s">
        <v>20</v>
      </c>
      <c r="E408" s="371">
        <v>1</v>
      </c>
      <c r="F408" s="158"/>
      <c r="G408" s="593"/>
    </row>
    <row r="409" spans="1:7" s="5" customFormat="1">
      <c r="A409" s="173"/>
      <c r="B409" s="7"/>
      <c r="C409" s="368"/>
      <c r="D409" s="141"/>
      <c r="E409" s="152"/>
      <c r="F409" s="158"/>
      <c r="G409" s="216"/>
    </row>
    <row r="410" spans="1:7" s="284" customFormat="1">
      <c r="A410" s="173"/>
      <c r="B410" s="7" t="s">
        <v>245</v>
      </c>
      <c r="C410" s="8" t="s">
        <v>741</v>
      </c>
      <c r="D410" s="287"/>
      <c r="E410" s="290"/>
      <c r="F410" s="285"/>
      <c r="G410" s="330"/>
    </row>
    <row r="411" spans="1:7" s="602" customFormat="1" ht="29.7" customHeight="1">
      <c r="A411" s="592" t="s">
        <v>2205</v>
      </c>
      <c r="B411" s="599"/>
      <c r="C411" s="395" t="s">
        <v>246</v>
      </c>
      <c r="D411" s="370" t="s">
        <v>21</v>
      </c>
      <c r="E411" s="869">
        <v>1</v>
      </c>
      <c r="F411" s="285"/>
      <c r="G411" s="605"/>
    </row>
    <row r="412" spans="1:7" s="5" customFormat="1">
      <c r="A412" s="173"/>
      <c r="B412" s="7"/>
      <c r="C412" s="368"/>
      <c r="D412" s="141"/>
      <c r="E412" s="152"/>
      <c r="F412" s="158"/>
      <c r="G412" s="216"/>
    </row>
    <row r="413" spans="1:7" s="237" customFormat="1" ht="25.35" customHeight="1">
      <c r="A413" s="173" t="s">
        <v>2680</v>
      </c>
      <c r="B413" s="238" t="s">
        <v>500</v>
      </c>
      <c r="C413" s="238" t="s">
        <v>87</v>
      </c>
      <c r="D413" s="239"/>
      <c r="E413" s="240"/>
      <c r="F413" s="1411"/>
      <c r="G413" s="216"/>
    </row>
    <row r="414" spans="1:7" s="596" customFormat="1" ht="49.5" customHeight="1">
      <c r="A414" s="592" t="s">
        <v>2681</v>
      </c>
      <c r="B414" s="595" t="s">
        <v>2</v>
      </c>
      <c r="C414" s="595" t="s">
        <v>470</v>
      </c>
      <c r="D414" s="417" t="s">
        <v>16</v>
      </c>
      <c r="E414" s="418">
        <v>321.45797049143187</v>
      </c>
      <c r="F414" s="1411"/>
      <c r="G414" s="593"/>
    </row>
    <row r="415" spans="1:7" s="230" customFormat="1" ht="26.4">
      <c r="A415" s="173"/>
      <c r="B415" s="238" t="s">
        <v>501</v>
      </c>
      <c r="C415" s="235" t="s">
        <v>89</v>
      </c>
      <c r="D415" s="234"/>
      <c r="E415" s="233"/>
      <c r="F415" s="1412"/>
      <c r="G415" s="216"/>
    </row>
    <row r="416" spans="1:7" s="230" customFormat="1" ht="28.2" customHeight="1">
      <c r="A416" s="173"/>
      <c r="B416" s="231"/>
      <c r="C416" s="384" t="s">
        <v>465</v>
      </c>
      <c r="D416" s="234"/>
      <c r="E416" s="233"/>
      <c r="F416" s="1412"/>
      <c r="G416" s="216"/>
    </row>
    <row r="417" spans="1:7" s="230" customFormat="1">
      <c r="A417" s="173"/>
      <c r="B417" s="231"/>
      <c r="C417" s="231"/>
      <c r="D417" s="234"/>
      <c r="E417" s="233"/>
      <c r="F417" s="1412"/>
      <c r="G417" s="216"/>
    </row>
    <row r="418" spans="1:7" s="598" customFormat="1" ht="26.7" customHeight="1">
      <c r="A418" s="592" t="s">
        <v>2682</v>
      </c>
      <c r="B418" s="597" t="s">
        <v>19</v>
      </c>
      <c r="C418" s="369" t="s">
        <v>466</v>
      </c>
      <c r="D418" s="298" t="s">
        <v>17</v>
      </c>
      <c r="E418" s="301">
        <v>357.17552276825762</v>
      </c>
      <c r="F418" s="1412"/>
      <c r="G418" s="593"/>
    </row>
    <row r="419" spans="1:7" s="230" customFormat="1">
      <c r="A419" s="173"/>
      <c r="B419" s="231"/>
      <c r="C419" s="231"/>
      <c r="D419" s="298"/>
      <c r="E419" s="301"/>
      <c r="F419" s="1412"/>
      <c r="G419" s="216"/>
    </row>
    <row r="420" spans="1:7" s="230" customFormat="1">
      <c r="A420" s="173" t="s">
        <v>2683</v>
      </c>
      <c r="B420" s="387" t="s">
        <v>8</v>
      </c>
      <c r="C420" s="384" t="s">
        <v>467</v>
      </c>
      <c r="D420" s="10"/>
      <c r="E420" s="233"/>
      <c r="F420" s="1412"/>
      <c r="G420" s="216"/>
    </row>
    <row r="421" spans="1:7" s="230" customFormat="1">
      <c r="A421" s="173"/>
      <c r="B421" s="387"/>
      <c r="C421" s="384"/>
      <c r="D421" s="398"/>
      <c r="E421" s="233"/>
      <c r="F421" s="1412"/>
      <c r="G421" s="202"/>
    </row>
    <row r="422" spans="1:7" s="230" customFormat="1" ht="14.25" customHeight="1">
      <c r="A422" s="173" t="s">
        <v>2684</v>
      </c>
      <c r="B422" s="387"/>
      <c r="C422" s="384" t="s">
        <v>468</v>
      </c>
      <c r="D422" s="10" t="s">
        <v>28</v>
      </c>
      <c r="E422" s="233">
        <v>20</v>
      </c>
      <c r="F422" s="1412"/>
      <c r="G422" s="216"/>
    </row>
    <row r="423" spans="1:7" s="230" customFormat="1">
      <c r="A423" s="173"/>
      <c r="B423" s="387"/>
      <c r="C423" s="384"/>
      <c r="D423" s="10"/>
      <c r="E423" s="233"/>
      <c r="F423" s="1412"/>
      <c r="G423" s="216"/>
    </row>
    <row r="424" spans="1:7" s="230" customFormat="1" ht="14.1" customHeight="1">
      <c r="A424" s="173" t="s">
        <v>2685</v>
      </c>
      <c r="B424" s="387"/>
      <c r="C424" s="384" t="s">
        <v>469</v>
      </c>
      <c r="D424" s="10" t="s">
        <v>28</v>
      </c>
      <c r="E424" s="233">
        <v>69.429197644334437</v>
      </c>
      <c r="F424" s="1412"/>
      <c r="G424" s="216"/>
    </row>
    <row r="425" spans="1:7" s="5" customFormat="1">
      <c r="A425" s="173"/>
      <c r="B425" s="7"/>
      <c r="C425" s="368"/>
      <c r="D425" s="141"/>
      <c r="E425" s="152"/>
      <c r="F425" s="158"/>
      <c r="G425" s="216"/>
    </row>
    <row r="426" spans="1:7" s="5" customFormat="1">
      <c r="A426" s="173"/>
      <c r="B426" s="7"/>
      <c r="C426" s="368"/>
      <c r="D426" s="141"/>
      <c r="E426" s="152"/>
      <c r="F426" s="158"/>
      <c r="G426" s="216"/>
    </row>
    <row r="427" spans="1:7" s="5" customFormat="1">
      <c r="A427" s="173"/>
      <c r="B427" s="7"/>
      <c r="C427" s="368"/>
      <c r="D427" s="141"/>
      <c r="E427" s="152"/>
      <c r="F427" s="158"/>
      <c r="G427" s="216"/>
    </row>
    <row r="428" spans="1:7" s="5" customFormat="1">
      <c r="A428" s="173"/>
      <c r="B428" s="7"/>
      <c r="C428" s="368"/>
      <c r="D428" s="141"/>
      <c r="E428" s="152"/>
      <c r="F428" s="158"/>
      <c r="G428" s="216"/>
    </row>
    <row r="429" spans="1:7" s="5" customFormat="1">
      <c r="A429" s="173"/>
      <c r="B429" s="7"/>
      <c r="C429" s="368"/>
      <c r="D429" s="141"/>
      <c r="E429" s="152"/>
      <c r="F429" s="158"/>
      <c r="G429" s="216"/>
    </row>
    <row r="430" spans="1:7" s="5" customFormat="1">
      <c r="A430" s="173"/>
      <c r="B430" s="7"/>
      <c r="C430" s="368"/>
      <c r="D430" s="141"/>
      <c r="E430" s="152"/>
      <c r="F430" s="158"/>
      <c r="G430" s="216"/>
    </row>
    <row r="431" spans="1:7" s="5" customFormat="1">
      <c r="A431" s="173"/>
      <c r="B431" s="7"/>
      <c r="C431" s="368"/>
      <c r="D431" s="141"/>
      <c r="E431" s="152"/>
      <c r="F431" s="158"/>
      <c r="G431" s="216"/>
    </row>
    <row r="432" spans="1:7" s="5" customFormat="1">
      <c r="A432" s="173"/>
      <c r="B432" s="7"/>
      <c r="C432" s="368"/>
      <c r="D432" s="141"/>
      <c r="E432" s="152"/>
      <c r="F432" s="158"/>
      <c r="G432" s="216"/>
    </row>
    <row r="433" spans="1:7" s="5" customFormat="1">
      <c r="A433" s="173"/>
      <c r="B433" s="7"/>
      <c r="C433" s="368"/>
      <c r="D433" s="141"/>
      <c r="E433" s="152"/>
      <c r="F433" s="158"/>
      <c r="G433" s="216"/>
    </row>
    <row r="434" spans="1:7" s="5" customFormat="1">
      <c r="A434" s="173"/>
      <c r="B434" s="7"/>
      <c r="C434" s="368"/>
      <c r="D434" s="141"/>
      <c r="E434" s="152"/>
      <c r="F434" s="158"/>
      <c r="G434" s="216"/>
    </row>
    <row r="435" spans="1:7" s="5" customFormat="1">
      <c r="A435" s="173"/>
      <c r="B435" s="7"/>
      <c r="C435" s="368"/>
      <c r="D435" s="141"/>
      <c r="E435" s="152"/>
      <c r="F435" s="158"/>
      <c r="G435" s="216"/>
    </row>
    <row r="436" spans="1:7" s="5" customFormat="1">
      <c r="A436" s="173"/>
      <c r="B436" s="7"/>
      <c r="C436" s="368"/>
      <c r="D436" s="141"/>
      <c r="E436" s="152"/>
      <c r="F436" s="158"/>
      <c r="G436" s="216"/>
    </row>
    <row r="437" spans="1:7" s="5" customFormat="1">
      <c r="A437" s="173"/>
      <c r="B437" s="7"/>
      <c r="C437" s="368"/>
      <c r="D437" s="141"/>
      <c r="E437" s="152"/>
      <c r="F437" s="158"/>
      <c r="G437" s="216"/>
    </row>
    <row r="438" spans="1:7">
      <c r="A438" s="831"/>
      <c r="G438" s="836"/>
    </row>
    <row r="439" spans="1:7">
      <c r="A439" s="847"/>
      <c r="B439" s="848"/>
      <c r="C439" s="848"/>
      <c r="D439" s="849"/>
      <c r="E439" s="850"/>
      <c r="F439" s="1413"/>
      <c r="G439" s="851"/>
    </row>
    <row r="440" spans="1:7">
      <c r="A440" s="852"/>
      <c r="B440" s="1379" t="s">
        <v>2805</v>
      </c>
      <c r="C440" s="845"/>
      <c r="D440" s="853"/>
      <c r="E440" s="854"/>
      <c r="F440" s="1407" t="s">
        <v>18</v>
      </c>
      <c r="G440" s="856"/>
    </row>
    <row r="441" spans="1:7" ht="13.8" thickBot="1">
      <c r="A441" s="857"/>
      <c r="B441" s="817"/>
      <c r="C441" s="817"/>
      <c r="D441" s="818"/>
      <c r="E441" s="858"/>
      <c r="F441" s="1408"/>
      <c r="G441" s="859"/>
    </row>
    <row r="442" spans="1:7">
      <c r="A442" s="845"/>
      <c r="B442" s="845"/>
      <c r="C442" s="845"/>
      <c r="D442" s="853"/>
      <c r="E442" s="854"/>
      <c r="F442" s="976"/>
      <c r="G442" s="860"/>
    </row>
    <row r="443" spans="1:7">
      <c r="A443" s="845"/>
      <c r="B443" s="845"/>
      <c r="C443" s="845"/>
      <c r="D443" s="853"/>
      <c r="E443" s="854"/>
      <c r="F443" s="976"/>
      <c r="G443" s="860"/>
    </row>
    <row r="444" spans="1:7">
      <c r="A444" s="845"/>
      <c r="B444" s="845"/>
      <c r="C444" s="845"/>
      <c r="D444" s="853"/>
      <c r="E444" s="854"/>
      <c r="F444" s="976"/>
      <c r="G444" s="860"/>
    </row>
    <row r="445" spans="1:7">
      <c r="A445" s="845"/>
      <c r="B445" s="845"/>
      <c r="C445" s="845"/>
      <c r="D445" s="853"/>
      <c r="E445" s="854"/>
      <c r="F445" s="976"/>
      <c r="G445" s="860"/>
    </row>
    <row r="446" spans="1:7">
      <c r="A446" s="845"/>
      <c r="B446" s="845"/>
      <c r="C446" s="845"/>
      <c r="D446" s="853"/>
      <c r="E446" s="854"/>
      <c r="F446" s="976"/>
      <c r="G446" s="860"/>
    </row>
    <row r="447" spans="1:7">
      <c r="A447" s="845"/>
      <c r="B447" s="845"/>
      <c r="C447" s="845"/>
      <c r="D447" s="853"/>
      <c r="E447" s="854"/>
      <c r="F447" s="976"/>
      <c r="G447" s="860"/>
    </row>
    <row r="448" spans="1:7">
      <c r="A448" s="845"/>
      <c r="B448" s="845"/>
      <c r="C448" s="845"/>
      <c r="D448" s="853"/>
      <c r="E448" s="854"/>
      <c r="F448" s="976"/>
      <c r="G448" s="860"/>
    </row>
    <row r="449" spans="1:7">
      <c r="A449" s="845"/>
      <c r="B449" s="845"/>
      <c r="C449" s="845"/>
      <c r="D449" s="853"/>
      <c r="E449" s="854"/>
      <c r="F449" s="976"/>
      <c r="G449" s="860"/>
    </row>
    <row r="450" spans="1:7">
      <c r="A450" s="845"/>
      <c r="B450" s="845"/>
      <c r="C450" s="845"/>
      <c r="D450" s="853"/>
      <c r="E450" s="854"/>
      <c r="F450" s="976"/>
      <c r="G450" s="860"/>
    </row>
    <row r="451" spans="1:7">
      <c r="A451" s="845"/>
      <c r="B451" s="845"/>
      <c r="C451" s="845"/>
      <c r="D451" s="853"/>
      <c r="E451" s="854"/>
      <c r="F451" s="976"/>
      <c r="G451" s="860"/>
    </row>
    <row r="452" spans="1:7">
      <c r="A452" s="845"/>
      <c r="B452" s="845"/>
      <c r="C452" s="845"/>
      <c r="D452" s="853"/>
      <c r="E452" s="854"/>
      <c r="F452" s="976"/>
      <c r="G452" s="860"/>
    </row>
    <row r="453" spans="1:7">
      <c r="A453" s="845"/>
      <c r="B453" s="845"/>
      <c r="C453" s="845"/>
      <c r="D453" s="853"/>
      <c r="E453" s="854"/>
      <c r="F453" s="976"/>
      <c r="G453" s="860"/>
    </row>
    <row r="454" spans="1:7">
      <c r="A454" s="845"/>
      <c r="B454" s="845"/>
      <c r="C454" s="845"/>
      <c r="D454" s="853"/>
      <c r="E454" s="854"/>
      <c r="F454" s="976"/>
      <c r="G454" s="860"/>
    </row>
    <row r="455" spans="1:7">
      <c r="A455" s="845"/>
      <c r="B455" s="845"/>
      <c r="C455" s="845"/>
      <c r="D455" s="853"/>
      <c r="E455" s="854"/>
      <c r="F455" s="976"/>
      <c r="G455" s="860"/>
    </row>
    <row r="456" spans="1:7">
      <c r="A456" s="845"/>
      <c r="B456" s="845"/>
      <c r="C456" s="845"/>
      <c r="D456" s="853"/>
      <c r="E456" s="854"/>
      <c r="F456" s="976"/>
      <c r="G456" s="860"/>
    </row>
    <row r="457" spans="1:7">
      <c r="A457" s="845"/>
      <c r="B457" s="845"/>
      <c r="C457" s="845"/>
      <c r="D457" s="853"/>
      <c r="E457" s="854"/>
      <c r="F457" s="976"/>
      <c r="G457" s="860"/>
    </row>
    <row r="458" spans="1:7">
      <c r="A458" s="845"/>
      <c r="B458" s="845"/>
      <c r="C458" s="845"/>
      <c r="D458" s="853"/>
      <c r="E458" s="854"/>
      <c r="F458" s="976"/>
      <c r="G458" s="860"/>
    </row>
    <row r="459" spans="1:7">
      <c r="A459" s="845"/>
      <c r="B459" s="845"/>
      <c r="C459" s="845"/>
      <c r="D459" s="853"/>
      <c r="E459" s="854"/>
      <c r="F459" s="976"/>
      <c r="G459" s="860"/>
    </row>
    <row r="460" spans="1:7">
      <c r="A460" s="845"/>
      <c r="B460" s="845"/>
      <c r="C460" s="845"/>
      <c r="D460" s="853"/>
      <c r="E460" s="854"/>
      <c r="F460" s="976"/>
      <c r="G460" s="860"/>
    </row>
    <row r="461" spans="1:7">
      <c r="A461" s="845"/>
      <c r="B461" s="845"/>
      <c r="C461" s="845"/>
      <c r="D461" s="853"/>
      <c r="E461" s="854"/>
      <c r="F461" s="976"/>
      <c r="G461" s="860"/>
    </row>
    <row r="462" spans="1:7">
      <c r="A462" s="845"/>
      <c r="B462" s="845"/>
      <c r="C462" s="845"/>
      <c r="D462" s="853"/>
      <c r="E462" s="854"/>
      <c r="F462" s="976"/>
      <c r="G462" s="860"/>
    </row>
    <row r="463" spans="1:7">
      <c r="A463" s="845"/>
      <c r="B463" s="845"/>
      <c r="C463" s="845"/>
      <c r="D463" s="853"/>
      <c r="E463" s="854"/>
      <c r="F463" s="976"/>
      <c r="G463" s="860"/>
    </row>
    <row r="464" spans="1:7">
      <c r="A464" s="845"/>
      <c r="B464" s="845"/>
      <c r="C464" s="845"/>
      <c r="D464" s="853"/>
      <c r="E464" s="854"/>
      <c r="F464" s="976"/>
      <c r="G464" s="860"/>
    </row>
    <row r="465" spans="1:7">
      <c r="A465" s="845"/>
      <c r="B465" s="845"/>
      <c r="C465" s="845"/>
      <c r="D465" s="853"/>
      <c r="E465" s="854"/>
      <c r="F465" s="976"/>
      <c r="G465" s="860"/>
    </row>
    <row r="466" spans="1:7">
      <c r="A466" s="845"/>
      <c r="B466" s="845"/>
      <c r="C466" s="845"/>
      <c r="D466" s="853"/>
      <c r="E466" s="854"/>
      <c r="F466" s="976"/>
      <c r="G466" s="860"/>
    </row>
    <row r="467" spans="1:7">
      <c r="A467" s="845"/>
      <c r="B467" s="845"/>
      <c r="C467" s="845"/>
      <c r="D467" s="853"/>
      <c r="E467" s="854"/>
      <c r="F467" s="976"/>
      <c r="G467" s="860"/>
    </row>
    <row r="468" spans="1:7">
      <c r="A468" s="845"/>
      <c r="B468" s="845"/>
      <c r="C468" s="845"/>
      <c r="D468" s="853"/>
      <c r="E468" s="854"/>
      <c r="F468" s="976"/>
      <c r="G468" s="860"/>
    </row>
    <row r="469" spans="1:7">
      <c r="A469" s="845"/>
      <c r="B469" s="845"/>
      <c r="C469" s="845"/>
      <c r="D469" s="853"/>
      <c r="E469" s="854"/>
      <c r="F469" s="976"/>
      <c r="G469" s="860"/>
    </row>
    <row r="470" spans="1:7">
      <c r="A470" s="845"/>
      <c r="B470" s="845"/>
      <c r="C470" s="845"/>
      <c r="D470" s="853"/>
      <c r="E470" s="854"/>
      <c r="F470" s="976"/>
      <c r="G470" s="860"/>
    </row>
    <row r="471" spans="1:7">
      <c r="A471" s="845"/>
      <c r="B471" s="845"/>
      <c r="C471" s="845"/>
      <c r="D471" s="853"/>
      <c r="E471" s="854"/>
      <c r="F471" s="976"/>
      <c r="G471" s="860"/>
    </row>
    <row r="472" spans="1:7">
      <c r="A472" s="845"/>
      <c r="B472" s="845"/>
      <c r="C472" s="845"/>
      <c r="D472" s="853"/>
      <c r="E472" s="854"/>
      <c r="F472" s="976"/>
      <c r="G472" s="860"/>
    </row>
    <row r="473" spans="1:7">
      <c r="A473" s="845"/>
      <c r="B473" s="845"/>
      <c r="C473" s="845"/>
      <c r="D473" s="853"/>
      <c r="E473" s="854"/>
      <c r="F473" s="976"/>
      <c r="G473" s="860"/>
    </row>
    <row r="474" spans="1:7">
      <c r="A474" s="845"/>
      <c r="B474" s="845"/>
      <c r="C474" s="845"/>
      <c r="D474" s="853"/>
      <c r="E474" s="854"/>
      <c r="F474" s="976"/>
      <c r="G474" s="860"/>
    </row>
    <row r="475" spans="1:7">
      <c r="A475" s="845"/>
      <c r="B475" s="845"/>
      <c r="C475" s="845"/>
      <c r="D475" s="853"/>
      <c r="E475" s="854"/>
      <c r="F475" s="976"/>
      <c r="G475" s="860"/>
    </row>
    <row r="476" spans="1:7">
      <c r="A476" s="845"/>
      <c r="B476" s="845"/>
      <c r="C476" s="845"/>
      <c r="D476" s="853"/>
      <c r="E476" s="854"/>
      <c r="F476" s="976"/>
      <c r="G476" s="860"/>
    </row>
    <row r="477" spans="1:7">
      <c r="A477" s="845"/>
      <c r="B477" s="845"/>
      <c r="C477" s="845"/>
      <c r="D477" s="853"/>
      <c r="E477" s="854"/>
      <c r="F477" s="976"/>
      <c r="G477" s="860"/>
    </row>
    <row r="478" spans="1:7">
      <c r="A478" s="845"/>
      <c r="B478" s="845"/>
      <c r="C478" s="845"/>
      <c r="D478" s="853"/>
      <c r="E478" s="854"/>
      <c r="F478" s="976"/>
      <c r="G478" s="860"/>
    </row>
    <row r="479" spans="1:7">
      <c r="A479" s="845"/>
      <c r="B479" s="845"/>
      <c r="C479" s="845"/>
      <c r="D479" s="853"/>
      <c r="E479" s="854"/>
      <c r="F479" s="976"/>
      <c r="G479" s="860"/>
    </row>
    <row r="480" spans="1:7">
      <c r="A480" s="845"/>
      <c r="B480" s="845"/>
      <c r="C480" s="845"/>
      <c r="D480" s="853"/>
      <c r="E480" s="854"/>
      <c r="F480" s="976"/>
      <c r="G480" s="860"/>
    </row>
    <row r="481" spans="1:7">
      <c r="A481" s="845"/>
      <c r="B481" s="845"/>
      <c r="C481" s="845"/>
      <c r="D481" s="853"/>
      <c r="E481" s="854"/>
      <c r="F481" s="976"/>
      <c r="G481" s="860"/>
    </row>
    <row r="482" spans="1:7">
      <c r="A482" s="845"/>
      <c r="B482" s="845"/>
      <c r="C482" s="845"/>
      <c r="D482" s="853"/>
      <c r="E482" s="854"/>
      <c r="F482" s="976"/>
      <c r="G482" s="860"/>
    </row>
    <row r="483" spans="1:7">
      <c r="A483" s="845"/>
      <c r="B483" s="845"/>
      <c r="C483" s="845"/>
      <c r="D483" s="853"/>
      <c r="E483" s="854"/>
      <c r="F483" s="976"/>
      <c r="G483" s="860"/>
    </row>
    <row r="484" spans="1:7">
      <c r="A484" s="845"/>
      <c r="B484" s="845"/>
      <c r="C484" s="845"/>
      <c r="D484" s="853"/>
      <c r="E484" s="854"/>
      <c r="F484" s="976"/>
      <c r="G484" s="860"/>
    </row>
    <row r="485" spans="1:7">
      <c r="A485" s="845"/>
      <c r="B485" s="845"/>
      <c r="C485" s="845"/>
      <c r="D485" s="853"/>
      <c r="E485" s="854"/>
      <c r="F485" s="976"/>
      <c r="G485" s="860"/>
    </row>
    <row r="486" spans="1:7">
      <c r="A486" s="845"/>
      <c r="B486" s="845"/>
      <c r="C486" s="845"/>
      <c r="D486" s="853"/>
      <c r="E486" s="854"/>
      <c r="F486" s="976"/>
      <c r="G486" s="860"/>
    </row>
    <row r="487" spans="1:7">
      <c r="A487" s="845"/>
      <c r="B487" s="845"/>
      <c r="C487" s="845"/>
      <c r="D487" s="853"/>
      <c r="E487" s="854"/>
      <c r="F487" s="976"/>
      <c r="G487" s="860"/>
    </row>
    <row r="488" spans="1:7">
      <c r="A488" s="845"/>
      <c r="B488" s="845"/>
      <c r="C488" s="845"/>
      <c r="D488" s="853"/>
      <c r="E488" s="854"/>
      <c r="F488" s="976"/>
      <c r="G488" s="860"/>
    </row>
    <row r="489" spans="1:7">
      <c r="A489" s="845"/>
      <c r="B489" s="845"/>
      <c r="C489" s="845"/>
      <c r="D489" s="853"/>
      <c r="E489" s="854"/>
      <c r="F489" s="976"/>
      <c r="G489" s="860"/>
    </row>
    <row r="490" spans="1:7">
      <c r="A490" s="845"/>
      <c r="B490" s="845"/>
      <c r="C490" s="845"/>
      <c r="D490" s="853"/>
      <c r="E490" s="854"/>
      <c r="F490" s="976"/>
      <c r="G490" s="860"/>
    </row>
    <row r="491" spans="1:7">
      <c r="A491" s="845"/>
      <c r="B491" s="845"/>
      <c r="C491" s="845"/>
      <c r="D491" s="853"/>
      <c r="E491" s="854"/>
      <c r="F491" s="976"/>
      <c r="G491" s="860"/>
    </row>
    <row r="492" spans="1:7">
      <c r="A492" s="845"/>
      <c r="B492" s="845"/>
      <c r="C492" s="845"/>
      <c r="D492" s="853"/>
      <c r="E492" s="854"/>
      <c r="F492" s="976"/>
      <c r="G492" s="860"/>
    </row>
    <row r="493" spans="1:7">
      <c r="A493" s="845"/>
      <c r="B493" s="845"/>
      <c r="C493" s="845"/>
      <c r="D493" s="853"/>
      <c r="E493" s="854"/>
      <c r="F493" s="976"/>
      <c r="G493" s="860"/>
    </row>
    <row r="494" spans="1:7">
      <c r="A494" s="845"/>
      <c r="B494" s="845"/>
      <c r="C494" s="845"/>
      <c r="D494" s="853"/>
      <c r="E494" s="854"/>
      <c r="F494" s="976"/>
      <c r="G494" s="860"/>
    </row>
    <row r="495" spans="1:7">
      <c r="A495" s="845"/>
      <c r="B495" s="845"/>
      <c r="C495" s="845"/>
      <c r="D495" s="853"/>
      <c r="E495" s="854"/>
      <c r="F495" s="976"/>
      <c r="G495" s="860"/>
    </row>
    <row r="496" spans="1:7">
      <c r="A496" s="845"/>
      <c r="B496" s="845"/>
      <c r="C496" s="845"/>
      <c r="D496" s="853"/>
      <c r="E496" s="854"/>
      <c r="F496" s="976"/>
      <c r="G496" s="860"/>
    </row>
    <row r="497" spans="1:7">
      <c r="A497" s="845"/>
      <c r="B497" s="845"/>
      <c r="C497" s="845"/>
      <c r="D497" s="853"/>
      <c r="E497" s="854"/>
      <c r="F497" s="976"/>
      <c r="G497" s="860"/>
    </row>
    <row r="498" spans="1:7">
      <c r="A498" s="845"/>
      <c r="B498" s="845"/>
      <c r="C498" s="845"/>
      <c r="D498" s="853"/>
      <c r="E498" s="854"/>
      <c r="F498" s="976"/>
      <c r="G498" s="860"/>
    </row>
    <row r="499" spans="1:7">
      <c r="A499" s="845"/>
      <c r="B499" s="845"/>
      <c r="C499" s="845"/>
      <c r="D499" s="853"/>
      <c r="E499" s="854"/>
      <c r="F499" s="976"/>
      <c r="G499" s="860"/>
    </row>
    <row r="500" spans="1:7">
      <c r="A500" s="845"/>
      <c r="B500" s="845"/>
      <c r="C500" s="845"/>
      <c r="D500" s="853"/>
      <c r="E500" s="854"/>
      <c r="F500" s="976"/>
      <c r="G500" s="860"/>
    </row>
    <row r="501" spans="1:7">
      <c r="A501" s="845"/>
      <c r="B501" s="845"/>
      <c r="C501" s="845"/>
      <c r="D501" s="853"/>
      <c r="E501" s="854"/>
      <c r="F501" s="976"/>
      <c r="G501" s="860"/>
    </row>
    <row r="502" spans="1:7">
      <c r="A502" s="845"/>
      <c r="B502" s="845"/>
      <c r="C502" s="845"/>
      <c r="D502" s="853"/>
      <c r="E502" s="854"/>
      <c r="F502" s="976"/>
      <c r="G502" s="860"/>
    </row>
    <row r="503" spans="1:7">
      <c r="A503" s="845"/>
      <c r="B503" s="845"/>
      <c r="C503" s="845"/>
      <c r="D503" s="853"/>
      <c r="E503" s="854"/>
      <c r="F503" s="976"/>
      <c r="G503" s="860"/>
    </row>
    <row r="504" spans="1:7">
      <c r="A504" s="845"/>
      <c r="B504" s="845"/>
      <c r="C504" s="845"/>
      <c r="D504" s="853"/>
      <c r="E504" s="854"/>
      <c r="F504" s="976"/>
      <c r="G504" s="860"/>
    </row>
    <row r="505" spans="1:7">
      <c r="A505" s="845"/>
      <c r="B505" s="845"/>
      <c r="C505" s="845"/>
      <c r="D505" s="853"/>
      <c r="E505" s="854"/>
      <c r="F505" s="976"/>
      <c r="G505" s="860"/>
    </row>
    <row r="506" spans="1:7">
      <c r="A506" s="845"/>
      <c r="B506" s="845"/>
      <c r="C506" s="845"/>
      <c r="D506" s="853"/>
      <c r="E506" s="854"/>
      <c r="F506" s="976"/>
      <c r="G506" s="860"/>
    </row>
    <row r="507" spans="1:7">
      <c r="A507" s="845"/>
      <c r="B507" s="845"/>
      <c r="C507" s="845"/>
      <c r="D507" s="853"/>
      <c r="E507" s="854"/>
      <c r="F507" s="976"/>
      <c r="G507" s="860"/>
    </row>
    <row r="508" spans="1:7">
      <c r="A508" s="845"/>
      <c r="B508" s="845"/>
      <c r="C508" s="845"/>
      <c r="D508" s="853"/>
      <c r="E508" s="854"/>
      <c r="F508" s="976"/>
      <c r="G508" s="860"/>
    </row>
    <row r="509" spans="1:7">
      <c r="A509" s="845"/>
      <c r="B509" s="845"/>
      <c r="C509" s="845"/>
      <c r="D509" s="853"/>
      <c r="E509" s="854"/>
      <c r="F509" s="976"/>
      <c r="G509" s="860"/>
    </row>
    <row r="510" spans="1:7">
      <c r="A510" s="845"/>
      <c r="B510" s="845"/>
      <c r="C510" s="845"/>
      <c r="D510" s="853"/>
      <c r="E510" s="854"/>
      <c r="F510" s="976"/>
      <c r="G510" s="860"/>
    </row>
    <row r="511" spans="1:7">
      <c r="A511" s="845"/>
      <c r="B511" s="845"/>
      <c r="C511" s="845"/>
      <c r="D511" s="853"/>
      <c r="E511" s="854"/>
      <c r="F511" s="976"/>
      <c r="G511" s="860"/>
    </row>
    <row r="512" spans="1:7">
      <c r="A512" s="845"/>
      <c r="B512" s="845"/>
      <c r="C512" s="845"/>
      <c r="D512" s="853"/>
      <c r="E512" s="854"/>
      <c r="F512" s="976"/>
      <c r="G512" s="860"/>
    </row>
    <row r="513" spans="1:7">
      <c r="A513" s="845"/>
      <c r="B513" s="845"/>
      <c r="C513" s="845"/>
      <c r="D513" s="853"/>
      <c r="E513" s="854"/>
      <c r="F513" s="976"/>
      <c r="G513" s="860"/>
    </row>
    <row r="514" spans="1:7">
      <c r="A514" s="845"/>
      <c r="B514" s="845"/>
      <c r="C514" s="845"/>
      <c r="D514" s="853"/>
      <c r="E514" s="854"/>
      <c r="F514" s="976"/>
      <c r="G514" s="860"/>
    </row>
    <row r="515" spans="1:7">
      <c r="A515" s="845"/>
      <c r="B515" s="845"/>
      <c r="C515" s="845"/>
      <c r="D515" s="853"/>
      <c r="E515" s="854"/>
      <c r="F515" s="976"/>
      <c r="G515" s="860"/>
    </row>
    <row r="516" spans="1:7">
      <c r="A516" s="845"/>
      <c r="B516" s="845"/>
      <c r="C516" s="845"/>
      <c r="D516" s="853"/>
      <c r="E516" s="854"/>
      <c r="F516" s="976"/>
      <c r="G516" s="860"/>
    </row>
    <row r="517" spans="1:7">
      <c r="A517" s="845"/>
      <c r="B517" s="845"/>
      <c r="C517" s="845"/>
      <c r="D517" s="853"/>
      <c r="E517" s="854"/>
      <c r="F517" s="976"/>
      <c r="G517" s="860"/>
    </row>
    <row r="518" spans="1:7">
      <c r="A518" s="845"/>
      <c r="B518" s="845"/>
      <c r="C518" s="845"/>
      <c r="D518" s="853"/>
      <c r="E518" s="854"/>
      <c r="F518" s="976"/>
      <c r="G518" s="860"/>
    </row>
    <row r="519" spans="1:7">
      <c r="A519" s="845"/>
      <c r="B519" s="845"/>
      <c r="C519" s="845"/>
      <c r="D519" s="853"/>
      <c r="E519" s="854"/>
      <c r="F519" s="976"/>
      <c r="G519" s="860"/>
    </row>
    <row r="520" spans="1:7">
      <c r="A520" s="845"/>
      <c r="B520" s="845"/>
      <c r="C520" s="845"/>
      <c r="D520" s="853"/>
      <c r="E520" s="854"/>
      <c r="F520" s="976"/>
      <c r="G520" s="860"/>
    </row>
    <row r="521" spans="1:7">
      <c r="A521" s="845"/>
      <c r="B521" s="845"/>
      <c r="C521" s="845"/>
      <c r="D521" s="853"/>
      <c r="E521" s="854"/>
      <c r="F521" s="976"/>
      <c r="G521" s="860"/>
    </row>
    <row r="522" spans="1:7">
      <c r="A522" s="845"/>
      <c r="B522" s="845"/>
      <c r="C522" s="845"/>
      <c r="D522" s="853"/>
      <c r="E522" s="854"/>
      <c r="F522" s="976"/>
      <c r="G522" s="860"/>
    </row>
    <row r="523" spans="1:7">
      <c r="A523" s="845"/>
      <c r="B523" s="845"/>
      <c r="C523" s="845"/>
      <c r="D523" s="853"/>
      <c r="E523" s="854"/>
      <c r="F523" s="976"/>
      <c r="G523" s="860"/>
    </row>
    <row r="524" spans="1:7">
      <c r="A524" s="845"/>
      <c r="B524" s="845"/>
      <c r="C524" s="845"/>
      <c r="D524" s="853"/>
      <c r="E524" s="854"/>
      <c r="F524" s="976"/>
      <c r="G524" s="860"/>
    </row>
    <row r="525" spans="1:7">
      <c r="A525" s="845"/>
      <c r="B525" s="845"/>
      <c r="C525" s="845"/>
      <c r="D525" s="853"/>
      <c r="E525" s="854"/>
      <c r="F525" s="976"/>
      <c r="G525" s="860"/>
    </row>
    <row r="526" spans="1:7">
      <c r="A526" s="845"/>
      <c r="B526" s="845"/>
      <c r="C526" s="845"/>
      <c r="D526" s="853"/>
      <c r="E526" s="854"/>
      <c r="F526" s="976"/>
      <c r="G526" s="860"/>
    </row>
    <row r="527" spans="1:7">
      <c r="A527" s="845"/>
      <c r="B527" s="845"/>
      <c r="C527" s="845"/>
      <c r="D527" s="853"/>
      <c r="E527" s="854"/>
      <c r="F527" s="976"/>
      <c r="G527" s="860"/>
    </row>
    <row r="528" spans="1:7">
      <c r="A528" s="845"/>
      <c r="B528" s="845"/>
      <c r="C528" s="845"/>
      <c r="D528" s="853"/>
      <c r="E528" s="854"/>
      <c r="F528" s="976"/>
      <c r="G528" s="860"/>
    </row>
    <row r="529" spans="1:7">
      <c r="A529" s="845"/>
      <c r="B529" s="845"/>
      <c r="C529" s="845"/>
      <c r="D529" s="853"/>
      <c r="E529" s="854"/>
      <c r="F529" s="976"/>
      <c r="G529" s="860"/>
    </row>
    <row r="530" spans="1:7">
      <c r="A530" s="845"/>
      <c r="B530" s="845"/>
      <c r="C530" s="845"/>
      <c r="D530" s="853"/>
      <c r="E530" s="854"/>
      <c r="F530" s="976"/>
      <c r="G530" s="860"/>
    </row>
    <row r="531" spans="1:7">
      <c r="A531" s="845"/>
      <c r="B531" s="845"/>
      <c r="C531" s="845"/>
      <c r="D531" s="853"/>
      <c r="E531" s="854"/>
      <c r="F531" s="976"/>
      <c r="G531" s="860"/>
    </row>
    <row r="532" spans="1:7">
      <c r="A532" s="845"/>
      <c r="B532" s="845"/>
      <c r="C532" s="845"/>
      <c r="D532" s="853"/>
      <c r="E532" s="854"/>
      <c r="F532" s="976"/>
      <c r="G532" s="860"/>
    </row>
    <row r="533" spans="1:7">
      <c r="A533" s="845"/>
      <c r="B533" s="845"/>
      <c r="C533" s="845"/>
      <c r="D533" s="853"/>
      <c r="E533" s="854"/>
      <c r="F533" s="976"/>
      <c r="G533" s="860"/>
    </row>
    <row r="534" spans="1:7">
      <c r="A534" s="845"/>
      <c r="B534" s="845"/>
      <c r="C534" s="845"/>
      <c r="D534" s="853"/>
      <c r="E534" s="854"/>
      <c r="F534" s="976"/>
      <c r="G534" s="860"/>
    </row>
    <row r="535" spans="1:7">
      <c r="A535" s="845"/>
      <c r="B535" s="845"/>
      <c r="C535" s="845"/>
      <c r="D535" s="853"/>
      <c r="E535" s="854"/>
      <c r="F535" s="976"/>
      <c r="G535" s="860"/>
    </row>
    <row r="536" spans="1:7">
      <c r="A536" s="845"/>
      <c r="B536" s="845"/>
      <c r="C536" s="845"/>
      <c r="D536" s="853"/>
      <c r="E536" s="854"/>
      <c r="F536" s="976"/>
      <c r="G536" s="860"/>
    </row>
    <row r="537" spans="1:7">
      <c r="A537" s="845"/>
      <c r="B537" s="845"/>
      <c r="C537" s="845"/>
      <c r="D537" s="853"/>
      <c r="E537" s="854"/>
      <c r="F537" s="976"/>
      <c r="G537" s="860"/>
    </row>
    <row r="538" spans="1:7">
      <c r="A538" s="845"/>
      <c r="B538" s="845"/>
      <c r="C538" s="845"/>
      <c r="D538" s="853"/>
      <c r="E538" s="854"/>
      <c r="F538" s="976"/>
      <c r="G538" s="860"/>
    </row>
    <row r="539" spans="1:7">
      <c r="A539" s="845"/>
      <c r="B539" s="845"/>
      <c r="C539" s="845"/>
      <c r="D539" s="853"/>
      <c r="E539" s="854"/>
      <c r="F539" s="976"/>
      <c r="G539" s="860"/>
    </row>
    <row r="540" spans="1:7">
      <c r="A540" s="845"/>
      <c r="B540" s="845"/>
      <c r="C540" s="845"/>
      <c r="D540" s="853"/>
      <c r="E540" s="854"/>
      <c r="F540" s="976"/>
      <c r="G540" s="860"/>
    </row>
    <row r="541" spans="1:7">
      <c r="A541" s="845"/>
      <c r="B541" s="845"/>
      <c r="C541" s="845"/>
      <c r="D541" s="853"/>
      <c r="E541" s="854"/>
      <c r="F541" s="976"/>
      <c r="G541" s="860"/>
    </row>
    <row r="542" spans="1:7">
      <c r="A542" s="845"/>
      <c r="B542" s="845"/>
      <c r="C542" s="845"/>
      <c r="D542" s="853"/>
      <c r="E542" s="854"/>
      <c r="F542" s="976"/>
      <c r="G542" s="860"/>
    </row>
    <row r="543" spans="1:7">
      <c r="A543" s="845"/>
      <c r="B543" s="845"/>
      <c r="C543" s="845"/>
      <c r="D543" s="853"/>
      <c r="E543" s="854"/>
      <c r="F543" s="976"/>
      <c r="G543" s="860"/>
    </row>
    <row r="544" spans="1:7">
      <c r="A544" s="845"/>
      <c r="B544" s="845"/>
      <c r="C544" s="845"/>
      <c r="D544" s="853"/>
      <c r="E544" s="854"/>
      <c r="F544" s="976"/>
      <c r="G544" s="860"/>
    </row>
    <row r="545" spans="1:7">
      <c r="A545" s="845"/>
      <c r="B545" s="845"/>
      <c r="C545" s="845"/>
      <c r="D545" s="853"/>
      <c r="E545" s="854"/>
      <c r="F545" s="976"/>
      <c r="G545" s="860"/>
    </row>
    <row r="546" spans="1:7">
      <c r="A546" s="845"/>
      <c r="B546" s="845"/>
      <c r="C546" s="845"/>
      <c r="D546" s="853"/>
      <c r="E546" s="854"/>
      <c r="F546" s="976"/>
      <c r="G546" s="860"/>
    </row>
    <row r="547" spans="1:7">
      <c r="A547" s="845"/>
      <c r="B547" s="845"/>
      <c r="C547" s="845"/>
      <c r="D547" s="853"/>
      <c r="E547" s="854"/>
      <c r="F547" s="976"/>
      <c r="G547" s="860"/>
    </row>
    <row r="548" spans="1:7">
      <c r="A548" s="845"/>
      <c r="B548" s="845"/>
      <c r="C548" s="845"/>
      <c r="D548" s="853"/>
      <c r="E548" s="854"/>
      <c r="F548" s="976"/>
      <c r="G548" s="860"/>
    </row>
    <row r="549" spans="1:7">
      <c r="A549" s="845"/>
      <c r="B549" s="845"/>
      <c r="C549" s="845"/>
      <c r="D549" s="853"/>
      <c r="E549" s="854"/>
      <c r="F549" s="976"/>
      <c r="G549" s="860"/>
    </row>
    <row r="550" spans="1:7">
      <c r="A550" s="845"/>
      <c r="B550" s="845"/>
      <c r="C550" s="845"/>
      <c r="D550" s="853"/>
      <c r="E550" s="854"/>
      <c r="F550" s="976"/>
      <c r="G550" s="860"/>
    </row>
    <row r="551" spans="1:7">
      <c r="A551" s="845"/>
      <c r="B551" s="845"/>
      <c r="C551" s="845"/>
      <c r="D551" s="853"/>
      <c r="E551" s="854"/>
      <c r="F551" s="976"/>
      <c r="G551" s="860"/>
    </row>
    <row r="552" spans="1:7">
      <c r="A552" s="845"/>
      <c r="B552" s="845"/>
      <c r="C552" s="845"/>
      <c r="D552" s="853"/>
      <c r="E552" s="854"/>
      <c r="F552" s="976"/>
      <c r="G552" s="860"/>
    </row>
    <row r="553" spans="1:7">
      <c r="A553" s="845"/>
      <c r="B553" s="845"/>
      <c r="C553" s="845"/>
      <c r="D553" s="853"/>
      <c r="E553" s="854"/>
      <c r="F553" s="976"/>
      <c r="G553" s="860"/>
    </row>
    <row r="554" spans="1:7">
      <c r="A554" s="845"/>
      <c r="B554" s="845"/>
      <c r="C554" s="845"/>
      <c r="D554" s="853"/>
      <c r="E554" s="854"/>
      <c r="F554" s="976"/>
      <c r="G554" s="860"/>
    </row>
    <row r="555" spans="1:7">
      <c r="A555" s="845"/>
      <c r="B555" s="845"/>
      <c r="C555" s="845"/>
      <c r="D555" s="853"/>
      <c r="E555" s="854"/>
      <c r="F555" s="976"/>
      <c r="G555" s="860"/>
    </row>
    <row r="556" spans="1:7">
      <c r="A556" s="845"/>
      <c r="B556" s="845"/>
      <c r="C556" s="845"/>
      <c r="D556" s="853"/>
      <c r="E556" s="854"/>
      <c r="F556" s="976"/>
      <c r="G556" s="860"/>
    </row>
    <row r="557" spans="1:7">
      <c r="A557" s="845"/>
      <c r="B557" s="845"/>
      <c r="C557" s="845"/>
      <c r="D557" s="853"/>
      <c r="E557" s="854"/>
      <c r="F557" s="976"/>
      <c r="G557" s="860"/>
    </row>
    <row r="558" spans="1:7">
      <c r="A558" s="845"/>
      <c r="B558" s="845"/>
      <c r="C558" s="845"/>
      <c r="D558" s="853"/>
      <c r="E558" s="854"/>
      <c r="F558" s="976"/>
      <c r="G558" s="860"/>
    </row>
    <row r="559" spans="1:7">
      <c r="A559" s="845"/>
      <c r="B559" s="845"/>
      <c r="C559" s="845"/>
      <c r="D559" s="853"/>
      <c r="E559" s="854"/>
      <c r="F559" s="976"/>
      <c r="G559" s="860"/>
    </row>
    <row r="560" spans="1:7">
      <c r="A560" s="845"/>
      <c r="B560" s="845"/>
      <c r="C560" s="845"/>
      <c r="D560" s="853"/>
      <c r="E560" s="854"/>
      <c r="F560" s="976"/>
      <c r="G560" s="860"/>
    </row>
    <row r="561" spans="1:7">
      <c r="A561" s="845"/>
      <c r="B561" s="845"/>
      <c r="C561" s="845"/>
      <c r="D561" s="853"/>
      <c r="E561" s="854"/>
      <c r="F561" s="976"/>
      <c r="G561" s="860"/>
    </row>
    <row r="562" spans="1:7">
      <c r="A562" s="845"/>
      <c r="B562" s="845"/>
      <c r="C562" s="845"/>
      <c r="D562" s="853"/>
      <c r="E562" s="854"/>
      <c r="F562" s="976"/>
      <c r="G562" s="860"/>
    </row>
    <row r="563" spans="1:7">
      <c r="A563" s="845"/>
      <c r="B563" s="845"/>
      <c r="C563" s="845"/>
      <c r="D563" s="853"/>
      <c r="E563" s="854"/>
      <c r="F563" s="976"/>
      <c r="G563" s="860"/>
    </row>
    <row r="564" spans="1:7">
      <c r="A564" s="845"/>
      <c r="B564" s="845"/>
      <c r="C564" s="845"/>
      <c r="D564" s="853"/>
      <c r="E564" s="854"/>
      <c r="F564" s="976"/>
      <c r="G564" s="860"/>
    </row>
    <row r="565" spans="1:7">
      <c r="A565" s="845"/>
      <c r="B565" s="845"/>
      <c r="C565" s="845"/>
      <c r="D565" s="853"/>
      <c r="E565" s="854"/>
      <c r="F565" s="976"/>
      <c r="G565" s="860"/>
    </row>
    <row r="566" spans="1:7">
      <c r="A566" s="845"/>
      <c r="B566" s="845"/>
      <c r="C566" s="845"/>
      <c r="D566" s="853"/>
      <c r="E566" s="854"/>
      <c r="F566" s="976"/>
      <c r="G566" s="860"/>
    </row>
    <row r="567" spans="1:7">
      <c r="A567" s="845"/>
      <c r="B567" s="845"/>
      <c r="C567" s="845"/>
      <c r="D567" s="853"/>
      <c r="E567" s="854"/>
      <c r="F567" s="976"/>
      <c r="G567" s="860"/>
    </row>
    <row r="568" spans="1:7">
      <c r="A568" s="845"/>
      <c r="B568" s="845"/>
      <c r="C568" s="845"/>
      <c r="D568" s="853"/>
      <c r="E568" s="854"/>
      <c r="F568" s="976"/>
      <c r="G568" s="860"/>
    </row>
    <row r="569" spans="1:7">
      <c r="A569" s="845"/>
      <c r="B569" s="845"/>
      <c r="C569" s="845"/>
      <c r="D569" s="853"/>
      <c r="E569" s="854"/>
      <c r="F569" s="976"/>
      <c r="G569" s="860"/>
    </row>
    <row r="570" spans="1:7">
      <c r="A570" s="845"/>
      <c r="B570" s="845"/>
      <c r="C570" s="845"/>
      <c r="D570" s="853"/>
      <c r="E570" s="854"/>
      <c r="F570" s="976"/>
      <c r="G570" s="860"/>
    </row>
    <row r="571" spans="1:7">
      <c r="A571" s="845"/>
      <c r="B571" s="845"/>
      <c r="C571" s="845"/>
      <c r="D571" s="853"/>
      <c r="E571" s="854"/>
      <c r="F571" s="976"/>
      <c r="G571" s="860"/>
    </row>
    <row r="572" spans="1:7">
      <c r="A572" s="845"/>
      <c r="B572" s="845"/>
      <c r="C572" s="845"/>
      <c r="D572" s="853"/>
      <c r="E572" s="854"/>
      <c r="F572" s="976"/>
      <c r="G572" s="860"/>
    </row>
    <row r="573" spans="1:7">
      <c r="A573" s="845"/>
      <c r="B573" s="845"/>
      <c r="C573" s="845"/>
      <c r="D573" s="853"/>
      <c r="E573" s="854"/>
      <c r="F573" s="976"/>
      <c r="G573" s="860"/>
    </row>
    <row r="574" spans="1:7">
      <c r="A574" s="845"/>
      <c r="B574" s="845"/>
      <c r="C574" s="845"/>
      <c r="D574" s="853"/>
      <c r="E574" s="854"/>
      <c r="F574" s="976"/>
      <c r="G574" s="860"/>
    </row>
    <row r="575" spans="1:7">
      <c r="A575" s="845"/>
      <c r="B575" s="845"/>
      <c r="C575" s="845"/>
      <c r="D575" s="853"/>
      <c r="E575" s="854"/>
      <c r="F575" s="976"/>
      <c r="G575" s="860"/>
    </row>
    <row r="576" spans="1:7">
      <c r="A576" s="845"/>
      <c r="B576" s="845"/>
      <c r="C576" s="845"/>
      <c r="D576" s="853"/>
      <c r="E576" s="854"/>
      <c r="F576" s="976"/>
      <c r="G576" s="860"/>
    </row>
    <row r="577" spans="1:7">
      <c r="A577" s="845"/>
      <c r="B577" s="845"/>
      <c r="C577" s="845"/>
      <c r="D577" s="853"/>
      <c r="E577" s="854"/>
      <c r="F577" s="976"/>
      <c r="G577" s="860"/>
    </row>
    <row r="578" spans="1:7">
      <c r="A578" s="845"/>
      <c r="B578" s="845"/>
      <c r="C578" s="845"/>
      <c r="D578" s="853"/>
      <c r="E578" s="854"/>
      <c r="F578" s="976"/>
      <c r="G578" s="860"/>
    </row>
    <row r="579" spans="1:7">
      <c r="A579" s="845"/>
      <c r="B579" s="845"/>
      <c r="C579" s="845"/>
      <c r="D579" s="853"/>
      <c r="E579" s="854"/>
      <c r="F579" s="976"/>
      <c r="G579" s="860"/>
    </row>
    <row r="580" spans="1:7">
      <c r="A580" s="845"/>
      <c r="B580" s="845"/>
      <c r="C580" s="845"/>
      <c r="D580" s="853"/>
      <c r="E580" s="854"/>
      <c r="F580" s="976"/>
      <c r="G580" s="860"/>
    </row>
    <row r="581" spans="1:7">
      <c r="A581" s="845"/>
      <c r="B581" s="845"/>
      <c r="C581" s="845"/>
      <c r="D581" s="853"/>
      <c r="E581" s="854"/>
      <c r="F581" s="976"/>
      <c r="G581" s="860"/>
    </row>
    <row r="582" spans="1:7">
      <c r="A582" s="845"/>
      <c r="B582" s="845"/>
      <c r="C582" s="845"/>
      <c r="D582" s="853"/>
      <c r="E582" s="854"/>
      <c r="F582" s="976"/>
      <c r="G582" s="860"/>
    </row>
    <row r="583" spans="1:7">
      <c r="A583" s="845"/>
      <c r="B583" s="845"/>
      <c r="C583" s="845"/>
      <c r="D583" s="853"/>
      <c r="E583" s="854"/>
      <c r="F583" s="976"/>
      <c r="G583" s="860"/>
    </row>
    <row r="584" spans="1:7">
      <c r="A584" s="845"/>
      <c r="B584" s="845"/>
      <c r="C584" s="845"/>
      <c r="D584" s="853"/>
      <c r="E584" s="854"/>
      <c r="F584" s="976"/>
      <c r="G584" s="860"/>
    </row>
    <row r="585" spans="1:7">
      <c r="A585" s="845"/>
      <c r="B585" s="845"/>
      <c r="C585" s="845"/>
      <c r="D585" s="853"/>
      <c r="E585" s="854"/>
      <c r="F585" s="976"/>
      <c r="G585" s="860"/>
    </row>
    <row r="586" spans="1:7">
      <c r="A586" s="845"/>
      <c r="B586" s="845"/>
      <c r="C586" s="845"/>
      <c r="D586" s="853"/>
      <c r="E586" s="854"/>
      <c r="F586" s="976"/>
      <c r="G586" s="860"/>
    </row>
    <row r="587" spans="1:7">
      <c r="A587" s="845"/>
      <c r="B587" s="845"/>
      <c r="C587" s="845"/>
      <c r="D587" s="853"/>
      <c r="E587" s="854"/>
      <c r="F587" s="976"/>
      <c r="G587" s="860"/>
    </row>
    <row r="588" spans="1:7">
      <c r="A588" s="845"/>
      <c r="B588" s="845"/>
      <c r="C588" s="845"/>
      <c r="D588" s="853"/>
      <c r="E588" s="854"/>
      <c r="F588" s="976"/>
      <c r="G588" s="860"/>
    </row>
    <row r="589" spans="1:7">
      <c r="A589" s="845"/>
      <c r="B589" s="845"/>
      <c r="C589" s="845"/>
      <c r="D589" s="853"/>
      <c r="E589" s="854"/>
      <c r="F589" s="976"/>
      <c r="G589" s="860"/>
    </row>
    <row r="590" spans="1:7">
      <c r="A590" s="845"/>
      <c r="B590" s="845"/>
      <c r="C590" s="845"/>
      <c r="D590" s="853"/>
      <c r="E590" s="854"/>
      <c r="F590" s="976"/>
      <c r="G590" s="860"/>
    </row>
    <row r="591" spans="1:7">
      <c r="A591" s="845"/>
      <c r="B591" s="845"/>
      <c r="C591" s="845"/>
      <c r="D591" s="853"/>
      <c r="E591" s="854"/>
      <c r="F591" s="976"/>
      <c r="G591" s="860"/>
    </row>
    <row r="592" spans="1:7">
      <c r="A592" s="845"/>
      <c r="B592" s="845"/>
      <c r="C592" s="845"/>
      <c r="D592" s="853"/>
      <c r="E592" s="854"/>
      <c r="F592" s="976"/>
      <c r="G592" s="860"/>
    </row>
    <row r="593" spans="1:7">
      <c r="A593" s="845"/>
      <c r="B593" s="845"/>
      <c r="C593" s="845"/>
      <c r="D593" s="853"/>
      <c r="E593" s="854"/>
      <c r="F593" s="976"/>
      <c r="G593" s="860"/>
    </row>
    <row r="594" spans="1:7">
      <c r="A594" s="845"/>
      <c r="B594" s="845"/>
      <c r="C594" s="845"/>
      <c r="D594" s="853"/>
      <c r="E594" s="854"/>
      <c r="F594" s="976"/>
      <c r="G594" s="860"/>
    </row>
    <row r="595" spans="1:7">
      <c r="A595" s="845"/>
      <c r="B595" s="845"/>
      <c r="C595" s="845"/>
      <c r="D595" s="853"/>
      <c r="E595" s="854"/>
      <c r="F595" s="976"/>
      <c r="G595" s="860"/>
    </row>
    <row r="596" spans="1:7">
      <c r="A596" s="845"/>
      <c r="B596" s="845"/>
      <c r="C596" s="845"/>
      <c r="D596" s="853"/>
      <c r="E596" s="854"/>
      <c r="F596" s="976"/>
      <c r="G596" s="860"/>
    </row>
    <row r="597" spans="1:7">
      <c r="A597" s="845"/>
      <c r="B597" s="845"/>
      <c r="C597" s="845"/>
      <c r="D597" s="853"/>
      <c r="E597" s="854"/>
      <c r="F597" s="976"/>
      <c r="G597" s="860"/>
    </row>
    <row r="598" spans="1:7">
      <c r="A598" s="845"/>
      <c r="B598" s="845"/>
      <c r="C598" s="845"/>
      <c r="D598" s="853"/>
      <c r="E598" s="854"/>
      <c r="F598" s="976"/>
      <c r="G598" s="860"/>
    </row>
    <row r="599" spans="1:7">
      <c r="A599" s="845"/>
      <c r="B599" s="845"/>
      <c r="C599" s="845"/>
      <c r="D599" s="853"/>
      <c r="E599" s="854"/>
      <c r="F599" s="976"/>
      <c r="G599" s="860"/>
    </row>
    <row r="600" spans="1:7">
      <c r="A600" s="845"/>
      <c r="B600" s="845"/>
      <c r="C600" s="845"/>
      <c r="D600" s="853"/>
      <c r="E600" s="854"/>
      <c r="F600" s="976"/>
      <c r="G600" s="860"/>
    </row>
    <row r="601" spans="1:7">
      <c r="A601" s="845"/>
      <c r="B601" s="845"/>
      <c r="C601" s="845"/>
      <c r="D601" s="853"/>
      <c r="E601" s="854"/>
      <c r="F601" s="976"/>
      <c r="G601" s="860"/>
    </row>
    <row r="602" spans="1:7">
      <c r="A602" s="845"/>
      <c r="B602" s="845"/>
      <c r="C602" s="845"/>
      <c r="D602" s="853"/>
      <c r="E602" s="854"/>
      <c r="F602" s="976"/>
      <c r="G602" s="860"/>
    </row>
    <row r="603" spans="1:7">
      <c r="A603" s="845"/>
      <c r="B603" s="845"/>
      <c r="C603" s="845"/>
      <c r="D603" s="853"/>
      <c r="E603" s="854"/>
      <c r="F603" s="976"/>
      <c r="G603" s="860"/>
    </row>
    <row r="604" spans="1:7">
      <c r="A604" s="845"/>
      <c r="B604" s="845"/>
      <c r="C604" s="845"/>
      <c r="D604" s="853"/>
      <c r="E604" s="854"/>
      <c r="F604" s="976"/>
      <c r="G604" s="860"/>
    </row>
    <row r="605" spans="1:7">
      <c r="A605" s="845"/>
      <c r="B605" s="845"/>
      <c r="C605" s="845"/>
      <c r="D605" s="853"/>
      <c r="E605" s="854"/>
      <c r="F605" s="976"/>
      <c r="G605" s="860"/>
    </row>
    <row r="606" spans="1:7">
      <c r="A606" s="845"/>
      <c r="B606" s="845"/>
      <c r="C606" s="845"/>
      <c r="D606" s="853"/>
      <c r="E606" s="854"/>
      <c r="F606" s="976"/>
      <c r="G606" s="860"/>
    </row>
    <row r="607" spans="1:7">
      <c r="A607" s="845"/>
      <c r="B607" s="845"/>
      <c r="C607" s="845"/>
      <c r="D607" s="853"/>
      <c r="E607" s="854"/>
      <c r="F607" s="976"/>
      <c r="G607" s="860"/>
    </row>
    <row r="608" spans="1:7">
      <c r="A608" s="845"/>
      <c r="B608" s="845"/>
      <c r="C608" s="845"/>
      <c r="D608" s="853"/>
      <c r="E608" s="854"/>
      <c r="F608" s="976"/>
      <c r="G608" s="860"/>
    </row>
    <row r="609" spans="1:7">
      <c r="A609" s="845"/>
      <c r="B609" s="845"/>
      <c r="C609" s="845"/>
      <c r="D609" s="853"/>
      <c r="E609" s="854"/>
      <c r="F609" s="976"/>
      <c r="G609" s="860"/>
    </row>
    <row r="610" spans="1:7">
      <c r="A610" s="845"/>
      <c r="B610" s="845"/>
      <c r="C610" s="845"/>
      <c r="D610" s="853"/>
      <c r="E610" s="854"/>
      <c r="F610" s="976"/>
      <c r="G610" s="860"/>
    </row>
    <row r="611" spans="1:7">
      <c r="A611" s="845"/>
      <c r="B611" s="845"/>
      <c r="C611" s="845"/>
      <c r="D611" s="853"/>
      <c r="E611" s="854"/>
      <c r="F611" s="976"/>
      <c r="G611" s="860"/>
    </row>
    <row r="612" spans="1:7">
      <c r="A612" s="845"/>
      <c r="B612" s="845"/>
      <c r="C612" s="845"/>
      <c r="D612" s="853"/>
      <c r="E612" s="854"/>
      <c r="F612" s="976"/>
      <c r="G612" s="860"/>
    </row>
    <row r="613" spans="1:7">
      <c r="A613" s="845"/>
      <c r="B613" s="845"/>
      <c r="C613" s="845"/>
      <c r="D613" s="853"/>
      <c r="E613" s="854"/>
      <c r="F613" s="976"/>
      <c r="G613" s="860"/>
    </row>
    <row r="614" spans="1:7">
      <c r="A614" s="845"/>
      <c r="B614" s="845"/>
      <c r="C614" s="845"/>
      <c r="D614" s="853"/>
      <c r="E614" s="854"/>
      <c r="F614" s="976"/>
      <c r="G614" s="860"/>
    </row>
    <row r="615" spans="1:7">
      <c r="A615" s="845"/>
      <c r="B615" s="845"/>
      <c r="C615" s="845"/>
      <c r="D615" s="853"/>
      <c r="E615" s="854"/>
      <c r="F615" s="976"/>
      <c r="G615" s="860"/>
    </row>
    <row r="616" spans="1:7">
      <c r="A616" s="845"/>
      <c r="B616" s="845"/>
      <c r="C616" s="845"/>
      <c r="D616" s="853"/>
      <c r="E616" s="854"/>
      <c r="F616" s="976"/>
      <c r="G616" s="860"/>
    </row>
    <row r="617" spans="1:7">
      <c r="A617" s="845"/>
      <c r="B617" s="845"/>
      <c r="C617" s="845"/>
      <c r="D617" s="853"/>
      <c r="E617" s="854"/>
      <c r="F617" s="976"/>
      <c r="G617" s="860"/>
    </row>
    <row r="618" spans="1:7">
      <c r="A618" s="845"/>
      <c r="B618" s="845"/>
      <c r="C618" s="845"/>
      <c r="D618" s="853"/>
      <c r="E618" s="854"/>
      <c r="F618" s="976"/>
      <c r="G618" s="860"/>
    </row>
    <row r="619" spans="1:7">
      <c r="A619" s="845"/>
      <c r="B619" s="845"/>
      <c r="C619" s="845"/>
      <c r="D619" s="853"/>
      <c r="E619" s="854"/>
      <c r="F619" s="976"/>
      <c r="G619" s="860"/>
    </row>
    <row r="620" spans="1:7">
      <c r="A620" s="845"/>
      <c r="B620" s="845"/>
      <c r="C620" s="845"/>
      <c r="D620" s="853"/>
      <c r="E620" s="854"/>
      <c r="F620" s="976"/>
      <c r="G620" s="860"/>
    </row>
    <row r="621" spans="1:7">
      <c r="A621" s="845"/>
      <c r="B621" s="845"/>
      <c r="C621" s="845"/>
      <c r="D621" s="853"/>
      <c r="E621" s="854"/>
      <c r="F621" s="976"/>
      <c r="G621" s="860"/>
    </row>
    <row r="622" spans="1:7">
      <c r="A622" s="845"/>
      <c r="B622" s="845"/>
      <c r="C622" s="845"/>
      <c r="D622" s="853"/>
      <c r="E622" s="854"/>
      <c r="F622" s="976"/>
      <c r="G622" s="860"/>
    </row>
    <row r="623" spans="1:7">
      <c r="A623" s="845"/>
      <c r="B623" s="845"/>
      <c r="C623" s="845"/>
      <c r="D623" s="853"/>
      <c r="E623" s="854"/>
      <c r="F623" s="976"/>
      <c r="G623" s="860"/>
    </row>
    <row r="624" spans="1:7">
      <c r="A624" s="845"/>
      <c r="B624" s="845"/>
      <c r="C624" s="845"/>
      <c r="D624" s="853"/>
      <c r="E624" s="854"/>
      <c r="F624" s="976"/>
      <c r="G624" s="860"/>
    </row>
    <row r="625" spans="1:7">
      <c r="A625" s="845"/>
      <c r="B625" s="845"/>
      <c r="C625" s="845"/>
      <c r="D625" s="853"/>
      <c r="E625" s="854"/>
      <c r="F625" s="976"/>
      <c r="G625" s="860"/>
    </row>
    <row r="626" spans="1:7">
      <c r="A626" s="845"/>
      <c r="B626" s="845"/>
      <c r="C626" s="845"/>
      <c r="D626" s="853"/>
      <c r="E626" s="854"/>
      <c r="F626" s="976"/>
      <c r="G626" s="860"/>
    </row>
    <row r="627" spans="1:7">
      <c r="A627" s="845"/>
      <c r="B627" s="845"/>
      <c r="C627" s="845"/>
      <c r="D627" s="853"/>
      <c r="E627" s="854"/>
      <c r="F627" s="976"/>
      <c r="G627" s="860"/>
    </row>
    <row r="628" spans="1:7">
      <c r="A628" s="845"/>
      <c r="B628" s="845"/>
      <c r="C628" s="845"/>
      <c r="D628" s="853"/>
      <c r="E628" s="854"/>
      <c r="F628" s="976"/>
      <c r="G628" s="860"/>
    </row>
    <row r="629" spans="1:7">
      <c r="A629" s="845"/>
      <c r="B629" s="845"/>
      <c r="C629" s="845"/>
      <c r="D629" s="853"/>
      <c r="E629" s="854"/>
      <c r="F629" s="976"/>
      <c r="G629" s="860"/>
    </row>
    <row r="630" spans="1:7">
      <c r="A630" s="845"/>
      <c r="B630" s="845"/>
      <c r="C630" s="845"/>
      <c r="D630" s="853"/>
      <c r="E630" s="854"/>
      <c r="F630" s="976"/>
      <c r="G630" s="860"/>
    </row>
    <row r="631" spans="1:7">
      <c r="A631" s="845"/>
      <c r="B631" s="845"/>
      <c r="C631" s="845"/>
      <c r="D631" s="853"/>
      <c r="E631" s="854"/>
      <c r="F631" s="976"/>
      <c r="G631" s="860"/>
    </row>
    <row r="632" spans="1:7">
      <c r="A632" s="845"/>
      <c r="B632" s="845"/>
      <c r="C632" s="845"/>
      <c r="D632" s="853"/>
      <c r="E632" s="854"/>
      <c r="F632" s="976"/>
      <c r="G632" s="860"/>
    </row>
    <row r="633" spans="1:7">
      <c r="A633" s="845"/>
      <c r="B633" s="845"/>
      <c r="C633" s="845"/>
      <c r="D633" s="853"/>
      <c r="E633" s="854"/>
      <c r="F633" s="976"/>
      <c r="G633" s="860"/>
    </row>
    <row r="634" spans="1:7">
      <c r="A634" s="845"/>
      <c r="B634" s="845"/>
      <c r="C634" s="845"/>
      <c r="D634" s="853"/>
      <c r="E634" s="854"/>
      <c r="F634" s="976"/>
      <c r="G634" s="860"/>
    </row>
    <row r="635" spans="1:7">
      <c r="A635" s="845"/>
      <c r="B635" s="845"/>
      <c r="C635" s="845"/>
      <c r="D635" s="853"/>
      <c r="E635" s="854"/>
      <c r="F635" s="976"/>
      <c r="G635" s="860"/>
    </row>
    <row r="636" spans="1:7">
      <c r="A636" s="845"/>
      <c r="B636" s="845"/>
      <c r="C636" s="845"/>
      <c r="D636" s="853"/>
      <c r="E636" s="854"/>
      <c r="F636" s="976"/>
      <c r="G636" s="860"/>
    </row>
    <row r="637" spans="1:7">
      <c r="A637" s="845"/>
      <c r="B637" s="845"/>
      <c r="C637" s="845"/>
      <c r="D637" s="853"/>
      <c r="E637" s="854"/>
      <c r="F637" s="976"/>
      <c r="G637" s="860"/>
    </row>
    <row r="638" spans="1:7">
      <c r="A638" s="845"/>
      <c r="B638" s="845"/>
      <c r="C638" s="845"/>
      <c r="D638" s="853"/>
      <c r="E638" s="854"/>
      <c r="F638" s="976"/>
      <c r="G638" s="860"/>
    </row>
    <row r="639" spans="1:7">
      <c r="A639" s="845"/>
      <c r="B639" s="845"/>
      <c r="C639" s="845"/>
      <c r="D639" s="853"/>
      <c r="E639" s="854"/>
      <c r="F639" s="976"/>
      <c r="G639" s="860"/>
    </row>
    <row r="640" spans="1:7">
      <c r="A640" s="845"/>
      <c r="B640" s="845"/>
      <c r="C640" s="845"/>
      <c r="D640" s="853"/>
      <c r="E640" s="854"/>
      <c r="F640" s="976"/>
      <c r="G640" s="860"/>
    </row>
    <row r="641" spans="1:7">
      <c r="A641" s="845"/>
      <c r="B641" s="845"/>
      <c r="C641" s="845"/>
      <c r="D641" s="853"/>
      <c r="E641" s="854"/>
      <c r="F641" s="976"/>
      <c r="G641" s="860"/>
    </row>
    <row r="642" spans="1:7">
      <c r="A642" s="845"/>
      <c r="B642" s="845"/>
      <c r="C642" s="845"/>
      <c r="D642" s="853"/>
      <c r="E642" s="854"/>
      <c r="F642" s="976"/>
      <c r="G642" s="860"/>
    </row>
    <row r="643" spans="1:7">
      <c r="A643" s="845"/>
      <c r="B643" s="845"/>
      <c r="C643" s="845"/>
      <c r="D643" s="853"/>
      <c r="E643" s="854"/>
      <c r="F643" s="976"/>
      <c r="G643" s="860"/>
    </row>
    <row r="644" spans="1:7">
      <c r="A644" s="845"/>
      <c r="B644" s="845"/>
      <c r="C644" s="845"/>
      <c r="D644" s="853"/>
      <c r="E644" s="854"/>
      <c r="F644" s="976"/>
      <c r="G644" s="860"/>
    </row>
    <row r="645" spans="1:7">
      <c r="A645" s="845"/>
      <c r="B645" s="845"/>
      <c r="C645" s="845"/>
      <c r="D645" s="853"/>
      <c r="E645" s="854"/>
      <c r="F645" s="976"/>
      <c r="G645" s="860"/>
    </row>
    <row r="646" spans="1:7">
      <c r="A646" s="845"/>
      <c r="B646" s="845"/>
      <c r="C646" s="845"/>
      <c r="D646" s="853"/>
      <c r="E646" s="854"/>
      <c r="F646" s="976"/>
      <c r="G646" s="860"/>
    </row>
    <row r="647" spans="1:7">
      <c r="A647" s="845"/>
      <c r="B647" s="845"/>
      <c r="C647" s="845"/>
      <c r="D647" s="853"/>
      <c r="E647" s="854"/>
      <c r="F647" s="976"/>
      <c r="G647" s="860"/>
    </row>
    <row r="648" spans="1:7">
      <c r="A648" s="845"/>
      <c r="B648" s="845"/>
      <c r="C648" s="845"/>
      <c r="D648" s="853"/>
      <c r="E648" s="854"/>
      <c r="F648" s="976"/>
      <c r="G648" s="860"/>
    </row>
    <row r="649" spans="1:7">
      <c r="A649" s="845"/>
      <c r="B649" s="845"/>
      <c r="C649" s="845"/>
      <c r="D649" s="853"/>
      <c r="E649" s="854"/>
      <c r="F649" s="976"/>
      <c r="G649" s="860"/>
    </row>
    <row r="650" spans="1:7">
      <c r="A650" s="845"/>
      <c r="B650" s="845"/>
      <c r="C650" s="845"/>
      <c r="D650" s="853"/>
      <c r="E650" s="854"/>
      <c r="F650" s="976"/>
      <c r="G650" s="860"/>
    </row>
    <row r="651" spans="1:7">
      <c r="A651" s="845"/>
      <c r="B651" s="845"/>
      <c r="C651" s="845"/>
      <c r="D651" s="853"/>
      <c r="E651" s="854"/>
      <c r="F651" s="976"/>
      <c r="G651" s="860"/>
    </row>
    <row r="652" spans="1:7">
      <c r="A652" s="845"/>
      <c r="B652" s="845"/>
      <c r="C652" s="845"/>
      <c r="D652" s="853"/>
      <c r="E652" s="854"/>
      <c r="F652" s="976"/>
      <c r="G652" s="860"/>
    </row>
    <row r="653" spans="1:7">
      <c r="A653" s="845"/>
      <c r="B653" s="845"/>
      <c r="C653" s="845"/>
      <c r="D653" s="853"/>
      <c r="E653" s="854"/>
      <c r="F653" s="976"/>
      <c r="G653" s="860"/>
    </row>
    <row r="654" spans="1:7">
      <c r="A654" s="845"/>
      <c r="B654" s="845"/>
      <c r="C654" s="845"/>
      <c r="D654" s="853"/>
      <c r="E654" s="854"/>
      <c r="F654" s="976"/>
      <c r="G654" s="860"/>
    </row>
    <row r="655" spans="1:7">
      <c r="A655" s="845"/>
      <c r="B655" s="845"/>
      <c r="C655" s="845"/>
      <c r="D655" s="853"/>
      <c r="E655" s="854"/>
      <c r="F655" s="976"/>
      <c r="G655" s="860"/>
    </row>
    <row r="656" spans="1:7">
      <c r="A656" s="845"/>
      <c r="B656" s="845"/>
      <c r="C656" s="845"/>
      <c r="D656" s="853"/>
      <c r="E656" s="854"/>
      <c r="F656" s="976"/>
      <c r="G656" s="860"/>
    </row>
    <row r="657" spans="1:7">
      <c r="A657" s="845"/>
      <c r="B657" s="845"/>
      <c r="C657" s="845"/>
      <c r="D657" s="853"/>
      <c r="E657" s="854"/>
      <c r="F657" s="976"/>
      <c r="G657" s="860"/>
    </row>
    <row r="658" spans="1:7">
      <c r="A658" s="845"/>
      <c r="B658" s="845"/>
      <c r="C658" s="845"/>
      <c r="D658" s="853"/>
      <c r="E658" s="854"/>
      <c r="F658" s="976"/>
      <c r="G658" s="860"/>
    </row>
    <row r="659" spans="1:7">
      <c r="A659" s="845"/>
      <c r="B659" s="845"/>
      <c r="C659" s="845"/>
      <c r="D659" s="853"/>
      <c r="E659" s="854"/>
      <c r="F659" s="976"/>
      <c r="G659" s="860"/>
    </row>
    <row r="660" spans="1:7">
      <c r="A660" s="845"/>
      <c r="B660" s="845"/>
      <c r="C660" s="845"/>
      <c r="D660" s="853"/>
      <c r="E660" s="854"/>
      <c r="F660" s="976"/>
      <c r="G660" s="860"/>
    </row>
    <row r="661" spans="1:7">
      <c r="A661" s="845"/>
      <c r="B661" s="845"/>
      <c r="C661" s="845"/>
      <c r="D661" s="853"/>
      <c r="E661" s="854"/>
      <c r="F661" s="976"/>
      <c r="G661" s="860"/>
    </row>
    <row r="662" spans="1:7">
      <c r="A662" s="845"/>
      <c r="B662" s="845"/>
      <c r="C662" s="845"/>
      <c r="D662" s="853"/>
      <c r="E662" s="854"/>
      <c r="F662" s="976"/>
      <c r="G662" s="860"/>
    </row>
    <row r="663" spans="1:7">
      <c r="A663" s="845"/>
      <c r="B663" s="845"/>
      <c r="C663" s="845"/>
      <c r="D663" s="853"/>
      <c r="E663" s="854"/>
      <c r="F663" s="976"/>
      <c r="G663" s="860"/>
    </row>
    <row r="664" spans="1:7">
      <c r="A664" s="845"/>
      <c r="B664" s="845"/>
      <c r="C664" s="845"/>
      <c r="D664" s="853"/>
      <c r="E664" s="854"/>
      <c r="F664" s="976"/>
      <c r="G664" s="860"/>
    </row>
    <row r="665" spans="1:7">
      <c r="A665" s="845"/>
      <c r="B665" s="845"/>
      <c r="C665" s="845"/>
      <c r="D665" s="853"/>
      <c r="E665" s="854"/>
      <c r="F665" s="976"/>
      <c r="G665" s="860"/>
    </row>
    <row r="666" spans="1:7">
      <c r="A666" s="845"/>
      <c r="B666" s="845"/>
      <c r="C666" s="845"/>
      <c r="D666" s="853"/>
      <c r="E666" s="854"/>
      <c r="F666" s="976"/>
      <c r="G666" s="860"/>
    </row>
    <row r="667" spans="1:7">
      <c r="A667" s="845"/>
      <c r="B667" s="845"/>
      <c r="C667" s="845"/>
      <c r="D667" s="853"/>
      <c r="E667" s="854"/>
      <c r="F667" s="976"/>
      <c r="G667" s="860"/>
    </row>
    <row r="668" spans="1:7">
      <c r="A668" s="845"/>
      <c r="B668" s="845"/>
      <c r="C668" s="845"/>
      <c r="D668" s="853"/>
      <c r="E668" s="854"/>
      <c r="F668" s="976"/>
      <c r="G668" s="860"/>
    </row>
    <row r="669" spans="1:7">
      <c r="A669" s="845"/>
      <c r="B669" s="845"/>
      <c r="C669" s="845"/>
      <c r="D669" s="853"/>
      <c r="E669" s="854"/>
      <c r="F669" s="976"/>
      <c r="G669" s="860"/>
    </row>
    <row r="670" spans="1:7">
      <c r="A670" s="845"/>
      <c r="B670" s="845"/>
      <c r="C670" s="845"/>
      <c r="D670" s="853"/>
      <c r="E670" s="854"/>
      <c r="F670" s="976"/>
      <c r="G670" s="860"/>
    </row>
    <row r="671" spans="1:7">
      <c r="A671" s="845"/>
      <c r="B671" s="845"/>
      <c r="C671" s="845"/>
      <c r="D671" s="853"/>
      <c r="E671" s="854"/>
      <c r="F671" s="976"/>
      <c r="G671" s="860"/>
    </row>
    <row r="672" spans="1:7">
      <c r="A672" s="845"/>
      <c r="B672" s="845"/>
      <c r="C672" s="845"/>
      <c r="D672" s="853"/>
      <c r="E672" s="854"/>
      <c r="F672" s="976"/>
      <c r="G672" s="860"/>
    </row>
    <row r="673" spans="1:7">
      <c r="A673" s="845"/>
      <c r="B673" s="845"/>
      <c r="C673" s="845"/>
      <c r="D673" s="853"/>
      <c r="E673" s="854"/>
      <c r="F673" s="976"/>
      <c r="G673" s="860"/>
    </row>
    <row r="674" spans="1:7">
      <c r="A674" s="845"/>
      <c r="B674" s="845"/>
      <c r="C674" s="845"/>
      <c r="D674" s="853"/>
      <c r="E674" s="854"/>
      <c r="F674" s="976"/>
      <c r="G674" s="860"/>
    </row>
    <row r="675" spans="1:7">
      <c r="A675" s="845"/>
      <c r="B675" s="845"/>
      <c r="C675" s="845"/>
      <c r="D675" s="853"/>
      <c r="E675" s="854"/>
      <c r="F675" s="976"/>
      <c r="G675" s="860"/>
    </row>
    <row r="676" spans="1:7">
      <c r="A676" s="845"/>
      <c r="B676" s="845"/>
      <c r="C676" s="845"/>
      <c r="D676" s="853"/>
      <c r="E676" s="854"/>
      <c r="F676" s="976"/>
      <c r="G676" s="860"/>
    </row>
    <row r="677" spans="1:7">
      <c r="A677" s="845"/>
      <c r="B677" s="845"/>
      <c r="C677" s="845"/>
      <c r="D677" s="853"/>
      <c r="E677" s="854"/>
      <c r="F677" s="976"/>
      <c r="G677" s="860"/>
    </row>
    <row r="678" spans="1:7">
      <c r="A678" s="845"/>
      <c r="B678" s="845"/>
      <c r="C678" s="845"/>
      <c r="D678" s="853"/>
      <c r="E678" s="854"/>
      <c r="F678" s="976"/>
      <c r="G678" s="860"/>
    </row>
    <row r="679" spans="1:7">
      <c r="A679" s="845"/>
      <c r="B679" s="845"/>
      <c r="C679" s="845"/>
      <c r="D679" s="853"/>
      <c r="E679" s="854"/>
      <c r="F679" s="976"/>
      <c r="G679" s="860"/>
    </row>
    <row r="680" spans="1:7">
      <c r="A680" s="845"/>
      <c r="B680" s="845"/>
      <c r="C680" s="845"/>
      <c r="D680" s="853"/>
      <c r="E680" s="854"/>
      <c r="F680" s="976"/>
      <c r="G680" s="860"/>
    </row>
    <row r="681" spans="1:7">
      <c r="A681" s="845"/>
      <c r="B681" s="845"/>
      <c r="C681" s="845"/>
      <c r="D681" s="853"/>
      <c r="E681" s="854"/>
      <c r="F681" s="976"/>
      <c r="G681" s="860"/>
    </row>
    <row r="682" spans="1:7">
      <c r="A682" s="845"/>
      <c r="B682" s="845"/>
      <c r="C682" s="845"/>
      <c r="D682" s="853"/>
      <c r="E682" s="854"/>
      <c r="F682" s="976"/>
      <c r="G682" s="860"/>
    </row>
    <row r="683" spans="1:7">
      <c r="A683" s="845"/>
      <c r="B683" s="845"/>
      <c r="C683" s="845"/>
      <c r="D683" s="853"/>
      <c r="E683" s="854"/>
      <c r="F683" s="976"/>
      <c r="G683" s="860"/>
    </row>
    <row r="684" spans="1:7">
      <c r="A684" s="845"/>
      <c r="B684" s="845"/>
      <c r="C684" s="845"/>
      <c r="D684" s="853"/>
      <c r="E684" s="854"/>
      <c r="F684" s="976"/>
      <c r="G684" s="860"/>
    </row>
  </sheetData>
  <printOptions horizontalCentered="1"/>
  <pageMargins left="0.31496062992125984" right="0" top="0.31496062992125984" bottom="0.31496062992125984" header="0" footer="0"/>
  <pageSetup paperSize="9" scale="80" firstPageNumber="146" orientation="portrait" r:id="rId1"/>
  <headerFooter alignWithMargins="0">
    <oddHeader>&amp;RCO1486: LINBRO PARK TOWER (with associated works)</oddHeader>
  </headerFooter>
  <rowBreaks count="5" manualBreakCount="5">
    <brk id="83" max="6" man="1"/>
    <brk id="158" max="6" man="1"/>
    <brk id="224" max="6" man="1"/>
    <brk id="302" max="6" man="1"/>
    <brk id="376" max="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H460"/>
  <sheetViews>
    <sheetView showGridLines="0" view="pageBreakPreview" topLeftCell="A193" zoomScaleNormal="100" zoomScaleSheetLayoutView="100" workbookViewId="0">
      <selection activeCell="C158" sqref="C158"/>
    </sheetView>
  </sheetViews>
  <sheetFormatPr defaultColWidth="9.33203125" defaultRowHeight="13.2"/>
  <cols>
    <col min="1" max="1" width="7.5546875" style="7" customWidth="1"/>
    <col min="2" max="2" width="11.33203125" style="7" customWidth="1"/>
    <col min="3" max="3" width="36.5546875" style="7" customWidth="1"/>
    <col min="4" max="4" width="7.5546875" style="10" customWidth="1"/>
    <col min="5" max="5" width="10.5546875" style="18" customWidth="1"/>
    <col min="6" max="6" width="11.33203125" style="26" customWidth="1"/>
    <col min="7" max="7" width="15.5546875" style="26" customWidth="1"/>
    <col min="8" max="16384" width="9.33203125" style="5"/>
  </cols>
  <sheetData>
    <row r="1" spans="1:7" ht="13.8" thickBot="1">
      <c r="A1" s="679"/>
      <c r="B1" s="679"/>
      <c r="C1" s="679"/>
      <c r="D1" s="680"/>
      <c r="E1" s="681"/>
      <c r="F1" s="682"/>
      <c r="G1" s="682"/>
    </row>
    <row r="2" spans="1:7" s="688" customFormat="1" ht="29.1" customHeight="1" thickBot="1">
      <c r="A2" s="683" t="s">
        <v>9</v>
      </c>
      <c r="B2" s="1360" t="s">
        <v>10</v>
      </c>
      <c r="C2" s="683" t="s">
        <v>11</v>
      </c>
      <c r="D2" s="684" t="s">
        <v>12</v>
      </c>
      <c r="E2" s="685" t="s">
        <v>13</v>
      </c>
      <c r="F2" s="686" t="s">
        <v>14</v>
      </c>
      <c r="G2" s="687" t="s">
        <v>15</v>
      </c>
    </row>
    <row r="3" spans="1:7" s="688" customFormat="1" ht="13.8" thickTop="1">
      <c r="A3" s="1190"/>
      <c r="B3" s="1361"/>
      <c r="C3" s="689"/>
      <c r="D3" s="690"/>
      <c r="E3" s="691"/>
      <c r="F3" s="692"/>
      <c r="G3" s="693"/>
    </row>
    <row r="4" spans="1:7" ht="26.4">
      <c r="A4" s="655">
        <v>13</v>
      </c>
      <c r="B4" s="1362" t="s">
        <v>1247</v>
      </c>
      <c r="C4" s="1366" t="s">
        <v>1795</v>
      </c>
      <c r="G4" s="215"/>
    </row>
    <row r="5" spans="1:7">
      <c r="A5" s="173"/>
      <c r="B5" s="1362" t="s">
        <v>1248</v>
      </c>
      <c r="C5" s="1366"/>
      <c r="G5" s="215"/>
    </row>
    <row r="6" spans="1:7">
      <c r="A6" s="173" t="s">
        <v>2206</v>
      </c>
      <c r="B6" s="1363" t="s">
        <v>26</v>
      </c>
      <c r="C6" s="173" t="s">
        <v>27</v>
      </c>
      <c r="G6" s="215"/>
    </row>
    <row r="7" spans="1:7">
      <c r="A7" s="173"/>
      <c r="B7" s="1363" t="s">
        <v>19</v>
      </c>
      <c r="C7" s="1366" t="s">
        <v>39</v>
      </c>
      <c r="G7" s="215"/>
    </row>
    <row r="8" spans="1:7">
      <c r="A8" s="173" t="s">
        <v>2207</v>
      </c>
      <c r="B8" s="1363"/>
      <c r="C8" s="173" t="s">
        <v>1649</v>
      </c>
      <c r="D8" s="10" t="s">
        <v>17</v>
      </c>
      <c r="E8" s="142">
        <f>130*0.65</f>
        <v>84.5</v>
      </c>
      <c r="F8" s="19"/>
      <c r="G8" s="212"/>
    </row>
    <row r="9" spans="1:7">
      <c r="A9" s="173" t="s">
        <v>2208</v>
      </c>
      <c r="B9" s="1363"/>
      <c r="C9" s="173" t="s">
        <v>1650</v>
      </c>
      <c r="D9" s="141" t="s">
        <v>17</v>
      </c>
      <c r="E9" s="142">
        <v>30</v>
      </c>
      <c r="F9" s="19"/>
      <c r="G9" s="212"/>
    </row>
    <row r="10" spans="1:7">
      <c r="A10" s="173"/>
      <c r="B10" s="1363"/>
      <c r="C10" s="173"/>
      <c r="D10" s="141"/>
      <c r="G10" s="212"/>
    </row>
    <row r="11" spans="1:7">
      <c r="A11" s="173" t="s">
        <v>2209</v>
      </c>
      <c r="B11" s="1363" t="s">
        <v>26</v>
      </c>
      <c r="C11" s="173" t="s">
        <v>27</v>
      </c>
      <c r="G11" s="212"/>
    </row>
    <row r="12" spans="1:7">
      <c r="A12" s="173"/>
      <c r="B12" s="1363" t="s">
        <v>19</v>
      </c>
      <c r="C12" s="1366" t="s">
        <v>1651</v>
      </c>
      <c r="G12" s="212"/>
    </row>
    <row r="13" spans="1:7">
      <c r="A13" s="173" t="s">
        <v>2210</v>
      </c>
      <c r="B13" s="1363"/>
      <c r="C13" s="173" t="s">
        <v>1652</v>
      </c>
      <c r="D13" s="10" t="s">
        <v>17</v>
      </c>
      <c r="E13" s="142">
        <v>400</v>
      </c>
      <c r="F13" s="19"/>
      <c r="G13" s="212"/>
    </row>
    <row r="14" spans="1:7">
      <c r="A14" s="173" t="s">
        <v>2211</v>
      </c>
      <c r="B14" s="1363"/>
      <c r="C14" s="173" t="s">
        <v>1653</v>
      </c>
      <c r="D14" s="141" t="s">
        <v>17</v>
      </c>
      <c r="E14" s="142">
        <v>130</v>
      </c>
      <c r="F14" s="19"/>
      <c r="G14" s="212"/>
    </row>
    <row r="15" spans="1:7">
      <c r="A15" s="173" t="s">
        <v>2212</v>
      </c>
      <c r="B15" s="1363"/>
      <c r="C15" s="173" t="s">
        <v>1654</v>
      </c>
      <c r="D15" s="10" t="s">
        <v>17</v>
      </c>
      <c r="E15" s="142">
        <v>550</v>
      </c>
      <c r="F15" s="19"/>
      <c r="G15" s="212"/>
    </row>
    <row r="16" spans="1:7">
      <c r="A16" s="173" t="s">
        <v>2213</v>
      </c>
      <c r="B16" s="1363"/>
      <c r="C16" s="173" t="s">
        <v>1655</v>
      </c>
      <c r="D16" s="141" t="s">
        <v>17</v>
      </c>
      <c r="E16" s="142">
        <v>120</v>
      </c>
      <c r="F16" s="19"/>
      <c r="G16" s="212"/>
    </row>
    <row r="17" spans="1:7">
      <c r="A17" s="173" t="s">
        <v>2214</v>
      </c>
      <c r="B17" s="1363"/>
      <c r="C17" s="173" t="s">
        <v>1656</v>
      </c>
      <c r="D17" s="10" t="s">
        <v>17</v>
      </c>
      <c r="E17" s="142">
        <v>160</v>
      </c>
      <c r="F17" s="19"/>
      <c r="G17" s="212"/>
    </row>
    <row r="18" spans="1:7">
      <c r="A18" s="173" t="s">
        <v>2215</v>
      </c>
      <c r="B18" s="1363"/>
      <c r="C18" s="173" t="s">
        <v>1657</v>
      </c>
      <c r="D18" s="141" t="s">
        <v>17</v>
      </c>
      <c r="E18" s="142">
        <v>20</v>
      </c>
      <c r="F18" s="19"/>
      <c r="G18" s="212"/>
    </row>
    <row r="19" spans="1:7">
      <c r="A19" s="173" t="s">
        <v>2216</v>
      </c>
      <c r="B19" s="1363"/>
      <c r="C19" s="173" t="s">
        <v>1658</v>
      </c>
      <c r="D19" s="10" t="s">
        <v>17</v>
      </c>
      <c r="E19" s="142">
        <v>310</v>
      </c>
      <c r="F19" s="19"/>
      <c r="G19" s="212"/>
    </row>
    <row r="20" spans="1:7">
      <c r="A20" s="173" t="s">
        <v>2217</v>
      </c>
      <c r="B20" s="1363"/>
      <c r="C20" s="173" t="s">
        <v>1659</v>
      </c>
      <c r="D20" s="141" t="s">
        <v>17</v>
      </c>
      <c r="E20" s="142">
        <v>80</v>
      </c>
      <c r="F20" s="19"/>
      <c r="G20" s="212"/>
    </row>
    <row r="21" spans="1:7">
      <c r="A21" s="173" t="s">
        <v>2218</v>
      </c>
      <c r="B21" s="1363"/>
      <c r="C21" s="173" t="s">
        <v>1660</v>
      </c>
      <c r="D21" s="10" t="s">
        <v>17</v>
      </c>
      <c r="E21" s="142">
        <v>120</v>
      </c>
      <c r="F21" s="19"/>
      <c r="G21" s="212"/>
    </row>
    <row r="22" spans="1:7">
      <c r="A22" s="173"/>
      <c r="B22" s="1363"/>
      <c r="C22" s="173"/>
      <c r="E22" s="142"/>
      <c r="F22" s="19"/>
      <c r="G22" s="212"/>
    </row>
    <row r="23" spans="1:7">
      <c r="A23" s="173"/>
      <c r="B23" s="1363" t="s">
        <v>19</v>
      </c>
      <c r="C23" s="1366" t="s">
        <v>40</v>
      </c>
      <c r="E23" s="142"/>
      <c r="F23" s="19"/>
      <c r="G23" s="212"/>
    </row>
    <row r="24" spans="1:7" ht="12.75" customHeight="1">
      <c r="A24" s="173" t="s">
        <v>2219</v>
      </c>
      <c r="B24" s="1363"/>
      <c r="C24" s="173" t="s">
        <v>1661</v>
      </c>
      <c r="D24" s="10" t="s">
        <v>17</v>
      </c>
      <c r="E24" s="142">
        <v>300</v>
      </c>
      <c r="F24" s="19"/>
      <c r="G24" s="212"/>
    </row>
    <row r="25" spans="1:7" ht="12.75" customHeight="1">
      <c r="A25" s="173" t="s">
        <v>2220</v>
      </c>
      <c r="B25" s="1363"/>
      <c r="C25" s="173" t="s">
        <v>1653</v>
      </c>
      <c r="D25" s="10" t="s">
        <v>1646</v>
      </c>
      <c r="E25" s="142">
        <v>50</v>
      </c>
      <c r="F25" s="19"/>
      <c r="G25" s="212"/>
    </row>
    <row r="26" spans="1:7">
      <c r="A26" s="173" t="s">
        <v>2221</v>
      </c>
      <c r="B26" s="1363"/>
      <c r="C26" s="173" t="s">
        <v>1662</v>
      </c>
      <c r="D26" s="10" t="s">
        <v>17</v>
      </c>
      <c r="E26" s="142">
        <v>15</v>
      </c>
      <c r="F26" s="19"/>
      <c r="G26" s="212"/>
    </row>
    <row r="27" spans="1:7">
      <c r="A27" s="173" t="s">
        <v>2222</v>
      </c>
      <c r="B27" s="1363"/>
      <c r="C27" s="173" t="s">
        <v>1663</v>
      </c>
      <c r="D27" s="10" t="s">
        <v>17</v>
      </c>
      <c r="E27" s="142">
        <v>25</v>
      </c>
      <c r="F27" s="19"/>
      <c r="G27" s="212"/>
    </row>
    <row r="28" spans="1:7">
      <c r="A28" s="173" t="s">
        <v>2223</v>
      </c>
      <c r="B28" s="1363"/>
      <c r="C28" s="173" t="s">
        <v>1664</v>
      </c>
      <c r="D28" s="10" t="s">
        <v>1646</v>
      </c>
      <c r="E28" s="142">
        <v>30</v>
      </c>
      <c r="F28" s="19"/>
      <c r="G28" s="212"/>
    </row>
    <row r="29" spans="1:7">
      <c r="A29" s="173" t="s">
        <v>2224</v>
      </c>
      <c r="B29" s="1363"/>
      <c r="C29" s="173" t="s">
        <v>1665</v>
      </c>
      <c r="D29" s="10" t="s">
        <v>17</v>
      </c>
      <c r="E29" s="142">
        <v>110</v>
      </c>
      <c r="F29" s="19"/>
      <c r="G29" s="212"/>
    </row>
    <row r="30" spans="1:7">
      <c r="A30" s="173" t="s">
        <v>2225</v>
      </c>
      <c r="B30" s="1363"/>
      <c r="C30" s="173" t="s">
        <v>1666</v>
      </c>
      <c r="D30" s="10" t="s">
        <v>17</v>
      </c>
      <c r="E30" s="142">
        <v>6</v>
      </c>
      <c r="F30" s="19"/>
      <c r="G30" s="212"/>
    </row>
    <row r="31" spans="1:7">
      <c r="A31" s="173" t="s">
        <v>2226</v>
      </c>
      <c r="B31" s="1363"/>
      <c r="C31" s="173" t="s">
        <v>1667</v>
      </c>
      <c r="D31" s="10" t="s">
        <v>1646</v>
      </c>
      <c r="E31" s="142">
        <v>15</v>
      </c>
      <c r="F31" s="19"/>
      <c r="G31" s="212"/>
    </row>
    <row r="32" spans="1:7">
      <c r="A32" s="173"/>
      <c r="B32" s="1363"/>
      <c r="C32" s="1366"/>
      <c r="E32" s="142"/>
      <c r="F32" s="19"/>
      <c r="G32" s="212"/>
    </row>
    <row r="33" spans="1:7">
      <c r="A33" s="173"/>
      <c r="B33" s="1363" t="s">
        <v>1668</v>
      </c>
      <c r="C33" s="1366" t="s">
        <v>1669</v>
      </c>
      <c r="E33" s="142"/>
      <c r="F33" s="19"/>
      <c r="G33" s="212"/>
    </row>
    <row r="34" spans="1:7">
      <c r="A34" s="173"/>
      <c r="B34" s="1363"/>
      <c r="C34" s="1366"/>
      <c r="E34" s="142"/>
      <c r="F34" s="19"/>
      <c r="G34" s="212"/>
    </row>
    <row r="35" spans="1:7" ht="26.4">
      <c r="A35" s="173"/>
      <c r="B35" s="1363"/>
      <c r="C35" s="173" t="s">
        <v>1670</v>
      </c>
      <c r="E35" s="142"/>
      <c r="F35" s="19"/>
      <c r="G35" s="212"/>
    </row>
    <row r="36" spans="1:7">
      <c r="A36" s="173"/>
      <c r="B36" s="1363"/>
      <c r="C36" s="173"/>
      <c r="E36" s="142"/>
      <c r="F36" s="19"/>
      <c r="G36" s="212"/>
    </row>
    <row r="37" spans="1:7">
      <c r="A37" s="173" t="s">
        <v>2227</v>
      </c>
      <c r="B37" s="1363"/>
      <c r="C37" s="173" t="s">
        <v>1671</v>
      </c>
      <c r="D37" s="10" t="s">
        <v>28</v>
      </c>
      <c r="E37" s="142">
        <v>75</v>
      </c>
      <c r="F37" s="19"/>
      <c r="G37" s="212"/>
    </row>
    <row r="38" spans="1:7">
      <c r="A38" s="173" t="s">
        <v>2228</v>
      </c>
      <c r="B38" s="1363"/>
      <c r="C38" s="173" t="s">
        <v>1672</v>
      </c>
      <c r="D38" s="10" t="s">
        <v>28</v>
      </c>
      <c r="E38" s="142">
        <v>30</v>
      </c>
      <c r="F38" s="19"/>
      <c r="G38" s="212"/>
    </row>
    <row r="39" spans="1:7">
      <c r="A39" s="173" t="s">
        <v>2229</v>
      </c>
      <c r="B39" s="1363"/>
      <c r="C39" s="173" t="s">
        <v>1673</v>
      </c>
      <c r="D39" s="10" t="s">
        <v>28</v>
      </c>
      <c r="E39" s="142">
        <v>40</v>
      </c>
      <c r="F39" s="19"/>
      <c r="G39" s="212"/>
    </row>
    <row r="40" spans="1:7">
      <c r="A40" s="173" t="s">
        <v>2230</v>
      </c>
      <c r="B40" s="1363"/>
      <c r="C40" s="173" t="s">
        <v>1674</v>
      </c>
      <c r="D40" s="10" t="s">
        <v>28</v>
      </c>
      <c r="E40" s="142">
        <v>50</v>
      </c>
      <c r="F40" s="19"/>
      <c r="G40" s="212"/>
    </row>
    <row r="41" spans="1:7">
      <c r="A41" s="173" t="s">
        <v>2231</v>
      </c>
      <c r="B41" s="1363"/>
      <c r="C41" s="173" t="s">
        <v>1675</v>
      </c>
      <c r="D41" s="10" t="s">
        <v>28</v>
      </c>
      <c r="E41" s="142">
        <v>100</v>
      </c>
      <c r="F41" s="19"/>
      <c r="G41" s="212"/>
    </row>
    <row r="42" spans="1:7">
      <c r="A42" s="173" t="s">
        <v>2232</v>
      </c>
      <c r="B42" s="1363"/>
      <c r="C42" s="173" t="s">
        <v>1676</v>
      </c>
      <c r="D42" s="10" t="s">
        <v>28</v>
      </c>
      <c r="E42" s="142">
        <v>25</v>
      </c>
      <c r="F42" s="19"/>
      <c r="G42" s="212"/>
    </row>
    <row r="43" spans="1:7">
      <c r="A43" s="173" t="s">
        <v>2233</v>
      </c>
      <c r="B43" s="1363"/>
      <c r="C43" s="173" t="s">
        <v>1677</v>
      </c>
      <c r="D43" s="10" t="s">
        <v>28</v>
      </c>
      <c r="E43" s="142">
        <v>30</v>
      </c>
      <c r="F43" s="19"/>
      <c r="G43" s="212"/>
    </row>
    <row r="44" spans="1:7">
      <c r="A44" s="173" t="s">
        <v>2234</v>
      </c>
      <c r="B44" s="1363"/>
      <c r="C44" s="173" t="s">
        <v>1678</v>
      </c>
      <c r="D44" s="10" t="s">
        <v>28</v>
      </c>
      <c r="E44" s="142">
        <v>60</v>
      </c>
      <c r="F44" s="19"/>
      <c r="G44" s="212"/>
    </row>
    <row r="45" spans="1:7">
      <c r="A45" s="650"/>
      <c r="B45" s="1363"/>
      <c r="C45" s="173"/>
      <c r="E45" s="142"/>
      <c r="F45" s="19"/>
      <c r="G45" s="212"/>
    </row>
    <row r="46" spans="1:7">
      <c r="A46" s="173" t="s">
        <v>2235</v>
      </c>
      <c r="B46" s="1364"/>
      <c r="C46" s="1367" t="s">
        <v>225</v>
      </c>
      <c r="D46" s="141"/>
      <c r="E46" s="142"/>
      <c r="F46" s="19"/>
      <c r="G46" s="212"/>
    </row>
    <row r="47" spans="1:7" ht="39.6">
      <c r="A47" s="173"/>
      <c r="B47" s="1363" t="s">
        <v>395</v>
      </c>
      <c r="C47" s="1366" t="s">
        <v>1679</v>
      </c>
      <c r="D47" s="141"/>
      <c r="E47" s="142"/>
      <c r="F47" s="19"/>
      <c r="G47" s="212"/>
    </row>
    <row r="48" spans="1:7">
      <c r="A48" s="173" t="s">
        <v>2236</v>
      </c>
      <c r="B48" s="1363"/>
      <c r="C48" s="173" t="s">
        <v>1680</v>
      </c>
      <c r="D48" s="141" t="s">
        <v>21</v>
      </c>
      <c r="E48" s="142">
        <v>22</v>
      </c>
      <c r="F48" s="19"/>
      <c r="G48" s="212"/>
    </row>
    <row r="49" spans="1:7" ht="12" customHeight="1">
      <c r="A49" s="650"/>
      <c r="B49" s="1363"/>
      <c r="C49" s="173"/>
      <c r="D49" s="141"/>
      <c r="E49" s="142"/>
      <c r="F49" s="19"/>
      <c r="G49" s="212"/>
    </row>
    <row r="50" spans="1:7" ht="12" customHeight="1">
      <c r="A50" s="650"/>
      <c r="B50" s="1364" t="s">
        <v>395</v>
      </c>
      <c r="C50" s="1366" t="s">
        <v>1681</v>
      </c>
      <c r="D50" s="141"/>
      <c r="E50" s="142"/>
      <c r="F50" s="19"/>
      <c r="G50" s="212"/>
    </row>
    <row r="51" spans="1:7">
      <c r="A51" s="173" t="s">
        <v>2237</v>
      </c>
      <c r="B51" s="1363"/>
      <c r="C51" s="173" t="s">
        <v>1682</v>
      </c>
      <c r="D51" s="141" t="s">
        <v>21</v>
      </c>
      <c r="E51" s="142">
        <v>1</v>
      </c>
      <c r="F51" s="19"/>
      <c r="G51" s="212"/>
    </row>
    <row r="52" spans="1:7">
      <c r="A52" s="650"/>
      <c r="B52" s="1363"/>
      <c r="C52" s="173"/>
      <c r="F52" s="19"/>
      <c r="G52" s="212"/>
    </row>
    <row r="53" spans="1:7">
      <c r="A53" s="173" t="s">
        <v>2238</v>
      </c>
      <c r="B53" s="1363" t="s">
        <v>0</v>
      </c>
      <c r="C53" s="173" t="s">
        <v>29</v>
      </c>
      <c r="E53" s="142"/>
      <c r="F53" s="19"/>
      <c r="G53" s="212"/>
    </row>
    <row r="54" spans="1:7">
      <c r="A54" s="650"/>
      <c r="B54" s="1363" t="s">
        <v>1</v>
      </c>
      <c r="C54" s="1366" t="s">
        <v>41</v>
      </c>
      <c r="E54" s="142"/>
      <c r="F54" s="19"/>
      <c r="G54" s="212"/>
    </row>
    <row r="55" spans="1:7" ht="26.4">
      <c r="A55" s="173" t="s">
        <v>2239</v>
      </c>
      <c r="B55" s="1363"/>
      <c r="C55" s="173" t="s">
        <v>1683</v>
      </c>
      <c r="D55" s="370" t="s">
        <v>30</v>
      </c>
      <c r="E55" s="371">
        <f>0.05*58</f>
        <v>2.9000000000000004</v>
      </c>
      <c r="F55" s="399"/>
      <c r="G55" s="605"/>
    </row>
    <row r="56" spans="1:7" ht="26.4">
      <c r="A56" s="173" t="s">
        <v>2240</v>
      </c>
      <c r="B56" s="1363"/>
      <c r="C56" s="173" t="s">
        <v>1684</v>
      </c>
      <c r="F56" s="158"/>
      <c r="G56" s="212"/>
    </row>
    <row r="57" spans="1:7">
      <c r="A57" s="173"/>
      <c r="B57" s="1363"/>
      <c r="C57" s="173"/>
      <c r="F57" s="158"/>
      <c r="G57" s="212"/>
    </row>
    <row r="58" spans="1:7">
      <c r="A58" s="173"/>
      <c r="B58" s="1363" t="s">
        <v>1</v>
      </c>
      <c r="C58" s="1366" t="s">
        <v>35</v>
      </c>
      <c r="F58" s="19"/>
      <c r="G58" s="212"/>
    </row>
    <row r="59" spans="1:7">
      <c r="A59" s="173"/>
      <c r="B59" s="1363"/>
      <c r="C59" s="1366" t="s">
        <v>42</v>
      </c>
      <c r="G59" s="212"/>
    </row>
    <row r="60" spans="1:7" ht="26.4">
      <c r="A60" s="173" t="s">
        <v>2241</v>
      </c>
      <c r="B60" s="1363"/>
      <c r="C60" s="173" t="s">
        <v>221</v>
      </c>
      <c r="D60" s="370" t="s">
        <v>30</v>
      </c>
      <c r="E60" s="371">
        <f>0.95*58</f>
        <v>55.099999999999994</v>
      </c>
      <c r="F60" s="405"/>
      <c r="G60" s="605"/>
    </row>
    <row r="61" spans="1:7">
      <c r="A61" s="173"/>
      <c r="B61" s="1363"/>
      <c r="C61" s="173"/>
      <c r="D61" s="370"/>
      <c r="E61" s="371"/>
      <c r="F61" s="405"/>
      <c r="G61" s="605"/>
    </row>
    <row r="62" spans="1:7">
      <c r="A62" s="173"/>
      <c r="B62" s="1363"/>
      <c r="C62" s="173"/>
      <c r="D62" s="370"/>
      <c r="E62" s="371"/>
      <c r="F62" s="405"/>
      <c r="G62" s="605"/>
    </row>
    <row r="63" spans="1:7">
      <c r="A63" s="173"/>
      <c r="B63" s="1363"/>
      <c r="C63" s="173"/>
      <c r="D63" s="370"/>
      <c r="E63" s="371"/>
      <c r="F63" s="405"/>
      <c r="G63" s="605"/>
    </row>
    <row r="64" spans="1:7">
      <c r="A64" s="173"/>
      <c r="B64" s="1363"/>
      <c r="C64" s="173"/>
      <c r="D64" s="370"/>
      <c r="E64" s="371"/>
      <c r="F64" s="405"/>
      <c r="G64" s="605"/>
    </row>
    <row r="65" spans="1:7">
      <c r="A65" s="173"/>
      <c r="B65" s="1363"/>
      <c r="C65" s="173"/>
      <c r="D65" s="370"/>
      <c r="E65" s="371"/>
      <c r="F65" s="405"/>
      <c r="G65" s="605"/>
    </row>
    <row r="66" spans="1:7">
      <c r="A66" s="173"/>
      <c r="B66" s="1363"/>
      <c r="C66" s="173"/>
      <c r="D66" s="370"/>
      <c r="E66" s="371"/>
      <c r="F66" s="405"/>
      <c r="G66" s="605"/>
    </row>
    <row r="67" spans="1:7">
      <c r="A67" s="173"/>
      <c r="B67" s="1363"/>
      <c r="C67" s="173"/>
      <c r="D67" s="370"/>
      <c r="E67" s="371"/>
      <c r="F67" s="405"/>
      <c r="G67" s="605"/>
    </row>
    <row r="68" spans="1:7">
      <c r="A68" s="173"/>
      <c r="B68" s="1363"/>
      <c r="C68" s="173"/>
      <c r="D68" s="370"/>
      <c r="E68" s="371"/>
      <c r="F68" s="405"/>
      <c r="G68" s="605"/>
    </row>
    <row r="69" spans="1:7">
      <c r="A69" s="214"/>
      <c r="B69" s="1363"/>
      <c r="C69" s="173"/>
      <c r="D69" s="370"/>
      <c r="E69" s="371"/>
      <c r="F69" s="405"/>
      <c r="G69" s="605"/>
    </row>
    <row r="70" spans="1:7">
      <c r="A70" s="217"/>
      <c r="B70" s="143"/>
      <c r="C70" s="1368" t="s">
        <v>79</v>
      </c>
      <c r="D70" s="145"/>
      <c r="E70" s="146"/>
      <c r="F70" s="626" t="s">
        <v>18</v>
      </c>
      <c r="G70" s="627"/>
    </row>
    <row r="71" spans="1:7">
      <c r="A71" s="217"/>
      <c r="B71" s="147"/>
      <c r="C71" s="1368" t="s">
        <v>80</v>
      </c>
      <c r="D71" s="148"/>
      <c r="E71" s="146"/>
      <c r="F71" s="626" t="s">
        <v>18</v>
      </c>
      <c r="G71" s="627"/>
    </row>
    <row r="72" spans="1:7">
      <c r="A72" s="1154"/>
      <c r="B72" s="1363"/>
      <c r="C72" s="173"/>
      <c r="D72" s="370"/>
      <c r="E72" s="371"/>
      <c r="F72" s="405"/>
      <c r="G72" s="605"/>
    </row>
    <row r="73" spans="1:7">
      <c r="A73" s="173"/>
      <c r="B73" s="1363"/>
      <c r="C73" s="173"/>
      <c r="D73" s="370"/>
      <c r="E73" s="371"/>
      <c r="F73" s="405"/>
      <c r="G73" s="605"/>
    </row>
    <row r="74" spans="1:7">
      <c r="A74" s="173" t="s">
        <v>2242</v>
      </c>
      <c r="B74" s="1363" t="s">
        <v>4</v>
      </c>
      <c r="C74" s="173" t="s">
        <v>31</v>
      </c>
      <c r="E74" s="142"/>
      <c r="F74" s="19"/>
      <c r="G74" s="212"/>
    </row>
    <row r="75" spans="1:7" ht="26.4">
      <c r="A75" s="173"/>
      <c r="B75" s="1363" t="s">
        <v>1395</v>
      </c>
      <c r="C75" s="1366" t="s">
        <v>1253</v>
      </c>
      <c r="E75" s="142"/>
      <c r="F75" s="19"/>
      <c r="G75" s="212"/>
    </row>
    <row r="76" spans="1:7" ht="13.5" customHeight="1">
      <c r="A76" s="173"/>
      <c r="B76" s="1363"/>
      <c r="C76" s="173" t="s">
        <v>1254</v>
      </c>
      <c r="E76" s="142"/>
      <c r="F76" s="19"/>
      <c r="G76" s="212"/>
    </row>
    <row r="77" spans="1:7" ht="13.5" customHeight="1">
      <c r="A77" s="173" t="s">
        <v>2243</v>
      </c>
      <c r="B77" s="1363"/>
      <c r="C77" s="173" t="s">
        <v>1685</v>
      </c>
      <c r="D77" s="10" t="s">
        <v>17</v>
      </c>
      <c r="E77" s="142">
        <v>2</v>
      </c>
      <c r="F77" s="19"/>
      <c r="G77" s="212"/>
    </row>
    <row r="78" spans="1:7" ht="13.5" customHeight="1">
      <c r="A78" s="173" t="s">
        <v>2244</v>
      </c>
      <c r="B78" s="1363"/>
      <c r="C78" s="173" t="s">
        <v>1686</v>
      </c>
      <c r="D78" s="10" t="s">
        <v>17</v>
      </c>
      <c r="E78" s="142">
        <v>2</v>
      </c>
      <c r="F78" s="19"/>
      <c r="G78" s="212"/>
    </row>
    <row r="79" spans="1:7" ht="13.5" customHeight="1">
      <c r="A79" s="173" t="s">
        <v>2245</v>
      </c>
      <c r="B79" s="1363"/>
      <c r="C79" s="173" t="s">
        <v>1687</v>
      </c>
      <c r="D79" s="10" t="s">
        <v>17</v>
      </c>
      <c r="E79" s="142">
        <v>3</v>
      </c>
      <c r="F79" s="19"/>
      <c r="G79" s="212"/>
    </row>
    <row r="80" spans="1:7" ht="13.5" customHeight="1">
      <c r="A80" s="173" t="s">
        <v>2246</v>
      </c>
      <c r="B80" s="1363"/>
      <c r="C80" s="173" t="s">
        <v>1688</v>
      </c>
      <c r="D80" s="10" t="s">
        <v>17</v>
      </c>
      <c r="E80" s="142">
        <v>3</v>
      </c>
      <c r="F80" s="19"/>
      <c r="G80" s="212"/>
    </row>
    <row r="81" spans="1:7" ht="13.5" customHeight="1">
      <c r="A81" s="173" t="s">
        <v>2247</v>
      </c>
      <c r="B81" s="1363"/>
      <c r="C81" s="173" t="s">
        <v>1689</v>
      </c>
      <c r="D81" s="10" t="s">
        <v>17</v>
      </c>
      <c r="E81" s="142">
        <v>10</v>
      </c>
      <c r="F81" s="19"/>
      <c r="G81" s="212"/>
    </row>
    <row r="82" spans="1:7" ht="13.5" customHeight="1">
      <c r="A82" s="173" t="s">
        <v>2248</v>
      </c>
      <c r="B82" s="1363"/>
      <c r="C82" s="173" t="s">
        <v>1690</v>
      </c>
      <c r="D82" s="10" t="s">
        <v>17</v>
      </c>
      <c r="E82" s="142">
        <v>2</v>
      </c>
      <c r="F82" s="19"/>
      <c r="G82" s="212"/>
    </row>
    <row r="83" spans="1:7" ht="13.5" customHeight="1">
      <c r="A83" s="173" t="s">
        <v>2249</v>
      </c>
      <c r="B83" s="1363"/>
      <c r="C83" s="173" t="s">
        <v>1691</v>
      </c>
      <c r="D83" s="10" t="s">
        <v>17</v>
      </c>
      <c r="E83" s="142">
        <v>2</v>
      </c>
      <c r="F83" s="19"/>
      <c r="G83" s="212"/>
    </row>
    <row r="84" spans="1:7">
      <c r="A84" s="173"/>
      <c r="B84" s="1363"/>
      <c r="C84" s="173"/>
      <c r="E84" s="142"/>
      <c r="F84" s="19"/>
      <c r="G84" s="212"/>
    </row>
    <row r="85" spans="1:7">
      <c r="A85" s="173"/>
      <c r="B85" s="1363" t="s">
        <v>5</v>
      </c>
      <c r="C85" s="1366" t="s">
        <v>1692</v>
      </c>
      <c r="E85" s="142"/>
      <c r="F85" s="19"/>
      <c r="G85" s="212"/>
    </row>
    <row r="86" spans="1:7">
      <c r="A86" s="173" t="s">
        <v>2250</v>
      </c>
      <c r="B86" s="1363"/>
      <c r="C86" s="173" t="s">
        <v>1693</v>
      </c>
      <c r="D86" s="10" t="s">
        <v>16</v>
      </c>
      <c r="F86" s="19"/>
      <c r="G86" s="212" t="s">
        <v>2951</v>
      </c>
    </row>
    <row r="87" spans="1:7" ht="13.95" customHeight="1">
      <c r="A87" s="173"/>
      <c r="B87" s="1363"/>
      <c r="C87" s="173"/>
      <c r="F87" s="159"/>
      <c r="G87" s="212"/>
    </row>
    <row r="88" spans="1:7">
      <c r="A88" s="173"/>
      <c r="B88" s="1363" t="s">
        <v>5</v>
      </c>
      <c r="C88" s="1366" t="s">
        <v>1257</v>
      </c>
      <c r="D88" s="141"/>
      <c r="E88" s="142"/>
      <c r="F88" s="19"/>
      <c r="G88" s="212"/>
    </row>
    <row r="89" spans="1:7">
      <c r="A89" s="173" t="s">
        <v>2251</v>
      </c>
      <c r="B89" s="1363"/>
      <c r="C89" s="173" t="s">
        <v>1694</v>
      </c>
      <c r="D89" s="141" t="s">
        <v>16</v>
      </c>
      <c r="E89" s="142">
        <v>200</v>
      </c>
      <c r="F89" s="19"/>
      <c r="G89" s="212"/>
    </row>
    <row r="90" spans="1:7">
      <c r="A90" s="173" t="s">
        <v>2252</v>
      </c>
      <c r="B90" s="1363"/>
      <c r="C90" s="173" t="s">
        <v>1695</v>
      </c>
      <c r="D90" s="141" t="s">
        <v>16</v>
      </c>
      <c r="E90" s="142">
        <v>40</v>
      </c>
      <c r="F90" s="19"/>
      <c r="G90" s="212"/>
    </row>
    <row r="91" spans="1:7">
      <c r="A91" s="173" t="s">
        <v>2253</v>
      </c>
      <c r="B91" s="1363"/>
      <c r="C91" s="173" t="s">
        <v>1696</v>
      </c>
      <c r="D91" s="141" t="s">
        <v>16</v>
      </c>
      <c r="E91" s="142">
        <v>120</v>
      </c>
      <c r="F91" s="19"/>
      <c r="G91" s="212"/>
    </row>
    <row r="92" spans="1:7">
      <c r="A92" s="173" t="s">
        <v>2254</v>
      </c>
      <c r="B92" s="1363"/>
      <c r="C92" s="173" t="s">
        <v>1697</v>
      </c>
      <c r="D92" s="141" t="s">
        <v>16</v>
      </c>
      <c r="E92" s="142">
        <v>5</v>
      </c>
      <c r="F92" s="19"/>
      <c r="G92" s="212"/>
    </row>
    <row r="93" spans="1:7">
      <c r="A93" s="173" t="s">
        <v>2255</v>
      </c>
      <c r="B93" s="1363"/>
      <c r="C93" s="173" t="s">
        <v>1698</v>
      </c>
      <c r="D93" s="141" t="s">
        <v>16</v>
      </c>
      <c r="E93" s="142">
        <v>110</v>
      </c>
      <c r="F93" s="19"/>
      <c r="G93" s="212"/>
    </row>
    <row r="94" spans="1:7">
      <c r="A94" s="173" t="s">
        <v>2256</v>
      </c>
      <c r="B94" s="1363"/>
      <c r="C94" s="173" t="s">
        <v>1699</v>
      </c>
      <c r="D94" s="141" t="s">
        <v>16</v>
      </c>
      <c r="E94" s="142">
        <v>5</v>
      </c>
      <c r="F94" s="19"/>
      <c r="G94" s="212"/>
    </row>
    <row r="95" spans="1:7">
      <c r="A95" s="173" t="s">
        <v>2257</v>
      </c>
      <c r="B95" s="1363"/>
      <c r="C95" s="173" t="s">
        <v>1700</v>
      </c>
      <c r="D95" s="141" t="s">
        <v>16</v>
      </c>
      <c r="E95" s="142">
        <v>12</v>
      </c>
      <c r="F95" s="19"/>
      <c r="G95" s="212"/>
    </row>
    <row r="96" spans="1:7">
      <c r="A96" s="173" t="s">
        <v>2258</v>
      </c>
      <c r="B96" s="1363"/>
      <c r="C96" s="173" t="s">
        <v>1701</v>
      </c>
      <c r="D96" s="141" t="s">
        <v>16</v>
      </c>
      <c r="E96" s="142">
        <v>5</v>
      </c>
      <c r="F96" s="19"/>
      <c r="G96" s="212"/>
    </row>
    <row r="97" spans="1:7">
      <c r="A97" s="173" t="s">
        <v>2259</v>
      </c>
      <c r="B97" s="1363"/>
      <c r="C97" s="173" t="s">
        <v>1702</v>
      </c>
      <c r="D97" s="141" t="s">
        <v>16</v>
      </c>
      <c r="E97" s="142">
        <v>7</v>
      </c>
      <c r="F97" s="19"/>
      <c r="G97" s="212"/>
    </row>
    <row r="98" spans="1:7">
      <c r="A98" s="173" t="s">
        <v>2260</v>
      </c>
      <c r="B98" s="1363"/>
      <c r="C98" s="173" t="s">
        <v>1703</v>
      </c>
      <c r="D98" s="141" t="s">
        <v>16</v>
      </c>
      <c r="E98" s="142">
        <v>12</v>
      </c>
      <c r="F98" s="19"/>
      <c r="G98" s="212"/>
    </row>
    <row r="99" spans="1:7">
      <c r="A99" s="173" t="s">
        <v>2261</v>
      </c>
      <c r="B99" s="1363"/>
      <c r="C99" s="173" t="s">
        <v>1704</v>
      </c>
      <c r="D99" s="141" t="s">
        <v>16</v>
      </c>
      <c r="E99" s="142">
        <v>50</v>
      </c>
      <c r="F99" s="19"/>
      <c r="G99" s="212"/>
    </row>
    <row r="100" spans="1:7">
      <c r="A100" s="173" t="s">
        <v>2262</v>
      </c>
      <c r="B100" s="1363"/>
      <c r="C100" s="173" t="s">
        <v>1705</v>
      </c>
      <c r="D100" s="141" t="s">
        <v>16</v>
      </c>
      <c r="E100" s="142">
        <v>2</v>
      </c>
      <c r="F100" s="19"/>
      <c r="G100" s="212"/>
    </row>
    <row r="101" spans="1:7">
      <c r="A101" s="173" t="s">
        <v>2263</v>
      </c>
      <c r="B101" s="1363"/>
      <c r="C101" s="173" t="s">
        <v>1706</v>
      </c>
      <c r="D101" s="141" t="s">
        <v>16</v>
      </c>
      <c r="E101" s="142">
        <v>3</v>
      </c>
      <c r="F101" s="19"/>
      <c r="G101" s="212"/>
    </row>
    <row r="102" spans="1:7">
      <c r="A102" s="173" t="s">
        <v>2264</v>
      </c>
      <c r="B102" s="1363"/>
      <c r="C102" s="173" t="s">
        <v>1707</v>
      </c>
      <c r="D102" s="141" t="s">
        <v>16</v>
      </c>
      <c r="E102" s="142">
        <v>5</v>
      </c>
      <c r="F102" s="19"/>
      <c r="G102" s="212"/>
    </row>
    <row r="103" spans="1:7">
      <c r="A103" s="173"/>
      <c r="B103" s="1363"/>
      <c r="C103" s="173"/>
      <c r="D103" s="141"/>
      <c r="E103" s="142"/>
      <c r="F103" s="19"/>
      <c r="G103" s="212"/>
    </row>
    <row r="104" spans="1:7">
      <c r="A104" s="173"/>
      <c r="B104" s="1363" t="s">
        <v>5</v>
      </c>
      <c r="C104" s="1366" t="s">
        <v>1255</v>
      </c>
      <c r="D104" s="141"/>
      <c r="E104" s="142"/>
      <c r="F104" s="19"/>
      <c r="G104" s="212"/>
    </row>
    <row r="105" spans="1:7">
      <c r="A105" s="173" t="s">
        <v>2265</v>
      </c>
      <c r="B105" s="1363"/>
      <c r="C105" s="173" t="s">
        <v>1708</v>
      </c>
      <c r="D105" s="141" t="s">
        <v>16</v>
      </c>
      <c r="E105" s="142">
        <v>8</v>
      </c>
      <c r="F105" s="19"/>
      <c r="G105" s="212"/>
    </row>
    <row r="106" spans="1:7">
      <c r="A106" s="173" t="s">
        <v>2687</v>
      </c>
      <c r="B106" s="1363"/>
      <c r="C106" s="173" t="s">
        <v>1709</v>
      </c>
      <c r="D106" s="141" t="s">
        <v>16</v>
      </c>
      <c r="E106" s="142">
        <v>2</v>
      </c>
      <c r="F106" s="19"/>
      <c r="G106" s="212"/>
    </row>
    <row r="107" spans="1:7">
      <c r="A107" s="173"/>
      <c r="B107" s="1363"/>
      <c r="C107" s="173"/>
      <c r="D107" s="141"/>
      <c r="E107" s="142"/>
      <c r="F107" s="19"/>
      <c r="G107" s="212"/>
    </row>
    <row r="108" spans="1:7">
      <c r="A108" s="173"/>
      <c r="B108" s="1363" t="s">
        <v>5</v>
      </c>
      <c r="C108" s="1366" t="s">
        <v>231</v>
      </c>
      <c r="D108" s="141"/>
      <c r="E108" s="142"/>
      <c r="F108" s="19"/>
      <c r="G108" s="212"/>
    </row>
    <row r="109" spans="1:7">
      <c r="A109" s="173" t="s">
        <v>2688</v>
      </c>
      <c r="B109" s="1363"/>
      <c r="C109" s="173" t="s">
        <v>1710</v>
      </c>
      <c r="D109" s="141" t="s">
        <v>16</v>
      </c>
      <c r="E109" s="142"/>
      <c r="F109" s="19"/>
      <c r="G109" s="212"/>
    </row>
    <row r="110" spans="1:7">
      <c r="A110" s="173"/>
      <c r="B110" s="1363"/>
      <c r="C110" s="173"/>
      <c r="D110" s="141"/>
      <c r="E110" s="142"/>
      <c r="F110" s="19"/>
      <c r="G110" s="212"/>
    </row>
    <row r="111" spans="1:7">
      <c r="A111" s="173" t="s">
        <v>2266</v>
      </c>
      <c r="B111" s="1363" t="s">
        <v>6</v>
      </c>
      <c r="C111" s="173" t="s">
        <v>36</v>
      </c>
      <c r="D111" s="141"/>
      <c r="E111" s="142"/>
      <c r="F111" s="19"/>
      <c r="G111" s="212"/>
    </row>
    <row r="112" spans="1:7">
      <c r="A112" s="173"/>
      <c r="B112" s="1363"/>
      <c r="C112" s="173"/>
      <c r="D112" s="141"/>
      <c r="E112" s="142"/>
      <c r="F112" s="19"/>
      <c r="G112" s="212"/>
    </row>
    <row r="113" spans="1:7">
      <c r="A113" s="173"/>
      <c r="B113" s="1364"/>
      <c r="C113" s="1366" t="s">
        <v>1260</v>
      </c>
      <c r="D113" s="141"/>
      <c r="E113" s="142"/>
      <c r="F113" s="19"/>
      <c r="G113" s="212"/>
    </row>
    <row r="114" spans="1:7" ht="12.75" customHeight="1">
      <c r="A114" s="173" t="s">
        <v>2267</v>
      </c>
      <c r="B114" s="1363"/>
      <c r="C114" s="173" t="s">
        <v>1711</v>
      </c>
      <c r="D114" s="141" t="s">
        <v>17</v>
      </c>
      <c r="E114" s="142">
        <v>240</v>
      </c>
      <c r="F114" s="19"/>
      <c r="G114" s="212"/>
    </row>
    <row r="115" spans="1:7" ht="12.75" customHeight="1">
      <c r="A115" s="173" t="s">
        <v>2268</v>
      </c>
      <c r="B115" s="1363"/>
      <c r="C115" s="173" t="s">
        <v>1712</v>
      </c>
      <c r="D115" s="141" t="s">
        <v>17</v>
      </c>
      <c r="E115" s="142">
        <v>130</v>
      </c>
      <c r="F115" s="19"/>
      <c r="G115" s="212"/>
    </row>
    <row r="116" spans="1:7">
      <c r="A116" s="173" t="s">
        <v>2269</v>
      </c>
      <c r="B116" s="1363"/>
      <c r="C116" s="173" t="s">
        <v>1713</v>
      </c>
      <c r="D116" s="141" t="s">
        <v>17</v>
      </c>
      <c r="E116" s="142">
        <v>5</v>
      </c>
      <c r="F116" s="19"/>
      <c r="G116" s="212"/>
    </row>
    <row r="117" spans="1:7">
      <c r="A117" s="173" t="s">
        <v>2689</v>
      </c>
      <c r="B117" s="1363"/>
      <c r="C117" s="173" t="s">
        <v>1714</v>
      </c>
      <c r="D117" s="141" t="s">
        <v>17</v>
      </c>
      <c r="E117" s="142">
        <v>8</v>
      </c>
      <c r="F117" s="19"/>
      <c r="G117" s="212"/>
    </row>
    <row r="118" spans="1:7">
      <c r="A118" s="173" t="s">
        <v>2690</v>
      </c>
      <c r="B118" s="1363"/>
      <c r="C118" s="173" t="s">
        <v>1715</v>
      </c>
      <c r="D118" s="141" t="s">
        <v>17</v>
      </c>
      <c r="E118" s="142">
        <v>12</v>
      </c>
      <c r="F118" s="19"/>
      <c r="G118" s="212"/>
    </row>
    <row r="119" spans="1:7">
      <c r="A119" s="173" t="s">
        <v>2691</v>
      </c>
      <c r="B119" s="1363"/>
      <c r="C119" s="173" t="s">
        <v>1716</v>
      </c>
      <c r="D119" s="141" t="s">
        <v>17</v>
      </c>
      <c r="E119" s="142">
        <v>45</v>
      </c>
      <c r="F119" s="19"/>
      <c r="G119" s="212"/>
    </row>
    <row r="120" spans="1:7">
      <c r="A120" s="173" t="s">
        <v>2692</v>
      </c>
      <c r="B120" s="1363"/>
      <c r="C120" s="173" t="s">
        <v>1717</v>
      </c>
      <c r="D120" s="141" t="s">
        <v>17</v>
      </c>
      <c r="E120" s="142">
        <v>3</v>
      </c>
      <c r="F120" s="19"/>
      <c r="G120" s="212"/>
    </row>
    <row r="121" spans="1:7">
      <c r="A121" s="173" t="s">
        <v>2693</v>
      </c>
      <c r="B121" s="1363"/>
      <c r="C121" s="173" t="s">
        <v>1718</v>
      </c>
      <c r="D121" s="141" t="s">
        <v>17</v>
      </c>
      <c r="E121" s="142">
        <v>5</v>
      </c>
      <c r="F121" s="19"/>
      <c r="G121" s="212"/>
    </row>
    <row r="122" spans="1:7">
      <c r="A122" s="173"/>
      <c r="B122" s="1363"/>
      <c r="C122" s="173"/>
      <c r="D122" s="141"/>
      <c r="E122" s="142"/>
      <c r="F122" s="19"/>
      <c r="G122" s="212"/>
    </row>
    <row r="123" spans="1:7">
      <c r="A123" s="173"/>
      <c r="B123" s="1363"/>
      <c r="C123" s="1366" t="s">
        <v>1260</v>
      </c>
      <c r="D123" s="141"/>
      <c r="E123" s="142"/>
      <c r="F123" s="19"/>
      <c r="G123" s="212"/>
    </row>
    <row r="124" spans="1:7">
      <c r="A124" s="173" t="s">
        <v>2694</v>
      </c>
      <c r="B124" s="1363"/>
      <c r="C124" s="173" t="s">
        <v>1719</v>
      </c>
      <c r="D124" s="141" t="s">
        <v>17</v>
      </c>
      <c r="E124" s="142">
        <v>130</v>
      </c>
      <c r="F124" s="19"/>
      <c r="G124" s="212"/>
    </row>
    <row r="125" spans="1:7">
      <c r="A125" s="173" t="s">
        <v>2695</v>
      </c>
      <c r="B125" s="1363"/>
      <c r="C125" s="173" t="s">
        <v>1720</v>
      </c>
      <c r="D125" s="141" t="s">
        <v>17</v>
      </c>
      <c r="E125" s="142">
        <v>1</v>
      </c>
      <c r="F125" s="19"/>
      <c r="G125" s="212"/>
    </row>
    <row r="126" spans="1:7">
      <c r="A126" s="173" t="s">
        <v>2696</v>
      </c>
      <c r="B126" s="1363"/>
      <c r="C126" s="173" t="s">
        <v>1721</v>
      </c>
      <c r="D126" s="141" t="s">
        <v>17</v>
      </c>
      <c r="E126" s="142">
        <v>2</v>
      </c>
      <c r="F126" s="19"/>
      <c r="G126" s="212"/>
    </row>
    <row r="127" spans="1:7">
      <c r="A127" s="173" t="s">
        <v>2697</v>
      </c>
      <c r="B127" s="1363"/>
      <c r="C127" s="173" t="s">
        <v>1722</v>
      </c>
      <c r="D127" s="141" t="s">
        <v>17</v>
      </c>
      <c r="E127" s="142">
        <v>3</v>
      </c>
      <c r="F127" s="19"/>
      <c r="G127" s="212"/>
    </row>
    <row r="128" spans="1:7">
      <c r="A128" s="173" t="s">
        <v>2686</v>
      </c>
      <c r="B128" s="1363"/>
      <c r="C128" s="173" t="s">
        <v>1723</v>
      </c>
      <c r="D128" s="141" t="s">
        <v>17</v>
      </c>
      <c r="E128" s="142">
        <v>10</v>
      </c>
      <c r="F128" s="19"/>
      <c r="G128" s="212"/>
    </row>
    <row r="129" spans="1:7">
      <c r="A129" s="173" t="s">
        <v>2698</v>
      </c>
      <c r="B129" s="1363"/>
      <c r="C129" s="173" t="s">
        <v>1724</v>
      </c>
      <c r="D129" s="141" t="s">
        <v>17</v>
      </c>
      <c r="E129" s="142">
        <v>1</v>
      </c>
      <c r="F129" s="19"/>
      <c r="G129" s="212"/>
    </row>
    <row r="130" spans="1:7">
      <c r="A130" s="173" t="s">
        <v>2699</v>
      </c>
      <c r="B130" s="1363"/>
      <c r="C130" s="173" t="s">
        <v>1725</v>
      </c>
      <c r="D130" s="141" t="s">
        <v>17</v>
      </c>
      <c r="E130" s="142">
        <v>1</v>
      </c>
      <c r="F130" s="19"/>
      <c r="G130" s="212"/>
    </row>
    <row r="131" spans="1:7">
      <c r="A131" s="173"/>
      <c r="B131" s="1363"/>
      <c r="C131" s="173"/>
      <c r="D131" s="141"/>
      <c r="E131" s="142"/>
      <c r="F131" s="19"/>
      <c r="G131" s="212"/>
    </row>
    <row r="132" spans="1:7">
      <c r="A132" s="173"/>
      <c r="B132" s="1363"/>
      <c r="C132" s="1366" t="s">
        <v>1260</v>
      </c>
      <c r="D132" s="141"/>
      <c r="E132" s="142"/>
      <c r="F132" s="19"/>
      <c r="G132" s="212"/>
    </row>
    <row r="133" spans="1:7">
      <c r="A133" s="173" t="s">
        <v>2700</v>
      </c>
      <c r="B133" s="1363"/>
      <c r="C133" s="173" t="s">
        <v>1726</v>
      </c>
      <c r="D133" s="141" t="s">
        <v>17</v>
      </c>
      <c r="E133" s="142">
        <v>225</v>
      </c>
      <c r="F133" s="19"/>
      <c r="G133" s="212"/>
    </row>
    <row r="134" spans="1:7">
      <c r="A134" s="173" t="s">
        <v>2701</v>
      </c>
      <c r="B134" s="1363"/>
      <c r="C134" s="173" t="s">
        <v>1727</v>
      </c>
      <c r="D134" s="141" t="s">
        <v>17</v>
      </c>
      <c r="E134" s="142">
        <v>50</v>
      </c>
      <c r="F134" s="19"/>
      <c r="G134" s="212"/>
    </row>
    <row r="135" spans="1:7">
      <c r="A135" s="173" t="s">
        <v>2702</v>
      </c>
      <c r="B135" s="1363"/>
      <c r="C135" s="173" t="s">
        <v>1728</v>
      </c>
      <c r="D135" s="141" t="s">
        <v>17</v>
      </c>
      <c r="E135" s="142">
        <v>15</v>
      </c>
      <c r="F135" s="19"/>
      <c r="G135" s="212"/>
    </row>
    <row r="136" spans="1:7">
      <c r="A136" s="173" t="s">
        <v>2703</v>
      </c>
      <c r="B136" s="1363"/>
      <c r="C136" s="173" t="s">
        <v>1729</v>
      </c>
      <c r="D136" s="141" t="s">
        <v>17</v>
      </c>
      <c r="E136" s="142">
        <v>20</v>
      </c>
      <c r="F136" s="19"/>
      <c r="G136" s="212"/>
    </row>
    <row r="137" spans="1:7">
      <c r="A137" s="173" t="s">
        <v>2704</v>
      </c>
      <c r="B137" s="1363"/>
      <c r="C137" s="173" t="s">
        <v>1730</v>
      </c>
      <c r="D137" s="141" t="s">
        <v>17</v>
      </c>
      <c r="E137" s="142">
        <v>30</v>
      </c>
      <c r="F137" s="19"/>
      <c r="G137" s="212"/>
    </row>
    <row r="138" spans="1:7">
      <c r="A138" s="173" t="s">
        <v>2705</v>
      </c>
      <c r="B138" s="1363"/>
      <c r="C138" s="173" t="s">
        <v>1731</v>
      </c>
      <c r="D138" s="141" t="s">
        <v>17</v>
      </c>
      <c r="E138" s="142">
        <v>110</v>
      </c>
      <c r="F138" s="19"/>
      <c r="G138" s="212"/>
    </row>
    <row r="139" spans="1:7">
      <c r="A139" s="173" t="s">
        <v>2706</v>
      </c>
      <c r="B139" s="1363"/>
      <c r="C139" s="173" t="s">
        <v>1732</v>
      </c>
      <c r="D139" s="141" t="s">
        <v>17</v>
      </c>
      <c r="E139" s="142">
        <v>6</v>
      </c>
      <c r="F139" s="19"/>
      <c r="G139" s="212"/>
    </row>
    <row r="140" spans="1:7">
      <c r="A140" s="173" t="s">
        <v>2707</v>
      </c>
      <c r="B140" s="1363"/>
      <c r="C140" s="173" t="s">
        <v>1733</v>
      </c>
      <c r="D140" s="141" t="s">
        <v>17</v>
      </c>
      <c r="E140" s="142">
        <v>15</v>
      </c>
      <c r="F140" s="19"/>
      <c r="G140" s="212"/>
    </row>
    <row r="141" spans="1:7">
      <c r="A141" s="173"/>
      <c r="B141" s="1363"/>
      <c r="C141" s="695"/>
      <c r="D141" s="141"/>
      <c r="E141" s="142"/>
      <c r="F141" s="19"/>
      <c r="G141" s="212"/>
    </row>
    <row r="142" spans="1:7">
      <c r="A142" s="173"/>
      <c r="B142" s="1363"/>
      <c r="C142" s="695"/>
      <c r="D142" s="141"/>
      <c r="E142" s="142"/>
      <c r="F142" s="19"/>
      <c r="G142" s="212"/>
    </row>
    <row r="143" spans="1:7" ht="13.2" customHeight="1">
      <c r="A143" s="214"/>
      <c r="B143" s="1363"/>
      <c r="C143" s="695"/>
      <c r="D143" s="141"/>
      <c r="E143" s="142"/>
      <c r="F143" s="19"/>
      <c r="G143" s="212"/>
    </row>
    <row r="144" spans="1:7">
      <c r="A144" s="217"/>
      <c r="B144" s="143"/>
      <c r="C144" s="1368" t="s">
        <v>79</v>
      </c>
      <c r="D144" s="145"/>
      <c r="E144" s="146"/>
      <c r="F144" s="626" t="s">
        <v>18</v>
      </c>
      <c r="G144" s="627"/>
    </row>
    <row r="145" spans="1:7">
      <c r="A145" s="217"/>
      <c r="B145" s="147"/>
      <c r="C145" s="1368" t="s">
        <v>80</v>
      </c>
      <c r="D145" s="148"/>
      <c r="E145" s="146"/>
      <c r="F145" s="626" t="s">
        <v>18</v>
      </c>
      <c r="G145" s="627"/>
    </row>
    <row r="146" spans="1:7">
      <c r="A146" s="1154"/>
      <c r="B146" s="1363"/>
      <c r="C146" s="695"/>
      <c r="D146" s="141"/>
      <c r="E146" s="142"/>
      <c r="F146" s="19"/>
      <c r="G146" s="212"/>
    </row>
    <row r="147" spans="1:7">
      <c r="A147" s="173"/>
      <c r="B147" s="1363"/>
      <c r="C147" s="1369"/>
      <c r="D147" s="141"/>
      <c r="E147" s="142"/>
      <c r="F147" s="19"/>
      <c r="G147" s="212"/>
    </row>
    <row r="148" spans="1:7">
      <c r="A148" s="173" t="s">
        <v>2708</v>
      </c>
      <c r="B148" s="1363"/>
      <c r="C148" s="173" t="s">
        <v>1734</v>
      </c>
      <c r="D148" s="141"/>
      <c r="E148" s="142"/>
      <c r="F148" s="19"/>
      <c r="G148" s="212"/>
    </row>
    <row r="149" spans="1:7">
      <c r="A149" s="173"/>
      <c r="B149" s="1363"/>
      <c r="C149" s="173"/>
      <c r="D149" s="141"/>
      <c r="E149" s="142"/>
      <c r="F149" s="19"/>
      <c r="G149" s="212"/>
    </row>
    <row r="150" spans="1:7" ht="52.8">
      <c r="A150" s="173"/>
      <c r="B150" s="1363"/>
      <c r="C150" s="1366" t="s">
        <v>1735</v>
      </c>
      <c r="D150" s="141"/>
      <c r="E150" s="142"/>
      <c r="F150" s="19"/>
      <c r="G150" s="212"/>
    </row>
    <row r="151" spans="1:7">
      <c r="A151" s="173"/>
      <c r="B151" s="1363"/>
      <c r="C151" s="1366"/>
      <c r="D151" s="141"/>
      <c r="E151" s="142"/>
      <c r="F151" s="19"/>
      <c r="G151" s="212"/>
    </row>
    <row r="152" spans="1:7" ht="12" customHeight="1">
      <c r="A152" s="173" t="s">
        <v>2709</v>
      </c>
      <c r="B152" s="1363"/>
      <c r="C152" s="592" t="s">
        <v>1736</v>
      </c>
      <c r="D152" s="370" t="s">
        <v>28</v>
      </c>
      <c r="E152" s="371">
        <v>140</v>
      </c>
      <c r="F152" s="405"/>
      <c r="G152" s="605"/>
    </row>
    <row r="153" spans="1:7">
      <c r="A153" s="173"/>
      <c r="B153" s="1363"/>
      <c r="C153" s="173"/>
      <c r="D153" s="141"/>
      <c r="E153" s="142"/>
      <c r="F153" s="19"/>
      <c r="G153" s="212"/>
    </row>
    <row r="154" spans="1:7">
      <c r="A154" s="173" t="s">
        <v>2710</v>
      </c>
      <c r="B154" s="1363" t="s">
        <v>1737</v>
      </c>
      <c r="C154" s="1366" t="s">
        <v>1285</v>
      </c>
      <c r="D154" s="141"/>
      <c r="E154" s="142"/>
      <c r="F154" s="19"/>
      <c r="G154" s="212"/>
    </row>
    <row r="155" spans="1:7">
      <c r="A155" s="173"/>
      <c r="B155" s="1363"/>
      <c r="C155" s="1366"/>
      <c r="D155" s="141"/>
      <c r="E155" s="142"/>
      <c r="F155" s="19"/>
      <c r="G155" s="212"/>
    </row>
    <row r="156" spans="1:7">
      <c r="A156" s="173" t="s">
        <v>2711</v>
      </c>
      <c r="B156" s="1363"/>
      <c r="C156" s="173" t="s">
        <v>1286</v>
      </c>
      <c r="D156" s="141" t="s">
        <v>21</v>
      </c>
      <c r="E156" s="142">
        <v>100</v>
      </c>
      <c r="F156" s="19"/>
      <c r="G156" s="212"/>
    </row>
    <row r="157" spans="1:7">
      <c r="A157" s="173"/>
      <c r="B157" s="1363"/>
      <c r="C157" s="173"/>
      <c r="D157" s="141"/>
      <c r="E157" s="142"/>
      <c r="F157" s="19"/>
      <c r="G157" s="212"/>
    </row>
    <row r="158" spans="1:7">
      <c r="A158" s="173" t="s">
        <v>2712</v>
      </c>
      <c r="B158" s="1363"/>
      <c r="C158" s="173" t="s">
        <v>1287</v>
      </c>
      <c r="D158" s="141"/>
      <c r="E158" s="142"/>
      <c r="F158" s="158"/>
      <c r="G158" s="212"/>
    </row>
    <row r="159" spans="1:7" ht="26.4">
      <c r="A159" s="173"/>
      <c r="B159" s="1363"/>
      <c r="C159" s="173" t="s">
        <v>1288</v>
      </c>
      <c r="D159" s="141" t="s">
        <v>20</v>
      </c>
      <c r="E159" s="142">
        <v>5</v>
      </c>
      <c r="F159" s="158"/>
      <c r="G159" s="212"/>
    </row>
    <row r="160" spans="1:7">
      <c r="A160" s="173"/>
      <c r="B160" s="1363"/>
      <c r="C160" s="173"/>
      <c r="D160" s="141"/>
      <c r="E160" s="142"/>
      <c r="F160" s="158"/>
      <c r="G160" s="212"/>
    </row>
    <row r="161" spans="1:7">
      <c r="A161" s="173"/>
      <c r="B161" s="1363"/>
      <c r="C161" s="173"/>
      <c r="D161" s="141"/>
      <c r="E161" s="142"/>
      <c r="F161" s="158"/>
      <c r="G161" s="212"/>
    </row>
    <row r="162" spans="1:7">
      <c r="A162" s="173"/>
      <c r="B162" s="1363"/>
      <c r="C162" s="173"/>
      <c r="D162" s="141"/>
      <c r="E162" s="142"/>
      <c r="F162" s="158"/>
      <c r="G162" s="212"/>
    </row>
    <row r="163" spans="1:7">
      <c r="A163" s="173"/>
      <c r="B163" s="1363"/>
      <c r="C163" s="173"/>
      <c r="D163" s="141"/>
      <c r="E163" s="142"/>
      <c r="F163" s="158"/>
      <c r="G163" s="212"/>
    </row>
    <row r="164" spans="1:7">
      <c r="A164" s="173"/>
      <c r="B164" s="1363"/>
      <c r="C164" s="173"/>
      <c r="D164" s="141"/>
      <c r="E164" s="142"/>
      <c r="F164" s="158"/>
      <c r="G164" s="212"/>
    </row>
    <row r="165" spans="1:7">
      <c r="A165" s="173"/>
      <c r="B165" s="1363"/>
      <c r="C165" s="173"/>
      <c r="D165" s="141"/>
      <c r="E165" s="142"/>
      <c r="F165" s="158"/>
      <c r="G165" s="212"/>
    </row>
    <row r="166" spans="1:7">
      <c r="A166" s="173"/>
      <c r="B166" s="1363"/>
      <c r="C166" s="173"/>
      <c r="D166" s="141"/>
      <c r="E166" s="142"/>
      <c r="F166" s="158"/>
      <c r="G166" s="212"/>
    </row>
    <row r="167" spans="1:7">
      <c r="A167" s="173"/>
      <c r="B167" s="1363"/>
      <c r="C167" s="173"/>
      <c r="D167" s="141"/>
      <c r="E167" s="142"/>
      <c r="F167" s="158"/>
      <c r="G167" s="212"/>
    </row>
    <row r="168" spans="1:7">
      <c r="A168" s="173"/>
      <c r="B168" s="1363"/>
      <c r="C168" s="173"/>
      <c r="D168" s="141"/>
      <c r="E168" s="142"/>
      <c r="F168" s="158"/>
      <c r="G168" s="212"/>
    </row>
    <row r="169" spans="1:7">
      <c r="A169" s="173"/>
      <c r="B169" s="1363"/>
      <c r="C169" s="173"/>
      <c r="D169" s="141"/>
      <c r="E169" s="142"/>
      <c r="F169" s="158"/>
      <c r="G169" s="212"/>
    </row>
    <row r="170" spans="1:7">
      <c r="A170" s="173"/>
      <c r="B170" s="1363"/>
      <c r="C170" s="173"/>
      <c r="D170" s="141"/>
      <c r="E170" s="142"/>
      <c r="F170" s="158"/>
      <c r="G170" s="212"/>
    </row>
    <row r="171" spans="1:7">
      <c r="A171" s="173"/>
      <c r="B171" s="1363"/>
      <c r="C171" s="173"/>
      <c r="D171" s="141"/>
      <c r="E171" s="142"/>
      <c r="F171" s="158"/>
      <c r="G171" s="212"/>
    </row>
    <row r="172" spans="1:7">
      <c r="A172" s="173"/>
      <c r="B172" s="1363"/>
      <c r="C172" s="173"/>
      <c r="D172" s="141"/>
      <c r="E172" s="142"/>
      <c r="F172" s="158"/>
      <c r="G172" s="212"/>
    </row>
    <row r="173" spans="1:7">
      <c r="A173" s="173"/>
      <c r="B173" s="1363"/>
      <c r="C173" s="173"/>
      <c r="D173" s="141"/>
      <c r="E173" s="142"/>
      <c r="F173" s="158"/>
      <c r="G173" s="212"/>
    </row>
    <row r="174" spans="1:7">
      <c r="A174" s="173"/>
      <c r="B174" s="1363"/>
      <c r="C174" s="173"/>
      <c r="D174" s="141"/>
      <c r="E174" s="142"/>
      <c r="F174" s="158"/>
      <c r="G174" s="212"/>
    </row>
    <row r="175" spans="1:7">
      <c r="A175" s="173"/>
      <c r="B175" s="1363"/>
      <c r="C175" s="173"/>
      <c r="D175" s="141"/>
      <c r="E175" s="142"/>
      <c r="F175" s="158"/>
      <c r="G175" s="212"/>
    </row>
    <row r="176" spans="1:7">
      <c r="A176" s="173"/>
      <c r="B176" s="1363"/>
      <c r="C176" s="173"/>
      <c r="D176" s="141"/>
      <c r="E176" s="142"/>
      <c r="F176" s="158"/>
      <c r="G176" s="212"/>
    </row>
    <row r="177" spans="1:7">
      <c r="A177" s="173"/>
      <c r="B177" s="1363"/>
      <c r="C177" s="173"/>
      <c r="D177" s="141"/>
      <c r="E177" s="142"/>
      <c r="F177" s="158"/>
      <c r="G177" s="212"/>
    </row>
    <row r="178" spans="1:7">
      <c r="A178" s="173"/>
      <c r="B178" s="1363"/>
      <c r="C178" s="173"/>
      <c r="D178" s="141"/>
      <c r="E178" s="142"/>
      <c r="F178" s="158"/>
      <c r="G178" s="212"/>
    </row>
    <row r="179" spans="1:7">
      <c r="A179" s="173"/>
      <c r="B179" s="1363"/>
      <c r="C179" s="173"/>
      <c r="D179" s="141"/>
      <c r="E179" s="142"/>
      <c r="F179" s="158"/>
      <c r="G179" s="212"/>
    </row>
    <row r="180" spans="1:7">
      <c r="A180" s="173"/>
      <c r="B180" s="1363"/>
      <c r="C180" s="173"/>
      <c r="D180" s="141"/>
      <c r="E180" s="142"/>
      <c r="F180" s="158"/>
      <c r="G180" s="212"/>
    </row>
    <row r="181" spans="1:7">
      <c r="A181" s="173"/>
      <c r="B181" s="1363"/>
      <c r="C181" s="173"/>
      <c r="D181" s="141"/>
      <c r="E181" s="142"/>
      <c r="F181" s="158"/>
      <c r="G181" s="212"/>
    </row>
    <row r="182" spans="1:7">
      <c r="A182" s="173"/>
      <c r="B182" s="1363"/>
      <c r="C182" s="173"/>
      <c r="D182" s="141"/>
      <c r="E182" s="142"/>
      <c r="F182" s="158"/>
      <c r="G182" s="212"/>
    </row>
    <row r="183" spans="1:7">
      <c r="A183" s="173"/>
      <c r="B183" s="1363"/>
      <c r="C183" s="173"/>
      <c r="D183" s="141"/>
      <c r="E183" s="142"/>
      <c r="F183" s="158"/>
      <c r="G183" s="212"/>
    </row>
    <row r="184" spans="1:7">
      <c r="A184" s="173"/>
      <c r="B184" s="1363"/>
      <c r="C184" s="173"/>
      <c r="D184" s="141"/>
      <c r="E184" s="142"/>
      <c r="F184" s="158"/>
      <c r="G184" s="212"/>
    </row>
    <row r="185" spans="1:7">
      <c r="A185" s="173"/>
      <c r="B185" s="1363"/>
      <c r="C185" s="173"/>
      <c r="D185" s="141"/>
      <c r="E185" s="142"/>
      <c r="F185" s="158"/>
      <c r="G185" s="212"/>
    </row>
    <row r="186" spans="1:7">
      <c r="A186" s="173"/>
      <c r="B186" s="1363"/>
      <c r="C186" s="173"/>
      <c r="D186" s="141"/>
      <c r="E186" s="142"/>
      <c r="F186" s="158"/>
      <c r="G186" s="212"/>
    </row>
    <row r="187" spans="1:7">
      <c r="A187" s="173"/>
      <c r="B187" s="1363"/>
      <c r="C187" s="173"/>
      <c r="D187" s="141"/>
      <c r="E187" s="142"/>
      <c r="F187" s="158"/>
      <c r="G187" s="212"/>
    </row>
    <row r="188" spans="1:7">
      <c r="A188" s="173"/>
      <c r="B188" s="1363"/>
      <c r="C188" s="173"/>
      <c r="D188" s="141"/>
      <c r="E188" s="142"/>
      <c r="F188" s="158"/>
      <c r="G188" s="212"/>
    </row>
    <row r="189" spans="1:7">
      <c r="A189" s="173"/>
      <c r="B189" s="1363"/>
      <c r="C189" s="173"/>
      <c r="D189" s="141"/>
      <c r="E189" s="142"/>
      <c r="F189" s="158"/>
      <c r="G189" s="212"/>
    </row>
    <row r="190" spans="1:7">
      <c r="A190" s="173"/>
      <c r="B190" s="1363"/>
      <c r="C190" s="173"/>
      <c r="D190" s="141"/>
      <c r="E190" s="142"/>
      <c r="F190" s="158"/>
      <c r="G190" s="212"/>
    </row>
    <row r="191" spans="1:7">
      <c r="A191" s="173"/>
      <c r="B191" s="1363"/>
      <c r="C191" s="173"/>
      <c r="D191" s="141"/>
      <c r="E191" s="142"/>
      <c r="F191" s="158"/>
      <c r="G191" s="212"/>
    </row>
    <row r="192" spans="1:7">
      <c r="A192" s="173"/>
      <c r="B192" s="1363"/>
      <c r="C192" s="173"/>
      <c r="D192" s="141"/>
      <c r="E192" s="142"/>
      <c r="F192" s="158"/>
      <c r="G192" s="212"/>
    </row>
    <row r="193" spans="1:7">
      <c r="A193" s="173"/>
      <c r="B193" s="1363"/>
      <c r="C193" s="173"/>
      <c r="D193" s="141"/>
      <c r="E193" s="142"/>
      <c r="F193" s="158"/>
      <c r="G193" s="212"/>
    </row>
    <row r="194" spans="1:7">
      <c r="A194" s="173"/>
      <c r="B194" s="1363"/>
      <c r="C194" s="173"/>
      <c r="D194" s="141"/>
      <c r="E194" s="142"/>
      <c r="F194" s="158"/>
      <c r="G194" s="212"/>
    </row>
    <row r="195" spans="1:7">
      <c r="A195" s="173"/>
      <c r="B195" s="1363"/>
      <c r="C195" s="173"/>
      <c r="D195" s="141"/>
      <c r="E195" s="142"/>
      <c r="F195" s="158"/>
      <c r="G195" s="212"/>
    </row>
    <row r="196" spans="1:7">
      <c r="A196" s="173"/>
      <c r="B196" s="1363"/>
      <c r="C196" s="173"/>
      <c r="D196" s="141"/>
      <c r="E196" s="142"/>
      <c r="F196" s="158"/>
      <c r="G196" s="212"/>
    </row>
    <row r="197" spans="1:7">
      <c r="A197" s="173"/>
      <c r="B197" s="1363"/>
      <c r="C197" s="173"/>
      <c r="D197" s="141"/>
      <c r="E197" s="142"/>
      <c r="F197" s="158"/>
      <c r="G197" s="212"/>
    </row>
    <row r="198" spans="1:7">
      <c r="A198" s="173"/>
      <c r="B198" s="1363"/>
      <c r="C198" s="173"/>
      <c r="D198" s="141"/>
      <c r="E198" s="142"/>
      <c r="F198" s="158"/>
      <c r="G198" s="212"/>
    </row>
    <row r="199" spans="1:7">
      <c r="A199" s="173"/>
      <c r="B199" s="1363"/>
      <c r="C199" s="173"/>
      <c r="D199" s="141"/>
      <c r="E199" s="142"/>
      <c r="F199" s="158"/>
      <c r="G199" s="212"/>
    </row>
    <row r="200" spans="1:7">
      <c r="A200" s="173"/>
      <c r="B200" s="1363"/>
      <c r="C200" s="173"/>
      <c r="D200" s="141"/>
      <c r="E200" s="142"/>
      <c r="F200" s="158"/>
      <c r="G200" s="212"/>
    </row>
    <row r="201" spans="1:7">
      <c r="A201" s="173"/>
      <c r="B201" s="1363"/>
      <c r="C201" s="173"/>
      <c r="D201" s="141"/>
      <c r="E201" s="142"/>
      <c r="F201" s="158"/>
      <c r="G201" s="212"/>
    </row>
    <row r="202" spans="1:7">
      <c r="A202" s="173"/>
      <c r="B202" s="1363"/>
      <c r="C202" s="173"/>
      <c r="D202" s="141"/>
      <c r="E202" s="142"/>
      <c r="F202" s="158"/>
      <c r="G202" s="212"/>
    </row>
    <row r="203" spans="1:7">
      <c r="A203" s="173"/>
      <c r="B203" s="1363"/>
      <c r="C203" s="173"/>
      <c r="D203" s="141"/>
      <c r="E203" s="142"/>
      <c r="F203" s="158"/>
      <c r="G203" s="212"/>
    </row>
    <row r="204" spans="1:7">
      <c r="A204" s="173"/>
      <c r="B204" s="1363"/>
      <c r="C204" s="173"/>
      <c r="D204" s="141"/>
      <c r="E204" s="142"/>
      <c r="F204" s="158"/>
      <c r="G204" s="212"/>
    </row>
    <row r="205" spans="1:7">
      <c r="A205" s="173"/>
      <c r="B205" s="1363"/>
      <c r="C205" s="173"/>
      <c r="D205" s="141"/>
      <c r="E205" s="142"/>
      <c r="F205" s="158"/>
      <c r="G205" s="212"/>
    </row>
    <row r="206" spans="1:7">
      <c r="A206" s="173"/>
      <c r="B206" s="1363"/>
      <c r="C206" s="173"/>
      <c r="D206" s="141"/>
      <c r="E206" s="142"/>
      <c r="F206" s="158"/>
      <c r="G206" s="212"/>
    </row>
    <row r="207" spans="1:7">
      <c r="A207" s="173"/>
      <c r="B207" s="1363"/>
      <c r="C207" s="173"/>
      <c r="D207" s="141"/>
      <c r="E207" s="142"/>
      <c r="F207" s="158"/>
      <c r="G207" s="212"/>
    </row>
    <row r="208" spans="1:7">
      <c r="A208" s="173"/>
      <c r="B208" s="1363"/>
      <c r="C208" s="173"/>
      <c r="D208" s="141"/>
      <c r="E208" s="142"/>
      <c r="F208" s="158"/>
      <c r="G208" s="212"/>
    </row>
    <row r="209" spans="1:7" ht="12" customHeight="1">
      <c r="A209" s="173"/>
      <c r="B209" s="1363"/>
      <c r="C209" s="173"/>
      <c r="D209" s="141"/>
      <c r="E209" s="142"/>
      <c r="F209" s="158"/>
      <c r="G209" s="212"/>
    </row>
    <row r="210" spans="1:7">
      <c r="A210" s="173"/>
      <c r="B210" s="1363"/>
      <c r="C210" s="173"/>
      <c r="D210" s="141"/>
      <c r="E210" s="142"/>
      <c r="F210" s="158"/>
      <c r="G210" s="212"/>
    </row>
    <row r="211" spans="1:7">
      <c r="A211" s="173"/>
      <c r="B211" s="1363"/>
      <c r="C211" s="173"/>
      <c r="D211" s="141"/>
      <c r="E211" s="142"/>
      <c r="F211" s="158"/>
      <c r="G211" s="212"/>
    </row>
    <row r="212" spans="1:7">
      <c r="A212" s="173"/>
      <c r="B212" s="1363"/>
      <c r="C212" s="173"/>
      <c r="D212" s="141"/>
      <c r="E212" s="142"/>
      <c r="F212" s="158"/>
      <c r="G212" s="212"/>
    </row>
    <row r="213" spans="1:7">
      <c r="A213" s="173"/>
      <c r="B213" s="1363"/>
      <c r="C213" s="173"/>
      <c r="D213" s="141"/>
      <c r="E213" s="142"/>
      <c r="F213" s="158"/>
      <c r="G213" s="212"/>
    </row>
    <row r="214" spans="1:7">
      <c r="A214" s="173"/>
      <c r="B214" s="1363"/>
      <c r="C214" s="173"/>
      <c r="D214" s="141"/>
      <c r="E214" s="142"/>
      <c r="F214" s="158"/>
      <c r="G214" s="212"/>
    </row>
    <row r="215" spans="1:7">
      <c r="A215" s="214"/>
      <c r="B215" s="1365"/>
      <c r="C215" s="214"/>
      <c r="D215" s="1135"/>
      <c r="E215" s="1208"/>
      <c r="F215" s="1136"/>
      <c r="G215" s="1137"/>
    </row>
    <row r="216" spans="1:7">
      <c r="A216" s="695"/>
      <c r="B216" s="891" t="s">
        <v>2806</v>
      </c>
      <c r="C216" s="695"/>
      <c r="D216" s="672"/>
      <c r="E216" s="699"/>
      <c r="F216" s="892" t="s">
        <v>18</v>
      </c>
      <c r="G216" s="893"/>
    </row>
    <row r="217" spans="1:7" ht="13.8" thickBot="1">
      <c r="A217" s="894"/>
      <c r="B217" s="679"/>
      <c r="C217" s="894"/>
      <c r="D217" s="680"/>
      <c r="E217" s="895"/>
      <c r="F217" s="682"/>
      <c r="G217" s="896"/>
    </row>
    <row r="218" spans="1:7">
      <c r="A218" s="671"/>
      <c r="B218" s="671"/>
      <c r="C218" s="671"/>
      <c r="D218" s="672"/>
      <c r="E218" s="699"/>
      <c r="F218" s="700"/>
      <c r="G218" s="700"/>
    </row>
    <row r="219" spans="1:7">
      <c r="A219" s="671"/>
      <c r="B219" s="671"/>
      <c r="C219" s="671"/>
      <c r="D219" s="672"/>
      <c r="E219" s="699"/>
      <c r="F219" s="700"/>
      <c r="G219" s="700"/>
    </row>
    <row r="220" spans="1:7">
      <c r="A220" s="671"/>
      <c r="B220" s="671"/>
      <c r="C220" s="671"/>
      <c r="D220" s="672"/>
      <c r="E220" s="699"/>
      <c r="F220" s="700"/>
      <c r="G220" s="700"/>
    </row>
    <row r="221" spans="1:7">
      <c r="A221" s="671"/>
      <c r="B221" s="671"/>
      <c r="C221" s="671"/>
      <c r="D221" s="672"/>
      <c r="E221" s="699"/>
      <c r="F221" s="700"/>
      <c r="G221" s="700"/>
    </row>
    <row r="222" spans="1:7">
      <c r="A222" s="671"/>
      <c r="B222" s="671"/>
      <c r="C222" s="671"/>
      <c r="D222" s="672"/>
      <c r="E222" s="699"/>
      <c r="F222" s="700"/>
      <c r="G222" s="700"/>
    </row>
    <row r="223" spans="1:7">
      <c r="A223" s="671"/>
      <c r="B223" s="671"/>
      <c r="C223" s="671"/>
      <c r="D223" s="672"/>
      <c r="E223" s="699"/>
      <c r="F223" s="700"/>
      <c r="G223" s="700"/>
    </row>
    <row r="224" spans="1:7">
      <c r="A224" s="671"/>
      <c r="B224" s="671"/>
      <c r="C224" s="671"/>
      <c r="D224" s="672"/>
      <c r="E224" s="699"/>
      <c r="F224" s="700"/>
      <c r="G224" s="700"/>
    </row>
    <row r="225" spans="1:7">
      <c r="A225" s="671"/>
      <c r="B225" s="671"/>
      <c r="C225" s="671"/>
      <c r="D225" s="672"/>
      <c r="E225" s="699"/>
      <c r="F225" s="700"/>
      <c r="G225" s="700"/>
    </row>
    <row r="226" spans="1:7">
      <c r="A226" s="671"/>
      <c r="B226" s="671"/>
      <c r="C226" s="671"/>
      <c r="D226" s="672"/>
      <c r="E226" s="699"/>
      <c r="F226" s="700"/>
      <c r="G226" s="700"/>
    </row>
    <row r="227" spans="1:7">
      <c r="A227" s="671"/>
      <c r="B227" s="671"/>
      <c r="C227" s="671"/>
      <c r="D227" s="672"/>
      <c r="E227" s="699"/>
      <c r="F227" s="700"/>
      <c r="G227" s="700"/>
    </row>
    <row r="228" spans="1:7">
      <c r="A228" s="671"/>
      <c r="B228" s="671"/>
      <c r="C228" s="671"/>
      <c r="D228" s="672"/>
      <c r="E228" s="699"/>
      <c r="F228" s="700"/>
      <c r="G228" s="700"/>
    </row>
    <row r="229" spans="1:7">
      <c r="A229" s="671"/>
      <c r="B229" s="671"/>
      <c r="C229" s="671"/>
      <c r="D229" s="672"/>
      <c r="E229" s="699"/>
      <c r="F229" s="700"/>
      <c r="G229" s="700"/>
    </row>
    <row r="230" spans="1:7">
      <c r="A230" s="671"/>
      <c r="B230" s="671"/>
      <c r="C230" s="671"/>
      <c r="D230" s="672"/>
      <c r="E230" s="699"/>
      <c r="F230" s="700"/>
      <c r="G230" s="700"/>
    </row>
    <row r="231" spans="1:7">
      <c r="A231" s="671"/>
      <c r="B231" s="671"/>
      <c r="C231" s="671"/>
      <c r="D231" s="672"/>
      <c r="E231" s="699"/>
      <c r="F231" s="700"/>
      <c r="G231" s="700"/>
    </row>
    <row r="232" spans="1:7">
      <c r="A232" s="671"/>
      <c r="B232" s="671"/>
      <c r="C232" s="671"/>
      <c r="D232" s="672"/>
      <c r="E232" s="699"/>
      <c r="F232" s="700"/>
      <c r="G232" s="700"/>
    </row>
    <row r="233" spans="1:7">
      <c r="A233" s="671"/>
      <c r="B233" s="671"/>
      <c r="C233" s="671"/>
      <c r="D233" s="672"/>
      <c r="E233" s="699"/>
      <c r="F233" s="700"/>
      <c r="G233" s="700"/>
    </row>
    <row r="234" spans="1:7">
      <c r="A234" s="671"/>
      <c r="B234" s="671"/>
      <c r="C234" s="671"/>
      <c r="D234" s="672"/>
      <c r="E234" s="699"/>
      <c r="F234" s="700"/>
      <c r="G234" s="700"/>
    </row>
    <row r="235" spans="1:7">
      <c r="A235" s="671"/>
      <c r="B235" s="671"/>
      <c r="C235" s="671"/>
      <c r="D235" s="672"/>
      <c r="E235" s="699"/>
      <c r="F235" s="700"/>
      <c r="G235" s="700"/>
    </row>
    <row r="236" spans="1:7">
      <c r="A236" s="671"/>
      <c r="B236" s="671"/>
      <c r="C236" s="671"/>
      <c r="D236" s="672"/>
      <c r="E236" s="699"/>
      <c r="F236" s="700"/>
      <c r="G236" s="700"/>
    </row>
    <row r="237" spans="1:7">
      <c r="A237" s="671"/>
      <c r="B237" s="671"/>
      <c r="C237" s="671"/>
      <c r="D237" s="672"/>
      <c r="E237" s="699"/>
      <c r="F237" s="700"/>
      <c r="G237" s="700"/>
    </row>
    <row r="238" spans="1:7">
      <c r="A238" s="671"/>
      <c r="B238" s="671"/>
      <c r="C238" s="671"/>
      <c r="D238" s="672"/>
      <c r="E238" s="699"/>
      <c r="F238" s="700"/>
      <c r="G238" s="700"/>
    </row>
    <row r="239" spans="1:7">
      <c r="A239" s="671"/>
      <c r="B239" s="671"/>
      <c r="C239" s="671"/>
      <c r="D239" s="672"/>
      <c r="E239" s="699"/>
      <c r="F239" s="700"/>
      <c r="G239" s="700"/>
    </row>
    <row r="240" spans="1:7">
      <c r="A240" s="671"/>
      <c r="B240" s="671"/>
      <c r="C240" s="671"/>
      <c r="D240" s="672"/>
      <c r="E240" s="699"/>
      <c r="F240" s="700"/>
      <c r="G240" s="700"/>
    </row>
    <row r="241" spans="1:7">
      <c r="A241" s="671"/>
      <c r="B241" s="671"/>
      <c r="C241" s="671"/>
      <c r="D241" s="672"/>
      <c r="E241" s="699"/>
      <c r="F241" s="700"/>
      <c r="G241" s="700"/>
    </row>
    <row r="242" spans="1:7">
      <c r="A242" s="671"/>
      <c r="B242" s="671"/>
      <c r="C242" s="671"/>
      <c r="D242" s="672"/>
      <c r="E242" s="699"/>
      <c r="F242" s="700"/>
      <c r="G242" s="700"/>
    </row>
    <row r="243" spans="1:7">
      <c r="A243" s="671"/>
      <c r="B243" s="671"/>
      <c r="C243" s="671"/>
      <c r="D243" s="672"/>
      <c r="E243" s="699"/>
      <c r="F243" s="700"/>
      <c r="G243" s="700"/>
    </row>
    <row r="244" spans="1:7">
      <c r="A244" s="671"/>
      <c r="B244" s="671"/>
      <c r="C244" s="671"/>
      <c r="D244" s="672"/>
      <c r="E244" s="699"/>
      <c r="F244" s="700"/>
      <c r="G244" s="700"/>
    </row>
    <row r="245" spans="1:7">
      <c r="A245" s="671"/>
      <c r="B245" s="671"/>
      <c r="C245" s="671"/>
      <c r="D245" s="672"/>
      <c r="E245" s="699"/>
      <c r="F245" s="700"/>
      <c r="G245" s="700"/>
    </row>
    <row r="246" spans="1:7">
      <c r="A246" s="671"/>
      <c r="B246" s="671"/>
      <c r="C246" s="671"/>
      <c r="D246" s="672"/>
      <c r="E246" s="699"/>
      <c r="F246" s="700"/>
      <c r="G246" s="700"/>
    </row>
    <row r="247" spans="1:7">
      <c r="A247" s="671"/>
      <c r="B247" s="671"/>
      <c r="C247" s="671"/>
      <c r="D247" s="672"/>
      <c r="E247" s="699"/>
      <c r="F247" s="700"/>
      <c r="G247" s="700"/>
    </row>
    <row r="248" spans="1:7">
      <c r="A248" s="671"/>
      <c r="B248" s="671"/>
      <c r="C248" s="671"/>
      <c r="D248" s="672"/>
      <c r="E248" s="699"/>
      <c r="F248" s="700"/>
      <c r="G248" s="700"/>
    </row>
    <row r="249" spans="1:7">
      <c r="A249" s="671"/>
      <c r="B249" s="671"/>
      <c r="C249" s="671"/>
      <c r="D249" s="672"/>
      <c r="E249" s="699"/>
      <c r="F249" s="700"/>
      <c r="G249" s="700"/>
    </row>
    <row r="250" spans="1:7">
      <c r="A250" s="671"/>
      <c r="B250" s="671"/>
      <c r="C250" s="671"/>
      <c r="D250" s="672"/>
      <c r="E250" s="699"/>
      <c r="F250" s="700"/>
      <c r="G250" s="700"/>
    </row>
    <row r="251" spans="1:7">
      <c r="A251" s="671"/>
      <c r="B251" s="671"/>
      <c r="C251" s="671"/>
      <c r="D251" s="672"/>
      <c r="E251" s="699"/>
      <c r="F251" s="700"/>
      <c r="G251" s="700"/>
    </row>
    <row r="252" spans="1:7">
      <c r="A252" s="671"/>
      <c r="B252" s="671"/>
      <c r="C252" s="671"/>
      <c r="D252" s="672"/>
      <c r="E252" s="699"/>
      <c r="F252" s="700"/>
      <c r="G252" s="700"/>
    </row>
    <row r="253" spans="1:7">
      <c r="A253" s="671"/>
      <c r="B253" s="671"/>
      <c r="C253" s="671"/>
      <c r="D253" s="672"/>
      <c r="E253" s="699"/>
      <c r="F253" s="700"/>
      <c r="G253" s="700"/>
    </row>
    <row r="254" spans="1:7">
      <c r="A254" s="671"/>
      <c r="B254" s="671"/>
      <c r="C254" s="671"/>
      <c r="D254" s="672"/>
      <c r="E254" s="699"/>
      <c r="F254" s="700"/>
      <c r="G254" s="700"/>
    </row>
    <row r="255" spans="1:7">
      <c r="A255" s="671"/>
      <c r="B255" s="671"/>
      <c r="C255" s="671"/>
      <c r="D255" s="672"/>
      <c r="E255" s="699"/>
      <c r="F255" s="700"/>
      <c r="G255" s="700"/>
    </row>
    <row r="256" spans="1:7">
      <c r="A256" s="671"/>
      <c r="B256" s="671"/>
      <c r="C256" s="671"/>
      <c r="D256" s="672"/>
      <c r="E256" s="699"/>
      <c r="F256" s="700"/>
      <c r="G256" s="700"/>
    </row>
    <row r="257" spans="1:7">
      <c r="A257" s="671"/>
      <c r="B257" s="671"/>
      <c r="C257" s="671"/>
      <c r="D257" s="672"/>
      <c r="E257" s="699"/>
      <c r="F257" s="700"/>
      <c r="G257" s="700"/>
    </row>
    <row r="258" spans="1:7">
      <c r="A258" s="671"/>
      <c r="B258" s="671"/>
      <c r="C258" s="671"/>
      <c r="D258" s="672"/>
      <c r="E258" s="699"/>
      <c r="F258" s="700"/>
      <c r="G258" s="700"/>
    </row>
    <row r="259" spans="1:7">
      <c r="A259" s="671"/>
      <c r="B259" s="671"/>
      <c r="C259" s="671"/>
      <c r="D259" s="672"/>
      <c r="E259" s="699"/>
      <c r="F259" s="700"/>
      <c r="G259" s="700"/>
    </row>
    <row r="260" spans="1:7">
      <c r="A260" s="671"/>
      <c r="B260" s="671"/>
      <c r="C260" s="671"/>
      <c r="D260" s="672"/>
      <c r="E260" s="699"/>
      <c r="F260" s="700"/>
      <c r="G260" s="700"/>
    </row>
    <row r="261" spans="1:7">
      <c r="A261" s="671"/>
      <c r="B261" s="671"/>
      <c r="C261" s="671"/>
      <c r="D261" s="672"/>
      <c r="E261" s="699"/>
      <c r="F261" s="700"/>
      <c r="G261" s="700"/>
    </row>
    <row r="262" spans="1:7">
      <c r="A262" s="671"/>
      <c r="B262" s="671"/>
      <c r="C262" s="671"/>
      <c r="D262" s="672"/>
      <c r="E262" s="699"/>
      <c r="F262" s="700"/>
      <c r="G262" s="700"/>
    </row>
    <row r="263" spans="1:7">
      <c r="A263" s="671"/>
      <c r="B263" s="671"/>
      <c r="C263" s="671"/>
      <c r="D263" s="672"/>
      <c r="E263" s="699"/>
      <c r="F263" s="700"/>
      <c r="G263" s="700"/>
    </row>
    <row r="264" spans="1:7">
      <c r="A264" s="671"/>
      <c r="B264" s="671"/>
      <c r="C264" s="671"/>
      <c r="D264" s="672"/>
      <c r="E264" s="699"/>
      <c r="F264" s="700"/>
      <c r="G264" s="700"/>
    </row>
    <row r="265" spans="1:7">
      <c r="A265" s="671"/>
      <c r="B265" s="671"/>
      <c r="C265" s="671"/>
      <c r="D265" s="672"/>
      <c r="E265" s="699"/>
      <c r="F265" s="700"/>
      <c r="G265" s="700"/>
    </row>
    <row r="266" spans="1:7">
      <c r="A266" s="671"/>
      <c r="B266" s="671"/>
      <c r="C266" s="671"/>
      <c r="D266" s="672"/>
      <c r="E266" s="699"/>
      <c r="F266" s="700"/>
      <c r="G266" s="700"/>
    </row>
    <row r="267" spans="1:7">
      <c r="A267" s="671"/>
      <c r="B267" s="671"/>
      <c r="C267" s="671"/>
      <c r="D267" s="672"/>
      <c r="E267" s="699"/>
      <c r="F267" s="700"/>
      <c r="G267" s="700"/>
    </row>
    <row r="268" spans="1:7">
      <c r="A268" s="671"/>
      <c r="B268" s="671"/>
      <c r="C268" s="671"/>
      <c r="D268" s="672"/>
      <c r="E268" s="699"/>
      <c r="F268" s="700"/>
      <c r="G268" s="700"/>
    </row>
    <row r="269" spans="1:7">
      <c r="A269" s="671"/>
      <c r="B269" s="671"/>
      <c r="C269" s="671"/>
      <c r="D269" s="672"/>
      <c r="E269" s="699"/>
      <c r="F269" s="700"/>
      <c r="G269" s="700"/>
    </row>
    <row r="270" spans="1:7">
      <c r="A270" s="671"/>
      <c r="B270" s="671"/>
      <c r="C270" s="671"/>
      <c r="D270" s="672"/>
      <c r="E270" s="699"/>
      <c r="F270" s="700"/>
      <c r="G270" s="700"/>
    </row>
    <row r="271" spans="1:7">
      <c r="A271" s="671"/>
      <c r="B271" s="671"/>
      <c r="C271" s="671"/>
      <c r="D271" s="672"/>
      <c r="E271" s="699"/>
      <c r="F271" s="700"/>
      <c r="G271" s="700"/>
    </row>
    <row r="272" spans="1:7">
      <c r="A272" s="671"/>
      <c r="B272" s="671"/>
      <c r="C272" s="671"/>
      <c r="D272" s="672"/>
      <c r="E272" s="699"/>
      <c r="F272" s="700"/>
      <c r="G272" s="700"/>
    </row>
    <row r="273" spans="1:7">
      <c r="A273" s="671"/>
      <c r="B273" s="671"/>
      <c r="C273" s="671"/>
      <c r="D273" s="672"/>
      <c r="E273" s="699"/>
      <c r="F273" s="700"/>
      <c r="G273" s="700"/>
    </row>
    <row r="274" spans="1:7">
      <c r="A274" s="671"/>
      <c r="B274" s="671"/>
      <c r="C274" s="671"/>
      <c r="D274" s="672"/>
      <c r="E274" s="699"/>
      <c r="F274" s="700"/>
      <c r="G274" s="700"/>
    </row>
    <row r="275" spans="1:7">
      <c r="A275" s="671"/>
      <c r="B275" s="671"/>
      <c r="C275" s="671"/>
      <c r="D275" s="672"/>
      <c r="E275" s="699"/>
      <c r="F275" s="700"/>
      <c r="G275" s="700"/>
    </row>
    <row r="276" spans="1:7">
      <c r="A276" s="671"/>
      <c r="B276" s="671"/>
      <c r="C276" s="671"/>
      <c r="D276" s="672"/>
      <c r="E276" s="699"/>
      <c r="F276" s="700"/>
      <c r="G276" s="700"/>
    </row>
    <row r="277" spans="1:7">
      <c r="A277" s="671"/>
      <c r="B277" s="671"/>
      <c r="C277" s="671"/>
      <c r="D277" s="672"/>
      <c r="E277" s="699"/>
      <c r="F277" s="700"/>
      <c r="G277" s="700"/>
    </row>
    <row r="278" spans="1:7">
      <c r="A278" s="671"/>
      <c r="B278" s="671"/>
      <c r="C278" s="671"/>
      <c r="D278" s="672"/>
      <c r="E278" s="699"/>
      <c r="F278" s="700"/>
      <c r="G278" s="700"/>
    </row>
    <row r="279" spans="1:7">
      <c r="A279" s="671"/>
      <c r="B279" s="671"/>
      <c r="C279" s="671"/>
      <c r="D279" s="672"/>
      <c r="E279" s="699"/>
      <c r="F279" s="700"/>
      <c r="G279" s="700"/>
    </row>
    <row r="280" spans="1:7">
      <c r="A280" s="671"/>
      <c r="B280" s="671"/>
      <c r="C280" s="671"/>
      <c r="D280" s="672"/>
      <c r="E280" s="699"/>
      <c r="F280" s="700"/>
      <c r="G280" s="700"/>
    </row>
    <row r="281" spans="1:7">
      <c r="A281" s="671"/>
      <c r="B281" s="671"/>
      <c r="C281" s="671"/>
      <c r="D281" s="672"/>
      <c r="E281" s="699"/>
      <c r="F281" s="700"/>
      <c r="G281" s="700"/>
    </row>
    <row r="282" spans="1:7">
      <c r="A282" s="671"/>
      <c r="B282" s="671"/>
      <c r="C282" s="671"/>
      <c r="D282" s="672"/>
      <c r="E282" s="699"/>
      <c r="F282" s="700"/>
      <c r="G282" s="700"/>
    </row>
    <row r="283" spans="1:7">
      <c r="A283" s="671"/>
      <c r="B283" s="671"/>
      <c r="C283" s="671"/>
      <c r="D283" s="672"/>
      <c r="E283" s="699"/>
      <c r="F283" s="700"/>
      <c r="G283" s="700"/>
    </row>
    <row r="284" spans="1:7">
      <c r="A284" s="671"/>
      <c r="B284" s="671"/>
      <c r="C284" s="671"/>
      <c r="D284" s="672"/>
      <c r="E284" s="699"/>
      <c r="F284" s="700"/>
      <c r="G284" s="700"/>
    </row>
    <row r="285" spans="1:7">
      <c r="A285" s="671"/>
      <c r="B285" s="671"/>
      <c r="C285" s="671"/>
      <c r="D285" s="672"/>
      <c r="E285" s="699"/>
      <c r="F285" s="700"/>
      <c r="G285" s="700"/>
    </row>
    <row r="286" spans="1:7">
      <c r="A286" s="671"/>
      <c r="B286" s="671"/>
      <c r="C286" s="671"/>
      <c r="D286" s="672"/>
      <c r="E286" s="699"/>
      <c r="F286" s="700"/>
      <c r="G286" s="700"/>
    </row>
    <row r="287" spans="1:7">
      <c r="A287" s="671"/>
      <c r="B287" s="671"/>
      <c r="C287" s="671"/>
      <c r="D287" s="672"/>
      <c r="E287" s="699"/>
      <c r="F287" s="700"/>
      <c r="G287" s="700"/>
    </row>
    <row r="288" spans="1:7">
      <c r="A288" s="671"/>
      <c r="B288" s="671"/>
      <c r="C288" s="671"/>
      <c r="D288" s="672"/>
      <c r="E288" s="699"/>
      <c r="F288" s="700"/>
      <c r="G288" s="700"/>
    </row>
    <row r="289" spans="1:7">
      <c r="A289" s="671"/>
      <c r="B289" s="671"/>
      <c r="C289" s="671"/>
      <c r="D289" s="672"/>
      <c r="E289" s="699"/>
      <c r="F289" s="700"/>
      <c r="G289" s="700"/>
    </row>
    <row r="290" spans="1:7">
      <c r="A290" s="671"/>
      <c r="B290" s="671"/>
      <c r="C290" s="671"/>
      <c r="D290" s="672"/>
      <c r="E290" s="699"/>
      <c r="F290" s="700"/>
      <c r="G290" s="700"/>
    </row>
    <row r="291" spans="1:7">
      <c r="A291" s="671"/>
      <c r="B291" s="671"/>
      <c r="C291" s="671"/>
      <c r="D291" s="672"/>
      <c r="E291" s="699"/>
      <c r="F291" s="700"/>
      <c r="G291" s="700"/>
    </row>
    <row r="292" spans="1:7">
      <c r="A292" s="671"/>
      <c r="B292" s="671"/>
      <c r="C292" s="671"/>
      <c r="D292" s="672"/>
      <c r="E292" s="699"/>
      <c r="F292" s="700"/>
      <c r="G292" s="700"/>
    </row>
    <row r="293" spans="1:7">
      <c r="A293" s="671"/>
      <c r="B293" s="671"/>
      <c r="C293" s="671"/>
      <c r="D293" s="672"/>
      <c r="E293" s="699"/>
      <c r="F293" s="700"/>
      <c r="G293" s="700"/>
    </row>
    <row r="294" spans="1:7">
      <c r="A294" s="671"/>
      <c r="B294" s="671"/>
      <c r="C294" s="671"/>
      <c r="D294" s="672"/>
      <c r="E294" s="699"/>
      <c r="F294" s="700"/>
      <c r="G294" s="700"/>
    </row>
    <row r="295" spans="1:7">
      <c r="A295" s="671"/>
      <c r="B295" s="671"/>
      <c r="C295" s="671"/>
      <c r="D295" s="672"/>
      <c r="E295" s="699"/>
      <c r="F295" s="700"/>
      <c r="G295" s="700"/>
    </row>
    <row r="296" spans="1:7">
      <c r="A296" s="671"/>
      <c r="B296" s="671"/>
      <c r="C296" s="671"/>
      <c r="D296" s="672"/>
      <c r="E296" s="699"/>
      <c r="F296" s="700"/>
      <c r="G296" s="700"/>
    </row>
    <row r="297" spans="1:7">
      <c r="A297" s="671"/>
      <c r="B297" s="671"/>
      <c r="C297" s="671"/>
      <c r="D297" s="672"/>
      <c r="E297" s="699"/>
      <c r="F297" s="700"/>
      <c r="G297" s="700"/>
    </row>
    <row r="298" spans="1:7">
      <c r="A298" s="671"/>
      <c r="B298" s="671"/>
      <c r="C298" s="671"/>
      <c r="D298" s="672"/>
      <c r="E298" s="699"/>
      <c r="F298" s="700"/>
      <c r="G298" s="700"/>
    </row>
    <row r="299" spans="1:7">
      <c r="A299" s="671"/>
      <c r="B299" s="671"/>
      <c r="C299" s="671"/>
      <c r="D299" s="672"/>
      <c r="E299" s="699"/>
      <c r="F299" s="700"/>
      <c r="G299" s="700"/>
    </row>
    <row r="300" spans="1:7">
      <c r="A300" s="671"/>
      <c r="B300" s="671"/>
      <c r="C300" s="671"/>
      <c r="D300" s="672"/>
      <c r="E300" s="699"/>
      <c r="F300" s="700"/>
      <c r="G300" s="700"/>
    </row>
    <row r="301" spans="1:7">
      <c r="A301" s="671"/>
      <c r="B301" s="671"/>
      <c r="C301" s="671"/>
      <c r="D301" s="672"/>
      <c r="E301" s="699"/>
      <c r="F301" s="700"/>
      <c r="G301" s="700"/>
    </row>
    <row r="302" spans="1:7">
      <c r="A302" s="671"/>
      <c r="B302" s="671"/>
      <c r="C302" s="671"/>
      <c r="D302" s="672"/>
      <c r="E302" s="699"/>
      <c r="F302" s="700"/>
      <c r="G302" s="700"/>
    </row>
    <row r="303" spans="1:7">
      <c r="A303" s="671"/>
      <c r="B303" s="671"/>
      <c r="C303" s="671"/>
      <c r="D303" s="672"/>
      <c r="E303" s="699"/>
      <c r="F303" s="700"/>
      <c r="G303" s="700"/>
    </row>
    <row r="304" spans="1:7">
      <c r="A304" s="671"/>
      <c r="B304" s="671"/>
      <c r="C304" s="671"/>
      <c r="D304" s="672"/>
      <c r="E304" s="699"/>
      <c r="F304" s="700"/>
      <c r="G304" s="700"/>
    </row>
    <row r="305" spans="1:7">
      <c r="A305" s="671"/>
      <c r="B305" s="671"/>
      <c r="C305" s="671"/>
      <c r="D305" s="672"/>
      <c r="E305" s="699"/>
      <c r="F305" s="700"/>
      <c r="G305" s="700"/>
    </row>
    <row r="306" spans="1:7">
      <c r="A306" s="671"/>
      <c r="B306" s="671"/>
      <c r="C306" s="671"/>
      <c r="D306" s="672"/>
      <c r="E306" s="699"/>
      <c r="F306" s="700"/>
      <c r="G306" s="700"/>
    </row>
    <row r="307" spans="1:7">
      <c r="A307" s="671"/>
      <c r="B307" s="671"/>
      <c r="C307" s="671"/>
      <c r="D307" s="672"/>
      <c r="E307" s="699"/>
      <c r="F307" s="700"/>
      <c r="G307" s="700"/>
    </row>
    <row r="308" spans="1:7">
      <c r="A308" s="671"/>
      <c r="B308" s="671"/>
      <c r="C308" s="671"/>
      <c r="D308" s="672"/>
      <c r="E308" s="699"/>
      <c r="F308" s="700"/>
      <c r="G308" s="700"/>
    </row>
    <row r="309" spans="1:7">
      <c r="A309" s="671"/>
      <c r="B309" s="671"/>
      <c r="C309" s="671"/>
      <c r="D309" s="672"/>
      <c r="E309" s="699"/>
      <c r="F309" s="700"/>
      <c r="G309" s="700"/>
    </row>
    <row r="310" spans="1:7">
      <c r="A310" s="671"/>
      <c r="B310" s="671"/>
      <c r="C310" s="671"/>
      <c r="D310" s="672"/>
      <c r="E310" s="699"/>
      <c r="F310" s="700"/>
      <c r="G310" s="700"/>
    </row>
    <row r="311" spans="1:7">
      <c r="A311" s="671"/>
      <c r="B311" s="671"/>
      <c r="C311" s="671"/>
      <c r="D311" s="672"/>
      <c r="E311" s="699"/>
      <c r="F311" s="700"/>
      <c r="G311" s="700"/>
    </row>
    <row r="312" spans="1:7">
      <c r="A312" s="671"/>
      <c r="B312" s="671"/>
      <c r="C312" s="671"/>
      <c r="D312" s="672"/>
      <c r="E312" s="699"/>
      <c r="F312" s="700"/>
      <c r="G312" s="700"/>
    </row>
    <row r="313" spans="1:7">
      <c r="A313" s="671"/>
      <c r="B313" s="671"/>
      <c r="C313" s="671"/>
      <c r="D313" s="672"/>
      <c r="E313" s="699"/>
      <c r="F313" s="700"/>
      <c r="G313" s="700"/>
    </row>
    <row r="314" spans="1:7">
      <c r="A314" s="671"/>
      <c r="B314" s="671"/>
      <c r="C314" s="671"/>
      <c r="D314" s="672"/>
      <c r="E314" s="699"/>
      <c r="F314" s="700"/>
      <c r="G314" s="700"/>
    </row>
    <row r="315" spans="1:7">
      <c r="A315" s="671"/>
      <c r="B315" s="671"/>
      <c r="C315" s="671"/>
      <c r="D315" s="672"/>
      <c r="E315" s="699"/>
      <c r="F315" s="700"/>
      <c r="G315" s="700"/>
    </row>
    <row r="316" spans="1:7">
      <c r="A316" s="671"/>
      <c r="B316" s="671"/>
      <c r="C316" s="671"/>
      <c r="D316" s="672"/>
      <c r="E316" s="699"/>
      <c r="F316" s="700"/>
      <c r="G316" s="700"/>
    </row>
    <row r="317" spans="1:7">
      <c r="A317" s="671"/>
      <c r="B317" s="671"/>
      <c r="C317" s="671"/>
      <c r="D317" s="672"/>
      <c r="E317" s="699"/>
      <c r="F317" s="700"/>
      <c r="G317" s="700"/>
    </row>
    <row r="318" spans="1:7">
      <c r="A318" s="671"/>
      <c r="B318" s="671"/>
      <c r="C318" s="671"/>
      <c r="D318" s="672"/>
      <c r="E318" s="699"/>
      <c r="F318" s="700"/>
      <c r="G318" s="700"/>
    </row>
    <row r="319" spans="1:7">
      <c r="A319" s="671"/>
      <c r="B319" s="671"/>
      <c r="C319" s="671"/>
      <c r="D319" s="672"/>
      <c r="E319" s="699"/>
      <c r="F319" s="700"/>
      <c r="G319" s="700"/>
    </row>
    <row r="320" spans="1:7">
      <c r="A320" s="671"/>
      <c r="B320" s="671"/>
      <c r="C320" s="671"/>
      <c r="D320" s="672"/>
      <c r="E320" s="699"/>
      <c r="F320" s="700"/>
      <c r="G320" s="700"/>
    </row>
    <row r="321" spans="1:7">
      <c r="A321" s="671"/>
      <c r="B321" s="671"/>
      <c r="C321" s="671"/>
      <c r="D321" s="672"/>
      <c r="E321" s="699"/>
      <c r="F321" s="700"/>
      <c r="G321" s="700"/>
    </row>
    <row r="322" spans="1:7">
      <c r="A322" s="671"/>
      <c r="B322" s="671"/>
      <c r="C322" s="671"/>
      <c r="D322" s="672"/>
      <c r="E322" s="699"/>
      <c r="F322" s="700"/>
      <c r="G322" s="700"/>
    </row>
    <row r="323" spans="1:7">
      <c r="A323" s="671"/>
      <c r="B323" s="671"/>
      <c r="C323" s="671"/>
      <c r="D323" s="672"/>
      <c r="E323" s="699"/>
      <c r="F323" s="700"/>
      <c r="G323" s="700"/>
    </row>
    <row r="324" spans="1:7">
      <c r="A324" s="671"/>
      <c r="B324" s="671"/>
      <c r="C324" s="671"/>
      <c r="D324" s="672"/>
      <c r="E324" s="699"/>
      <c r="F324" s="700"/>
      <c r="G324" s="700"/>
    </row>
    <row r="325" spans="1:7">
      <c r="A325" s="671"/>
      <c r="B325" s="671"/>
      <c r="C325" s="671"/>
      <c r="D325" s="672"/>
      <c r="E325" s="699"/>
      <c r="F325" s="700"/>
      <c r="G325" s="700"/>
    </row>
    <row r="326" spans="1:7">
      <c r="A326" s="671"/>
      <c r="B326" s="671"/>
      <c r="C326" s="671"/>
      <c r="D326" s="672"/>
      <c r="E326" s="699"/>
      <c r="F326" s="700"/>
      <c r="G326" s="700"/>
    </row>
    <row r="327" spans="1:7">
      <c r="A327" s="671"/>
      <c r="B327" s="671"/>
      <c r="C327" s="671"/>
      <c r="D327" s="672"/>
      <c r="E327" s="699"/>
      <c r="F327" s="700"/>
      <c r="G327" s="700"/>
    </row>
    <row r="328" spans="1:7">
      <c r="A328" s="671"/>
      <c r="B328" s="671"/>
      <c r="C328" s="671"/>
      <c r="D328" s="672"/>
      <c r="E328" s="699"/>
      <c r="F328" s="700"/>
      <c r="G328" s="700"/>
    </row>
    <row r="329" spans="1:7">
      <c r="A329" s="671"/>
      <c r="B329" s="671"/>
      <c r="C329" s="671"/>
      <c r="D329" s="672"/>
      <c r="E329" s="699"/>
      <c r="F329" s="700"/>
      <c r="G329" s="700"/>
    </row>
    <row r="330" spans="1:7">
      <c r="A330" s="671"/>
      <c r="B330" s="671"/>
      <c r="C330" s="671"/>
      <c r="D330" s="672"/>
      <c r="E330" s="699"/>
      <c r="F330" s="700"/>
      <c r="G330" s="700"/>
    </row>
    <row r="331" spans="1:7">
      <c r="A331" s="671"/>
      <c r="B331" s="671"/>
      <c r="C331" s="671"/>
      <c r="D331" s="672"/>
      <c r="E331" s="699"/>
      <c r="F331" s="700"/>
      <c r="G331" s="700"/>
    </row>
    <row r="332" spans="1:7">
      <c r="A332" s="671"/>
      <c r="B332" s="671"/>
      <c r="C332" s="671"/>
      <c r="D332" s="672"/>
      <c r="E332" s="699"/>
      <c r="F332" s="700"/>
      <c r="G332" s="700"/>
    </row>
    <row r="333" spans="1:7">
      <c r="A333" s="671"/>
      <c r="B333" s="671"/>
      <c r="C333" s="671"/>
      <c r="D333" s="672"/>
      <c r="E333" s="699"/>
      <c r="F333" s="700"/>
      <c r="G333" s="700"/>
    </row>
    <row r="334" spans="1:7">
      <c r="A334" s="671"/>
      <c r="B334" s="671"/>
      <c r="C334" s="671"/>
      <c r="D334" s="672"/>
      <c r="E334" s="699"/>
      <c r="F334" s="700"/>
      <c r="G334" s="700"/>
    </row>
    <row r="335" spans="1:7">
      <c r="A335" s="671"/>
      <c r="B335" s="671"/>
      <c r="C335" s="671"/>
      <c r="D335" s="672"/>
      <c r="E335" s="699"/>
      <c r="F335" s="700"/>
      <c r="G335" s="700"/>
    </row>
    <row r="336" spans="1:7">
      <c r="A336" s="671"/>
      <c r="B336" s="671"/>
      <c r="C336" s="671"/>
      <c r="D336" s="672"/>
      <c r="E336" s="699"/>
      <c r="F336" s="700"/>
      <c r="G336" s="700"/>
    </row>
    <row r="337" spans="1:8">
      <c r="A337" s="671"/>
      <c r="B337" s="671"/>
      <c r="C337" s="671"/>
      <c r="D337" s="672"/>
      <c r="E337" s="699"/>
      <c r="F337" s="700"/>
      <c r="G337" s="700"/>
    </row>
    <row r="338" spans="1:8">
      <c r="A338" s="671"/>
      <c r="B338" s="671"/>
      <c r="C338" s="671"/>
      <c r="D338" s="672"/>
      <c r="E338" s="699"/>
      <c r="F338" s="700"/>
      <c r="G338" s="700"/>
    </row>
    <row r="339" spans="1:8">
      <c r="A339" s="671"/>
      <c r="B339" s="671"/>
      <c r="C339" s="671"/>
      <c r="D339" s="672"/>
      <c r="E339" s="699"/>
      <c r="F339" s="700"/>
      <c r="G339" s="700"/>
    </row>
    <row r="340" spans="1:8">
      <c r="A340" s="671"/>
      <c r="B340" s="671"/>
      <c r="C340" s="671"/>
      <c r="D340" s="672"/>
      <c r="E340" s="699"/>
      <c r="F340" s="700"/>
      <c r="G340" s="700"/>
    </row>
    <row r="341" spans="1:8">
      <c r="A341" s="671"/>
      <c r="B341" s="671"/>
      <c r="C341" s="671"/>
      <c r="D341" s="672"/>
      <c r="E341" s="699"/>
      <c r="F341" s="700"/>
      <c r="G341" s="700"/>
    </row>
    <row r="342" spans="1:8">
      <c r="A342" s="671"/>
      <c r="B342" s="671"/>
      <c r="C342" s="671"/>
      <c r="D342" s="672"/>
      <c r="E342" s="699"/>
      <c r="F342" s="700"/>
      <c r="G342" s="700"/>
    </row>
    <row r="343" spans="1:8">
      <c r="A343" s="671"/>
      <c r="B343" s="671"/>
      <c r="C343" s="671"/>
      <c r="D343" s="672"/>
      <c r="E343" s="699"/>
      <c r="F343" s="700"/>
      <c r="G343" s="700"/>
    </row>
    <row r="344" spans="1:8">
      <c r="A344" s="671"/>
      <c r="B344" s="671"/>
      <c r="C344" s="671"/>
      <c r="D344" s="672"/>
      <c r="E344" s="699"/>
      <c r="F344" s="700"/>
      <c r="G344" s="700">
        <v>600000</v>
      </c>
    </row>
    <row r="345" spans="1:8">
      <c r="A345" s="671"/>
      <c r="B345" s="671"/>
      <c r="C345" s="671"/>
      <c r="D345" s="672"/>
      <c r="E345" s="699"/>
      <c r="F345" s="700"/>
      <c r="G345" s="700"/>
    </row>
    <row r="346" spans="1:8">
      <c r="A346" s="671"/>
      <c r="B346" s="671"/>
      <c r="C346" s="671"/>
      <c r="D346" s="672"/>
      <c r="E346" s="699"/>
      <c r="F346" s="700"/>
      <c r="G346" s="700">
        <v>806000</v>
      </c>
    </row>
    <row r="347" spans="1:8">
      <c r="A347" s="671"/>
      <c r="B347" s="671"/>
      <c r="C347" s="671"/>
      <c r="D347" s="672"/>
      <c r="E347" s="699"/>
      <c r="F347" s="700"/>
      <c r="G347" s="700"/>
    </row>
    <row r="348" spans="1:8">
      <c r="A348" s="671"/>
      <c r="B348" s="671"/>
      <c r="C348" s="671"/>
      <c r="D348" s="672"/>
      <c r="E348" s="699"/>
      <c r="F348" s="700"/>
      <c r="G348" s="700"/>
    </row>
    <row r="349" spans="1:8">
      <c r="A349" s="671"/>
      <c r="B349" s="671"/>
      <c r="C349" s="671"/>
      <c r="D349" s="672"/>
      <c r="E349" s="699"/>
      <c r="F349" s="700"/>
      <c r="G349" s="700">
        <v>60000</v>
      </c>
      <c r="H349" s="5">
        <v>60000</v>
      </c>
    </row>
    <row r="350" spans="1:8">
      <c r="A350" s="671"/>
      <c r="B350" s="671"/>
      <c r="C350" s="671"/>
      <c r="D350" s="672"/>
      <c r="E350" s="699"/>
      <c r="F350" s="700"/>
      <c r="G350" s="700"/>
    </row>
    <row r="351" spans="1:8">
      <c r="A351" s="671"/>
      <c r="B351" s="671"/>
      <c r="C351" s="671"/>
      <c r="D351" s="672"/>
      <c r="E351" s="699"/>
      <c r="F351" s="700"/>
      <c r="G351" s="700">
        <v>3200000</v>
      </c>
    </row>
    <row r="352" spans="1:8">
      <c r="A352" s="671"/>
      <c r="B352" s="671"/>
      <c r="C352" s="671"/>
      <c r="D352" s="672"/>
      <c r="E352" s="699"/>
      <c r="F352" s="700"/>
      <c r="G352" s="700"/>
    </row>
    <row r="353" spans="1:7">
      <c r="A353" s="671"/>
      <c r="B353" s="671"/>
      <c r="C353" s="671"/>
      <c r="D353" s="672"/>
      <c r="E353" s="699"/>
      <c r="F353" s="700"/>
      <c r="G353" s="700">
        <v>70000</v>
      </c>
    </row>
    <row r="354" spans="1:7">
      <c r="A354" s="671"/>
      <c r="B354" s="671"/>
      <c r="C354" s="671"/>
      <c r="D354" s="672"/>
      <c r="E354" s="699"/>
      <c r="F354" s="700"/>
      <c r="G354" s="700"/>
    </row>
    <row r="355" spans="1:7">
      <c r="A355" s="671"/>
      <c r="B355" s="671"/>
      <c r="C355" s="671"/>
      <c r="D355" s="672"/>
      <c r="E355" s="699"/>
      <c r="F355" s="700"/>
      <c r="G355" s="700"/>
    </row>
    <row r="356" spans="1:7">
      <c r="A356" s="671"/>
      <c r="B356" s="671"/>
      <c r="C356" s="671"/>
      <c r="D356" s="672"/>
      <c r="E356" s="699"/>
      <c r="F356" s="700"/>
      <c r="G356" s="700"/>
    </row>
    <row r="357" spans="1:7">
      <c r="A357" s="671"/>
      <c r="B357" s="671"/>
      <c r="C357" s="671"/>
      <c r="D357" s="672"/>
      <c r="E357" s="699"/>
      <c r="F357" s="700"/>
      <c r="G357" s="700"/>
    </row>
    <row r="358" spans="1:7">
      <c r="A358" s="671"/>
      <c r="B358" s="671"/>
      <c r="C358" s="671"/>
      <c r="D358" s="672"/>
      <c r="E358" s="699"/>
      <c r="F358" s="700"/>
      <c r="G358" s="700"/>
    </row>
    <row r="359" spans="1:7">
      <c r="A359" s="671"/>
      <c r="B359" s="671"/>
      <c r="C359" s="671"/>
      <c r="D359" s="672"/>
      <c r="E359" s="699"/>
      <c r="F359" s="700"/>
      <c r="G359" s="700"/>
    </row>
    <row r="360" spans="1:7">
      <c r="A360" s="671"/>
      <c r="B360" s="671"/>
      <c r="C360" s="671"/>
      <c r="D360" s="672"/>
      <c r="E360" s="699"/>
      <c r="F360" s="700"/>
      <c r="G360" s="700"/>
    </row>
    <row r="361" spans="1:7">
      <c r="A361" s="671"/>
      <c r="B361" s="671"/>
      <c r="C361" s="671"/>
      <c r="D361" s="672"/>
      <c r="E361" s="699"/>
      <c r="F361" s="700"/>
      <c r="G361" s="700"/>
    </row>
    <row r="362" spans="1:7">
      <c r="A362" s="671"/>
      <c r="B362" s="671"/>
      <c r="C362" s="671"/>
      <c r="D362" s="672"/>
      <c r="E362" s="699"/>
      <c r="F362" s="700"/>
      <c r="G362" s="700"/>
    </row>
    <row r="363" spans="1:7">
      <c r="A363" s="671"/>
      <c r="B363" s="671"/>
      <c r="C363" s="671"/>
      <c r="D363" s="672"/>
      <c r="E363" s="699"/>
      <c r="F363" s="700"/>
      <c r="G363" s="700"/>
    </row>
    <row r="364" spans="1:7">
      <c r="A364" s="671"/>
      <c r="B364" s="671"/>
      <c r="C364" s="671"/>
      <c r="D364" s="672"/>
      <c r="E364" s="699"/>
      <c r="F364" s="700"/>
      <c r="G364" s="700"/>
    </row>
    <row r="365" spans="1:7">
      <c r="A365" s="671"/>
      <c r="B365" s="671"/>
      <c r="C365" s="671"/>
      <c r="D365" s="672"/>
      <c r="E365" s="699"/>
      <c r="F365" s="700"/>
      <c r="G365" s="700"/>
    </row>
    <row r="366" spans="1:7">
      <c r="A366" s="671"/>
      <c r="B366" s="671"/>
      <c r="C366" s="671"/>
      <c r="D366" s="672"/>
      <c r="E366" s="699"/>
      <c r="F366" s="700"/>
      <c r="G366" s="700"/>
    </row>
    <row r="367" spans="1:7">
      <c r="A367" s="671"/>
      <c r="B367" s="671"/>
      <c r="C367" s="671"/>
      <c r="D367" s="672"/>
      <c r="E367" s="699"/>
      <c r="F367" s="700"/>
      <c r="G367" s="700"/>
    </row>
    <row r="368" spans="1:7">
      <c r="A368" s="671"/>
      <c r="B368" s="671"/>
      <c r="C368" s="671"/>
      <c r="D368" s="672"/>
      <c r="E368" s="699"/>
      <c r="F368" s="700"/>
      <c r="G368" s="700"/>
    </row>
    <row r="369" spans="1:7">
      <c r="A369" s="671"/>
      <c r="B369" s="671"/>
      <c r="C369" s="671"/>
      <c r="D369" s="672"/>
      <c r="E369" s="699"/>
      <c r="F369" s="700"/>
      <c r="G369" s="700"/>
    </row>
    <row r="370" spans="1:7">
      <c r="A370" s="671"/>
      <c r="B370" s="671"/>
      <c r="C370" s="671"/>
      <c r="D370" s="672"/>
      <c r="E370" s="699"/>
      <c r="F370" s="700"/>
      <c r="G370" s="700"/>
    </row>
    <row r="371" spans="1:7">
      <c r="A371" s="671"/>
      <c r="B371" s="671"/>
      <c r="C371" s="671"/>
      <c r="D371" s="672"/>
      <c r="E371" s="699"/>
      <c r="F371" s="700"/>
      <c r="G371" s="700"/>
    </row>
    <row r="372" spans="1:7">
      <c r="A372" s="671"/>
      <c r="B372" s="671"/>
      <c r="C372" s="671"/>
      <c r="D372" s="672"/>
      <c r="E372" s="699"/>
      <c r="F372" s="700"/>
      <c r="G372" s="700"/>
    </row>
    <row r="373" spans="1:7">
      <c r="A373" s="671"/>
      <c r="B373" s="671"/>
      <c r="C373" s="671"/>
      <c r="D373" s="672"/>
      <c r="E373" s="699"/>
      <c r="F373" s="700"/>
      <c r="G373" s="700"/>
    </row>
    <row r="374" spans="1:7">
      <c r="A374" s="671"/>
      <c r="B374" s="671"/>
      <c r="C374" s="671"/>
      <c r="D374" s="672"/>
      <c r="E374" s="699"/>
      <c r="F374" s="700"/>
      <c r="G374" s="700"/>
    </row>
    <row r="375" spans="1:7">
      <c r="A375" s="671"/>
      <c r="B375" s="671"/>
      <c r="C375" s="671"/>
      <c r="D375" s="672"/>
      <c r="E375" s="699"/>
      <c r="F375" s="700"/>
      <c r="G375" s="700"/>
    </row>
    <row r="376" spans="1:7">
      <c r="A376" s="671"/>
      <c r="B376" s="671"/>
      <c r="C376" s="671"/>
      <c r="D376" s="672"/>
      <c r="E376" s="699"/>
      <c r="F376" s="700"/>
      <c r="G376" s="700"/>
    </row>
    <row r="377" spans="1:7">
      <c r="A377" s="671"/>
      <c r="B377" s="671"/>
      <c r="C377" s="671"/>
      <c r="D377" s="672"/>
      <c r="E377" s="699"/>
      <c r="F377" s="700"/>
      <c r="G377" s="700"/>
    </row>
    <row r="378" spans="1:7">
      <c r="A378" s="671"/>
      <c r="B378" s="671"/>
      <c r="C378" s="671"/>
      <c r="D378" s="672"/>
      <c r="E378" s="699"/>
      <c r="F378" s="700"/>
      <c r="G378" s="700"/>
    </row>
    <row r="379" spans="1:7">
      <c r="A379" s="671"/>
      <c r="B379" s="671"/>
      <c r="C379" s="671"/>
      <c r="D379" s="672"/>
      <c r="E379" s="699"/>
      <c r="F379" s="700"/>
      <c r="G379" s="700"/>
    </row>
    <row r="380" spans="1:7">
      <c r="A380" s="671"/>
      <c r="B380" s="671"/>
      <c r="C380" s="671"/>
      <c r="D380" s="672"/>
      <c r="E380" s="699"/>
      <c r="F380" s="700"/>
      <c r="G380" s="700"/>
    </row>
    <row r="381" spans="1:7">
      <c r="A381" s="671"/>
      <c r="B381" s="671"/>
      <c r="C381" s="671"/>
      <c r="D381" s="672"/>
      <c r="E381" s="699"/>
      <c r="F381" s="700"/>
      <c r="G381" s="700"/>
    </row>
    <row r="382" spans="1:7">
      <c r="A382" s="671"/>
      <c r="B382" s="671"/>
      <c r="C382" s="671"/>
      <c r="D382" s="672"/>
      <c r="E382" s="699"/>
      <c r="F382" s="700"/>
      <c r="G382" s="700"/>
    </row>
    <row r="383" spans="1:7">
      <c r="A383" s="671"/>
      <c r="B383" s="671"/>
      <c r="C383" s="671"/>
      <c r="D383" s="672"/>
      <c r="E383" s="699"/>
      <c r="F383" s="700"/>
      <c r="G383" s="700"/>
    </row>
    <row r="384" spans="1:7">
      <c r="A384" s="671"/>
      <c r="B384" s="671"/>
      <c r="C384" s="671"/>
      <c r="D384" s="672"/>
      <c r="E384" s="699"/>
      <c r="F384" s="700"/>
      <c r="G384" s="700"/>
    </row>
    <row r="385" spans="1:7">
      <c r="A385" s="671"/>
      <c r="B385" s="671"/>
      <c r="C385" s="671"/>
      <c r="D385" s="672"/>
      <c r="E385" s="699"/>
      <c r="F385" s="700"/>
      <c r="G385" s="700"/>
    </row>
    <row r="386" spans="1:7">
      <c r="A386" s="671"/>
      <c r="B386" s="671"/>
      <c r="C386" s="671"/>
      <c r="D386" s="672"/>
      <c r="E386" s="699"/>
      <c r="F386" s="700"/>
      <c r="G386" s="700"/>
    </row>
    <row r="387" spans="1:7">
      <c r="A387" s="671"/>
      <c r="B387" s="671"/>
      <c r="C387" s="671"/>
      <c r="D387" s="672"/>
      <c r="E387" s="699"/>
      <c r="F387" s="700"/>
      <c r="G387" s="700"/>
    </row>
    <row r="388" spans="1:7">
      <c r="A388" s="671"/>
      <c r="B388" s="671"/>
      <c r="C388" s="671"/>
      <c r="D388" s="672"/>
      <c r="E388" s="699"/>
      <c r="F388" s="700"/>
      <c r="G388" s="700"/>
    </row>
    <row r="389" spans="1:7">
      <c r="A389" s="671"/>
      <c r="B389" s="671"/>
      <c r="C389" s="671"/>
      <c r="D389" s="672"/>
      <c r="E389" s="699"/>
      <c r="F389" s="700"/>
      <c r="G389" s="700"/>
    </row>
    <row r="390" spans="1:7">
      <c r="A390" s="671"/>
      <c r="B390" s="671"/>
      <c r="C390" s="671"/>
      <c r="D390" s="672"/>
      <c r="E390" s="699"/>
      <c r="F390" s="700"/>
      <c r="G390" s="700"/>
    </row>
    <row r="391" spans="1:7">
      <c r="A391" s="671"/>
      <c r="B391" s="671"/>
      <c r="C391" s="671"/>
      <c r="D391" s="672"/>
      <c r="E391" s="699"/>
      <c r="F391" s="700"/>
      <c r="G391" s="700"/>
    </row>
    <row r="392" spans="1:7">
      <c r="A392" s="671"/>
      <c r="B392" s="671"/>
      <c r="C392" s="671"/>
      <c r="D392" s="672"/>
      <c r="E392" s="699"/>
      <c r="F392" s="700"/>
      <c r="G392" s="700"/>
    </row>
    <row r="393" spans="1:7">
      <c r="A393" s="671"/>
      <c r="B393" s="671"/>
      <c r="C393" s="671"/>
      <c r="D393" s="672"/>
      <c r="E393" s="699"/>
      <c r="F393" s="700"/>
      <c r="G393" s="700"/>
    </row>
    <row r="394" spans="1:7">
      <c r="A394" s="671"/>
      <c r="B394" s="671"/>
      <c r="C394" s="671"/>
      <c r="D394" s="672"/>
      <c r="E394" s="699"/>
      <c r="F394" s="700"/>
      <c r="G394" s="700"/>
    </row>
    <row r="395" spans="1:7">
      <c r="A395" s="671"/>
      <c r="B395" s="671"/>
      <c r="C395" s="671"/>
      <c r="D395" s="672"/>
      <c r="E395" s="699"/>
      <c r="F395" s="700"/>
      <c r="G395" s="700"/>
    </row>
    <row r="396" spans="1:7">
      <c r="A396" s="671"/>
      <c r="B396" s="671"/>
      <c r="C396" s="671"/>
      <c r="D396" s="672"/>
      <c r="E396" s="699"/>
      <c r="F396" s="700"/>
      <c r="G396" s="700"/>
    </row>
    <row r="397" spans="1:7">
      <c r="A397" s="671"/>
      <c r="B397" s="671"/>
      <c r="C397" s="671"/>
      <c r="D397" s="672"/>
      <c r="E397" s="699"/>
      <c r="F397" s="700"/>
      <c r="G397" s="700"/>
    </row>
    <row r="398" spans="1:7">
      <c r="A398" s="671"/>
      <c r="B398" s="671"/>
      <c r="C398" s="671"/>
      <c r="D398" s="672"/>
      <c r="E398" s="699"/>
      <c r="F398" s="700"/>
      <c r="G398" s="700"/>
    </row>
    <row r="399" spans="1:7">
      <c r="A399" s="671"/>
      <c r="B399" s="671"/>
      <c r="C399" s="671"/>
      <c r="D399" s="672"/>
      <c r="E399" s="699"/>
      <c r="F399" s="700"/>
      <c r="G399" s="700"/>
    </row>
    <row r="400" spans="1:7">
      <c r="A400" s="671"/>
      <c r="B400" s="671"/>
      <c r="C400" s="671"/>
      <c r="D400" s="672"/>
      <c r="E400" s="699"/>
      <c r="F400" s="700"/>
      <c r="G400" s="700"/>
    </row>
    <row r="401" spans="1:7">
      <c r="A401" s="671"/>
      <c r="B401" s="671"/>
      <c r="C401" s="671"/>
      <c r="D401" s="672"/>
      <c r="E401" s="699"/>
      <c r="F401" s="700"/>
      <c r="G401" s="700"/>
    </row>
    <row r="402" spans="1:7">
      <c r="A402" s="671"/>
      <c r="B402" s="671"/>
      <c r="C402" s="671"/>
      <c r="D402" s="672"/>
      <c r="E402" s="699"/>
      <c r="F402" s="700"/>
      <c r="G402" s="700"/>
    </row>
    <row r="403" spans="1:7">
      <c r="A403" s="671"/>
      <c r="B403" s="671"/>
      <c r="C403" s="671"/>
      <c r="D403" s="672"/>
      <c r="E403" s="699"/>
      <c r="F403" s="700"/>
      <c r="G403" s="700"/>
    </row>
    <row r="404" spans="1:7">
      <c r="A404" s="671"/>
      <c r="B404" s="671"/>
      <c r="C404" s="671"/>
      <c r="D404" s="672"/>
      <c r="E404" s="699"/>
      <c r="F404" s="700"/>
      <c r="G404" s="700"/>
    </row>
    <row r="405" spans="1:7">
      <c r="A405" s="671"/>
      <c r="B405" s="671"/>
      <c r="C405" s="671"/>
      <c r="D405" s="672"/>
      <c r="E405" s="699"/>
      <c r="F405" s="700"/>
      <c r="G405" s="700"/>
    </row>
    <row r="406" spans="1:7">
      <c r="A406" s="671"/>
      <c r="B406" s="671"/>
      <c r="C406" s="671"/>
      <c r="D406" s="672"/>
      <c r="E406" s="699"/>
      <c r="F406" s="700"/>
      <c r="G406" s="700">
        <v>120000</v>
      </c>
    </row>
    <row r="407" spans="1:7">
      <c r="A407" s="671"/>
      <c r="B407" s="671"/>
      <c r="C407" s="671"/>
      <c r="D407" s="672"/>
      <c r="E407" s="699"/>
      <c r="F407" s="700"/>
      <c r="G407" s="700"/>
    </row>
    <row r="408" spans="1:7">
      <c r="A408" s="671"/>
      <c r="B408" s="671"/>
      <c r="C408" s="671"/>
      <c r="D408" s="672"/>
      <c r="E408" s="699"/>
      <c r="F408" s="700"/>
      <c r="G408" s="700"/>
    </row>
    <row r="409" spans="1:7">
      <c r="A409" s="671"/>
      <c r="B409" s="671"/>
      <c r="C409" s="671"/>
      <c r="D409" s="672"/>
      <c r="E409" s="699"/>
      <c r="F409" s="700"/>
      <c r="G409" s="700"/>
    </row>
    <row r="410" spans="1:7">
      <c r="A410" s="671"/>
      <c r="B410" s="671"/>
      <c r="C410" s="671"/>
      <c r="D410" s="672"/>
      <c r="E410" s="699"/>
      <c r="F410" s="700"/>
      <c r="G410" s="700"/>
    </row>
    <row r="411" spans="1:7">
      <c r="A411" s="671"/>
      <c r="B411" s="671"/>
      <c r="C411" s="671"/>
      <c r="D411" s="672"/>
      <c r="E411" s="699"/>
      <c r="F411" s="700"/>
      <c r="G411" s="700"/>
    </row>
    <row r="412" spans="1:7">
      <c r="A412" s="671"/>
      <c r="B412" s="671"/>
      <c r="C412" s="671"/>
      <c r="D412" s="672"/>
      <c r="E412" s="699"/>
      <c r="F412" s="700"/>
      <c r="G412" s="700"/>
    </row>
    <row r="413" spans="1:7">
      <c r="A413" s="671"/>
      <c r="B413" s="671"/>
      <c r="C413" s="671"/>
      <c r="D413" s="672"/>
      <c r="E413" s="699"/>
      <c r="F413" s="700"/>
      <c r="G413" s="700"/>
    </row>
    <row r="414" spans="1:7">
      <c r="A414" s="671"/>
      <c r="B414" s="671"/>
      <c r="C414" s="671"/>
      <c r="D414" s="672"/>
      <c r="E414" s="699"/>
      <c r="F414" s="700"/>
      <c r="G414" s="700"/>
    </row>
    <row r="415" spans="1:7">
      <c r="A415" s="671"/>
      <c r="B415" s="671"/>
      <c r="C415" s="671"/>
      <c r="D415" s="672"/>
      <c r="E415" s="699"/>
      <c r="F415" s="700"/>
      <c r="G415" s="700"/>
    </row>
    <row r="416" spans="1:7">
      <c r="A416" s="671"/>
      <c r="B416" s="671"/>
      <c r="C416" s="671"/>
      <c r="D416" s="672"/>
      <c r="E416" s="699"/>
      <c r="F416" s="700"/>
      <c r="G416" s="700"/>
    </row>
    <row r="417" spans="1:7">
      <c r="A417" s="671"/>
      <c r="B417" s="671"/>
      <c r="C417" s="671"/>
      <c r="D417" s="672"/>
      <c r="E417" s="699"/>
      <c r="F417" s="700"/>
      <c r="G417" s="700"/>
    </row>
    <row r="418" spans="1:7">
      <c r="A418" s="671"/>
      <c r="B418" s="671"/>
      <c r="C418" s="671"/>
      <c r="D418" s="672"/>
      <c r="E418" s="699"/>
      <c r="F418" s="700"/>
      <c r="G418" s="700"/>
    </row>
    <row r="419" spans="1:7">
      <c r="A419" s="671"/>
      <c r="B419" s="671"/>
      <c r="C419" s="671"/>
      <c r="D419" s="672"/>
      <c r="E419" s="699"/>
      <c r="F419" s="700"/>
      <c r="G419" s="700"/>
    </row>
    <row r="420" spans="1:7">
      <c r="A420" s="671"/>
      <c r="B420" s="671"/>
      <c r="C420" s="671"/>
      <c r="D420" s="672"/>
      <c r="E420" s="699"/>
      <c r="F420" s="700"/>
      <c r="G420" s="700"/>
    </row>
    <row r="421" spans="1:7">
      <c r="A421" s="671"/>
      <c r="B421" s="671"/>
      <c r="C421" s="671"/>
      <c r="D421" s="672"/>
      <c r="E421" s="699"/>
      <c r="F421" s="700"/>
      <c r="G421" s="700"/>
    </row>
    <row r="422" spans="1:7">
      <c r="A422" s="671"/>
      <c r="B422" s="671"/>
      <c r="C422" s="671"/>
      <c r="D422" s="672"/>
      <c r="E422" s="699"/>
      <c r="F422" s="700"/>
      <c r="G422" s="700"/>
    </row>
    <row r="423" spans="1:7">
      <c r="A423" s="671"/>
      <c r="B423" s="671"/>
      <c r="C423" s="671"/>
      <c r="D423" s="672"/>
      <c r="E423" s="699"/>
      <c r="F423" s="700"/>
      <c r="G423" s="700"/>
    </row>
    <row r="424" spans="1:7">
      <c r="A424" s="671"/>
      <c r="B424" s="671"/>
      <c r="C424" s="671"/>
      <c r="D424" s="672"/>
      <c r="E424" s="699"/>
      <c r="F424" s="700"/>
      <c r="G424" s="700"/>
    </row>
    <row r="425" spans="1:7">
      <c r="A425" s="671"/>
      <c r="B425" s="671"/>
      <c r="C425" s="671"/>
      <c r="D425" s="672"/>
      <c r="E425" s="699"/>
      <c r="F425" s="700"/>
      <c r="G425" s="700"/>
    </row>
    <row r="426" spans="1:7">
      <c r="A426" s="671"/>
      <c r="B426" s="671"/>
      <c r="C426" s="671"/>
      <c r="D426" s="672"/>
      <c r="E426" s="699"/>
      <c r="F426" s="700"/>
      <c r="G426" s="700"/>
    </row>
    <row r="427" spans="1:7">
      <c r="A427" s="671"/>
      <c r="B427" s="671"/>
      <c r="C427" s="671"/>
      <c r="D427" s="672"/>
      <c r="E427" s="699"/>
      <c r="F427" s="700"/>
      <c r="G427" s="700"/>
    </row>
    <row r="428" spans="1:7">
      <c r="A428" s="671"/>
      <c r="B428" s="671"/>
      <c r="C428" s="671"/>
      <c r="D428" s="672"/>
      <c r="E428" s="699"/>
      <c r="F428" s="700"/>
      <c r="G428" s="700"/>
    </row>
    <row r="429" spans="1:7">
      <c r="A429" s="671"/>
      <c r="B429" s="671"/>
      <c r="C429" s="671"/>
      <c r="D429" s="672"/>
      <c r="E429" s="699"/>
      <c r="F429" s="700"/>
      <c r="G429" s="700"/>
    </row>
    <row r="430" spans="1:7">
      <c r="A430" s="671"/>
      <c r="B430" s="671"/>
      <c r="C430" s="671"/>
      <c r="D430" s="672"/>
      <c r="E430" s="699"/>
      <c r="F430" s="700"/>
      <c r="G430" s="700"/>
    </row>
    <row r="431" spans="1:7">
      <c r="A431" s="671"/>
      <c r="B431" s="671"/>
      <c r="C431" s="671"/>
      <c r="D431" s="672"/>
      <c r="E431" s="699"/>
      <c r="F431" s="700"/>
      <c r="G431" s="700"/>
    </row>
    <row r="432" spans="1:7">
      <c r="A432" s="671"/>
      <c r="B432" s="671"/>
      <c r="C432" s="671"/>
      <c r="D432" s="672"/>
      <c r="E432" s="699"/>
      <c r="F432" s="700"/>
      <c r="G432" s="700"/>
    </row>
    <row r="433" spans="1:7">
      <c r="A433" s="671"/>
      <c r="B433" s="671"/>
      <c r="C433" s="671"/>
      <c r="D433" s="672"/>
      <c r="E433" s="699"/>
      <c r="F433" s="700"/>
      <c r="G433" s="700"/>
    </row>
    <row r="434" spans="1:7">
      <c r="A434" s="671"/>
      <c r="B434" s="671"/>
      <c r="C434" s="671"/>
      <c r="D434" s="672"/>
      <c r="E434" s="699"/>
      <c r="F434" s="700"/>
      <c r="G434" s="700"/>
    </row>
    <row r="435" spans="1:7">
      <c r="A435" s="671"/>
      <c r="B435" s="671"/>
      <c r="C435" s="671"/>
      <c r="D435" s="672"/>
      <c r="E435" s="699"/>
      <c r="F435" s="700"/>
      <c r="G435" s="700"/>
    </row>
    <row r="436" spans="1:7">
      <c r="A436" s="671"/>
      <c r="B436" s="671"/>
      <c r="C436" s="671"/>
      <c r="D436" s="672"/>
      <c r="E436" s="699"/>
      <c r="F436" s="700"/>
      <c r="G436" s="700"/>
    </row>
    <row r="437" spans="1:7">
      <c r="A437" s="671"/>
      <c r="B437" s="671"/>
      <c r="C437" s="671"/>
      <c r="D437" s="672"/>
      <c r="E437" s="699"/>
      <c r="F437" s="700"/>
      <c r="G437" s="700"/>
    </row>
    <row r="438" spans="1:7">
      <c r="A438" s="671"/>
      <c r="B438" s="671"/>
      <c r="C438" s="671"/>
      <c r="D438" s="672"/>
      <c r="E438" s="699"/>
      <c r="F438" s="700"/>
      <c r="G438" s="700"/>
    </row>
    <row r="439" spans="1:7">
      <c r="A439" s="671"/>
      <c r="B439" s="671"/>
      <c r="C439" s="671"/>
      <c r="D439" s="672"/>
      <c r="E439" s="699"/>
      <c r="F439" s="700"/>
      <c r="G439" s="700"/>
    </row>
    <row r="440" spans="1:7">
      <c r="A440" s="671"/>
      <c r="B440" s="671"/>
      <c r="C440" s="671"/>
      <c r="D440" s="672"/>
      <c r="E440" s="699"/>
      <c r="F440" s="700"/>
      <c r="G440" s="700"/>
    </row>
    <row r="441" spans="1:7">
      <c r="A441" s="671"/>
      <c r="B441" s="671"/>
      <c r="C441" s="671"/>
      <c r="D441" s="672"/>
      <c r="E441" s="699"/>
      <c r="F441" s="700"/>
      <c r="G441" s="700"/>
    </row>
    <row r="442" spans="1:7">
      <c r="A442" s="671"/>
      <c r="B442" s="671"/>
      <c r="C442" s="671"/>
      <c r="D442" s="672"/>
      <c r="E442" s="699"/>
      <c r="F442" s="700"/>
      <c r="G442" s="700"/>
    </row>
    <row r="443" spans="1:7">
      <c r="A443" s="671"/>
      <c r="B443" s="671"/>
      <c r="C443" s="671"/>
      <c r="D443" s="672"/>
      <c r="E443" s="699"/>
      <c r="F443" s="700"/>
      <c r="G443" s="700"/>
    </row>
    <row r="444" spans="1:7">
      <c r="A444" s="671"/>
      <c r="B444" s="671"/>
      <c r="C444" s="671"/>
      <c r="D444" s="672"/>
      <c r="E444" s="699"/>
      <c r="F444" s="700"/>
      <c r="G444" s="700"/>
    </row>
    <row r="445" spans="1:7">
      <c r="A445" s="671"/>
      <c r="B445" s="671"/>
      <c r="C445" s="671"/>
      <c r="D445" s="672"/>
      <c r="E445" s="699"/>
      <c r="F445" s="700"/>
      <c r="G445" s="700"/>
    </row>
    <row r="446" spans="1:7">
      <c r="A446" s="671"/>
      <c r="B446" s="671"/>
      <c r="C446" s="671"/>
      <c r="D446" s="672"/>
      <c r="E446" s="699"/>
      <c r="F446" s="700"/>
      <c r="G446" s="700"/>
    </row>
    <row r="447" spans="1:7">
      <c r="A447" s="671"/>
      <c r="B447" s="671"/>
      <c r="C447" s="671"/>
      <c r="D447" s="672"/>
      <c r="E447" s="699"/>
      <c r="F447" s="700"/>
      <c r="G447" s="700"/>
    </row>
    <row r="448" spans="1:7">
      <c r="A448" s="671"/>
      <c r="B448" s="671"/>
      <c r="C448" s="671"/>
      <c r="D448" s="672"/>
      <c r="E448" s="699"/>
      <c r="F448" s="700"/>
      <c r="G448" s="700"/>
    </row>
    <row r="449" spans="1:7">
      <c r="A449" s="671"/>
      <c r="B449" s="671"/>
      <c r="C449" s="671"/>
      <c r="D449" s="672"/>
      <c r="E449" s="699"/>
      <c r="F449" s="700"/>
      <c r="G449" s="700"/>
    </row>
    <row r="450" spans="1:7">
      <c r="A450" s="671"/>
      <c r="B450" s="671"/>
      <c r="C450" s="671"/>
      <c r="D450" s="672"/>
      <c r="E450" s="699"/>
      <c r="F450" s="700"/>
      <c r="G450" s="700"/>
    </row>
    <row r="451" spans="1:7">
      <c r="A451" s="671"/>
      <c r="B451" s="671"/>
      <c r="C451" s="671"/>
      <c r="D451" s="672"/>
      <c r="E451" s="699"/>
      <c r="F451" s="700"/>
      <c r="G451" s="700"/>
    </row>
    <row r="452" spans="1:7">
      <c r="A452" s="671"/>
      <c r="B452" s="671"/>
      <c r="C452" s="671"/>
      <c r="D452" s="672"/>
      <c r="E452" s="699"/>
      <c r="F452" s="700"/>
      <c r="G452" s="700"/>
    </row>
    <row r="453" spans="1:7">
      <c r="A453" s="671"/>
      <c r="B453" s="671"/>
      <c r="C453" s="671"/>
      <c r="D453" s="672"/>
      <c r="E453" s="699"/>
      <c r="F453" s="700"/>
      <c r="G453" s="700"/>
    </row>
    <row r="454" spans="1:7">
      <c r="A454" s="671"/>
      <c r="B454" s="671"/>
      <c r="C454" s="671"/>
      <c r="D454" s="672"/>
      <c r="E454" s="699"/>
      <c r="F454" s="700"/>
      <c r="G454" s="700"/>
    </row>
    <row r="455" spans="1:7">
      <c r="A455" s="671"/>
      <c r="B455" s="671"/>
      <c r="C455" s="671"/>
      <c r="D455" s="672"/>
      <c r="E455" s="699"/>
      <c r="F455" s="700"/>
      <c r="G455" s="700"/>
    </row>
    <row r="456" spans="1:7">
      <c r="A456" s="671"/>
      <c r="B456" s="671"/>
      <c r="C456" s="671"/>
      <c r="D456" s="672"/>
      <c r="E456" s="699"/>
      <c r="F456" s="700"/>
      <c r="G456" s="700"/>
    </row>
    <row r="457" spans="1:7">
      <c r="A457" s="671"/>
      <c r="B457" s="671"/>
      <c r="C457" s="671"/>
      <c r="D457" s="672"/>
      <c r="E457" s="699"/>
      <c r="F457" s="700"/>
      <c r="G457" s="700"/>
    </row>
    <row r="458" spans="1:7">
      <c r="A458" s="671"/>
      <c r="B458" s="671"/>
      <c r="C458" s="671"/>
      <c r="D458" s="672"/>
      <c r="E458" s="699"/>
      <c r="F458" s="700"/>
      <c r="G458" s="700"/>
    </row>
    <row r="459" spans="1:7">
      <c r="A459" s="671"/>
      <c r="B459" s="671"/>
      <c r="C459" s="671"/>
      <c r="D459" s="672"/>
      <c r="E459" s="699"/>
      <c r="F459" s="700"/>
      <c r="G459" s="700"/>
    </row>
    <row r="460" spans="1:7">
      <c r="A460" s="671"/>
      <c r="B460" s="671"/>
      <c r="C460" s="671"/>
      <c r="D460" s="672"/>
      <c r="E460" s="699"/>
      <c r="F460" s="700"/>
      <c r="G460" s="700"/>
    </row>
  </sheetData>
  <phoneticPr fontId="24" type="noConversion"/>
  <printOptions horizontalCentered="1"/>
  <pageMargins left="0.31496062992125984" right="0" top="0.31496062992125984" bottom="0.31496062992125984" header="0" footer="0"/>
  <pageSetup paperSize="9" scale="80" firstPageNumber="146" orientation="portrait" r:id="rId1"/>
  <headerFooter alignWithMargins="0">
    <oddHeader>&amp;RCO1486: LINBRO PARK TOWER (with associated works)</oddHeader>
  </headerFooter>
  <rowBreaks count="2" manualBreakCount="2">
    <brk id="70" max="16383" man="1"/>
    <brk id="144" max="6"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XFD406"/>
  <sheetViews>
    <sheetView showGridLines="0" view="pageBreakPreview" topLeftCell="A2" zoomScale="98" zoomScaleNormal="100" zoomScaleSheetLayoutView="98" workbookViewId="0">
      <selection activeCell="C12" sqref="C12"/>
    </sheetView>
  </sheetViews>
  <sheetFormatPr defaultColWidth="9.33203125" defaultRowHeight="13.2"/>
  <cols>
    <col min="1" max="1" width="8.44140625" style="11" customWidth="1"/>
    <col min="2" max="2" width="11.33203125" style="11" customWidth="1"/>
    <col min="3" max="3" width="36.5546875" style="11" customWidth="1"/>
    <col min="4" max="4" width="9.5546875" style="36" customWidth="1"/>
    <col min="5" max="5" width="10.5546875" style="36" customWidth="1"/>
    <col min="6" max="6" width="12.5546875" style="37" customWidth="1"/>
    <col min="7" max="7" width="15.5546875" style="37" customWidth="1"/>
    <col min="8" max="11" width="9.33203125" style="1"/>
    <col min="12" max="12" width="42.6640625" style="1" customWidth="1"/>
    <col min="13" max="16384" width="9.33203125" style="1"/>
  </cols>
  <sheetData>
    <row r="1" spans="1:10" ht="13.8" thickBot="1"/>
    <row r="2" spans="1:10" s="703" customFormat="1" ht="28.5" customHeight="1" thickBot="1">
      <c r="A2" s="166" t="s">
        <v>9</v>
      </c>
      <c r="B2" s="167" t="s">
        <v>10</v>
      </c>
      <c r="C2" s="167" t="s">
        <v>11</v>
      </c>
      <c r="D2" s="167" t="s">
        <v>12</v>
      </c>
      <c r="E2" s="168" t="s">
        <v>13</v>
      </c>
      <c r="F2" s="169" t="s">
        <v>14</v>
      </c>
      <c r="G2" s="702" t="s">
        <v>15</v>
      </c>
    </row>
    <row r="3" spans="1:10" ht="13.8" thickTop="1">
      <c r="A3" s="171"/>
      <c r="B3" s="4"/>
      <c r="C3" s="4"/>
      <c r="D3" s="4"/>
      <c r="E3" s="27"/>
      <c r="F3" s="28"/>
      <c r="G3" s="182"/>
    </row>
    <row r="4" spans="1:10" s="5" customFormat="1" ht="26.4">
      <c r="A4" s="655">
        <v>14</v>
      </c>
      <c r="B4" s="8" t="s">
        <v>1291</v>
      </c>
      <c r="C4" s="8" t="s">
        <v>1796</v>
      </c>
      <c r="D4" s="10"/>
      <c r="E4" s="29"/>
      <c r="F4" s="648"/>
      <c r="G4" s="630"/>
      <c r="H4" s="1"/>
    </row>
    <row r="5" spans="1:10" s="5" customFormat="1" ht="10.5" customHeight="1">
      <c r="A5" s="173"/>
      <c r="B5" s="8"/>
      <c r="C5" s="8"/>
      <c r="D5" s="10"/>
      <c r="E5" s="29"/>
      <c r="F5" s="648"/>
      <c r="G5" s="649"/>
      <c r="H5" s="1"/>
    </row>
    <row r="6" spans="1:10" s="711" customFormat="1">
      <c r="A6" s="704" t="s">
        <v>2734</v>
      </c>
      <c r="B6" s="705" t="s">
        <v>19</v>
      </c>
      <c r="C6" s="705" t="s">
        <v>1292</v>
      </c>
      <c r="D6" s="706"/>
      <c r="E6" s="707"/>
      <c r="F6" s="1414"/>
      <c r="G6" s="708"/>
      <c r="H6" s="153"/>
      <c r="I6" s="709"/>
      <c r="J6" s="710"/>
    </row>
    <row r="7" spans="1:10" s="711" customFormat="1">
      <c r="A7" s="704"/>
      <c r="B7" s="712"/>
      <c r="C7" s="713"/>
      <c r="D7" s="714"/>
      <c r="E7" s="715"/>
      <c r="F7" s="1415"/>
      <c r="G7" s="716"/>
      <c r="H7" s="717"/>
      <c r="I7" s="718"/>
      <c r="J7" s="719"/>
    </row>
    <row r="8" spans="1:10" s="711" customFormat="1" ht="52.8">
      <c r="A8" s="720"/>
      <c r="B8" s="656"/>
      <c r="C8" s="713" t="s">
        <v>1879</v>
      </c>
      <c r="D8" s="660"/>
      <c r="E8" s="657"/>
      <c r="F8" s="723"/>
      <c r="G8" s="212"/>
      <c r="H8" s="717"/>
    </row>
    <row r="9" spans="1:10" s="711" customFormat="1">
      <c r="A9" s="720"/>
      <c r="B9" s="656"/>
      <c r="C9" s="713"/>
      <c r="D9" s="660"/>
      <c r="E9" s="657"/>
      <c r="F9" s="723"/>
      <c r="G9" s="212"/>
      <c r="H9" s="717"/>
    </row>
    <row r="10" spans="1:10" s="711" customFormat="1" ht="12.75" customHeight="1">
      <c r="A10" s="720" t="s">
        <v>2735</v>
      </c>
      <c r="B10" s="116"/>
      <c r="C10" s="7" t="s">
        <v>1293</v>
      </c>
      <c r="D10" s="141" t="s">
        <v>28</v>
      </c>
      <c r="E10" s="721">
        <v>303</v>
      </c>
      <c r="F10" s="723"/>
      <c r="G10" s="212"/>
      <c r="H10" s="717"/>
    </row>
    <row r="11" spans="1:10" s="711" customFormat="1" ht="12.75" customHeight="1">
      <c r="A11" s="720"/>
      <c r="B11" s="116"/>
      <c r="C11" s="7"/>
      <c r="D11" s="141"/>
      <c r="E11" s="721"/>
      <c r="F11" s="723"/>
      <c r="G11" s="212"/>
      <c r="H11" s="717"/>
    </row>
    <row r="12" spans="1:10" s="711" customFormat="1" ht="105.75" customHeight="1">
      <c r="A12" s="720"/>
      <c r="B12" s="116"/>
      <c r="C12" s="713" t="s">
        <v>2956</v>
      </c>
      <c r="D12" s="141"/>
      <c r="E12" s="721"/>
      <c r="F12" s="723"/>
      <c r="G12" s="212"/>
      <c r="H12" s="717"/>
    </row>
    <row r="13" spans="1:10" s="711" customFormat="1" ht="12.75" customHeight="1">
      <c r="A13" s="720"/>
      <c r="B13" s="116"/>
      <c r="C13" s="7"/>
      <c r="D13" s="141"/>
      <c r="E13" s="721"/>
      <c r="F13" s="723"/>
      <c r="G13" s="212"/>
      <c r="H13" s="717"/>
    </row>
    <row r="14" spans="1:10" s="711" customFormat="1" ht="12.75" customHeight="1">
      <c r="A14" s="720" t="s">
        <v>2736</v>
      </c>
      <c r="B14" s="116"/>
      <c r="C14" s="7" t="s">
        <v>1294</v>
      </c>
      <c r="D14" s="141" t="s">
        <v>28</v>
      </c>
      <c r="E14" s="721">
        <v>255</v>
      </c>
      <c r="F14" s="723"/>
      <c r="G14" s="212"/>
      <c r="H14" s="717"/>
    </row>
    <row r="15" spans="1:10" s="711" customFormat="1" ht="15" customHeight="1">
      <c r="A15" s="720" t="s">
        <v>2737</v>
      </c>
      <c r="B15" s="656"/>
      <c r="C15" s="7" t="s">
        <v>1295</v>
      </c>
      <c r="D15" s="722" t="s">
        <v>28</v>
      </c>
      <c r="E15" s="651">
        <v>15</v>
      </c>
      <c r="F15" s="723"/>
      <c r="G15" s="212"/>
      <c r="H15" s="717"/>
    </row>
    <row r="16" spans="1:10" s="5" customFormat="1" ht="14.25" customHeight="1">
      <c r="A16" s="720" t="s">
        <v>2738</v>
      </c>
      <c r="B16" s="8"/>
      <c r="C16" s="7" t="s">
        <v>1296</v>
      </c>
      <c r="D16" s="141" t="s">
        <v>28</v>
      </c>
      <c r="E16" s="142">
        <v>19</v>
      </c>
      <c r="F16" s="723"/>
      <c r="G16" s="212"/>
      <c r="H16" s="1"/>
    </row>
    <row r="17" spans="1:8" s="5" customFormat="1">
      <c r="A17" s="720"/>
      <c r="B17" s="115"/>
      <c r="C17" s="7"/>
      <c r="D17" s="141"/>
      <c r="E17" s="142"/>
      <c r="F17" s="723"/>
      <c r="G17" s="212"/>
      <c r="H17" s="1"/>
    </row>
    <row r="18" spans="1:8" s="5" customFormat="1">
      <c r="A18" s="720"/>
      <c r="B18" s="656"/>
      <c r="C18" s="8" t="s">
        <v>1297</v>
      </c>
      <c r="D18" s="660"/>
      <c r="E18" s="657"/>
      <c r="F18" s="723"/>
      <c r="G18" s="212"/>
      <c r="H18" s="1"/>
    </row>
    <row r="19" spans="1:8" s="5" customFormat="1">
      <c r="A19" s="720"/>
      <c r="B19" s="656"/>
      <c r="C19" s="7"/>
      <c r="D19" s="660"/>
      <c r="E19" s="657"/>
      <c r="F19" s="723"/>
      <c r="G19" s="212"/>
      <c r="H19" s="1"/>
    </row>
    <row r="20" spans="1:8" s="5" customFormat="1" ht="24.75" customHeight="1">
      <c r="A20" s="720" t="s">
        <v>2739</v>
      </c>
      <c r="B20" s="656"/>
      <c r="C20" s="7" t="s">
        <v>1298</v>
      </c>
      <c r="D20" s="657"/>
      <c r="E20" s="651"/>
      <c r="F20" s="723"/>
      <c r="G20" s="212"/>
      <c r="H20" s="1"/>
    </row>
    <row r="21" spans="1:8" s="5" customFormat="1" ht="12.75" customHeight="1">
      <c r="A21" s="720"/>
      <c r="B21" s="656"/>
      <c r="C21" s="7" t="s">
        <v>1299</v>
      </c>
      <c r="D21" s="657" t="s">
        <v>21</v>
      </c>
      <c r="E21" s="651">
        <v>1</v>
      </c>
      <c r="F21" s="723"/>
      <c r="G21" s="212"/>
      <c r="H21" s="1"/>
    </row>
    <row r="22" spans="1:8" s="5" customFormat="1" ht="12.75" customHeight="1">
      <c r="A22" s="720"/>
      <c r="B22" s="656"/>
      <c r="C22" s="7"/>
      <c r="D22" s="657"/>
      <c r="E22" s="651"/>
      <c r="F22" s="723"/>
      <c r="G22" s="212"/>
      <c r="H22" s="1"/>
    </row>
    <row r="23" spans="1:8" s="5" customFormat="1" ht="12.75" customHeight="1">
      <c r="A23" s="720"/>
      <c r="B23" s="656"/>
      <c r="C23" s="7"/>
      <c r="D23" s="657"/>
      <c r="E23" s="651"/>
      <c r="F23" s="723"/>
      <c r="G23" s="212"/>
      <c r="H23" s="1"/>
    </row>
    <row r="24" spans="1:8" s="5" customFormat="1" ht="26.4">
      <c r="A24" s="720"/>
      <c r="B24" s="656"/>
      <c r="C24" s="8" t="s">
        <v>1300</v>
      </c>
      <c r="D24" s="657"/>
      <c r="E24" s="651"/>
      <c r="F24" s="723"/>
      <c r="G24" s="212"/>
      <c r="H24" s="1"/>
    </row>
    <row r="25" spans="1:8" s="5" customFormat="1">
      <c r="A25" s="720"/>
      <c r="B25" s="656"/>
      <c r="C25" s="8"/>
      <c r="D25" s="657"/>
      <c r="E25" s="651"/>
      <c r="F25" s="723"/>
      <c r="G25" s="212"/>
      <c r="H25" s="1"/>
    </row>
    <row r="26" spans="1:8" s="5" customFormat="1" ht="39.6">
      <c r="A26" s="720" t="s">
        <v>2740</v>
      </c>
      <c r="B26" s="656"/>
      <c r="C26" s="7" t="s">
        <v>1301</v>
      </c>
      <c r="D26" s="722" t="s">
        <v>240</v>
      </c>
      <c r="E26" s="651">
        <v>1</v>
      </c>
      <c r="F26" s="723"/>
      <c r="G26" s="212"/>
      <c r="H26" s="1"/>
    </row>
    <row r="27" spans="1:8" s="5" customFormat="1" ht="8.25" customHeight="1">
      <c r="A27" s="650"/>
      <c r="B27" s="724"/>
      <c r="C27" s="725"/>
      <c r="D27" s="657"/>
      <c r="E27" s="657"/>
      <c r="F27" s="652"/>
      <c r="G27" s="212"/>
      <c r="H27" s="1"/>
    </row>
    <row r="28" spans="1:8" s="5" customFormat="1" ht="12.75" customHeight="1">
      <c r="A28" s="654"/>
      <c r="B28" s="724"/>
      <c r="C28" s="725" t="s">
        <v>1302</v>
      </c>
      <c r="D28" s="657"/>
      <c r="E28" s="657"/>
      <c r="F28" s="723"/>
      <c r="G28" s="212"/>
      <c r="H28" s="1"/>
    </row>
    <row r="29" spans="1:8" s="5" customFormat="1">
      <c r="A29" s="173" t="s">
        <v>2741</v>
      </c>
      <c r="B29" s="7"/>
      <c r="C29" s="7" t="s">
        <v>1303</v>
      </c>
      <c r="D29" s="141" t="s">
        <v>21</v>
      </c>
      <c r="E29" s="657">
        <v>1</v>
      </c>
      <c r="F29" s="723"/>
      <c r="G29" s="212"/>
      <c r="H29" s="1"/>
    </row>
    <row r="30" spans="1:8" s="5" customFormat="1">
      <c r="A30" s="173" t="s">
        <v>2742</v>
      </c>
      <c r="B30" s="7"/>
      <c r="C30" s="7" t="s">
        <v>1304</v>
      </c>
      <c r="D30" s="141" t="s">
        <v>21</v>
      </c>
      <c r="E30" s="657">
        <v>1</v>
      </c>
      <c r="F30" s="723"/>
      <c r="G30" s="212"/>
      <c r="H30" s="1"/>
    </row>
    <row r="31" spans="1:8" s="5" customFormat="1">
      <c r="A31" s="173" t="s">
        <v>2743</v>
      </c>
      <c r="B31" s="7"/>
      <c r="C31" s="7" t="s">
        <v>1305</v>
      </c>
      <c r="D31" s="141" t="s">
        <v>21</v>
      </c>
      <c r="E31" s="657">
        <v>9</v>
      </c>
      <c r="F31" s="723"/>
      <c r="G31" s="212"/>
      <c r="H31" s="1"/>
    </row>
    <row r="32" spans="1:8" s="5" customFormat="1">
      <c r="A32" s="173" t="s">
        <v>2744</v>
      </c>
      <c r="B32" s="7"/>
      <c r="C32" s="7" t="s">
        <v>1306</v>
      </c>
      <c r="D32" s="141" t="s">
        <v>21</v>
      </c>
      <c r="E32" s="657">
        <v>5</v>
      </c>
      <c r="F32" s="723"/>
      <c r="G32" s="212"/>
      <c r="H32" s="1"/>
    </row>
    <row r="33" spans="1:16384" s="5" customFormat="1">
      <c r="A33" s="173" t="s">
        <v>2745</v>
      </c>
      <c r="B33" s="7"/>
      <c r="C33" s="7" t="s">
        <v>1307</v>
      </c>
      <c r="D33" s="141" t="s">
        <v>21</v>
      </c>
      <c r="E33" s="657">
        <v>9</v>
      </c>
      <c r="F33" s="723"/>
      <c r="G33" s="212"/>
      <c r="H33" s="1"/>
    </row>
    <row r="34" spans="1:16384" s="5" customFormat="1">
      <c r="A34" s="173"/>
      <c r="B34" s="7"/>
      <c r="C34" s="7"/>
      <c r="D34" s="141"/>
      <c r="E34" s="657"/>
      <c r="F34" s="723"/>
      <c r="G34" s="212"/>
      <c r="H34" s="1"/>
    </row>
    <row r="35" spans="1:16384" ht="39.6">
      <c r="A35" s="173"/>
      <c r="B35" s="724"/>
      <c r="C35" s="8" t="s">
        <v>1880</v>
      </c>
      <c r="D35" s="722"/>
      <c r="E35" s="657"/>
      <c r="F35" s="723"/>
      <c r="G35" s="212"/>
    </row>
    <row r="36" spans="1:16384">
      <c r="A36" s="173"/>
      <c r="B36" s="7"/>
      <c r="C36" s="7"/>
      <c r="D36" s="141"/>
      <c r="E36" s="657"/>
      <c r="F36" s="723"/>
      <c r="G36" s="212"/>
    </row>
    <row r="37" spans="1:16384" ht="39.6">
      <c r="A37" s="173" t="s">
        <v>2746</v>
      </c>
      <c r="B37" s="7"/>
      <c r="C37" s="7" t="s">
        <v>1881</v>
      </c>
      <c r="D37" s="141" t="s">
        <v>637</v>
      </c>
      <c r="E37" s="657">
        <v>1</v>
      </c>
      <c r="F37" s="723">
        <v>250000</v>
      </c>
      <c r="G37" s="212">
        <v>250000</v>
      </c>
    </row>
    <row r="38" spans="1:16384" ht="12.75" customHeight="1">
      <c r="A38" s="173"/>
      <c r="B38" s="7"/>
      <c r="C38" s="7"/>
      <c r="D38" s="141"/>
      <c r="E38" s="657"/>
      <c r="F38" s="723"/>
      <c r="G38" s="212"/>
    </row>
    <row r="39" spans="1:16384" ht="12.75" customHeight="1">
      <c r="A39" s="173"/>
      <c r="B39" s="7"/>
      <c r="C39" s="8" t="s">
        <v>1308</v>
      </c>
      <c r="D39" s="657"/>
      <c r="E39" s="657"/>
      <c r="F39" s="652"/>
      <c r="G39" s="212"/>
    </row>
    <row r="40" spans="1:16384" ht="27" customHeight="1">
      <c r="A40" s="173" t="s">
        <v>2747</v>
      </c>
      <c r="B40" s="656"/>
      <c r="C40" s="7" t="s">
        <v>1309</v>
      </c>
      <c r="D40" s="141" t="s">
        <v>21</v>
      </c>
      <c r="E40" s="280">
        <v>6</v>
      </c>
      <c r="F40" s="723"/>
      <c r="G40" s="212"/>
    </row>
    <row r="41" spans="1:16384" ht="27" customHeight="1">
      <c r="A41" s="173" t="s">
        <v>2748</v>
      </c>
      <c r="B41" s="656"/>
      <c r="C41" s="7" t="s">
        <v>1310</v>
      </c>
      <c r="D41" s="141" t="s">
        <v>21</v>
      </c>
      <c r="E41" s="280">
        <v>1</v>
      </c>
      <c r="F41" s="723"/>
      <c r="G41" s="212"/>
    </row>
    <row r="42" spans="1:16384" ht="39.6">
      <c r="A42" s="173" t="s">
        <v>2749</v>
      </c>
      <c r="B42" s="656"/>
      <c r="C42" s="7" t="s">
        <v>1882</v>
      </c>
      <c r="D42" s="370" t="s">
        <v>21</v>
      </c>
      <c r="E42" s="1253">
        <v>1</v>
      </c>
      <c r="F42" s="1254"/>
      <c r="G42" s="605"/>
    </row>
    <row r="43" spans="1:16384">
      <c r="A43" s="173" t="s">
        <v>2750</v>
      </c>
      <c r="B43" s="10"/>
      <c r="C43" s="7" t="s">
        <v>1883</v>
      </c>
      <c r="D43" s="10" t="s">
        <v>21</v>
      </c>
      <c r="E43" s="727">
        <v>1</v>
      </c>
      <c r="F43" s="728"/>
      <c r="G43" s="630"/>
      <c r="H43" s="1139"/>
      <c r="AF43" s="648"/>
      <c r="AG43" s="7"/>
      <c r="AH43" s="10"/>
      <c r="AI43" s="727"/>
      <c r="AJ43" s="648"/>
      <c r="AK43" s="7"/>
      <c r="AL43" s="10"/>
      <c r="AM43" s="727"/>
      <c r="AN43" s="648"/>
      <c r="AO43" s="7"/>
      <c r="AP43" s="10"/>
      <c r="AQ43" s="727"/>
      <c r="AR43" s="648"/>
      <c r="AS43" s="7"/>
      <c r="AT43" s="10"/>
      <c r="AU43" s="727"/>
      <c r="AV43" s="648"/>
      <c r="AW43" s="7"/>
      <c r="AX43" s="10"/>
      <c r="AY43" s="727"/>
      <c r="AZ43" s="648"/>
      <c r="BA43" s="7"/>
      <c r="BB43" s="10"/>
      <c r="BC43" s="727"/>
      <c r="BD43" s="648"/>
      <c r="BE43" s="7"/>
      <c r="BF43" s="10"/>
      <c r="BG43" s="727"/>
      <c r="BH43" s="648"/>
      <c r="BI43" s="7"/>
      <c r="BJ43" s="10"/>
      <c r="BK43" s="727"/>
      <c r="BL43" s="648"/>
      <c r="BM43" s="7"/>
      <c r="BN43" s="10"/>
      <c r="BO43" s="727"/>
      <c r="BP43" s="648"/>
      <c r="BQ43" s="7"/>
      <c r="BR43" s="10"/>
      <c r="BS43" s="727"/>
      <c r="BT43" s="648"/>
      <c r="BU43" s="7"/>
      <c r="BV43" s="10"/>
      <c r="BW43" s="727"/>
      <c r="BX43" s="648"/>
      <c r="BY43" s="7"/>
      <c r="BZ43" s="10"/>
      <c r="CA43" s="727"/>
      <c r="CB43" s="648"/>
      <c r="CC43" s="7"/>
      <c r="CD43" s="10"/>
      <c r="CE43" s="727"/>
      <c r="CF43" s="648"/>
      <c r="CG43" s="7"/>
      <c r="CH43" s="10"/>
      <c r="CI43" s="727"/>
      <c r="CJ43" s="648"/>
      <c r="CK43" s="7"/>
      <c r="CL43" s="10"/>
      <c r="CM43" s="727"/>
      <c r="CN43" s="648"/>
      <c r="CO43" s="7"/>
      <c r="CP43" s="10"/>
      <c r="CQ43" s="727"/>
      <c r="CR43" s="648"/>
      <c r="CS43" s="7"/>
      <c r="CT43" s="10"/>
      <c r="CU43" s="727"/>
      <c r="CV43" s="648"/>
      <c r="CW43" s="7"/>
      <c r="CX43" s="10"/>
      <c r="CY43" s="727"/>
      <c r="CZ43" s="648"/>
      <c r="DA43" s="7"/>
      <c r="DB43" s="10"/>
      <c r="DC43" s="727"/>
      <c r="DD43" s="648"/>
      <c r="DE43" s="7"/>
      <c r="DF43" s="10"/>
      <c r="DG43" s="727"/>
      <c r="DH43" s="648"/>
      <c r="DI43" s="7"/>
      <c r="DJ43" s="10"/>
      <c r="DK43" s="727"/>
      <c r="DL43" s="648"/>
      <c r="DM43" s="7"/>
      <c r="DN43" s="10"/>
      <c r="DO43" s="727"/>
      <c r="DP43" s="648"/>
      <c r="DQ43" s="7"/>
      <c r="DR43" s="10"/>
      <c r="DS43" s="727"/>
      <c r="DT43" s="648"/>
      <c r="DU43" s="7"/>
      <c r="DV43" s="10"/>
      <c r="DW43" s="727"/>
      <c r="DX43" s="648"/>
      <c r="DY43" s="7"/>
      <c r="DZ43" s="10"/>
      <c r="EA43" s="727"/>
      <c r="EB43" s="648"/>
      <c r="EC43" s="7"/>
      <c r="ED43" s="10"/>
      <c r="EE43" s="727"/>
      <c r="EF43" s="648"/>
      <c r="EG43" s="7"/>
      <c r="EH43" s="10"/>
      <c r="EI43" s="727"/>
      <c r="EJ43" s="648"/>
      <c r="EK43" s="7"/>
      <c r="EL43" s="10"/>
      <c r="EM43" s="727"/>
      <c r="EN43" s="648"/>
      <c r="EO43" s="7"/>
      <c r="EP43" s="10"/>
      <c r="EQ43" s="727"/>
      <c r="ER43" s="648"/>
      <c r="ES43" s="7"/>
      <c r="ET43" s="10"/>
      <c r="EU43" s="727"/>
      <c r="EV43" s="648"/>
      <c r="EW43" s="7"/>
      <c r="EX43" s="10"/>
      <c r="EY43" s="727"/>
      <c r="EZ43" s="648"/>
      <c r="FA43" s="7"/>
      <c r="FB43" s="10"/>
      <c r="FC43" s="727"/>
      <c r="FD43" s="648"/>
      <c r="FE43" s="7"/>
      <c r="FF43" s="10"/>
      <c r="FG43" s="727"/>
      <c r="FH43" s="648"/>
      <c r="FI43" s="7"/>
      <c r="FJ43" s="10"/>
      <c r="FK43" s="727"/>
      <c r="FL43" s="648"/>
      <c r="FM43" s="7"/>
      <c r="FN43" s="10"/>
      <c r="FO43" s="727"/>
      <c r="FP43" s="648"/>
      <c r="FQ43" s="7"/>
      <c r="FR43" s="10"/>
      <c r="FS43" s="727"/>
      <c r="FT43" s="648"/>
      <c r="FU43" s="7"/>
      <c r="FV43" s="10"/>
      <c r="FW43" s="727"/>
      <c r="FX43" s="648"/>
      <c r="FY43" s="7"/>
      <c r="FZ43" s="10"/>
      <c r="GA43" s="727"/>
      <c r="GB43" s="648"/>
      <c r="GC43" s="7"/>
      <c r="GD43" s="10"/>
      <c r="GE43" s="727"/>
      <c r="GF43" s="648"/>
      <c r="GG43" s="7"/>
      <c r="GH43" s="10"/>
      <c r="GI43" s="727"/>
      <c r="GJ43" s="648"/>
      <c r="GK43" s="7"/>
      <c r="GL43" s="10"/>
      <c r="GM43" s="727"/>
      <c r="GN43" s="648"/>
      <c r="GO43" s="7"/>
      <c r="GP43" s="10"/>
      <c r="GQ43" s="727"/>
      <c r="GR43" s="648"/>
      <c r="GS43" s="7"/>
      <c r="GT43" s="10"/>
      <c r="GU43" s="727"/>
      <c r="GV43" s="648"/>
      <c r="GW43" s="7"/>
      <c r="GX43" s="10"/>
      <c r="GY43" s="727"/>
      <c r="GZ43" s="648"/>
      <c r="HA43" s="7"/>
      <c r="HB43" s="10"/>
      <c r="HC43" s="727"/>
      <c r="HD43" s="648"/>
      <c r="HE43" s="7"/>
      <c r="HF43" s="10"/>
      <c r="HG43" s="727"/>
      <c r="HH43" s="648"/>
      <c r="HI43" s="7"/>
      <c r="HJ43" s="10"/>
      <c r="HK43" s="727"/>
      <c r="HL43" s="648"/>
      <c r="HM43" s="7"/>
      <c r="HN43" s="10"/>
      <c r="HO43" s="727"/>
      <c r="HP43" s="648"/>
      <c r="HQ43" s="7"/>
      <c r="HR43" s="10"/>
      <c r="HS43" s="727"/>
      <c r="HT43" s="648"/>
      <c r="HU43" s="7"/>
      <c r="HV43" s="10"/>
      <c r="HW43" s="727"/>
      <c r="HX43" s="648"/>
      <c r="HY43" s="7"/>
      <c r="HZ43" s="10"/>
      <c r="IA43" s="727"/>
      <c r="IB43" s="648"/>
      <c r="IC43" s="7"/>
      <c r="ID43" s="10"/>
      <c r="IE43" s="727"/>
      <c r="IF43" s="648"/>
      <c r="IG43" s="7"/>
      <c r="IH43" s="10"/>
      <c r="II43" s="727"/>
      <c r="IJ43" s="648"/>
      <c r="IK43" s="7"/>
      <c r="IL43" s="10"/>
      <c r="IM43" s="727"/>
      <c r="IN43" s="648"/>
      <c r="IO43" s="7"/>
      <c r="IP43" s="10"/>
      <c r="IQ43" s="727"/>
      <c r="IR43" s="648"/>
      <c r="IS43" s="7"/>
      <c r="IT43" s="10"/>
      <c r="IU43" s="727"/>
      <c r="IV43" s="648"/>
      <c r="IW43" s="7"/>
      <c r="IX43" s="10"/>
      <c r="IY43" s="727"/>
      <c r="IZ43" s="648"/>
      <c r="JA43" s="7"/>
      <c r="JB43" s="10"/>
      <c r="JC43" s="727"/>
      <c r="JD43" s="648"/>
      <c r="JE43" s="7"/>
      <c r="JF43" s="10"/>
      <c r="JG43" s="727"/>
      <c r="JH43" s="648"/>
      <c r="JI43" s="7"/>
      <c r="JJ43" s="10"/>
      <c r="JK43" s="727"/>
      <c r="JL43" s="648"/>
      <c r="JM43" s="7"/>
      <c r="JN43" s="10"/>
      <c r="JO43" s="727"/>
      <c r="JP43" s="648"/>
      <c r="JQ43" s="7"/>
      <c r="JR43" s="10"/>
      <c r="JS43" s="727"/>
      <c r="JT43" s="648"/>
      <c r="JU43" s="7"/>
      <c r="JV43" s="10"/>
      <c r="JW43" s="727"/>
      <c r="JX43" s="648"/>
      <c r="JY43" s="7"/>
      <c r="JZ43" s="10"/>
      <c r="KA43" s="727"/>
      <c r="KB43" s="648"/>
      <c r="KC43" s="7"/>
      <c r="KD43" s="10"/>
      <c r="KE43" s="727"/>
      <c r="KF43" s="648"/>
      <c r="KG43" s="7"/>
      <c r="KH43" s="10"/>
      <c r="KI43" s="727"/>
      <c r="KJ43" s="648"/>
      <c r="KK43" s="7"/>
      <c r="KL43" s="10"/>
      <c r="KM43" s="727"/>
      <c r="KN43" s="648"/>
      <c r="KO43" s="7"/>
      <c r="KP43" s="10"/>
      <c r="KQ43" s="727"/>
      <c r="KR43" s="648"/>
      <c r="KS43" s="7"/>
      <c r="KT43" s="10"/>
      <c r="KU43" s="727"/>
      <c r="KV43" s="648"/>
      <c r="KW43" s="7"/>
      <c r="KX43" s="10"/>
      <c r="KY43" s="727"/>
      <c r="KZ43" s="648"/>
      <c r="LA43" s="7"/>
      <c r="LB43" s="10"/>
      <c r="LC43" s="727"/>
      <c r="LD43" s="648"/>
      <c r="LE43" s="7"/>
      <c r="LF43" s="10"/>
      <c r="LG43" s="727"/>
      <c r="LH43" s="648"/>
      <c r="LI43" s="7"/>
      <c r="LJ43" s="10"/>
      <c r="LK43" s="727"/>
      <c r="LL43" s="648"/>
      <c r="LM43" s="7"/>
      <c r="LN43" s="10"/>
      <c r="LO43" s="727"/>
      <c r="LP43" s="648"/>
      <c r="LQ43" s="7"/>
      <c r="LR43" s="10"/>
      <c r="LS43" s="727"/>
      <c r="LT43" s="648"/>
      <c r="LU43" s="7"/>
      <c r="LV43" s="10"/>
      <c r="LW43" s="727"/>
      <c r="LX43" s="648"/>
      <c r="LY43" s="7"/>
      <c r="LZ43" s="10"/>
      <c r="MA43" s="727"/>
      <c r="MB43" s="648"/>
      <c r="MC43" s="7"/>
      <c r="MD43" s="10"/>
      <c r="ME43" s="727"/>
      <c r="MF43" s="648"/>
      <c r="MG43" s="7"/>
      <c r="MH43" s="10"/>
      <c r="MI43" s="727"/>
      <c r="MJ43" s="648"/>
      <c r="MK43" s="7"/>
      <c r="ML43" s="10"/>
      <c r="MM43" s="727"/>
      <c r="MN43" s="648"/>
      <c r="MO43" s="7"/>
      <c r="MP43" s="10"/>
      <c r="MQ43" s="727"/>
      <c r="MR43" s="648"/>
      <c r="MS43" s="7"/>
      <c r="MT43" s="10"/>
      <c r="MU43" s="727"/>
      <c r="MV43" s="648"/>
      <c r="MW43" s="7"/>
      <c r="MX43" s="10"/>
      <c r="MY43" s="727"/>
      <c r="MZ43" s="648"/>
      <c r="NA43" s="7"/>
      <c r="NB43" s="10"/>
      <c r="NC43" s="727"/>
      <c r="ND43" s="648"/>
      <c r="NE43" s="7"/>
      <c r="NF43" s="10"/>
      <c r="NG43" s="727"/>
      <c r="NH43" s="648"/>
      <c r="NI43" s="7"/>
      <c r="NJ43" s="10"/>
      <c r="NK43" s="727"/>
      <c r="NL43" s="648"/>
      <c r="NM43" s="7"/>
      <c r="NN43" s="10"/>
      <c r="NO43" s="727"/>
      <c r="NP43" s="648"/>
      <c r="NQ43" s="7"/>
      <c r="NR43" s="10"/>
      <c r="NS43" s="727"/>
      <c r="NT43" s="648"/>
      <c r="NU43" s="7"/>
      <c r="NV43" s="10"/>
      <c r="NW43" s="727"/>
      <c r="NX43" s="648"/>
      <c r="NY43" s="7"/>
      <c r="NZ43" s="10"/>
      <c r="OA43" s="727"/>
      <c r="OB43" s="648"/>
      <c r="OC43" s="7"/>
      <c r="OD43" s="10"/>
      <c r="OE43" s="727"/>
      <c r="OF43" s="648"/>
      <c r="OG43" s="7"/>
      <c r="OH43" s="10"/>
      <c r="OI43" s="727"/>
      <c r="OJ43" s="648"/>
      <c r="OK43" s="7"/>
      <c r="OL43" s="10"/>
      <c r="OM43" s="727"/>
      <c r="ON43" s="648"/>
      <c r="OO43" s="7"/>
      <c r="OP43" s="10"/>
      <c r="OQ43" s="727"/>
      <c r="OR43" s="648"/>
      <c r="OS43" s="7"/>
      <c r="OT43" s="10"/>
      <c r="OU43" s="727"/>
      <c r="OV43" s="648"/>
      <c r="OW43" s="7"/>
      <c r="OX43" s="10"/>
      <c r="OY43" s="727"/>
      <c r="OZ43" s="648"/>
      <c r="PA43" s="7"/>
      <c r="PB43" s="10"/>
      <c r="PC43" s="727"/>
      <c r="PD43" s="648"/>
      <c r="PE43" s="7"/>
      <c r="PF43" s="10"/>
      <c r="PG43" s="727"/>
      <c r="PH43" s="648"/>
      <c r="PI43" s="7"/>
      <c r="PJ43" s="10"/>
      <c r="PK43" s="727"/>
      <c r="PL43" s="648"/>
      <c r="PM43" s="7"/>
      <c r="PN43" s="10"/>
      <c r="PO43" s="727"/>
      <c r="PP43" s="648"/>
      <c r="PQ43" s="7"/>
      <c r="PR43" s="10"/>
      <c r="PS43" s="727"/>
      <c r="PT43" s="648"/>
      <c r="PU43" s="7"/>
      <c r="PV43" s="10"/>
      <c r="PW43" s="727"/>
      <c r="PX43" s="648"/>
      <c r="PY43" s="7"/>
      <c r="PZ43" s="10"/>
      <c r="QA43" s="727"/>
      <c r="QB43" s="648"/>
      <c r="QC43" s="7"/>
      <c r="QD43" s="10"/>
      <c r="QE43" s="727"/>
      <c r="QF43" s="648"/>
      <c r="QG43" s="7"/>
      <c r="QH43" s="10"/>
      <c r="QI43" s="727"/>
      <c r="QJ43" s="648"/>
      <c r="QK43" s="7"/>
      <c r="QL43" s="10"/>
      <c r="QM43" s="727"/>
      <c r="QN43" s="648"/>
      <c r="QO43" s="7"/>
      <c r="QP43" s="10"/>
      <c r="QQ43" s="727"/>
      <c r="QR43" s="648"/>
      <c r="QS43" s="7"/>
      <c r="QT43" s="10"/>
      <c r="QU43" s="727"/>
      <c r="QV43" s="648"/>
      <c r="QW43" s="7"/>
      <c r="QX43" s="10"/>
      <c r="QY43" s="727"/>
      <c r="QZ43" s="648"/>
      <c r="RA43" s="7"/>
      <c r="RB43" s="10"/>
      <c r="RC43" s="727"/>
      <c r="RD43" s="648"/>
      <c r="RE43" s="7"/>
      <c r="RF43" s="10"/>
      <c r="RG43" s="727"/>
      <c r="RH43" s="648"/>
      <c r="RI43" s="7"/>
      <c r="RJ43" s="10"/>
      <c r="RK43" s="727"/>
      <c r="RL43" s="648"/>
      <c r="RM43" s="7"/>
      <c r="RN43" s="10"/>
      <c r="RO43" s="727"/>
      <c r="RP43" s="648"/>
      <c r="RQ43" s="7"/>
      <c r="RR43" s="10"/>
      <c r="RS43" s="727"/>
      <c r="RT43" s="648"/>
      <c r="RU43" s="7"/>
      <c r="RV43" s="10"/>
      <c r="RW43" s="727"/>
      <c r="RX43" s="648"/>
      <c r="RY43" s="7"/>
      <c r="RZ43" s="10"/>
      <c r="SA43" s="727"/>
      <c r="SB43" s="648"/>
      <c r="SC43" s="7"/>
      <c r="SD43" s="10"/>
      <c r="SE43" s="727"/>
      <c r="SF43" s="648"/>
      <c r="SG43" s="7"/>
      <c r="SH43" s="10"/>
      <c r="SI43" s="727"/>
      <c r="SJ43" s="648"/>
      <c r="SK43" s="7"/>
      <c r="SL43" s="10"/>
      <c r="SM43" s="727"/>
      <c r="SN43" s="648"/>
      <c r="SO43" s="7"/>
      <c r="SP43" s="10"/>
      <c r="SQ43" s="727"/>
      <c r="SR43" s="648"/>
      <c r="SS43" s="7"/>
      <c r="ST43" s="10"/>
      <c r="SU43" s="727"/>
      <c r="SV43" s="648"/>
      <c r="SW43" s="7"/>
      <c r="SX43" s="10"/>
      <c r="SY43" s="727"/>
      <c r="SZ43" s="648"/>
      <c r="TA43" s="7"/>
      <c r="TB43" s="10"/>
      <c r="TC43" s="727"/>
      <c r="TD43" s="648"/>
      <c r="TE43" s="7"/>
      <c r="TF43" s="10"/>
      <c r="TG43" s="727"/>
      <c r="TH43" s="648"/>
      <c r="TI43" s="7"/>
      <c r="TJ43" s="10"/>
      <c r="TK43" s="727"/>
      <c r="TL43" s="648"/>
      <c r="TM43" s="7"/>
      <c r="TN43" s="10"/>
      <c r="TO43" s="727"/>
      <c r="TP43" s="648"/>
      <c r="TQ43" s="7"/>
      <c r="TR43" s="10"/>
      <c r="TS43" s="727"/>
      <c r="TT43" s="648"/>
      <c r="TU43" s="7"/>
      <c r="TV43" s="10"/>
      <c r="TW43" s="727"/>
      <c r="TX43" s="648"/>
      <c r="TY43" s="7"/>
      <c r="TZ43" s="10"/>
      <c r="UA43" s="727"/>
      <c r="UB43" s="648"/>
      <c r="UC43" s="7"/>
      <c r="UD43" s="10"/>
      <c r="UE43" s="727"/>
      <c r="UF43" s="648"/>
      <c r="UG43" s="7"/>
      <c r="UH43" s="10"/>
      <c r="UI43" s="727"/>
      <c r="UJ43" s="648"/>
      <c r="UK43" s="7"/>
      <c r="UL43" s="10"/>
      <c r="UM43" s="727"/>
      <c r="UN43" s="648"/>
      <c r="UO43" s="7"/>
      <c r="UP43" s="10"/>
      <c r="UQ43" s="727"/>
      <c r="UR43" s="648"/>
      <c r="US43" s="7"/>
      <c r="UT43" s="10"/>
      <c r="UU43" s="727"/>
      <c r="UV43" s="648"/>
      <c r="UW43" s="7"/>
      <c r="UX43" s="10"/>
      <c r="UY43" s="727"/>
      <c r="UZ43" s="648"/>
      <c r="VA43" s="7"/>
      <c r="VB43" s="10"/>
      <c r="VC43" s="727"/>
      <c r="VD43" s="648"/>
      <c r="VE43" s="7"/>
      <c r="VF43" s="10"/>
      <c r="VG43" s="727"/>
      <c r="VH43" s="648"/>
      <c r="VI43" s="7"/>
      <c r="VJ43" s="10"/>
      <c r="VK43" s="727"/>
      <c r="VL43" s="648"/>
      <c r="VM43" s="7"/>
      <c r="VN43" s="10"/>
      <c r="VO43" s="727"/>
      <c r="VP43" s="648"/>
      <c r="VQ43" s="7"/>
      <c r="VR43" s="10"/>
      <c r="VS43" s="727"/>
      <c r="VT43" s="648"/>
      <c r="VU43" s="7"/>
      <c r="VV43" s="10"/>
      <c r="VW43" s="727"/>
      <c r="VX43" s="648"/>
      <c r="VY43" s="7"/>
      <c r="VZ43" s="10"/>
      <c r="WA43" s="727"/>
      <c r="WB43" s="648"/>
      <c r="WC43" s="7"/>
      <c r="WD43" s="10"/>
      <c r="WE43" s="727"/>
      <c r="WF43" s="648"/>
      <c r="WG43" s="7"/>
      <c r="WH43" s="10"/>
      <c r="WI43" s="727"/>
      <c r="WJ43" s="648"/>
      <c r="WK43" s="7"/>
      <c r="WL43" s="10"/>
      <c r="WM43" s="727"/>
      <c r="WN43" s="648"/>
      <c r="WO43" s="7"/>
      <c r="WP43" s="10"/>
      <c r="WQ43" s="727"/>
      <c r="WR43" s="648"/>
      <c r="WS43" s="7"/>
      <c r="WT43" s="10"/>
      <c r="WU43" s="727"/>
      <c r="WV43" s="648"/>
      <c r="WW43" s="7"/>
      <c r="WX43" s="10"/>
      <c r="WY43" s="727"/>
      <c r="WZ43" s="648"/>
      <c r="XA43" s="7"/>
      <c r="XB43" s="10"/>
      <c r="XC43" s="727"/>
      <c r="XD43" s="648"/>
      <c r="XE43" s="7"/>
      <c r="XF43" s="10"/>
      <c r="XG43" s="727"/>
      <c r="XH43" s="648"/>
      <c r="XI43" s="7"/>
      <c r="XJ43" s="10"/>
      <c r="XK43" s="727"/>
      <c r="XL43" s="648"/>
      <c r="XM43" s="7"/>
      <c r="XN43" s="10"/>
      <c r="XO43" s="727"/>
      <c r="XP43" s="648"/>
      <c r="XQ43" s="7"/>
      <c r="XR43" s="10"/>
      <c r="XS43" s="727"/>
      <c r="XT43" s="648"/>
      <c r="XU43" s="7"/>
      <c r="XV43" s="10"/>
      <c r="XW43" s="727"/>
      <c r="XX43" s="648"/>
      <c r="XY43" s="7"/>
      <c r="XZ43" s="10"/>
      <c r="YA43" s="727"/>
      <c r="YB43" s="648"/>
      <c r="YC43" s="7"/>
      <c r="YD43" s="10"/>
      <c r="YE43" s="727"/>
      <c r="YF43" s="648"/>
      <c r="YG43" s="7"/>
      <c r="YH43" s="10"/>
      <c r="YI43" s="727"/>
      <c r="YJ43" s="648"/>
      <c r="YK43" s="7"/>
      <c r="YL43" s="10"/>
      <c r="YM43" s="727"/>
      <c r="YN43" s="648"/>
      <c r="YO43" s="7"/>
      <c r="YP43" s="10"/>
      <c r="YQ43" s="727"/>
      <c r="YR43" s="648"/>
      <c r="YS43" s="7"/>
      <c r="YT43" s="10"/>
      <c r="YU43" s="727"/>
      <c r="YV43" s="648"/>
      <c r="YW43" s="7"/>
      <c r="YX43" s="10"/>
      <c r="YY43" s="727"/>
      <c r="YZ43" s="648"/>
      <c r="ZA43" s="7"/>
      <c r="ZB43" s="10"/>
      <c r="ZC43" s="727"/>
      <c r="ZD43" s="648"/>
      <c r="ZE43" s="7"/>
      <c r="ZF43" s="10"/>
      <c r="ZG43" s="727"/>
      <c r="ZH43" s="648"/>
      <c r="ZI43" s="7"/>
      <c r="ZJ43" s="10"/>
      <c r="ZK43" s="727"/>
      <c r="ZL43" s="648"/>
      <c r="ZM43" s="7"/>
      <c r="ZN43" s="10"/>
      <c r="ZO43" s="727"/>
      <c r="ZP43" s="648"/>
      <c r="ZQ43" s="7"/>
      <c r="ZR43" s="10"/>
      <c r="ZS43" s="727"/>
      <c r="ZT43" s="648"/>
      <c r="ZU43" s="7"/>
      <c r="ZV43" s="10"/>
      <c r="ZW43" s="727"/>
      <c r="ZX43" s="648"/>
      <c r="ZY43" s="7"/>
      <c r="ZZ43" s="10"/>
      <c r="AAA43" s="727"/>
      <c r="AAB43" s="648"/>
      <c r="AAC43" s="7"/>
      <c r="AAD43" s="10"/>
      <c r="AAE43" s="727"/>
      <c r="AAF43" s="648"/>
      <c r="AAG43" s="7"/>
      <c r="AAH43" s="10"/>
      <c r="AAI43" s="727"/>
      <c r="AAJ43" s="648"/>
      <c r="AAK43" s="7"/>
      <c r="AAL43" s="10"/>
      <c r="AAM43" s="727"/>
      <c r="AAN43" s="648"/>
      <c r="AAO43" s="7"/>
      <c r="AAP43" s="10"/>
      <c r="AAQ43" s="727"/>
      <c r="AAR43" s="648"/>
      <c r="AAS43" s="7"/>
      <c r="AAT43" s="10"/>
      <c r="AAU43" s="727"/>
      <c r="AAV43" s="648"/>
      <c r="AAW43" s="7"/>
      <c r="AAX43" s="10"/>
      <c r="AAY43" s="727"/>
      <c r="AAZ43" s="648"/>
      <c r="ABA43" s="7"/>
      <c r="ABB43" s="10"/>
      <c r="ABC43" s="727"/>
      <c r="ABD43" s="648"/>
      <c r="ABE43" s="7"/>
      <c r="ABF43" s="10"/>
      <c r="ABG43" s="727"/>
      <c r="ABH43" s="648"/>
      <c r="ABI43" s="7"/>
      <c r="ABJ43" s="10"/>
      <c r="ABK43" s="727"/>
      <c r="ABL43" s="648"/>
      <c r="ABM43" s="7"/>
      <c r="ABN43" s="10"/>
      <c r="ABO43" s="727"/>
      <c r="ABP43" s="648"/>
      <c r="ABQ43" s="7"/>
      <c r="ABR43" s="10"/>
      <c r="ABS43" s="727"/>
      <c r="ABT43" s="648"/>
      <c r="ABU43" s="7"/>
      <c r="ABV43" s="10"/>
      <c r="ABW43" s="727"/>
      <c r="ABX43" s="648"/>
      <c r="ABY43" s="7"/>
      <c r="ABZ43" s="10"/>
      <c r="ACA43" s="727"/>
      <c r="ACB43" s="648"/>
      <c r="ACC43" s="7"/>
      <c r="ACD43" s="10"/>
      <c r="ACE43" s="727"/>
      <c r="ACF43" s="648"/>
      <c r="ACG43" s="7"/>
      <c r="ACH43" s="10"/>
      <c r="ACI43" s="727"/>
      <c r="ACJ43" s="648"/>
      <c r="ACK43" s="7"/>
      <c r="ACL43" s="10"/>
      <c r="ACM43" s="727"/>
      <c r="ACN43" s="648"/>
      <c r="ACO43" s="7"/>
      <c r="ACP43" s="10"/>
      <c r="ACQ43" s="727"/>
      <c r="ACR43" s="648"/>
      <c r="ACS43" s="7"/>
      <c r="ACT43" s="10"/>
      <c r="ACU43" s="727"/>
      <c r="ACV43" s="648"/>
      <c r="ACW43" s="7"/>
      <c r="ACX43" s="10"/>
      <c r="ACY43" s="727"/>
      <c r="ACZ43" s="648"/>
      <c r="ADA43" s="7"/>
      <c r="ADB43" s="10"/>
      <c r="ADC43" s="727"/>
      <c r="ADD43" s="648"/>
      <c r="ADE43" s="7"/>
      <c r="ADF43" s="10"/>
      <c r="ADG43" s="727"/>
      <c r="ADH43" s="648"/>
      <c r="ADI43" s="7"/>
      <c r="ADJ43" s="10"/>
      <c r="ADK43" s="727"/>
      <c r="ADL43" s="648"/>
      <c r="ADM43" s="7"/>
      <c r="ADN43" s="10"/>
      <c r="ADO43" s="727"/>
      <c r="ADP43" s="648"/>
      <c r="ADQ43" s="7"/>
      <c r="ADR43" s="10"/>
      <c r="ADS43" s="727"/>
      <c r="ADT43" s="648"/>
      <c r="ADU43" s="7"/>
      <c r="ADV43" s="10"/>
      <c r="ADW43" s="727"/>
      <c r="ADX43" s="648"/>
      <c r="ADY43" s="7"/>
      <c r="ADZ43" s="10"/>
      <c r="AEA43" s="727"/>
      <c r="AEB43" s="648"/>
      <c r="AEC43" s="7"/>
      <c r="AED43" s="10"/>
      <c r="AEE43" s="727"/>
      <c r="AEF43" s="648"/>
      <c r="AEG43" s="7"/>
      <c r="AEH43" s="10"/>
      <c r="AEI43" s="727"/>
      <c r="AEJ43" s="648"/>
      <c r="AEK43" s="7"/>
      <c r="AEL43" s="10"/>
      <c r="AEM43" s="727"/>
      <c r="AEN43" s="648"/>
      <c r="AEO43" s="7"/>
      <c r="AEP43" s="10"/>
      <c r="AEQ43" s="727"/>
      <c r="AER43" s="648"/>
      <c r="AES43" s="7"/>
      <c r="AET43" s="10"/>
      <c r="AEU43" s="727"/>
      <c r="AEV43" s="648"/>
      <c r="AEW43" s="7"/>
      <c r="AEX43" s="10"/>
      <c r="AEY43" s="727"/>
      <c r="AEZ43" s="648"/>
      <c r="AFA43" s="7"/>
      <c r="AFB43" s="10"/>
      <c r="AFC43" s="727"/>
      <c r="AFD43" s="648"/>
      <c r="AFE43" s="7"/>
      <c r="AFF43" s="10"/>
      <c r="AFG43" s="727"/>
      <c r="AFH43" s="648"/>
      <c r="AFI43" s="7"/>
      <c r="AFJ43" s="10"/>
      <c r="AFK43" s="727"/>
      <c r="AFL43" s="648"/>
      <c r="AFM43" s="7"/>
      <c r="AFN43" s="10"/>
      <c r="AFO43" s="727"/>
      <c r="AFP43" s="648"/>
      <c r="AFQ43" s="7"/>
      <c r="AFR43" s="10"/>
      <c r="AFS43" s="727"/>
      <c r="AFT43" s="648"/>
      <c r="AFU43" s="7"/>
      <c r="AFV43" s="10"/>
      <c r="AFW43" s="727"/>
      <c r="AFX43" s="648"/>
      <c r="AFY43" s="7"/>
      <c r="AFZ43" s="10"/>
      <c r="AGA43" s="727"/>
      <c r="AGB43" s="648"/>
      <c r="AGC43" s="7"/>
      <c r="AGD43" s="10"/>
      <c r="AGE43" s="727"/>
      <c r="AGF43" s="648"/>
      <c r="AGG43" s="7"/>
      <c r="AGH43" s="10"/>
      <c r="AGI43" s="727"/>
      <c r="AGJ43" s="648"/>
      <c r="AGK43" s="7"/>
      <c r="AGL43" s="10"/>
      <c r="AGM43" s="727"/>
      <c r="AGN43" s="648"/>
      <c r="AGO43" s="7"/>
      <c r="AGP43" s="10"/>
      <c r="AGQ43" s="727"/>
      <c r="AGR43" s="648"/>
      <c r="AGS43" s="7"/>
      <c r="AGT43" s="10"/>
      <c r="AGU43" s="727"/>
      <c r="AGV43" s="648"/>
      <c r="AGW43" s="7"/>
      <c r="AGX43" s="10"/>
      <c r="AGY43" s="727"/>
      <c r="AGZ43" s="648"/>
      <c r="AHA43" s="7"/>
      <c r="AHB43" s="10"/>
      <c r="AHC43" s="727"/>
      <c r="AHD43" s="648"/>
      <c r="AHE43" s="7"/>
      <c r="AHF43" s="10"/>
      <c r="AHG43" s="727"/>
      <c r="AHH43" s="648"/>
      <c r="AHI43" s="7"/>
      <c r="AHJ43" s="10"/>
      <c r="AHK43" s="727"/>
      <c r="AHL43" s="648"/>
      <c r="AHM43" s="7"/>
      <c r="AHN43" s="10"/>
      <c r="AHO43" s="727"/>
      <c r="AHP43" s="648"/>
      <c r="AHQ43" s="7"/>
      <c r="AHR43" s="10"/>
      <c r="AHS43" s="727"/>
      <c r="AHT43" s="648"/>
      <c r="AHU43" s="7"/>
      <c r="AHV43" s="10"/>
      <c r="AHW43" s="727"/>
      <c r="AHX43" s="648"/>
      <c r="AHY43" s="7"/>
      <c r="AHZ43" s="10"/>
      <c r="AIA43" s="727"/>
      <c r="AIB43" s="648"/>
      <c r="AIC43" s="7"/>
      <c r="AID43" s="10"/>
      <c r="AIE43" s="727"/>
      <c r="AIF43" s="648"/>
      <c r="AIG43" s="7"/>
      <c r="AIH43" s="10"/>
      <c r="AII43" s="727"/>
      <c r="AIJ43" s="648"/>
      <c r="AIK43" s="7"/>
      <c r="AIL43" s="10"/>
      <c r="AIM43" s="727"/>
      <c r="AIN43" s="648"/>
      <c r="AIO43" s="7"/>
      <c r="AIP43" s="10"/>
      <c r="AIQ43" s="727"/>
      <c r="AIR43" s="648"/>
      <c r="AIS43" s="7"/>
      <c r="AIT43" s="10"/>
      <c r="AIU43" s="727"/>
      <c r="AIV43" s="648"/>
      <c r="AIW43" s="7"/>
      <c r="AIX43" s="10"/>
      <c r="AIY43" s="727"/>
      <c r="AIZ43" s="648"/>
      <c r="AJA43" s="7"/>
      <c r="AJB43" s="10"/>
      <c r="AJC43" s="727"/>
      <c r="AJD43" s="648"/>
      <c r="AJE43" s="7"/>
      <c r="AJF43" s="10"/>
      <c r="AJG43" s="727"/>
      <c r="AJH43" s="648"/>
      <c r="AJI43" s="7"/>
      <c r="AJJ43" s="10"/>
      <c r="AJK43" s="727"/>
      <c r="AJL43" s="648"/>
      <c r="AJM43" s="7"/>
      <c r="AJN43" s="10"/>
      <c r="AJO43" s="727"/>
      <c r="AJP43" s="648"/>
      <c r="AJQ43" s="7"/>
      <c r="AJR43" s="10"/>
      <c r="AJS43" s="727"/>
      <c r="AJT43" s="648"/>
      <c r="AJU43" s="7"/>
      <c r="AJV43" s="10"/>
      <c r="AJW43" s="727"/>
      <c r="AJX43" s="648"/>
      <c r="AJY43" s="7"/>
      <c r="AJZ43" s="10"/>
      <c r="AKA43" s="727"/>
      <c r="AKB43" s="648"/>
      <c r="AKC43" s="7"/>
      <c r="AKD43" s="10"/>
      <c r="AKE43" s="727"/>
      <c r="AKF43" s="648"/>
      <c r="AKG43" s="7"/>
      <c r="AKH43" s="10"/>
      <c r="AKI43" s="727"/>
      <c r="AKJ43" s="648"/>
      <c r="AKK43" s="7"/>
      <c r="AKL43" s="10"/>
      <c r="AKM43" s="727"/>
      <c r="AKN43" s="648"/>
      <c r="AKO43" s="7"/>
      <c r="AKP43" s="10"/>
      <c r="AKQ43" s="727"/>
      <c r="AKR43" s="648"/>
      <c r="AKS43" s="7"/>
      <c r="AKT43" s="10"/>
      <c r="AKU43" s="727"/>
      <c r="AKV43" s="648"/>
      <c r="AKW43" s="7"/>
      <c r="AKX43" s="10"/>
      <c r="AKY43" s="727"/>
      <c r="AKZ43" s="648"/>
      <c r="ALA43" s="7"/>
      <c r="ALB43" s="10"/>
      <c r="ALC43" s="727"/>
      <c r="ALD43" s="648"/>
      <c r="ALE43" s="7"/>
      <c r="ALF43" s="10"/>
      <c r="ALG43" s="727"/>
      <c r="ALH43" s="648"/>
      <c r="ALI43" s="7"/>
      <c r="ALJ43" s="10"/>
      <c r="ALK43" s="727"/>
      <c r="ALL43" s="648"/>
      <c r="ALM43" s="7"/>
      <c r="ALN43" s="10"/>
      <c r="ALO43" s="727"/>
      <c r="ALP43" s="648"/>
      <c r="ALQ43" s="7"/>
      <c r="ALR43" s="10"/>
      <c r="ALS43" s="727"/>
      <c r="ALT43" s="648"/>
      <c r="ALU43" s="7"/>
      <c r="ALV43" s="10"/>
      <c r="ALW43" s="727"/>
      <c r="ALX43" s="648"/>
      <c r="ALY43" s="7"/>
      <c r="ALZ43" s="10"/>
      <c r="AMA43" s="727"/>
      <c r="AMB43" s="648"/>
      <c r="AMC43" s="7"/>
      <c r="AMD43" s="10"/>
      <c r="AME43" s="727"/>
      <c r="AMF43" s="648"/>
      <c r="AMG43" s="7"/>
      <c r="AMH43" s="10"/>
      <c r="AMI43" s="727"/>
      <c r="AMJ43" s="648"/>
      <c r="AMK43" s="7"/>
      <c r="AML43" s="10"/>
      <c r="AMM43" s="727"/>
      <c r="AMN43" s="648"/>
      <c r="AMO43" s="7"/>
      <c r="AMP43" s="10"/>
      <c r="AMQ43" s="727"/>
      <c r="AMR43" s="648"/>
      <c r="AMS43" s="7"/>
      <c r="AMT43" s="10"/>
      <c r="AMU43" s="727"/>
      <c r="AMV43" s="648"/>
      <c r="AMW43" s="7"/>
      <c r="AMX43" s="10"/>
      <c r="AMY43" s="727"/>
      <c r="AMZ43" s="648"/>
      <c r="ANA43" s="7"/>
      <c r="ANB43" s="10"/>
      <c r="ANC43" s="727"/>
      <c r="AND43" s="648"/>
      <c r="ANE43" s="7"/>
      <c r="ANF43" s="10"/>
      <c r="ANG43" s="727"/>
      <c r="ANH43" s="648"/>
      <c r="ANI43" s="7"/>
      <c r="ANJ43" s="10"/>
      <c r="ANK43" s="727"/>
      <c r="ANL43" s="648"/>
      <c r="ANM43" s="7"/>
      <c r="ANN43" s="10"/>
      <c r="ANO43" s="727"/>
      <c r="ANP43" s="648"/>
      <c r="ANQ43" s="7"/>
      <c r="ANR43" s="10"/>
      <c r="ANS43" s="727"/>
      <c r="ANT43" s="648"/>
      <c r="ANU43" s="7"/>
      <c r="ANV43" s="10"/>
      <c r="ANW43" s="727"/>
      <c r="ANX43" s="648"/>
      <c r="ANY43" s="7"/>
      <c r="ANZ43" s="10"/>
      <c r="AOA43" s="727"/>
      <c r="AOB43" s="648"/>
      <c r="AOC43" s="7"/>
      <c r="AOD43" s="10"/>
      <c r="AOE43" s="727"/>
      <c r="AOF43" s="648"/>
      <c r="AOG43" s="7"/>
      <c r="AOH43" s="10"/>
      <c r="AOI43" s="727"/>
      <c r="AOJ43" s="648"/>
      <c r="AOK43" s="7"/>
      <c r="AOL43" s="10"/>
      <c r="AOM43" s="727"/>
      <c r="AON43" s="648"/>
      <c r="AOO43" s="7"/>
      <c r="AOP43" s="10"/>
      <c r="AOQ43" s="727"/>
      <c r="AOR43" s="648"/>
      <c r="AOS43" s="7"/>
      <c r="AOT43" s="10"/>
      <c r="AOU43" s="727"/>
      <c r="AOV43" s="648"/>
      <c r="AOW43" s="7"/>
      <c r="AOX43" s="10"/>
      <c r="AOY43" s="727"/>
      <c r="AOZ43" s="648"/>
      <c r="APA43" s="7"/>
      <c r="APB43" s="10"/>
      <c r="APC43" s="727"/>
      <c r="APD43" s="648"/>
      <c r="APE43" s="7"/>
      <c r="APF43" s="10"/>
      <c r="APG43" s="727"/>
      <c r="APH43" s="648"/>
      <c r="API43" s="7"/>
      <c r="APJ43" s="10"/>
      <c r="APK43" s="727"/>
      <c r="APL43" s="648"/>
      <c r="APM43" s="7"/>
      <c r="APN43" s="10"/>
      <c r="APO43" s="727"/>
      <c r="APP43" s="648"/>
      <c r="APQ43" s="7"/>
      <c r="APR43" s="10"/>
      <c r="APS43" s="727"/>
      <c r="APT43" s="648"/>
      <c r="APU43" s="7"/>
      <c r="APV43" s="10"/>
      <c r="APW43" s="727"/>
      <c r="APX43" s="648"/>
      <c r="APY43" s="7"/>
      <c r="APZ43" s="10"/>
      <c r="AQA43" s="727"/>
      <c r="AQB43" s="648"/>
      <c r="AQC43" s="7"/>
      <c r="AQD43" s="10"/>
      <c r="AQE43" s="727"/>
      <c r="AQF43" s="648"/>
      <c r="AQG43" s="7"/>
      <c r="AQH43" s="10"/>
      <c r="AQI43" s="727"/>
      <c r="AQJ43" s="648"/>
      <c r="AQK43" s="7"/>
      <c r="AQL43" s="10"/>
      <c r="AQM43" s="727"/>
      <c r="AQN43" s="648"/>
      <c r="AQO43" s="7"/>
      <c r="AQP43" s="10"/>
      <c r="AQQ43" s="727"/>
      <c r="AQR43" s="648"/>
      <c r="AQS43" s="7"/>
      <c r="AQT43" s="10"/>
      <c r="AQU43" s="727"/>
      <c r="AQV43" s="648"/>
      <c r="AQW43" s="7"/>
      <c r="AQX43" s="10"/>
      <c r="AQY43" s="727"/>
      <c r="AQZ43" s="648"/>
      <c r="ARA43" s="7"/>
      <c r="ARB43" s="10"/>
      <c r="ARC43" s="727"/>
      <c r="ARD43" s="648"/>
      <c r="ARE43" s="7"/>
      <c r="ARF43" s="10"/>
      <c r="ARG43" s="727"/>
      <c r="ARH43" s="648"/>
      <c r="ARI43" s="7"/>
      <c r="ARJ43" s="10"/>
      <c r="ARK43" s="727"/>
      <c r="ARL43" s="648"/>
      <c r="ARM43" s="7"/>
      <c r="ARN43" s="10"/>
      <c r="ARO43" s="727"/>
      <c r="ARP43" s="648"/>
      <c r="ARQ43" s="7"/>
      <c r="ARR43" s="10"/>
      <c r="ARS43" s="727"/>
      <c r="ART43" s="648"/>
      <c r="ARU43" s="7"/>
      <c r="ARV43" s="10"/>
      <c r="ARW43" s="727"/>
      <c r="ARX43" s="648"/>
      <c r="ARY43" s="7"/>
      <c r="ARZ43" s="10"/>
      <c r="ASA43" s="727"/>
      <c r="ASB43" s="648"/>
      <c r="ASC43" s="7"/>
      <c r="ASD43" s="10"/>
      <c r="ASE43" s="727"/>
      <c r="ASF43" s="648"/>
      <c r="ASG43" s="7"/>
      <c r="ASH43" s="10"/>
      <c r="ASI43" s="727"/>
      <c r="ASJ43" s="648"/>
      <c r="ASK43" s="7"/>
      <c r="ASL43" s="10"/>
      <c r="ASM43" s="727"/>
      <c r="ASN43" s="648"/>
      <c r="ASO43" s="7"/>
      <c r="ASP43" s="10"/>
      <c r="ASQ43" s="727"/>
      <c r="ASR43" s="648"/>
      <c r="ASS43" s="7"/>
      <c r="AST43" s="10"/>
      <c r="ASU43" s="727"/>
      <c r="ASV43" s="648"/>
      <c r="ASW43" s="7"/>
      <c r="ASX43" s="10"/>
      <c r="ASY43" s="727"/>
      <c r="ASZ43" s="648"/>
      <c r="ATA43" s="7"/>
      <c r="ATB43" s="10"/>
      <c r="ATC43" s="727"/>
      <c r="ATD43" s="648"/>
      <c r="ATE43" s="7"/>
      <c r="ATF43" s="10"/>
      <c r="ATG43" s="727"/>
      <c r="ATH43" s="648"/>
      <c r="ATI43" s="7"/>
      <c r="ATJ43" s="10"/>
      <c r="ATK43" s="727"/>
      <c r="ATL43" s="648"/>
      <c r="ATM43" s="7"/>
      <c r="ATN43" s="10"/>
      <c r="ATO43" s="727"/>
      <c r="ATP43" s="648"/>
      <c r="ATQ43" s="7"/>
      <c r="ATR43" s="10"/>
      <c r="ATS43" s="727"/>
      <c r="ATT43" s="648"/>
      <c r="ATU43" s="7"/>
      <c r="ATV43" s="10"/>
      <c r="ATW43" s="727"/>
      <c r="ATX43" s="648"/>
      <c r="ATY43" s="7"/>
      <c r="ATZ43" s="10"/>
      <c r="AUA43" s="727"/>
      <c r="AUB43" s="648"/>
      <c r="AUC43" s="7"/>
      <c r="AUD43" s="10"/>
      <c r="AUE43" s="727"/>
      <c r="AUF43" s="648"/>
      <c r="AUG43" s="7"/>
      <c r="AUH43" s="10"/>
      <c r="AUI43" s="727"/>
      <c r="AUJ43" s="648"/>
      <c r="AUK43" s="7"/>
      <c r="AUL43" s="10"/>
      <c r="AUM43" s="727"/>
      <c r="AUN43" s="648"/>
      <c r="AUO43" s="7"/>
      <c r="AUP43" s="10"/>
      <c r="AUQ43" s="727"/>
      <c r="AUR43" s="648"/>
      <c r="AUS43" s="7"/>
      <c r="AUT43" s="10"/>
      <c r="AUU43" s="727"/>
      <c r="AUV43" s="648"/>
      <c r="AUW43" s="7"/>
      <c r="AUX43" s="10"/>
      <c r="AUY43" s="727"/>
      <c r="AUZ43" s="648"/>
      <c r="AVA43" s="7"/>
      <c r="AVB43" s="10"/>
      <c r="AVC43" s="727"/>
      <c r="AVD43" s="648"/>
      <c r="AVE43" s="7"/>
      <c r="AVF43" s="10"/>
      <c r="AVG43" s="727"/>
      <c r="AVH43" s="648"/>
      <c r="AVI43" s="7"/>
      <c r="AVJ43" s="10"/>
      <c r="AVK43" s="727"/>
      <c r="AVL43" s="648"/>
      <c r="AVM43" s="7"/>
      <c r="AVN43" s="10"/>
      <c r="AVO43" s="727"/>
      <c r="AVP43" s="648"/>
      <c r="AVQ43" s="7"/>
      <c r="AVR43" s="10"/>
      <c r="AVS43" s="727"/>
      <c r="AVT43" s="648"/>
      <c r="AVU43" s="7"/>
      <c r="AVV43" s="10"/>
      <c r="AVW43" s="727"/>
      <c r="AVX43" s="648"/>
      <c r="AVY43" s="7"/>
      <c r="AVZ43" s="10"/>
      <c r="AWA43" s="727"/>
      <c r="AWB43" s="648"/>
      <c r="AWC43" s="7"/>
      <c r="AWD43" s="10"/>
      <c r="AWE43" s="727"/>
      <c r="AWF43" s="648"/>
      <c r="AWG43" s="7"/>
      <c r="AWH43" s="10"/>
      <c r="AWI43" s="727"/>
      <c r="AWJ43" s="648"/>
      <c r="AWK43" s="7"/>
      <c r="AWL43" s="10"/>
      <c r="AWM43" s="727"/>
      <c r="AWN43" s="648"/>
      <c r="AWO43" s="7"/>
      <c r="AWP43" s="10"/>
      <c r="AWQ43" s="727"/>
      <c r="AWR43" s="648"/>
      <c r="AWS43" s="7"/>
      <c r="AWT43" s="10"/>
      <c r="AWU43" s="727"/>
      <c r="AWV43" s="648"/>
      <c r="AWW43" s="7"/>
      <c r="AWX43" s="10"/>
      <c r="AWY43" s="727"/>
      <c r="AWZ43" s="648"/>
      <c r="AXA43" s="7"/>
      <c r="AXB43" s="10"/>
      <c r="AXC43" s="727"/>
      <c r="AXD43" s="648"/>
      <c r="AXE43" s="7"/>
      <c r="AXF43" s="10"/>
      <c r="AXG43" s="727"/>
      <c r="AXH43" s="648"/>
      <c r="AXI43" s="7"/>
      <c r="AXJ43" s="10"/>
      <c r="AXK43" s="727"/>
      <c r="AXL43" s="648"/>
      <c r="AXM43" s="7"/>
      <c r="AXN43" s="10"/>
      <c r="AXO43" s="727"/>
      <c r="AXP43" s="648"/>
      <c r="AXQ43" s="7"/>
      <c r="AXR43" s="10"/>
      <c r="AXS43" s="727"/>
      <c r="AXT43" s="648"/>
      <c r="AXU43" s="7"/>
      <c r="AXV43" s="10"/>
      <c r="AXW43" s="727"/>
      <c r="AXX43" s="648"/>
      <c r="AXY43" s="7"/>
      <c r="AXZ43" s="10"/>
      <c r="AYA43" s="727"/>
      <c r="AYB43" s="648"/>
      <c r="AYC43" s="7"/>
      <c r="AYD43" s="10"/>
      <c r="AYE43" s="727"/>
      <c r="AYF43" s="648"/>
      <c r="AYG43" s="7"/>
      <c r="AYH43" s="10"/>
      <c r="AYI43" s="727"/>
      <c r="AYJ43" s="648"/>
      <c r="AYK43" s="7"/>
      <c r="AYL43" s="10"/>
      <c r="AYM43" s="727"/>
      <c r="AYN43" s="648"/>
      <c r="AYO43" s="7"/>
      <c r="AYP43" s="10"/>
      <c r="AYQ43" s="727"/>
      <c r="AYR43" s="648"/>
      <c r="AYS43" s="7"/>
      <c r="AYT43" s="10"/>
      <c r="AYU43" s="727"/>
      <c r="AYV43" s="648"/>
      <c r="AYW43" s="7"/>
      <c r="AYX43" s="10"/>
      <c r="AYY43" s="727"/>
      <c r="AYZ43" s="648"/>
      <c r="AZA43" s="7"/>
      <c r="AZB43" s="10"/>
      <c r="AZC43" s="727"/>
      <c r="AZD43" s="648"/>
      <c r="AZE43" s="7"/>
      <c r="AZF43" s="10"/>
      <c r="AZG43" s="727"/>
      <c r="AZH43" s="648"/>
      <c r="AZI43" s="7"/>
      <c r="AZJ43" s="10"/>
      <c r="AZK43" s="727"/>
      <c r="AZL43" s="648"/>
      <c r="AZM43" s="7"/>
      <c r="AZN43" s="10"/>
      <c r="AZO43" s="727"/>
      <c r="AZP43" s="648"/>
      <c r="AZQ43" s="7"/>
      <c r="AZR43" s="10"/>
      <c r="AZS43" s="727"/>
      <c r="AZT43" s="648"/>
      <c r="AZU43" s="7"/>
      <c r="AZV43" s="10"/>
      <c r="AZW43" s="727"/>
      <c r="AZX43" s="648"/>
      <c r="AZY43" s="7"/>
      <c r="AZZ43" s="10"/>
      <c r="BAA43" s="727"/>
      <c r="BAB43" s="648"/>
      <c r="BAC43" s="7"/>
      <c r="BAD43" s="10"/>
      <c r="BAE43" s="727"/>
      <c r="BAF43" s="648"/>
      <c r="BAG43" s="7"/>
      <c r="BAH43" s="10"/>
      <c r="BAI43" s="727"/>
      <c r="BAJ43" s="648"/>
      <c r="BAK43" s="7"/>
      <c r="BAL43" s="10"/>
      <c r="BAM43" s="727"/>
      <c r="BAN43" s="648"/>
      <c r="BAO43" s="7"/>
      <c r="BAP43" s="10"/>
      <c r="BAQ43" s="727"/>
      <c r="BAR43" s="648"/>
      <c r="BAS43" s="7"/>
      <c r="BAT43" s="10"/>
      <c r="BAU43" s="727"/>
      <c r="BAV43" s="648"/>
      <c r="BAW43" s="7"/>
      <c r="BAX43" s="10"/>
      <c r="BAY43" s="727"/>
      <c r="BAZ43" s="648"/>
      <c r="BBA43" s="7"/>
      <c r="BBB43" s="10"/>
      <c r="BBC43" s="727"/>
      <c r="BBD43" s="648"/>
      <c r="BBE43" s="7"/>
      <c r="BBF43" s="10"/>
      <c r="BBG43" s="727"/>
      <c r="BBH43" s="648"/>
      <c r="BBI43" s="7"/>
      <c r="BBJ43" s="10"/>
      <c r="BBK43" s="727"/>
      <c r="BBL43" s="648"/>
      <c r="BBM43" s="7"/>
      <c r="BBN43" s="10"/>
      <c r="BBO43" s="727"/>
      <c r="BBP43" s="648"/>
      <c r="BBQ43" s="7"/>
      <c r="BBR43" s="10"/>
      <c r="BBS43" s="727"/>
      <c r="BBT43" s="648"/>
      <c r="BBU43" s="7"/>
      <c r="BBV43" s="10"/>
      <c r="BBW43" s="727"/>
      <c r="BBX43" s="648"/>
      <c r="BBY43" s="7"/>
      <c r="BBZ43" s="10"/>
      <c r="BCA43" s="727"/>
      <c r="BCB43" s="648"/>
      <c r="BCC43" s="7"/>
      <c r="BCD43" s="10"/>
      <c r="BCE43" s="727"/>
      <c r="BCF43" s="648"/>
      <c r="BCG43" s="7"/>
      <c r="BCH43" s="10"/>
      <c r="BCI43" s="727"/>
      <c r="BCJ43" s="648"/>
      <c r="BCK43" s="7"/>
      <c r="BCL43" s="10"/>
      <c r="BCM43" s="727"/>
      <c r="BCN43" s="648"/>
      <c r="BCO43" s="7"/>
      <c r="BCP43" s="10"/>
      <c r="BCQ43" s="727"/>
      <c r="BCR43" s="648"/>
      <c r="BCS43" s="7"/>
      <c r="BCT43" s="10"/>
      <c r="BCU43" s="727"/>
      <c r="BCV43" s="648"/>
      <c r="BCW43" s="7"/>
      <c r="BCX43" s="10"/>
      <c r="BCY43" s="727"/>
      <c r="BCZ43" s="648"/>
      <c r="BDA43" s="7"/>
      <c r="BDB43" s="10"/>
      <c r="BDC43" s="727"/>
      <c r="BDD43" s="648"/>
      <c r="BDE43" s="7"/>
      <c r="BDF43" s="10"/>
      <c r="BDG43" s="727"/>
      <c r="BDH43" s="648"/>
      <c r="BDI43" s="7"/>
      <c r="BDJ43" s="10"/>
      <c r="BDK43" s="727"/>
      <c r="BDL43" s="648"/>
      <c r="BDM43" s="7"/>
      <c r="BDN43" s="10"/>
      <c r="BDO43" s="727"/>
      <c r="BDP43" s="648"/>
      <c r="BDQ43" s="7"/>
      <c r="BDR43" s="10"/>
      <c r="BDS43" s="727"/>
      <c r="BDT43" s="648"/>
      <c r="BDU43" s="7"/>
      <c r="BDV43" s="10"/>
      <c r="BDW43" s="727"/>
      <c r="BDX43" s="648"/>
      <c r="BDY43" s="7"/>
      <c r="BDZ43" s="10"/>
      <c r="BEA43" s="727"/>
      <c r="BEB43" s="648"/>
      <c r="BEC43" s="7"/>
      <c r="BED43" s="10"/>
      <c r="BEE43" s="727"/>
      <c r="BEF43" s="648"/>
      <c r="BEG43" s="7"/>
      <c r="BEH43" s="10"/>
      <c r="BEI43" s="727"/>
      <c r="BEJ43" s="648"/>
      <c r="BEK43" s="7"/>
      <c r="BEL43" s="10"/>
      <c r="BEM43" s="727"/>
      <c r="BEN43" s="648"/>
      <c r="BEO43" s="7"/>
      <c r="BEP43" s="10"/>
      <c r="BEQ43" s="727"/>
      <c r="BER43" s="648"/>
      <c r="BES43" s="7"/>
      <c r="BET43" s="10"/>
      <c r="BEU43" s="727"/>
      <c r="BEV43" s="648"/>
      <c r="BEW43" s="7"/>
      <c r="BEX43" s="10"/>
      <c r="BEY43" s="727"/>
      <c r="BEZ43" s="648"/>
      <c r="BFA43" s="7"/>
      <c r="BFB43" s="10"/>
      <c r="BFC43" s="727"/>
      <c r="BFD43" s="648"/>
      <c r="BFE43" s="7"/>
      <c r="BFF43" s="10"/>
      <c r="BFG43" s="727"/>
      <c r="BFH43" s="648"/>
      <c r="BFI43" s="7"/>
      <c r="BFJ43" s="10"/>
      <c r="BFK43" s="727"/>
      <c r="BFL43" s="648"/>
      <c r="BFM43" s="7"/>
      <c r="BFN43" s="10"/>
      <c r="BFO43" s="727"/>
      <c r="BFP43" s="648"/>
      <c r="BFQ43" s="7"/>
      <c r="BFR43" s="10"/>
      <c r="BFS43" s="727"/>
      <c r="BFT43" s="648"/>
      <c r="BFU43" s="7"/>
      <c r="BFV43" s="10"/>
      <c r="BFW43" s="727"/>
      <c r="BFX43" s="648"/>
      <c r="BFY43" s="7"/>
      <c r="BFZ43" s="10"/>
      <c r="BGA43" s="727"/>
      <c r="BGB43" s="648"/>
      <c r="BGC43" s="7"/>
      <c r="BGD43" s="10"/>
      <c r="BGE43" s="727"/>
      <c r="BGF43" s="648"/>
      <c r="BGG43" s="7"/>
      <c r="BGH43" s="10"/>
      <c r="BGI43" s="727"/>
      <c r="BGJ43" s="648"/>
      <c r="BGK43" s="7"/>
      <c r="BGL43" s="10"/>
      <c r="BGM43" s="727"/>
      <c r="BGN43" s="648"/>
      <c r="BGO43" s="7"/>
      <c r="BGP43" s="10"/>
      <c r="BGQ43" s="727"/>
      <c r="BGR43" s="648"/>
      <c r="BGS43" s="7"/>
      <c r="BGT43" s="10"/>
      <c r="BGU43" s="727"/>
      <c r="BGV43" s="648"/>
      <c r="BGW43" s="7"/>
      <c r="BGX43" s="10"/>
      <c r="BGY43" s="727"/>
      <c r="BGZ43" s="648"/>
      <c r="BHA43" s="7"/>
      <c r="BHB43" s="10"/>
      <c r="BHC43" s="727"/>
      <c r="BHD43" s="648"/>
      <c r="BHE43" s="7"/>
      <c r="BHF43" s="10"/>
      <c r="BHG43" s="727"/>
      <c r="BHH43" s="648"/>
      <c r="BHI43" s="7"/>
      <c r="BHJ43" s="10"/>
      <c r="BHK43" s="727"/>
      <c r="BHL43" s="648"/>
      <c r="BHM43" s="7"/>
      <c r="BHN43" s="10"/>
      <c r="BHO43" s="727"/>
      <c r="BHP43" s="648"/>
      <c r="BHQ43" s="7"/>
      <c r="BHR43" s="10"/>
      <c r="BHS43" s="727"/>
      <c r="BHT43" s="648"/>
      <c r="BHU43" s="7"/>
      <c r="BHV43" s="10"/>
      <c r="BHW43" s="727"/>
      <c r="BHX43" s="648"/>
      <c r="BHY43" s="7"/>
      <c r="BHZ43" s="10"/>
      <c r="BIA43" s="727"/>
      <c r="BIB43" s="648"/>
      <c r="BIC43" s="7"/>
      <c r="BID43" s="10"/>
      <c r="BIE43" s="727"/>
      <c r="BIF43" s="648"/>
      <c r="BIG43" s="7"/>
      <c r="BIH43" s="10"/>
      <c r="BII43" s="727"/>
      <c r="BIJ43" s="648"/>
      <c r="BIK43" s="7"/>
      <c r="BIL43" s="10"/>
      <c r="BIM43" s="727"/>
      <c r="BIN43" s="648"/>
      <c r="BIO43" s="7"/>
      <c r="BIP43" s="10"/>
      <c r="BIQ43" s="727"/>
      <c r="BIR43" s="648"/>
      <c r="BIS43" s="7"/>
      <c r="BIT43" s="10"/>
      <c r="BIU43" s="727"/>
      <c r="BIV43" s="648"/>
      <c r="BIW43" s="7"/>
      <c r="BIX43" s="10"/>
      <c r="BIY43" s="727"/>
      <c r="BIZ43" s="648"/>
      <c r="BJA43" s="7"/>
      <c r="BJB43" s="10"/>
      <c r="BJC43" s="727"/>
      <c r="BJD43" s="648"/>
      <c r="BJE43" s="7"/>
      <c r="BJF43" s="10"/>
      <c r="BJG43" s="727"/>
      <c r="BJH43" s="648"/>
      <c r="BJI43" s="7"/>
      <c r="BJJ43" s="10"/>
      <c r="BJK43" s="727"/>
      <c r="BJL43" s="648"/>
      <c r="BJM43" s="7"/>
      <c r="BJN43" s="10"/>
      <c r="BJO43" s="727"/>
      <c r="BJP43" s="648"/>
      <c r="BJQ43" s="7"/>
      <c r="BJR43" s="10"/>
      <c r="BJS43" s="727"/>
      <c r="BJT43" s="648"/>
      <c r="BJU43" s="7"/>
      <c r="BJV43" s="10"/>
      <c r="BJW43" s="727"/>
      <c r="BJX43" s="648"/>
      <c r="BJY43" s="7"/>
      <c r="BJZ43" s="10"/>
      <c r="BKA43" s="727"/>
      <c r="BKB43" s="648"/>
      <c r="BKC43" s="7"/>
      <c r="BKD43" s="10"/>
      <c r="BKE43" s="727"/>
      <c r="BKF43" s="648"/>
      <c r="BKG43" s="7"/>
      <c r="BKH43" s="10"/>
      <c r="BKI43" s="727"/>
      <c r="BKJ43" s="648"/>
      <c r="BKK43" s="7"/>
      <c r="BKL43" s="10"/>
      <c r="BKM43" s="727"/>
      <c r="BKN43" s="648"/>
      <c r="BKO43" s="7"/>
      <c r="BKP43" s="10"/>
      <c r="BKQ43" s="727"/>
      <c r="BKR43" s="648"/>
      <c r="BKS43" s="7"/>
      <c r="BKT43" s="10"/>
      <c r="BKU43" s="727"/>
      <c r="BKV43" s="648"/>
      <c r="BKW43" s="7"/>
      <c r="BKX43" s="10"/>
      <c r="BKY43" s="727"/>
      <c r="BKZ43" s="648"/>
      <c r="BLA43" s="7"/>
      <c r="BLB43" s="10"/>
      <c r="BLC43" s="727"/>
      <c r="BLD43" s="648"/>
      <c r="BLE43" s="7"/>
      <c r="BLF43" s="10"/>
      <c r="BLG43" s="727"/>
      <c r="BLH43" s="648"/>
      <c r="BLI43" s="7"/>
      <c r="BLJ43" s="10"/>
      <c r="BLK43" s="727"/>
      <c r="BLL43" s="648"/>
      <c r="BLM43" s="7"/>
      <c r="BLN43" s="10"/>
      <c r="BLO43" s="727"/>
      <c r="BLP43" s="648"/>
      <c r="BLQ43" s="7"/>
      <c r="BLR43" s="10"/>
      <c r="BLS43" s="727"/>
      <c r="BLT43" s="648"/>
      <c r="BLU43" s="7"/>
      <c r="BLV43" s="10"/>
      <c r="BLW43" s="727"/>
      <c r="BLX43" s="648"/>
      <c r="BLY43" s="7"/>
      <c r="BLZ43" s="10"/>
      <c r="BMA43" s="727"/>
      <c r="BMB43" s="648"/>
      <c r="BMC43" s="7"/>
      <c r="BMD43" s="10"/>
      <c r="BME43" s="727"/>
      <c r="BMF43" s="648"/>
      <c r="BMG43" s="7"/>
      <c r="BMH43" s="10"/>
      <c r="BMI43" s="727"/>
      <c r="BMJ43" s="648"/>
      <c r="BMK43" s="7"/>
      <c r="BML43" s="10"/>
      <c r="BMM43" s="727"/>
      <c r="BMN43" s="648"/>
      <c r="BMO43" s="7"/>
      <c r="BMP43" s="10"/>
      <c r="BMQ43" s="727"/>
      <c r="BMR43" s="648"/>
      <c r="BMS43" s="7"/>
      <c r="BMT43" s="10"/>
      <c r="BMU43" s="727"/>
      <c r="BMV43" s="648"/>
      <c r="BMW43" s="7"/>
      <c r="BMX43" s="10"/>
      <c r="BMY43" s="727"/>
      <c r="BMZ43" s="648"/>
      <c r="BNA43" s="7"/>
      <c r="BNB43" s="10"/>
      <c r="BNC43" s="727"/>
      <c r="BND43" s="648"/>
      <c r="BNE43" s="7"/>
      <c r="BNF43" s="10"/>
      <c r="BNG43" s="727"/>
      <c r="BNH43" s="648"/>
      <c r="BNI43" s="7"/>
      <c r="BNJ43" s="10"/>
      <c r="BNK43" s="727"/>
      <c r="BNL43" s="648"/>
      <c r="BNM43" s="7"/>
      <c r="BNN43" s="10"/>
      <c r="BNO43" s="727"/>
      <c r="BNP43" s="648"/>
      <c r="BNQ43" s="7"/>
      <c r="BNR43" s="10"/>
      <c r="BNS43" s="727"/>
      <c r="BNT43" s="648"/>
      <c r="BNU43" s="7"/>
      <c r="BNV43" s="10"/>
      <c r="BNW43" s="727"/>
      <c r="BNX43" s="648"/>
      <c r="BNY43" s="7"/>
      <c r="BNZ43" s="10"/>
      <c r="BOA43" s="727"/>
      <c r="BOB43" s="648"/>
      <c r="BOC43" s="7"/>
      <c r="BOD43" s="10"/>
      <c r="BOE43" s="727"/>
      <c r="BOF43" s="648"/>
      <c r="BOG43" s="7"/>
      <c r="BOH43" s="10"/>
      <c r="BOI43" s="727"/>
      <c r="BOJ43" s="648"/>
      <c r="BOK43" s="7"/>
      <c r="BOL43" s="10"/>
      <c r="BOM43" s="727"/>
      <c r="BON43" s="648"/>
      <c r="BOO43" s="7"/>
      <c r="BOP43" s="10"/>
      <c r="BOQ43" s="727"/>
      <c r="BOR43" s="648"/>
      <c r="BOS43" s="7"/>
      <c r="BOT43" s="10"/>
      <c r="BOU43" s="727"/>
      <c r="BOV43" s="648"/>
      <c r="BOW43" s="7"/>
      <c r="BOX43" s="10"/>
      <c r="BOY43" s="727"/>
      <c r="BOZ43" s="648"/>
      <c r="BPA43" s="7"/>
      <c r="BPB43" s="10"/>
      <c r="BPC43" s="727"/>
      <c r="BPD43" s="648"/>
      <c r="BPE43" s="7"/>
      <c r="BPF43" s="10"/>
      <c r="BPG43" s="727"/>
      <c r="BPH43" s="648"/>
      <c r="BPI43" s="7"/>
      <c r="BPJ43" s="10"/>
      <c r="BPK43" s="727"/>
      <c r="BPL43" s="648"/>
      <c r="BPM43" s="7"/>
      <c r="BPN43" s="10"/>
      <c r="BPO43" s="727"/>
      <c r="BPP43" s="648"/>
      <c r="BPQ43" s="7"/>
      <c r="BPR43" s="10"/>
      <c r="BPS43" s="727"/>
      <c r="BPT43" s="648"/>
      <c r="BPU43" s="7"/>
      <c r="BPV43" s="10"/>
      <c r="BPW43" s="727"/>
      <c r="BPX43" s="648"/>
      <c r="BPY43" s="7"/>
      <c r="BPZ43" s="10"/>
      <c r="BQA43" s="727"/>
      <c r="BQB43" s="648"/>
      <c r="BQC43" s="7"/>
      <c r="BQD43" s="10"/>
      <c r="BQE43" s="727"/>
      <c r="BQF43" s="648"/>
      <c r="BQG43" s="7"/>
      <c r="BQH43" s="10"/>
      <c r="BQI43" s="727"/>
      <c r="BQJ43" s="648"/>
      <c r="BQK43" s="7"/>
      <c r="BQL43" s="10"/>
      <c r="BQM43" s="727"/>
      <c r="BQN43" s="648"/>
      <c r="BQO43" s="7"/>
      <c r="BQP43" s="10"/>
      <c r="BQQ43" s="727"/>
      <c r="BQR43" s="648"/>
      <c r="BQS43" s="7"/>
      <c r="BQT43" s="10"/>
      <c r="BQU43" s="727"/>
      <c r="BQV43" s="648"/>
      <c r="BQW43" s="7"/>
      <c r="BQX43" s="10"/>
      <c r="BQY43" s="727"/>
      <c r="BQZ43" s="648"/>
      <c r="BRA43" s="7"/>
      <c r="BRB43" s="10"/>
      <c r="BRC43" s="727"/>
      <c r="BRD43" s="648"/>
      <c r="BRE43" s="7"/>
      <c r="BRF43" s="10"/>
      <c r="BRG43" s="727"/>
      <c r="BRH43" s="648"/>
      <c r="BRI43" s="7"/>
      <c r="BRJ43" s="10"/>
      <c r="BRK43" s="727"/>
      <c r="BRL43" s="648"/>
      <c r="BRM43" s="7"/>
      <c r="BRN43" s="10"/>
      <c r="BRO43" s="727"/>
      <c r="BRP43" s="648"/>
      <c r="BRQ43" s="7"/>
      <c r="BRR43" s="10"/>
      <c r="BRS43" s="727"/>
      <c r="BRT43" s="648"/>
      <c r="BRU43" s="7"/>
      <c r="BRV43" s="10"/>
      <c r="BRW43" s="727"/>
      <c r="BRX43" s="648"/>
      <c r="BRY43" s="7"/>
      <c r="BRZ43" s="10"/>
      <c r="BSA43" s="727"/>
      <c r="BSB43" s="648"/>
      <c r="BSC43" s="7"/>
      <c r="BSD43" s="10"/>
      <c r="BSE43" s="727"/>
      <c r="BSF43" s="648"/>
      <c r="BSG43" s="7"/>
      <c r="BSH43" s="10"/>
      <c r="BSI43" s="727"/>
      <c r="BSJ43" s="648"/>
      <c r="BSK43" s="7"/>
      <c r="BSL43" s="10"/>
      <c r="BSM43" s="727"/>
      <c r="BSN43" s="648"/>
      <c r="BSO43" s="7"/>
      <c r="BSP43" s="10"/>
      <c r="BSQ43" s="727"/>
      <c r="BSR43" s="648"/>
      <c r="BSS43" s="7"/>
      <c r="BST43" s="10"/>
      <c r="BSU43" s="727"/>
      <c r="BSV43" s="648"/>
      <c r="BSW43" s="7"/>
      <c r="BSX43" s="10"/>
      <c r="BSY43" s="727"/>
      <c r="BSZ43" s="648"/>
      <c r="BTA43" s="7"/>
      <c r="BTB43" s="10"/>
      <c r="BTC43" s="727"/>
      <c r="BTD43" s="648"/>
      <c r="BTE43" s="7"/>
      <c r="BTF43" s="10"/>
      <c r="BTG43" s="727"/>
      <c r="BTH43" s="648"/>
      <c r="BTI43" s="7"/>
      <c r="BTJ43" s="10"/>
      <c r="BTK43" s="727"/>
      <c r="BTL43" s="648"/>
      <c r="BTM43" s="7"/>
      <c r="BTN43" s="10"/>
      <c r="BTO43" s="727"/>
      <c r="BTP43" s="648"/>
      <c r="BTQ43" s="7"/>
      <c r="BTR43" s="10"/>
      <c r="BTS43" s="727"/>
      <c r="BTT43" s="648"/>
      <c r="BTU43" s="7"/>
      <c r="BTV43" s="10"/>
      <c r="BTW43" s="727"/>
      <c r="BTX43" s="648"/>
      <c r="BTY43" s="7"/>
      <c r="BTZ43" s="10"/>
      <c r="BUA43" s="727"/>
      <c r="BUB43" s="648"/>
      <c r="BUC43" s="7"/>
      <c r="BUD43" s="10"/>
      <c r="BUE43" s="727"/>
      <c r="BUF43" s="648"/>
      <c r="BUG43" s="7"/>
      <c r="BUH43" s="10"/>
      <c r="BUI43" s="727"/>
      <c r="BUJ43" s="648"/>
      <c r="BUK43" s="7"/>
      <c r="BUL43" s="10"/>
      <c r="BUM43" s="727"/>
      <c r="BUN43" s="648"/>
      <c r="BUO43" s="7"/>
      <c r="BUP43" s="10"/>
      <c r="BUQ43" s="727"/>
      <c r="BUR43" s="648"/>
      <c r="BUS43" s="7"/>
      <c r="BUT43" s="10"/>
      <c r="BUU43" s="727"/>
      <c r="BUV43" s="648"/>
      <c r="BUW43" s="7"/>
      <c r="BUX43" s="10"/>
      <c r="BUY43" s="727"/>
      <c r="BUZ43" s="648"/>
      <c r="BVA43" s="7"/>
      <c r="BVB43" s="10"/>
      <c r="BVC43" s="727"/>
      <c r="BVD43" s="648"/>
      <c r="BVE43" s="7"/>
      <c r="BVF43" s="10"/>
      <c r="BVG43" s="727"/>
      <c r="BVH43" s="648"/>
      <c r="BVI43" s="7"/>
      <c r="BVJ43" s="10"/>
      <c r="BVK43" s="727"/>
      <c r="BVL43" s="648"/>
      <c r="BVM43" s="7"/>
      <c r="BVN43" s="10"/>
      <c r="BVO43" s="727"/>
      <c r="BVP43" s="648"/>
      <c r="BVQ43" s="7"/>
      <c r="BVR43" s="10"/>
      <c r="BVS43" s="727"/>
      <c r="BVT43" s="648"/>
      <c r="BVU43" s="7"/>
      <c r="BVV43" s="10"/>
      <c r="BVW43" s="727"/>
      <c r="BVX43" s="648"/>
      <c r="BVY43" s="7"/>
      <c r="BVZ43" s="10"/>
      <c r="BWA43" s="727"/>
      <c r="BWB43" s="648"/>
      <c r="BWC43" s="7"/>
      <c r="BWD43" s="10"/>
      <c r="BWE43" s="727"/>
      <c r="BWF43" s="648"/>
      <c r="BWG43" s="7"/>
      <c r="BWH43" s="10"/>
      <c r="BWI43" s="727"/>
      <c r="BWJ43" s="648"/>
      <c r="BWK43" s="7"/>
      <c r="BWL43" s="10"/>
      <c r="BWM43" s="727"/>
      <c r="BWN43" s="648"/>
      <c r="BWO43" s="7"/>
      <c r="BWP43" s="10"/>
      <c r="BWQ43" s="727"/>
      <c r="BWR43" s="648"/>
      <c r="BWS43" s="7"/>
      <c r="BWT43" s="10"/>
      <c r="BWU43" s="727"/>
      <c r="BWV43" s="648"/>
      <c r="BWW43" s="7"/>
      <c r="BWX43" s="10"/>
      <c r="BWY43" s="727"/>
      <c r="BWZ43" s="648"/>
      <c r="BXA43" s="7"/>
      <c r="BXB43" s="10"/>
      <c r="BXC43" s="727"/>
      <c r="BXD43" s="648"/>
      <c r="BXE43" s="7"/>
      <c r="BXF43" s="10"/>
      <c r="BXG43" s="727"/>
      <c r="BXH43" s="648"/>
      <c r="BXI43" s="7"/>
      <c r="BXJ43" s="10"/>
      <c r="BXK43" s="727"/>
      <c r="BXL43" s="648"/>
      <c r="BXM43" s="7"/>
      <c r="BXN43" s="10"/>
      <c r="BXO43" s="727"/>
      <c r="BXP43" s="648"/>
      <c r="BXQ43" s="7"/>
      <c r="BXR43" s="10"/>
      <c r="BXS43" s="727"/>
      <c r="BXT43" s="648"/>
      <c r="BXU43" s="7"/>
      <c r="BXV43" s="10"/>
      <c r="BXW43" s="727"/>
      <c r="BXX43" s="648"/>
      <c r="BXY43" s="7"/>
      <c r="BXZ43" s="10"/>
      <c r="BYA43" s="727"/>
      <c r="BYB43" s="648"/>
      <c r="BYC43" s="7"/>
      <c r="BYD43" s="10"/>
      <c r="BYE43" s="727"/>
      <c r="BYF43" s="648"/>
      <c r="BYG43" s="7"/>
      <c r="BYH43" s="10"/>
      <c r="BYI43" s="727"/>
      <c r="BYJ43" s="648"/>
      <c r="BYK43" s="7"/>
      <c r="BYL43" s="10"/>
      <c r="BYM43" s="727"/>
      <c r="BYN43" s="648"/>
      <c r="BYO43" s="7"/>
      <c r="BYP43" s="10"/>
      <c r="BYQ43" s="727"/>
      <c r="BYR43" s="648"/>
      <c r="BYS43" s="7"/>
      <c r="BYT43" s="10"/>
      <c r="BYU43" s="727"/>
      <c r="BYV43" s="648"/>
      <c r="BYW43" s="7"/>
      <c r="BYX43" s="10"/>
      <c r="BYY43" s="727"/>
      <c r="BYZ43" s="648"/>
      <c r="BZA43" s="7"/>
      <c r="BZB43" s="10"/>
      <c r="BZC43" s="727"/>
      <c r="BZD43" s="648"/>
      <c r="BZE43" s="7"/>
      <c r="BZF43" s="10"/>
      <c r="BZG43" s="727"/>
      <c r="BZH43" s="648"/>
      <c r="BZI43" s="7"/>
      <c r="BZJ43" s="10"/>
      <c r="BZK43" s="727"/>
      <c r="BZL43" s="648"/>
      <c r="BZM43" s="7"/>
      <c r="BZN43" s="10"/>
      <c r="BZO43" s="727"/>
      <c r="BZP43" s="648"/>
      <c r="BZQ43" s="7"/>
      <c r="BZR43" s="10"/>
      <c r="BZS43" s="727"/>
      <c r="BZT43" s="648"/>
      <c r="BZU43" s="7"/>
      <c r="BZV43" s="10"/>
      <c r="BZW43" s="727"/>
      <c r="BZX43" s="648"/>
      <c r="BZY43" s="7"/>
      <c r="BZZ43" s="10"/>
      <c r="CAA43" s="727"/>
      <c r="CAB43" s="648"/>
      <c r="CAC43" s="7"/>
      <c r="CAD43" s="10"/>
      <c r="CAE43" s="727"/>
      <c r="CAF43" s="648"/>
      <c r="CAG43" s="7"/>
      <c r="CAH43" s="10"/>
      <c r="CAI43" s="727"/>
      <c r="CAJ43" s="648"/>
      <c r="CAK43" s="7"/>
      <c r="CAL43" s="10"/>
      <c r="CAM43" s="727"/>
      <c r="CAN43" s="648"/>
      <c r="CAO43" s="7"/>
      <c r="CAP43" s="10"/>
      <c r="CAQ43" s="727"/>
      <c r="CAR43" s="648"/>
      <c r="CAS43" s="7"/>
      <c r="CAT43" s="10"/>
      <c r="CAU43" s="727"/>
      <c r="CAV43" s="648"/>
      <c r="CAW43" s="7"/>
      <c r="CAX43" s="10"/>
      <c r="CAY43" s="727"/>
      <c r="CAZ43" s="648"/>
      <c r="CBA43" s="7"/>
      <c r="CBB43" s="10"/>
      <c r="CBC43" s="727"/>
      <c r="CBD43" s="648"/>
      <c r="CBE43" s="7"/>
      <c r="CBF43" s="10"/>
      <c r="CBG43" s="727"/>
      <c r="CBH43" s="648"/>
      <c r="CBI43" s="7"/>
      <c r="CBJ43" s="10"/>
      <c r="CBK43" s="727"/>
      <c r="CBL43" s="648"/>
      <c r="CBM43" s="7"/>
      <c r="CBN43" s="10"/>
      <c r="CBO43" s="727"/>
      <c r="CBP43" s="648"/>
      <c r="CBQ43" s="7"/>
      <c r="CBR43" s="10"/>
      <c r="CBS43" s="727"/>
      <c r="CBT43" s="648"/>
      <c r="CBU43" s="7"/>
      <c r="CBV43" s="10"/>
      <c r="CBW43" s="727"/>
      <c r="CBX43" s="648"/>
      <c r="CBY43" s="7"/>
      <c r="CBZ43" s="10"/>
      <c r="CCA43" s="727"/>
      <c r="CCB43" s="648"/>
      <c r="CCC43" s="7"/>
      <c r="CCD43" s="10"/>
      <c r="CCE43" s="727"/>
      <c r="CCF43" s="648"/>
      <c r="CCG43" s="7"/>
      <c r="CCH43" s="10"/>
      <c r="CCI43" s="727"/>
      <c r="CCJ43" s="648"/>
      <c r="CCK43" s="7"/>
      <c r="CCL43" s="10"/>
      <c r="CCM43" s="727"/>
      <c r="CCN43" s="648"/>
      <c r="CCO43" s="7"/>
      <c r="CCP43" s="10"/>
      <c r="CCQ43" s="727"/>
      <c r="CCR43" s="648"/>
      <c r="CCS43" s="7"/>
      <c r="CCT43" s="10"/>
      <c r="CCU43" s="727"/>
      <c r="CCV43" s="648"/>
      <c r="CCW43" s="7"/>
      <c r="CCX43" s="10"/>
      <c r="CCY43" s="727"/>
      <c r="CCZ43" s="648"/>
      <c r="CDA43" s="7"/>
      <c r="CDB43" s="10"/>
      <c r="CDC43" s="727"/>
      <c r="CDD43" s="648"/>
      <c r="CDE43" s="7"/>
      <c r="CDF43" s="10"/>
      <c r="CDG43" s="727"/>
      <c r="CDH43" s="648"/>
      <c r="CDI43" s="7"/>
      <c r="CDJ43" s="10"/>
      <c r="CDK43" s="727"/>
      <c r="CDL43" s="648"/>
      <c r="CDM43" s="7"/>
      <c r="CDN43" s="10"/>
      <c r="CDO43" s="727"/>
      <c r="CDP43" s="648"/>
      <c r="CDQ43" s="7"/>
      <c r="CDR43" s="10"/>
      <c r="CDS43" s="727"/>
      <c r="CDT43" s="648"/>
      <c r="CDU43" s="7"/>
      <c r="CDV43" s="10"/>
      <c r="CDW43" s="727"/>
      <c r="CDX43" s="648"/>
      <c r="CDY43" s="7"/>
      <c r="CDZ43" s="10"/>
      <c r="CEA43" s="727"/>
      <c r="CEB43" s="648"/>
      <c r="CEC43" s="7"/>
      <c r="CED43" s="10"/>
      <c r="CEE43" s="727"/>
      <c r="CEF43" s="648"/>
      <c r="CEG43" s="7"/>
      <c r="CEH43" s="10"/>
      <c r="CEI43" s="727"/>
      <c r="CEJ43" s="648"/>
      <c r="CEK43" s="7"/>
      <c r="CEL43" s="10"/>
      <c r="CEM43" s="727"/>
      <c r="CEN43" s="648"/>
      <c r="CEO43" s="7"/>
      <c r="CEP43" s="10"/>
      <c r="CEQ43" s="727"/>
      <c r="CER43" s="648"/>
      <c r="CES43" s="7"/>
      <c r="CET43" s="10"/>
      <c r="CEU43" s="727"/>
      <c r="CEV43" s="648"/>
      <c r="CEW43" s="7"/>
      <c r="CEX43" s="10"/>
      <c r="CEY43" s="727"/>
      <c r="CEZ43" s="648"/>
      <c r="CFA43" s="7"/>
      <c r="CFB43" s="10"/>
      <c r="CFC43" s="727"/>
      <c r="CFD43" s="648"/>
      <c r="CFE43" s="7"/>
      <c r="CFF43" s="10"/>
      <c r="CFG43" s="727"/>
      <c r="CFH43" s="648"/>
      <c r="CFI43" s="7"/>
      <c r="CFJ43" s="10"/>
      <c r="CFK43" s="727"/>
      <c r="CFL43" s="648"/>
      <c r="CFM43" s="7"/>
      <c r="CFN43" s="10"/>
      <c r="CFO43" s="727"/>
      <c r="CFP43" s="648"/>
      <c r="CFQ43" s="7"/>
      <c r="CFR43" s="10"/>
      <c r="CFS43" s="727"/>
      <c r="CFT43" s="648"/>
      <c r="CFU43" s="7"/>
      <c r="CFV43" s="10"/>
      <c r="CFW43" s="727"/>
      <c r="CFX43" s="648"/>
      <c r="CFY43" s="7"/>
      <c r="CFZ43" s="10"/>
      <c r="CGA43" s="727"/>
      <c r="CGB43" s="648"/>
      <c r="CGC43" s="7"/>
      <c r="CGD43" s="10"/>
      <c r="CGE43" s="727"/>
      <c r="CGF43" s="648"/>
      <c r="CGG43" s="7"/>
      <c r="CGH43" s="10"/>
      <c r="CGI43" s="727"/>
      <c r="CGJ43" s="648"/>
      <c r="CGK43" s="7"/>
      <c r="CGL43" s="10"/>
      <c r="CGM43" s="727"/>
      <c r="CGN43" s="648"/>
      <c r="CGO43" s="7"/>
      <c r="CGP43" s="10"/>
      <c r="CGQ43" s="727"/>
      <c r="CGR43" s="648"/>
      <c r="CGS43" s="7"/>
      <c r="CGT43" s="10"/>
      <c r="CGU43" s="727"/>
      <c r="CGV43" s="648"/>
      <c r="CGW43" s="7"/>
      <c r="CGX43" s="10"/>
      <c r="CGY43" s="727"/>
      <c r="CGZ43" s="648"/>
      <c r="CHA43" s="7"/>
      <c r="CHB43" s="10"/>
      <c r="CHC43" s="727"/>
      <c r="CHD43" s="648"/>
      <c r="CHE43" s="7"/>
      <c r="CHF43" s="10"/>
      <c r="CHG43" s="727"/>
      <c r="CHH43" s="648"/>
      <c r="CHI43" s="7"/>
      <c r="CHJ43" s="10"/>
      <c r="CHK43" s="727"/>
      <c r="CHL43" s="648"/>
      <c r="CHM43" s="7"/>
      <c r="CHN43" s="10"/>
      <c r="CHO43" s="727"/>
      <c r="CHP43" s="648"/>
      <c r="CHQ43" s="7"/>
      <c r="CHR43" s="10"/>
      <c r="CHS43" s="727"/>
      <c r="CHT43" s="648"/>
      <c r="CHU43" s="7"/>
      <c r="CHV43" s="10"/>
      <c r="CHW43" s="727"/>
      <c r="CHX43" s="648"/>
      <c r="CHY43" s="7"/>
      <c r="CHZ43" s="10"/>
      <c r="CIA43" s="727"/>
      <c r="CIB43" s="648"/>
      <c r="CIC43" s="7"/>
      <c r="CID43" s="10"/>
      <c r="CIE43" s="727"/>
      <c r="CIF43" s="648"/>
      <c r="CIG43" s="7"/>
      <c r="CIH43" s="10"/>
      <c r="CII43" s="727"/>
      <c r="CIJ43" s="648"/>
      <c r="CIK43" s="7"/>
      <c r="CIL43" s="10"/>
      <c r="CIM43" s="727"/>
      <c r="CIN43" s="648"/>
      <c r="CIO43" s="7"/>
      <c r="CIP43" s="10"/>
      <c r="CIQ43" s="727"/>
      <c r="CIR43" s="648"/>
      <c r="CIS43" s="7"/>
      <c r="CIT43" s="10"/>
      <c r="CIU43" s="727"/>
      <c r="CIV43" s="648"/>
      <c r="CIW43" s="7"/>
      <c r="CIX43" s="10"/>
      <c r="CIY43" s="727"/>
      <c r="CIZ43" s="648"/>
      <c r="CJA43" s="7"/>
      <c r="CJB43" s="10"/>
      <c r="CJC43" s="727"/>
      <c r="CJD43" s="648"/>
      <c r="CJE43" s="7"/>
      <c r="CJF43" s="10"/>
      <c r="CJG43" s="727"/>
      <c r="CJH43" s="648"/>
      <c r="CJI43" s="7"/>
      <c r="CJJ43" s="10"/>
      <c r="CJK43" s="727"/>
      <c r="CJL43" s="648"/>
      <c r="CJM43" s="7"/>
      <c r="CJN43" s="10"/>
      <c r="CJO43" s="727"/>
      <c r="CJP43" s="648"/>
      <c r="CJQ43" s="7"/>
      <c r="CJR43" s="10"/>
      <c r="CJS43" s="727"/>
      <c r="CJT43" s="648"/>
      <c r="CJU43" s="7"/>
      <c r="CJV43" s="10"/>
      <c r="CJW43" s="727"/>
      <c r="CJX43" s="648"/>
      <c r="CJY43" s="7"/>
      <c r="CJZ43" s="10"/>
      <c r="CKA43" s="727"/>
      <c r="CKB43" s="648"/>
      <c r="CKC43" s="7"/>
      <c r="CKD43" s="10"/>
      <c r="CKE43" s="727"/>
      <c r="CKF43" s="648"/>
      <c r="CKG43" s="7"/>
      <c r="CKH43" s="10"/>
      <c r="CKI43" s="727"/>
      <c r="CKJ43" s="648"/>
      <c r="CKK43" s="7"/>
      <c r="CKL43" s="10"/>
      <c r="CKM43" s="727"/>
      <c r="CKN43" s="648"/>
      <c r="CKO43" s="7"/>
      <c r="CKP43" s="10"/>
      <c r="CKQ43" s="727"/>
      <c r="CKR43" s="648"/>
      <c r="CKS43" s="7"/>
      <c r="CKT43" s="10"/>
      <c r="CKU43" s="727"/>
      <c r="CKV43" s="648"/>
      <c r="CKW43" s="7"/>
      <c r="CKX43" s="10"/>
      <c r="CKY43" s="727"/>
      <c r="CKZ43" s="648"/>
      <c r="CLA43" s="7"/>
      <c r="CLB43" s="10"/>
      <c r="CLC43" s="727"/>
      <c r="CLD43" s="648"/>
      <c r="CLE43" s="7"/>
      <c r="CLF43" s="10"/>
      <c r="CLG43" s="727"/>
      <c r="CLH43" s="648"/>
      <c r="CLI43" s="7"/>
      <c r="CLJ43" s="10"/>
      <c r="CLK43" s="727"/>
      <c r="CLL43" s="648"/>
      <c r="CLM43" s="7"/>
      <c r="CLN43" s="10"/>
      <c r="CLO43" s="727"/>
      <c r="CLP43" s="648"/>
      <c r="CLQ43" s="7"/>
      <c r="CLR43" s="10"/>
      <c r="CLS43" s="727"/>
      <c r="CLT43" s="648"/>
      <c r="CLU43" s="7"/>
      <c r="CLV43" s="10"/>
      <c r="CLW43" s="727"/>
      <c r="CLX43" s="648"/>
      <c r="CLY43" s="7"/>
      <c r="CLZ43" s="10"/>
      <c r="CMA43" s="727"/>
      <c r="CMB43" s="648"/>
      <c r="CMC43" s="7"/>
      <c r="CMD43" s="10"/>
      <c r="CME43" s="727"/>
      <c r="CMF43" s="648"/>
      <c r="CMG43" s="7"/>
      <c r="CMH43" s="10"/>
      <c r="CMI43" s="727"/>
      <c r="CMJ43" s="648"/>
      <c r="CMK43" s="7"/>
      <c r="CML43" s="10"/>
      <c r="CMM43" s="727"/>
      <c r="CMN43" s="648"/>
      <c r="CMO43" s="7"/>
      <c r="CMP43" s="10"/>
      <c r="CMQ43" s="727"/>
      <c r="CMR43" s="648"/>
      <c r="CMS43" s="7"/>
      <c r="CMT43" s="10"/>
      <c r="CMU43" s="727"/>
      <c r="CMV43" s="648"/>
      <c r="CMW43" s="7"/>
      <c r="CMX43" s="10"/>
      <c r="CMY43" s="727"/>
      <c r="CMZ43" s="648"/>
      <c r="CNA43" s="7"/>
      <c r="CNB43" s="10"/>
      <c r="CNC43" s="727"/>
      <c r="CND43" s="648"/>
      <c r="CNE43" s="7"/>
      <c r="CNF43" s="10"/>
      <c r="CNG43" s="727"/>
      <c r="CNH43" s="648"/>
      <c r="CNI43" s="7"/>
      <c r="CNJ43" s="10"/>
      <c r="CNK43" s="727"/>
      <c r="CNL43" s="648"/>
      <c r="CNM43" s="7"/>
      <c r="CNN43" s="10"/>
      <c r="CNO43" s="727"/>
      <c r="CNP43" s="648"/>
      <c r="CNQ43" s="7"/>
      <c r="CNR43" s="10"/>
      <c r="CNS43" s="727"/>
      <c r="CNT43" s="648"/>
      <c r="CNU43" s="7"/>
      <c r="CNV43" s="10"/>
      <c r="CNW43" s="727"/>
      <c r="CNX43" s="648"/>
      <c r="CNY43" s="7"/>
      <c r="CNZ43" s="10"/>
      <c r="COA43" s="727"/>
      <c r="COB43" s="648"/>
      <c r="COC43" s="7"/>
      <c r="COD43" s="10"/>
      <c r="COE43" s="727"/>
      <c r="COF43" s="648"/>
      <c r="COG43" s="7"/>
      <c r="COH43" s="10"/>
      <c r="COI43" s="727"/>
      <c r="COJ43" s="648"/>
      <c r="COK43" s="7"/>
      <c r="COL43" s="10"/>
      <c r="COM43" s="727"/>
      <c r="CON43" s="648"/>
      <c r="COO43" s="7"/>
      <c r="COP43" s="10"/>
      <c r="COQ43" s="727"/>
      <c r="COR43" s="648"/>
      <c r="COS43" s="7"/>
      <c r="COT43" s="10"/>
      <c r="COU43" s="727"/>
      <c r="COV43" s="648"/>
      <c r="COW43" s="7"/>
      <c r="COX43" s="10"/>
      <c r="COY43" s="727"/>
      <c r="COZ43" s="648"/>
      <c r="CPA43" s="7"/>
      <c r="CPB43" s="10"/>
      <c r="CPC43" s="727"/>
      <c r="CPD43" s="648"/>
      <c r="CPE43" s="7"/>
      <c r="CPF43" s="10"/>
      <c r="CPG43" s="727"/>
      <c r="CPH43" s="648"/>
      <c r="CPI43" s="7"/>
      <c r="CPJ43" s="10"/>
      <c r="CPK43" s="727"/>
      <c r="CPL43" s="648"/>
      <c r="CPM43" s="7"/>
      <c r="CPN43" s="10"/>
      <c r="CPO43" s="727"/>
      <c r="CPP43" s="648"/>
      <c r="CPQ43" s="7"/>
      <c r="CPR43" s="10"/>
      <c r="CPS43" s="727"/>
      <c r="CPT43" s="648"/>
      <c r="CPU43" s="7"/>
      <c r="CPV43" s="10"/>
      <c r="CPW43" s="727"/>
      <c r="CPX43" s="648"/>
      <c r="CPY43" s="7"/>
      <c r="CPZ43" s="10"/>
      <c r="CQA43" s="727"/>
      <c r="CQB43" s="648"/>
      <c r="CQC43" s="7"/>
      <c r="CQD43" s="10"/>
      <c r="CQE43" s="727"/>
      <c r="CQF43" s="648"/>
      <c r="CQG43" s="7"/>
      <c r="CQH43" s="10"/>
      <c r="CQI43" s="727"/>
      <c r="CQJ43" s="648"/>
      <c r="CQK43" s="7"/>
      <c r="CQL43" s="10"/>
      <c r="CQM43" s="727"/>
      <c r="CQN43" s="648"/>
      <c r="CQO43" s="7"/>
      <c r="CQP43" s="10"/>
      <c r="CQQ43" s="727"/>
      <c r="CQR43" s="648"/>
      <c r="CQS43" s="7"/>
      <c r="CQT43" s="10"/>
      <c r="CQU43" s="727"/>
      <c r="CQV43" s="648"/>
      <c r="CQW43" s="7"/>
      <c r="CQX43" s="10"/>
      <c r="CQY43" s="727"/>
      <c r="CQZ43" s="648"/>
      <c r="CRA43" s="7"/>
      <c r="CRB43" s="10"/>
      <c r="CRC43" s="727"/>
      <c r="CRD43" s="648"/>
      <c r="CRE43" s="7"/>
      <c r="CRF43" s="10"/>
      <c r="CRG43" s="727"/>
      <c r="CRH43" s="648"/>
      <c r="CRI43" s="7"/>
      <c r="CRJ43" s="10"/>
      <c r="CRK43" s="727"/>
      <c r="CRL43" s="648"/>
      <c r="CRM43" s="7"/>
      <c r="CRN43" s="10"/>
      <c r="CRO43" s="727"/>
      <c r="CRP43" s="648"/>
      <c r="CRQ43" s="7"/>
      <c r="CRR43" s="10"/>
      <c r="CRS43" s="727"/>
      <c r="CRT43" s="648"/>
      <c r="CRU43" s="7"/>
      <c r="CRV43" s="10"/>
      <c r="CRW43" s="727"/>
      <c r="CRX43" s="648"/>
      <c r="CRY43" s="7"/>
      <c r="CRZ43" s="10"/>
      <c r="CSA43" s="727"/>
      <c r="CSB43" s="648"/>
      <c r="CSC43" s="7"/>
      <c r="CSD43" s="10"/>
      <c r="CSE43" s="727"/>
      <c r="CSF43" s="648"/>
      <c r="CSG43" s="7"/>
      <c r="CSH43" s="10"/>
      <c r="CSI43" s="727"/>
      <c r="CSJ43" s="648"/>
      <c r="CSK43" s="7"/>
      <c r="CSL43" s="10"/>
      <c r="CSM43" s="727"/>
      <c r="CSN43" s="648"/>
      <c r="CSO43" s="7"/>
      <c r="CSP43" s="10"/>
      <c r="CSQ43" s="727"/>
      <c r="CSR43" s="648"/>
      <c r="CSS43" s="7"/>
      <c r="CST43" s="10"/>
      <c r="CSU43" s="727"/>
      <c r="CSV43" s="648"/>
      <c r="CSW43" s="7"/>
      <c r="CSX43" s="10"/>
      <c r="CSY43" s="727"/>
      <c r="CSZ43" s="648"/>
      <c r="CTA43" s="7"/>
      <c r="CTB43" s="10"/>
      <c r="CTC43" s="727"/>
      <c r="CTD43" s="648"/>
      <c r="CTE43" s="7"/>
      <c r="CTF43" s="10"/>
      <c r="CTG43" s="727"/>
      <c r="CTH43" s="648"/>
      <c r="CTI43" s="7"/>
      <c r="CTJ43" s="10"/>
      <c r="CTK43" s="727"/>
      <c r="CTL43" s="648"/>
      <c r="CTM43" s="7"/>
      <c r="CTN43" s="10"/>
      <c r="CTO43" s="727"/>
      <c r="CTP43" s="648"/>
      <c r="CTQ43" s="7"/>
      <c r="CTR43" s="10"/>
      <c r="CTS43" s="727"/>
      <c r="CTT43" s="648"/>
      <c r="CTU43" s="7"/>
      <c r="CTV43" s="10"/>
      <c r="CTW43" s="727"/>
      <c r="CTX43" s="648"/>
      <c r="CTY43" s="7"/>
      <c r="CTZ43" s="10"/>
      <c r="CUA43" s="727"/>
      <c r="CUB43" s="648"/>
      <c r="CUC43" s="7"/>
      <c r="CUD43" s="10"/>
      <c r="CUE43" s="727"/>
      <c r="CUF43" s="648"/>
      <c r="CUG43" s="7"/>
      <c r="CUH43" s="10"/>
      <c r="CUI43" s="727"/>
      <c r="CUJ43" s="648"/>
      <c r="CUK43" s="7"/>
      <c r="CUL43" s="10"/>
      <c r="CUM43" s="727"/>
      <c r="CUN43" s="648"/>
      <c r="CUO43" s="7"/>
      <c r="CUP43" s="10"/>
      <c r="CUQ43" s="727"/>
      <c r="CUR43" s="648"/>
      <c r="CUS43" s="7"/>
      <c r="CUT43" s="10"/>
      <c r="CUU43" s="727"/>
      <c r="CUV43" s="648"/>
      <c r="CUW43" s="7"/>
      <c r="CUX43" s="10"/>
      <c r="CUY43" s="727"/>
      <c r="CUZ43" s="648"/>
      <c r="CVA43" s="7"/>
      <c r="CVB43" s="10"/>
      <c r="CVC43" s="727"/>
      <c r="CVD43" s="648"/>
      <c r="CVE43" s="7"/>
      <c r="CVF43" s="10"/>
      <c r="CVG43" s="727"/>
      <c r="CVH43" s="648"/>
      <c r="CVI43" s="7"/>
      <c r="CVJ43" s="10"/>
      <c r="CVK43" s="727"/>
      <c r="CVL43" s="648"/>
      <c r="CVM43" s="7"/>
      <c r="CVN43" s="10"/>
      <c r="CVO43" s="727"/>
      <c r="CVP43" s="648"/>
      <c r="CVQ43" s="7"/>
      <c r="CVR43" s="10"/>
      <c r="CVS43" s="727"/>
      <c r="CVT43" s="648"/>
      <c r="CVU43" s="7"/>
      <c r="CVV43" s="10"/>
      <c r="CVW43" s="727"/>
      <c r="CVX43" s="648"/>
      <c r="CVY43" s="7"/>
      <c r="CVZ43" s="10"/>
      <c r="CWA43" s="727"/>
      <c r="CWB43" s="648"/>
      <c r="CWC43" s="7"/>
      <c r="CWD43" s="10"/>
      <c r="CWE43" s="727"/>
      <c r="CWF43" s="648"/>
      <c r="CWG43" s="7"/>
      <c r="CWH43" s="10"/>
      <c r="CWI43" s="727"/>
      <c r="CWJ43" s="648"/>
      <c r="CWK43" s="7"/>
      <c r="CWL43" s="10"/>
      <c r="CWM43" s="727"/>
      <c r="CWN43" s="648"/>
      <c r="CWO43" s="7"/>
      <c r="CWP43" s="10"/>
      <c r="CWQ43" s="727"/>
      <c r="CWR43" s="648"/>
      <c r="CWS43" s="7"/>
      <c r="CWT43" s="10"/>
      <c r="CWU43" s="727"/>
      <c r="CWV43" s="648"/>
      <c r="CWW43" s="7"/>
      <c r="CWX43" s="10"/>
      <c r="CWY43" s="727"/>
      <c r="CWZ43" s="648"/>
      <c r="CXA43" s="7"/>
      <c r="CXB43" s="10"/>
      <c r="CXC43" s="727"/>
      <c r="CXD43" s="648"/>
      <c r="CXE43" s="7"/>
      <c r="CXF43" s="10"/>
      <c r="CXG43" s="727"/>
      <c r="CXH43" s="648"/>
      <c r="CXI43" s="7"/>
      <c r="CXJ43" s="10"/>
      <c r="CXK43" s="727"/>
      <c r="CXL43" s="648"/>
      <c r="CXM43" s="7"/>
      <c r="CXN43" s="10"/>
      <c r="CXO43" s="727"/>
      <c r="CXP43" s="648"/>
      <c r="CXQ43" s="7"/>
      <c r="CXR43" s="10"/>
      <c r="CXS43" s="727"/>
      <c r="CXT43" s="648"/>
      <c r="CXU43" s="7"/>
      <c r="CXV43" s="10"/>
      <c r="CXW43" s="727"/>
      <c r="CXX43" s="648"/>
      <c r="CXY43" s="7"/>
      <c r="CXZ43" s="10"/>
      <c r="CYA43" s="727"/>
      <c r="CYB43" s="648"/>
      <c r="CYC43" s="7"/>
      <c r="CYD43" s="10"/>
      <c r="CYE43" s="727"/>
      <c r="CYF43" s="648"/>
      <c r="CYG43" s="7"/>
      <c r="CYH43" s="10"/>
      <c r="CYI43" s="727"/>
      <c r="CYJ43" s="648"/>
      <c r="CYK43" s="7"/>
      <c r="CYL43" s="10"/>
      <c r="CYM43" s="727"/>
      <c r="CYN43" s="648"/>
      <c r="CYO43" s="7"/>
      <c r="CYP43" s="10"/>
      <c r="CYQ43" s="727"/>
      <c r="CYR43" s="648"/>
      <c r="CYS43" s="7"/>
      <c r="CYT43" s="10"/>
      <c r="CYU43" s="727"/>
      <c r="CYV43" s="648"/>
      <c r="CYW43" s="7"/>
      <c r="CYX43" s="10"/>
      <c r="CYY43" s="727"/>
      <c r="CYZ43" s="648"/>
      <c r="CZA43" s="7"/>
      <c r="CZB43" s="10"/>
      <c r="CZC43" s="727"/>
      <c r="CZD43" s="648"/>
      <c r="CZE43" s="7"/>
      <c r="CZF43" s="10"/>
      <c r="CZG43" s="727"/>
      <c r="CZH43" s="648"/>
      <c r="CZI43" s="7"/>
      <c r="CZJ43" s="10"/>
      <c r="CZK43" s="727"/>
      <c r="CZL43" s="648"/>
      <c r="CZM43" s="7"/>
      <c r="CZN43" s="10"/>
      <c r="CZO43" s="727"/>
      <c r="CZP43" s="648"/>
      <c r="CZQ43" s="7"/>
      <c r="CZR43" s="10"/>
      <c r="CZS43" s="727"/>
      <c r="CZT43" s="648"/>
      <c r="CZU43" s="7"/>
      <c r="CZV43" s="10"/>
      <c r="CZW43" s="727"/>
      <c r="CZX43" s="648"/>
      <c r="CZY43" s="7"/>
      <c r="CZZ43" s="10"/>
      <c r="DAA43" s="727"/>
      <c r="DAB43" s="648"/>
      <c r="DAC43" s="7"/>
      <c r="DAD43" s="10"/>
      <c r="DAE43" s="727"/>
      <c r="DAF43" s="648"/>
      <c r="DAG43" s="7"/>
      <c r="DAH43" s="10"/>
      <c r="DAI43" s="727"/>
      <c r="DAJ43" s="648"/>
      <c r="DAK43" s="7"/>
      <c r="DAL43" s="10"/>
      <c r="DAM43" s="727"/>
      <c r="DAN43" s="648"/>
      <c r="DAO43" s="7"/>
      <c r="DAP43" s="10"/>
      <c r="DAQ43" s="727"/>
      <c r="DAR43" s="648"/>
      <c r="DAS43" s="7"/>
      <c r="DAT43" s="10"/>
      <c r="DAU43" s="727"/>
      <c r="DAV43" s="648"/>
      <c r="DAW43" s="7"/>
      <c r="DAX43" s="10"/>
      <c r="DAY43" s="727"/>
      <c r="DAZ43" s="648"/>
      <c r="DBA43" s="7"/>
      <c r="DBB43" s="10"/>
      <c r="DBC43" s="727"/>
      <c r="DBD43" s="648"/>
      <c r="DBE43" s="7"/>
      <c r="DBF43" s="10"/>
      <c r="DBG43" s="727"/>
      <c r="DBH43" s="648"/>
      <c r="DBI43" s="7"/>
      <c r="DBJ43" s="10"/>
      <c r="DBK43" s="727"/>
      <c r="DBL43" s="648"/>
      <c r="DBM43" s="7"/>
      <c r="DBN43" s="10"/>
      <c r="DBO43" s="727"/>
      <c r="DBP43" s="648"/>
      <c r="DBQ43" s="7"/>
      <c r="DBR43" s="10"/>
      <c r="DBS43" s="727"/>
      <c r="DBT43" s="648"/>
      <c r="DBU43" s="7"/>
      <c r="DBV43" s="10"/>
      <c r="DBW43" s="727"/>
      <c r="DBX43" s="648"/>
      <c r="DBY43" s="7"/>
      <c r="DBZ43" s="10"/>
      <c r="DCA43" s="727"/>
      <c r="DCB43" s="648"/>
      <c r="DCC43" s="7"/>
      <c r="DCD43" s="10"/>
      <c r="DCE43" s="727"/>
      <c r="DCF43" s="648"/>
      <c r="DCG43" s="7"/>
      <c r="DCH43" s="10"/>
      <c r="DCI43" s="727"/>
      <c r="DCJ43" s="648"/>
      <c r="DCK43" s="7"/>
      <c r="DCL43" s="10"/>
      <c r="DCM43" s="727"/>
      <c r="DCN43" s="648"/>
      <c r="DCO43" s="7"/>
      <c r="DCP43" s="10"/>
      <c r="DCQ43" s="727"/>
      <c r="DCR43" s="648"/>
      <c r="DCS43" s="7"/>
      <c r="DCT43" s="10"/>
      <c r="DCU43" s="727"/>
      <c r="DCV43" s="648"/>
      <c r="DCW43" s="7"/>
      <c r="DCX43" s="10"/>
      <c r="DCY43" s="727"/>
      <c r="DCZ43" s="648"/>
      <c r="DDA43" s="7"/>
      <c r="DDB43" s="10"/>
      <c r="DDC43" s="727"/>
      <c r="DDD43" s="648"/>
      <c r="DDE43" s="7"/>
      <c r="DDF43" s="10"/>
      <c r="DDG43" s="727"/>
      <c r="DDH43" s="648"/>
      <c r="DDI43" s="7"/>
      <c r="DDJ43" s="10"/>
      <c r="DDK43" s="727"/>
      <c r="DDL43" s="648"/>
      <c r="DDM43" s="7"/>
      <c r="DDN43" s="10"/>
      <c r="DDO43" s="727"/>
      <c r="DDP43" s="648"/>
      <c r="DDQ43" s="7"/>
      <c r="DDR43" s="10"/>
      <c r="DDS43" s="727"/>
      <c r="DDT43" s="648"/>
      <c r="DDU43" s="7"/>
      <c r="DDV43" s="10"/>
      <c r="DDW43" s="727"/>
      <c r="DDX43" s="648"/>
      <c r="DDY43" s="7"/>
      <c r="DDZ43" s="10"/>
      <c r="DEA43" s="727"/>
      <c r="DEB43" s="648"/>
      <c r="DEC43" s="7"/>
      <c r="DED43" s="10"/>
      <c r="DEE43" s="727"/>
      <c r="DEF43" s="648"/>
      <c r="DEG43" s="7"/>
      <c r="DEH43" s="10"/>
      <c r="DEI43" s="727"/>
      <c r="DEJ43" s="648"/>
      <c r="DEK43" s="7"/>
      <c r="DEL43" s="10"/>
      <c r="DEM43" s="727"/>
      <c r="DEN43" s="648"/>
      <c r="DEO43" s="7"/>
      <c r="DEP43" s="10"/>
      <c r="DEQ43" s="727"/>
      <c r="DER43" s="648"/>
      <c r="DES43" s="7"/>
      <c r="DET43" s="10"/>
      <c r="DEU43" s="727"/>
      <c r="DEV43" s="648"/>
      <c r="DEW43" s="7"/>
      <c r="DEX43" s="10"/>
      <c r="DEY43" s="727"/>
      <c r="DEZ43" s="648"/>
      <c r="DFA43" s="7"/>
      <c r="DFB43" s="10"/>
      <c r="DFC43" s="727"/>
      <c r="DFD43" s="648"/>
      <c r="DFE43" s="7"/>
      <c r="DFF43" s="10"/>
      <c r="DFG43" s="727"/>
      <c r="DFH43" s="648"/>
      <c r="DFI43" s="7"/>
      <c r="DFJ43" s="10"/>
      <c r="DFK43" s="727"/>
      <c r="DFL43" s="648"/>
      <c r="DFM43" s="7"/>
      <c r="DFN43" s="10"/>
      <c r="DFO43" s="727"/>
      <c r="DFP43" s="648"/>
      <c r="DFQ43" s="7"/>
      <c r="DFR43" s="10"/>
      <c r="DFS43" s="727"/>
      <c r="DFT43" s="648"/>
      <c r="DFU43" s="7"/>
      <c r="DFV43" s="10"/>
      <c r="DFW43" s="727"/>
      <c r="DFX43" s="648"/>
      <c r="DFY43" s="7"/>
      <c r="DFZ43" s="10"/>
      <c r="DGA43" s="727"/>
      <c r="DGB43" s="648"/>
      <c r="DGC43" s="7"/>
      <c r="DGD43" s="10"/>
      <c r="DGE43" s="727"/>
      <c r="DGF43" s="648"/>
      <c r="DGG43" s="7"/>
      <c r="DGH43" s="10"/>
      <c r="DGI43" s="727"/>
      <c r="DGJ43" s="648"/>
      <c r="DGK43" s="7"/>
      <c r="DGL43" s="10"/>
      <c r="DGM43" s="727"/>
      <c r="DGN43" s="648"/>
      <c r="DGO43" s="7"/>
      <c r="DGP43" s="10"/>
      <c r="DGQ43" s="727"/>
      <c r="DGR43" s="648"/>
      <c r="DGS43" s="7"/>
      <c r="DGT43" s="10"/>
      <c r="DGU43" s="727"/>
      <c r="DGV43" s="648"/>
      <c r="DGW43" s="7"/>
      <c r="DGX43" s="10"/>
      <c r="DGY43" s="727"/>
      <c r="DGZ43" s="648"/>
      <c r="DHA43" s="7"/>
      <c r="DHB43" s="10"/>
      <c r="DHC43" s="727"/>
      <c r="DHD43" s="648"/>
      <c r="DHE43" s="7"/>
      <c r="DHF43" s="10"/>
      <c r="DHG43" s="727"/>
      <c r="DHH43" s="648"/>
      <c r="DHI43" s="7"/>
      <c r="DHJ43" s="10"/>
      <c r="DHK43" s="727"/>
      <c r="DHL43" s="648"/>
      <c r="DHM43" s="7"/>
      <c r="DHN43" s="10"/>
      <c r="DHO43" s="727"/>
      <c r="DHP43" s="648"/>
      <c r="DHQ43" s="7"/>
      <c r="DHR43" s="10"/>
      <c r="DHS43" s="727"/>
      <c r="DHT43" s="648"/>
      <c r="DHU43" s="7"/>
      <c r="DHV43" s="10"/>
      <c r="DHW43" s="727"/>
      <c r="DHX43" s="648"/>
      <c r="DHY43" s="7"/>
      <c r="DHZ43" s="10"/>
      <c r="DIA43" s="727"/>
      <c r="DIB43" s="648"/>
      <c r="DIC43" s="7"/>
      <c r="DID43" s="10"/>
      <c r="DIE43" s="727"/>
      <c r="DIF43" s="648"/>
      <c r="DIG43" s="7"/>
      <c r="DIH43" s="10"/>
      <c r="DII43" s="727"/>
      <c r="DIJ43" s="648"/>
      <c r="DIK43" s="7"/>
      <c r="DIL43" s="10"/>
      <c r="DIM43" s="727"/>
      <c r="DIN43" s="648"/>
      <c r="DIO43" s="7"/>
      <c r="DIP43" s="10"/>
      <c r="DIQ43" s="727"/>
      <c r="DIR43" s="648"/>
      <c r="DIS43" s="7"/>
      <c r="DIT43" s="10"/>
      <c r="DIU43" s="727"/>
      <c r="DIV43" s="648"/>
      <c r="DIW43" s="7"/>
      <c r="DIX43" s="10"/>
      <c r="DIY43" s="727"/>
      <c r="DIZ43" s="648"/>
      <c r="DJA43" s="7"/>
      <c r="DJB43" s="10"/>
      <c r="DJC43" s="727"/>
      <c r="DJD43" s="648"/>
      <c r="DJE43" s="7"/>
      <c r="DJF43" s="10"/>
      <c r="DJG43" s="727"/>
      <c r="DJH43" s="648"/>
      <c r="DJI43" s="7"/>
      <c r="DJJ43" s="10"/>
      <c r="DJK43" s="727"/>
      <c r="DJL43" s="648"/>
      <c r="DJM43" s="7"/>
      <c r="DJN43" s="10"/>
      <c r="DJO43" s="727"/>
      <c r="DJP43" s="648"/>
      <c r="DJQ43" s="7"/>
      <c r="DJR43" s="10"/>
      <c r="DJS43" s="727"/>
      <c r="DJT43" s="648"/>
      <c r="DJU43" s="7"/>
      <c r="DJV43" s="10"/>
      <c r="DJW43" s="727"/>
      <c r="DJX43" s="648"/>
      <c r="DJY43" s="7"/>
      <c r="DJZ43" s="10"/>
      <c r="DKA43" s="727"/>
      <c r="DKB43" s="648"/>
      <c r="DKC43" s="7"/>
      <c r="DKD43" s="10"/>
      <c r="DKE43" s="727"/>
      <c r="DKF43" s="648"/>
      <c r="DKG43" s="7"/>
      <c r="DKH43" s="10"/>
      <c r="DKI43" s="727"/>
      <c r="DKJ43" s="648"/>
      <c r="DKK43" s="7"/>
      <c r="DKL43" s="10"/>
      <c r="DKM43" s="727"/>
      <c r="DKN43" s="648"/>
      <c r="DKO43" s="7"/>
      <c r="DKP43" s="10"/>
      <c r="DKQ43" s="727"/>
      <c r="DKR43" s="648"/>
      <c r="DKS43" s="7"/>
      <c r="DKT43" s="10"/>
      <c r="DKU43" s="727"/>
      <c r="DKV43" s="648"/>
      <c r="DKW43" s="7"/>
      <c r="DKX43" s="10"/>
      <c r="DKY43" s="727"/>
      <c r="DKZ43" s="648"/>
      <c r="DLA43" s="7"/>
      <c r="DLB43" s="10"/>
      <c r="DLC43" s="727"/>
      <c r="DLD43" s="648"/>
      <c r="DLE43" s="7"/>
      <c r="DLF43" s="10"/>
      <c r="DLG43" s="727"/>
      <c r="DLH43" s="648"/>
      <c r="DLI43" s="7"/>
      <c r="DLJ43" s="10"/>
      <c r="DLK43" s="727"/>
      <c r="DLL43" s="648"/>
      <c r="DLM43" s="7"/>
      <c r="DLN43" s="10"/>
      <c r="DLO43" s="727"/>
      <c r="DLP43" s="648"/>
      <c r="DLQ43" s="7"/>
      <c r="DLR43" s="10"/>
      <c r="DLS43" s="727"/>
      <c r="DLT43" s="648"/>
      <c r="DLU43" s="7"/>
      <c r="DLV43" s="10"/>
      <c r="DLW43" s="727"/>
      <c r="DLX43" s="648"/>
      <c r="DLY43" s="7"/>
      <c r="DLZ43" s="10"/>
      <c r="DMA43" s="727"/>
      <c r="DMB43" s="648"/>
      <c r="DMC43" s="7"/>
      <c r="DMD43" s="10"/>
      <c r="DME43" s="727"/>
      <c r="DMF43" s="648"/>
      <c r="DMG43" s="7"/>
      <c r="DMH43" s="10"/>
      <c r="DMI43" s="727"/>
      <c r="DMJ43" s="648"/>
      <c r="DMK43" s="7"/>
      <c r="DML43" s="10"/>
      <c r="DMM43" s="727"/>
      <c r="DMN43" s="648"/>
      <c r="DMO43" s="7"/>
      <c r="DMP43" s="10"/>
      <c r="DMQ43" s="727"/>
      <c r="DMR43" s="648"/>
      <c r="DMS43" s="7"/>
      <c r="DMT43" s="10"/>
      <c r="DMU43" s="727"/>
      <c r="DMV43" s="648"/>
      <c r="DMW43" s="7"/>
      <c r="DMX43" s="10"/>
      <c r="DMY43" s="727"/>
      <c r="DMZ43" s="648"/>
      <c r="DNA43" s="7"/>
      <c r="DNB43" s="10"/>
      <c r="DNC43" s="727"/>
      <c r="DND43" s="648"/>
      <c r="DNE43" s="7"/>
      <c r="DNF43" s="10"/>
      <c r="DNG43" s="727"/>
      <c r="DNH43" s="648"/>
      <c r="DNI43" s="7"/>
      <c r="DNJ43" s="10"/>
      <c r="DNK43" s="727"/>
      <c r="DNL43" s="648"/>
      <c r="DNM43" s="7"/>
      <c r="DNN43" s="10"/>
      <c r="DNO43" s="727"/>
      <c r="DNP43" s="648"/>
      <c r="DNQ43" s="7"/>
      <c r="DNR43" s="10"/>
      <c r="DNS43" s="727"/>
      <c r="DNT43" s="648"/>
      <c r="DNU43" s="7"/>
      <c r="DNV43" s="10"/>
      <c r="DNW43" s="727"/>
      <c r="DNX43" s="648"/>
      <c r="DNY43" s="7"/>
      <c r="DNZ43" s="10"/>
      <c r="DOA43" s="727"/>
      <c r="DOB43" s="648"/>
      <c r="DOC43" s="7"/>
      <c r="DOD43" s="10"/>
      <c r="DOE43" s="727"/>
      <c r="DOF43" s="648"/>
      <c r="DOG43" s="7"/>
      <c r="DOH43" s="10"/>
      <c r="DOI43" s="727"/>
      <c r="DOJ43" s="648"/>
      <c r="DOK43" s="7"/>
      <c r="DOL43" s="10"/>
      <c r="DOM43" s="727"/>
      <c r="DON43" s="648"/>
      <c r="DOO43" s="7"/>
      <c r="DOP43" s="10"/>
      <c r="DOQ43" s="727"/>
      <c r="DOR43" s="648"/>
      <c r="DOS43" s="7"/>
      <c r="DOT43" s="10"/>
      <c r="DOU43" s="727"/>
      <c r="DOV43" s="648"/>
      <c r="DOW43" s="7"/>
      <c r="DOX43" s="10"/>
      <c r="DOY43" s="727"/>
      <c r="DOZ43" s="648"/>
      <c r="DPA43" s="7"/>
      <c r="DPB43" s="10"/>
      <c r="DPC43" s="727"/>
      <c r="DPD43" s="648"/>
      <c r="DPE43" s="7"/>
      <c r="DPF43" s="10"/>
      <c r="DPG43" s="727"/>
      <c r="DPH43" s="648"/>
      <c r="DPI43" s="7"/>
      <c r="DPJ43" s="10"/>
      <c r="DPK43" s="727"/>
      <c r="DPL43" s="648"/>
      <c r="DPM43" s="7"/>
      <c r="DPN43" s="10"/>
      <c r="DPO43" s="727"/>
      <c r="DPP43" s="648"/>
      <c r="DPQ43" s="7"/>
      <c r="DPR43" s="10"/>
      <c r="DPS43" s="727"/>
      <c r="DPT43" s="648"/>
      <c r="DPU43" s="7"/>
      <c r="DPV43" s="10"/>
      <c r="DPW43" s="727"/>
      <c r="DPX43" s="648"/>
      <c r="DPY43" s="7"/>
      <c r="DPZ43" s="10"/>
      <c r="DQA43" s="727"/>
      <c r="DQB43" s="648"/>
      <c r="DQC43" s="7"/>
      <c r="DQD43" s="10"/>
      <c r="DQE43" s="727"/>
      <c r="DQF43" s="648"/>
      <c r="DQG43" s="7"/>
      <c r="DQH43" s="10"/>
      <c r="DQI43" s="727"/>
      <c r="DQJ43" s="648"/>
      <c r="DQK43" s="7"/>
      <c r="DQL43" s="10"/>
      <c r="DQM43" s="727"/>
      <c r="DQN43" s="648"/>
      <c r="DQO43" s="7"/>
      <c r="DQP43" s="10"/>
      <c r="DQQ43" s="727"/>
      <c r="DQR43" s="648"/>
      <c r="DQS43" s="7"/>
      <c r="DQT43" s="10"/>
      <c r="DQU43" s="727"/>
      <c r="DQV43" s="648"/>
      <c r="DQW43" s="7"/>
      <c r="DQX43" s="10"/>
      <c r="DQY43" s="727"/>
      <c r="DQZ43" s="648"/>
      <c r="DRA43" s="7"/>
      <c r="DRB43" s="10"/>
      <c r="DRC43" s="727"/>
      <c r="DRD43" s="648"/>
      <c r="DRE43" s="7"/>
      <c r="DRF43" s="10"/>
      <c r="DRG43" s="727"/>
      <c r="DRH43" s="648"/>
      <c r="DRI43" s="7"/>
      <c r="DRJ43" s="10"/>
      <c r="DRK43" s="727"/>
      <c r="DRL43" s="648"/>
      <c r="DRM43" s="7"/>
      <c r="DRN43" s="10"/>
      <c r="DRO43" s="727"/>
      <c r="DRP43" s="648"/>
      <c r="DRQ43" s="7"/>
      <c r="DRR43" s="10"/>
      <c r="DRS43" s="727"/>
      <c r="DRT43" s="648"/>
      <c r="DRU43" s="7"/>
      <c r="DRV43" s="10"/>
      <c r="DRW43" s="727"/>
      <c r="DRX43" s="648"/>
      <c r="DRY43" s="7"/>
      <c r="DRZ43" s="10"/>
      <c r="DSA43" s="727"/>
      <c r="DSB43" s="648"/>
      <c r="DSC43" s="7"/>
      <c r="DSD43" s="10"/>
      <c r="DSE43" s="727"/>
      <c r="DSF43" s="648"/>
      <c r="DSG43" s="7"/>
      <c r="DSH43" s="10"/>
      <c r="DSI43" s="727"/>
      <c r="DSJ43" s="648"/>
      <c r="DSK43" s="7"/>
      <c r="DSL43" s="10"/>
      <c r="DSM43" s="727"/>
      <c r="DSN43" s="648"/>
      <c r="DSO43" s="7"/>
      <c r="DSP43" s="10"/>
      <c r="DSQ43" s="727"/>
      <c r="DSR43" s="648"/>
      <c r="DSS43" s="7"/>
      <c r="DST43" s="10"/>
      <c r="DSU43" s="727"/>
      <c r="DSV43" s="648"/>
      <c r="DSW43" s="7"/>
      <c r="DSX43" s="10"/>
      <c r="DSY43" s="727"/>
      <c r="DSZ43" s="648"/>
      <c r="DTA43" s="7"/>
      <c r="DTB43" s="10"/>
      <c r="DTC43" s="727"/>
      <c r="DTD43" s="648"/>
      <c r="DTE43" s="7"/>
      <c r="DTF43" s="10"/>
      <c r="DTG43" s="727"/>
      <c r="DTH43" s="648"/>
      <c r="DTI43" s="7"/>
      <c r="DTJ43" s="10"/>
      <c r="DTK43" s="727"/>
      <c r="DTL43" s="648"/>
      <c r="DTM43" s="7"/>
      <c r="DTN43" s="10"/>
      <c r="DTO43" s="727"/>
      <c r="DTP43" s="648"/>
      <c r="DTQ43" s="7"/>
      <c r="DTR43" s="10"/>
      <c r="DTS43" s="727"/>
      <c r="DTT43" s="648"/>
      <c r="DTU43" s="7"/>
      <c r="DTV43" s="10"/>
      <c r="DTW43" s="727"/>
      <c r="DTX43" s="648"/>
      <c r="DTY43" s="7"/>
      <c r="DTZ43" s="10"/>
      <c r="DUA43" s="727"/>
      <c r="DUB43" s="648"/>
      <c r="DUC43" s="7"/>
      <c r="DUD43" s="10"/>
      <c r="DUE43" s="727"/>
      <c r="DUF43" s="648"/>
      <c r="DUG43" s="7"/>
      <c r="DUH43" s="10"/>
      <c r="DUI43" s="727"/>
      <c r="DUJ43" s="648"/>
      <c r="DUK43" s="7"/>
      <c r="DUL43" s="10"/>
      <c r="DUM43" s="727"/>
      <c r="DUN43" s="648"/>
      <c r="DUO43" s="7"/>
      <c r="DUP43" s="10"/>
      <c r="DUQ43" s="727"/>
      <c r="DUR43" s="648"/>
      <c r="DUS43" s="7"/>
      <c r="DUT43" s="10"/>
      <c r="DUU43" s="727"/>
      <c r="DUV43" s="648"/>
      <c r="DUW43" s="7"/>
      <c r="DUX43" s="10"/>
      <c r="DUY43" s="727"/>
      <c r="DUZ43" s="648"/>
      <c r="DVA43" s="7"/>
      <c r="DVB43" s="10"/>
      <c r="DVC43" s="727"/>
      <c r="DVD43" s="648"/>
      <c r="DVE43" s="7"/>
      <c r="DVF43" s="10"/>
      <c r="DVG43" s="727"/>
      <c r="DVH43" s="648"/>
      <c r="DVI43" s="7"/>
      <c r="DVJ43" s="10"/>
      <c r="DVK43" s="727"/>
      <c r="DVL43" s="648"/>
      <c r="DVM43" s="7"/>
      <c r="DVN43" s="10"/>
      <c r="DVO43" s="727"/>
      <c r="DVP43" s="648"/>
      <c r="DVQ43" s="7"/>
      <c r="DVR43" s="10"/>
      <c r="DVS43" s="727"/>
      <c r="DVT43" s="648"/>
      <c r="DVU43" s="7"/>
      <c r="DVV43" s="10"/>
      <c r="DVW43" s="727"/>
      <c r="DVX43" s="648"/>
      <c r="DVY43" s="7"/>
      <c r="DVZ43" s="10"/>
      <c r="DWA43" s="727"/>
      <c r="DWB43" s="648"/>
      <c r="DWC43" s="7"/>
      <c r="DWD43" s="10"/>
      <c r="DWE43" s="727"/>
      <c r="DWF43" s="648"/>
      <c r="DWG43" s="7"/>
      <c r="DWH43" s="10"/>
      <c r="DWI43" s="727"/>
      <c r="DWJ43" s="648"/>
      <c r="DWK43" s="7"/>
      <c r="DWL43" s="10"/>
      <c r="DWM43" s="727"/>
      <c r="DWN43" s="648"/>
      <c r="DWO43" s="7"/>
      <c r="DWP43" s="10"/>
      <c r="DWQ43" s="727"/>
      <c r="DWR43" s="648"/>
      <c r="DWS43" s="7"/>
      <c r="DWT43" s="10"/>
      <c r="DWU43" s="727"/>
      <c r="DWV43" s="648"/>
      <c r="DWW43" s="7"/>
      <c r="DWX43" s="10"/>
      <c r="DWY43" s="727"/>
      <c r="DWZ43" s="648"/>
      <c r="DXA43" s="7"/>
      <c r="DXB43" s="10"/>
      <c r="DXC43" s="727"/>
      <c r="DXD43" s="648"/>
      <c r="DXE43" s="7"/>
      <c r="DXF43" s="10"/>
      <c r="DXG43" s="727"/>
      <c r="DXH43" s="648"/>
      <c r="DXI43" s="7"/>
      <c r="DXJ43" s="10"/>
      <c r="DXK43" s="727"/>
      <c r="DXL43" s="648"/>
      <c r="DXM43" s="7"/>
      <c r="DXN43" s="10"/>
      <c r="DXO43" s="727"/>
      <c r="DXP43" s="648"/>
      <c r="DXQ43" s="7"/>
      <c r="DXR43" s="10"/>
      <c r="DXS43" s="727"/>
      <c r="DXT43" s="648"/>
      <c r="DXU43" s="7"/>
      <c r="DXV43" s="10"/>
      <c r="DXW43" s="727"/>
      <c r="DXX43" s="648"/>
      <c r="DXY43" s="7"/>
      <c r="DXZ43" s="10"/>
      <c r="DYA43" s="727"/>
      <c r="DYB43" s="648"/>
      <c r="DYC43" s="7"/>
      <c r="DYD43" s="10"/>
      <c r="DYE43" s="727"/>
      <c r="DYF43" s="648"/>
      <c r="DYG43" s="7"/>
      <c r="DYH43" s="10"/>
      <c r="DYI43" s="727"/>
      <c r="DYJ43" s="648"/>
      <c r="DYK43" s="7"/>
      <c r="DYL43" s="10"/>
      <c r="DYM43" s="727"/>
      <c r="DYN43" s="648"/>
      <c r="DYO43" s="7"/>
      <c r="DYP43" s="10"/>
      <c r="DYQ43" s="727"/>
      <c r="DYR43" s="648"/>
      <c r="DYS43" s="7"/>
      <c r="DYT43" s="10"/>
      <c r="DYU43" s="727"/>
      <c r="DYV43" s="648"/>
      <c r="DYW43" s="7"/>
      <c r="DYX43" s="10"/>
      <c r="DYY43" s="727"/>
      <c r="DYZ43" s="648"/>
      <c r="DZA43" s="7"/>
      <c r="DZB43" s="10"/>
      <c r="DZC43" s="727"/>
      <c r="DZD43" s="648"/>
      <c r="DZE43" s="7"/>
      <c r="DZF43" s="10"/>
      <c r="DZG43" s="727"/>
      <c r="DZH43" s="648"/>
      <c r="DZI43" s="7"/>
      <c r="DZJ43" s="10"/>
      <c r="DZK43" s="727"/>
      <c r="DZL43" s="648"/>
      <c r="DZM43" s="7"/>
      <c r="DZN43" s="10"/>
      <c r="DZO43" s="727"/>
      <c r="DZP43" s="648"/>
      <c r="DZQ43" s="7"/>
      <c r="DZR43" s="10"/>
      <c r="DZS43" s="727"/>
      <c r="DZT43" s="648"/>
      <c r="DZU43" s="7"/>
      <c r="DZV43" s="10"/>
      <c r="DZW43" s="727"/>
      <c r="DZX43" s="648"/>
      <c r="DZY43" s="7"/>
      <c r="DZZ43" s="10"/>
      <c r="EAA43" s="727"/>
      <c r="EAB43" s="648"/>
      <c r="EAC43" s="7"/>
      <c r="EAD43" s="10"/>
      <c r="EAE43" s="727"/>
      <c r="EAF43" s="648"/>
      <c r="EAG43" s="7"/>
      <c r="EAH43" s="10"/>
      <c r="EAI43" s="727"/>
      <c r="EAJ43" s="648"/>
      <c r="EAK43" s="7"/>
      <c r="EAL43" s="10"/>
      <c r="EAM43" s="727"/>
      <c r="EAN43" s="648"/>
      <c r="EAO43" s="7"/>
      <c r="EAP43" s="10"/>
      <c r="EAQ43" s="727"/>
      <c r="EAR43" s="648"/>
      <c r="EAS43" s="7"/>
      <c r="EAT43" s="10"/>
      <c r="EAU43" s="727"/>
      <c r="EAV43" s="648"/>
      <c r="EAW43" s="7"/>
      <c r="EAX43" s="10"/>
      <c r="EAY43" s="727"/>
      <c r="EAZ43" s="648"/>
      <c r="EBA43" s="7"/>
      <c r="EBB43" s="10"/>
      <c r="EBC43" s="727"/>
      <c r="EBD43" s="648"/>
      <c r="EBE43" s="7"/>
      <c r="EBF43" s="10"/>
      <c r="EBG43" s="727"/>
      <c r="EBH43" s="648"/>
      <c r="EBI43" s="7"/>
      <c r="EBJ43" s="10"/>
      <c r="EBK43" s="727"/>
      <c r="EBL43" s="648"/>
      <c r="EBM43" s="7"/>
      <c r="EBN43" s="10"/>
      <c r="EBO43" s="727"/>
      <c r="EBP43" s="648"/>
      <c r="EBQ43" s="7"/>
      <c r="EBR43" s="10"/>
      <c r="EBS43" s="727"/>
      <c r="EBT43" s="648"/>
      <c r="EBU43" s="7"/>
      <c r="EBV43" s="10"/>
      <c r="EBW43" s="727"/>
      <c r="EBX43" s="648"/>
      <c r="EBY43" s="7"/>
      <c r="EBZ43" s="10"/>
      <c r="ECA43" s="727"/>
      <c r="ECB43" s="648"/>
      <c r="ECC43" s="7"/>
      <c r="ECD43" s="10"/>
      <c r="ECE43" s="727"/>
      <c r="ECF43" s="648"/>
      <c r="ECG43" s="7"/>
      <c r="ECH43" s="10"/>
      <c r="ECI43" s="727"/>
      <c r="ECJ43" s="648"/>
      <c r="ECK43" s="7"/>
      <c r="ECL43" s="10"/>
      <c r="ECM43" s="727"/>
      <c r="ECN43" s="648"/>
      <c r="ECO43" s="7"/>
      <c r="ECP43" s="10"/>
      <c r="ECQ43" s="727"/>
      <c r="ECR43" s="648"/>
      <c r="ECS43" s="7"/>
      <c r="ECT43" s="10"/>
      <c r="ECU43" s="727"/>
      <c r="ECV43" s="648"/>
      <c r="ECW43" s="7"/>
      <c r="ECX43" s="10"/>
      <c r="ECY43" s="727"/>
      <c r="ECZ43" s="648"/>
      <c r="EDA43" s="7"/>
      <c r="EDB43" s="10"/>
      <c r="EDC43" s="727"/>
      <c r="EDD43" s="648"/>
      <c r="EDE43" s="7"/>
      <c r="EDF43" s="10"/>
      <c r="EDG43" s="727"/>
      <c r="EDH43" s="648"/>
      <c r="EDI43" s="7"/>
      <c r="EDJ43" s="10"/>
      <c r="EDK43" s="727"/>
      <c r="EDL43" s="648"/>
      <c r="EDM43" s="7"/>
      <c r="EDN43" s="10"/>
      <c r="EDO43" s="727"/>
      <c r="EDP43" s="648"/>
      <c r="EDQ43" s="7"/>
      <c r="EDR43" s="10"/>
      <c r="EDS43" s="727"/>
      <c r="EDT43" s="648"/>
      <c r="EDU43" s="7"/>
      <c r="EDV43" s="10"/>
      <c r="EDW43" s="727"/>
      <c r="EDX43" s="648"/>
      <c r="EDY43" s="7"/>
      <c r="EDZ43" s="10"/>
      <c r="EEA43" s="727"/>
      <c r="EEB43" s="648"/>
      <c r="EEC43" s="7"/>
      <c r="EED43" s="10"/>
      <c r="EEE43" s="727"/>
      <c r="EEF43" s="648"/>
      <c r="EEG43" s="7"/>
      <c r="EEH43" s="10"/>
      <c r="EEI43" s="727"/>
      <c r="EEJ43" s="648"/>
      <c r="EEK43" s="7"/>
      <c r="EEL43" s="10"/>
      <c r="EEM43" s="727"/>
      <c r="EEN43" s="648"/>
      <c r="EEO43" s="7"/>
      <c r="EEP43" s="10"/>
      <c r="EEQ43" s="727"/>
      <c r="EER43" s="648"/>
      <c r="EES43" s="7"/>
      <c r="EET43" s="10"/>
      <c r="EEU43" s="727"/>
      <c r="EEV43" s="648"/>
      <c r="EEW43" s="7"/>
      <c r="EEX43" s="10"/>
      <c r="EEY43" s="727"/>
      <c r="EEZ43" s="648"/>
      <c r="EFA43" s="7"/>
      <c r="EFB43" s="10"/>
      <c r="EFC43" s="727"/>
      <c r="EFD43" s="648"/>
      <c r="EFE43" s="7"/>
      <c r="EFF43" s="10"/>
      <c r="EFG43" s="727"/>
      <c r="EFH43" s="648"/>
      <c r="EFI43" s="7"/>
      <c r="EFJ43" s="10"/>
      <c r="EFK43" s="727"/>
      <c r="EFL43" s="648"/>
      <c r="EFM43" s="7"/>
      <c r="EFN43" s="10"/>
      <c r="EFO43" s="727"/>
      <c r="EFP43" s="648"/>
      <c r="EFQ43" s="7"/>
      <c r="EFR43" s="10"/>
      <c r="EFS43" s="727"/>
      <c r="EFT43" s="648"/>
      <c r="EFU43" s="7"/>
      <c r="EFV43" s="10"/>
      <c r="EFW43" s="727"/>
      <c r="EFX43" s="648"/>
      <c r="EFY43" s="7"/>
      <c r="EFZ43" s="10"/>
      <c r="EGA43" s="727"/>
      <c r="EGB43" s="648"/>
      <c r="EGC43" s="7"/>
      <c r="EGD43" s="10"/>
      <c r="EGE43" s="727"/>
      <c r="EGF43" s="648"/>
      <c r="EGG43" s="7"/>
      <c r="EGH43" s="10"/>
      <c r="EGI43" s="727"/>
      <c r="EGJ43" s="648"/>
      <c r="EGK43" s="7"/>
      <c r="EGL43" s="10"/>
      <c r="EGM43" s="727"/>
      <c r="EGN43" s="648"/>
      <c r="EGO43" s="7"/>
      <c r="EGP43" s="10"/>
      <c r="EGQ43" s="727"/>
      <c r="EGR43" s="648"/>
      <c r="EGS43" s="7"/>
      <c r="EGT43" s="10"/>
      <c r="EGU43" s="727"/>
      <c r="EGV43" s="648"/>
      <c r="EGW43" s="7"/>
      <c r="EGX43" s="10"/>
      <c r="EGY43" s="727"/>
      <c r="EGZ43" s="648"/>
      <c r="EHA43" s="7"/>
      <c r="EHB43" s="10"/>
      <c r="EHC43" s="727"/>
      <c r="EHD43" s="648"/>
      <c r="EHE43" s="7"/>
      <c r="EHF43" s="10"/>
      <c r="EHG43" s="727"/>
      <c r="EHH43" s="648"/>
      <c r="EHI43" s="7"/>
      <c r="EHJ43" s="10"/>
      <c r="EHK43" s="727"/>
      <c r="EHL43" s="648"/>
      <c r="EHM43" s="7"/>
      <c r="EHN43" s="10"/>
      <c r="EHO43" s="727"/>
      <c r="EHP43" s="648"/>
      <c r="EHQ43" s="7"/>
      <c r="EHR43" s="10"/>
      <c r="EHS43" s="727"/>
      <c r="EHT43" s="648"/>
      <c r="EHU43" s="7"/>
      <c r="EHV43" s="10"/>
      <c r="EHW43" s="727"/>
      <c r="EHX43" s="648"/>
      <c r="EHY43" s="7"/>
      <c r="EHZ43" s="10"/>
      <c r="EIA43" s="727"/>
      <c r="EIB43" s="648"/>
      <c r="EIC43" s="7"/>
      <c r="EID43" s="10"/>
      <c r="EIE43" s="727"/>
      <c r="EIF43" s="648"/>
      <c r="EIG43" s="7"/>
      <c r="EIH43" s="10"/>
      <c r="EII43" s="727"/>
      <c r="EIJ43" s="648"/>
      <c r="EIK43" s="7"/>
      <c r="EIL43" s="10"/>
      <c r="EIM43" s="727"/>
      <c r="EIN43" s="648"/>
      <c r="EIO43" s="7"/>
      <c r="EIP43" s="10"/>
      <c r="EIQ43" s="727"/>
      <c r="EIR43" s="648"/>
      <c r="EIS43" s="7"/>
      <c r="EIT43" s="10"/>
      <c r="EIU43" s="727"/>
      <c r="EIV43" s="648"/>
      <c r="EIW43" s="7"/>
      <c r="EIX43" s="10"/>
      <c r="EIY43" s="727"/>
      <c r="EIZ43" s="648"/>
      <c r="EJA43" s="7"/>
      <c r="EJB43" s="10"/>
      <c r="EJC43" s="727"/>
      <c r="EJD43" s="648"/>
      <c r="EJE43" s="7"/>
      <c r="EJF43" s="10"/>
      <c r="EJG43" s="727"/>
      <c r="EJH43" s="648"/>
      <c r="EJI43" s="7"/>
      <c r="EJJ43" s="10"/>
      <c r="EJK43" s="727"/>
      <c r="EJL43" s="648"/>
      <c r="EJM43" s="7"/>
      <c r="EJN43" s="10"/>
      <c r="EJO43" s="727"/>
      <c r="EJP43" s="648"/>
      <c r="EJQ43" s="7"/>
      <c r="EJR43" s="10"/>
      <c r="EJS43" s="727"/>
      <c r="EJT43" s="648"/>
      <c r="EJU43" s="7"/>
      <c r="EJV43" s="10"/>
      <c r="EJW43" s="727"/>
      <c r="EJX43" s="648"/>
      <c r="EJY43" s="7"/>
      <c r="EJZ43" s="10"/>
      <c r="EKA43" s="727"/>
      <c r="EKB43" s="648"/>
      <c r="EKC43" s="7"/>
      <c r="EKD43" s="10"/>
      <c r="EKE43" s="727"/>
      <c r="EKF43" s="648"/>
      <c r="EKG43" s="7"/>
      <c r="EKH43" s="10"/>
      <c r="EKI43" s="727"/>
      <c r="EKJ43" s="648"/>
      <c r="EKK43" s="7"/>
      <c r="EKL43" s="10"/>
      <c r="EKM43" s="727"/>
      <c r="EKN43" s="648"/>
      <c r="EKO43" s="7"/>
      <c r="EKP43" s="10"/>
      <c r="EKQ43" s="727"/>
      <c r="EKR43" s="648"/>
      <c r="EKS43" s="7"/>
      <c r="EKT43" s="10"/>
      <c r="EKU43" s="727"/>
      <c r="EKV43" s="648"/>
      <c r="EKW43" s="7"/>
      <c r="EKX43" s="10"/>
      <c r="EKY43" s="727"/>
      <c r="EKZ43" s="648"/>
      <c r="ELA43" s="7"/>
      <c r="ELB43" s="10"/>
      <c r="ELC43" s="727"/>
      <c r="ELD43" s="648"/>
      <c r="ELE43" s="7"/>
      <c r="ELF43" s="10"/>
      <c r="ELG43" s="727"/>
      <c r="ELH43" s="648"/>
      <c r="ELI43" s="7"/>
      <c r="ELJ43" s="10"/>
      <c r="ELK43" s="727"/>
      <c r="ELL43" s="648"/>
      <c r="ELM43" s="7"/>
      <c r="ELN43" s="10"/>
      <c r="ELO43" s="727"/>
      <c r="ELP43" s="648"/>
      <c r="ELQ43" s="7"/>
      <c r="ELR43" s="10"/>
      <c r="ELS43" s="727"/>
      <c r="ELT43" s="648"/>
      <c r="ELU43" s="7"/>
      <c r="ELV43" s="10"/>
      <c r="ELW43" s="727"/>
      <c r="ELX43" s="648"/>
      <c r="ELY43" s="7"/>
      <c r="ELZ43" s="10"/>
      <c r="EMA43" s="727"/>
      <c r="EMB43" s="648"/>
      <c r="EMC43" s="7"/>
      <c r="EMD43" s="10"/>
      <c r="EME43" s="727"/>
      <c r="EMF43" s="648"/>
      <c r="EMG43" s="7"/>
      <c r="EMH43" s="10"/>
      <c r="EMI43" s="727"/>
      <c r="EMJ43" s="648"/>
      <c r="EMK43" s="7"/>
      <c r="EML43" s="10"/>
      <c r="EMM43" s="727"/>
      <c r="EMN43" s="648"/>
      <c r="EMO43" s="7"/>
      <c r="EMP43" s="10"/>
      <c r="EMQ43" s="727"/>
      <c r="EMR43" s="648"/>
      <c r="EMS43" s="7"/>
      <c r="EMT43" s="10"/>
      <c r="EMU43" s="727"/>
      <c r="EMV43" s="648"/>
      <c r="EMW43" s="7"/>
      <c r="EMX43" s="10"/>
      <c r="EMY43" s="727"/>
      <c r="EMZ43" s="648"/>
      <c r="ENA43" s="7"/>
      <c r="ENB43" s="10"/>
      <c r="ENC43" s="727"/>
      <c r="END43" s="648"/>
      <c r="ENE43" s="7"/>
      <c r="ENF43" s="10"/>
      <c r="ENG43" s="727"/>
      <c r="ENH43" s="648"/>
      <c r="ENI43" s="7"/>
      <c r="ENJ43" s="10"/>
      <c r="ENK43" s="727"/>
      <c r="ENL43" s="648"/>
      <c r="ENM43" s="7"/>
      <c r="ENN43" s="10"/>
      <c r="ENO43" s="727"/>
      <c r="ENP43" s="648"/>
      <c r="ENQ43" s="7"/>
      <c r="ENR43" s="10"/>
      <c r="ENS43" s="727"/>
      <c r="ENT43" s="648"/>
      <c r="ENU43" s="7"/>
      <c r="ENV43" s="10"/>
      <c r="ENW43" s="727"/>
      <c r="ENX43" s="648"/>
      <c r="ENY43" s="7"/>
      <c r="ENZ43" s="10"/>
      <c r="EOA43" s="727"/>
      <c r="EOB43" s="648"/>
      <c r="EOC43" s="7"/>
      <c r="EOD43" s="10"/>
      <c r="EOE43" s="727"/>
      <c r="EOF43" s="648"/>
      <c r="EOG43" s="7"/>
      <c r="EOH43" s="10"/>
      <c r="EOI43" s="727"/>
      <c r="EOJ43" s="648"/>
      <c r="EOK43" s="7"/>
      <c r="EOL43" s="10"/>
      <c r="EOM43" s="727"/>
      <c r="EON43" s="648"/>
      <c r="EOO43" s="7"/>
      <c r="EOP43" s="10"/>
      <c r="EOQ43" s="727"/>
      <c r="EOR43" s="648"/>
      <c r="EOS43" s="7"/>
      <c r="EOT43" s="10"/>
      <c r="EOU43" s="727"/>
      <c r="EOV43" s="648"/>
      <c r="EOW43" s="7"/>
      <c r="EOX43" s="10"/>
      <c r="EOY43" s="727"/>
      <c r="EOZ43" s="648"/>
      <c r="EPA43" s="7"/>
      <c r="EPB43" s="10"/>
      <c r="EPC43" s="727"/>
      <c r="EPD43" s="648"/>
      <c r="EPE43" s="7"/>
      <c r="EPF43" s="10"/>
      <c r="EPG43" s="727"/>
      <c r="EPH43" s="648"/>
      <c r="EPI43" s="7"/>
      <c r="EPJ43" s="10"/>
      <c r="EPK43" s="727"/>
      <c r="EPL43" s="648"/>
      <c r="EPM43" s="7"/>
      <c r="EPN43" s="10"/>
      <c r="EPO43" s="727"/>
      <c r="EPP43" s="648"/>
      <c r="EPQ43" s="7"/>
      <c r="EPR43" s="10"/>
      <c r="EPS43" s="727"/>
      <c r="EPT43" s="648"/>
      <c r="EPU43" s="7"/>
      <c r="EPV43" s="10"/>
      <c r="EPW43" s="727"/>
      <c r="EPX43" s="648"/>
      <c r="EPY43" s="7"/>
      <c r="EPZ43" s="10"/>
      <c r="EQA43" s="727"/>
      <c r="EQB43" s="648"/>
      <c r="EQC43" s="7"/>
      <c r="EQD43" s="10"/>
      <c r="EQE43" s="727"/>
      <c r="EQF43" s="648"/>
      <c r="EQG43" s="7"/>
      <c r="EQH43" s="10"/>
      <c r="EQI43" s="727"/>
      <c r="EQJ43" s="648"/>
      <c r="EQK43" s="7"/>
      <c r="EQL43" s="10"/>
      <c r="EQM43" s="727"/>
      <c r="EQN43" s="648"/>
      <c r="EQO43" s="7"/>
      <c r="EQP43" s="10"/>
      <c r="EQQ43" s="727"/>
      <c r="EQR43" s="648"/>
      <c r="EQS43" s="7"/>
      <c r="EQT43" s="10"/>
      <c r="EQU43" s="727"/>
      <c r="EQV43" s="648"/>
      <c r="EQW43" s="7"/>
      <c r="EQX43" s="10"/>
      <c r="EQY43" s="727"/>
      <c r="EQZ43" s="648"/>
      <c r="ERA43" s="7"/>
      <c r="ERB43" s="10"/>
      <c r="ERC43" s="727"/>
      <c r="ERD43" s="648"/>
      <c r="ERE43" s="7"/>
      <c r="ERF43" s="10"/>
      <c r="ERG43" s="727"/>
      <c r="ERH43" s="648"/>
      <c r="ERI43" s="7"/>
      <c r="ERJ43" s="10"/>
      <c r="ERK43" s="727"/>
      <c r="ERL43" s="648"/>
      <c r="ERM43" s="7"/>
      <c r="ERN43" s="10"/>
      <c r="ERO43" s="727"/>
      <c r="ERP43" s="648"/>
      <c r="ERQ43" s="7"/>
      <c r="ERR43" s="10"/>
      <c r="ERS43" s="727"/>
      <c r="ERT43" s="648"/>
      <c r="ERU43" s="7"/>
      <c r="ERV43" s="10"/>
      <c r="ERW43" s="727"/>
      <c r="ERX43" s="648"/>
      <c r="ERY43" s="7"/>
      <c r="ERZ43" s="10"/>
      <c r="ESA43" s="727"/>
      <c r="ESB43" s="648"/>
      <c r="ESC43" s="7"/>
      <c r="ESD43" s="10"/>
      <c r="ESE43" s="727"/>
      <c r="ESF43" s="648"/>
      <c r="ESG43" s="7"/>
      <c r="ESH43" s="10"/>
      <c r="ESI43" s="727"/>
      <c r="ESJ43" s="648"/>
      <c r="ESK43" s="7"/>
      <c r="ESL43" s="10"/>
      <c r="ESM43" s="727"/>
      <c r="ESN43" s="648"/>
      <c r="ESO43" s="7"/>
      <c r="ESP43" s="10"/>
      <c r="ESQ43" s="727"/>
      <c r="ESR43" s="648"/>
      <c r="ESS43" s="7"/>
      <c r="EST43" s="10"/>
      <c r="ESU43" s="727"/>
      <c r="ESV43" s="648"/>
      <c r="ESW43" s="7"/>
      <c r="ESX43" s="10"/>
      <c r="ESY43" s="727"/>
      <c r="ESZ43" s="648"/>
      <c r="ETA43" s="7"/>
      <c r="ETB43" s="10"/>
      <c r="ETC43" s="727"/>
      <c r="ETD43" s="648"/>
      <c r="ETE43" s="7"/>
      <c r="ETF43" s="10"/>
      <c r="ETG43" s="727"/>
      <c r="ETH43" s="648"/>
      <c r="ETI43" s="7"/>
      <c r="ETJ43" s="10"/>
      <c r="ETK43" s="727"/>
      <c r="ETL43" s="648"/>
      <c r="ETM43" s="7"/>
      <c r="ETN43" s="10"/>
      <c r="ETO43" s="727"/>
      <c r="ETP43" s="648"/>
      <c r="ETQ43" s="7"/>
      <c r="ETR43" s="10"/>
      <c r="ETS43" s="727"/>
      <c r="ETT43" s="648"/>
      <c r="ETU43" s="7"/>
      <c r="ETV43" s="10"/>
      <c r="ETW43" s="727"/>
      <c r="ETX43" s="648"/>
      <c r="ETY43" s="7"/>
      <c r="ETZ43" s="10"/>
      <c r="EUA43" s="727"/>
      <c r="EUB43" s="648"/>
      <c r="EUC43" s="7"/>
      <c r="EUD43" s="10"/>
      <c r="EUE43" s="727"/>
      <c r="EUF43" s="648"/>
      <c r="EUG43" s="7"/>
      <c r="EUH43" s="10"/>
      <c r="EUI43" s="727"/>
      <c r="EUJ43" s="648"/>
      <c r="EUK43" s="7"/>
      <c r="EUL43" s="10"/>
      <c r="EUM43" s="727"/>
      <c r="EUN43" s="648"/>
      <c r="EUO43" s="7"/>
      <c r="EUP43" s="10"/>
      <c r="EUQ43" s="727"/>
      <c r="EUR43" s="648"/>
      <c r="EUS43" s="7"/>
      <c r="EUT43" s="10"/>
      <c r="EUU43" s="727"/>
      <c r="EUV43" s="648"/>
      <c r="EUW43" s="7"/>
      <c r="EUX43" s="10"/>
      <c r="EUY43" s="727"/>
      <c r="EUZ43" s="648"/>
      <c r="EVA43" s="7"/>
      <c r="EVB43" s="10"/>
      <c r="EVC43" s="727"/>
      <c r="EVD43" s="648"/>
      <c r="EVE43" s="7"/>
      <c r="EVF43" s="10"/>
      <c r="EVG43" s="727"/>
      <c r="EVH43" s="648"/>
      <c r="EVI43" s="7"/>
      <c r="EVJ43" s="10"/>
      <c r="EVK43" s="727"/>
      <c r="EVL43" s="648"/>
      <c r="EVM43" s="7"/>
      <c r="EVN43" s="10"/>
      <c r="EVO43" s="727"/>
      <c r="EVP43" s="648"/>
      <c r="EVQ43" s="7"/>
      <c r="EVR43" s="10"/>
      <c r="EVS43" s="727"/>
      <c r="EVT43" s="648"/>
      <c r="EVU43" s="7"/>
      <c r="EVV43" s="10"/>
      <c r="EVW43" s="727"/>
      <c r="EVX43" s="648"/>
      <c r="EVY43" s="7"/>
      <c r="EVZ43" s="10"/>
      <c r="EWA43" s="727"/>
      <c r="EWB43" s="648"/>
      <c r="EWC43" s="7"/>
      <c r="EWD43" s="10"/>
      <c r="EWE43" s="727"/>
      <c r="EWF43" s="648"/>
      <c r="EWG43" s="7"/>
      <c r="EWH43" s="10"/>
      <c r="EWI43" s="727"/>
      <c r="EWJ43" s="648"/>
      <c r="EWK43" s="7"/>
      <c r="EWL43" s="10"/>
      <c r="EWM43" s="727"/>
      <c r="EWN43" s="648"/>
      <c r="EWO43" s="7"/>
      <c r="EWP43" s="10"/>
      <c r="EWQ43" s="727"/>
      <c r="EWR43" s="648"/>
      <c r="EWS43" s="7"/>
      <c r="EWT43" s="10"/>
      <c r="EWU43" s="727"/>
      <c r="EWV43" s="648"/>
      <c r="EWW43" s="7"/>
      <c r="EWX43" s="10"/>
      <c r="EWY43" s="727"/>
      <c r="EWZ43" s="648"/>
      <c r="EXA43" s="7"/>
      <c r="EXB43" s="10"/>
      <c r="EXC43" s="727"/>
      <c r="EXD43" s="648"/>
      <c r="EXE43" s="7"/>
      <c r="EXF43" s="10"/>
      <c r="EXG43" s="727"/>
      <c r="EXH43" s="648"/>
      <c r="EXI43" s="7"/>
      <c r="EXJ43" s="10"/>
      <c r="EXK43" s="727"/>
      <c r="EXL43" s="648"/>
      <c r="EXM43" s="7"/>
      <c r="EXN43" s="10"/>
      <c r="EXO43" s="727"/>
      <c r="EXP43" s="648"/>
      <c r="EXQ43" s="7"/>
      <c r="EXR43" s="10"/>
      <c r="EXS43" s="727"/>
      <c r="EXT43" s="648"/>
      <c r="EXU43" s="7"/>
      <c r="EXV43" s="10"/>
      <c r="EXW43" s="727"/>
      <c r="EXX43" s="648"/>
      <c r="EXY43" s="7"/>
      <c r="EXZ43" s="10"/>
      <c r="EYA43" s="727"/>
      <c r="EYB43" s="648"/>
      <c r="EYC43" s="7"/>
      <c r="EYD43" s="10"/>
      <c r="EYE43" s="727"/>
      <c r="EYF43" s="648"/>
      <c r="EYG43" s="7"/>
      <c r="EYH43" s="10"/>
      <c r="EYI43" s="727"/>
      <c r="EYJ43" s="648"/>
      <c r="EYK43" s="7"/>
      <c r="EYL43" s="10"/>
      <c r="EYM43" s="727"/>
      <c r="EYN43" s="648"/>
      <c r="EYO43" s="7"/>
      <c r="EYP43" s="10"/>
      <c r="EYQ43" s="727"/>
      <c r="EYR43" s="648"/>
      <c r="EYS43" s="7"/>
      <c r="EYT43" s="10"/>
      <c r="EYU43" s="727"/>
      <c r="EYV43" s="648"/>
      <c r="EYW43" s="7"/>
      <c r="EYX43" s="10"/>
      <c r="EYY43" s="727"/>
      <c r="EYZ43" s="648"/>
      <c r="EZA43" s="7"/>
      <c r="EZB43" s="10"/>
      <c r="EZC43" s="727"/>
      <c r="EZD43" s="648"/>
      <c r="EZE43" s="7"/>
      <c r="EZF43" s="10"/>
      <c r="EZG43" s="727"/>
      <c r="EZH43" s="648"/>
      <c r="EZI43" s="7"/>
      <c r="EZJ43" s="10"/>
      <c r="EZK43" s="727"/>
      <c r="EZL43" s="648"/>
      <c r="EZM43" s="7"/>
      <c r="EZN43" s="10"/>
      <c r="EZO43" s="727"/>
      <c r="EZP43" s="648"/>
      <c r="EZQ43" s="7"/>
      <c r="EZR43" s="10"/>
      <c r="EZS43" s="727"/>
      <c r="EZT43" s="648"/>
      <c r="EZU43" s="7"/>
      <c r="EZV43" s="10"/>
      <c r="EZW43" s="727"/>
      <c r="EZX43" s="648"/>
      <c r="EZY43" s="7"/>
      <c r="EZZ43" s="10"/>
      <c r="FAA43" s="727"/>
      <c r="FAB43" s="648"/>
      <c r="FAC43" s="7"/>
      <c r="FAD43" s="10"/>
      <c r="FAE43" s="727"/>
      <c r="FAF43" s="648"/>
      <c r="FAG43" s="7"/>
      <c r="FAH43" s="10"/>
      <c r="FAI43" s="727"/>
      <c r="FAJ43" s="648"/>
      <c r="FAK43" s="7"/>
      <c r="FAL43" s="10"/>
      <c r="FAM43" s="727"/>
      <c r="FAN43" s="648"/>
      <c r="FAO43" s="7"/>
      <c r="FAP43" s="10"/>
      <c r="FAQ43" s="727"/>
      <c r="FAR43" s="648"/>
      <c r="FAS43" s="7"/>
      <c r="FAT43" s="10"/>
      <c r="FAU43" s="727"/>
      <c r="FAV43" s="648"/>
      <c r="FAW43" s="7"/>
      <c r="FAX43" s="10"/>
      <c r="FAY43" s="727"/>
      <c r="FAZ43" s="648"/>
      <c r="FBA43" s="7"/>
      <c r="FBB43" s="10"/>
      <c r="FBC43" s="727"/>
      <c r="FBD43" s="648"/>
      <c r="FBE43" s="7"/>
      <c r="FBF43" s="10"/>
      <c r="FBG43" s="727"/>
      <c r="FBH43" s="648"/>
      <c r="FBI43" s="7"/>
      <c r="FBJ43" s="10"/>
      <c r="FBK43" s="727"/>
      <c r="FBL43" s="648"/>
      <c r="FBM43" s="7"/>
      <c r="FBN43" s="10"/>
      <c r="FBO43" s="727"/>
      <c r="FBP43" s="648"/>
      <c r="FBQ43" s="7"/>
      <c r="FBR43" s="10"/>
      <c r="FBS43" s="727"/>
      <c r="FBT43" s="648"/>
      <c r="FBU43" s="7"/>
      <c r="FBV43" s="10"/>
      <c r="FBW43" s="727"/>
      <c r="FBX43" s="648"/>
      <c r="FBY43" s="7"/>
      <c r="FBZ43" s="10"/>
      <c r="FCA43" s="727"/>
      <c r="FCB43" s="648"/>
      <c r="FCC43" s="7"/>
      <c r="FCD43" s="10"/>
      <c r="FCE43" s="727"/>
      <c r="FCF43" s="648"/>
      <c r="FCG43" s="7"/>
      <c r="FCH43" s="10"/>
      <c r="FCI43" s="727"/>
      <c r="FCJ43" s="648"/>
      <c r="FCK43" s="7"/>
      <c r="FCL43" s="10"/>
      <c r="FCM43" s="727"/>
      <c r="FCN43" s="648"/>
      <c r="FCO43" s="7"/>
      <c r="FCP43" s="10"/>
      <c r="FCQ43" s="727"/>
      <c r="FCR43" s="648"/>
      <c r="FCS43" s="7"/>
      <c r="FCT43" s="10"/>
      <c r="FCU43" s="727"/>
      <c r="FCV43" s="648"/>
      <c r="FCW43" s="7"/>
      <c r="FCX43" s="10"/>
      <c r="FCY43" s="727"/>
      <c r="FCZ43" s="648"/>
      <c r="FDA43" s="7"/>
      <c r="FDB43" s="10"/>
      <c r="FDC43" s="727"/>
      <c r="FDD43" s="648"/>
      <c r="FDE43" s="7"/>
      <c r="FDF43" s="10"/>
      <c r="FDG43" s="727"/>
      <c r="FDH43" s="648"/>
      <c r="FDI43" s="7"/>
      <c r="FDJ43" s="10"/>
      <c r="FDK43" s="727"/>
      <c r="FDL43" s="648"/>
      <c r="FDM43" s="7"/>
      <c r="FDN43" s="10"/>
      <c r="FDO43" s="727"/>
      <c r="FDP43" s="648"/>
      <c r="FDQ43" s="7"/>
      <c r="FDR43" s="10"/>
      <c r="FDS43" s="727"/>
      <c r="FDT43" s="648"/>
      <c r="FDU43" s="7"/>
      <c r="FDV43" s="10"/>
      <c r="FDW43" s="727"/>
      <c r="FDX43" s="648"/>
      <c r="FDY43" s="7"/>
      <c r="FDZ43" s="10"/>
      <c r="FEA43" s="727"/>
      <c r="FEB43" s="648"/>
      <c r="FEC43" s="7"/>
      <c r="FED43" s="10"/>
      <c r="FEE43" s="727"/>
      <c r="FEF43" s="648"/>
      <c r="FEG43" s="7"/>
      <c r="FEH43" s="10"/>
      <c r="FEI43" s="727"/>
      <c r="FEJ43" s="648"/>
      <c r="FEK43" s="7"/>
      <c r="FEL43" s="10"/>
      <c r="FEM43" s="727"/>
      <c r="FEN43" s="648"/>
      <c r="FEO43" s="7"/>
      <c r="FEP43" s="10"/>
      <c r="FEQ43" s="727"/>
      <c r="FER43" s="648"/>
      <c r="FES43" s="7"/>
      <c r="FET43" s="10"/>
      <c r="FEU43" s="727"/>
      <c r="FEV43" s="648"/>
      <c r="FEW43" s="7"/>
      <c r="FEX43" s="10"/>
      <c r="FEY43" s="727"/>
      <c r="FEZ43" s="648"/>
      <c r="FFA43" s="7"/>
      <c r="FFB43" s="10"/>
      <c r="FFC43" s="727"/>
      <c r="FFD43" s="648"/>
      <c r="FFE43" s="7"/>
      <c r="FFF43" s="10"/>
      <c r="FFG43" s="727"/>
      <c r="FFH43" s="648"/>
      <c r="FFI43" s="7"/>
      <c r="FFJ43" s="10"/>
      <c r="FFK43" s="727"/>
      <c r="FFL43" s="648"/>
      <c r="FFM43" s="7"/>
      <c r="FFN43" s="10"/>
      <c r="FFO43" s="727"/>
      <c r="FFP43" s="648"/>
      <c r="FFQ43" s="7"/>
      <c r="FFR43" s="10"/>
      <c r="FFS43" s="727"/>
      <c r="FFT43" s="648"/>
      <c r="FFU43" s="7"/>
      <c r="FFV43" s="10"/>
      <c r="FFW43" s="727"/>
      <c r="FFX43" s="648"/>
      <c r="FFY43" s="7"/>
      <c r="FFZ43" s="10"/>
      <c r="FGA43" s="727"/>
      <c r="FGB43" s="648"/>
      <c r="FGC43" s="7"/>
      <c r="FGD43" s="10"/>
      <c r="FGE43" s="727"/>
      <c r="FGF43" s="648"/>
      <c r="FGG43" s="7"/>
      <c r="FGH43" s="10"/>
      <c r="FGI43" s="727"/>
      <c r="FGJ43" s="648"/>
      <c r="FGK43" s="7"/>
      <c r="FGL43" s="10"/>
      <c r="FGM43" s="727"/>
      <c r="FGN43" s="648"/>
      <c r="FGO43" s="7"/>
      <c r="FGP43" s="10"/>
      <c r="FGQ43" s="727"/>
      <c r="FGR43" s="648"/>
      <c r="FGS43" s="7"/>
      <c r="FGT43" s="10"/>
      <c r="FGU43" s="727"/>
      <c r="FGV43" s="648"/>
      <c r="FGW43" s="7"/>
      <c r="FGX43" s="10"/>
      <c r="FGY43" s="727"/>
      <c r="FGZ43" s="648"/>
      <c r="FHA43" s="7"/>
      <c r="FHB43" s="10"/>
      <c r="FHC43" s="727"/>
      <c r="FHD43" s="648"/>
      <c r="FHE43" s="7"/>
      <c r="FHF43" s="10"/>
      <c r="FHG43" s="727"/>
      <c r="FHH43" s="648"/>
      <c r="FHI43" s="7"/>
      <c r="FHJ43" s="10"/>
      <c r="FHK43" s="727"/>
      <c r="FHL43" s="648"/>
      <c r="FHM43" s="7"/>
      <c r="FHN43" s="10"/>
      <c r="FHO43" s="727"/>
      <c r="FHP43" s="648"/>
      <c r="FHQ43" s="7"/>
      <c r="FHR43" s="10"/>
      <c r="FHS43" s="727"/>
      <c r="FHT43" s="648"/>
      <c r="FHU43" s="7"/>
      <c r="FHV43" s="10"/>
      <c r="FHW43" s="727"/>
      <c r="FHX43" s="648"/>
      <c r="FHY43" s="7"/>
      <c r="FHZ43" s="10"/>
      <c r="FIA43" s="727"/>
      <c r="FIB43" s="648"/>
      <c r="FIC43" s="7"/>
      <c r="FID43" s="10"/>
      <c r="FIE43" s="727"/>
      <c r="FIF43" s="648"/>
      <c r="FIG43" s="7"/>
      <c r="FIH43" s="10"/>
      <c r="FII43" s="727"/>
      <c r="FIJ43" s="648"/>
      <c r="FIK43" s="7"/>
      <c r="FIL43" s="10"/>
      <c r="FIM43" s="727"/>
      <c r="FIN43" s="648"/>
      <c r="FIO43" s="7"/>
      <c r="FIP43" s="10"/>
      <c r="FIQ43" s="727"/>
      <c r="FIR43" s="648"/>
      <c r="FIS43" s="7"/>
      <c r="FIT43" s="10"/>
      <c r="FIU43" s="727"/>
      <c r="FIV43" s="648"/>
      <c r="FIW43" s="7"/>
      <c r="FIX43" s="10"/>
      <c r="FIY43" s="727"/>
      <c r="FIZ43" s="648"/>
      <c r="FJA43" s="7"/>
      <c r="FJB43" s="10"/>
      <c r="FJC43" s="727"/>
      <c r="FJD43" s="648"/>
      <c r="FJE43" s="7"/>
      <c r="FJF43" s="10"/>
      <c r="FJG43" s="727"/>
      <c r="FJH43" s="648"/>
      <c r="FJI43" s="7"/>
      <c r="FJJ43" s="10"/>
      <c r="FJK43" s="727"/>
      <c r="FJL43" s="648"/>
      <c r="FJM43" s="7"/>
      <c r="FJN43" s="10"/>
      <c r="FJO43" s="727"/>
      <c r="FJP43" s="648"/>
      <c r="FJQ43" s="7"/>
      <c r="FJR43" s="10"/>
      <c r="FJS43" s="727"/>
      <c r="FJT43" s="648"/>
      <c r="FJU43" s="7"/>
      <c r="FJV43" s="10"/>
      <c r="FJW43" s="727"/>
      <c r="FJX43" s="648"/>
      <c r="FJY43" s="7"/>
      <c r="FJZ43" s="10"/>
      <c r="FKA43" s="727"/>
      <c r="FKB43" s="648"/>
      <c r="FKC43" s="7"/>
      <c r="FKD43" s="10"/>
      <c r="FKE43" s="727"/>
      <c r="FKF43" s="648"/>
      <c r="FKG43" s="7"/>
      <c r="FKH43" s="10"/>
      <c r="FKI43" s="727"/>
      <c r="FKJ43" s="648"/>
      <c r="FKK43" s="7"/>
      <c r="FKL43" s="10"/>
      <c r="FKM43" s="727"/>
      <c r="FKN43" s="648"/>
      <c r="FKO43" s="7"/>
      <c r="FKP43" s="10"/>
      <c r="FKQ43" s="727"/>
      <c r="FKR43" s="648"/>
      <c r="FKS43" s="7"/>
      <c r="FKT43" s="10"/>
      <c r="FKU43" s="727"/>
      <c r="FKV43" s="648"/>
      <c r="FKW43" s="7"/>
      <c r="FKX43" s="10"/>
      <c r="FKY43" s="727"/>
      <c r="FKZ43" s="648"/>
      <c r="FLA43" s="7"/>
      <c r="FLB43" s="10"/>
      <c r="FLC43" s="727"/>
      <c r="FLD43" s="648"/>
      <c r="FLE43" s="7"/>
      <c r="FLF43" s="10"/>
      <c r="FLG43" s="727"/>
      <c r="FLH43" s="648"/>
      <c r="FLI43" s="7"/>
      <c r="FLJ43" s="10"/>
      <c r="FLK43" s="727"/>
      <c r="FLL43" s="648"/>
      <c r="FLM43" s="7"/>
      <c r="FLN43" s="10"/>
      <c r="FLO43" s="727"/>
      <c r="FLP43" s="648"/>
      <c r="FLQ43" s="7"/>
      <c r="FLR43" s="10"/>
      <c r="FLS43" s="727"/>
      <c r="FLT43" s="648"/>
      <c r="FLU43" s="7"/>
      <c r="FLV43" s="10"/>
      <c r="FLW43" s="727"/>
      <c r="FLX43" s="648"/>
      <c r="FLY43" s="7"/>
      <c r="FLZ43" s="10"/>
      <c r="FMA43" s="727"/>
      <c r="FMB43" s="648"/>
      <c r="FMC43" s="7"/>
      <c r="FMD43" s="10"/>
      <c r="FME43" s="727"/>
      <c r="FMF43" s="648"/>
      <c r="FMG43" s="7"/>
      <c r="FMH43" s="10"/>
      <c r="FMI43" s="727"/>
      <c r="FMJ43" s="648"/>
      <c r="FMK43" s="7"/>
      <c r="FML43" s="10"/>
      <c r="FMM43" s="727"/>
      <c r="FMN43" s="648"/>
      <c r="FMO43" s="7"/>
      <c r="FMP43" s="10"/>
      <c r="FMQ43" s="727"/>
      <c r="FMR43" s="648"/>
      <c r="FMS43" s="7"/>
      <c r="FMT43" s="10"/>
      <c r="FMU43" s="727"/>
      <c r="FMV43" s="648"/>
      <c r="FMW43" s="7"/>
      <c r="FMX43" s="10"/>
      <c r="FMY43" s="727"/>
      <c r="FMZ43" s="648"/>
      <c r="FNA43" s="7"/>
      <c r="FNB43" s="10"/>
      <c r="FNC43" s="727"/>
      <c r="FND43" s="648"/>
      <c r="FNE43" s="7"/>
      <c r="FNF43" s="10"/>
      <c r="FNG43" s="727"/>
      <c r="FNH43" s="648"/>
      <c r="FNI43" s="7"/>
      <c r="FNJ43" s="10"/>
      <c r="FNK43" s="727"/>
      <c r="FNL43" s="648"/>
      <c r="FNM43" s="7"/>
      <c r="FNN43" s="10"/>
      <c r="FNO43" s="727"/>
      <c r="FNP43" s="648"/>
      <c r="FNQ43" s="7"/>
      <c r="FNR43" s="10"/>
      <c r="FNS43" s="727"/>
      <c r="FNT43" s="648"/>
      <c r="FNU43" s="7"/>
      <c r="FNV43" s="10"/>
      <c r="FNW43" s="727"/>
      <c r="FNX43" s="648"/>
      <c r="FNY43" s="7"/>
      <c r="FNZ43" s="10"/>
      <c r="FOA43" s="727"/>
      <c r="FOB43" s="648"/>
      <c r="FOC43" s="7"/>
      <c r="FOD43" s="10"/>
      <c r="FOE43" s="727"/>
      <c r="FOF43" s="648"/>
      <c r="FOG43" s="7"/>
      <c r="FOH43" s="10"/>
      <c r="FOI43" s="727"/>
      <c r="FOJ43" s="648"/>
      <c r="FOK43" s="7"/>
      <c r="FOL43" s="10"/>
      <c r="FOM43" s="727"/>
      <c r="FON43" s="648"/>
      <c r="FOO43" s="7"/>
      <c r="FOP43" s="10"/>
      <c r="FOQ43" s="727"/>
      <c r="FOR43" s="648"/>
      <c r="FOS43" s="7"/>
      <c r="FOT43" s="10"/>
      <c r="FOU43" s="727"/>
      <c r="FOV43" s="648"/>
      <c r="FOW43" s="7"/>
      <c r="FOX43" s="10"/>
      <c r="FOY43" s="727"/>
      <c r="FOZ43" s="648"/>
      <c r="FPA43" s="7"/>
      <c r="FPB43" s="10"/>
      <c r="FPC43" s="727"/>
      <c r="FPD43" s="648"/>
      <c r="FPE43" s="7"/>
      <c r="FPF43" s="10"/>
      <c r="FPG43" s="727"/>
      <c r="FPH43" s="648"/>
      <c r="FPI43" s="7"/>
      <c r="FPJ43" s="10"/>
      <c r="FPK43" s="727"/>
      <c r="FPL43" s="648"/>
      <c r="FPM43" s="7"/>
      <c r="FPN43" s="10"/>
      <c r="FPO43" s="727"/>
      <c r="FPP43" s="648"/>
      <c r="FPQ43" s="7"/>
      <c r="FPR43" s="10"/>
      <c r="FPS43" s="727"/>
      <c r="FPT43" s="648"/>
      <c r="FPU43" s="7"/>
      <c r="FPV43" s="10"/>
      <c r="FPW43" s="727"/>
      <c r="FPX43" s="648"/>
      <c r="FPY43" s="7"/>
      <c r="FPZ43" s="10"/>
      <c r="FQA43" s="727"/>
      <c r="FQB43" s="648"/>
      <c r="FQC43" s="7"/>
      <c r="FQD43" s="10"/>
      <c r="FQE43" s="727"/>
      <c r="FQF43" s="648"/>
      <c r="FQG43" s="7"/>
      <c r="FQH43" s="10"/>
      <c r="FQI43" s="727"/>
      <c r="FQJ43" s="648"/>
      <c r="FQK43" s="7"/>
      <c r="FQL43" s="10"/>
      <c r="FQM43" s="727"/>
      <c r="FQN43" s="648"/>
      <c r="FQO43" s="7"/>
      <c r="FQP43" s="10"/>
      <c r="FQQ43" s="727"/>
      <c r="FQR43" s="648"/>
      <c r="FQS43" s="7"/>
      <c r="FQT43" s="10"/>
      <c r="FQU43" s="727"/>
      <c r="FQV43" s="648"/>
      <c r="FQW43" s="7"/>
      <c r="FQX43" s="10"/>
      <c r="FQY43" s="727"/>
      <c r="FQZ43" s="648"/>
      <c r="FRA43" s="7"/>
      <c r="FRB43" s="10"/>
      <c r="FRC43" s="727"/>
      <c r="FRD43" s="648"/>
      <c r="FRE43" s="7"/>
      <c r="FRF43" s="10"/>
      <c r="FRG43" s="727"/>
      <c r="FRH43" s="648"/>
      <c r="FRI43" s="7"/>
      <c r="FRJ43" s="10"/>
      <c r="FRK43" s="727"/>
      <c r="FRL43" s="648"/>
      <c r="FRM43" s="7"/>
      <c r="FRN43" s="10"/>
      <c r="FRO43" s="727"/>
      <c r="FRP43" s="648"/>
      <c r="FRQ43" s="7"/>
      <c r="FRR43" s="10"/>
      <c r="FRS43" s="727"/>
      <c r="FRT43" s="648"/>
      <c r="FRU43" s="7"/>
      <c r="FRV43" s="10"/>
      <c r="FRW43" s="727"/>
      <c r="FRX43" s="648"/>
      <c r="FRY43" s="7"/>
      <c r="FRZ43" s="10"/>
      <c r="FSA43" s="727"/>
      <c r="FSB43" s="648"/>
      <c r="FSC43" s="7"/>
      <c r="FSD43" s="10"/>
      <c r="FSE43" s="727"/>
      <c r="FSF43" s="648"/>
      <c r="FSG43" s="7"/>
      <c r="FSH43" s="10"/>
      <c r="FSI43" s="727"/>
      <c r="FSJ43" s="648"/>
      <c r="FSK43" s="7"/>
      <c r="FSL43" s="10"/>
      <c r="FSM43" s="727"/>
      <c r="FSN43" s="648"/>
      <c r="FSO43" s="7"/>
      <c r="FSP43" s="10"/>
      <c r="FSQ43" s="727"/>
      <c r="FSR43" s="648"/>
      <c r="FSS43" s="7"/>
      <c r="FST43" s="10"/>
      <c r="FSU43" s="727"/>
      <c r="FSV43" s="648"/>
      <c r="FSW43" s="7"/>
      <c r="FSX43" s="10"/>
      <c r="FSY43" s="727"/>
      <c r="FSZ43" s="648"/>
      <c r="FTA43" s="7"/>
      <c r="FTB43" s="10"/>
      <c r="FTC43" s="727"/>
      <c r="FTD43" s="648"/>
      <c r="FTE43" s="7"/>
      <c r="FTF43" s="10"/>
      <c r="FTG43" s="727"/>
      <c r="FTH43" s="648"/>
      <c r="FTI43" s="7"/>
      <c r="FTJ43" s="10"/>
      <c r="FTK43" s="727"/>
      <c r="FTL43" s="648"/>
      <c r="FTM43" s="7"/>
      <c r="FTN43" s="10"/>
      <c r="FTO43" s="727"/>
      <c r="FTP43" s="648"/>
      <c r="FTQ43" s="7"/>
      <c r="FTR43" s="10"/>
      <c r="FTS43" s="727"/>
      <c r="FTT43" s="648"/>
      <c r="FTU43" s="7"/>
      <c r="FTV43" s="10"/>
      <c r="FTW43" s="727"/>
      <c r="FTX43" s="648"/>
      <c r="FTY43" s="7"/>
      <c r="FTZ43" s="10"/>
      <c r="FUA43" s="727"/>
      <c r="FUB43" s="648"/>
      <c r="FUC43" s="7"/>
      <c r="FUD43" s="10"/>
      <c r="FUE43" s="727"/>
      <c r="FUF43" s="648"/>
      <c r="FUG43" s="7"/>
      <c r="FUH43" s="10"/>
      <c r="FUI43" s="727"/>
      <c r="FUJ43" s="648"/>
      <c r="FUK43" s="7"/>
      <c r="FUL43" s="10"/>
      <c r="FUM43" s="727"/>
      <c r="FUN43" s="648"/>
      <c r="FUO43" s="7"/>
      <c r="FUP43" s="10"/>
      <c r="FUQ43" s="727"/>
      <c r="FUR43" s="648"/>
      <c r="FUS43" s="7"/>
      <c r="FUT43" s="10"/>
      <c r="FUU43" s="727"/>
      <c r="FUV43" s="648"/>
      <c r="FUW43" s="7"/>
      <c r="FUX43" s="10"/>
      <c r="FUY43" s="727"/>
      <c r="FUZ43" s="648"/>
      <c r="FVA43" s="7"/>
      <c r="FVB43" s="10"/>
      <c r="FVC43" s="727"/>
      <c r="FVD43" s="648"/>
      <c r="FVE43" s="7"/>
      <c r="FVF43" s="10"/>
      <c r="FVG43" s="727"/>
      <c r="FVH43" s="648"/>
      <c r="FVI43" s="7"/>
      <c r="FVJ43" s="10"/>
      <c r="FVK43" s="727"/>
      <c r="FVL43" s="648"/>
      <c r="FVM43" s="7"/>
      <c r="FVN43" s="10"/>
      <c r="FVO43" s="727"/>
      <c r="FVP43" s="648"/>
      <c r="FVQ43" s="7"/>
      <c r="FVR43" s="10"/>
      <c r="FVS43" s="727"/>
      <c r="FVT43" s="648"/>
      <c r="FVU43" s="7"/>
      <c r="FVV43" s="10"/>
      <c r="FVW43" s="727"/>
      <c r="FVX43" s="648"/>
      <c r="FVY43" s="7"/>
      <c r="FVZ43" s="10"/>
      <c r="FWA43" s="727"/>
      <c r="FWB43" s="648"/>
      <c r="FWC43" s="7"/>
      <c r="FWD43" s="10"/>
      <c r="FWE43" s="727"/>
      <c r="FWF43" s="648"/>
      <c r="FWG43" s="7"/>
      <c r="FWH43" s="10"/>
      <c r="FWI43" s="727"/>
      <c r="FWJ43" s="648"/>
      <c r="FWK43" s="7"/>
      <c r="FWL43" s="10"/>
      <c r="FWM43" s="727"/>
      <c r="FWN43" s="648"/>
      <c r="FWO43" s="7"/>
      <c r="FWP43" s="10"/>
      <c r="FWQ43" s="727"/>
      <c r="FWR43" s="648"/>
      <c r="FWS43" s="7"/>
      <c r="FWT43" s="10"/>
      <c r="FWU43" s="727"/>
      <c r="FWV43" s="648"/>
      <c r="FWW43" s="7"/>
      <c r="FWX43" s="10"/>
      <c r="FWY43" s="727"/>
      <c r="FWZ43" s="648"/>
      <c r="FXA43" s="7"/>
      <c r="FXB43" s="10"/>
      <c r="FXC43" s="727"/>
      <c r="FXD43" s="648"/>
      <c r="FXE43" s="7"/>
      <c r="FXF43" s="10"/>
      <c r="FXG43" s="727"/>
      <c r="FXH43" s="648"/>
      <c r="FXI43" s="7"/>
      <c r="FXJ43" s="10"/>
      <c r="FXK43" s="727"/>
      <c r="FXL43" s="648"/>
      <c r="FXM43" s="7"/>
      <c r="FXN43" s="10"/>
      <c r="FXO43" s="727"/>
      <c r="FXP43" s="648"/>
      <c r="FXQ43" s="7"/>
      <c r="FXR43" s="10"/>
      <c r="FXS43" s="727"/>
      <c r="FXT43" s="648"/>
      <c r="FXU43" s="7"/>
      <c r="FXV43" s="10"/>
      <c r="FXW43" s="727"/>
      <c r="FXX43" s="648"/>
      <c r="FXY43" s="7"/>
      <c r="FXZ43" s="10"/>
      <c r="FYA43" s="727"/>
      <c r="FYB43" s="648"/>
      <c r="FYC43" s="7"/>
      <c r="FYD43" s="10"/>
      <c r="FYE43" s="727"/>
      <c r="FYF43" s="648"/>
      <c r="FYG43" s="7"/>
      <c r="FYH43" s="10"/>
      <c r="FYI43" s="727"/>
      <c r="FYJ43" s="648"/>
      <c r="FYK43" s="7"/>
      <c r="FYL43" s="10"/>
      <c r="FYM43" s="727"/>
      <c r="FYN43" s="648"/>
      <c r="FYO43" s="7"/>
      <c r="FYP43" s="10"/>
      <c r="FYQ43" s="727"/>
      <c r="FYR43" s="648"/>
      <c r="FYS43" s="7"/>
      <c r="FYT43" s="10"/>
      <c r="FYU43" s="727"/>
      <c r="FYV43" s="648"/>
      <c r="FYW43" s="7"/>
      <c r="FYX43" s="10"/>
      <c r="FYY43" s="727"/>
      <c r="FYZ43" s="648"/>
      <c r="FZA43" s="7"/>
      <c r="FZB43" s="10"/>
      <c r="FZC43" s="727"/>
      <c r="FZD43" s="648"/>
      <c r="FZE43" s="7"/>
      <c r="FZF43" s="10"/>
      <c r="FZG43" s="727"/>
      <c r="FZH43" s="648"/>
      <c r="FZI43" s="7"/>
      <c r="FZJ43" s="10"/>
      <c r="FZK43" s="727"/>
      <c r="FZL43" s="648"/>
      <c r="FZM43" s="7"/>
      <c r="FZN43" s="10"/>
      <c r="FZO43" s="727"/>
      <c r="FZP43" s="648"/>
      <c r="FZQ43" s="7"/>
      <c r="FZR43" s="10"/>
      <c r="FZS43" s="727"/>
      <c r="FZT43" s="648"/>
      <c r="FZU43" s="7"/>
      <c r="FZV43" s="10"/>
      <c r="FZW43" s="727"/>
      <c r="FZX43" s="648"/>
      <c r="FZY43" s="7"/>
      <c r="FZZ43" s="10"/>
      <c r="GAA43" s="727"/>
      <c r="GAB43" s="648"/>
      <c r="GAC43" s="7"/>
      <c r="GAD43" s="10"/>
      <c r="GAE43" s="727"/>
      <c r="GAF43" s="648"/>
      <c r="GAG43" s="7"/>
      <c r="GAH43" s="10"/>
      <c r="GAI43" s="727"/>
      <c r="GAJ43" s="648"/>
      <c r="GAK43" s="7"/>
      <c r="GAL43" s="10"/>
      <c r="GAM43" s="727"/>
      <c r="GAN43" s="648"/>
      <c r="GAO43" s="7"/>
      <c r="GAP43" s="10"/>
      <c r="GAQ43" s="727"/>
      <c r="GAR43" s="648"/>
      <c r="GAS43" s="7"/>
      <c r="GAT43" s="10"/>
      <c r="GAU43" s="727"/>
      <c r="GAV43" s="648"/>
      <c r="GAW43" s="7"/>
      <c r="GAX43" s="10"/>
      <c r="GAY43" s="727"/>
      <c r="GAZ43" s="648"/>
      <c r="GBA43" s="7"/>
      <c r="GBB43" s="10"/>
      <c r="GBC43" s="727"/>
      <c r="GBD43" s="648"/>
      <c r="GBE43" s="7"/>
      <c r="GBF43" s="10"/>
      <c r="GBG43" s="727"/>
      <c r="GBH43" s="648"/>
      <c r="GBI43" s="7"/>
      <c r="GBJ43" s="10"/>
      <c r="GBK43" s="727"/>
      <c r="GBL43" s="648"/>
      <c r="GBM43" s="7"/>
      <c r="GBN43" s="10"/>
      <c r="GBO43" s="727"/>
      <c r="GBP43" s="648"/>
      <c r="GBQ43" s="7"/>
      <c r="GBR43" s="10"/>
      <c r="GBS43" s="727"/>
      <c r="GBT43" s="648"/>
      <c r="GBU43" s="7"/>
      <c r="GBV43" s="10"/>
      <c r="GBW43" s="727"/>
      <c r="GBX43" s="648"/>
      <c r="GBY43" s="7"/>
      <c r="GBZ43" s="10"/>
      <c r="GCA43" s="727"/>
      <c r="GCB43" s="648"/>
      <c r="GCC43" s="7"/>
      <c r="GCD43" s="10"/>
      <c r="GCE43" s="727"/>
      <c r="GCF43" s="648"/>
      <c r="GCG43" s="7"/>
      <c r="GCH43" s="10"/>
      <c r="GCI43" s="727"/>
      <c r="GCJ43" s="648"/>
      <c r="GCK43" s="7"/>
      <c r="GCL43" s="10"/>
      <c r="GCM43" s="727"/>
      <c r="GCN43" s="648"/>
      <c r="GCO43" s="7"/>
      <c r="GCP43" s="10"/>
      <c r="GCQ43" s="727"/>
      <c r="GCR43" s="648"/>
      <c r="GCS43" s="7"/>
      <c r="GCT43" s="10"/>
      <c r="GCU43" s="727"/>
      <c r="GCV43" s="648"/>
      <c r="GCW43" s="7"/>
      <c r="GCX43" s="10"/>
      <c r="GCY43" s="727"/>
      <c r="GCZ43" s="648"/>
      <c r="GDA43" s="7"/>
      <c r="GDB43" s="10"/>
      <c r="GDC43" s="727"/>
      <c r="GDD43" s="648"/>
      <c r="GDE43" s="7"/>
      <c r="GDF43" s="10"/>
      <c r="GDG43" s="727"/>
      <c r="GDH43" s="648"/>
      <c r="GDI43" s="7"/>
      <c r="GDJ43" s="10"/>
      <c r="GDK43" s="727"/>
      <c r="GDL43" s="648"/>
      <c r="GDM43" s="7"/>
      <c r="GDN43" s="10"/>
      <c r="GDO43" s="727"/>
      <c r="GDP43" s="648"/>
      <c r="GDQ43" s="7"/>
      <c r="GDR43" s="10"/>
      <c r="GDS43" s="727"/>
      <c r="GDT43" s="648"/>
      <c r="GDU43" s="7"/>
      <c r="GDV43" s="10"/>
      <c r="GDW43" s="727"/>
      <c r="GDX43" s="648"/>
      <c r="GDY43" s="7"/>
      <c r="GDZ43" s="10"/>
      <c r="GEA43" s="727"/>
      <c r="GEB43" s="648"/>
      <c r="GEC43" s="7"/>
      <c r="GED43" s="10"/>
      <c r="GEE43" s="727"/>
      <c r="GEF43" s="648"/>
      <c r="GEG43" s="7"/>
      <c r="GEH43" s="10"/>
      <c r="GEI43" s="727"/>
      <c r="GEJ43" s="648"/>
      <c r="GEK43" s="7"/>
      <c r="GEL43" s="10"/>
      <c r="GEM43" s="727"/>
      <c r="GEN43" s="648"/>
      <c r="GEO43" s="7"/>
      <c r="GEP43" s="10"/>
      <c r="GEQ43" s="727"/>
      <c r="GER43" s="648"/>
      <c r="GES43" s="7"/>
      <c r="GET43" s="10"/>
      <c r="GEU43" s="727"/>
      <c r="GEV43" s="648"/>
      <c r="GEW43" s="7"/>
      <c r="GEX43" s="10"/>
      <c r="GEY43" s="727"/>
      <c r="GEZ43" s="648"/>
      <c r="GFA43" s="7"/>
      <c r="GFB43" s="10"/>
      <c r="GFC43" s="727"/>
      <c r="GFD43" s="648"/>
      <c r="GFE43" s="7"/>
      <c r="GFF43" s="10"/>
      <c r="GFG43" s="727"/>
      <c r="GFH43" s="648"/>
      <c r="GFI43" s="7"/>
      <c r="GFJ43" s="10"/>
      <c r="GFK43" s="727"/>
      <c r="GFL43" s="648"/>
      <c r="GFM43" s="7"/>
      <c r="GFN43" s="10"/>
      <c r="GFO43" s="727"/>
      <c r="GFP43" s="648"/>
      <c r="GFQ43" s="7"/>
      <c r="GFR43" s="10"/>
      <c r="GFS43" s="727"/>
      <c r="GFT43" s="648"/>
      <c r="GFU43" s="7"/>
      <c r="GFV43" s="10"/>
      <c r="GFW43" s="727"/>
      <c r="GFX43" s="648"/>
      <c r="GFY43" s="7"/>
      <c r="GFZ43" s="10"/>
      <c r="GGA43" s="727"/>
      <c r="GGB43" s="648"/>
      <c r="GGC43" s="7"/>
      <c r="GGD43" s="10"/>
      <c r="GGE43" s="727"/>
      <c r="GGF43" s="648"/>
      <c r="GGG43" s="7"/>
      <c r="GGH43" s="10"/>
      <c r="GGI43" s="727"/>
      <c r="GGJ43" s="648"/>
      <c r="GGK43" s="7"/>
      <c r="GGL43" s="10"/>
      <c r="GGM43" s="727"/>
      <c r="GGN43" s="648"/>
      <c r="GGO43" s="7"/>
      <c r="GGP43" s="10"/>
      <c r="GGQ43" s="727"/>
      <c r="GGR43" s="648"/>
      <c r="GGS43" s="7"/>
      <c r="GGT43" s="10"/>
      <c r="GGU43" s="727"/>
      <c r="GGV43" s="648"/>
      <c r="GGW43" s="7"/>
      <c r="GGX43" s="10"/>
      <c r="GGY43" s="727"/>
      <c r="GGZ43" s="648"/>
      <c r="GHA43" s="7"/>
      <c r="GHB43" s="10"/>
      <c r="GHC43" s="727"/>
      <c r="GHD43" s="648"/>
      <c r="GHE43" s="7"/>
      <c r="GHF43" s="10"/>
      <c r="GHG43" s="727"/>
      <c r="GHH43" s="648"/>
      <c r="GHI43" s="7"/>
      <c r="GHJ43" s="10"/>
      <c r="GHK43" s="727"/>
      <c r="GHL43" s="648"/>
      <c r="GHM43" s="7"/>
      <c r="GHN43" s="10"/>
      <c r="GHO43" s="727"/>
      <c r="GHP43" s="648"/>
      <c r="GHQ43" s="7"/>
      <c r="GHR43" s="10"/>
      <c r="GHS43" s="727"/>
      <c r="GHT43" s="648"/>
      <c r="GHU43" s="7"/>
      <c r="GHV43" s="10"/>
      <c r="GHW43" s="727"/>
      <c r="GHX43" s="648"/>
      <c r="GHY43" s="7"/>
      <c r="GHZ43" s="10"/>
      <c r="GIA43" s="727"/>
      <c r="GIB43" s="648"/>
      <c r="GIC43" s="7"/>
      <c r="GID43" s="10"/>
      <c r="GIE43" s="727"/>
      <c r="GIF43" s="648"/>
      <c r="GIG43" s="7"/>
      <c r="GIH43" s="10"/>
      <c r="GII43" s="727"/>
      <c r="GIJ43" s="648"/>
      <c r="GIK43" s="7"/>
      <c r="GIL43" s="10"/>
      <c r="GIM43" s="727"/>
      <c r="GIN43" s="648"/>
      <c r="GIO43" s="7"/>
      <c r="GIP43" s="10"/>
      <c r="GIQ43" s="727"/>
      <c r="GIR43" s="648"/>
      <c r="GIS43" s="7"/>
      <c r="GIT43" s="10"/>
      <c r="GIU43" s="727"/>
      <c r="GIV43" s="648"/>
      <c r="GIW43" s="7"/>
      <c r="GIX43" s="10"/>
      <c r="GIY43" s="727"/>
      <c r="GIZ43" s="648"/>
      <c r="GJA43" s="7"/>
      <c r="GJB43" s="10"/>
      <c r="GJC43" s="727"/>
      <c r="GJD43" s="648"/>
      <c r="GJE43" s="7"/>
      <c r="GJF43" s="10"/>
      <c r="GJG43" s="727"/>
      <c r="GJH43" s="648"/>
      <c r="GJI43" s="7"/>
      <c r="GJJ43" s="10"/>
      <c r="GJK43" s="727"/>
      <c r="GJL43" s="648"/>
      <c r="GJM43" s="7"/>
      <c r="GJN43" s="10"/>
      <c r="GJO43" s="727"/>
      <c r="GJP43" s="648"/>
      <c r="GJQ43" s="7"/>
      <c r="GJR43" s="10"/>
      <c r="GJS43" s="727"/>
      <c r="GJT43" s="648"/>
      <c r="GJU43" s="7"/>
      <c r="GJV43" s="10"/>
      <c r="GJW43" s="727"/>
      <c r="GJX43" s="648"/>
      <c r="GJY43" s="7"/>
      <c r="GJZ43" s="10"/>
      <c r="GKA43" s="727"/>
      <c r="GKB43" s="648"/>
      <c r="GKC43" s="7"/>
      <c r="GKD43" s="10"/>
      <c r="GKE43" s="727"/>
      <c r="GKF43" s="648"/>
      <c r="GKG43" s="7"/>
      <c r="GKH43" s="10"/>
      <c r="GKI43" s="727"/>
      <c r="GKJ43" s="648"/>
      <c r="GKK43" s="7"/>
      <c r="GKL43" s="10"/>
      <c r="GKM43" s="727"/>
      <c r="GKN43" s="648"/>
      <c r="GKO43" s="7"/>
      <c r="GKP43" s="10"/>
      <c r="GKQ43" s="727"/>
      <c r="GKR43" s="648"/>
      <c r="GKS43" s="7"/>
      <c r="GKT43" s="10"/>
      <c r="GKU43" s="727"/>
      <c r="GKV43" s="648"/>
      <c r="GKW43" s="7"/>
      <c r="GKX43" s="10"/>
      <c r="GKY43" s="727"/>
      <c r="GKZ43" s="648"/>
      <c r="GLA43" s="7"/>
      <c r="GLB43" s="10"/>
      <c r="GLC43" s="727"/>
      <c r="GLD43" s="648"/>
      <c r="GLE43" s="7"/>
      <c r="GLF43" s="10"/>
      <c r="GLG43" s="727"/>
      <c r="GLH43" s="648"/>
      <c r="GLI43" s="7"/>
      <c r="GLJ43" s="10"/>
      <c r="GLK43" s="727"/>
      <c r="GLL43" s="648"/>
      <c r="GLM43" s="7"/>
      <c r="GLN43" s="10"/>
      <c r="GLO43" s="727"/>
      <c r="GLP43" s="648"/>
      <c r="GLQ43" s="7"/>
      <c r="GLR43" s="10"/>
      <c r="GLS43" s="727"/>
      <c r="GLT43" s="648"/>
      <c r="GLU43" s="7"/>
      <c r="GLV43" s="10"/>
      <c r="GLW43" s="727"/>
      <c r="GLX43" s="648"/>
      <c r="GLY43" s="7"/>
      <c r="GLZ43" s="10"/>
      <c r="GMA43" s="727"/>
      <c r="GMB43" s="648"/>
      <c r="GMC43" s="7"/>
      <c r="GMD43" s="10"/>
      <c r="GME43" s="727"/>
      <c r="GMF43" s="648"/>
      <c r="GMG43" s="7"/>
      <c r="GMH43" s="10"/>
      <c r="GMI43" s="727"/>
      <c r="GMJ43" s="648"/>
      <c r="GMK43" s="7"/>
      <c r="GML43" s="10"/>
      <c r="GMM43" s="727"/>
      <c r="GMN43" s="648"/>
      <c r="GMO43" s="7"/>
      <c r="GMP43" s="10"/>
      <c r="GMQ43" s="727"/>
      <c r="GMR43" s="648"/>
      <c r="GMS43" s="7"/>
      <c r="GMT43" s="10"/>
      <c r="GMU43" s="727"/>
      <c r="GMV43" s="648"/>
      <c r="GMW43" s="7"/>
      <c r="GMX43" s="10"/>
      <c r="GMY43" s="727"/>
      <c r="GMZ43" s="648"/>
      <c r="GNA43" s="7"/>
      <c r="GNB43" s="10"/>
      <c r="GNC43" s="727"/>
      <c r="GND43" s="648"/>
      <c r="GNE43" s="7"/>
      <c r="GNF43" s="10"/>
      <c r="GNG43" s="727"/>
      <c r="GNH43" s="648"/>
      <c r="GNI43" s="7"/>
      <c r="GNJ43" s="10"/>
      <c r="GNK43" s="727"/>
      <c r="GNL43" s="648"/>
      <c r="GNM43" s="7"/>
      <c r="GNN43" s="10"/>
      <c r="GNO43" s="727"/>
      <c r="GNP43" s="648"/>
      <c r="GNQ43" s="7"/>
      <c r="GNR43" s="10"/>
      <c r="GNS43" s="727"/>
      <c r="GNT43" s="648"/>
      <c r="GNU43" s="7"/>
      <c r="GNV43" s="10"/>
      <c r="GNW43" s="727"/>
      <c r="GNX43" s="648"/>
      <c r="GNY43" s="7"/>
      <c r="GNZ43" s="10"/>
      <c r="GOA43" s="727"/>
      <c r="GOB43" s="648"/>
      <c r="GOC43" s="7"/>
      <c r="GOD43" s="10"/>
      <c r="GOE43" s="727"/>
      <c r="GOF43" s="648"/>
      <c r="GOG43" s="7"/>
      <c r="GOH43" s="10"/>
      <c r="GOI43" s="727"/>
      <c r="GOJ43" s="648"/>
      <c r="GOK43" s="7"/>
      <c r="GOL43" s="10"/>
      <c r="GOM43" s="727"/>
      <c r="GON43" s="648"/>
      <c r="GOO43" s="7"/>
      <c r="GOP43" s="10"/>
      <c r="GOQ43" s="727"/>
      <c r="GOR43" s="648"/>
      <c r="GOS43" s="7"/>
      <c r="GOT43" s="10"/>
      <c r="GOU43" s="727"/>
      <c r="GOV43" s="648"/>
      <c r="GOW43" s="7"/>
      <c r="GOX43" s="10"/>
      <c r="GOY43" s="727"/>
      <c r="GOZ43" s="648"/>
      <c r="GPA43" s="7"/>
      <c r="GPB43" s="10"/>
      <c r="GPC43" s="727"/>
      <c r="GPD43" s="648"/>
      <c r="GPE43" s="7"/>
      <c r="GPF43" s="10"/>
      <c r="GPG43" s="727"/>
      <c r="GPH43" s="648"/>
      <c r="GPI43" s="7"/>
      <c r="GPJ43" s="10"/>
      <c r="GPK43" s="727"/>
      <c r="GPL43" s="648"/>
      <c r="GPM43" s="7"/>
      <c r="GPN43" s="10"/>
      <c r="GPO43" s="727"/>
      <c r="GPP43" s="648"/>
      <c r="GPQ43" s="7"/>
      <c r="GPR43" s="10"/>
      <c r="GPS43" s="727"/>
      <c r="GPT43" s="648"/>
      <c r="GPU43" s="7"/>
      <c r="GPV43" s="10"/>
      <c r="GPW43" s="727"/>
      <c r="GPX43" s="648"/>
      <c r="GPY43" s="7"/>
      <c r="GPZ43" s="10"/>
      <c r="GQA43" s="727"/>
      <c r="GQB43" s="648"/>
      <c r="GQC43" s="7"/>
      <c r="GQD43" s="10"/>
      <c r="GQE43" s="727"/>
      <c r="GQF43" s="648"/>
      <c r="GQG43" s="7"/>
      <c r="GQH43" s="10"/>
      <c r="GQI43" s="727"/>
      <c r="GQJ43" s="648"/>
      <c r="GQK43" s="7"/>
      <c r="GQL43" s="10"/>
      <c r="GQM43" s="727"/>
      <c r="GQN43" s="648"/>
      <c r="GQO43" s="7"/>
      <c r="GQP43" s="10"/>
      <c r="GQQ43" s="727"/>
      <c r="GQR43" s="648"/>
      <c r="GQS43" s="7"/>
      <c r="GQT43" s="10"/>
      <c r="GQU43" s="727"/>
      <c r="GQV43" s="648"/>
      <c r="GQW43" s="7"/>
      <c r="GQX43" s="10"/>
      <c r="GQY43" s="727"/>
      <c r="GQZ43" s="648"/>
      <c r="GRA43" s="7"/>
      <c r="GRB43" s="10"/>
      <c r="GRC43" s="727"/>
      <c r="GRD43" s="648"/>
      <c r="GRE43" s="7"/>
      <c r="GRF43" s="10"/>
      <c r="GRG43" s="727"/>
      <c r="GRH43" s="648"/>
      <c r="GRI43" s="7"/>
      <c r="GRJ43" s="10"/>
      <c r="GRK43" s="727"/>
      <c r="GRL43" s="648"/>
      <c r="GRM43" s="7"/>
      <c r="GRN43" s="10"/>
      <c r="GRO43" s="727"/>
      <c r="GRP43" s="648"/>
      <c r="GRQ43" s="7"/>
      <c r="GRR43" s="10"/>
      <c r="GRS43" s="727"/>
      <c r="GRT43" s="648"/>
      <c r="GRU43" s="7"/>
      <c r="GRV43" s="10"/>
      <c r="GRW43" s="727"/>
      <c r="GRX43" s="648"/>
      <c r="GRY43" s="7"/>
      <c r="GRZ43" s="10"/>
      <c r="GSA43" s="727"/>
      <c r="GSB43" s="648"/>
      <c r="GSC43" s="7"/>
      <c r="GSD43" s="10"/>
      <c r="GSE43" s="727"/>
      <c r="GSF43" s="648"/>
      <c r="GSG43" s="7"/>
      <c r="GSH43" s="10"/>
      <c r="GSI43" s="727"/>
      <c r="GSJ43" s="648"/>
      <c r="GSK43" s="7"/>
      <c r="GSL43" s="10"/>
      <c r="GSM43" s="727"/>
      <c r="GSN43" s="648"/>
      <c r="GSO43" s="7"/>
      <c r="GSP43" s="10"/>
      <c r="GSQ43" s="727"/>
      <c r="GSR43" s="648"/>
      <c r="GSS43" s="7"/>
      <c r="GST43" s="10"/>
      <c r="GSU43" s="727"/>
      <c r="GSV43" s="648"/>
      <c r="GSW43" s="7"/>
      <c r="GSX43" s="10"/>
      <c r="GSY43" s="727"/>
      <c r="GSZ43" s="648"/>
      <c r="GTA43" s="7"/>
      <c r="GTB43" s="10"/>
      <c r="GTC43" s="727"/>
      <c r="GTD43" s="648"/>
      <c r="GTE43" s="7"/>
      <c r="GTF43" s="10"/>
      <c r="GTG43" s="727"/>
      <c r="GTH43" s="648"/>
      <c r="GTI43" s="7"/>
      <c r="GTJ43" s="10"/>
      <c r="GTK43" s="727"/>
      <c r="GTL43" s="648"/>
      <c r="GTM43" s="7"/>
      <c r="GTN43" s="10"/>
      <c r="GTO43" s="727"/>
      <c r="GTP43" s="648"/>
      <c r="GTQ43" s="7"/>
      <c r="GTR43" s="10"/>
      <c r="GTS43" s="727"/>
      <c r="GTT43" s="648"/>
      <c r="GTU43" s="7"/>
      <c r="GTV43" s="10"/>
      <c r="GTW43" s="727"/>
      <c r="GTX43" s="648"/>
      <c r="GTY43" s="7"/>
      <c r="GTZ43" s="10"/>
      <c r="GUA43" s="727"/>
      <c r="GUB43" s="648"/>
      <c r="GUC43" s="7"/>
      <c r="GUD43" s="10"/>
      <c r="GUE43" s="727"/>
      <c r="GUF43" s="648"/>
      <c r="GUG43" s="7"/>
      <c r="GUH43" s="10"/>
      <c r="GUI43" s="727"/>
      <c r="GUJ43" s="648"/>
      <c r="GUK43" s="7"/>
      <c r="GUL43" s="10"/>
      <c r="GUM43" s="727"/>
      <c r="GUN43" s="648"/>
      <c r="GUO43" s="7"/>
      <c r="GUP43" s="10"/>
      <c r="GUQ43" s="727"/>
      <c r="GUR43" s="648"/>
      <c r="GUS43" s="7"/>
      <c r="GUT43" s="10"/>
      <c r="GUU43" s="727"/>
      <c r="GUV43" s="648"/>
      <c r="GUW43" s="7"/>
      <c r="GUX43" s="10"/>
      <c r="GUY43" s="727"/>
      <c r="GUZ43" s="648"/>
      <c r="GVA43" s="7"/>
      <c r="GVB43" s="10"/>
      <c r="GVC43" s="727"/>
      <c r="GVD43" s="648"/>
      <c r="GVE43" s="7"/>
      <c r="GVF43" s="10"/>
      <c r="GVG43" s="727"/>
      <c r="GVH43" s="648"/>
      <c r="GVI43" s="7"/>
      <c r="GVJ43" s="10"/>
      <c r="GVK43" s="727"/>
      <c r="GVL43" s="648"/>
      <c r="GVM43" s="7"/>
      <c r="GVN43" s="10"/>
      <c r="GVO43" s="727"/>
      <c r="GVP43" s="648"/>
      <c r="GVQ43" s="7"/>
      <c r="GVR43" s="10"/>
      <c r="GVS43" s="727"/>
      <c r="GVT43" s="648"/>
      <c r="GVU43" s="7"/>
      <c r="GVV43" s="10"/>
      <c r="GVW43" s="727"/>
      <c r="GVX43" s="648"/>
      <c r="GVY43" s="7"/>
      <c r="GVZ43" s="10"/>
      <c r="GWA43" s="727"/>
      <c r="GWB43" s="648"/>
      <c r="GWC43" s="7"/>
      <c r="GWD43" s="10"/>
      <c r="GWE43" s="727"/>
      <c r="GWF43" s="648"/>
      <c r="GWG43" s="7"/>
      <c r="GWH43" s="10"/>
      <c r="GWI43" s="727"/>
      <c r="GWJ43" s="648"/>
      <c r="GWK43" s="7"/>
      <c r="GWL43" s="10"/>
      <c r="GWM43" s="727"/>
      <c r="GWN43" s="648"/>
      <c r="GWO43" s="7"/>
      <c r="GWP43" s="10"/>
      <c r="GWQ43" s="727"/>
      <c r="GWR43" s="648"/>
      <c r="GWS43" s="7"/>
      <c r="GWT43" s="10"/>
      <c r="GWU43" s="727"/>
      <c r="GWV43" s="648"/>
      <c r="GWW43" s="7"/>
      <c r="GWX43" s="10"/>
      <c r="GWY43" s="727"/>
      <c r="GWZ43" s="648"/>
      <c r="GXA43" s="7"/>
      <c r="GXB43" s="10"/>
      <c r="GXC43" s="727"/>
      <c r="GXD43" s="648"/>
      <c r="GXE43" s="7"/>
      <c r="GXF43" s="10"/>
      <c r="GXG43" s="727"/>
      <c r="GXH43" s="648"/>
      <c r="GXI43" s="7"/>
      <c r="GXJ43" s="10"/>
      <c r="GXK43" s="727"/>
      <c r="GXL43" s="648"/>
      <c r="GXM43" s="7"/>
      <c r="GXN43" s="10"/>
      <c r="GXO43" s="727"/>
      <c r="GXP43" s="648"/>
      <c r="GXQ43" s="7"/>
      <c r="GXR43" s="10"/>
      <c r="GXS43" s="727"/>
      <c r="GXT43" s="648"/>
      <c r="GXU43" s="7"/>
      <c r="GXV43" s="10"/>
      <c r="GXW43" s="727"/>
      <c r="GXX43" s="648"/>
      <c r="GXY43" s="7"/>
      <c r="GXZ43" s="10"/>
      <c r="GYA43" s="727"/>
      <c r="GYB43" s="648"/>
      <c r="GYC43" s="7"/>
      <c r="GYD43" s="10"/>
      <c r="GYE43" s="727"/>
      <c r="GYF43" s="648"/>
      <c r="GYG43" s="7"/>
      <c r="GYH43" s="10"/>
      <c r="GYI43" s="727"/>
      <c r="GYJ43" s="648"/>
      <c r="GYK43" s="7"/>
      <c r="GYL43" s="10"/>
      <c r="GYM43" s="727"/>
      <c r="GYN43" s="648"/>
      <c r="GYO43" s="7"/>
      <c r="GYP43" s="10"/>
      <c r="GYQ43" s="727"/>
      <c r="GYR43" s="648"/>
      <c r="GYS43" s="7"/>
      <c r="GYT43" s="10"/>
      <c r="GYU43" s="727"/>
      <c r="GYV43" s="648"/>
      <c r="GYW43" s="7"/>
      <c r="GYX43" s="10"/>
      <c r="GYY43" s="727"/>
      <c r="GYZ43" s="648"/>
      <c r="GZA43" s="7"/>
      <c r="GZB43" s="10"/>
      <c r="GZC43" s="727"/>
      <c r="GZD43" s="648"/>
      <c r="GZE43" s="7"/>
      <c r="GZF43" s="10"/>
      <c r="GZG43" s="727"/>
      <c r="GZH43" s="648"/>
      <c r="GZI43" s="7"/>
      <c r="GZJ43" s="10"/>
      <c r="GZK43" s="727"/>
      <c r="GZL43" s="648"/>
      <c r="GZM43" s="7"/>
      <c r="GZN43" s="10"/>
      <c r="GZO43" s="727"/>
      <c r="GZP43" s="648"/>
      <c r="GZQ43" s="7"/>
      <c r="GZR43" s="10"/>
      <c r="GZS43" s="727"/>
      <c r="GZT43" s="648"/>
      <c r="GZU43" s="7"/>
      <c r="GZV43" s="10"/>
      <c r="GZW43" s="727"/>
      <c r="GZX43" s="648"/>
      <c r="GZY43" s="7"/>
      <c r="GZZ43" s="10"/>
      <c r="HAA43" s="727"/>
      <c r="HAB43" s="648"/>
      <c r="HAC43" s="7"/>
      <c r="HAD43" s="10"/>
      <c r="HAE43" s="727"/>
      <c r="HAF43" s="648"/>
      <c r="HAG43" s="7"/>
      <c r="HAH43" s="10"/>
      <c r="HAI43" s="727"/>
      <c r="HAJ43" s="648"/>
      <c r="HAK43" s="7"/>
      <c r="HAL43" s="10"/>
      <c r="HAM43" s="727"/>
      <c r="HAN43" s="648"/>
      <c r="HAO43" s="7"/>
      <c r="HAP43" s="10"/>
      <c r="HAQ43" s="727"/>
      <c r="HAR43" s="648"/>
      <c r="HAS43" s="7"/>
      <c r="HAT43" s="10"/>
      <c r="HAU43" s="727"/>
      <c r="HAV43" s="648"/>
      <c r="HAW43" s="7"/>
      <c r="HAX43" s="10"/>
      <c r="HAY43" s="727"/>
      <c r="HAZ43" s="648"/>
      <c r="HBA43" s="7"/>
      <c r="HBB43" s="10"/>
      <c r="HBC43" s="727"/>
      <c r="HBD43" s="648"/>
      <c r="HBE43" s="7"/>
      <c r="HBF43" s="10"/>
      <c r="HBG43" s="727"/>
      <c r="HBH43" s="648"/>
      <c r="HBI43" s="7"/>
      <c r="HBJ43" s="10"/>
      <c r="HBK43" s="727"/>
      <c r="HBL43" s="648"/>
      <c r="HBM43" s="7"/>
      <c r="HBN43" s="10"/>
      <c r="HBO43" s="727"/>
      <c r="HBP43" s="648"/>
      <c r="HBQ43" s="7"/>
      <c r="HBR43" s="10"/>
      <c r="HBS43" s="727"/>
      <c r="HBT43" s="648"/>
      <c r="HBU43" s="7"/>
      <c r="HBV43" s="10"/>
      <c r="HBW43" s="727"/>
      <c r="HBX43" s="648"/>
      <c r="HBY43" s="7"/>
      <c r="HBZ43" s="10"/>
      <c r="HCA43" s="727"/>
      <c r="HCB43" s="648"/>
      <c r="HCC43" s="7"/>
      <c r="HCD43" s="10"/>
      <c r="HCE43" s="727"/>
      <c r="HCF43" s="648"/>
      <c r="HCG43" s="7"/>
      <c r="HCH43" s="10"/>
      <c r="HCI43" s="727"/>
      <c r="HCJ43" s="648"/>
      <c r="HCK43" s="7"/>
      <c r="HCL43" s="10"/>
      <c r="HCM43" s="727"/>
      <c r="HCN43" s="648"/>
      <c r="HCO43" s="7"/>
      <c r="HCP43" s="10"/>
      <c r="HCQ43" s="727"/>
      <c r="HCR43" s="648"/>
      <c r="HCS43" s="7"/>
      <c r="HCT43" s="10"/>
      <c r="HCU43" s="727"/>
      <c r="HCV43" s="648"/>
      <c r="HCW43" s="7"/>
      <c r="HCX43" s="10"/>
      <c r="HCY43" s="727"/>
      <c r="HCZ43" s="648"/>
      <c r="HDA43" s="7"/>
      <c r="HDB43" s="10"/>
      <c r="HDC43" s="727"/>
      <c r="HDD43" s="648"/>
      <c r="HDE43" s="7"/>
      <c r="HDF43" s="10"/>
      <c r="HDG43" s="727"/>
      <c r="HDH43" s="648"/>
      <c r="HDI43" s="7"/>
      <c r="HDJ43" s="10"/>
      <c r="HDK43" s="727"/>
      <c r="HDL43" s="648"/>
      <c r="HDM43" s="7"/>
      <c r="HDN43" s="10"/>
      <c r="HDO43" s="727"/>
      <c r="HDP43" s="648"/>
      <c r="HDQ43" s="7"/>
      <c r="HDR43" s="10"/>
      <c r="HDS43" s="727"/>
      <c r="HDT43" s="648"/>
      <c r="HDU43" s="7"/>
      <c r="HDV43" s="10"/>
      <c r="HDW43" s="727"/>
      <c r="HDX43" s="648"/>
      <c r="HDY43" s="7"/>
      <c r="HDZ43" s="10"/>
      <c r="HEA43" s="727"/>
      <c r="HEB43" s="648"/>
      <c r="HEC43" s="7"/>
      <c r="HED43" s="10"/>
      <c r="HEE43" s="727"/>
      <c r="HEF43" s="648"/>
      <c r="HEG43" s="7"/>
      <c r="HEH43" s="10"/>
      <c r="HEI43" s="727"/>
      <c r="HEJ43" s="648"/>
      <c r="HEK43" s="7"/>
      <c r="HEL43" s="10"/>
      <c r="HEM43" s="727"/>
      <c r="HEN43" s="648"/>
      <c r="HEO43" s="7"/>
      <c r="HEP43" s="10"/>
      <c r="HEQ43" s="727"/>
      <c r="HER43" s="648"/>
      <c r="HES43" s="7"/>
      <c r="HET43" s="10"/>
      <c r="HEU43" s="727"/>
      <c r="HEV43" s="648"/>
      <c r="HEW43" s="7"/>
      <c r="HEX43" s="10"/>
      <c r="HEY43" s="727"/>
      <c r="HEZ43" s="648"/>
      <c r="HFA43" s="7"/>
      <c r="HFB43" s="10"/>
      <c r="HFC43" s="727"/>
      <c r="HFD43" s="648"/>
      <c r="HFE43" s="7"/>
      <c r="HFF43" s="10"/>
      <c r="HFG43" s="727"/>
      <c r="HFH43" s="648"/>
      <c r="HFI43" s="7"/>
      <c r="HFJ43" s="10"/>
      <c r="HFK43" s="727"/>
      <c r="HFL43" s="648"/>
      <c r="HFM43" s="7"/>
      <c r="HFN43" s="10"/>
      <c r="HFO43" s="727"/>
      <c r="HFP43" s="648"/>
      <c r="HFQ43" s="7"/>
      <c r="HFR43" s="10"/>
      <c r="HFS43" s="727"/>
      <c r="HFT43" s="648"/>
      <c r="HFU43" s="7"/>
      <c r="HFV43" s="10"/>
      <c r="HFW43" s="727"/>
      <c r="HFX43" s="648"/>
      <c r="HFY43" s="7"/>
      <c r="HFZ43" s="10"/>
      <c r="HGA43" s="727"/>
      <c r="HGB43" s="648"/>
      <c r="HGC43" s="7"/>
      <c r="HGD43" s="10"/>
      <c r="HGE43" s="727"/>
      <c r="HGF43" s="648"/>
      <c r="HGG43" s="7"/>
      <c r="HGH43" s="10"/>
      <c r="HGI43" s="727"/>
      <c r="HGJ43" s="648"/>
      <c r="HGK43" s="7"/>
      <c r="HGL43" s="10"/>
      <c r="HGM43" s="727"/>
      <c r="HGN43" s="648"/>
      <c r="HGO43" s="7"/>
      <c r="HGP43" s="10"/>
      <c r="HGQ43" s="727"/>
      <c r="HGR43" s="648"/>
      <c r="HGS43" s="7"/>
      <c r="HGT43" s="10"/>
      <c r="HGU43" s="727"/>
      <c r="HGV43" s="648"/>
      <c r="HGW43" s="7"/>
      <c r="HGX43" s="10"/>
      <c r="HGY43" s="727"/>
      <c r="HGZ43" s="648"/>
      <c r="HHA43" s="7"/>
      <c r="HHB43" s="10"/>
      <c r="HHC43" s="727"/>
      <c r="HHD43" s="648"/>
      <c r="HHE43" s="7"/>
      <c r="HHF43" s="10"/>
      <c r="HHG43" s="727"/>
      <c r="HHH43" s="648"/>
      <c r="HHI43" s="7"/>
      <c r="HHJ43" s="10"/>
      <c r="HHK43" s="727"/>
      <c r="HHL43" s="648"/>
      <c r="HHM43" s="7"/>
      <c r="HHN43" s="10"/>
      <c r="HHO43" s="727"/>
      <c r="HHP43" s="648"/>
      <c r="HHQ43" s="7"/>
      <c r="HHR43" s="10"/>
      <c r="HHS43" s="727"/>
      <c r="HHT43" s="648"/>
      <c r="HHU43" s="7"/>
      <c r="HHV43" s="10"/>
      <c r="HHW43" s="727"/>
      <c r="HHX43" s="648"/>
      <c r="HHY43" s="7"/>
      <c r="HHZ43" s="10"/>
      <c r="HIA43" s="727"/>
      <c r="HIB43" s="648"/>
      <c r="HIC43" s="7"/>
      <c r="HID43" s="10"/>
      <c r="HIE43" s="727"/>
      <c r="HIF43" s="648"/>
      <c r="HIG43" s="7"/>
      <c r="HIH43" s="10"/>
      <c r="HII43" s="727"/>
      <c r="HIJ43" s="648"/>
      <c r="HIK43" s="7"/>
      <c r="HIL43" s="10"/>
      <c r="HIM43" s="727"/>
      <c r="HIN43" s="648"/>
      <c r="HIO43" s="7"/>
      <c r="HIP43" s="10"/>
      <c r="HIQ43" s="727"/>
      <c r="HIR43" s="648"/>
      <c r="HIS43" s="7"/>
      <c r="HIT43" s="10"/>
      <c r="HIU43" s="727"/>
      <c r="HIV43" s="648"/>
      <c r="HIW43" s="7"/>
      <c r="HIX43" s="10"/>
      <c r="HIY43" s="727"/>
      <c r="HIZ43" s="648"/>
      <c r="HJA43" s="7"/>
      <c r="HJB43" s="10"/>
      <c r="HJC43" s="727"/>
      <c r="HJD43" s="648"/>
      <c r="HJE43" s="7"/>
      <c r="HJF43" s="10"/>
      <c r="HJG43" s="727"/>
      <c r="HJH43" s="648"/>
      <c r="HJI43" s="7"/>
      <c r="HJJ43" s="10"/>
      <c r="HJK43" s="727"/>
      <c r="HJL43" s="648"/>
      <c r="HJM43" s="7"/>
      <c r="HJN43" s="10"/>
      <c r="HJO43" s="727"/>
      <c r="HJP43" s="648"/>
      <c r="HJQ43" s="7"/>
      <c r="HJR43" s="10"/>
      <c r="HJS43" s="727"/>
      <c r="HJT43" s="648"/>
      <c r="HJU43" s="7"/>
      <c r="HJV43" s="10"/>
      <c r="HJW43" s="727"/>
      <c r="HJX43" s="648"/>
      <c r="HJY43" s="7"/>
      <c r="HJZ43" s="10"/>
      <c r="HKA43" s="727"/>
      <c r="HKB43" s="648"/>
      <c r="HKC43" s="7"/>
      <c r="HKD43" s="10"/>
      <c r="HKE43" s="727"/>
      <c r="HKF43" s="648"/>
      <c r="HKG43" s="7"/>
      <c r="HKH43" s="10"/>
      <c r="HKI43" s="727"/>
      <c r="HKJ43" s="648"/>
      <c r="HKK43" s="7"/>
      <c r="HKL43" s="10"/>
      <c r="HKM43" s="727"/>
      <c r="HKN43" s="648"/>
      <c r="HKO43" s="7"/>
      <c r="HKP43" s="10"/>
      <c r="HKQ43" s="727"/>
      <c r="HKR43" s="648"/>
      <c r="HKS43" s="7"/>
      <c r="HKT43" s="10"/>
      <c r="HKU43" s="727"/>
      <c r="HKV43" s="648"/>
      <c r="HKW43" s="7"/>
      <c r="HKX43" s="10"/>
      <c r="HKY43" s="727"/>
      <c r="HKZ43" s="648"/>
      <c r="HLA43" s="7"/>
      <c r="HLB43" s="10"/>
      <c r="HLC43" s="727"/>
      <c r="HLD43" s="648"/>
      <c r="HLE43" s="7"/>
      <c r="HLF43" s="10"/>
      <c r="HLG43" s="727"/>
      <c r="HLH43" s="648"/>
      <c r="HLI43" s="7"/>
      <c r="HLJ43" s="10"/>
      <c r="HLK43" s="727"/>
      <c r="HLL43" s="648"/>
      <c r="HLM43" s="7"/>
      <c r="HLN43" s="10"/>
      <c r="HLO43" s="727"/>
      <c r="HLP43" s="648"/>
      <c r="HLQ43" s="7"/>
      <c r="HLR43" s="10"/>
      <c r="HLS43" s="727"/>
      <c r="HLT43" s="648"/>
      <c r="HLU43" s="7"/>
      <c r="HLV43" s="10"/>
      <c r="HLW43" s="727"/>
      <c r="HLX43" s="648"/>
      <c r="HLY43" s="7"/>
      <c r="HLZ43" s="10"/>
      <c r="HMA43" s="727"/>
      <c r="HMB43" s="648"/>
      <c r="HMC43" s="7"/>
      <c r="HMD43" s="10"/>
      <c r="HME43" s="727"/>
      <c r="HMF43" s="648"/>
      <c r="HMG43" s="7"/>
      <c r="HMH43" s="10"/>
      <c r="HMI43" s="727"/>
      <c r="HMJ43" s="648"/>
      <c r="HMK43" s="7"/>
      <c r="HML43" s="10"/>
      <c r="HMM43" s="727"/>
      <c r="HMN43" s="648"/>
      <c r="HMO43" s="7"/>
      <c r="HMP43" s="10"/>
      <c r="HMQ43" s="727"/>
      <c r="HMR43" s="648"/>
      <c r="HMS43" s="7"/>
      <c r="HMT43" s="10"/>
      <c r="HMU43" s="727"/>
      <c r="HMV43" s="648"/>
      <c r="HMW43" s="7"/>
      <c r="HMX43" s="10"/>
      <c r="HMY43" s="727"/>
      <c r="HMZ43" s="648"/>
      <c r="HNA43" s="7"/>
      <c r="HNB43" s="10"/>
      <c r="HNC43" s="727"/>
      <c r="HND43" s="648"/>
      <c r="HNE43" s="7"/>
      <c r="HNF43" s="10"/>
      <c r="HNG43" s="727"/>
      <c r="HNH43" s="648"/>
      <c r="HNI43" s="7"/>
      <c r="HNJ43" s="10"/>
      <c r="HNK43" s="727"/>
      <c r="HNL43" s="648"/>
      <c r="HNM43" s="7"/>
      <c r="HNN43" s="10"/>
      <c r="HNO43" s="727"/>
      <c r="HNP43" s="648"/>
      <c r="HNQ43" s="7"/>
      <c r="HNR43" s="10"/>
      <c r="HNS43" s="727"/>
      <c r="HNT43" s="648"/>
      <c r="HNU43" s="7"/>
      <c r="HNV43" s="10"/>
      <c r="HNW43" s="727"/>
      <c r="HNX43" s="648"/>
      <c r="HNY43" s="7"/>
      <c r="HNZ43" s="10"/>
      <c r="HOA43" s="727"/>
      <c r="HOB43" s="648"/>
      <c r="HOC43" s="7"/>
      <c r="HOD43" s="10"/>
      <c r="HOE43" s="727"/>
      <c r="HOF43" s="648"/>
      <c r="HOG43" s="7"/>
      <c r="HOH43" s="10"/>
      <c r="HOI43" s="727"/>
      <c r="HOJ43" s="648"/>
      <c r="HOK43" s="7"/>
      <c r="HOL43" s="10"/>
      <c r="HOM43" s="727"/>
      <c r="HON43" s="648"/>
      <c r="HOO43" s="7"/>
      <c r="HOP43" s="10"/>
      <c r="HOQ43" s="727"/>
      <c r="HOR43" s="648"/>
      <c r="HOS43" s="7"/>
      <c r="HOT43" s="10"/>
      <c r="HOU43" s="727"/>
      <c r="HOV43" s="648"/>
      <c r="HOW43" s="7"/>
      <c r="HOX43" s="10"/>
      <c r="HOY43" s="727"/>
      <c r="HOZ43" s="648"/>
      <c r="HPA43" s="7"/>
      <c r="HPB43" s="10"/>
      <c r="HPC43" s="727"/>
      <c r="HPD43" s="648"/>
      <c r="HPE43" s="7"/>
      <c r="HPF43" s="10"/>
      <c r="HPG43" s="727"/>
      <c r="HPH43" s="648"/>
      <c r="HPI43" s="7"/>
      <c r="HPJ43" s="10"/>
      <c r="HPK43" s="727"/>
      <c r="HPL43" s="648"/>
      <c r="HPM43" s="7"/>
      <c r="HPN43" s="10"/>
      <c r="HPO43" s="727"/>
      <c r="HPP43" s="648"/>
      <c r="HPQ43" s="7"/>
      <c r="HPR43" s="10"/>
      <c r="HPS43" s="727"/>
      <c r="HPT43" s="648"/>
      <c r="HPU43" s="7"/>
      <c r="HPV43" s="10"/>
      <c r="HPW43" s="727"/>
      <c r="HPX43" s="648"/>
      <c r="HPY43" s="7"/>
      <c r="HPZ43" s="10"/>
      <c r="HQA43" s="727"/>
      <c r="HQB43" s="648"/>
      <c r="HQC43" s="7"/>
      <c r="HQD43" s="10"/>
      <c r="HQE43" s="727"/>
      <c r="HQF43" s="648"/>
      <c r="HQG43" s="7"/>
      <c r="HQH43" s="10"/>
      <c r="HQI43" s="727"/>
      <c r="HQJ43" s="648"/>
      <c r="HQK43" s="7"/>
      <c r="HQL43" s="10"/>
      <c r="HQM43" s="727"/>
      <c r="HQN43" s="648"/>
      <c r="HQO43" s="7"/>
      <c r="HQP43" s="10"/>
      <c r="HQQ43" s="727"/>
      <c r="HQR43" s="648"/>
      <c r="HQS43" s="7"/>
      <c r="HQT43" s="10"/>
      <c r="HQU43" s="727"/>
      <c r="HQV43" s="648"/>
      <c r="HQW43" s="7"/>
      <c r="HQX43" s="10"/>
      <c r="HQY43" s="727"/>
      <c r="HQZ43" s="648"/>
      <c r="HRA43" s="7"/>
      <c r="HRB43" s="10"/>
      <c r="HRC43" s="727"/>
      <c r="HRD43" s="648"/>
      <c r="HRE43" s="7"/>
      <c r="HRF43" s="10"/>
      <c r="HRG43" s="727"/>
      <c r="HRH43" s="648"/>
      <c r="HRI43" s="7"/>
      <c r="HRJ43" s="10"/>
      <c r="HRK43" s="727"/>
      <c r="HRL43" s="648"/>
      <c r="HRM43" s="7"/>
      <c r="HRN43" s="10"/>
      <c r="HRO43" s="727"/>
      <c r="HRP43" s="648"/>
      <c r="HRQ43" s="7"/>
      <c r="HRR43" s="10"/>
      <c r="HRS43" s="727"/>
      <c r="HRT43" s="648"/>
      <c r="HRU43" s="7"/>
      <c r="HRV43" s="10"/>
      <c r="HRW43" s="727"/>
      <c r="HRX43" s="648"/>
      <c r="HRY43" s="7"/>
      <c r="HRZ43" s="10"/>
      <c r="HSA43" s="727"/>
      <c r="HSB43" s="648"/>
      <c r="HSC43" s="7"/>
      <c r="HSD43" s="10"/>
      <c r="HSE43" s="727"/>
      <c r="HSF43" s="648"/>
      <c r="HSG43" s="7"/>
      <c r="HSH43" s="10"/>
      <c r="HSI43" s="727"/>
      <c r="HSJ43" s="648"/>
      <c r="HSK43" s="7"/>
      <c r="HSL43" s="10"/>
      <c r="HSM43" s="727"/>
      <c r="HSN43" s="648"/>
      <c r="HSO43" s="7"/>
      <c r="HSP43" s="10"/>
      <c r="HSQ43" s="727"/>
      <c r="HSR43" s="648"/>
      <c r="HSS43" s="7"/>
      <c r="HST43" s="10"/>
      <c r="HSU43" s="727"/>
      <c r="HSV43" s="648"/>
      <c r="HSW43" s="7"/>
      <c r="HSX43" s="10"/>
      <c r="HSY43" s="727"/>
      <c r="HSZ43" s="648"/>
      <c r="HTA43" s="7"/>
      <c r="HTB43" s="10"/>
      <c r="HTC43" s="727"/>
      <c r="HTD43" s="648"/>
      <c r="HTE43" s="7"/>
      <c r="HTF43" s="10"/>
      <c r="HTG43" s="727"/>
      <c r="HTH43" s="648"/>
      <c r="HTI43" s="7"/>
      <c r="HTJ43" s="10"/>
      <c r="HTK43" s="727"/>
      <c r="HTL43" s="648"/>
      <c r="HTM43" s="7"/>
      <c r="HTN43" s="10"/>
      <c r="HTO43" s="727"/>
      <c r="HTP43" s="648"/>
      <c r="HTQ43" s="7"/>
      <c r="HTR43" s="10"/>
      <c r="HTS43" s="727"/>
      <c r="HTT43" s="648"/>
      <c r="HTU43" s="7"/>
      <c r="HTV43" s="10"/>
      <c r="HTW43" s="727"/>
      <c r="HTX43" s="648"/>
      <c r="HTY43" s="7"/>
      <c r="HTZ43" s="10"/>
      <c r="HUA43" s="727"/>
      <c r="HUB43" s="648"/>
      <c r="HUC43" s="7"/>
      <c r="HUD43" s="10"/>
      <c r="HUE43" s="727"/>
      <c r="HUF43" s="648"/>
      <c r="HUG43" s="7"/>
      <c r="HUH43" s="10"/>
      <c r="HUI43" s="727"/>
      <c r="HUJ43" s="648"/>
      <c r="HUK43" s="7"/>
      <c r="HUL43" s="10"/>
      <c r="HUM43" s="727"/>
      <c r="HUN43" s="648"/>
      <c r="HUO43" s="7"/>
      <c r="HUP43" s="10"/>
      <c r="HUQ43" s="727"/>
      <c r="HUR43" s="648"/>
      <c r="HUS43" s="7"/>
      <c r="HUT43" s="10"/>
      <c r="HUU43" s="727"/>
      <c r="HUV43" s="648"/>
      <c r="HUW43" s="7"/>
      <c r="HUX43" s="10"/>
      <c r="HUY43" s="727"/>
      <c r="HUZ43" s="648"/>
      <c r="HVA43" s="7"/>
      <c r="HVB43" s="10"/>
      <c r="HVC43" s="727"/>
      <c r="HVD43" s="648"/>
      <c r="HVE43" s="7"/>
      <c r="HVF43" s="10"/>
      <c r="HVG43" s="727"/>
      <c r="HVH43" s="648"/>
      <c r="HVI43" s="7"/>
      <c r="HVJ43" s="10"/>
      <c r="HVK43" s="727"/>
      <c r="HVL43" s="648"/>
      <c r="HVM43" s="7"/>
      <c r="HVN43" s="10"/>
      <c r="HVO43" s="727"/>
      <c r="HVP43" s="648"/>
      <c r="HVQ43" s="7"/>
      <c r="HVR43" s="10"/>
      <c r="HVS43" s="727"/>
      <c r="HVT43" s="648"/>
      <c r="HVU43" s="7"/>
      <c r="HVV43" s="10"/>
      <c r="HVW43" s="727"/>
      <c r="HVX43" s="648"/>
      <c r="HVY43" s="7"/>
      <c r="HVZ43" s="10"/>
      <c r="HWA43" s="727"/>
      <c r="HWB43" s="648"/>
      <c r="HWC43" s="7"/>
      <c r="HWD43" s="10"/>
      <c r="HWE43" s="727"/>
      <c r="HWF43" s="648"/>
      <c r="HWG43" s="7"/>
      <c r="HWH43" s="10"/>
      <c r="HWI43" s="727"/>
      <c r="HWJ43" s="648"/>
      <c r="HWK43" s="7"/>
      <c r="HWL43" s="10"/>
      <c r="HWM43" s="727"/>
      <c r="HWN43" s="648"/>
      <c r="HWO43" s="7"/>
      <c r="HWP43" s="10"/>
      <c r="HWQ43" s="727"/>
      <c r="HWR43" s="648"/>
      <c r="HWS43" s="7"/>
      <c r="HWT43" s="10"/>
      <c r="HWU43" s="727"/>
      <c r="HWV43" s="648"/>
      <c r="HWW43" s="7"/>
      <c r="HWX43" s="10"/>
      <c r="HWY43" s="727"/>
      <c r="HWZ43" s="648"/>
      <c r="HXA43" s="7"/>
      <c r="HXB43" s="10"/>
      <c r="HXC43" s="727"/>
      <c r="HXD43" s="648"/>
      <c r="HXE43" s="7"/>
      <c r="HXF43" s="10"/>
      <c r="HXG43" s="727"/>
      <c r="HXH43" s="648"/>
      <c r="HXI43" s="7"/>
      <c r="HXJ43" s="10"/>
      <c r="HXK43" s="727"/>
      <c r="HXL43" s="648"/>
      <c r="HXM43" s="7"/>
      <c r="HXN43" s="10"/>
      <c r="HXO43" s="727"/>
      <c r="HXP43" s="648"/>
      <c r="HXQ43" s="7"/>
      <c r="HXR43" s="10"/>
      <c r="HXS43" s="727"/>
      <c r="HXT43" s="648"/>
      <c r="HXU43" s="7"/>
      <c r="HXV43" s="10"/>
      <c r="HXW43" s="727"/>
      <c r="HXX43" s="648"/>
      <c r="HXY43" s="7"/>
      <c r="HXZ43" s="10"/>
      <c r="HYA43" s="727"/>
      <c r="HYB43" s="648"/>
      <c r="HYC43" s="7"/>
      <c r="HYD43" s="10"/>
      <c r="HYE43" s="727"/>
      <c r="HYF43" s="648"/>
      <c r="HYG43" s="7"/>
      <c r="HYH43" s="10"/>
      <c r="HYI43" s="727"/>
      <c r="HYJ43" s="648"/>
      <c r="HYK43" s="7"/>
      <c r="HYL43" s="10"/>
      <c r="HYM43" s="727"/>
      <c r="HYN43" s="648"/>
      <c r="HYO43" s="7"/>
      <c r="HYP43" s="10"/>
      <c r="HYQ43" s="727"/>
      <c r="HYR43" s="648"/>
      <c r="HYS43" s="7"/>
      <c r="HYT43" s="10"/>
      <c r="HYU43" s="727"/>
      <c r="HYV43" s="648"/>
      <c r="HYW43" s="7"/>
      <c r="HYX43" s="10"/>
      <c r="HYY43" s="727"/>
      <c r="HYZ43" s="648"/>
      <c r="HZA43" s="7"/>
      <c r="HZB43" s="10"/>
      <c r="HZC43" s="727"/>
      <c r="HZD43" s="648"/>
      <c r="HZE43" s="7"/>
      <c r="HZF43" s="10"/>
      <c r="HZG43" s="727"/>
      <c r="HZH43" s="648"/>
      <c r="HZI43" s="7"/>
      <c r="HZJ43" s="10"/>
      <c r="HZK43" s="727"/>
      <c r="HZL43" s="648"/>
      <c r="HZM43" s="7"/>
      <c r="HZN43" s="10"/>
      <c r="HZO43" s="727"/>
      <c r="HZP43" s="648"/>
      <c r="HZQ43" s="7"/>
      <c r="HZR43" s="10"/>
      <c r="HZS43" s="727"/>
      <c r="HZT43" s="648"/>
      <c r="HZU43" s="7"/>
      <c r="HZV43" s="10"/>
      <c r="HZW43" s="727"/>
      <c r="HZX43" s="648"/>
      <c r="HZY43" s="7"/>
      <c r="HZZ43" s="10"/>
      <c r="IAA43" s="727"/>
      <c r="IAB43" s="648"/>
      <c r="IAC43" s="7"/>
      <c r="IAD43" s="10"/>
      <c r="IAE43" s="727"/>
      <c r="IAF43" s="648"/>
      <c r="IAG43" s="7"/>
      <c r="IAH43" s="10"/>
      <c r="IAI43" s="727"/>
      <c r="IAJ43" s="648"/>
      <c r="IAK43" s="7"/>
      <c r="IAL43" s="10"/>
      <c r="IAM43" s="727"/>
      <c r="IAN43" s="648"/>
      <c r="IAO43" s="7"/>
      <c r="IAP43" s="10"/>
      <c r="IAQ43" s="727"/>
      <c r="IAR43" s="648"/>
      <c r="IAS43" s="7"/>
      <c r="IAT43" s="10"/>
      <c r="IAU43" s="727"/>
      <c r="IAV43" s="648"/>
      <c r="IAW43" s="7"/>
      <c r="IAX43" s="10"/>
      <c r="IAY43" s="727"/>
      <c r="IAZ43" s="648"/>
      <c r="IBA43" s="7"/>
      <c r="IBB43" s="10"/>
      <c r="IBC43" s="727"/>
      <c r="IBD43" s="648"/>
      <c r="IBE43" s="7"/>
      <c r="IBF43" s="10"/>
      <c r="IBG43" s="727"/>
      <c r="IBH43" s="648"/>
      <c r="IBI43" s="7"/>
      <c r="IBJ43" s="10"/>
      <c r="IBK43" s="727"/>
      <c r="IBL43" s="648"/>
      <c r="IBM43" s="7"/>
      <c r="IBN43" s="10"/>
      <c r="IBO43" s="727"/>
      <c r="IBP43" s="648"/>
      <c r="IBQ43" s="7"/>
      <c r="IBR43" s="10"/>
      <c r="IBS43" s="727"/>
      <c r="IBT43" s="648"/>
      <c r="IBU43" s="7"/>
      <c r="IBV43" s="10"/>
      <c r="IBW43" s="727"/>
      <c r="IBX43" s="648"/>
      <c r="IBY43" s="7"/>
      <c r="IBZ43" s="10"/>
      <c r="ICA43" s="727"/>
      <c r="ICB43" s="648"/>
      <c r="ICC43" s="7"/>
      <c r="ICD43" s="10"/>
      <c r="ICE43" s="727"/>
      <c r="ICF43" s="648"/>
      <c r="ICG43" s="7"/>
      <c r="ICH43" s="10"/>
      <c r="ICI43" s="727"/>
      <c r="ICJ43" s="648"/>
      <c r="ICK43" s="7"/>
      <c r="ICL43" s="10"/>
      <c r="ICM43" s="727"/>
      <c r="ICN43" s="648"/>
      <c r="ICO43" s="7"/>
      <c r="ICP43" s="10"/>
      <c r="ICQ43" s="727"/>
      <c r="ICR43" s="648"/>
      <c r="ICS43" s="7"/>
      <c r="ICT43" s="10"/>
      <c r="ICU43" s="727"/>
      <c r="ICV43" s="648"/>
      <c r="ICW43" s="7"/>
      <c r="ICX43" s="10"/>
      <c r="ICY43" s="727"/>
      <c r="ICZ43" s="648"/>
      <c r="IDA43" s="7"/>
      <c r="IDB43" s="10"/>
      <c r="IDC43" s="727"/>
      <c r="IDD43" s="648"/>
      <c r="IDE43" s="7"/>
      <c r="IDF43" s="10"/>
      <c r="IDG43" s="727"/>
      <c r="IDH43" s="648"/>
      <c r="IDI43" s="7"/>
      <c r="IDJ43" s="10"/>
      <c r="IDK43" s="727"/>
      <c r="IDL43" s="648"/>
      <c r="IDM43" s="7"/>
      <c r="IDN43" s="10"/>
      <c r="IDO43" s="727"/>
      <c r="IDP43" s="648"/>
      <c r="IDQ43" s="7"/>
      <c r="IDR43" s="10"/>
      <c r="IDS43" s="727"/>
      <c r="IDT43" s="648"/>
      <c r="IDU43" s="7"/>
      <c r="IDV43" s="10"/>
      <c r="IDW43" s="727"/>
      <c r="IDX43" s="648"/>
      <c r="IDY43" s="7"/>
      <c r="IDZ43" s="10"/>
      <c r="IEA43" s="727"/>
      <c r="IEB43" s="648"/>
      <c r="IEC43" s="7"/>
      <c r="IED43" s="10"/>
      <c r="IEE43" s="727"/>
      <c r="IEF43" s="648"/>
      <c r="IEG43" s="7"/>
      <c r="IEH43" s="10"/>
      <c r="IEI43" s="727"/>
      <c r="IEJ43" s="648"/>
      <c r="IEK43" s="7"/>
      <c r="IEL43" s="10"/>
      <c r="IEM43" s="727"/>
      <c r="IEN43" s="648"/>
      <c r="IEO43" s="7"/>
      <c r="IEP43" s="10"/>
      <c r="IEQ43" s="727"/>
      <c r="IER43" s="648"/>
      <c r="IES43" s="7"/>
      <c r="IET43" s="10"/>
      <c r="IEU43" s="727"/>
      <c r="IEV43" s="648"/>
      <c r="IEW43" s="7"/>
      <c r="IEX43" s="10"/>
      <c r="IEY43" s="727"/>
      <c r="IEZ43" s="648"/>
      <c r="IFA43" s="7"/>
      <c r="IFB43" s="10"/>
      <c r="IFC43" s="727"/>
      <c r="IFD43" s="648"/>
      <c r="IFE43" s="7"/>
      <c r="IFF43" s="10"/>
      <c r="IFG43" s="727"/>
      <c r="IFH43" s="648"/>
      <c r="IFI43" s="7"/>
      <c r="IFJ43" s="10"/>
      <c r="IFK43" s="727"/>
      <c r="IFL43" s="648"/>
      <c r="IFM43" s="7"/>
      <c r="IFN43" s="10"/>
      <c r="IFO43" s="727"/>
      <c r="IFP43" s="648"/>
      <c r="IFQ43" s="7"/>
      <c r="IFR43" s="10"/>
      <c r="IFS43" s="727"/>
      <c r="IFT43" s="648"/>
      <c r="IFU43" s="7"/>
      <c r="IFV43" s="10"/>
      <c r="IFW43" s="727"/>
      <c r="IFX43" s="648"/>
      <c r="IFY43" s="7"/>
      <c r="IFZ43" s="10"/>
      <c r="IGA43" s="727"/>
      <c r="IGB43" s="648"/>
      <c r="IGC43" s="7"/>
      <c r="IGD43" s="10"/>
      <c r="IGE43" s="727"/>
      <c r="IGF43" s="648"/>
      <c r="IGG43" s="7"/>
      <c r="IGH43" s="10"/>
      <c r="IGI43" s="727"/>
      <c r="IGJ43" s="648"/>
      <c r="IGK43" s="7"/>
      <c r="IGL43" s="10"/>
      <c r="IGM43" s="727"/>
      <c r="IGN43" s="648"/>
      <c r="IGO43" s="7"/>
      <c r="IGP43" s="10"/>
      <c r="IGQ43" s="727"/>
      <c r="IGR43" s="648"/>
      <c r="IGS43" s="7"/>
      <c r="IGT43" s="10"/>
      <c r="IGU43" s="727"/>
      <c r="IGV43" s="648"/>
      <c r="IGW43" s="7"/>
      <c r="IGX43" s="10"/>
      <c r="IGY43" s="727"/>
      <c r="IGZ43" s="648"/>
      <c r="IHA43" s="7"/>
      <c r="IHB43" s="10"/>
      <c r="IHC43" s="727"/>
      <c r="IHD43" s="648"/>
      <c r="IHE43" s="7"/>
      <c r="IHF43" s="10"/>
      <c r="IHG43" s="727"/>
      <c r="IHH43" s="648"/>
      <c r="IHI43" s="7"/>
      <c r="IHJ43" s="10"/>
      <c r="IHK43" s="727"/>
      <c r="IHL43" s="648"/>
      <c r="IHM43" s="7"/>
      <c r="IHN43" s="10"/>
      <c r="IHO43" s="727"/>
      <c r="IHP43" s="648"/>
      <c r="IHQ43" s="7"/>
      <c r="IHR43" s="10"/>
      <c r="IHS43" s="727"/>
      <c r="IHT43" s="648"/>
      <c r="IHU43" s="7"/>
      <c r="IHV43" s="10"/>
      <c r="IHW43" s="727"/>
      <c r="IHX43" s="648"/>
      <c r="IHY43" s="7"/>
      <c r="IHZ43" s="10"/>
      <c r="IIA43" s="727"/>
      <c r="IIB43" s="648"/>
      <c r="IIC43" s="7"/>
      <c r="IID43" s="10"/>
      <c r="IIE43" s="727"/>
      <c r="IIF43" s="648"/>
      <c r="IIG43" s="7"/>
      <c r="IIH43" s="10"/>
      <c r="III43" s="727"/>
      <c r="IIJ43" s="648"/>
      <c r="IIK43" s="7"/>
      <c r="IIL43" s="10"/>
      <c r="IIM43" s="727"/>
      <c r="IIN43" s="648"/>
      <c r="IIO43" s="7"/>
      <c r="IIP43" s="10"/>
      <c r="IIQ43" s="727"/>
      <c r="IIR43" s="648"/>
      <c r="IIS43" s="7"/>
      <c r="IIT43" s="10"/>
      <c r="IIU43" s="727"/>
      <c r="IIV43" s="648"/>
      <c r="IIW43" s="7"/>
      <c r="IIX43" s="10"/>
      <c r="IIY43" s="727"/>
      <c r="IIZ43" s="648"/>
      <c r="IJA43" s="7"/>
      <c r="IJB43" s="10"/>
      <c r="IJC43" s="727"/>
      <c r="IJD43" s="648"/>
      <c r="IJE43" s="7"/>
      <c r="IJF43" s="10"/>
      <c r="IJG43" s="727"/>
      <c r="IJH43" s="648"/>
      <c r="IJI43" s="7"/>
      <c r="IJJ43" s="10"/>
      <c r="IJK43" s="727"/>
      <c r="IJL43" s="648"/>
      <c r="IJM43" s="7"/>
      <c r="IJN43" s="10"/>
      <c r="IJO43" s="727"/>
      <c r="IJP43" s="648"/>
      <c r="IJQ43" s="7"/>
      <c r="IJR43" s="10"/>
      <c r="IJS43" s="727"/>
      <c r="IJT43" s="648"/>
      <c r="IJU43" s="7"/>
      <c r="IJV43" s="10"/>
      <c r="IJW43" s="727"/>
      <c r="IJX43" s="648"/>
      <c r="IJY43" s="7"/>
      <c r="IJZ43" s="10"/>
      <c r="IKA43" s="727"/>
      <c r="IKB43" s="648"/>
      <c r="IKC43" s="7"/>
      <c r="IKD43" s="10"/>
      <c r="IKE43" s="727"/>
      <c r="IKF43" s="648"/>
      <c r="IKG43" s="7"/>
      <c r="IKH43" s="10"/>
      <c r="IKI43" s="727"/>
      <c r="IKJ43" s="648"/>
      <c r="IKK43" s="7"/>
      <c r="IKL43" s="10"/>
      <c r="IKM43" s="727"/>
      <c r="IKN43" s="648"/>
      <c r="IKO43" s="7"/>
      <c r="IKP43" s="10"/>
      <c r="IKQ43" s="727"/>
      <c r="IKR43" s="648"/>
      <c r="IKS43" s="7"/>
      <c r="IKT43" s="10"/>
      <c r="IKU43" s="727"/>
      <c r="IKV43" s="648"/>
      <c r="IKW43" s="7"/>
      <c r="IKX43" s="10"/>
      <c r="IKY43" s="727"/>
      <c r="IKZ43" s="648"/>
      <c r="ILA43" s="7"/>
      <c r="ILB43" s="10"/>
      <c r="ILC43" s="727"/>
      <c r="ILD43" s="648"/>
      <c r="ILE43" s="7"/>
      <c r="ILF43" s="10"/>
      <c r="ILG43" s="727"/>
      <c r="ILH43" s="648"/>
      <c r="ILI43" s="7"/>
      <c r="ILJ43" s="10"/>
      <c r="ILK43" s="727"/>
      <c r="ILL43" s="648"/>
      <c r="ILM43" s="7"/>
      <c r="ILN43" s="10"/>
      <c r="ILO43" s="727"/>
      <c r="ILP43" s="648"/>
      <c r="ILQ43" s="7"/>
      <c r="ILR43" s="10"/>
      <c r="ILS43" s="727"/>
      <c r="ILT43" s="648"/>
      <c r="ILU43" s="7"/>
      <c r="ILV43" s="10"/>
      <c r="ILW43" s="727"/>
      <c r="ILX43" s="648"/>
      <c r="ILY43" s="7"/>
      <c r="ILZ43" s="10"/>
      <c r="IMA43" s="727"/>
      <c r="IMB43" s="648"/>
      <c r="IMC43" s="7"/>
      <c r="IMD43" s="10"/>
      <c r="IME43" s="727"/>
      <c r="IMF43" s="648"/>
      <c r="IMG43" s="7"/>
      <c r="IMH43" s="10"/>
      <c r="IMI43" s="727"/>
      <c r="IMJ43" s="648"/>
      <c r="IMK43" s="7"/>
      <c r="IML43" s="10"/>
      <c r="IMM43" s="727"/>
      <c r="IMN43" s="648"/>
      <c r="IMO43" s="7"/>
      <c r="IMP43" s="10"/>
      <c r="IMQ43" s="727"/>
      <c r="IMR43" s="648"/>
      <c r="IMS43" s="7"/>
      <c r="IMT43" s="10"/>
      <c r="IMU43" s="727"/>
      <c r="IMV43" s="648"/>
      <c r="IMW43" s="7"/>
      <c r="IMX43" s="10"/>
      <c r="IMY43" s="727"/>
      <c r="IMZ43" s="648"/>
      <c r="INA43" s="7"/>
      <c r="INB43" s="10"/>
      <c r="INC43" s="727"/>
      <c r="IND43" s="648"/>
      <c r="INE43" s="7"/>
      <c r="INF43" s="10"/>
      <c r="ING43" s="727"/>
      <c r="INH43" s="648"/>
      <c r="INI43" s="7"/>
      <c r="INJ43" s="10"/>
      <c r="INK43" s="727"/>
      <c r="INL43" s="648"/>
      <c r="INM43" s="7"/>
      <c r="INN43" s="10"/>
      <c r="INO43" s="727"/>
      <c r="INP43" s="648"/>
      <c r="INQ43" s="7"/>
      <c r="INR43" s="10"/>
      <c r="INS43" s="727"/>
      <c r="INT43" s="648"/>
      <c r="INU43" s="7"/>
      <c r="INV43" s="10"/>
      <c r="INW43" s="727"/>
      <c r="INX43" s="648"/>
      <c r="INY43" s="7"/>
      <c r="INZ43" s="10"/>
      <c r="IOA43" s="727"/>
      <c r="IOB43" s="648"/>
      <c r="IOC43" s="7"/>
      <c r="IOD43" s="10"/>
      <c r="IOE43" s="727"/>
      <c r="IOF43" s="648"/>
      <c r="IOG43" s="7"/>
      <c r="IOH43" s="10"/>
      <c r="IOI43" s="727"/>
      <c r="IOJ43" s="648"/>
      <c r="IOK43" s="7"/>
      <c r="IOL43" s="10"/>
      <c r="IOM43" s="727"/>
      <c r="ION43" s="648"/>
      <c r="IOO43" s="7"/>
      <c r="IOP43" s="10"/>
      <c r="IOQ43" s="727"/>
      <c r="IOR43" s="648"/>
      <c r="IOS43" s="7"/>
      <c r="IOT43" s="10"/>
      <c r="IOU43" s="727"/>
      <c r="IOV43" s="648"/>
      <c r="IOW43" s="7"/>
      <c r="IOX43" s="10"/>
      <c r="IOY43" s="727"/>
      <c r="IOZ43" s="648"/>
      <c r="IPA43" s="7"/>
      <c r="IPB43" s="10"/>
      <c r="IPC43" s="727"/>
      <c r="IPD43" s="648"/>
      <c r="IPE43" s="7"/>
      <c r="IPF43" s="10"/>
      <c r="IPG43" s="727"/>
      <c r="IPH43" s="648"/>
      <c r="IPI43" s="7"/>
      <c r="IPJ43" s="10"/>
      <c r="IPK43" s="727"/>
      <c r="IPL43" s="648"/>
      <c r="IPM43" s="7"/>
      <c r="IPN43" s="10"/>
      <c r="IPO43" s="727"/>
      <c r="IPP43" s="648"/>
      <c r="IPQ43" s="7"/>
      <c r="IPR43" s="10"/>
      <c r="IPS43" s="727"/>
      <c r="IPT43" s="648"/>
      <c r="IPU43" s="7"/>
      <c r="IPV43" s="10"/>
      <c r="IPW43" s="727"/>
      <c r="IPX43" s="648"/>
      <c r="IPY43" s="7"/>
      <c r="IPZ43" s="10"/>
      <c r="IQA43" s="727"/>
      <c r="IQB43" s="648"/>
      <c r="IQC43" s="7"/>
      <c r="IQD43" s="10"/>
      <c r="IQE43" s="727"/>
      <c r="IQF43" s="648"/>
      <c r="IQG43" s="7"/>
      <c r="IQH43" s="10"/>
      <c r="IQI43" s="727"/>
      <c r="IQJ43" s="648"/>
      <c r="IQK43" s="7"/>
      <c r="IQL43" s="10"/>
      <c r="IQM43" s="727"/>
      <c r="IQN43" s="648"/>
      <c r="IQO43" s="7"/>
      <c r="IQP43" s="10"/>
      <c r="IQQ43" s="727"/>
      <c r="IQR43" s="648"/>
      <c r="IQS43" s="7"/>
      <c r="IQT43" s="10"/>
      <c r="IQU43" s="727"/>
      <c r="IQV43" s="648"/>
      <c r="IQW43" s="7"/>
      <c r="IQX43" s="10"/>
      <c r="IQY43" s="727"/>
      <c r="IQZ43" s="648"/>
      <c r="IRA43" s="7"/>
      <c r="IRB43" s="10"/>
      <c r="IRC43" s="727"/>
      <c r="IRD43" s="648"/>
      <c r="IRE43" s="7"/>
      <c r="IRF43" s="10"/>
      <c r="IRG43" s="727"/>
      <c r="IRH43" s="648"/>
      <c r="IRI43" s="7"/>
      <c r="IRJ43" s="10"/>
      <c r="IRK43" s="727"/>
      <c r="IRL43" s="648"/>
      <c r="IRM43" s="7"/>
      <c r="IRN43" s="10"/>
      <c r="IRO43" s="727"/>
      <c r="IRP43" s="648"/>
      <c r="IRQ43" s="7"/>
      <c r="IRR43" s="10"/>
      <c r="IRS43" s="727"/>
      <c r="IRT43" s="648"/>
      <c r="IRU43" s="7"/>
      <c r="IRV43" s="10"/>
      <c r="IRW43" s="727"/>
      <c r="IRX43" s="648"/>
      <c r="IRY43" s="7"/>
      <c r="IRZ43" s="10"/>
      <c r="ISA43" s="727"/>
      <c r="ISB43" s="648"/>
      <c r="ISC43" s="7"/>
      <c r="ISD43" s="10"/>
      <c r="ISE43" s="727"/>
      <c r="ISF43" s="648"/>
      <c r="ISG43" s="7"/>
      <c r="ISH43" s="10"/>
      <c r="ISI43" s="727"/>
      <c r="ISJ43" s="648"/>
      <c r="ISK43" s="7"/>
      <c r="ISL43" s="10"/>
      <c r="ISM43" s="727"/>
      <c r="ISN43" s="648"/>
      <c r="ISO43" s="7"/>
      <c r="ISP43" s="10"/>
      <c r="ISQ43" s="727"/>
      <c r="ISR43" s="648"/>
      <c r="ISS43" s="7"/>
      <c r="IST43" s="10"/>
      <c r="ISU43" s="727"/>
      <c r="ISV43" s="648"/>
      <c r="ISW43" s="7"/>
      <c r="ISX43" s="10"/>
      <c r="ISY43" s="727"/>
      <c r="ISZ43" s="648"/>
      <c r="ITA43" s="7"/>
      <c r="ITB43" s="10"/>
      <c r="ITC43" s="727"/>
      <c r="ITD43" s="648"/>
      <c r="ITE43" s="7"/>
      <c r="ITF43" s="10"/>
      <c r="ITG43" s="727"/>
      <c r="ITH43" s="648"/>
      <c r="ITI43" s="7"/>
      <c r="ITJ43" s="10"/>
      <c r="ITK43" s="727"/>
      <c r="ITL43" s="648"/>
      <c r="ITM43" s="7"/>
      <c r="ITN43" s="10"/>
      <c r="ITO43" s="727"/>
      <c r="ITP43" s="648"/>
      <c r="ITQ43" s="7"/>
      <c r="ITR43" s="10"/>
      <c r="ITS43" s="727"/>
      <c r="ITT43" s="648"/>
      <c r="ITU43" s="7"/>
      <c r="ITV43" s="10"/>
      <c r="ITW43" s="727"/>
      <c r="ITX43" s="648"/>
      <c r="ITY43" s="7"/>
      <c r="ITZ43" s="10"/>
      <c r="IUA43" s="727"/>
      <c r="IUB43" s="648"/>
      <c r="IUC43" s="7"/>
      <c r="IUD43" s="10"/>
      <c r="IUE43" s="727"/>
      <c r="IUF43" s="648"/>
      <c r="IUG43" s="7"/>
      <c r="IUH43" s="10"/>
      <c r="IUI43" s="727"/>
      <c r="IUJ43" s="648"/>
      <c r="IUK43" s="7"/>
      <c r="IUL43" s="10"/>
      <c r="IUM43" s="727"/>
      <c r="IUN43" s="648"/>
      <c r="IUO43" s="7"/>
      <c r="IUP43" s="10"/>
      <c r="IUQ43" s="727"/>
      <c r="IUR43" s="648"/>
      <c r="IUS43" s="7"/>
      <c r="IUT43" s="10"/>
      <c r="IUU43" s="727"/>
      <c r="IUV43" s="648"/>
      <c r="IUW43" s="7"/>
      <c r="IUX43" s="10"/>
      <c r="IUY43" s="727"/>
      <c r="IUZ43" s="648"/>
      <c r="IVA43" s="7"/>
      <c r="IVB43" s="10"/>
      <c r="IVC43" s="727"/>
      <c r="IVD43" s="648"/>
      <c r="IVE43" s="7"/>
      <c r="IVF43" s="10"/>
      <c r="IVG43" s="727"/>
      <c r="IVH43" s="648"/>
      <c r="IVI43" s="7"/>
      <c r="IVJ43" s="10"/>
      <c r="IVK43" s="727"/>
      <c r="IVL43" s="648"/>
      <c r="IVM43" s="7"/>
      <c r="IVN43" s="10"/>
      <c r="IVO43" s="727"/>
      <c r="IVP43" s="648"/>
      <c r="IVQ43" s="7"/>
      <c r="IVR43" s="10"/>
      <c r="IVS43" s="727"/>
      <c r="IVT43" s="648"/>
      <c r="IVU43" s="7"/>
      <c r="IVV43" s="10"/>
      <c r="IVW43" s="727"/>
      <c r="IVX43" s="648"/>
      <c r="IVY43" s="7"/>
      <c r="IVZ43" s="10"/>
      <c r="IWA43" s="727"/>
      <c r="IWB43" s="648"/>
      <c r="IWC43" s="7"/>
      <c r="IWD43" s="10"/>
      <c r="IWE43" s="727"/>
      <c r="IWF43" s="648"/>
      <c r="IWG43" s="7"/>
      <c r="IWH43" s="10"/>
      <c r="IWI43" s="727"/>
      <c r="IWJ43" s="648"/>
      <c r="IWK43" s="7"/>
      <c r="IWL43" s="10"/>
      <c r="IWM43" s="727"/>
      <c r="IWN43" s="648"/>
      <c r="IWO43" s="7"/>
      <c r="IWP43" s="10"/>
      <c r="IWQ43" s="727"/>
      <c r="IWR43" s="648"/>
      <c r="IWS43" s="7"/>
      <c r="IWT43" s="10"/>
      <c r="IWU43" s="727"/>
      <c r="IWV43" s="648"/>
      <c r="IWW43" s="7"/>
      <c r="IWX43" s="10"/>
      <c r="IWY43" s="727"/>
      <c r="IWZ43" s="648"/>
      <c r="IXA43" s="7"/>
      <c r="IXB43" s="10"/>
      <c r="IXC43" s="727"/>
      <c r="IXD43" s="648"/>
      <c r="IXE43" s="7"/>
      <c r="IXF43" s="10"/>
      <c r="IXG43" s="727"/>
      <c r="IXH43" s="648"/>
      <c r="IXI43" s="7"/>
      <c r="IXJ43" s="10"/>
      <c r="IXK43" s="727"/>
      <c r="IXL43" s="648"/>
      <c r="IXM43" s="7"/>
      <c r="IXN43" s="10"/>
      <c r="IXO43" s="727"/>
      <c r="IXP43" s="648"/>
      <c r="IXQ43" s="7"/>
      <c r="IXR43" s="10"/>
      <c r="IXS43" s="727"/>
      <c r="IXT43" s="648"/>
      <c r="IXU43" s="7"/>
      <c r="IXV43" s="10"/>
      <c r="IXW43" s="727"/>
      <c r="IXX43" s="648"/>
      <c r="IXY43" s="7"/>
      <c r="IXZ43" s="10"/>
      <c r="IYA43" s="727"/>
      <c r="IYB43" s="648"/>
      <c r="IYC43" s="7"/>
      <c r="IYD43" s="10"/>
      <c r="IYE43" s="727"/>
      <c r="IYF43" s="648"/>
      <c r="IYG43" s="7"/>
      <c r="IYH43" s="10"/>
      <c r="IYI43" s="727"/>
      <c r="IYJ43" s="648"/>
      <c r="IYK43" s="7"/>
      <c r="IYL43" s="10"/>
      <c r="IYM43" s="727"/>
      <c r="IYN43" s="648"/>
      <c r="IYO43" s="7"/>
      <c r="IYP43" s="10"/>
      <c r="IYQ43" s="727"/>
      <c r="IYR43" s="648"/>
      <c r="IYS43" s="7"/>
      <c r="IYT43" s="10"/>
      <c r="IYU43" s="727"/>
      <c r="IYV43" s="648"/>
      <c r="IYW43" s="7"/>
      <c r="IYX43" s="10"/>
      <c r="IYY43" s="727"/>
      <c r="IYZ43" s="648"/>
      <c r="IZA43" s="7"/>
      <c r="IZB43" s="10"/>
      <c r="IZC43" s="727"/>
      <c r="IZD43" s="648"/>
      <c r="IZE43" s="7"/>
      <c r="IZF43" s="10"/>
      <c r="IZG43" s="727"/>
      <c r="IZH43" s="648"/>
      <c r="IZI43" s="7"/>
      <c r="IZJ43" s="10"/>
      <c r="IZK43" s="727"/>
      <c r="IZL43" s="648"/>
      <c r="IZM43" s="7"/>
      <c r="IZN43" s="10"/>
      <c r="IZO43" s="727"/>
      <c r="IZP43" s="648"/>
      <c r="IZQ43" s="7"/>
      <c r="IZR43" s="10"/>
      <c r="IZS43" s="727"/>
      <c r="IZT43" s="648"/>
      <c r="IZU43" s="7"/>
      <c r="IZV43" s="10"/>
      <c r="IZW43" s="727"/>
      <c r="IZX43" s="648"/>
      <c r="IZY43" s="7"/>
      <c r="IZZ43" s="10"/>
      <c r="JAA43" s="727"/>
      <c r="JAB43" s="648"/>
      <c r="JAC43" s="7"/>
      <c r="JAD43" s="10"/>
      <c r="JAE43" s="727"/>
      <c r="JAF43" s="648"/>
      <c r="JAG43" s="7"/>
      <c r="JAH43" s="10"/>
      <c r="JAI43" s="727"/>
      <c r="JAJ43" s="648"/>
      <c r="JAK43" s="7"/>
      <c r="JAL43" s="10"/>
      <c r="JAM43" s="727"/>
      <c r="JAN43" s="648"/>
      <c r="JAO43" s="7"/>
      <c r="JAP43" s="10"/>
      <c r="JAQ43" s="727"/>
      <c r="JAR43" s="648"/>
      <c r="JAS43" s="7"/>
      <c r="JAT43" s="10"/>
      <c r="JAU43" s="727"/>
      <c r="JAV43" s="648"/>
      <c r="JAW43" s="7"/>
      <c r="JAX43" s="10"/>
      <c r="JAY43" s="727"/>
      <c r="JAZ43" s="648"/>
      <c r="JBA43" s="7"/>
      <c r="JBB43" s="10"/>
      <c r="JBC43" s="727"/>
      <c r="JBD43" s="648"/>
      <c r="JBE43" s="7"/>
      <c r="JBF43" s="10"/>
      <c r="JBG43" s="727"/>
      <c r="JBH43" s="648"/>
      <c r="JBI43" s="7"/>
      <c r="JBJ43" s="10"/>
      <c r="JBK43" s="727"/>
      <c r="JBL43" s="648"/>
      <c r="JBM43" s="7"/>
      <c r="JBN43" s="10"/>
      <c r="JBO43" s="727"/>
      <c r="JBP43" s="648"/>
      <c r="JBQ43" s="7"/>
      <c r="JBR43" s="10"/>
      <c r="JBS43" s="727"/>
      <c r="JBT43" s="648"/>
      <c r="JBU43" s="7"/>
      <c r="JBV43" s="10"/>
      <c r="JBW43" s="727"/>
      <c r="JBX43" s="648"/>
      <c r="JBY43" s="7"/>
      <c r="JBZ43" s="10"/>
      <c r="JCA43" s="727"/>
      <c r="JCB43" s="648"/>
      <c r="JCC43" s="7"/>
      <c r="JCD43" s="10"/>
      <c r="JCE43" s="727"/>
      <c r="JCF43" s="648"/>
      <c r="JCG43" s="7"/>
      <c r="JCH43" s="10"/>
      <c r="JCI43" s="727"/>
      <c r="JCJ43" s="648"/>
      <c r="JCK43" s="7"/>
      <c r="JCL43" s="10"/>
      <c r="JCM43" s="727"/>
      <c r="JCN43" s="648"/>
      <c r="JCO43" s="7"/>
      <c r="JCP43" s="10"/>
      <c r="JCQ43" s="727"/>
      <c r="JCR43" s="648"/>
      <c r="JCS43" s="7"/>
      <c r="JCT43" s="10"/>
      <c r="JCU43" s="727"/>
      <c r="JCV43" s="648"/>
      <c r="JCW43" s="7"/>
      <c r="JCX43" s="10"/>
      <c r="JCY43" s="727"/>
      <c r="JCZ43" s="648"/>
      <c r="JDA43" s="7"/>
      <c r="JDB43" s="10"/>
      <c r="JDC43" s="727"/>
      <c r="JDD43" s="648"/>
      <c r="JDE43" s="7"/>
      <c r="JDF43" s="10"/>
      <c r="JDG43" s="727"/>
      <c r="JDH43" s="648"/>
      <c r="JDI43" s="7"/>
      <c r="JDJ43" s="10"/>
      <c r="JDK43" s="727"/>
      <c r="JDL43" s="648"/>
      <c r="JDM43" s="7"/>
      <c r="JDN43" s="10"/>
      <c r="JDO43" s="727"/>
      <c r="JDP43" s="648"/>
      <c r="JDQ43" s="7"/>
      <c r="JDR43" s="10"/>
      <c r="JDS43" s="727"/>
      <c r="JDT43" s="648"/>
      <c r="JDU43" s="7"/>
      <c r="JDV43" s="10"/>
      <c r="JDW43" s="727"/>
      <c r="JDX43" s="648"/>
      <c r="JDY43" s="7"/>
      <c r="JDZ43" s="10"/>
      <c r="JEA43" s="727"/>
      <c r="JEB43" s="648"/>
      <c r="JEC43" s="7"/>
      <c r="JED43" s="10"/>
      <c r="JEE43" s="727"/>
      <c r="JEF43" s="648"/>
      <c r="JEG43" s="7"/>
      <c r="JEH43" s="10"/>
      <c r="JEI43" s="727"/>
      <c r="JEJ43" s="648"/>
      <c r="JEK43" s="7"/>
      <c r="JEL43" s="10"/>
      <c r="JEM43" s="727"/>
      <c r="JEN43" s="648"/>
      <c r="JEO43" s="7"/>
      <c r="JEP43" s="10"/>
      <c r="JEQ43" s="727"/>
      <c r="JER43" s="648"/>
      <c r="JES43" s="7"/>
      <c r="JET43" s="10"/>
      <c r="JEU43" s="727"/>
      <c r="JEV43" s="648"/>
      <c r="JEW43" s="7"/>
      <c r="JEX43" s="10"/>
      <c r="JEY43" s="727"/>
      <c r="JEZ43" s="648"/>
      <c r="JFA43" s="7"/>
      <c r="JFB43" s="10"/>
      <c r="JFC43" s="727"/>
      <c r="JFD43" s="648"/>
      <c r="JFE43" s="7"/>
      <c r="JFF43" s="10"/>
      <c r="JFG43" s="727"/>
      <c r="JFH43" s="648"/>
      <c r="JFI43" s="7"/>
      <c r="JFJ43" s="10"/>
      <c r="JFK43" s="727"/>
      <c r="JFL43" s="648"/>
      <c r="JFM43" s="7"/>
      <c r="JFN43" s="10"/>
      <c r="JFO43" s="727"/>
      <c r="JFP43" s="648"/>
      <c r="JFQ43" s="7"/>
      <c r="JFR43" s="10"/>
      <c r="JFS43" s="727"/>
      <c r="JFT43" s="648"/>
      <c r="JFU43" s="7"/>
      <c r="JFV43" s="10"/>
      <c r="JFW43" s="727"/>
      <c r="JFX43" s="648"/>
      <c r="JFY43" s="7"/>
      <c r="JFZ43" s="10"/>
      <c r="JGA43" s="727"/>
      <c r="JGB43" s="648"/>
      <c r="JGC43" s="7"/>
      <c r="JGD43" s="10"/>
      <c r="JGE43" s="727"/>
      <c r="JGF43" s="648"/>
      <c r="JGG43" s="7"/>
      <c r="JGH43" s="10"/>
      <c r="JGI43" s="727"/>
      <c r="JGJ43" s="648"/>
      <c r="JGK43" s="7"/>
      <c r="JGL43" s="10"/>
      <c r="JGM43" s="727"/>
      <c r="JGN43" s="648"/>
      <c r="JGO43" s="7"/>
      <c r="JGP43" s="10"/>
      <c r="JGQ43" s="727"/>
      <c r="JGR43" s="648"/>
      <c r="JGS43" s="7"/>
      <c r="JGT43" s="10"/>
      <c r="JGU43" s="727"/>
      <c r="JGV43" s="648"/>
      <c r="JGW43" s="7"/>
      <c r="JGX43" s="10"/>
      <c r="JGY43" s="727"/>
      <c r="JGZ43" s="648"/>
      <c r="JHA43" s="7"/>
      <c r="JHB43" s="10"/>
      <c r="JHC43" s="727"/>
      <c r="JHD43" s="648"/>
      <c r="JHE43" s="7"/>
      <c r="JHF43" s="10"/>
      <c r="JHG43" s="727"/>
      <c r="JHH43" s="648"/>
      <c r="JHI43" s="7"/>
      <c r="JHJ43" s="10"/>
      <c r="JHK43" s="727"/>
      <c r="JHL43" s="648"/>
      <c r="JHM43" s="7"/>
      <c r="JHN43" s="10"/>
      <c r="JHO43" s="727"/>
      <c r="JHP43" s="648"/>
      <c r="JHQ43" s="7"/>
      <c r="JHR43" s="10"/>
      <c r="JHS43" s="727"/>
      <c r="JHT43" s="648"/>
      <c r="JHU43" s="7"/>
      <c r="JHV43" s="10"/>
      <c r="JHW43" s="727"/>
      <c r="JHX43" s="648"/>
      <c r="JHY43" s="7"/>
      <c r="JHZ43" s="10"/>
      <c r="JIA43" s="727"/>
      <c r="JIB43" s="648"/>
      <c r="JIC43" s="7"/>
      <c r="JID43" s="10"/>
      <c r="JIE43" s="727"/>
      <c r="JIF43" s="648"/>
      <c r="JIG43" s="7"/>
      <c r="JIH43" s="10"/>
      <c r="JII43" s="727"/>
      <c r="JIJ43" s="648"/>
      <c r="JIK43" s="7"/>
      <c r="JIL43" s="10"/>
      <c r="JIM43" s="727"/>
      <c r="JIN43" s="648"/>
      <c r="JIO43" s="7"/>
      <c r="JIP43" s="10"/>
      <c r="JIQ43" s="727"/>
      <c r="JIR43" s="648"/>
      <c r="JIS43" s="7"/>
      <c r="JIT43" s="10"/>
      <c r="JIU43" s="727"/>
      <c r="JIV43" s="648"/>
      <c r="JIW43" s="7"/>
      <c r="JIX43" s="10"/>
      <c r="JIY43" s="727"/>
      <c r="JIZ43" s="648"/>
      <c r="JJA43" s="7"/>
      <c r="JJB43" s="10"/>
      <c r="JJC43" s="727"/>
      <c r="JJD43" s="648"/>
      <c r="JJE43" s="7"/>
      <c r="JJF43" s="10"/>
      <c r="JJG43" s="727"/>
      <c r="JJH43" s="648"/>
      <c r="JJI43" s="7"/>
      <c r="JJJ43" s="10"/>
      <c r="JJK43" s="727"/>
      <c r="JJL43" s="648"/>
      <c r="JJM43" s="7"/>
      <c r="JJN43" s="10"/>
      <c r="JJO43" s="727"/>
      <c r="JJP43" s="648"/>
      <c r="JJQ43" s="7"/>
      <c r="JJR43" s="10"/>
      <c r="JJS43" s="727"/>
      <c r="JJT43" s="648"/>
      <c r="JJU43" s="7"/>
      <c r="JJV43" s="10"/>
      <c r="JJW43" s="727"/>
      <c r="JJX43" s="648"/>
      <c r="JJY43" s="7"/>
      <c r="JJZ43" s="10"/>
      <c r="JKA43" s="727"/>
      <c r="JKB43" s="648"/>
      <c r="JKC43" s="7"/>
      <c r="JKD43" s="10"/>
      <c r="JKE43" s="727"/>
      <c r="JKF43" s="648"/>
      <c r="JKG43" s="7"/>
      <c r="JKH43" s="10"/>
      <c r="JKI43" s="727"/>
      <c r="JKJ43" s="648"/>
      <c r="JKK43" s="7"/>
      <c r="JKL43" s="10"/>
      <c r="JKM43" s="727"/>
      <c r="JKN43" s="648"/>
      <c r="JKO43" s="7"/>
      <c r="JKP43" s="10"/>
      <c r="JKQ43" s="727"/>
      <c r="JKR43" s="648"/>
      <c r="JKS43" s="7"/>
      <c r="JKT43" s="10"/>
      <c r="JKU43" s="727"/>
      <c r="JKV43" s="648"/>
      <c r="JKW43" s="7"/>
      <c r="JKX43" s="10"/>
      <c r="JKY43" s="727"/>
      <c r="JKZ43" s="648"/>
      <c r="JLA43" s="7"/>
      <c r="JLB43" s="10"/>
      <c r="JLC43" s="727"/>
      <c r="JLD43" s="648"/>
      <c r="JLE43" s="7"/>
      <c r="JLF43" s="10"/>
      <c r="JLG43" s="727"/>
      <c r="JLH43" s="648"/>
      <c r="JLI43" s="7"/>
      <c r="JLJ43" s="10"/>
      <c r="JLK43" s="727"/>
      <c r="JLL43" s="648"/>
      <c r="JLM43" s="7"/>
      <c r="JLN43" s="10"/>
      <c r="JLO43" s="727"/>
      <c r="JLP43" s="648"/>
      <c r="JLQ43" s="7"/>
      <c r="JLR43" s="10"/>
      <c r="JLS43" s="727"/>
      <c r="JLT43" s="648"/>
      <c r="JLU43" s="7"/>
      <c r="JLV43" s="10"/>
      <c r="JLW43" s="727"/>
      <c r="JLX43" s="648"/>
      <c r="JLY43" s="7"/>
      <c r="JLZ43" s="10"/>
      <c r="JMA43" s="727"/>
      <c r="JMB43" s="648"/>
      <c r="JMC43" s="7"/>
      <c r="JMD43" s="10"/>
      <c r="JME43" s="727"/>
      <c r="JMF43" s="648"/>
      <c r="JMG43" s="7"/>
      <c r="JMH43" s="10"/>
      <c r="JMI43" s="727"/>
      <c r="JMJ43" s="648"/>
      <c r="JMK43" s="7"/>
      <c r="JML43" s="10"/>
      <c r="JMM43" s="727"/>
      <c r="JMN43" s="648"/>
      <c r="JMO43" s="7"/>
      <c r="JMP43" s="10"/>
      <c r="JMQ43" s="727"/>
      <c r="JMR43" s="648"/>
      <c r="JMS43" s="7"/>
      <c r="JMT43" s="10"/>
      <c r="JMU43" s="727"/>
      <c r="JMV43" s="648"/>
      <c r="JMW43" s="7"/>
      <c r="JMX43" s="10"/>
      <c r="JMY43" s="727"/>
      <c r="JMZ43" s="648"/>
      <c r="JNA43" s="7"/>
      <c r="JNB43" s="10"/>
      <c r="JNC43" s="727"/>
      <c r="JND43" s="648"/>
      <c r="JNE43" s="7"/>
      <c r="JNF43" s="10"/>
      <c r="JNG43" s="727"/>
      <c r="JNH43" s="648"/>
      <c r="JNI43" s="7"/>
      <c r="JNJ43" s="10"/>
      <c r="JNK43" s="727"/>
      <c r="JNL43" s="648"/>
      <c r="JNM43" s="7"/>
      <c r="JNN43" s="10"/>
      <c r="JNO43" s="727"/>
      <c r="JNP43" s="648"/>
      <c r="JNQ43" s="7"/>
      <c r="JNR43" s="10"/>
      <c r="JNS43" s="727"/>
      <c r="JNT43" s="648"/>
      <c r="JNU43" s="7"/>
      <c r="JNV43" s="10"/>
      <c r="JNW43" s="727"/>
      <c r="JNX43" s="648"/>
      <c r="JNY43" s="7"/>
      <c r="JNZ43" s="10"/>
      <c r="JOA43" s="727"/>
      <c r="JOB43" s="648"/>
      <c r="JOC43" s="7"/>
      <c r="JOD43" s="10"/>
      <c r="JOE43" s="727"/>
      <c r="JOF43" s="648"/>
      <c r="JOG43" s="7"/>
      <c r="JOH43" s="10"/>
      <c r="JOI43" s="727"/>
      <c r="JOJ43" s="648"/>
      <c r="JOK43" s="7"/>
      <c r="JOL43" s="10"/>
      <c r="JOM43" s="727"/>
      <c r="JON43" s="648"/>
      <c r="JOO43" s="7"/>
      <c r="JOP43" s="10"/>
      <c r="JOQ43" s="727"/>
      <c r="JOR43" s="648"/>
      <c r="JOS43" s="7"/>
      <c r="JOT43" s="10"/>
      <c r="JOU43" s="727"/>
      <c r="JOV43" s="648"/>
      <c r="JOW43" s="7"/>
      <c r="JOX43" s="10"/>
      <c r="JOY43" s="727"/>
      <c r="JOZ43" s="648"/>
      <c r="JPA43" s="7"/>
      <c r="JPB43" s="10"/>
      <c r="JPC43" s="727"/>
      <c r="JPD43" s="648"/>
      <c r="JPE43" s="7"/>
      <c r="JPF43" s="10"/>
      <c r="JPG43" s="727"/>
      <c r="JPH43" s="648"/>
      <c r="JPI43" s="7"/>
      <c r="JPJ43" s="10"/>
      <c r="JPK43" s="727"/>
      <c r="JPL43" s="648"/>
      <c r="JPM43" s="7"/>
      <c r="JPN43" s="10"/>
      <c r="JPO43" s="727"/>
      <c r="JPP43" s="648"/>
      <c r="JPQ43" s="7"/>
      <c r="JPR43" s="10"/>
      <c r="JPS43" s="727"/>
      <c r="JPT43" s="648"/>
      <c r="JPU43" s="7"/>
      <c r="JPV43" s="10"/>
      <c r="JPW43" s="727"/>
      <c r="JPX43" s="648"/>
      <c r="JPY43" s="7"/>
      <c r="JPZ43" s="10"/>
      <c r="JQA43" s="727"/>
      <c r="JQB43" s="648"/>
      <c r="JQC43" s="7"/>
      <c r="JQD43" s="10"/>
      <c r="JQE43" s="727"/>
      <c r="JQF43" s="648"/>
      <c r="JQG43" s="7"/>
      <c r="JQH43" s="10"/>
      <c r="JQI43" s="727"/>
      <c r="JQJ43" s="648"/>
      <c r="JQK43" s="7"/>
      <c r="JQL43" s="10"/>
      <c r="JQM43" s="727"/>
      <c r="JQN43" s="648"/>
      <c r="JQO43" s="7"/>
      <c r="JQP43" s="10"/>
      <c r="JQQ43" s="727"/>
      <c r="JQR43" s="648"/>
      <c r="JQS43" s="7"/>
      <c r="JQT43" s="10"/>
      <c r="JQU43" s="727"/>
      <c r="JQV43" s="648"/>
      <c r="JQW43" s="7"/>
      <c r="JQX43" s="10"/>
      <c r="JQY43" s="727"/>
      <c r="JQZ43" s="648"/>
      <c r="JRA43" s="7"/>
      <c r="JRB43" s="10"/>
      <c r="JRC43" s="727"/>
      <c r="JRD43" s="648"/>
      <c r="JRE43" s="7"/>
      <c r="JRF43" s="10"/>
      <c r="JRG43" s="727"/>
      <c r="JRH43" s="648"/>
      <c r="JRI43" s="7"/>
      <c r="JRJ43" s="10"/>
      <c r="JRK43" s="727"/>
      <c r="JRL43" s="648"/>
      <c r="JRM43" s="7"/>
      <c r="JRN43" s="10"/>
      <c r="JRO43" s="727"/>
      <c r="JRP43" s="648"/>
      <c r="JRQ43" s="7"/>
      <c r="JRR43" s="10"/>
      <c r="JRS43" s="727"/>
      <c r="JRT43" s="648"/>
      <c r="JRU43" s="7"/>
      <c r="JRV43" s="10"/>
      <c r="JRW43" s="727"/>
      <c r="JRX43" s="648"/>
      <c r="JRY43" s="7"/>
      <c r="JRZ43" s="10"/>
      <c r="JSA43" s="727"/>
      <c r="JSB43" s="648"/>
      <c r="JSC43" s="7"/>
      <c r="JSD43" s="10"/>
      <c r="JSE43" s="727"/>
      <c r="JSF43" s="648"/>
      <c r="JSG43" s="7"/>
      <c r="JSH43" s="10"/>
      <c r="JSI43" s="727"/>
      <c r="JSJ43" s="648"/>
      <c r="JSK43" s="7"/>
      <c r="JSL43" s="10"/>
      <c r="JSM43" s="727"/>
      <c r="JSN43" s="648"/>
      <c r="JSO43" s="7"/>
      <c r="JSP43" s="10"/>
      <c r="JSQ43" s="727"/>
      <c r="JSR43" s="648"/>
      <c r="JSS43" s="7"/>
      <c r="JST43" s="10"/>
      <c r="JSU43" s="727"/>
      <c r="JSV43" s="648"/>
      <c r="JSW43" s="7"/>
      <c r="JSX43" s="10"/>
      <c r="JSY43" s="727"/>
      <c r="JSZ43" s="648"/>
      <c r="JTA43" s="7"/>
      <c r="JTB43" s="10"/>
      <c r="JTC43" s="727"/>
      <c r="JTD43" s="648"/>
      <c r="JTE43" s="7"/>
      <c r="JTF43" s="10"/>
      <c r="JTG43" s="727"/>
      <c r="JTH43" s="648"/>
      <c r="JTI43" s="7"/>
      <c r="JTJ43" s="10"/>
      <c r="JTK43" s="727"/>
      <c r="JTL43" s="648"/>
      <c r="JTM43" s="7"/>
      <c r="JTN43" s="10"/>
      <c r="JTO43" s="727"/>
      <c r="JTP43" s="648"/>
      <c r="JTQ43" s="7"/>
      <c r="JTR43" s="10"/>
      <c r="JTS43" s="727"/>
      <c r="JTT43" s="648"/>
      <c r="JTU43" s="7"/>
      <c r="JTV43" s="10"/>
      <c r="JTW43" s="727"/>
      <c r="JTX43" s="648"/>
      <c r="JTY43" s="7"/>
      <c r="JTZ43" s="10"/>
      <c r="JUA43" s="727"/>
      <c r="JUB43" s="648"/>
      <c r="JUC43" s="7"/>
      <c r="JUD43" s="10"/>
      <c r="JUE43" s="727"/>
      <c r="JUF43" s="648"/>
      <c r="JUG43" s="7"/>
      <c r="JUH43" s="10"/>
      <c r="JUI43" s="727"/>
      <c r="JUJ43" s="648"/>
      <c r="JUK43" s="7"/>
      <c r="JUL43" s="10"/>
      <c r="JUM43" s="727"/>
      <c r="JUN43" s="648"/>
      <c r="JUO43" s="7"/>
      <c r="JUP43" s="10"/>
      <c r="JUQ43" s="727"/>
      <c r="JUR43" s="648"/>
      <c r="JUS43" s="7"/>
      <c r="JUT43" s="10"/>
      <c r="JUU43" s="727"/>
      <c r="JUV43" s="648"/>
      <c r="JUW43" s="7"/>
      <c r="JUX43" s="10"/>
      <c r="JUY43" s="727"/>
      <c r="JUZ43" s="648"/>
      <c r="JVA43" s="7"/>
      <c r="JVB43" s="10"/>
      <c r="JVC43" s="727"/>
      <c r="JVD43" s="648"/>
      <c r="JVE43" s="7"/>
      <c r="JVF43" s="10"/>
      <c r="JVG43" s="727"/>
      <c r="JVH43" s="648"/>
      <c r="JVI43" s="7"/>
      <c r="JVJ43" s="10"/>
      <c r="JVK43" s="727"/>
      <c r="JVL43" s="648"/>
      <c r="JVM43" s="7"/>
      <c r="JVN43" s="10"/>
      <c r="JVO43" s="727"/>
      <c r="JVP43" s="648"/>
      <c r="JVQ43" s="7"/>
      <c r="JVR43" s="10"/>
      <c r="JVS43" s="727"/>
      <c r="JVT43" s="648"/>
      <c r="JVU43" s="7"/>
      <c r="JVV43" s="10"/>
      <c r="JVW43" s="727"/>
      <c r="JVX43" s="648"/>
      <c r="JVY43" s="7"/>
      <c r="JVZ43" s="10"/>
      <c r="JWA43" s="727"/>
      <c r="JWB43" s="648"/>
      <c r="JWC43" s="7"/>
      <c r="JWD43" s="10"/>
      <c r="JWE43" s="727"/>
      <c r="JWF43" s="648"/>
      <c r="JWG43" s="7"/>
      <c r="JWH43" s="10"/>
      <c r="JWI43" s="727"/>
      <c r="JWJ43" s="648"/>
      <c r="JWK43" s="7"/>
      <c r="JWL43" s="10"/>
      <c r="JWM43" s="727"/>
      <c r="JWN43" s="648"/>
      <c r="JWO43" s="7"/>
      <c r="JWP43" s="10"/>
      <c r="JWQ43" s="727"/>
      <c r="JWR43" s="648"/>
      <c r="JWS43" s="7"/>
      <c r="JWT43" s="10"/>
      <c r="JWU43" s="727"/>
      <c r="JWV43" s="648"/>
      <c r="JWW43" s="7"/>
      <c r="JWX43" s="10"/>
      <c r="JWY43" s="727"/>
      <c r="JWZ43" s="648"/>
      <c r="JXA43" s="7"/>
      <c r="JXB43" s="10"/>
      <c r="JXC43" s="727"/>
      <c r="JXD43" s="648"/>
      <c r="JXE43" s="7"/>
      <c r="JXF43" s="10"/>
      <c r="JXG43" s="727"/>
      <c r="JXH43" s="648"/>
      <c r="JXI43" s="7"/>
      <c r="JXJ43" s="10"/>
      <c r="JXK43" s="727"/>
      <c r="JXL43" s="648"/>
      <c r="JXM43" s="7"/>
      <c r="JXN43" s="10"/>
      <c r="JXO43" s="727"/>
      <c r="JXP43" s="648"/>
      <c r="JXQ43" s="7"/>
      <c r="JXR43" s="10"/>
      <c r="JXS43" s="727"/>
      <c r="JXT43" s="648"/>
      <c r="JXU43" s="7"/>
      <c r="JXV43" s="10"/>
      <c r="JXW43" s="727"/>
      <c r="JXX43" s="648"/>
      <c r="JXY43" s="7"/>
      <c r="JXZ43" s="10"/>
      <c r="JYA43" s="727"/>
      <c r="JYB43" s="648"/>
      <c r="JYC43" s="7"/>
      <c r="JYD43" s="10"/>
      <c r="JYE43" s="727"/>
      <c r="JYF43" s="648"/>
      <c r="JYG43" s="7"/>
      <c r="JYH43" s="10"/>
      <c r="JYI43" s="727"/>
      <c r="JYJ43" s="648"/>
      <c r="JYK43" s="7"/>
      <c r="JYL43" s="10"/>
      <c r="JYM43" s="727"/>
      <c r="JYN43" s="648"/>
      <c r="JYO43" s="7"/>
      <c r="JYP43" s="10"/>
      <c r="JYQ43" s="727"/>
      <c r="JYR43" s="648"/>
      <c r="JYS43" s="7"/>
      <c r="JYT43" s="10"/>
      <c r="JYU43" s="727"/>
      <c r="JYV43" s="648"/>
      <c r="JYW43" s="7"/>
      <c r="JYX43" s="10"/>
      <c r="JYY43" s="727"/>
      <c r="JYZ43" s="648"/>
      <c r="JZA43" s="7"/>
      <c r="JZB43" s="10"/>
      <c r="JZC43" s="727"/>
      <c r="JZD43" s="648"/>
      <c r="JZE43" s="7"/>
      <c r="JZF43" s="10"/>
      <c r="JZG43" s="727"/>
      <c r="JZH43" s="648"/>
      <c r="JZI43" s="7"/>
      <c r="JZJ43" s="10"/>
      <c r="JZK43" s="727"/>
      <c r="JZL43" s="648"/>
      <c r="JZM43" s="7"/>
      <c r="JZN43" s="10"/>
      <c r="JZO43" s="727"/>
      <c r="JZP43" s="648"/>
      <c r="JZQ43" s="7"/>
      <c r="JZR43" s="10"/>
      <c r="JZS43" s="727"/>
      <c r="JZT43" s="648"/>
      <c r="JZU43" s="7"/>
      <c r="JZV43" s="10"/>
      <c r="JZW43" s="727"/>
      <c r="JZX43" s="648"/>
      <c r="JZY43" s="7"/>
      <c r="JZZ43" s="10"/>
      <c r="KAA43" s="727"/>
      <c r="KAB43" s="648"/>
      <c r="KAC43" s="7"/>
      <c r="KAD43" s="10"/>
      <c r="KAE43" s="727"/>
      <c r="KAF43" s="648"/>
      <c r="KAG43" s="7"/>
      <c r="KAH43" s="10"/>
      <c r="KAI43" s="727"/>
      <c r="KAJ43" s="648"/>
      <c r="KAK43" s="7"/>
      <c r="KAL43" s="10"/>
      <c r="KAM43" s="727"/>
      <c r="KAN43" s="648"/>
      <c r="KAO43" s="7"/>
      <c r="KAP43" s="10"/>
      <c r="KAQ43" s="727"/>
      <c r="KAR43" s="648"/>
      <c r="KAS43" s="7"/>
      <c r="KAT43" s="10"/>
      <c r="KAU43" s="727"/>
      <c r="KAV43" s="648"/>
      <c r="KAW43" s="7"/>
      <c r="KAX43" s="10"/>
      <c r="KAY43" s="727"/>
      <c r="KAZ43" s="648"/>
      <c r="KBA43" s="7"/>
      <c r="KBB43" s="10"/>
      <c r="KBC43" s="727"/>
      <c r="KBD43" s="648"/>
      <c r="KBE43" s="7"/>
      <c r="KBF43" s="10"/>
      <c r="KBG43" s="727"/>
      <c r="KBH43" s="648"/>
      <c r="KBI43" s="7"/>
      <c r="KBJ43" s="10"/>
      <c r="KBK43" s="727"/>
      <c r="KBL43" s="648"/>
      <c r="KBM43" s="7"/>
      <c r="KBN43" s="10"/>
      <c r="KBO43" s="727"/>
      <c r="KBP43" s="648"/>
      <c r="KBQ43" s="7"/>
      <c r="KBR43" s="10"/>
      <c r="KBS43" s="727"/>
      <c r="KBT43" s="648"/>
      <c r="KBU43" s="7"/>
      <c r="KBV43" s="10"/>
      <c r="KBW43" s="727"/>
      <c r="KBX43" s="648"/>
      <c r="KBY43" s="7"/>
      <c r="KBZ43" s="10"/>
      <c r="KCA43" s="727"/>
      <c r="KCB43" s="648"/>
      <c r="KCC43" s="7"/>
      <c r="KCD43" s="10"/>
      <c r="KCE43" s="727"/>
      <c r="KCF43" s="648"/>
      <c r="KCG43" s="7"/>
      <c r="KCH43" s="10"/>
      <c r="KCI43" s="727"/>
      <c r="KCJ43" s="648"/>
      <c r="KCK43" s="7"/>
      <c r="KCL43" s="10"/>
      <c r="KCM43" s="727"/>
      <c r="KCN43" s="648"/>
      <c r="KCO43" s="7"/>
      <c r="KCP43" s="10"/>
      <c r="KCQ43" s="727"/>
      <c r="KCR43" s="648"/>
      <c r="KCS43" s="7"/>
      <c r="KCT43" s="10"/>
      <c r="KCU43" s="727"/>
      <c r="KCV43" s="648"/>
      <c r="KCW43" s="7"/>
      <c r="KCX43" s="10"/>
      <c r="KCY43" s="727"/>
      <c r="KCZ43" s="648"/>
      <c r="KDA43" s="7"/>
      <c r="KDB43" s="10"/>
      <c r="KDC43" s="727"/>
      <c r="KDD43" s="648"/>
      <c r="KDE43" s="7"/>
      <c r="KDF43" s="10"/>
      <c r="KDG43" s="727"/>
      <c r="KDH43" s="648"/>
      <c r="KDI43" s="7"/>
      <c r="KDJ43" s="10"/>
      <c r="KDK43" s="727"/>
      <c r="KDL43" s="648"/>
      <c r="KDM43" s="7"/>
      <c r="KDN43" s="10"/>
      <c r="KDO43" s="727"/>
      <c r="KDP43" s="648"/>
      <c r="KDQ43" s="7"/>
      <c r="KDR43" s="10"/>
      <c r="KDS43" s="727"/>
      <c r="KDT43" s="648"/>
      <c r="KDU43" s="7"/>
      <c r="KDV43" s="10"/>
      <c r="KDW43" s="727"/>
      <c r="KDX43" s="648"/>
      <c r="KDY43" s="7"/>
      <c r="KDZ43" s="10"/>
      <c r="KEA43" s="727"/>
      <c r="KEB43" s="648"/>
      <c r="KEC43" s="7"/>
      <c r="KED43" s="10"/>
      <c r="KEE43" s="727"/>
      <c r="KEF43" s="648"/>
      <c r="KEG43" s="7"/>
      <c r="KEH43" s="10"/>
      <c r="KEI43" s="727"/>
      <c r="KEJ43" s="648"/>
      <c r="KEK43" s="7"/>
      <c r="KEL43" s="10"/>
      <c r="KEM43" s="727"/>
      <c r="KEN43" s="648"/>
      <c r="KEO43" s="7"/>
      <c r="KEP43" s="10"/>
      <c r="KEQ43" s="727"/>
      <c r="KER43" s="648"/>
      <c r="KES43" s="7"/>
      <c r="KET43" s="10"/>
      <c r="KEU43" s="727"/>
      <c r="KEV43" s="648"/>
      <c r="KEW43" s="7"/>
      <c r="KEX43" s="10"/>
      <c r="KEY43" s="727"/>
      <c r="KEZ43" s="648"/>
      <c r="KFA43" s="7"/>
      <c r="KFB43" s="10"/>
      <c r="KFC43" s="727"/>
      <c r="KFD43" s="648"/>
      <c r="KFE43" s="7"/>
      <c r="KFF43" s="10"/>
      <c r="KFG43" s="727"/>
      <c r="KFH43" s="648"/>
      <c r="KFI43" s="7"/>
      <c r="KFJ43" s="10"/>
      <c r="KFK43" s="727"/>
      <c r="KFL43" s="648"/>
      <c r="KFM43" s="7"/>
      <c r="KFN43" s="10"/>
      <c r="KFO43" s="727"/>
      <c r="KFP43" s="648"/>
      <c r="KFQ43" s="7"/>
      <c r="KFR43" s="10"/>
      <c r="KFS43" s="727"/>
      <c r="KFT43" s="648"/>
      <c r="KFU43" s="7"/>
      <c r="KFV43" s="10"/>
      <c r="KFW43" s="727"/>
      <c r="KFX43" s="648"/>
      <c r="KFY43" s="7"/>
      <c r="KFZ43" s="10"/>
      <c r="KGA43" s="727"/>
      <c r="KGB43" s="648"/>
      <c r="KGC43" s="7"/>
      <c r="KGD43" s="10"/>
      <c r="KGE43" s="727"/>
      <c r="KGF43" s="648"/>
      <c r="KGG43" s="7"/>
      <c r="KGH43" s="10"/>
      <c r="KGI43" s="727"/>
      <c r="KGJ43" s="648"/>
      <c r="KGK43" s="7"/>
      <c r="KGL43" s="10"/>
      <c r="KGM43" s="727"/>
      <c r="KGN43" s="648"/>
      <c r="KGO43" s="7"/>
      <c r="KGP43" s="10"/>
      <c r="KGQ43" s="727"/>
      <c r="KGR43" s="648"/>
      <c r="KGS43" s="7"/>
      <c r="KGT43" s="10"/>
      <c r="KGU43" s="727"/>
      <c r="KGV43" s="648"/>
      <c r="KGW43" s="7"/>
      <c r="KGX43" s="10"/>
      <c r="KGY43" s="727"/>
      <c r="KGZ43" s="648"/>
      <c r="KHA43" s="7"/>
      <c r="KHB43" s="10"/>
      <c r="KHC43" s="727"/>
      <c r="KHD43" s="648"/>
      <c r="KHE43" s="7"/>
      <c r="KHF43" s="10"/>
      <c r="KHG43" s="727"/>
      <c r="KHH43" s="648"/>
      <c r="KHI43" s="7"/>
      <c r="KHJ43" s="10"/>
      <c r="KHK43" s="727"/>
      <c r="KHL43" s="648"/>
      <c r="KHM43" s="7"/>
      <c r="KHN43" s="10"/>
      <c r="KHO43" s="727"/>
      <c r="KHP43" s="648"/>
      <c r="KHQ43" s="7"/>
      <c r="KHR43" s="10"/>
      <c r="KHS43" s="727"/>
      <c r="KHT43" s="648"/>
      <c r="KHU43" s="7"/>
      <c r="KHV43" s="10"/>
      <c r="KHW43" s="727"/>
      <c r="KHX43" s="648"/>
      <c r="KHY43" s="7"/>
      <c r="KHZ43" s="10"/>
      <c r="KIA43" s="727"/>
      <c r="KIB43" s="648"/>
      <c r="KIC43" s="7"/>
      <c r="KID43" s="10"/>
      <c r="KIE43" s="727"/>
      <c r="KIF43" s="648"/>
      <c r="KIG43" s="7"/>
      <c r="KIH43" s="10"/>
      <c r="KII43" s="727"/>
      <c r="KIJ43" s="648"/>
      <c r="KIK43" s="7"/>
      <c r="KIL43" s="10"/>
      <c r="KIM43" s="727"/>
      <c r="KIN43" s="648"/>
      <c r="KIO43" s="7"/>
      <c r="KIP43" s="10"/>
      <c r="KIQ43" s="727"/>
      <c r="KIR43" s="648"/>
      <c r="KIS43" s="7"/>
      <c r="KIT43" s="10"/>
      <c r="KIU43" s="727"/>
      <c r="KIV43" s="648"/>
      <c r="KIW43" s="7"/>
      <c r="KIX43" s="10"/>
      <c r="KIY43" s="727"/>
      <c r="KIZ43" s="648"/>
      <c r="KJA43" s="7"/>
      <c r="KJB43" s="10"/>
      <c r="KJC43" s="727"/>
      <c r="KJD43" s="648"/>
      <c r="KJE43" s="7"/>
      <c r="KJF43" s="10"/>
      <c r="KJG43" s="727"/>
      <c r="KJH43" s="648"/>
      <c r="KJI43" s="7"/>
      <c r="KJJ43" s="10"/>
      <c r="KJK43" s="727"/>
      <c r="KJL43" s="648"/>
      <c r="KJM43" s="7"/>
      <c r="KJN43" s="10"/>
      <c r="KJO43" s="727"/>
      <c r="KJP43" s="648"/>
      <c r="KJQ43" s="7"/>
      <c r="KJR43" s="10"/>
      <c r="KJS43" s="727"/>
      <c r="KJT43" s="648"/>
      <c r="KJU43" s="7"/>
      <c r="KJV43" s="10"/>
      <c r="KJW43" s="727"/>
      <c r="KJX43" s="648"/>
      <c r="KJY43" s="7"/>
      <c r="KJZ43" s="10"/>
      <c r="KKA43" s="727"/>
      <c r="KKB43" s="648"/>
      <c r="KKC43" s="7"/>
      <c r="KKD43" s="10"/>
      <c r="KKE43" s="727"/>
      <c r="KKF43" s="648"/>
      <c r="KKG43" s="7"/>
      <c r="KKH43" s="10"/>
      <c r="KKI43" s="727"/>
      <c r="KKJ43" s="648"/>
      <c r="KKK43" s="7"/>
      <c r="KKL43" s="10"/>
      <c r="KKM43" s="727"/>
      <c r="KKN43" s="648"/>
      <c r="KKO43" s="7"/>
      <c r="KKP43" s="10"/>
      <c r="KKQ43" s="727"/>
      <c r="KKR43" s="648"/>
      <c r="KKS43" s="7"/>
      <c r="KKT43" s="10"/>
      <c r="KKU43" s="727"/>
      <c r="KKV43" s="648"/>
      <c r="KKW43" s="7"/>
      <c r="KKX43" s="10"/>
      <c r="KKY43" s="727"/>
      <c r="KKZ43" s="648"/>
      <c r="KLA43" s="7"/>
      <c r="KLB43" s="10"/>
      <c r="KLC43" s="727"/>
      <c r="KLD43" s="648"/>
      <c r="KLE43" s="7"/>
      <c r="KLF43" s="10"/>
      <c r="KLG43" s="727"/>
      <c r="KLH43" s="648"/>
      <c r="KLI43" s="7"/>
      <c r="KLJ43" s="10"/>
      <c r="KLK43" s="727"/>
      <c r="KLL43" s="648"/>
      <c r="KLM43" s="7"/>
      <c r="KLN43" s="10"/>
      <c r="KLO43" s="727"/>
      <c r="KLP43" s="648"/>
      <c r="KLQ43" s="7"/>
      <c r="KLR43" s="10"/>
      <c r="KLS43" s="727"/>
      <c r="KLT43" s="648"/>
      <c r="KLU43" s="7"/>
      <c r="KLV43" s="10"/>
      <c r="KLW43" s="727"/>
      <c r="KLX43" s="648"/>
      <c r="KLY43" s="7"/>
      <c r="KLZ43" s="10"/>
      <c r="KMA43" s="727"/>
      <c r="KMB43" s="648"/>
      <c r="KMC43" s="7"/>
      <c r="KMD43" s="10"/>
      <c r="KME43" s="727"/>
      <c r="KMF43" s="648"/>
      <c r="KMG43" s="7"/>
      <c r="KMH43" s="10"/>
      <c r="KMI43" s="727"/>
      <c r="KMJ43" s="648"/>
      <c r="KMK43" s="7"/>
      <c r="KML43" s="10"/>
      <c r="KMM43" s="727"/>
      <c r="KMN43" s="648"/>
      <c r="KMO43" s="7"/>
      <c r="KMP43" s="10"/>
      <c r="KMQ43" s="727"/>
      <c r="KMR43" s="648"/>
      <c r="KMS43" s="7"/>
      <c r="KMT43" s="10"/>
      <c r="KMU43" s="727"/>
      <c r="KMV43" s="648"/>
      <c r="KMW43" s="7"/>
      <c r="KMX43" s="10"/>
      <c r="KMY43" s="727"/>
      <c r="KMZ43" s="648"/>
      <c r="KNA43" s="7"/>
      <c r="KNB43" s="10"/>
      <c r="KNC43" s="727"/>
      <c r="KND43" s="648"/>
      <c r="KNE43" s="7"/>
      <c r="KNF43" s="10"/>
      <c r="KNG43" s="727"/>
      <c r="KNH43" s="648"/>
      <c r="KNI43" s="7"/>
      <c r="KNJ43" s="10"/>
      <c r="KNK43" s="727"/>
      <c r="KNL43" s="648"/>
      <c r="KNM43" s="7"/>
      <c r="KNN43" s="10"/>
      <c r="KNO43" s="727"/>
      <c r="KNP43" s="648"/>
      <c r="KNQ43" s="7"/>
      <c r="KNR43" s="10"/>
      <c r="KNS43" s="727"/>
      <c r="KNT43" s="648"/>
      <c r="KNU43" s="7"/>
      <c r="KNV43" s="10"/>
      <c r="KNW43" s="727"/>
      <c r="KNX43" s="648"/>
      <c r="KNY43" s="7"/>
      <c r="KNZ43" s="10"/>
      <c r="KOA43" s="727"/>
      <c r="KOB43" s="648"/>
      <c r="KOC43" s="7"/>
      <c r="KOD43" s="10"/>
      <c r="KOE43" s="727"/>
      <c r="KOF43" s="648"/>
      <c r="KOG43" s="7"/>
      <c r="KOH43" s="10"/>
      <c r="KOI43" s="727"/>
      <c r="KOJ43" s="648"/>
      <c r="KOK43" s="7"/>
      <c r="KOL43" s="10"/>
      <c r="KOM43" s="727"/>
      <c r="KON43" s="648"/>
      <c r="KOO43" s="7"/>
      <c r="KOP43" s="10"/>
      <c r="KOQ43" s="727"/>
      <c r="KOR43" s="648"/>
      <c r="KOS43" s="7"/>
      <c r="KOT43" s="10"/>
      <c r="KOU43" s="727"/>
      <c r="KOV43" s="648"/>
      <c r="KOW43" s="7"/>
      <c r="KOX43" s="10"/>
      <c r="KOY43" s="727"/>
      <c r="KOZ43" s="648"/>
      <c r="KPA43" s="7"/>
      <c r="KPB43" s="10"/>
      <c r="KPC43" s="727"/>
      <c r="KPD43" s="648"/>
      <c r="KPE43" s="7"/>
      <c r="KPF43" s="10"/>
      <c r="KPG43" s="727"/>
      <c r="KPH43" s="648"/>
      <c r="KPI43" s="7"/>
      <c r="KPJ43" s="10"/>
      <c r="KPK43" s="727"/>
      <c r="KPL43" s="648"/>
      <c r="KPM43" s="7"/>
      <c r="KPN43" s="10"/>
      <c r="KPO43" s="727"/>
      <c r="KPP43" s="648"/>
      <c r="KPQ43" s="7"/>
      <c r="KPR43" s="10"/>
      <c r="KPS43" s="727"/>
      <c r="KPT43" s="648"/>
      <c r="KPU43" s="7"/>
      <c r="KPV43" s="10"/>
      <c r="KPW43" s="727"/>
      <c r="KPX43" s="648"/>
      <c r="KPY43" s="7"/>
      <c r="KPZ43" s="10"/>
      <c r="KQA43" s="727"/>
      <c r="KQB43" s="648"/>
      <c r="KQC43" s="7"/>
      <c r="KQD43" s="10"/>
      <c r="KQE43" s="727"/>
      <c r="KQF43" s="648"/>
      <c r="KQG43" s="7"/>
      <c r="KQH43" s="10"/>
      <c r="KQI43" s="727"/>
      <c r="KQJ43" s="648"/>
      <c r="KQK43" s="7"/>
      <c r="KQL43" s="10"/>
      <c r="KQM43" s="727"/>
      <c r="KQN43" s="648"/>
      <c r="KQO43" s="7"/>
      <c r="KQP43" s="10"/>
      <c r="KQQ43" s="727"/>
      <c r="KQR43" s="648"/>
      <c r="KQS43" s="7"/>
      <c r="KQT43" s="10"/>
      <c r="KQU43" s="727"/>
      <c r="KQV43" s="648"/>
      <c r="KQW43" s="7"/>
      <c r="KQX43" s="10"/>
      <c r="KQY43" s="727"/>
      <c r="KQZ43" s="648"/>
      <c r="KRA43" s="7"/>
      <c r="KRB43" s="10"/>
      <c r="KRC43" s="727"/>
      <c r="KRD43" s="648"/>
      <c r="KRE43" s="7"/>
      <c r="KRF43" s="10"/>
      <c r="KRG43" s="727"/>
      <c r="KRH43" s="648"/>
      <c r="KRI43" s="7"/>
      <c r="KRJ43" s="10"/>
      <c r="KRK43" s="727"/>
      <c r="KRL43" s="648"/>
      <c r="KRM43" s="7"/>
      <c r="KRN43" s="10"/>
      <c r="KRO43" s="727"/>
      <c r="KRP43" s="648"/>
      <c r="KRQ43" s="7"/>
      <c r="KRR43" s="10"/>
      <c r="KRS43" s="727"/>
      <c r="KRT43" s="648"/>
      <c r="KRU43" s="7"/>
      <c r="KRV43" s="10"/>
      <c r="KRW43" s="727"/>
      <c r="KRX43" s="648"/>
      <c r="KRY43" s="7"/>
      <c r="KRZ43" s="10"/>
      <c r="KSA43" s="727"/>
      <c r="KSB43" s="648"/>
      <c r="KSC43" s="7"/>
      <c r="KSD43" s="10"/>
      <c r="KSE43" s="727"/>
      <c r="KSF43" s="648"/>
      <c r="KSG43" s="7"/>
      <c r="KSH43" s="10"/>
      <c r="KSI43" s="727"/>
      <c r="KSJ43" s="648"/>
      <c r="KSK43" s="7"/>
      <c r="KSL43" s="10"/>
      <c r="KSM43" s="727"/>
      <c r="KSN43" s="648"/>
      <c r="KSO43" s="7"/>
      <c r="KSP43" s="10"/>
      <c r="KSQ43" s="727"/>
      <c r="KSR43" s="648"/>
      <c r="KSS43" s="7"/>
      <c r="KST43" s="10"/>
      <c r="KSU43" s="727"/>
      <c r="KSV43" s="648"/>
      <c r="KSW43" s="7"/>
      <c r="KSX43" s="10"/>
      <c r="KSY43" s="727"/>
      <c r="KSZ43" s="648"/>
      <c r="KTA43" s="7"/>
      <c r="KTB43" s="10"/>
      <c r="KTC43" s="727"/>
      <c r="KTD43" s="648"/>
      <c r="KTE43" s="7"/>
      <c r="KTF43" s="10"/>
      <c r="KTG43" s="727"/>
      <c r="KTH43" s="648"/>
      <c r="KTI43" s="7"/>
      <c r="KTJ43" s="10"/>
      <c r="KTK43" s="727"/>
      <c r="KTL43" s="648"/>
      <c r="KTM43" s="7"/>
      <c r="KTN43" s="10"/>
      <c r="KTO43" s="727"/>
      <c r="KTP43" s="648"/>
      <c r="KTQ43" s="7"/>
      <c r="KTR43" s="10"/>
      <c r="KTS43" s="727"/>
      <c r="KTT43" s="648"/>
      <c r="KTU43" s="7"/>
      <c r="KTV43" s="10"/>
      <c r="KTW43" s="727"/>
      <c r="KTX43" s="648"/>
      <c r="KTY43" s="7"/>
      <c r="KTZ43" s="10"/>
      <c r="KUA43" s="727"/>
      <c r="KUB43" s="648"/>
      <c r="KUC43" s="7"/>
      <c r="KUD43" s="10"/>
      <c r="KUE43" s="727"/>
      <c r="KUF43" s="648"/>
      <c r="KUG43" s="7"/>
      <c r="KUH43" s="10"/>
      <c r="KUI43" s="727"/>
      <c r="KUJ43" s="648"/>
      <c r="KUK43" s="7"/>
      <c r="KUL43" s="10"/>
      <c r="KUM43" s="727"/>
      <c r="KUN43" s="648"/>
      <c r="KUO43" s="7"/>
      <c r="KUP43" s="10"/>
      <c r="KUQ43" s="727"/>
      <c r="KUR43" s="648"/>
      <c r="KUS43" s="7"/>
      <c r="KUT43" s="10"/>
      <c r="KUU43" s="727"/>
      <c r="KUV43" s="648"/>
      <c r="KUW43" s="7"/>
      <c r="KUX43" s="10"/>
      <c r="KUY43" s="727"/>
      <c r="KUZ43" s="648"/>
      <c r="KVA43" s="7"/>
      <c r="KVB43" s="10"/>
      <c r="KVC43" s="727"/>
      <c r="KVD43" s="648"/>
      <c r="KVE43" s="7"/>
      <c r="KVF43" s="10"/>
      <c r="KVG43" s="727"/>
      <c r="KVH43" s="648"/>
      <c r="KVI43" s="7"/>
      <c r="KVJ43" s="10"/>
      <c r="KVK43" s="727"/>
      <c r="KVL43" s="648"/>
      <c r="KVM43" s="7"/>
      <c r="KVN43" s="10"/>
      <c r="KVO43" s="727"/>
      <c r="KVP43" s="648"/>
      <c r="KVQ43" s="7"/>
      <c r="KVR43" s="10"/>
      <c r="KVS43" s="727"/>
      <c r="KVT43" s="648"/>
      <c r="KVU43" s="7"/>
      <c r="KVV43" s="10"/>
      <c r="KVW43" s="727"/>
      <c r="KVX43" s="648"/>
      <c r="KVY43" s="7"/>
      <c r="KVZ43" s="10"/>
      <c r="KWA43" s="727"/>
      <c r="KWB43" s="648"/>
      <c r="KWC43" s="7"/>
      <c r="KWD43" s="10"/>
      <c r="KWE43" s="727"/>
      <c r="KWF43" s="648"/>
      <c r="KWG43" s="7"/>
      <c r="KWH43" s="10"/>
      <c r="KWI43" s="727"/>
      <c r="KWJ43" s="648"/>
      <c r="KWK43" s="7"/>
      <c r="KWL43" s="10"/>
      <c r="KWM43" s="727"/>
      <c r="KWN43" s="648"/>
      <c r="KWO43" s="7"/>
      <c r="KWP43" s="10"/>
      <c r="KWQ43" s="727"/>
      <c r="KWR43" s="648"/>
      <c r="KWS43" s="7"/>
      <c r="KWT43" s="10"/>
      <c r="KWU43" s="727"/>
      <c r="KWV43" s="648"/>
      <c r="KWW43" s="7"/>
      <c r="KWX43" s="10"/>
      <c r="KWY43" s="727"/>
      <c r="KWZ43" s="648"/>
      <c r="KXA43" s="7"/>
      <c r="KXB43" s="10"/>
      <c r="KXC43" s="727"/>
      <c r="KXD43" s="648"/>
      <c r="KXE43" s="7"/>
      <c r="KXF43" s="10"/>
      <c r="KXG43" s="727"/>
      <c r="KXH43" s="648"/>
      <c r="KXI43" s="7"/>
      <c r="KXJ43" s="10"/>
      <c r="KXK43" s="727"/>
      <c r="KXL43" s="648"/>
      <c r="KXM43" s="7"/>
      <c r="KXN43" s="10"/>
      <c r="KXO43" s="727"/>
      <c r="KXP43" s="648"/>
      <c r="KXQ43" s="7"/>
      <c r="KXR43" s="10"/>
      <c r="KXS43" s="727"/>
      <c r="KXT43" s="648"/>
      <c r="KXU43" s="7"/>
      <c r="KXV43" s="10"/>
      <c r="KXW43" s="727"/>
      <c r="KXX43" s="648"/>
      <c r="KXY43" s="7"/>
      <c r="KXZ43" s="10"/>
      <c r="KYA43" s="727"/>
      <c r="KYB43" s="648"/>
      <c r="KYC43" s="7"/>
      <c r="KYD43" s="10"/>
      <c r="KYE43" s="727"/>
      <c r="KYF43" s="648"/>
      <c r="KYG43" s="7"/>
      <c r="KYH43" s="10"/>
      <c r="KYI43" s="727"/>
      <c r="KYJ43" s="648"/>
      <c r="KYK43" s="7"/>
      <c r="KYL43" s="10"/>
      <c r="KYM43" s="727"/>
      <c r="KYN43" s="648"/>
      <c r="KYO43" s="7"/>
      <c r="KYP43" s="10"/>
      <c r="KYQ43" s="727"/>
      <c r="KYR43" s="648"/>
      <c r="KYS43" s="7"/>
      <c r="KYT43" s="10"/>
      <c r="KYU43" s="727"/>
      <c r="KYV43" s="648"/>
      <c r="KYW43" s="7"/>
      <c r="KYX43" s="10"/>
      <c r="KYY43" s="727"/>
      <c r="KYZ43" s="648"/>
      <c r="KZA43" s="7"/>
      <c r="KZB43" s="10"/>
      <c r="KZC43" s="727"/>
      <c r="KZD43" s="648"/>
      <c r="KZE43" s="7"/>
      <c r="KZF43" s="10"/>
      <c r="KZG43" s="727"/>
      <c r="KZH43" s="648"/>
      <c r="KZI43" s="7"/>
      <c r="KZJ43" s="10"/>
      <c r="KZK43" s="727"/>
      <c r="KZL43" s="648"/>
      <c r="KZM43" s="7"/>
      <c r="KZN43" s="10"/>
      <c r="KZO43" s="727"/>
      <c r="KZP43" s="648"/>
      <c r="KZQ43" s="7"/>
      <c r="KZR43" s="10"/>
      <c r="KZS43" s="727"/>
      <c r="KZT43" s="648"/>
      <c r="KZU43" s="7"/>
      <c r="KZV43" s="10"/>
      <c r="KZW43" s="727"/>
      <c r="KZX43" s="648"/>
      <c r="KZY43" s="7"/>
      <c r="KZZ43" s="10"/>
      <c r="LAA43" s="727"/>
      <c r="LAB43" s="648"/>
      <c r="LAC43" s="7"/>
      <c r="LAD43" s="10"/>
      <c r="LAE43" s="727"/>
      <c r="LAF43" s="648"/>
      <c r="LAG43" s="7"/>
      <c r="LAH43" s="10"/>
      <c r="LAI43" s="727"/>
      <c r="LAJ43" s="648"/>
      <c r="LAK43" s="7"/>
      <c r="LAL43" s="10"/>
      <c r="LAM43" s="727"/>
      <c r="LAN43" s="648"/>
      <c r="LAO43" s="7"/>
      <c r="LAP43" s="10"/>
      <c r="LAQ43" s="727"/>
      <c r="LAR43" s="648"/>
      <c r="LAS43" s="7"/>
      <c r="LAT43" s="10"/>
      <c r="LAU43" s="727"/>
      <c r="LAV43" s="648"/>
      <c r="LAW43" s="7"/>
      <c r="LAX43" s="10"/>
      <c r="LAY43" s="727"/>
      <c r="LAZ43" s="648"/>
      <c r="LBA43" s="7"/>
      <c r="LBB43" s="10"/>
      <c r="LBC43" s="727"/>
      <c r="LBD43" s="648"/>
      <c r="LBE43" s="7"/>
      <c r="LBF43" s="10"/>
      <c r="LBG43" s="727"/>
      <c r="LBH43" s="648"/>
      <c r="LBI43" s="7"/>
      <c r="LBJ43" s="10"/>
      <c r="LBK43" s="727"/>
      <c r="LBL43" s="648"/>
      <c r="LBM43" s="7"/>
      <c r="LBN43" s="10"/>
      <c r="LBO43" s="727"/>
      <c r="LBP43" s="648"/>
      <c r="LBQ43" s="7"/>
      <c r="LBR43" s="10"/>
      <c r="LBS43" s="727"/>
      <c r="LBT43" s="648"/>
      <c r="LBU43" s="7"/>
      <c r="LBV43" s="10"/>
      <c r="LBW43" s="727"/>
      <c r="LBX43" s="648"/>
      <c r="LBY43" s="7"/>
      <c r="LBZ43" s="10"/>
      <c r="LCA43" s="727"/>
      <c r="LCB43" s="648"/>
      <c r="LCC43" s="7"/>
      <c r="LCD43" s="10"/>
      <c r="LCE43" s="727"/>
      <c r="LCF43" s="648"/>
      <c r="LCG43" s="7"/>
      <c r="LCH43" s="10"/>
      <c r="LCI43" s="727"/>
      <c r="LCJ43" s="648"/>
      <c r="LCK43" s="7"/>
      <c r="LCL43" s="10"/>
      <c r="LCM43" s="727"/>
      <c r="LCN43" s="648"/>
      <c r="LCO43" s="7"/>
      <c r="LCP43" s="10"/>
      <c r="LCQ43" s="727"/>
      <c r="LCR43" s="648"/>
      <c r="LCS43" s="7"/>
      <c r="LCT43" s="10"/>
      <c r="LCU43" s="727"/>
      <c r="LCV43" s="648"/>
      <c r="LCW43" s="7"/>
      <c r="LCX43" s="10"/>
      <c r="LCY43" s="727"/>
      <c r="LCZ43" s="648"/>
      <c r="LDA43" s="7"/>
      <c r="LDB43" s="10"/>
      <c r="LDC43" s="727"/>
      <c r="LDD43" s="648"/>
      <c r="LDE43" s="7"/>
      <c r="LDF43" s="10"/>
      <c r="LDG43" s="727"/>
      <c r="LDH43" s="648"/>
      <c r="LDI43" s="7"/>
      <c r="LDJ43" s="10"/>
      <c r="LDK43" s="727"/>
      <c r="LDL43" s="648"/>
      <c r="LDM43" s="7"/>
      <c r="LDN43" s="10"/>
      <c r="LDO43" s="727"/>
      <c r="LDP43" s="648"/>
      <c r="LDQ43" s="7"/>
      <c r="LDR43" s="10"/>
      <c r="LDS43" s="727"/>
      <c r="LDT43" s="648"/>
      <c r="LDU43" s="7"/>
      <c r="LDV43" s="10"/>
      <c r="LDW43" s="727"/>
      <c r="LDX43" s="648"/>
      <c r="LDY43" s="7"/>
      <c r="LDZ43" s="10"/>
      <c r="LEA43" s="727"/>
      <c r="LEB43" s="648"/>
      <c r="LEC43" s="7"/>
      <c r="LED43" s="10"/>
      <c r="LEE43" s="727"/>
      <c r="LEF43" s="648"/>
      <c r="LEG43" s="7"/>
      <c r="LEH43" s="10"/>
      <c r="LEI43" s="727"/>
      <c r="LEJ43" s="648"/>
      <c r="LEK43" s="7"/>
      <c r="LEL43" s="10"/>
      <c r="LEM43" s="727"/>
      <c r="LEN43" s="648"/>
      <c r="LEO43" s="7"/>
      <c r="LEP43" s="10"/>
      <c r="LEQ43" s="727"/>
      <c r="LER43" s="648"/>
      <c r="LES43" s="7"/>
      <c r="LET43" s="10"/>
      <c r="LEU43" s="727"/>
      <c r="LEV43" s="648"/>
      <c r="LEW43" s="7"/>
      <c r="LEX43" s="10"/>
      <c r="LEY43" s="727"/>
      <c r="LEZ43" s="648"/>
      <c r="LFA43" s="7"/>
      <c r="LFB43" s="10"/>
      <c r="LFC43" s="727"/>
      <c r="LFD43" s="648"/>
      <c r="LFE43" s="7"/>
      <c r="LFF43" s="10"/>
      <c r="LFG43" s="727"/>
      <c r="LFH43" s="648"/>
      <c r="LFI43" s="7"/>
      <c r="LFJ43" s="10"/>
      <c r="LFK43" s="727"/>
      <c r="LFL43" s="648"/>
      <c r="LFM43" s="7"/>
      <c r="LFN43" s="10"/>
      <c r="LFO43" s="727"/>
      <c r="LFP43" s="648"/>
      <c r="LFQ43" s="7"/>
      <c r="LFR43" s="10"/>
      <c r="LFS43" s="727"/>
      <c r="LFT43" s="648"/>
      <c r="LFU43" s="7"/>
      <c r="LFV43" s="10"/>
      <c r="LFW43" s="727"/>
      <c r="LFX43" s="648"/>
      <c r="LFY43" s="7"/>
      <c r="LFZ43" s="10"/>
      <c r="LGA43" s="727"/>
      <c r="LGB43" s="648"/>
      <c r="LGC43" s="7"/>
      <c r="LGD43" s="10"/>
      <c r="LGE43" s="727"/>
      <c r="LGF43" s="648"/>
      <c r="LGG43" s="7"/>
      <c r="LGH43" s="10"/>
      <c r="LGI43" s="727"/>
      <c r="LGJ43" s="648"/>
      <c r="LGK43" s="7"/>
      <c r="LGL43" s="10"/>
      <c r="LGM43" s="727"/>
      <c r="LGN43" s="648"/>
      <c r="LGO43" s="7"/>
      <c r="LGP43" s="10"/>
      <c r="LGQ43" s="727"/>
      <c r="LGR43" s="648"/>
      <c r="LGS43" s="7"/>
      <c r="LGT43" s="10"/>
      <c r="LGU43" s="727"/>
      <c r="LGV43" s="648"/>
      <c r="LGW43" s="7"/>
      <c r="LGX43" s="10"/>
      <c r="LGY43" s="727"/>
      <c r="LGZ43" s="648"/>
      <c r="LHA43" s="7"/>
      <c r="LHB43" s="10"/>
      <c r="LHC43" s="727"/>
      <c r="LHD43" s="648"/>
      <c r="LHE43" s="7"/>
      <c r="LHF43" s="10"/>
      <c r="LHG43" s="727"/>
      <c r="LHH43" s="648"/>
      <c r="LHI43" s="7"/>
      <c r="LHJ43" s="10"/>
      <c r="LHK43" s="727"/>
      <c r="LHL43" s="648"/>
      <c r="LHM43" s="7"/>
      <c r="LHN43" s="10"/>
      <c r="LHO43" s="727"/>
      <c r="LHP43" s="648"/>
      <c r="LHQ43" s="7"/>
      <c r="LHR43" s="10"/>
      <c r="LHS43" s="727"/>
      <c r="LHT43" s="648"/>
      <c r="LHU43" s="7"/>
      <c r="LHV43" s="10"/>
      <c r="LHW43" s="727"/>
      <c r="LHX43" s="648"/>
      <c r="LHY43" s="7"/>
      <c r="LHZ43" s="10"/>
      <c r="LIA43" s="727"/>
      <c r="LIB43" s="648"/>
      <c r="LIC43" s="7"/>
      <c r="LID43" s="10"/>
      <c r="LIE43" s="727"/>
      <c r="LIF43" s="648"/>
      <c r="LIG43" s="7"/>
      <c r="LIH43" s="10"/>
      <c r="LII43" s="727"/>
      <c r="LIJ43" s="648"/>
      <c r="LIK43" s="7"/>
      <c r="LIL43" s="10"/>
      <c r="LIM43" s="727"/>
      <c r="LIN43" s="648"/>
      <c r="LIO43" s="7"/>
      <c r="LIP43" s="10"/>
      <c r="LIQ43" s="727"/>
      <c r="LIR43" s="648"/>
      <c r="LIS43" s="7"/>
      <c r="LIT43" s="10"/>
      <c r="LIU43" s="727"/>
      <c r="LIV43" s="648"/>
      <c r="LIW43" s="7"/>
      <c r="LIX43" s="10"/>
      <c r="LIY43" s="727"/>
      <c r="LIZ43" s="648"/>
      <c r="LJA43" s="7"/>
      <c r="LJB43" s="10"/>
      <c r="LJC43" s="727"/>
      <c r="LJD43" s="648"/>
      <c r="LJE43" s="7"/>
      <c r="LJF43" s="10"/>
      <c r="LJG43" s="727"/>
      <c r="LJH43" s="648"/>
      <c r="LJI43" s="7"/>
      <c r="LJJ43" s="10"/>
      <c r="LJK43" s="727"/>
      <c r="LJL43" s="648"/>
      <c r="LJM43" s="7"/>
      <c r="LJN43" s="10"/>
      <c r="LJO43" s="727"/>
      <c r="LJP43" s="648"/>
      <c r="LJQ43" s="7"/>
      <c r="LJR43" s="10"/>
      <c r="LJS43" s="727"/>
      <c r="LJT43" s="648"/>
      <c r="LJU43" s="7"/>
      <c r="LJV43" s="10"/>
      <c r="LJW43" s="727"/>
      <c r="LJX43" s="648"/>
      <c r="LJY43" s="7"/>
      <c r="LJZ43" s="10"/>
      <c r="LKA43" s="727"/>
      <c r="LKB43" s="648"/>
      <c r="LKC43" s="7"/>
      <c r="LKD43" s="10"/>
      <c r="LKE43" s="727"/>
      <c r="LKF43" s="648"/>
      <c r="LKG43" s="7"/>
      <c r="LKH43" s="10"/>
      <c r="LKI43" s="727"/>
      <c r="LKJ43" s="648"/>
      <c r="LKK43" s="7"/>
      <c r="LKL43" s="10"/>
      <c r="LKM43" s="727"/>
      <c r="LKN43" s="648"/>
      <c r="LKO43" s="7"/>
      <c r="LKP43" s="10"/>
      <c r="LKQ43" s="727"/>
      <c r="LKR43" s="648"/>
      <c r="LKS43" s="7"/>
      <c r="LKT43" s="10"/>
      <c r="LKU43" s="727"/>
      <c r="LKV43" s="648"/>
      <c r="LKW43" s="7"/>
      <c r="LKX43" s="10"/>
      <c r="LKY43" s="727"/>
      <c r="LKZ43" s="648"/>
      <c r="LLA43" s="7"/>
      <c r="LLB43" s="10"/>
      <c r="LLC43" s="727"/>
      <c r="LLD43" s="648"/>
      <c r="LLE43" s="7"/>
      <c r="LLF43" s="10"/>
      <c r="LLG43" s="727"/>
      <c r="LLH43" s="648"/>
      <c r="LLI43" s="7"/>
      <c r="LLJ43" s="10"/>
      <c r="LLK43" s="727"/>
      <c r="LLL43" s="648"/>
      <c r="LLM43" s="7"/>
      <c r="LLN43" s="10"/>
      <c r="LLO43" s="727"/>
      <c r="LLP43" s="648"/>
      <c r="LLQ43" s="7"/>
      <c r="LLR43" s="10"/>
      <c r="LLS43" s="727"/>
      <c r="LLT43" s="648"/>
      <c r="LLU43" s="7"/>
      <c r="LLV43" s="10"/>
      <c r="LLW43" s="727"/>
      <c r="LLX43" s="648"/>
      <c r="LLY43" s="7"/>
      <c r="LLZ43" s="10"/>
      <c r="LMA43" s="727"/>
      <c r="LMB43" s="648"/>
      <c r="LMC43" s="7"/>
      <c r="LMD43" s="10"/>
      <c r="LME43" s="727"/>
      <c r="LMF43" s="648"/>
      <c r="LMG43" s="7"/>
      <c r="LMH43" s="10"/>
      <c r="LMI43" s="727"/>
      <c r="LMJ43" s="648"/>
      <c r="LMK43" s="7"/>
      <c r="LML43" s="10"/>
      <c r="LMM43" s="727"/>
      <c r="LMN43" s="648"/>
      <c r="LMO43" s="7"/>
      <c r="LMP43" s="10"/>
      <c r="LMQ43" s="727"/>
      <c r="LMR43" s="648"/>
      <c r="LMS43" s="7"/>
      <c r="LMT43" s="10"/>
      <c r="LMU43" s="727"/>
      <c r="LMV43" s="648"/>
      <c r="LMW43" s="7"/>
      <c r="LMX43" s="10"/>
      <c r="LMY43" s="727"/>
      <c r="LMZ43" s="648"/>
      <c r="LNA43" s="7"/>
      <c r="LNB43" s="10"/>
      <c r="LNC43" s="727"/>
      <c r="LND43" s="648"/>
      <c r="LNE43" s="7"/>
      <c r="LNF43" s="10"/>
      <c r="LNG43" s="727"/>
      <c r="LNH43" s="648"/>
      <c r="LNI43" s="7"/>
      <c r="LNJ43" s="10"/>
      <c r="LNK43" s="727"/>
      <c r="LNL43" s="648"/>
      <c r="LNM43" s="7"/>
      <c r="LNN43" s="10"/>
      <c r="LNO43" s="727"/>
      <c r="LNP43" s="648"/>
      <c r="LNQ43" s="7"/>
      <c r="LNR43" s="10"/>
      <c r="LNS43" s="727"/>
      <c r="LNT43" s="648"/>
      <c r="LNU43" s="7"/>
      <c r="LNV43" s="10"/>
      <c r="LNW43" s="727"/>
      <c r="LNX43" s="648"/>
      <c r="LNY43" s="7"/>
      <c r="LNZ43" s="10"/>
      <c r="LOA43" s="727"/>
      <c r="LOB43" s="648"/>
      <c r="LOC43" s="7"/>
      <c r="LOD43" s="10"/>
      <c r="LOE43" s="727"/>
      <c r="LOF43" s="648"/>
      <c r="LOG43" s="7"/>
      <c r="LOH43" s="10"/>
      <c r="LOI43" s="727"/>
      <c r="LOJ43" s="648"/>
      <c r="LOK43" s="7"/>
      <c r="LOL43" s="10"/>
      <c r="LOM43" s="727"/>
      <c r="LON43" s="648"/>
      <c r="LOO43" s="7"/>
      <c r="LOP43" s="10"/>
      <c r="LOQ43" s="727"/>
      <c r="LOR43" s="648"/>
      <c r="LOS43" s="7"/>
      <c r="LOT43" s="10"/>
      <c r="LOU43" s="727"/>
      <c r="LOV43" s="648"/>
      <c r="LOW43" s="7"/>
      <c r="LOX43" s="10"/>
      <c r="LOY43" s="727"/>
      <c r="LOZ43" s="648"/>
      <c r="LPA43" s="7"/>
      <c r="LPB43" s="10"/>
      <c r="LPC43" s="727"/>
      <c r="LPD43" s="648"/>
      <c r="LPE43" s="7"/>
      <c r="LPF43" s="10"/>
      <c r="LPG43" s="727"/>
      <c r="LPH43" s="648"/>
      <c r="LPI43" s="7"/>
      <c r="LPJ43" s="10"/>
      <c r="LPK43" s="727"/>
      <c r="LPL43" s="648"/>
      <c r="LPM43" s="7"/>
      <c r="LPN43" s="10"/>
      <c r="LPO43" s="727"/>
      <c r="LPP43" s="648"/>
      <c r="LPQ43" s="7"/>
      <c r="LPR43" s="10"/>
      <c r="LPS43" s="727"/>
      <c r="LPT43" s="648"/>
      <c r="LPU43" s="7"/>
      <c r="LPV43" s="10"/>
      <c r="LPW43" s="727"/>
      <c r="LPX43" s="648"/>
      <c r="LPY43" s="7"/>
      <c r="LPZ43" s="10"/>
      <c r="LQA43" s="727"/>
      <c r="LQB43" s="648"/>
      <c r="LQC43" s="7"/>
      <c r="LQD43" s="10"/>
      <c r="LQE43" s="727"/>
      <c r="LQF43" s="648"/>
      <c r="LQG43" s="7"/>
      <c r="LQH43" s="10"/>
      <c r="LQI43" s="727"/>
      <c r="LQJ43" s="648"/>
      <c r="LQK43" s="7"/>
      <c r="LQL43" s="10"/>
      <c r="LQM43" s="727"/>
      <c r="LQN43" s="648"/>
      <c r="LQO43" s="7"/>
      <c r="LQP43" s="10"/>
      <c r="LQQ43" s="727"/>
      <c r="LQR43" s="648"/>
      <c r="LQS43" s="7"/>
      <c r="LQT43" s="10"/>
      <c r="LQU43" s="727"/>
      <c r="LQV43" s="648"/>
      <c r="LQW43" s="7"/>
      <c r="LQX43" s="10"/>
      <c r="LQY43" s="727"/>
      <c r="LQZ43" s="648"/>
      <c r="LRA43" s="7"/>
      <c r="LRB43" s="10"/>
      <c r="LRC43" s="727"/>
      <c r="LRD43" s="648"/>
      <c r="LRE43" s="7"/>
      <c r="LRF43" s="10"/>
      <c r="LRG43" s="727"/>
      <c r="LRH43" s="648"/>
      <c r="LRI43" s="7"/>
      <c r="LRJ43" s="10"/>
      <c r="LRK43" s="727"/>
      <c r="LRL43" s="648"/>
      <c r="LRM43" s="7"/>
      <c r="LRN43" s="10"/>
      <c r="LRO43" s="727"/>
      <c r="LRP43" s="648"/>
      <c r="LRQ43" s="7"/>
      <c r="LRR43" s="10"/>
      <c r="LRS43" s="727"/>
      <c r="LRT43" s="648"/>
      <c r="LRU43" s="7"/>
      <c r="LRV43" s="10"/>
      <c r="LRW43" s="727"/>
      <c r="LRX43" s="648"/>
      <c r="LRY43" s="7"/>
      <c r="LRZ43" s="10"/>
      <c r="LSA43" s="727"/>
      <c r="LSB43" s="648"/>
      <c r="LSC43" s="7"/>
      <c r="LSD43" s="10"/>
      <c r="LSE43" s="727"/>
      <c r="LSF43" s="648"/>
      <c r="LSG43" s="7"/>
      <c r="LSH43" s="10"/>
      <c r="LSI43" s="727"/>
      <c r="LSJ43" s="648"/>
      <c r="LSK43" s="7"/>
      <c r="LSL43" s="10"/>
      <c r="LSM43" s="727"/>
      <c r="LSN43" s="648"/>
      <c r="LSO43" s="7"/>
      <c r="LSP43" s="10"/>
      <c r="LSQ43" s="727"/>
      <c r="LSR43" s="648"/>
      <c r="LSS43" s="7"/>
      <c r="LST43" s="10"/>
      <c r="LSU43" s="727"/>
      <c r="LSV43" s="648"/>
      <c r="LSW43" s="7"/>
      <c r="LSX43" s="10"/>
      <c r="LSY43" s="727"/>
      <c r="LSZ43" s="648"/>
      <c r="LTA43" s="7"/>
      <c r="LTB43" s="10"/>
      <c r="LTC43" s="727"/>
      <c r="LTD43" s="648"/>
      <c r="LTE43" s="7"/>
      <c r="LTF43" s="10"/>
      <c r="LTG43" s="727"/>
      <c r="LTH43" s="648"/>
      <c r="LTI43" s="7"/>
      <c r="LTJ43" s="10"/>
      <c r="LTK43" s="727"/>
      <c r="LTL43" s="648"/>
      <c r="LTM43" s="7"/>
      <c r="LTN43" s="10"/>
      <c r="LTO43" s="727"/>
      <c r="LTP43" s="648"/>
      <c r="LTQ43" s="7"/>
      <c r="LTR43" s="10"/>
      <c r="LTS43" s="727"/>
      <c r="LTT43" s="648"/>
      <c r="LTU43" s="7"/>
      <c r="LTV43" s="10"/>
      <c r="LTW43" s="727"/>
      <c r="LTX43" s="648"/>
      <c r="LTY43" s="7"/>
      <c r="LTZ43" s="10"/>
      <c r="LUA43" s="727"/>
      <c r="LUB43" s="648"/>
      <c r="LUC43" s="7"/>
      <c r="LUD43" s="10"/>
      <c r="LUE43" s="727"/>
      <c r="LUF43" s="648"/>
      <c r="LUG43" s="7"/>
      <c r="LUH43" s="10"/>
      <c r="LUI43" s="727"/>
      <c r="LUJ43" s="648"/>
      <c r="LUK43" s="7"/>
      <c r="LUL43" s="10"/>
      <c r="LUM43" s="727"/>
      <c r="LUN43" s="648"/>
      <c r="LUO43" s="7"/>
      <c r="LUP43" s="10"/>
      <c r="LUQ43" s="727"/>
      <c r="LUR43" s="648"/>
      <c r="LUS43" s="7"/>
      <c r="LUT43" s="10"/>
      <c r="LUU43" s="727"/>
      <c r="LUV43" s="648"/>
      <c r="LUW43" s="7"/>
      <c r="LUX43" s="10"/>
      <c r="LUY43" s="727"/>
      <c r="LUZ43" s="648"/>
      <c r="LVA43" s="7"/>
      <c r="LVB43" s="10"/>
      <c r="LVC43" s="727"/>
      <c r="LVD43" s="648"/>
      <c r="LVE43" s="7"/>
      <c r="LVF43" s="10"/>
      <c r="LVG43" s="727"/>
      <c r="LVH43" s="648"/>
      <c r="LVI43" s="7"/>
      <c r="LVJ43" s="10"/>
      <c r="LVK43" s="727"/>
      <c r="LVL43" s="648"/>
      <c r="LVM43" s="7"/>
      <c r="LVN43" s="10"/>
      <c r="LVO43" s="727"/>
      <c r="LVP43" s="648"/>
      <c r="LVQ43" s="7"/>
      <c r="LVR43" s="10"/>
      <c r="LVS43" s="727"/>
      <c r="LVT43" s="648"/>
      <c r="LVU43" s="7"/>
      <c r="LVV43" s="10"/>
      <c r="LVW43" s="727"/>
      <c r="LVX43" s="648"/>
      <c r="LVY43" s="7"/>
      <c r="LVZ43" s="10"/>
      <c r="LWA43" s="727"/>
      <c r="LWB43" s="648"/>
      <c r="LWC43" s="7"/>
      <c r="LWD43" s="10"/>
      <c r="LWE43" s="727"/>
      <c r="LWF43" s="648"/>
      <c r="LWG43" s="7"/>
      <c r="LWH43" s="10"/>
      <c r="LWI43" s="727"/>
      <c r="LWJ43" s="648"/>
      <c r="LWK43" s="7"/>
      <c r="LWL43" s="10"/>
      <c r="LWM43" s="727"/>
      <c r="LWN43" s="648"/>
      <c r="LWO43" s="7"/>
      <c r="LWP43" s="10"/>
      <c r="LWQ43" s="727"/>
      <c r="LWR43" s="648"/>
      <c r="LWS43" s="7"/>
      <c r="LWT43" s="10"/>
      <c r="LWU43" s="727"/>
      <c r="LWV43" s="648"/>
      <c r="LWW43" s="7"/>
      <c r="LWX43" s="10"/>
      <c r="LWY43" s="727"/>
      <c r="LWZ43" s="648"/>
      <c r="LXA43" s="7"/>
      <c r="LXB43" s="10"/>
      <c r="LXC43" s="727"/>
      <c r="LXD43" s="648"/>
      <c r="LXE43" s="7"/>
      <c r="LXF43" s="10"/>
      <c r="LXG43" s="727"/>
      <c r="LXH43" s="648"/>
      <c r="LXI43" s="7"/>
      <c r="LXJ43" s="10"/>
      <c r="LXK43" s="727"/>
      <c r="LXL43" s="648"/>
      <c r="LXM43" s="7"/>
      <c r="LXN43" s="10"/>
      <c r="LXO43" s="727"/>
      <c r="LXP43" s="648"/>
      <c r="LXQ43" s="7"/>
      <c r="LXR43" s="10"/>
      <c r="LXS43" s="727"/>
      <c r="LXT43" s="648"/>
      <c r="LXU43" s="7"/>
      <c r="LXV43" s="10"/>
      <c r="LXW43" s="727"/>
      <c r="LXX43" s="648"/>
      <c r="LXY43" s="7"/>
      <c r="LXZ43" s="10"/>
      <c r="LYA43" s="727"/>
      <c r="LYB43" s="648"/>
      <c r="LYC43" s="7"/>
      <c r="LYD43" s="10"/>
      <c r="LYE43" s="727"/>
      <c r="LYF43" s="648"/>
      <c r="LYG43" s="7"/>
      <c r="LYH43" s="10"/>
      <c r="LYI43" s="727"/>
      <c r="LYJ43" s="648"/>
      <c r="LYK43" s="7"/>
      <c r="LYL43" s="10"/>
      <c r="LYM43" s="727"/>
      <c r="LYN43" s="648"/>
      <c r="LYO43" s="7"/>
      <c r="LYP43" s="10"/>
      <c r="LYQ43" s="727"/>
      <c r="LYR43" s="648"/>
      <c r="LYS43" s="7"/>
      <c r="LYT43" s="10"/>
      <c r="LYU43" s="727"/>
      <c r="LYV43" s="648"/>
      <c r="LYW43" s="7"/>
      <c r="LYX43" s="10"/>
      <c r="LYY43" s="727"/>
      <c r="LYZ43" s="648"/>
      <c r="LZA43" s="7"/>
      <c r="LZB43" s="10"/>
      <c r="LZC43" s="727"/>
      <c r="LZD43" s="648"/>
      <c r="LZE43" s="7"/>
      <c r="LZF43" s="10"/>
      <c r="LZG43" s="727"/>
      <c r="LZH43" s="648"/>
      <c r="LZI43" s="7"/>
      <c r="LZJ43" s="10"/>
      <c r="LZK43" s="727"/>
      <c r="LZL43" s="648"/>
      <c r="LZM43" s="7"/>
      <c r="LZN43" s="10"/>
      <c r="LZO43" s="727"/>
      <c r="LZP43" s="648"/>
      <c r="LZQ43" s="7"/>
      <c r="LZR43" s="10"/>
      <c r="LZS43" s="727"/>
      <c r="LZT43" s="648"/>
      <c r="LZU43" s="7"/>
      <c r="LZV43" s="10"/>
      <c r="LZW43" s="727"/>
      <c r="LZX43" s="648"/>
      <c r="LZY43" s="7"/>
      <c r="LZZ43" s="10"/>
      <c r="MAA43" s="727"/>
      <c r="MAB43" s="648"/>
      <c r="MAC43" s="7"/>
      <c r="MAD43" s="10"/>
      <c r="MAE43" s="727"/>
      <c r="MAF43" s="648"/>
      <c r="MAG43" s="7"/>
      <c r="MAH43" s="10"/>
      <c r="MAI43" s="727"/>
      <c r="MAJ43" s="648"/>
      <c r="MAK43" s="7"/>
      <c r="MAL43" s="10"/>
      <c r="MAM43" s="727"/>
      <c r="MAN43" s="648"/>
      <c r="MAO43" s="7"/>
      <c r="MAP43" s="10"/>
      <c r="MAQ43" s="727"/>
      <c r="MAR43" s="648"/>
      <c r="MAS43" s="7"/>
      <c r="MAT43" s="10"/>
      <c r="MAU43" s="727"/>
      <c r="MAV43" s="648"/>
      <c r="MAW43" s="7"/>
      <c r="MAX43" s="10"/>
      <c r="MAY43" s="727"/>
      <c r="MAZ43" s="648"/>
      <c r="MBA43" s="7"/>
      <c r="MBB43" s="10"/>
      <c r="MBC43" s="727"/>
      <c r="MBD43" s="648"/>
      <c r="MBE43" s="7"/>
      <c r="MBF43" s="10"/>
      <c r="MBG43" s="727"/>
      <c r="MBH43" s="648"/>
      <c r="MBI43" s="7"/>
      <c r="MBJ43" s="10"/>
      <c r="MBK43" s="727"/>
      <c r="MBL43" s="648"/>
      <c r="MBM43" s="7"/>
      <c r="MBN43" s="10"/>
      <c r="MBO43" s="727"/>
      <c r="MBP43" s="648"/>
      <c r="MBQ43" s="7"/>
      <c r="MBR43" s="10"/>
      <c r="MBS43" s="727"/>
      <c r="MBT43" s="648"/>
      <c r="MBU43" s="7"/>
      <c r="MBV43" s="10"/>
      <c r="MBW43" s="727"/>
      <c r="MBX43" s="648"/>
      <c r="MBY43" s="7"/>
      <c r="MBZ43" s="10"/>
      <c r="MCA43" s="727"/>
      <c r="MCB43" s="648"/>
      <c r="MCC43" s="7"/>
      <c r="MCD43" s="10"/>
      <c r="MCE43" s="727"/>
      <c r="MCF43" s="648"/>
      <c r="MCG43" s="7"/>
      <c r="MCH43" s="10"/>
      <c r="MCI43" s="727"/>
      <c r="MCJ43" s="648"/>
      <c r="MCK43" s="7"/>
      <c r="MCL43" s="10"/>
      <c r="MCM43" s="727"/>
      <c r="MCN43" s="648"/>
      <c r="MCO43" s="7"/>
      <c r="MCP43" s="10"/>
      <c r="MCQ43" s="727"/>
      <c r="MCR43" s="648"/>
      <c r="MCS43" s="7"/>
      <c r="MCT43" s="10"/>
      <c r="MCU43" s="727"/>
      <c r="MCV43" s="648"/>
      <c r="MCW43" s="7"/>
      <c r="MCX43" s="10"/>
      <c r="MCY43" s="727"/>
      <c r="MCZ43" s="648"/>
      <c r="MDA43" s="7"/>
      <c r="MDB43" s="10"/>
      <c r="MDC43" s="727"/>
      <c r="MDD43" s="648"/>
      <c r="MDE43" s="7"/>
      <c r="MDF43" s="10"/>
      <c r="MDG43" s="727"/>
      <c r="MDH43" s="648"/>
      <c r="MDI43" s="7"/>
      <c r="MDJ43" s="10"/>
      <c r="MDK43" s="727"/>
      <c r="MDL43" s="648"/>
      <c r="MDM43" s="7"/>
      <c r="MDN43" s="10"/>
      <c r="MDO43" s="727"/>
      <c r="MDP43" s="648"/>
      <c r="MDQ43" s="7"/>
      <c r="MDR43" s="10"/>
      <c r="MDS43" s="727"/>
      <c r="MDT43" s="648"/>
      <c r="MDU43" s="7"/>
      <c r="MDV43" s="10"/>
      <c r="MDW43" s="727"/>
      <c r="MDX43" s="648"/>
      <c r="MDY43" s="7"/>
      <c r="MDZ43" s="10"/>
      <c r="MEA43" s="727"/>
      <c r="MEB43" s="648"/>
      <c r="MEC43" s="7"/>
      <c r="MED43" s="10"/>
      <c r="MEE43" s="727"/>
      <c r="MEF43" s="648"/>
      <c r="MEG43" s="7"/>
      <c r="MEH43" s="10"/>
      <c r="MEI43" s="727"/>
      <c r="MEJ43" s="648"/>
      <c r="MEK43" s="7"/>
      <c r="MEL43" s="10"/>
      <c r="MEM43" s="727"/>
      <c r="MEN43" s="648"/>
      <c r="MEO43" s="7"/>
      <c r="MEP43" s="10"/>
      <c r="MEQ43" s="727"/>
      <c r="MER43" s="648"/>
      <c r="MES43" s="7"/>
      <c r="MET43" s="10"/>
      <c r="MEU43" s="727"/>
      <c r="MEV43" s="648"/>
      <c r="MEW43" s="7"/>
      <c r="MEX43" s="10"/>
      <c r="MEY43" s="727"/>
      <c r="MEZ43" s="648"/>
      <c r="MFA43" s="7"/>
      <c r="MFB43" s="10"/>
      <c r="MFC43" s="727"/>
      <c r="MFD43" s="648"/>
      <c r="MFE43" s="7"/>
      <c r="MFF43" s="10"/>
      <c r="MFG43" s="727"/>
      <c r="MFH43" s="648"/>
      <c r="MFI43" s="7"/>
      <c r="MFJ43" s="10"/>
      <c r="MFK43" s="727"/>
      <c r="MFL43" s="648"/>
      <c r="MFM43" s="7"/>
      <c r="MFN43" s="10"/>
      <c r="MFO43" s="727"/>
      <c r="MFP43" s="648"/>
      <c r="MFQ43" s="7"/>
      <c r="MFR43" s="10"/>
      <c r="MFS43" s="727"/>
      <c r="MFT43" s="648"/>
      <c r="MFU43" s="7"/>
      <c r="MFV43" s="10"/>
      <c r="MFW43" s="727"/>
      <c r="MFX43" s="648"/>
      <c r="MFY43" s="7"/>
      <c r="MFZ43" s="10"/>
      <c r="MGA43" s="727"/>
      <c r="MGB43" s="648"/>
      <c r="MGC43" s="7"/>
      <c r="MGD43" s="10"/>
      <c r="MGE43" s="727"/>
      <c r="MGF43" s="648"/>
      <c r="MGG43" s="7"/>
      <c r="MGH43" s="10"/>
      <c r="MGI43" s="727"/>
      <c r="MGJ43" s="648"/>
      <c r="MGK43" s="7"/>
      <c r="MGL43" s="10"/>
      <c r="MGM43" s="727"/>
      <c r="MGN43" s="648"/>
      <c r="MGO43" s="7"/>
      <c r="MGP43" s="10"/>
      <c r="MGQ43" s="727"/>
      <c r="MGR43" s="648"/>
      <c r="MGS43" s="7"/>
      <c r="MGT43" s="10"/>
      <c r="MGU43" s="727"/>
      <c r="MGV43" s="648"/>
      <c r="MGW43" s="7"/>
      <c r="MGX43" s="10"/>
      <c r="MGY43" s="727"/>
      <c r="MGZ43" s="648"/>
      <c r="MHA43" s="7"/>
      <c r="MHB43" s="10"/>
      <c r="MHC43" s="727"/>
      <c r="MHD43" s="648"/>
      <c r="MHE43" s="7"/>
      <c r="MHF43" s="10"/>
      <c r="MHG43" s="727"/>
      <c r="MHH43" s="648"/>
      <c r="MHI43" s="7"/>
      <c r="MHJ43" s="10"/>
      <c r="MHK43" s="727"/>
      <c r="MHL43" s="648"/>
      <c r="MHM43" s="7"/>
      <c r="MHN43" s="10"/>
      <c r="MHO43" s="727"/>
      <c r="MHP43" s="648"/>
      <c r="MHQ43" s="7"/>
      <c r="MHR43" s="10"/>
      <c r="MHS43" s="727"/>
      <c r="MHT43" s="648"/>
      <c r="MHU43" s="7"/>
      <c r="MHV43" s="10"/>
      <c r="MHW43" s="727"/>
      <c r="MHX43" s="648"/>
      <c r="MHY43" s="7"/>
      <c r="MHZ43" s="10"/>
      <c r="MIA43" s="727"/>
      <c r="MIB43" s="648"/>
      <c r="MIC43" s="7"/>
      <c r="MID43" s="10"/>
      <c r="MIE43" s="727"/>
      <c r="MIF43" s="648"/>
      <c r="MIG43" s="7"/>
      <c r="MIH43" s="10"/>
      <c r="MII43" s="727"/>
      <c r="MIJ43" s="648"/>
      <c r="MIK43" s="7"/>
      <c r="MIL43" s="10"/>
      <c r="MIM43" s="727"/>
      <c r="MIN43" s="648"/>
      <c r="MIO43" s="7"/>
      <c r="MIP43" s="10"/>
      <c r="MIQ43" s="727"/>
      <c r="MIR43" s="648"/>
      <c r="MIS43" s="7"/>
      <c r="MIT43" s="10"/>
      <c r="MIU43" s="727"/>
      <c r="MIV43" s="648"/>
      <c r="MIW43" s="7"/>
      <c r="MIX43" s="10"/>
      <c r="MIY43" s="727"/>
      <c r="MIZ43" s="648"/>
      <c r="MJA43" s="7"/>
      <c r="MJB43" s="10"/>
      <c r="MJC43" s="727"/>
      <c r="MJD43" s="648"/>
      <c r="MJE43" s="7"/>
      <c r="MJF43" s="10"/>
      <c r="MJG43" s="727"/>
      <c r="MJH43" s="648"/>
      <c r="MJI43" s="7"/>
      <c r="MJJ43" s="10"/>
      <c r="MJK43" s="727"/>
      <c r="MJL43" s="648"/>
      <c r="MJM43" s="7"/>
      <c r="MJN43" s="10"/>
      <c r="MJO43" s="727"/>
      <c r="MJP43" s="648"/>
      <c r="MJQ43" s="7"/>
      <c r="MJR43" s="10"/>
      <c r="MJS43" s="727"/>
      <c r="MJT43" s="648"/>
      <c r="MJU43" s="7"/>
      <c r="MJV43" s="10"/>
      <c r="MJW43" s="727"/>
      <c r="MJX43" s="648"/>
      <c r="MJY43" s="7"/>
      <c r="MJZ43" s="10"/>
      <c r="MKA43" s="727"/>
      <c r="MKB43" s="648"/>
      <c r="MKC43" s="7"/>
      <c r="MKD43" s="10"/>
      <c r="MKE43" s="727"/>
      <c r="MKF43" s="648"/>
      <c r="MKG43" s="7"/>
      <c r="MKH43" s="10"/>
      <c r="MKI43" s="727"/>
      <c r="MKJ43" s="648"/>
      <c r="MKK43" s="7"/>
      <c r="MKL43" s="10"/>
      <c r="MKM43" s="727"/>
      <c r="MKN43" s="648"/>
      <c r="MKO43" s="7"/>
      <c r="MKP43" s="10"/>
      <c r="MKQ43" s="727"/>
      <c r="MKR43" s="648"/>
      <c r="MKS43" s="7"/>
      <c r="MKT43" s="10"/>
      <c r="MKU43" s="727"/>
      <c r="MKV43" s="648"/>
      <c r="MKW43" s="7"/>
      <c r="MKX43" s="10"/>
      <c r="MKY43" s="727"/>
      <c r="MKZ43" s="648"/>
      <c r="MLA43" s="7"/>
      <c r="MLB43" s="10"/>
      <c r="MLC43" s="727"/>
      <c r="MLD43" s="648"/>
      <c r="MLE43" s="7"/>
      <c r="MLF43" s="10"/>
      <c r="MLG43" s="727"/>
      <c r="MLH43" s="648"/>
      <c r="MLI43" s="7"/>
      <c r="MLJ43" s="10"/>
      <c r="MLK43" s="727"/>
      <c r="MLL43" s="648"/>
      <c r="MLM43" s="7"/>
      <c r="MLN43" s="10"/>
      <c r="MLO43" s="727"/>
      <c r="MLP43" s="648"/>
      <c r="MLQ43" s="7"/>
      <c r="MLR43" s="10"/>
      <c r="MLS43" s="727"/>
      <c r="MLT43" s="648"/>
      <c r="MLU43" s="7"/>
      <c r="MLV43" s="10"/>
      <c r="MLW43" s="727"/>
      <c r="MLX43" s="648"/>
      <c r="MLY43" s="7"/>
      <c r="MLZ43" s="10"/>
      <c r="MMA43" s="727"/>
      <c r="MMB43" s="648"/>
      <c r="MMC43" s="7"/>
      <c r="MMD43" s="10"/>
      <c r="MME43" s="727"/>
      <c r="MMF43" s="648"/>
      <c r="MMG43" s="7"/>
      <c r="MMH43" s="10"/>
      <c r="MMI43" s="727"/>
      <c r="MMJ43" s="648"/>
      <c r="MMK43" s="7"/>
      <c r="MML43" s="10"/>
      <c r="MMM43" s="727"/>
      <c r="MMN43" s="648"/>
      <c r="MMO43" s="7"/>
      <c r="MMP43" s="10"/>
      <c r="MMQ43" s="727"/>
      <c r="MMR43" s="648"/>
      <c r="MMS43" s="7"/>
      <c r="MMT43" s="10"/>
      <c r="MMU43" s="727"/>
      <c r="MMV43" s="648"/>
      <c r="MMW43" s="7"/>
      <c r="MMX43" s="10"/>
      <c r="MMY43" s="727"/>
      <c r="MMZ43" s="648"/>
      <c r="MNA43" s="7"/>
      <c r="MNB43" s="10"/>
      <c r="MNC43" s="727"/>
      <c r="MND43" s="648"/>
      <c r="MNE43" s="7"/>
      <c r="MNF43" s="10"/>
      <c r="MNG43" s="727"/>
      <c r="MNH43" s="648"/>
      <c r="MNI43" s="7"/>
      <c r="MNJ43" s="10"/>
      <c r="MNK43" s="727"/>
      <c r="MNL43" s="648"/>
      <c r="MNM43" s="7"/>
      <c r="MNN43" s="10"/>
      <c r="MNO43" s="727"/>
      <c r="MNP43" s="648"/>
      <c r="MNQ43" s="7"/>
      <c r="MNR43" s="10"/>
      <c r="MNS43" s="727"/>
      <c r="MNT43" s="648"/>
      <c r="MNU43" s="7"/>
      <c r="MNV43" s="10"/>
      <c r="MNW43" s="727"/>
      <c r="MNX43" s="648"/>
      <c r="MNY43" s="7"/>
      <c r="MNZ43" s="10"/>
      <c r="MOA43" s="727"/>
      <c r="MOB43" s="648"/>
      <c r="MOC43" s="7"/>
      <c r="MOD43" s="10"/>
      <c r="MOE43" s="727"/>
      <c r="MOF43" s="648"/>
      <c r="MOG43" s="7"/>
      <c r="MOH43" s="10"/>
      <c r="MOI43" s="727"/>
      <c r="MOJ43" s="648"/>
      <c r="MOK43" s="7"/>
      <c r="MOL43" s="10"/>
      <c r="MOM43" s="727"/>
      <c r="MON43" s="648"/>
      <c r="MOO43" s="7"/>
      <c r="MOP43" s="10"/>
      <c r="MOQ43" s="727"/>
      <c r="MOR43" s="648"/>
      <c r="MOS43" s="7"/>
      <c r="MOT43" s="10"/>
      <c r="MOU43" s="727"/>
      <c r="MOV43" s="648"/>
      <c r="MOW43" s="7"/>
      <c r="MOX43" s="10"/>
      <c r="MOY43" s="727"/>
      <c r="MOZ43" s="648"/>
      <c r="MPA43" s="7"/>
      <c r="MPB43" s="10"/>
      <c r="MPC43" s="727"/>
      <c r="MPD43" s="648"/>
      <c r="MPE43" s="7"/>
      <c r="MPF43" s="10"/>
      <c r="MPG43" s="727"/>
      <c r="MPH43" s="648"/>
      <c r="MPI43" s="7"/>
      <c r="MPJ43" s="10"/>
      <c r="MPK43" s="727"/>
      <c r="MPL43" s="648"/>
      <c r="MPM43" s="7"/>
      <c r="MPN43" s="10"/>
      <c r="MPO43" s="727"/>
      <c r="MPP43" s="648"/>
      <c r="MPQ43" s="7"/>
      <c r="MPR43" s="10"/>
      <c r="MPS43" s="727"/>
      <c r="MPT43" s="648"/>
      <c r="MPU43" s="7"/>
      <c r="MPV43" s="10"/>
      <c r="MPW43" s="727"/>
      <c r="MPX43" s="648"/>
      <c r="MPY43" s="7"/>
      <c r="MPZ43" s="10"/>
      <c r="MQA43" s="727"/>
      <c r="MQB43" s="648"/>
      <c r="MQC43" s="7"/>
      <c r="MQD43" s="10"/>
      <c r="MQE43" s="727"/>
      <c r="MQF43" s="648"/>
      <c r="MQG43" s="7"/>
      <c r="MQH43" s="10"/>
      <c r="MQI43" s="727"/>
      <c r="MQJ43" s="648"/>
      <c r="MQK43" s="7"/>
      <c r="MQL43" s="10"/>
      <c r="MQM43" s="727"/>
      <c r="MQN43" s="648"/>
      <c r="MQO43" s="7"/>
      <c r="MQP43" s="10"/>
      <c r="MQQ43" s="727"/>
      <c r="MQR43" s="648"/>
      <c r="MQS43" s="7"/>
      <c r="MQT43" s="10"/>
      <c r="MQU43" s="727"/>
      <c r="MQV43" s="648"/>
      <c r="MQW43" s="7"/>
      <c r="MQX43" s="10"/>
      <c r="MQY43" s="727"/>
      <c r="MQZ43" s="648"/>
      <c r="MRA43" s="7"/>
      <c r="MRB43" s="10"/>
      <c r="MRC43" s="727"/>
      <c r="MRD43" s="648"/>
      <c r="MRE43" s="7"/>
      <c r="MRF43" s="10"/>
      <c r="MRG43" s="727"/>
      <c r="MRH43" s="648"/>
      <c r="MRI43" s="7"/>
      <c r="MRJ43" s="10"/>
      <c r="MRK43" s="727"/>
      <c r="MRL43" s="648"/>
      <c r="MRM43" s="7"/>
      <c r="MRN43" s="10"/>
      <c r="MRO43" s="727"/>
      <c r="MRP43" s="648"/>
      <c r="MRQ43" s="7"/>
      <c r="MRR43" s="10"/>
      <c r="MRS43" s="727"/>
      <c r="MRT43" s="648"/>
      <c r="MRU43" s="7"/>
      <c r="MRV43" s="10"/>
      <c r="MRW43" s="727"/>
      <c r="MRX43" s="648"/>
      <c r="MRY43" s="7"/>
      <c r="MRZ43" s="10"/>
      <c r="MSA43" s="727"/>
      <c r="MSB43" s="648"/>
      <c r="MSC43" s="7"/>
      <c r="MSD43" s="10"/>
      <c r="MSE43" s="727"/>
      <c r="MSF43" s="648"/>
      <c r="MSG43" s="7"/>
      <c r="MSH43" s="10"/>
      <c r="MSI43" s="727"/>
      <c r="MSJ43" s="648"/>
      <c r="MSK43" s="7"/>
      <c r="MSL43" s="10"/>
      <c r="MSM43" s="727"/>
      <c r="MSN43" s="648"/>
      <c r="MSO43" s="7"/>
      <c r="MSP43" s="10"/>
      <c r="MSQ43" s="727"/>
      <c r="MSR43" s="648"/>
      <c r="MSS43" s="7"/>
      <c r="MST43" s="10"/>
      <c r="MSU43" s="727"/>
      <c r="MSV43" s="648"/>
      <c r="MSW43" s="7"/>
      <c r="MSX43" s="10"/>
      <c r="MSY43" s="727"/>
      <c r="MSZ43" s="648"/>
      <c r="MTA43" s="7"/>
      <c r="MTB43" s="10"/>
      <c r="MTC43" s="727"/>
      <c r="MTD43" s="648"/>
      <c r="MTE43" s="7"/>
      <c r="MTF43" s="10"/>
      <c r="MTG43" s="727"/>
      <c r="MTH43" s="648"/>
      <c r="MTI43" s="7"/>
      <c r="MTJ43" s="10"/>
      <c r="MTK43" s="727"/>
      <c r="MTL43" s="648"/>
      <c r="MTM43" s="7"/>
      <c r="MTN43" s="10"/>
      <c r="MTO43" s="727"/>
      <c r="MTP43" s="648"/>
      <c r="MTQ43" s="7"/>
      <c r="MTR43" s="10"/>
      <c r="MTS43" s="727"/>
      <c r="MTT43" s="648"/>
      <c r="MTU43" s="7"/>
      <c r="MTV43" s="10"/>
      <c r="MTW43" s="727"/>
      <c r="MTX43" s="648"/>
      <c r="MTY43" s="7"/>
      <c r="MTZ43" s="10"/>
      <c r="MUA43" s="727"/>
      <c r="MUB43" s="648"/>
      <c r="MUC43" s="7"/>
      <c r="MUD43" s="10"/>
      <c r="MUE43" s="727"/>
      <c r="MUF43" s="648"/>
      <c r="MUG43" s="7"/>
      <c r="MUH43" s="10"/>
      <c r="MUI43" s="727"/>
      <c r="MUJ43" s="648"/>
      <c r="MUK43" s="7"/>
      <c r="MUL43" s="10"/>
      <c r="MUM43" s="727"/>
      <c r="MUN43" s="648"/>
      <c r="MUO43" s="7"/>
      <c r="MUP43" s="10"/>
      <c r="MUQ43" s="727"/>
      <c r="MUR43" s="648"/>
      <c r="MUS43" s="7"/>
      <c r="MUT43" s="10"/>
      <c r="MUU43" s="727"/>
      <c r="MUV43" s="648"/>
      <c r="MUW43" s="7"/>
      <c r="MUX43" s="10"/>
      <c r="MUY43" s="727"/>
      <c r="MUZ43" s="648"/>
      <c r="MVA43" s="7"/>
      <c r="MVB43" s="10"/>
      <c r="MVC43" s="727"/>
      <c r="MVD43" s="648"/>
      <c r="MVE43" s="7"/>
      <c r="MVF43" s="10"/>
      <c r="MVG43" s="727"/>
      <c r="MVH43" s="648"/>
      <c r="MVI43" s="7"/>
      <c r="MVJ43" s="10"/>
      <c r="MVK43" s="727"/>
      <c r="MVL43" s="648"/>
      <c r="MVM43" s="7"/>
      <c r="MVN43" s="10"/>
      <c r="MVO43" s="727"/>
      <c r="MVP43" s="648"/>
      <c r="MVQ43" s="7"/>
      <c r="MVR43" s="10"/>
      <c r="MVS43" s="727"/>
      <c r="MVT43" s="648"/>
      <c r="MVU43" s="7"/>
      <c r="MVV43" s="10"/>
      <c r="MVW43" s="727"/>
      <c r="MVX43" s="648"/>
      <c r="MVY43" s="7"/>
      <c r="MVZ43" s="10"/>
      <c r="MWA43" s="727"/>
      <c r="MWB43" s="648"/>
      <c r="MWC43" s="7"/>
      <c r="MWD43" s="10"/>
      <c r="MWE43" s="727"/>
      <c r="MWF43" s="648"/>
      <c r="MWG43" s="7"/>
      <c r="MWH43" s="10"/>
      <c r="MWI43" s="727"/>
      <c r="MWJ43" s="648"/>
      <c r="MWK43" s="7"/>
      <c r="MWL43" s="10"/>
      <c r="MWM43" s="727"/>
      <c r="MWN43" s="648"/>
      <c r="MWO43" s="7"/>
      <c r="MWP43" s="10"/>
      <c r="MWQ43" s="727"/>
      <c r="MWR43" s="648"/>
      <c r="MWS43" s="7"/>
      <c r="MWT43" s="10"/>
      <c r="MWU43" s="727"/>
      <c r="MWV43" s="648"/>
      <c r="MWW43" s="7"/>
      <c r="MWX43" s="10"/>
      <c r="MWY43" s="727"/>
      <c r="MWZ43" s="648"/>
      <c r="MXA43" s="7"/>
      <c r="MXB43" s="10"/>
      <c r="MXC43" s="727"/>
      <c r="MXD43" s="648"/>
      <c r="MXE43" s="7"/>
      <c r="MXF43" s="10"/>
      <c r="MXG43" s="727"/>
      <c r="MXH43" s="648"/>
      <c r="MXI43" s="7"/>
      <c r="MXJ43" s="10"/>
      <c r="MXK43" s="727"/>
      <c r="MXL43" s="648"/>
      <c r="MXM43" s="7"/>
      <c r="MXN43" s="10"/>
      <c r="MXO43" s="727"/>
      <c r="MXP43" s="648"/>
      <c r="MXQ43" s="7"/>
      <c r="MXR43" s="10"/>
      <c r="MXS43" s="727"/>
      <c r="MXT43" s="648"/>
      <c r="MXU43" s="7"/>
      <c r="MXV43" s="10"/>
      <c r="MXW43" s="727"/>
      <c r="MXX43" s="648"/>
      <c r="MXY43" s="7"/>
      <c r="MXZ43" s="10"/>
      <c r="MYA43" s="727"/>
      <c r="MYB43" s="648"/>
      <c r="MYC43" s="7"/>
      <c r="MYD43" s="10"/>
      <c r="MYE43" s="727"/>
      <c r="MYF43" s="648"/>
      <c r="MYG43" s="7"/>
      <c r="MYH43" s="10"/>
      <c r="MYI43" s="727"/>
      <c r="MYJ43" s="648"/>
      <c r="MYK43" s="7"/>
      <c r="MYL43" s="10"/>
      <c r="MYM43" s="727"/>
      <c r="MYN43" s="648"/>
      <c r="MYO43" s="7"/>
      <c r="MYP43" s="10"/>
      <c r="MYQ43" s="727"/>
      <c r="MYR43" s="648"/>
      <c r="MYS43" s="7"/>
      <c r="MYT43" s="10"/>
      <c r="MYU43" s="727"/>
      <c r="MYV43" s="648"/>
      <c r="MYW43" s="7"/>
      <c r="MYX43" s="10"/>
      <c r="MYY43" s="727"/>
      <c r="MYZ43" s="648"/>
      <c r="MZA43" s="7"/>
      <c r="MZB43" s="10"/>
      <c r="MZC43" s="727"/>
      <c r="MZD43" s="648"/>
      <c r="MZE43" s="7"/>
      <c r="MZF43" s="10"/>
      <c r="MZG43" s="727"/>
      <c r="MZH43" s="648"/>
      <c r="MZI43" s="7"/>
      <c r="MZJ43" s="10"/>
      <c r="MZK43" s="727"/>
      <c r="MZL43" s="648"/>
      <c r="MZM43" s="7"/>
      <c r="MZN43" s="10"/>
      <c r="MZO43" s="727"/>
      <c r="MZP43" s="648"/>
      <c r="MZQ43" s="7"/>
      <c r="MZR43" s="10"/>
      <c r="MZS43" s="727"/>
      <c r="MZT43" s="648"/>
      <c r="MZU43" s="7"/>
      <c r="MZV43" s="10"/>
      <c r="MZW43" s="727"/>
      <c r="MZX43" s="648"/>
      <c r="MZY43" s="7"/>
      <c r="MZZ43" s="10"/>
      <c r="NAA43" s="727"/>
      <c r="NAB43" s="648"/>
      <c r="NAC43" s="7"/>
      <c r="NAD43" s="10"/>
      <c r="NAE43" s="727"/>
      <c r="NAF43" s="648"/>
      <c r="NAG43" s="7"/>
      <c r="NAH43" s="10"/>
      <c r="NAI43" s="727"/>
      <c r="NAJ43" s="648"/>
      <c r="NAK43" s="7"/>
      <c r="NAL43" s="10"/>
      <c r="NAM43" s="727"/>
      <c r="NAN43" s="648"/>
      <c r="NAO43" s="7"/>
      <c r="NAP43" s="10"/>
      <c r="NAQ43" s="727"/>
      <c r="NAR43" s="648"/>
      <c r="NAS43" s="7"/>
      <c r="NAT43" s="10"/>
      <c r="NAU43" s="727"/>
      <c r="NAV43" s="648"/>
      <c r="NAW43" s="7"/>
      <c r="NAX43" s="10"/>
      <c r="NAY43" s="727"/>
      <c r="NAZ43" s="648"/>
      <c r="NBA43" s="7"/>
      <c r="NBB43" s="10"/>
      <c r="NBC43" s="727"/>
      <c r="NBD43" s="648"/>
      <c r="NBE43" s="7"/>
      <c r="NBF43" s="10"/>
      <c r="NBG43" s="727"/>
      <c r="NBH43" s="648"/>
      <c r="NBI43" s="7"/>
      <c r="NBJ43" s="10"/>
      <c r="NBK43" s="727"/>
      <c r="NBL43" s="648"/>
      <c r="NBM43" s="7"/>
      <c r="NBN43" s="10"/>
      <c r="NBO43" s="727"/>
      <c r="NBP43" s="648"/>
      <c r="NBQ43" s="7"/>
      <c r="NBR43" s="10"/>
      <c r="NBS43" s="727"/>
      <c r="NBT43" s="648"/>
      <c r="NBU43" s="7"/>
      <c r="NBV43" s="10"/>
      <c r="NBW43" s="727"/>
      <c r="NBX43" s="648"/>
      <c r="NBY43" s="7"/>
      <c r="NBZ43" s="10"/>
      <c r="NCA43" s="727"/>
      <c r="NCB43" s="648"/>
      <c r="NCC43" s="7"/>
      <c r="NCD43" s="10"/>
      <c r="NCE43" s="727"/>
      <c r="NCF43" s="648"/>
      <c r="NCG43" s="7"/>
      <c r="NCH43" s="10"/>
      <c r="NCI43" s="727"/>
      <c r="NCJ43" s="648"/>
      <c r="NCK43" s="7"/>
      <c r="NCL43" s="10"/>
      <c r="NCM43" s="727"/>
      <c r="NCN43" s="648"/>
      <c r="NCO43" s="7"/>
      <c r="NCP43" s="10"/>
      <c r="NCQ43" s="727"/>
      <c r="NCR43" s="648"/>
      <c r="NCS43" s="7"/>
      <c r="NCT43" s="10"/>
      <c r="NCU43" s="727"/>
      <c r="NCV43" s="648"/>
      <c r="NCW43" s="7"/>
      <c r="NCX43" s="10"/>
      <c r="NCY43" s="727"/>
      <c r="NCZ43" s="648"/>
      <c r="NDA43" s="7"/>
      <c r="NDB43" s="10"/>
      <c r="NDC43" s="727"/>
      <c r="NDD43" s="648"/>
      <c r="NDE43" s="7"/>
      <c r="NDF43" s="10"/>
      <c r="NDG43" s="727"/>
      <c r="NDH43" s="648"/>
      <c r="NDI43" s="7"/>
      <c r="NDJ43" s="10"/>
      <c r="NDK43" s="727"/>
      <c r="NDL43" s="648"/>
      <c r="NDM43" s="7"/>
      <c r="NDN43" s="10"/>
      <c r="NDO43" s="727"/>
      <c r="NDP43" s="648"/>
      <c r="NDQ43" s="7"/>
      <c r="NDR43" s="10"/>
      <c r="NDS43" s="727"/>
      <c r="NDT43" s="648"/>
      <c r="NDU43" s="7"/>
      <c r="NDV43" s="10"/>
      <c r="NDW43" s="727"/>
      <c r="NDX43" s="648"/>
      <c r="NDY43" s="7"/>
      <c r="NDZ43" s="10"/>
      <c r="NEA43" s="727"/>
      <c r="NEB43" s="648"/>
      <c r="NEC43" s="7"/>
      <c r="NED43" s="10"/>
      <c r="NEE43" s="727"/>
      <c r="NEF43" s="648"/>
      <c r="NEG43" s="7"/>
      <c r="NEH43" s="10"/>
      <c r="NEI43" s="727"/>
      <c r="NEJ43" s="648"/>
      <c r="NEK43" s="7"/>
      <c r="NEL43" s="10"/>
      <c r="NEM43" s="727"/>
      <c r="NEN43" s="648"/>
      <c r="NEO43" s="7"/>
      <c r="NEP43" s="10"/>
      <c r="NEQ43" s="727"/>
      <c r="NER43" s="648"/>
      <c r="NES43" s="7"/>
      <c r="NET43" s="10"/>
      <c r="NEU43" s="727"/>
      <c r="NEV43" s="648"/>
      <c r="NEW43" s="7"/>
      <c r="NEX43" s="10"/>
      <c r="NEY43" s="727"/>
      <c r="NEZ43" s="648"/>
      <c r="NFA43" s="7"/>
      <c r="NFB43" s="10"/>
      <c r="NFC43" s="727"/>
      <c r="NFD43" s="648"/>
      <c r="NFE43" s="7"/>
      <c r="NFF43" s="10"/>
      <c r="NFG43" s="727"/>
      <c r="NFH43" s="648"/>
      <c r="NFI43" s="7"/>
      <c r="NFJ43" s="10"/>
      <c r="NFK43" s="727"/>
      <c r="NFL43" s="648"/>
      <c r="NFM43" s="7"/>
      <c r="NFN43" s="10"/>
      <c r="NFO43" s="727"/>
      <c r="NFP43" s="648"/>
      <c r="NFQ43" s="7"/>
      <c r="NFR43" s="10"/>
      <c r="NFS43" s="727"/>
      <c r="NFT43" s="648"/>
      <c r="NFU43" s="7"/>
      <c r="NFV43" s="10"/>
      <c r="NFW43" s="727"/>
      <c r="NFX43" s="648"/>
      <c r="NFY43" s="7"/>
      <c r="NFZ43" s="10"/>
      <c r="NGA43" s="727"/>
      <c r="NGB43" s="648"/>
      <c r="NGC43" s="7"/>
      <c r="NGD43" s="10"/>
      <c r="NGE43" s="727"/>
      <c r="NGF43" s="648"/>
      <c r="NGG43" s="7"/>
      <c r="NGH43" s="10"/>
      <c r="NGI43" s="727"/>
      <c r="NGJ43" s="648"/>
      <c r="NGK43" s="7"/>
      <c r="NGL43" s="10"/>
      <c r="NGM43" s="727"/>
      <c r="NGN43" s="648"/>
      <c r="NGO43" s="7"/>
      <c r="NGP43" s="10"/>
      <c r="NGQ43" s="727"/>
      <c r="NGR43" s="648"/>
      <c r="NGS43" s="7"/>
      <c r="NGT43" s="10"/>
      <c r="NGU43" s="727"/>
      <c r="NGV43" s="648"/>
      <c r="NGW43" s="7"/>
      <c r="NGX43" s="10"/>
      <c r="NGY43" s="727"/>
      <c r="NGZ43" s="648"/>
      <c r="NHA43" s="7"/>
      <c r="NHB43" s="10"/>
      <c r="NHC43" s="727"/>
      <c r="NHD43" s="648"/>
      <c r="NHE43" s="7"/>
      <c r="NHF43" s="10"/>
      <c r="NHG43" s="727"/>
      <c r="NHH43" s="648"/>
      <c r="NHI43" s="7"/>
      <c r="NHJ43" s="10"/>
      <c r="NHK43" s="727"/>
      <c r="NHL43" s="648"/>
      <c r="NHM43" s="7"/>
      <c r="NHN43" s="10"/>
      <c r="NHO43" s="727"/>
      <c r="NHP43" s="648"/>
      <c r="NHQ43" s="7"/>
      <c r="NHR43" s="10"/>
      <c r="NHS43" s="727"/>
      <c r="NHT43" s="648"/>
      <c r="NHU43" s="7"/>
      <c r="NHV43" s="10"/>
      <c r="NHW43" s="727"/>
      <c r="NHX43" s="648"/>
      <c r="NHY43" s="7"/>
      <c r="NHZ43" s="10"/>
      <c r="NIA43" s="727"/>
      <c r="NIB43" s="648"/>
      <c r="NIC43" s="7"/>
      <c r="NID43" s="10"/>
      <c r="NIE43" s="727"/>
      <c r="NIF43" s="648"/>
      <c r="NIG43" s="7"/>
      <c r="NIH43" s="10"/>
      <c r="NII43" s="727"/>
      <c r="NIJ43" s="648"/>
      <c r="NIK43" s="7"/>
      <c r="NIL43" s="10"/>
      <c r="NIM43" s="727"/>
      <c r="NIN43" s="648"/>
      <c r="NIO43" s="7"/>
      <c r="NIP43" s="10"/>
      <c r="NIQ43" s="727"/>
      <c r="NIR43" s="648"/>
      <c r="NIS43" s="7"/>
      <c r="NIT43" s="10"/>
      <c r="NIU43" s="727"/>
      <c r="NIV43" s="648"/>
      <c r="NIW43" s="7"/>
      <c r="NIX43" s="10"/>
      <c r="NIY43" s="727"/>
      <c r="NIZ43" s="648"/>
      <c r="NJA43" s="7"/>
      <c r="NJB43" s="10"/>
      <c r="NJC43" s="727"/>
      <c r="NJD43" s="648"/>
      <c r="NJE43" s="7"/>
      <c r="NJF43" s="10"/>
      <c r="NJG43" s="727"/>
      <c r="NJH43" s="648"/>
      <c r="NJI43" s="7"/>
      <c r="NJJ43" s="10"/>
      <c r="NJK43" s="727"/>
      <c r="NJL43" s="648"/>
      <c r="NJM43" s="7"/>
      <c r="NJN43" s="10"/>
      <c r="NJO43" s="727"/>
      <c r="NJP43" s="648"/>
      <c r="NJQ43" s="7"/>
      <c r="NJR43" s="10"/>
      <c r="NJS43" s="727"/>
      <c r="NJT43" s="648"/>
      <c r="NJU43" s="7"/>
      <c r="NJV43" s="10"/>
      <c r="NJW43" s="727"/>
      <c r="NJX43" s="648"/>
      <c r="NJY43" s="7"/>
      <c r="NJZ43" s="10"/>
      <c r="NKA43" s="727"/>
      <c r="NKB43" s="648"/>
      <c r="NKC43" s="7"/>
      <c r="NKD43" s="10"/>
      <c r="NKE43" s="727"/>
      <c r="NKF43" s="648"/>
      <c r="NKG43" s="7"/>
      <c r="NKH43" s="10"/>
      <c r="NKI43" s="727"/>
      <c r="NKJ43" s="648"/>
      <c r="NKK43" s="7"/>
      <c r="NKL43" s="10"/>
      <c r="NKM43" s="727"/>
      <c r="NKN43" s="648"/>
      <c r="NKO43" s="7"/>
      <c r="NKP43" s="10"/>
      <c r="NKQ43" s="727"/>
      <c r="NKR43" s="648"/>
      <c r="NKS43" s="7"/>
      <c r="NKT43" s="10"/>
      <c r="NKU43" s="727"/>
      <c r="NKV43" s="648"/>
      <c r="NKW43" s="7"/>
      <c r="NKX43" s="10"/>
      <c r="NKY43" s="727"/>
      <c r="NKZ43" s="648"/>
      <c r="NLA43" s="7"/>
      <c r="NLB43" s="10"/>
      <c r="NLC43" s="727"/>
      <c r="NLD43" s="648"/>
      <c r="NLE43" s="7"/>
      <c r="NLF43" s="10"/>
      <c r="NLG43" s="727"/>
      <c r="NLH43" s="648"/>
      <c r="NLI43" s="7"/>
      <c r="NLJ43" s="10"/>
      <c r="NLK43" s="727"/>
      <c r="NLL43" s="648"/>
      <c r="NLM43" s="7"/>
      <c r="NLN43" s="10"/>
      <c r="NLO43" s="727"/>
      <c r="NLP43" s="648"/>
      <c r="NLQ43" s="7"/>
      <c r="NLR43" s="10"/>
      <c r="NLS43" s="727"/>
      <c r="NLT43" s="648"/>
      <c r="NLU43" s="7"/>
      <c r="NLV43" s="10"/>
      <c r="NLW43" s="727"/>
      <c r="NLX43" s="648"/>
      <c r="NLY43" s="7"/>
      <c r="NLZ43" s="10"/>
      <c r="NMA43" s="727"/>
      <c r="NMB43" s="648"/>
      <c r="NMC43" s="7"/>
      <c r="NMD43" s="10"/>
      <c r="NME43" s="727"/>
      <c r="NMF43" s="648"/>
      <c r="NMG43" s="7"/>
      <c r="NMH43" s="10"/>
      <c r="NMI43" s="727"/>
      <c r="NMJ43" s="648"/>
      <c r="NMK43" s="7"/>
      <c r="NML43" s="10"/>
      <c r="NMM43" s="727"/>
      <c r="NMN43" s="648"/>
      <c r="NMO43" s="7"/>
      <c r="NMP43" s="10"/>
      <c r="NMQ43" s="727"/>
      <c r="NMR43" s="648"/>
      <c r="NMS43" s="7"/>
      <c r="NMT43" s="10"/>
      <c r="NMU43" s="727"/>
      <c r="NMV43" s="648"/>
      <c r="NMW43" s="7"/>
      <c r="NMX43" s="10"/>
      <c r="NMY43" s="727"/>
      <c r="NMZ43" s="648"/>
      <c r="NNA43" s="7"/>
      <c r="NNB43" s="10"/>
      <c r="NNC43" s="727"/>
      <c r="NND43" s="648"/>
      <c r="NNE43" s="7"/>
      <c r="NNF43" s="10"/>
      <c r="NNG43" s="727"/>
      <c r="NNH43" s="648"/>
      <c r="NNI43" s="7"/>
      <c r="NNJ43" s="10"/>
      <c r="NNK43" s="727"/>
      <c r="NNL43" s="648"/>
      <c r="NNM43" s="7"/>
      <c r="NNN43" s="10"/>
      <c r="NNO43" s="727"/>
      <c r="NNP43" s="648"/>
      <c r="NNQ43" s="7"/>
      <c r="NNR43" s="10"/>
      <c r="NNS43" s="727"/>
      <c r="NNT43" s="648"/>
      <c r="NNU43" s="7"/>
      <c r="NNV43" s="10"/>
      <c r="NNW43" s="727"/>
      <c r="NNX43" s="648"/>
      <c r="NNY43" s="7"/>
      <c r="NNZ43" s="10"/>
      <c r="NOA43" s="727"/>
      <c r="NOB43" s="648"/>
      <c r="NOC43" s="7"/>
      <c r="NOD43" s="10"/>
      <c r="NOE43" s="727"/>
      <c r="NOF43" s="648"/>
      <c r="NOG43" s="7"/>
      <c r="NOH43" s="10"/>
      <c r="NOI43" s="727"/>
      <c r="NOJ43" s="648"/>
      <c r="NOK43" s="7"/>
      <c r="NOL43" s="10"/>
      <c r="NOM43" s="727"/>
      <c r="NON43" s="648"/>
      <c r="NOO43" s="7"/>
      <c r="NOP43" s="10"/>
      <c r="NOQ43" s="727"/>
      <c r="NOR43" s="648"/>
      <c r="NOS43" s="7"/>
      <c r="NOT43" s="10"/>
      <c r="NOU43" s="727"/>
      <c r="NOV43" s="648"/>
      <c r="NOW43" s="7"/>
      <c r="NOX43" s="10"/>
      <c r="NOY43" s="727"/>
      <c r="NOZ43" s="648"/>
      <c r="NPA43" s="7"/>
      <c r="NPB43" s="10"/>
      <c r="NPC43" s="727"/>
      <c r="NPD43" s="648"/>
      <c r="NPE43" s="7"/>
      <c r="NPF43" s="10"/>
      <c r="NPG43" s="727"/>
      <c r="NPH43" s="648"/>
      <c r="NPI43" s="7"/>
      <c r="NPJ43" s="10"/>
      <c r="NPK43" s="727"/>
      <c r="NPL43" s="648"/>
      <c r="NPM43" s="7"/>
      <c r="NPN43" s="10"/>
      <c r="NPO43" s="727"/>
      <c r="NPP43" s="648"/>
      <c r="NPQ43" s="7"/>
      <c r="NPR43" s="10"/>
      <c r="NPS43" s="727"/>
      <c r="NPT43" s="648"/>
      <c r="NPU43" s="7"/>
      <c r="NPV43" s="10"/>
      <c r="NPW43" s="727"/>
      <c r="NPX43" s="648"/>
      <c r="NPY43" s="7"/>
      <c r="NPZ43" s="10"/>
      <c r="NQA43" s="727"/>
      <c r="NQB43" s="648"/>
      <c r="NQC43" s="7"/>
      <c r="NQD43" s="10"/>
      <c r="NQE43" s="727"/>
      <c r="NQF43" s="648"/>
      <c r="NQG43" s="7"/>
      <c r="NQH43" s="10"/>
      <c r="NQI43" s="727"/>
      <c r="NQJ43" s="648"/>
      <c r="NQK43" s="7"/>
      <c r="NQL43" s="10"/>
      <c r="NQM43" s="727"/>
      <c r="NQN43" s="648"/>
      <c r="NQO43" s="7"/>
      <c r="NQP43" s="10"/>
      <c r="NQQ43" s="727"/>
      <c r="NQR43" s="648"/>
      <c r="NQS43" s="7"/>
      <c r="NQT43" s="10"/>
      <c r="NQU43" s="727"/>
      <c r="NQV43" s="648"/>
      <c r="NQW43" s="7"/>
      <c r="NQX43" s="10"/>
      <c r="NQY43" s="727"/>
      <c r="NQZ43" s="648"/>
      <c r="NRA43" s="7"/>
      <c r="NRB43" s="10"/>
      <c r="NRC43" s="727"/>
      <c r="NRD43" s="648"/>
      <c r="NRE43" s="7"/>
      <c r="NRF43" s="10"/>
      <c r="NRG43" s="727"/>
      <c r="NRH43" s="648"/>
      <c r="NRI43" s="7"/>
      <c r="NRJ43" s="10"/>
      <c r="NRK43" s="727"/>
      <c r="NRL43" s="648"/>
      <c r="NRM43" s="7"/>
      <c r="NRN43" s="10"/>
      <c r="NRO43" s="727"/>
      <c r="NRP43" s="648"/>
      <c r="NRQ43" s="7"/>
      <c r="NRR43" s="10"/>
      <c r="NRS43" s="727"/>
      <c r="NRT43" s="648"/>
      <c r="NRU43" s="7"/>
      <c r="NRV43" s="10"/>
      <c r="NRW43" s="727"/>
      <c r="NRX43" s="648"/>
      <c r="NRY43" s="7"/>
      <c r="NRZ43" s="10"/>
      <c r="NSA43" s="727"/>
      <c r="NSB43" s="648"/>
      <c r="NSC43" s="7"/>
      <c r="NSD43" s="10"/>
      <c r="NSE43" s="727"/>
      <c r="NSF43" s="648"/>
      <c r="NSG43" s="7"/>
      <c r="NSH43" s="10"/>
      <c r="NSI43" s="727"/>
      <c r="NSJ43" s="648"/>
      <c r="NSK43" s="7"/>
      <c r="NSL43" s="10"/>
      <c r="NSM43" s="727"/>
      <c r="NSN43" s="648"/>
      <c r="NSO43" s="7"/>
      <c r="NSP43" s="10"/>
      <c r="NSQ43" s="727"/>
      <c r="NSR43" s="648"/>
      <c r="NSS43" s="7"/>
      <c r="NST43" s="10"/>
      <c r="NSU43" s="727"/>
      <c r="NSV43" s="648"/>
      <c r="NSW43" s="7"/>
      <c r="NSX43" s="10"/>
      <c r="NSY43" s="727"/>
      <c r="NSZ43" s="648"/>
      <c r="NTA43" s="7"/>
      <c r="NTB43" s="10"/>
      <c r="NTC43" s="727"/>
      <c r="NTD43" s="648"/>
      <c r="NTE43" s="7"/>
      <c r="NTF43" s="10"/>
      <c r="NTG43" s="727"/>
      <c r="NTH43" s="648"/>
      <c r="NTI43" s="7"/>
      <c r="NTJ43" s="10"/>
      <c r="NTK43" s="727"/>
      <c r="NTL43" s="648"/>
      <c r="NTM43" s="7"/>
      <c r="NTN43" s="10"/>
      <c r="NTO43" s="727"/>
      <c r="NTP43" s="648"/>
      <c r="NTQ43" s="7"/>
      <c r="NTR43" s="10"/>
      <c r="NTS43" s="727"/>
      <c r="NTT43" s="648"/>
      <c r="NTU43" s="7"/>
      <c r="NTV43" s="10"/>
      <c r="NTW43" s="727"/>
      <c r="NTX43" s="648"/>
      <c r="NTY43" s="7"/>
      <c r="NTZ43" s="10"/>
      <c r="NUA43" s="727"/>
      <c r="NUB43" s="648"/>
      <c r="NUC43" s="7"/>
      <c r="NUD43" s="10"/>
      <c r="NUE43" s="727"/>
      <c r="NUF43" s="648"/>
      <c r="NUG43" s="7"/>
      <c r="NUH43" s="10"/>
      <c r="NUI43" s="727"/>
      <c r="NUJ43" s="648"/>
      <c r="NUK43" s="7"/>
      <c r="NUL43" s="10"/>
      <c r="NUM43" s="727"/>
      <c r="NUN43" s="648"/>
      <c r="NUO43" s="7"/>
      <c r="NUP43" s="10"/>
      <c r="NUQ43" s="727"/>
      <c r="NUR43" s="648"/>
      <c r="NUS43" s="7"/>
      <c r="NUT43" s="10"/>
      <c r="NUU43" s="727"/>
      <c r="NUV43" s="648"/>
      <c r="NUW43" s="7"/>
      <c r="NUX43" s="10"/>
      <c r="NUY43" s="727"/>
      <c r="NUZ43" s="648"/>
      <c r="NVA43" s="7"/>
      <c r="NVB43" s="10"/>
      <c r="NVC43" s="727"/>
      <c r="NVD43" s="648"/>
      <c r="NVE43" s="7"/>
      <c r="NVF43" s="10"/>
      <c r="NVG43" s="727"/>
      <c r="NVH43" s="648"/>
      <c r="NVI43" s="7"/>
      <c r="NVJ43" s="10"/>
      <c r="NVK43" s="727"/>
      <c r="NVL43" s="648"/>
      <c r="NVM43" s="7"/>
      <c r="NVN43" s="10"/>
      <c r="NVO43" s="727"/>
      <c r="NVP43" s="648"/>
      <c r="NVQ43" s="7"/>
      <c r="NVR43" s="10"/>
      <c r="NVS43" s="727"/>
      <c r="NVT43" s="648"/>
      <c r="NVU43" s="7"/>
      <c r="NVV43" s="10"/>
      <c r="NVW43" s="727"/>
      <c r="NVX43" s="648"/>
      <c r="NVY43" s="7"/>
      <c r="NVZ43" s="10"/>
      <c r="NWA43" s="727"/>
      <c r="NWB43" s="648"/>
      <c r="NWC43" s="7"/>
      <c r="NWD43" s="10"/>
      <c r="NWE43" s="727"/>
      <c r="NWF43" s="648"/>
      <c r="NWG43" s="7"/>
      <c r="NWH43" s="10"/>
      <c r="NWI43" s="727"/>
      <c r="NWJ43" s="648"/>
      <c r="NWK43" s="7"/>
      <c r="NWL43" s="10"/>
      <c r="NWM43" s="727"/>
      <c r="NWN43" s="648"/>
      <c r="NWO43" s="7"/>
      <c r="NWP43" s="10"/>
      <c r="NWQ43" s="727"/>
      <c r="NWR43" s="648"/>
      <c r="NWS43" s="7"/>
      <c r="NWT43" s="10"/>
      <c r="NWU43" s="727"/>
      <c r="NWV43" s="648"/>
      <c r="NWW43" s="7"/>
      <c r="NWX43" s="10"/>
      <c r="NWY43" s="727"/>
      <c r="NWZ43" s="648"/>
      <c r="NXA43" s="7"/>
      <c r="NXB43" s="10"/>
      <c r="NXC43" s="727"/>
      <c r="NXD43" s="648"/>
      <c r="NXE43" s="7"/>
      <c r="NXF43" s="10"/>
      <c r="NXG43" s="727"/>
      <c r="NXH43" s="648"/>
      <c r="NXI43" s="7"/>
      <c r="NXJ43" s="10"/>
      <c r="NXK43" s="727"/>
      <c r="NXL43" s="648"/>
      <c r="NXM43" s="7"/>
      <c r="NXN43" s="10"/>
      <c r="NXO43" s="727"/>
      <c r="NXP43" s="648"/>
      <c r="NXQ43" s="7"/>
      <c r="NXR43" s="10"/>
      <c r="NXS43" s="727"/>
      <c r="NXT43" s="648"/>
      <c r="NXU43" s="7"/>
      <c r="NXV43" s="10"/>
      <c r="NXW43" s="727"/>
      <c r="NXX43" s="648"/>
      <c r="NXY43" s="7"/>
      <c r="NXZ43" s="10"/>
      <c r="NYA43" s="727"/>
      <c r="NYB43" s="648"/>
      <c r="NYC43" s="7"/>
      <c r="NYD43" s="10"/>
      <c r="NYE43" s="727"/>
      <c r="NYF43" s="648"/>
      <c r="NYG43" s="7"/>
      <c r="NYH43" s="10"/>
      <c r="NYI43" s="727"/>
      <c r="NYJ43" s="648"/>
      <c r="NYK43" s="7"/>
      <c r="NYL43" s="10"/>
      <c r="NYM43" s="727"/>
      <c r="NYN43" s="648"/>
      <c r="NYO43" s="7"/>
      <c r="NYP43" s="10"/>
      <c r="NYQ43" s="727"/>
      <c r="NYR43" s="648"/>
      <c r="NYS43" s="7"/>
      <c r="NYT43" s="10"/>
      <c r="NYU43" s="727"/>
      <c r="NYV43" s="648"/>
      <c r="NYW43" s="7"/>
      <c r="NYX43" s="10"/>
      <c r="NYY43" s="727"/>
      <c r="NYZ43" s="648"/>
      <c r="NZA43" s="7"/>
      <c r="NZB43" s="10"/>
      <c r="NZC43" s="727"/>
      <c r="NZD43" s="648"/>
      <c r="NZE43" s="7"/>
      <c r="NZF43" s="10"/>
      <c r="NZG43" s="727"/>
      <c r="NZH43" s="648"/>
      <c r="NZI43" s="7"/>
      <c r="NZJ43" s="10"/>
      <c r="NZK43" s="727"/>
      <c r="NZL43" s="648"/>
      <c r="NZM43" s="7"/>
      <c r="NZN43" s="10"/>
      <c r="NZO43" s="727"/>
      <c r="NZP43" s="648"/>
      <c r="NZQ43" s="7"/>
      <c r="NZR43" s="10"/>
      <c r="NZS43" s="727"/>
      <c r="NZT43" s="648"/>
      <c r="NZU43" s="7"/>
      <c r="NZV43" s="10"/>
      <c r="NZW43" s="727"/>
      <c r="NZX43" s="648"/>
      <c r="NZY43" s="7"/>
      <c r="NZZ43" s="10"/>
      <c r="OAA43" s="727"/>
      <c r="OAB43" s="648"/>
      <c r="OAC43" s="7"/>
      <c r="OAD43" s="10"/>
      <c r="OAE43" s="727"/>
      <c r="OAF43" s="648"/>
      <c r="OAG43" s="7"/>
      <c r="OAH43" s="10"/>
      <c r="OAI43" s="727"/>
      <c r="OAJ43" s="648"/>
      <c r="OAK43" s="7"/>
      <c r="OAL43" s="10"/>
      <c r="OAM43" s="727"/>
      <c r="OAN43" s="648"/>
      <c r="OAO43" s="7"/>
      <c r="OAP43" s="10"/>
      <c r="OAQ43" s="727"/>
      <c r="OAR43" s="648"/>
      <c r="OAS43" s="7"/>
      <c r="OAT43" s="10"/>
      <c r="OAU43" s="727"/>
      <c r="OAV43" s="648"/>
      <c r="OAW43" s="7"/>
      <c r="OAX43" s="10"/>
      <c r="OAY43" s="727"/>
      <c r="OAZ43" s="648"/>
      <c r="OBA43" s="7"/>
      <c r="OBB43" s="10"/>
      <c r="OBC43" s="727"/>
      <c r="OBD43" s="648"/>
      <c r="OBE43" s="7"/>
      <c r="OBF43" s="10"/>
      <c r="OBG43" s="727"/>
      <c r="OBH43" s="648"/>
      <c r="OBI43" s="7"/>
      <c r="OBJ43" s="10"/>
      <c r="OBK43" s="727"/>
      <c r="OBL43" s="648"/>
      <c r="OBM43" s="7"/>
      <c r="OBN43" s="10"/>
      <c r="OBO43" s="727"/>
      <c r="OBP43" s="648"/>
      <c r="OBQ43" s="7"/>
      <c r="OBR43" s="10"/>
      <c r="OBS43" s="727"/>
      <c r="OBT43" s="648"/>
      <c r="OBU43" s="7"/>
      <c r="OBV43" s="10"/>
      <c r="OBW43" s="727"/>
      <c r="OBX43" s="648"/>
      <c r="OBY43" s="7"/>
      <c r="OBZ43" s="10"/>
      <c r="OCA43" s="727"/>
      <c r="OCB43" s="648"/>
      <c r="OCC43" s="7"/>
      <c r="OCD43" s="10"/>
      <c r="OCE43" s="727"/>
      <c r="OCF43" s="648"/>
      <c r="OCG43" s="7"/>
      <c r="OCH43" s="10"/>
      <c r="OCI43" s="727"/>
      <c r="OCJ43" s="648"/>
      <c r="OCK43" s="7"/>
      <c r="OCL43" s="10"/>
      <c r="OCM43" s="727"/>
      <c r="OCN43" s="648"/>
      <c r="OCO43" s="7"/>
      <c r="OCP43" s="10"/>
      <c r="OCQ43" s="727"/>
      <c r="OCR43" s="648"/>
      <c r="OCS43" s="7"/>
      <c r="OCT43" s="10"/>
      <c r="OCU43" s="727"/>
      <c r="OCV43" s="648"/>
      <c r="OCW43" s="7"/>
      <c r="OCX43" s="10"/>
      <c r="OCY43" s="727"/>
      <c r="OCZ43" s="648"/>
      <c r="ODA43" s="7"/>
      <c r="ODB43" s="10"/>
      <c r="ODC43" s="727"/>
      <c r="ODD43" s="648"/>
      <c r="ODE43" s="7"/>
      <c r="ODF43" s="10"/>
      <c r="ODG43" s="727"/>
      <c r="ODH43" s="648"/>
      <c r="ODI43" s="7"/>
      <c r="ODJ43" s="10"/>
      <c r="ODK43" s="727"/>
      <c r="ODL43" s="648"/>
      <c r="ODM43" s="7"/>
      <c r="ODN43" s="10"/>
      <c r="ODO43" s="727"/>
      <c r="ODP43" s="648"/>
      <c r="ODQ43" s="7"/>
      <c r="ODR43" s="10"/>
      <c r="ODS43" s="727"/>
      <c r="ODT43" s="648"/>
      <c r="ODU43" s="7"/>
      <c r="ODV43" s="10"/>
      <c r="ODW43" s="727"/>
      <c r="ODX43" s="648"/>
      <c r="ODY43" s="7"/>
      <c r="ODZ43" s="10"/>
      <c r="OEA43" s="727"/>
      <c r="OEB43" s="648"/>
      <c r="OEC43" s="7"/>
      <c r="OED43" s="10"/>
      <c r="OEE43" s="727"/>
      <c r="OEF43" s="648"/>
      <c r="OEG43" s="7"/>
      <c r="OEH43" s="10"/>
      <c r="OEI43" s="727"/>
      <c r="OEJ43" s="648"/>
      <c r="OEK43" s="7"/>
      <c r="OEL43" s="10"/>
      <c r="OEM43" s="727"/>
      <c r="OEN43" s="648"/>
      <c r="OEO43" s="7"/>
      <c r="OEP43" s="10"/>
      <c r="OEQ43" s="727"/>
      <c r="OER43" s="648"/>
      <c r="OES43" s="7"/>
      <c r="OET43" s="10"/>
      <c r="OEU43" s="727"/>
      <c r="OEV43" s="648"/>
      <c r="OEW43" s="7"/>
      <c r="OEX43" s="10"/>
      <c r="OEY43" s="727"/>
      <c r="OEZ43" s="648"/>
      <c r="OFA43" s="7"/>
      <c r="OFB43" s="10"/>
      <c r="OFC43" s="727"/>
      <c r="OFD43" s="648"/>
      <c r="OFE43" s="7"/>
      <c r="OFF43" s="10"/>
      <c r="OFG43" s="727"/>
      <c r="OFH43" s="648"/>
      <c r="OFI43" s="7"/>
      <c r="OFJ43" s="10"/>
      <c r="OFK43" s="727"/>
      <c r="OFL43" s="648"/>
      <c r="OFM43" s="7"/>
      <c r="OFN43" s="10"/>
      <c r="OFO43" s="727"/>
      <c r="OFP43" s="648"/>
      <c r="OFQ43" s="7"/>
      <c r="OFR43" s="10"/>
      <c r="OFS43" s="727"/>
      <c r="OFT43" s="648"/>
      <c r="OFU43" s="7"/>
      <c r="OFV43" s="10"/>
      <c r="OFW43" s="727"/>
      <c r="OFX43" s="648"/>
      <c r="OFY43" s="7"/>
      <c r="OFZ43" s="10"/>
      <c r="OGA43" s="727"/>
      <c r="OGB43" s="648"/>
      <c r="OGC43" s="7"/>
      <c r="OGD43" s="10"/>
      <c r="OGE43" s="727"/>
      <c r="OGF43" s="648"/>
      <c r="OGG43" s="7"/>
      <c r="OGH43" s="10"/>
      <c r="OGI43" s="727"/>
      <c r="OGJ43" s="648"/>
      <c r="OGK43" s="7"/>
      <c r="OGL43" s="10"/>
      <c r="OGM43" s="727"/>
      <c r="OGN43" s="648"/>
      <c r="OGO43" s="7"/>
      <c r="OGP43" s="10"/>
      <c r="OGQ43" s="727"/>
      <c r="OGR43" s="648"/>
      <c r="OGS43" s="7"/>
      <c r="OGT43" s="10"/>
      <c r="OGU43" s="727"/>
      <c r="OGV43" s="648"/>
      <c r="OGW43" s="7"/>
      <c r="OGX43" s="10"/>
      <c r="OGY43" s="727"/>
      <c r="OGZ43" s="648"/>
      <c r="OHA43" s="7"/>
      <c r="OHB43" s="10"/>
      <c r="OHC43" s="727"/>
      <c r="OHD43" s="648"/>
      <c r="OHE43" s="7"/>
      <c r="OHF43" s="10"/>
      <c r="OHG43" s="727"/>
      <c r="OHH43" s="648"/>
      <c r="OHI43" s="7"/>
      <c r="OHJ43" s="10"/>
      <c r="OHK43" s="727"/>
      <c r="OHL43" s="648"/>
      <c r="OHM43" s="7"/>
      <c r="OHN43" s="10"/>
      <c r="OHO43" s="727"/>
      <c r="OHP43" s="648"/>
      <c r="OHQ43" s="7"/>
      <c r="OHR43" s="10"/>
      <c r="OHS43" s="727"/>
      <c r="OHT43" s="648"/>
      <c r="OHU43" s="7"/>
      <c r="OHV43" s="10"/>
      <c r="OHW43" s="727"/>
      <c r="OHX43" s="648"/>
      <c r="OHY43" s="7"/>
      <c r="OHZ43" s="10"/>
      <c r="OIA43" s="727"/>
      <c r="OIB43" s="648"/>
      <c r="OIC43" s="7"/>
      <c r="OID43" s="10"/>
      <c r="OIE43" s="727"/>
      <c r="OIF43" s="648"/>
      <c r="OIG43" s="7"/>
      <c r="OIH43" s="10"/>
      <c r="OII43" s="727"/>
      <c r="OIJ43" s="648"/>
      <c r="OIK43" s="7"/>
      <c r="OIL43" s="10"/>
      <c r="OIM43" s="727"/>
      <c r="OIN43" s="648"/>
      <c r="OIO43" s="7"/>
      <c r="OIP43" s="10"/>
      <c r="OIQ43" s="727"/>
      <c r="OIR43" s="648"/>
      <c r="OIS43" s="7"/>
      <c r="OIT43" s="10"/>
      <c r="OIU43" s="727"/>
      <c r="OIV43" s="648"/>
      <c r="OIW43" s="7"/>
      <c r="OIX43" s="10"/>
      <c r="OIY43" s="727"/>
      <c r="OIZ43" s="648"/>
      <c r="OJA43" s="7"/>
      <c r="OJB43" s="10"/>
      <c r="OJC43" s="727"/>
      <c r="OJD43" s="648"/>
      <c r="OJE43" s="7"/>
      <c r="OJF43" s="10"/>
      <c r="OJG43" s="727"/>
      <c r="OJH43" s="648"/>
      <c r="OJI43" s="7"/>
      <c r="OJJ43" s="10"/>
      <c r="OJK43" s="727"/>
      <c r="OJL43" s="648"/>
      <c r="OJM43" s="7"/>
      <c r="OJN43" s="10"/>
      <c r="OJO43" s="727"/>
      <c r="OJP43" s="648"/>
      <c r="OJQ43" s="7"/>
      <c r="OJR43" s="10"/>
      <c r="OJS43" s="727"/>
      <c r="OJT43" s="648"/>
      <c r="OJU43" s="7"/>
      <c r="OJV43" s="10"/>
      <c r="OJW43" s="727"/>
      <c r="OJX43" s="648"/>
      <c r="OJY43" s="7"/>
      <c r="OJZ43" s="10"/>
      <c r="OKA43" s="727"/>
      <c r="OKB43" s="648"/>
      <c r="OKC43" s="7"/>
      <c r="OKD43" s="10"/>
      <c r="OKE43" s="727"/>
      <c r="OKF43" s="648"/>
      <c r="OKG43" s="7"/>
      <c r="OKH43" s="10"/>
      <c r="OKI43" s="727"/>
      <c r="OKJ43" s="648"/>
      <c r="OKK43" s="7"/>
      <c r="OKL43" s="10"/>
      <c r="OKM43" s="727"/>
      <c r="OKN43" s="648"/>
      <c r="OKO43" s="7"/>
      <c r="OKP43" s="10"/>
      <c r="OKQ43" s="727"/>
      <c r="OKR43" s="648"/>
      <c r="OKS43" s="7"/>
      <c r="OKT43" s="10"/>
      <c r="OKU43" s="727"/>
      <c r="OKV43" s="648"/>
      <c r="OKW43" s="7"/>
      <c r="OKX43" s="10"/>
      <c r="OKY43" s="727"/>
      <c r="OKZ43" s="648"/>
      <c r="OLA43" s="7"/>
      <c r="OLB43" s="10"/>
      <c r="OLC43" s="727"/>
      <c r="OLD43" s="648"/>
      <c r="OLE43" s="7"/>
      <c r="OLF43" s="10"/>
      <c r="OLG43" s="727"/>
      <c r="OLH43" s="648"/>
      <c r="OLI43" s="7"/>
      <c r="OLJ43" s="10"/>
      <c r="OLK43" s="727"/>
      <c r="OLL43" s="648"/>
      <c r="OLM43" s="7"/>
      <c r="OLN43" s="10"/>
      <c r="OLO43" s="727"/>
      <c r="OLP43" s="648"/>
      <c r="OLQ43" s="7"/>
      <c r="OLR43" s="10"/>
      <c r="OLS43" s="727"/>
      <c r="OLT43" s="648"/>
      <c r="OLU43" s="7"/>
      <c r="OLV43" s="10"/>
      <c r="OLW43" s="727"/>
      <c r="OLX43" s="648"/>
      <c r="OLY43" s="7"/>
      <c r="OLZ43" s="10"/>
      <c r="OMA43" s="727"/>
      <c r="OMB43" s="648"/>
      <c r="OMC43" s="7"/>
      <c r="OMD43" s="10"/>
      <c r="OME43" s="727"/>
      <c r="OMF43" s="648"/>
      <c r="OMG43" s="7"/>
      <c r="OMH43" s="10"/>
      <c r="OMI43" s="727"/>
      <c r="OMJ43" s="648"/>
      <c r="OMK43" s="7"/>
      <c r="OML43" s="10"/>
      <c r="OMM43" s="727"/>
      <c r="OMN43" s="648"/>
      <c r="OMO43" s="7"/>
      <c r="OMP43" s="10"/>
      <c r="OMQ43" s="727"/>
      <c r="OMR43" s="648"/>
      <c r="OMS43" s="7"/>
      <c r="OMT43" s="10"/>
      <c r="OMU43" s="727"/>
      <c r="OMV43" s="648"/>
      <c r="OMW43" s="7"/>
      <c r="OMX43" s="10"/>
      <c r="OMY43" s="727"/>
      <c r="OMZ43" s="648"/>
      <c r="ONA43" s="7"/>
      <c r="ONB43" s="10"/>
      <c r="ONC43" s="727"/>
      <c r="OND43" s="648"/>
      <c r="ONE43" s="7"/>
      <c r="ONF43" s="10"/>
      <c r="ONG43" s="727"/>
      <c r="ONH43" s="648"/>
      <c r="ONI43" s="7"/>
      <c r="ONJ43" s="10"/>
      <c r="ONK43" s="727"/>
      <c r="ONL43" s="648"/>
      <c r="ONM43" s="7"/>
      <c r="ONN43" s="10"/>
      <c r="ONO43" s="727"/>
      <c r="ONP43" s="648"/>
      <c r="ONQ43" s="7"/>
      <c r="ONR43" s="10"/>
      <c r="ONS43" s="727"/>
      <c r="ONT43" s="648"/>
      <c r="ONU43" s="7"/>
      <c r="ONV43" s="10"/>
      <c r="ONW43" s="727"/>
      <c r="ONX43" s="648"/>
      <c r="ONY43" s="7"/>
      <c r="ONZ43" s="10"/>
      <c r="OOA43" s="727"/>
      <c r="OOB43" s="648"/>
      <c r="OOC43" s="7"/>
      <c r="OOD43" s="10"/>
      <c r="OOE43" s="727"/>
      <c r="OOF43" s="648"/>
      <c r="OOG43" s="7"/>
      <c r="OOH43" s="10"/>
      <c r="OOI43" s="727"/>
      <c r="OOJ43" s="648"/>
      <c r="OOK43" s="7"/>
      <c r="OOL43" s="10"/>
      <c r="OOM43" s="727"/>
      <c r="OON43" s="648"/>
      <c r="OOO43" s="7"/>
      <c r="OOP43" s="10"/>
      <c r="OOQ43" s="727"/>
      <c r="OOR43" s="648"/>
      <c r="OOS43" s="7"/>
      <c r="OOT43" s="10"/>
      <c r="OOU43" s="727"/>
      <c r="OOV43" s="648"/>
      <c r="OOW43" s="7"/>
      <c r="OOX43" s="10"/>
      <c r="OOY43" s="727"/>
      <c r="OOZ43" s="648"/>
      <c r="OPA43" s="7"/>
      <c r="OPB43" s="10"/>
      <c r="OPC43" s="727"/>
      <c r="OPD43" s="648"/>
      <c r="OPE43" s="7"/>
      <c r="OPF43" s="10"/>
      <c r="OPG43" s="727"/>
      <c r="OPH43" s="648"/>
      <c r="OPI43" s="7"/>
      <c r="OPJ43" s="10"/>
      <c r="OPK43" s="727"/>
      <c r="OPL43" s="648"/>
      <c r="OPM43" s="7"/>
      <c r="OPN43" s="10"/>
      <c r="OPO43" s="727"/>
      <c r="OPP43" s="648"/>
      <c r="OPQ43" s="7"/>
      <c r="OPR43" s="10"/>
      <c r="OPS43" s="727"/>
      <c r="OPT43" s="648"/>
      <c r="OPU43" s="7"/>
      <c r="OPV43" s="10"/>
      <c r="OPW43" s="727"/>
      <c r="OPX43" s="648"/>
      <c r="OPY43" s="7"/>
      <c r="OPZ43" s="10"/>
      <c r="OQA43" s="727"/>
      <c r="OQB43" s="648"/>
      <c r="OQC43" s="7"/>
      <c r="OQD43" s="10"/>
      <c r="OQE43" s="727"/>
      <c r="OQF43" s="648"/>
      <c r="OQG43" s="7"/>
      <c r="OQH43" s="10"/>
      <c r="OQI43" s="727"/>
      <c r="OQJ43" s="648"/>
      <c r="OQK43" s="7"/>
      <c r="OQL43" s="10"/>
      <c r="OQM43" s="727"/>
      <c r="OQN43" s="648"/>
      <c r="OQO43" s="7"/>
      <c r="OQP43" s="10"/>
      <c r="OQQ43" s="727"/>
      <c r="OQR43" s="648"/>
      <c r="OQS43" s="7"/>
      <c r="OQT43" s="10"/>
      <c r="OQU43" s="727"/>
      <c r="OQV43" s="648"/>
      <c r="OQW43" s="7"/>
      <c r="OQX43" s="10"/>
      <c r="OQY43" s="727"/>
      <c r="OQZ43" s="648"/>
      <c r="ORA43" s="7"/>
      <c r="ORB43" s="10"/>
      <c r="ORC43" s="727"/>
      <c r="ORD43" s="648"/>
      <c r="ORE43" s="7"/>
      <c r="ORF43" s="10"/>
      <c r="ORG43" s="727"/>
      <c r="ORH43" s="648"/>
      <c r="ORI43" s="7"/>
      <c r="ORJ43" s="10"/>
      <c r="ORK43" s="727"/>
      <c r="ORL43" s="648"/>
      <c r="ORM43" s="7"/>
      <c r="ORN43" s="10"/>
      <c r="ORO43" s="727"/>
      <c r="ORP43" s="648"/>
      <c r="ORQ43" s="7"/>
      <c r="ORR43" s="10"/>
      <c r="ORS43" s="727"/>
      <c r="ORT43" s="648"/>
      <c r="ORU43" s="7"/>
      <c r="ORV43" s="10"/>
      <c r="ORW43" s="727"/>
      <c r="ORX43" s="648"/>
      <c r="ORY43" s="7"/>
      <c r="ORZ43" s="10"/>
      <c r="OSA43" s="727"/>
      <c r="OSB43" s="648"/>
      <c r="OSC43" s="7"/>
      <c r="OSD43" s="10"/>
      <c r="OSE43" s="727"/>
      <c r="OSF43" s="648"/>
      <c r="OSG43" s="7"/>
      <c r="OSH43" s="10"/>
      <c r="OSI43" s="727"/>
      <c r="OSJ43" s="648"/>
      <c r="OSK43" s="7"/>
      <c r="OSL43" s="10"/>
      <c r="OSM43" s="727"/>
      <c r="OSN43" s="648"/>
      <c r="OSO43" s="7"/>
      <c r="OSP43" s="10"/>
      <c r="OSQ43" s="727"/>
      <c r="OSR43" s="648"/>
      <c r="OSS43" s="7"/>
      <c r="OST43" s="10"/>
      <c r="OSU43" s="727"/>
      <c r="OSV43" s="648"/>
      <c r="OSW43" s="7"/>
      <c r="OSX43" s="10"/>
      <c r="OSY43" s="727"/>
      <c r="OSZ43" s="648"/>
      <c r="OTA43" s="7"/>
      <c r="OTB43" s="10"/>
      <c r="OTC43" s="727"/>
      <c r="OTD43" s="648"/>
      <c r="OTE43" s="7"/>
      <c r="OTF43" s="10"/>
      <c r="OTG43" s="727"/>
      <c r="OTH43" s="648"/>
      <c r="OTI43" s="7"/>
      <c r="OTJ43" s="10"/>
      <c r="OTK43" s="727"/>
      <c r="OTL43" s="648"/>
      <c r="OTM43" s="7"/>
      <c r="OTN43" s="10"/>
      <c r="OTO43" s="727"/>
      <c r="OTP43" s="648"/>
      <c r="OTQ43" s="7"/>
      <c r="OTR43" s="10"/>
      <c r="OTS43" s="727"/>
      <c r="OTT43" s="648"/>
      <c r="OTU43" s="7"/>
      <c r="OTV43" s="10"/>
      <c r="OTW43" s="727"/>
      <c r="OTX43" s="648"/>
      <c r="OTY43" s="7"/>
      <c r="OTZ43" s="10"/>
      <c r="OUA43" s="727"/>
      <c r="OUB43" s="648"/>
      <c r="OUC43" s="7"/>
      <c r="OUD43" s="10"/>
      <c r="OUE43" s="727"/>
      <c r="OUF43" s="648"/>
      <c r="OUG43" s="7"/>
      <c r="OUH43" s="10"/>
      <c r="OUI43" s="727"/>
      <c r="OUJ43" s="648"/>
      <c r="OUK43" s="7"/>
      <c r="OUL43" s="10"/>
      <c r="OUM43" s="727"/>
      <c r="OUN43" s="648"/>
      <c r="OUO43" s="7"/>
      <c r="OUP43" s="10"/>
      <c r="OUQ43" s="727"/>
      <c r="OUR43" s="648"/>
      <c r="OUS43" s="7"/>
      <c r="OUT43" s="10"/>
      <c r="OUU43" s="727"/>
      <c r="OUV43" s="648"/>
      <c r="OUW43" s="7"/>
      <c r="OUX43" s="10"/>
      <c r="OUY43" s="727"/>
      <c r="OUZ43" s="648"/>
      <c r="OVA43" s="7"/>
      <c r="OVB43" s="10"/>
      <c r="OVC43" s="727"/>
      <c r="OVD43" s="648"/>
      <c r="OVE43" s="7"/>
      <c r="OVF43" s="10"/>
      <c r="OVG43" s="727"/>
      <c r="OVH43" s="648"/>
      <c r="OVI43" s="7"/>
      <c r="OVJ43" s="10"/>
      <c r="OVK43" s="727"/>
      <c r="OVL43" s="648"/>
      <c r="OVM43" s="7"/>
      <c r="OVN43" s="10"/>
      <c r="OVO43" s="727"/>
      <c r="OVP43" s="648"/>
      <c r="OVQ43" s="7"/>
      <c r="OVR43" s="10"/>
      <c r="OVS43" s="727"/>
      <c r="OVT43" s="648"/>
      <c r="OVU43" s="7"/>
      <c r="OVV43" s="10"/>
      <c r="OVW43" s="727"/>
      <c r="OVX43" s="648"/>
      <c r="OVY43" s="7"/>
      <c r="OVZ43" s="10"/>
      <c r="OWA43" s="727"/>
      <c r="OWB43" s="648"/>
      <c r="OWC43" s="7"/>
      <c r="OWD43" s="10"/>
      <c r="OWE43" s="727"/>
      <c r="OWF43" s="648"/>
      <c r="OWG43" s="7"/>
      <c r="OWH43" s="10"/>
      <c r="OWI43" s="727"/>
      <c r="OWJ43" s="648"/>
      <c r="OWK43" s="7"/>
      <c r="OWL43" s="10"/>
      <c r="OWM43" s="727"/>
      <c r="OWN43" s="648"/>
      <c r="OWO43" s="7"/>
      <c r="OWP43" s="10"/>
      <c r="OWQ43" s="727"/>
      <c r="OWR43" s="648"/>
      <c r="OWS43" s="7"/>
      <c r="OWT43" s="10"/>
      <c r="OWU43" s="727"/>
      <c r="OWV43" s="648"/>
      <c r="OWW43" s="7"/>
      <c r="OWX43" s="10"/>
      <c r="OWY43" s="727"/>
      <c r="OWZ43" s="648"/>
      <c r="OXA43" s="7"/>
      <c r="OXB43" s="10"/>
      <c r="OXC43" s="727"/>
      <c r="OXD43" s="648"/>
      <c r="OXE43" s="7"/>
      <c r="OXF43" s="10"/>
      <c r="OXG43" s="727"/>
      <c r="OXH43" s="648"/>
      <c r="OXI43" s="7"/>
      <c r="OXJ43" s="10"/>
      <c r="OXK43" s="727"/>
      <c r="OXL43" s="648"/>
      <c r="OXM43" s="7"/>
      <c r="OXN43" s="10"/>
      <c r="OXO43" s="727"/>
      <c r="OXP43" s="648"/>
      <c r="OXQ43" s="7"/>
      <c r="OXR43" s="10"/>
      <c r="OXS43" s="727"/>
      <c r="OXT43" s="648"/>
      <c r="OXU43" s="7"/>
      <c r="OXV43" s="10"/>
      <c r="OXW43" s="727"/>
      <c r="OXX43" s="648"/>
      <c r="OXY43" s="7"/>
      <c r="OXZ43" s="10"/>
      <c r="OYA43" s="727"/>
      <c r="OYB43" s="648"/>
      <c r="OYC43" s="7"/>
      <c r="OYD43" s="10"/>
      <c r="OYE43" s="727"/>
      <c r="OYF43" s="648"/>
      <c r="OYG43" s="7"/>
      <c r="OYH43" s="10"/>
      <c r="OYI43" s="727"/>
      <c r="OYJ43" s="648"/>
      <c r="OYK43" s="7"/>
      <c r="OYL43" s="10"/>
      <c r="OYM43" s="727"/>
      <c r="OYN43" s="648"/>
      <c r="OYO43" s="7"/>
      <c r="OYP43" s="10"/>
      <c r="OYQ43" s="727"/>
      <c r="OYR43" s="648"/>
      <c r="OYS43" s="7"/>
      <c r="OYT43" s="10"/>
      <c r="OYU43" s="727"/>
      <c r="OYV43" s="648"/>
      <c r="OYW43" s="7"/>
      <c r="OYX43" s="10"/>
      <c r="OYY43" s="727"/>
      <c r="OYZ43" s="648"/>
      <c r="OZA43" s="7"/>
      <c r="OZB43" s="10"/>
      <c r="OZC43" s="727"/>
      <c r="OZD43" s="648"/>
      <c r="OZE43" s="7"/>
      <c r="OZF43" s="10"/>
      <c r="OZG43" s="727"/>
      <c r="OZH43" s="648"/>
      <c r="OZI43" s="7"/>
      <c r="OZJ43" s="10"/>
      <c r="OZK43" s="727"/>
      <c r="OZL43" s="648"/>
      <c r="OZM43" s="7"/>
      <c r="OZN43" s="10"/>
      <c r="OZO43" s="727"/>
      <c r="OZP43" s="648"/>
      <c r="OZQ43" s="7"/>
      <c r="OZR43" s="10"/>
      <c r="OZS43" s="727"/>
      <c r="OZT43" s="648"/>
      <c r="OZU43" s="7"/>
      <c r="OZV43" s="10"/>
      <c r="OZW43" s="727"/>
      <c r="OZX43" s="648"/>
      <c r="OZY43" s="7"/>
      <c r="OZZ43" s="10"/>
      <c r="PAA43" s="727"/>
      <c r="PAB43" s="648"/>
      <c r="PAC43" s="7"/>
      <c r="PAD43" s="10"/>
      <c r="PAE43" s="727"/>
      <c r="PAF43" s="648"/>
      <c r="PAG43" s="7"/>
      <c r="PAH43" s="10"/>
      <c r="PAI43" s="727"/>
      <c r="PAJ43" s="648"/>
      <c r="PAK43" s="7"/>
      <c r="PAL43" s="10"/>
      <c r="PAM43" s="727"/>
      <c r="PAN43" s="648"/>
      <c r="PAO43" s="7"/>
      <c r="PAP43" s="10"/>
      <c r="PAQ43" s="727"/>
      <c r="PAR43" s="648"/>
      <c r="PAS43" s="7"/>
      <c r="PAT43" s="10"/>
      <c r="PAU43" s="727"/>
      <c r="PAV43" s="648"/>
      <c r="PAW43" s="7"/>
      <c r="PAX43" s="10"/>
      <c r="PAY43" s="727"/>
      <c r="PAZ43" s="648"/>
      <c r="PBA43" s="7"/>
      <c r="PBB43" s="10"/>
      <c r="PBC43" s="727"/>
      <c r="PBD43" s="648"/>
      <c r="PBE43" s="7"/>
      <c r="PBF43" s="10"/>
      <c r="PBG43" s="727"/>
      <c r="PBH43" s="648"/>
      <c r="PBI43" s="7"/>
      <c r="PBJ43" s="10"/>
      <c r="PBK43" s="727"/>
      <c r="PBL43" s="648"/>
      <c r="PBM43" s="7"/>
      <c r="PBN43" s="10"/>
      <c r="PBO43" s="727"/>
      <c r="PBP43" s="648"/>
      <c r="PBQ43" s="7"/>
      <c r="PBR43" s="10"/>
      <c r="PBS43" s="727"/>
      <c r="PBT43" s="648"/>
      <c r="PBU43" s="7"/>
      <c r="PBV43" s="10"/>
      <c r="PBW43" s="727"/>
      <c r="PBX43" s="648"/>
      <c r="PBY43" s="7"/>
      <c r="PBZ43" s="10"/>
      <c r="PCA43" s="727"/>
      <c r="PCB43" s="648"/>
      <c r="PCC43" s="7"/>
      <c r="PCD43" s="10"/>
      <c r="PCE43" s="727"/>
      <c r="PCF43" s="648"/>
      <c r="PCG43" s="7"/>
      <c r="PCH43" s="10"/>
      <c r="PCI43" s="727"/>
      <c r="PCJ43" s="648"/>
      <c r="PCK43" s="7"/>
      <c r="PCL43" s="10"/>
      <c r="PCM43" s="727"/>
      <c r="PCN43" s="648"/>
      <c r="PCO43" s="7"/>
      <c r="PCP43" s="10"/>
      <c r="PCQ43" s="727"/>
      <c r="PCR43" s="648"/>
      <c r="PCS43" s="7"/>
      <c r="PCT43" s="10"/>
      <c r="PCU43" s="727"/>
      <c r="PCV43" s="648"/>
      <c r="PCW43" s="7"/>
      <c r="PCX43" s="10"/>
      <c r="PCY43" s="727"/>
      <c r="PCZ43" s="648"/>
      <c r="PDA43" s="7"/>
      <c r="PDB43" s="10"/>
      <c r="PDC43" s="727"/>
      <c r="PDD43" s="648"/>
      <c r="PDE43" s="7"/>
      <c r="PDF43" s="10"/>
      <c r="PDG43" s="727"/>
      <c r="PDH43" s="648"/>
      <c r="PDI43" s="7"/>
      <c r="PDJ43" s="10"/>
      <c r="PDK43" s="727"/>
      <c r="PDL43" s="648"/>
      <c r="PDM43" s="7"/>
      <c r="PDN43" s="10"/>
      <c r="PDO43" s="727"/>
      <c r="PDP43" s="648"/>
      <c r="PDQ43" s="7"/>
      <c r="PDR43" s="10"/>
      <c r="PDS43" s="727"/>
      <c r="PDT43" s="648"/>
      <c r="PDU43" s="7"/>
      <c r="PDV43" s="10"/>
      <c r="PDW43" s="727"/>
      <c r="PDX43" s="648"/>
      <c r="PDY43" s="7"/>
      <c r="PDZ43" s="10"/>
      <c r="PEA43" s="727"/>
      <c r="PEB43" s="648"/>
      <c r="PEC43" s="7"/>
      <c r="PED43" s="10"/>
      <c r="PEE43" s="727"/>
      <c r="PEF43" s="648"/>
      <c r="PEG43" s="7"/>
      <c r="PEH43" s="10"/>
      <c r="PEI43" s="727"/>
      <c r="PEJ43" s="648"/>
      <c r="PEK43" s="7"/>
      <c r="PEL43" s="10"/>
      <c r="PEM43" s="727"/>
      <c r="PEN43" s="648"/>
      <c r="PEO43" s="7"/>
      <c r="PEP43" s="10"/>
      <c r="PEQ43" s="727"/>
      <c r="PER43" s="648"/>
      <c r="PES43" s="7"/>
      <c r="PET43" s="10"/>
      <c r="PEU43" s="727"/>
      <c r="PEV43" s="648"/>
      <c r="PEW43" s="7"/>
      <c r="PEX43" s="10"/>
      <c r="PEY43" s="727"/>
      <c r="PEZ43" s="648"/>
      <c r="PFA43" s="7"/>
      <c r="PFB43" s="10"/>
      <c r="PFC43" s="727"/>
      <c r="PFD43" s="648"/>
      <c r="PFE43" s="7"/>
      <c r="PFF43" s="10"/>
      <c r="PFG43" s="727"/>
      <c r="PFH43" s="648"/>
      <c r="PFI43" s="7"/>
      <c r="PFJ43" s="10"/>
      <c r="PFK43" s="727"/>
      <c r="PFL43" s="648"/>
      <c r="PFM43" s="7"/>
      <c r="PFN43" s="10"/>
      <c r="PFO43" s="727"/>
      <c r="PFP43" s="648"/>
      <c r="PFQ43" s="7"/>
      <c r="PFR43" s="10"/>
      <c r="PFS43" s="727"/>
      <c r="PFT43" s="648"/>
      <c r="PFU43" s="7"/>
      <c r="PFV43" s="10"/>
      <c r="PFW43" s="727"/>
      <c r="PFX43" s="648"/>
      <c r="PFY43" s="7"/>
      <c r="PFZ43" s="10"/>
      <c r="PGA43" s="727"/>
      <c r="PGB43" s="648"/>
      <c r="PGC43" s="7"/>
      <c r="PGD43" s="10"/>
      <c r="PGE43" s="727"/>
      <c r="PGF43" s="648"/>
      <c r="PGG43" s="7"/>
      <c r="PGH43" s="10"/>
      <c r="PGI43" s="727"/>
      <c r="PGJ43" s="648"/>
      <c r="PGK43" s="7"/>
      <c r="PGL43" s="10"/>
      <c r="PGM43" s="727"/>
      <c r="PGN43" s="648"/>
      <c r="PGO43" s="7"/>
      <c r="PGP43" s="10"/>
      <c r="PGQ43" s="727"/>
      <c r="PGR43" s="648"/>
      <c r="PGS43" s="7"/>
      <c r="PGT43" s="10"/>
      <c r="PGU43" s="727"/>
      <c r="PGV43" s="648"/>
      <c r="PGW43" s="7"/>
      <c r="PGX43" s="10"/>
      <c r="PGY43" s="727"/>
      <c r="PGZ43" s="648"/>
      <c r="PHA43" s="7"/>
      <c r="PHB43" s="10"/>
      <c r="PHC43" s="727"/>
      <c r="PHD43" s="648"/>
      <c r="PHE43" s="7"/>
      <c r="PHF43" s="10"/>
      <c r="PHG43" s="727"/>
      <c r="PHH43" s="648"/>
      <c r="PHI43" s="7"/>
      <c r="PHJ43" s="10"/>
      <c r="PHK43" s="727"/>
      <c r="PHL43" s="648"/>
      <c r="PHM43" s="7"/>
      <c r="PHN43" s="10"/>
      <c r="PHO43" s="727"/>
      <c r="PHP43" s="648"/>
      <c r="PHQ43" s="7"/>
      <c r="PHR43" s="10"/>
      <c r="PHS43" s="727"/>
      <c r="PHT43" s="648"/>
      <c r="PHU43" s="7"/>
      <c r="PHV43" s="10"/>
      <c r="PHW43" s="727"/>
      <c r="PHX43" s="648"/>
      <c r="PHY43" s="7"/>
      <c r="PHZ43" s="10"/>
      <c r="PIA43" s="727"/>
      <c r="PIB43" s="648"/>
      <c r="PIC43" s="7"/>
      <c r="PID43" s="10"/>
      <c r="PIE43" s="727"/>
      <c r="PIF43" s="648"/>
      <c r="PIG43" s="7"/>
      <c r="PIH43" s="10"/>
      <c r="PII43" s="727"/>
      <c r="PIJ43" s="648"/>
      <c r="PIK43" s="7"/>
      <c r="PIL43" s="10"/>
      <c r="PIM43" s="727"/>
      <c r="PIN43" s="648"/>
      <c r="PIO43" s="7"/>
      <c r="PIP43" s="10"/>
      <c r="PIQ43" s="727"/>
      <c r="PIR43" s="648"/>
      <c r="PIS43" s="7"/>
      <c r="PIT43" s="10"/>
      <c r="PIU43" s="727"/>
      <c r="PIV43" s="648"/>
      <c r="PIW43" s="7"/>
      <c r="PIX43" s="10"/>
      <c r="PIY43" s="727"/>
      <c r="PIZ43" s="648"/>
      <c r="PJA43" s="7"/>
      <c r="PJB43" s="10"/>
      <c r="PJC43" s="727"/>
      <c r="PJD43" s="648"/>
      <c r="PJE43" s="7"/>
      <c r="PJF43" s="10"/>
      <c r="PJG43" s="727"/>
      <c r="PJH43" s="648"/>
      <c r="PJI43" s="7"/>
      <c r="PJJ43" s="10"/>
      <c r="PJK43" s="727"/>
      <c r="PJL43" s="648"/>
      <c r="PJM43" s="7"/>
      <c r="PJN43" s="10"/>
      <c r="PJO43" s="727"/>
      <c r="PJP43" s="648"/>
      <c r="PJQ43" s="7"/>
      <c r="PJR43" s="10"/>
      <c r="PJS43" s="727"/>
      <c r="PJT43" s="648"/>
      <c r="PJU43" s="7"/>
      <c r="PJV43" s="10"/>
      <c r="PJW43" s="727"/>
      <c r="PJX43" s="648"/>
      <c r="PJY43" s="7"/>
      <c r="PJZ43" s="10"/>
      <c r="PKA43" s="727"/>
      <c r="PKB43" s="648"/>
      <c r="PKC43" s="7"/>
      <c r="PKD43" s="10"/>
      <c r="PKE43" s="727"/>
      <c r="PKF43" s="648"/>
      <c r="PKG43" s="7"/>
      <c r="PKH43" s="10"/>
      <c r="PKI43" s="727"/>
      <c r="PKJ43" s="648"/>
      <c r="PKK43" s="7"/>
      <c r="PKL43" s="10"/>
      <c r="PKM43" s="727"/>
      <c r="PKN43" s="648"/>
      <c r="PKO43" s="7"/>
      <c r="PKP43" s="10"/>
      <c r="PKQ43" s="727"/>
      <c r="PKR43" s="648"/>
      <c r="PKS43" s="7"/>
      <c r="PKT43" s="10"/>
      <c r="PKU43" s="727"/>
      <c r="PKV43" s="648"/>
      <c r="PKW43" s="7"/>
      <c r="PKX43" s="10"/>
      <c r="PKY43" s="727"/>
      <c r="PKZ43" s="648"/>
      <c r="PLA43" s="7"/>
      <c r="PLB43" s="10"/>
      <c r="PLC43" s="727"/>
      <c r="PLD43" s="648"/>
      <c r="PLE43" s="7"/>
      <c r="PLF43" s="10"/>
      <c r="PLG43" s="727"/>
      <c r="PLH43" s="648"/>
      <c r="PLI43" s="7"/>
      <c r="PLJ43" s="10"/>
      <c r="PLK43" s="727"/>
      <c r="PLL43" s="648"/>
      <c r="PLM43" s="7"/>
      <c r="PLN43" s="10"/>
      <c r="PLO43" s="727"/>
      <c r="PLP43" s="648"/>
      <c r="PLQ43" s="7"/>
      <c r="PLR43" s="10"/>
      <c r="PLS43" s="727"/>
      <c r="PLT43" s="648"/>
      <c r="PLU43" s="7"/>
      <c r="PLV43" s="10"/>
      <c r="PLW43" s="727"/>
      <c r="PLX43" s="648"/>
      <c r="PLY43" s="7"/>
      <c r="PLZ43" s="10"/>
      <c r="PMA43" s="727"/>
      <c r="PMB43" s="648"/>
      <c r="PMC43" s="7"/>
      <c r="PMD43" s="10"/>
      <c r="PME43" s="727"/>
      <c r="PMF43" s="648"/>
      <c r="PMG43" s="7"/>
      <c r="PMH43" s="10"/>
      <c r="PMI43" s="727"/>
      <c r="PMJ43" s="648"/>
      <c r="PMK43" s="7"/>
      <c r="PML43" s="10"/>
      <c r="PMM43" s="727"/>
      <c r="PMN43" s="648"/>
      <c r="PMO43" s="7"/>
      <c r="PMP43" s="10"/>
      <c r="PMQ43" s="727"/>
      <c r="PMR43" s="648"/>
      <c r="PMS43" s="7"/>
      <c r="PMT43" s="10"/>
      <c r="PMU43" s="727"/>
      <c r="PMV43" s="648"/>
      <c r="PMW43" s="7"/>
      <c r="PMX43" s="10"/>
      <c r="PMY43" s="727"/>
      <c r="PMZ43" s="648"/>
      <c r="PNA43" s="7"/>
      <c r="PNB43" s="10"/>
      <c r="PNC43" s="727"/>
      <c r="PND43" s="648"/>
      <c r="PNE43" s="7"/>
      <c r="PNF43" s="10"/>
      <c r="PNG43" s="727"/>
      <c r="PNH43" s="648"/>
      <c r="PNI43" s="7"/>
      <c r="PNJ43" s="10"/>
      <c r="PNK43" s="727"/>
      <c r="PNL43" s="648"/>
      <c r="PNM43" s="7"/>
      <c r="PNN43" s="10"/>
      <c r="PNO43" s="727"/>
      <c r="PNP43" s="648"/>
      <c r="PNQ43" s="7"/>
      <c r="PNR43" s="10"/>
      <c r="PNS43" s="727"/>
      <c r="PNT43" s="648"/>
      <c r="PNU43" s="7"/>
      <c r="PNV43" s="10"/>
      <c r="PNW43" s="727"/>
      <c r="PNX43" s="648"/>
      <c r="PNY43" s="7"/>
      <c r="PNZ43" s="10"/>
      <c r="POA43" s="727"/>
      <c r="POB43" s="648"/>
      <c r="POC43" s="7"/>
      <c r="POD43" s="10"/>
      <c r="POE43" s="727"/>
      <c r="POF43" s="648"/>
      <c r="POG43" s="7"/>
      <c r="POH43" s="10"/>
      <c r="POI43" s="727"/>
      <c r="POJ43" s="648"/>
      <c r="POK43" s="7"/>
      <c r="POL43" s="10"/>
      <c r="POM43" s="727"/>
      <c r="PON43" s="648"/>
      <c r="POO43" s="7"/>
      <c r="POP43" s="10"/>
      <c r="POQ43" s="727"/>
      <c r="POR43" s="648"/>
      <c r="POS43" s="7"/>
      <c r="POT43" s="10"/>
      <c r="POU43" s="727"/>
      <c r="POV43" s="648"/>
      <c r="POW43" s="7"/>
      <c r="POX43" s="10"/>
      <c r="POY43" s="727"/>
      <c r="POZ43" s="648"/>
      <c r="PPA43" s="7"/>
      <c r="PPB43" s="10"/>
      <c r="PPC43" s="727"/>
      <c r="PPD43" s="648"/>
      <c r="PPE43" s="7"/>
      <c r="PPF43" s="10"/>
      <c r="PPG43" s="727"/>
      <c r="PPH43" s="648"/>
      <c r="PPI43" s="7"/>
      <c r="PPJ43" s="10"/>
      <c r="PPK43" s="727"/>
      <c r="PPL43" s="648"/>
      <c r="PPM43" s="7"/>
      <c r="PPN43" s="10"/>
      <c r="PPO43" s="727"/>
      <c r="PPP43" s="648"/>
      <c r="PPQ43" s="7"/>
      <c r="PPR43" s="10"/>
      <c r="PPS43" s="727"/>
      <c r="PPT43" s="648"/>
      <c r="PPU43" s="7"/>
      <c r="PPV43" s="10"/>
      <c r="PPW43" s="727"/>
      <c r="PPX43" s="648"/>
      <c r="PPY43" s="7"/>
      <c r="PPZ43" s="10"/>
      <c r="PQA43" s="727"/>
      <c r="PQB43" s="648"/>
      <c r="PQC43" s="7"/>
      <c r="PQD43" s="10"/>
      <c r="PQE43" s="727"/>
      <c r="PQF43" s="648"/>
      <c r="PQG43" s="7"/>
      <c r="PQH43" s="10"/>
      <c r="PQI43" s="727"/>
      <c r="PQJ43" s="648"/>
      <c r="PQK43" s="7"/>
      <c r="PQL43" s="10"/>
      <c r="PQM43" s="727"/>
      <c r="PQN43" s="648"/>
      <c r="PQO43" s="7"/>
      <c r="PQP43" s="10"/>
      <c r="PQQ43" s="727"/>
      <c r="PQR43" s="648"/>
      <c r="PQS43" s="7"/>
      <c r="PQT43" s="10"/>
      <c r="PQU43" s="727"/>
      <c r="PQV43" s="648"/>
      <c r="PQW43" s="7"/>
      <c r="PQX43" s="10"/>
      <c r="PQY43" s="727"/>
      <c r="PQZ43" s="648"/>
      <c r="PRA43" s="7"/>
      <c r="PRB43" s="10"/>
      <c r="PRC43" s="727"/>
      <c r="PRD43" s="648"/>
      <c r="PRE43" s="7"/>
      <c r="PRF43" s="10"/>
      <c r="PRG43" s="727"/>
      <c r="PRH43" s="648"/>
      <c r="PRI43" s="7"/>
      <c r="PRJ43" s="10"/>
      <c r="PRK43" s="727"/>
      <c r="PRL43" s="648"/>
      <c r="PRM43" s="7"/>
      <c r="PRN43" s="10"/>
      <c r="PRO43" s="727"/>
      <c r="PRP43" s="648"/>
      <c r="PRQ43" s="7"/>
      <c r="PRR43" s="10"/>
      <c r="PRS43" s="727"/>
      <c r="PRT43" s="648"/>
      <c r="PRU43" s="7"/>
      <c r="PRV43" s="10"/>
      <c r="PRW43" s="727"/>
      <c r="PRX43" s="648"/>
      <c r="PRY43" s="7"/>
      <c r="PRZ43" s="10"/>
      <c r="PSA43" s="727"/>
      <c r="PSB43" s="648"/>
      <c r="PSC43" s="7"/>
      <c r="PSD43" s="10"/>
      <c r="PSE43" s="727"/>
      <c r="PSF43" s="648"/>
      <c r="PSG43" s="7"/>
      <c r="PSH43" s="10"/>
      <c r="PSI43" s="727"/>
      <c r="PSJ43" s="648"/>
      <c r="PSK43" s="7"/>
      <c r="PSL43" s="10"/>
      <c r="PSM43" s="727"/>
      <c r="PSN43" s="648"/>
      <c r="PSO43" s="7"/>
      <c r="PSP43" s="10"/>
      <c r="PSQ43" s="727"/>
      <c r="PSR43" s="648"/>
      <c r="PSS43" s="7"/>
      <c r="PST43" s="10"/>
      <c r="PSU43" s="727"/>
      <c r="PSV43" s="648"/>
      <c r="PSW43" s="7"/>
      <c r="PSX43" s="10"/>
      <c r="PSY43" s="727"/>
      <c r="PSZ43" s="648"/>
      <c r="PTA43" s="7"/>
      <c r="PTB43" s="10"/>
      <c r="PTC43" s="727"/>
      <c r="PTD43" s="648"/>
      <c r="PTE43" s="7"/>
      <c r="PTF43" s="10"/>
      <c r="PTG43" s="727"/>
      <c r="PTH43" s="648"/>
      <c r="PTI43" s="7"/>
      <c r="PTJ43" s="10"/>
      <c r="PTK43" s="727"/>
      <c r="PTL43" s="648"/>
      <c r="PTM43" s="7"/>
      <c r="PTN43" s="10"/>
      <c r="PTO43" s="727"/>
      <c r="PTP43" s="648"/>
      <c r="PTQ43" s="7"/>
      <c r="PTR43" s="10"/>
      <c r="PTS43" s="727"/>
      <c r="PTT43" s="648"/>
      <c r="PTU43" s="7"/>
      <c r="PTV43" s="10"/>
      <c r="PTW43" s="727"/>
      <c r="PTX43" s="648"/>
      <c r="PTY43" s="7"/>
      <c r="PTZ43" s="10"/>
      <c r="PUA43" s="727"/>
      <c r="PUB43" s="648"/>
      <c r="PUC43" s="7"/>
      <c r="PUD43" s="10"/>
      <c r="PUE43" s="727"/>
      <c r="PUF43" s="648"/>
      <c r="PUG43" s="7"/>
      <c r="PUH43" s="10"/>
      <c r="PUI43" s="727"/>
      <c r="PUJ43" s="648"/>
      <c r="PUK43" s="7"/>
      <c r="PUL43" s="10"/>
      <c r="PUM43" s="727"/>
      <c r="PUN43" s="648"/>
      <c r="PUO43" s="7"/>
      <c r="PUP43" s="10"/>
      <c r="PUQ43" s="727"/>
      <c r="PUR43" s="648"/>
      <c r="PUS43" s="7"/>
      <c r="PUT43" s="10"/>
      <c r="PUU43" s="727"/>
      <c r="PUV43" s="648"/>
      <c r="PUW43" s="7"/>
      <c r="PUX43" s="10"/>
      <c r="PUY43" s="727"/>
      <c r="PUZ43" s="648"/>
      <c r="PVA43" s="7"/>
      <c r="PVB43" s="10"/>
      <c r="PVC43" s="727"/>
      <c r="PVD43" s="648"/>
      <c r="PVE43" s="7"/>
      <c r="PVF43" s="10"/>
      <c r="PVG43" s="727"/>
      <c r="PVH43" s="648"/>
      <c r="PVI43" s="7"/>
      <c r="PVJ43" s="10"/>
      <c r="PVK43" s="727"/>
      <c r="PVL43" s="648"/>
      <c r="PVM43" s="7"/>
      <c r="PVN43" s="10"/>
      <c r="PVO43" s="727"/>
      <c r="PVP43" s="648"/>
      <c r="PVQ43" s="7"/>
      <c r="PVR43" s="10"/>
      <c r="PVS43" s="727"/>
      <c r="PVT43" s="648"/>
      <c r="PVU43" s="7"/>
      <c r="PVV43" s="10"/>
      <c r="PVW43" s="727"/>
      <c r="PVX43" s="648"/>
      <c r="PVY43" s="7"/>
      <c r="PVZ43" s="10"/>
      <c r="PWA43" s="727"/>
      <c r="PWB43" s="648"/>
      <c r="PWC43" s="7"/>
      <c r="PWD43" s="10"/>
      <c r="PWE43" s="727"/>
      <c r="PWF43" s="648"/>
      <c r="PWG43" s="7"/>
      <c r="PWH43" s="10"/>
      <c r="PWI43" s="727"/>
      <c r="PWJ43" s="648"/>
      <c r="PWK43" s="7"/>
      <c r="PWL43" s="10"/>
      <c r="PWM43" s="727"/>
      <c r="PWN43" s="648"/>
      <c r="PWO43" s="7"/>
      <c r="PWP43" s="10"/>
      <c r="PWQ43" s="727"/>
      <c r="PWR43" s="648"/>
      <c r="PWS43" s="7"/>
      <c r="PWT43" s="10"/>
      <c r="PWU43" s="727"/>
      <c r="PWV43" s="648"/>
      <c r="PWW43" s="7"/>
      <c r="PWX43" s="10"/>
      <c r="PWY43" s="727"/>
      <c r="PWZ43" s="648"/>
      <c r="PXA43" s="7"/>
      <c r="PXB43" s="10"/>
      <c r="PXC43" s="727"/>
      <c r="PXD43" s="648"/>
      <c r="PXE43" s="7"/>
      <c r="PXF43" s="10"/>
      <c r="PXG43" s="727"/>
      <c r="PXH43" s="648"/>
      <c r="PXI43" s="7"/>
      <c r="PXJ43" s="10"/>
      <c r="PXK43" s="727"/>
      <c r="PXL43" s="648"/>
      <c r="PXM43" s="7"/>
      <c r="PXN43" s="10"/>
      <c r="PXO43" s="727"/>
      <c r="PXP43" s="648"/>
      <c r="PXQ43" s="7"/>
      <c r="PXR43" s="10"/>
      <c r="PXS43" s="727"/>
      <c r="PXT43" s="648"/>
      <c r="PXU43" s="7"/>
      <c r="PXV43" s="10"/>
      <c r="PXW43" s="727"/>
      <c r="PXX43" s="648"/>
      <c r="PXY43" s="7"/>
      <c r="PXZ43" s="10"/>
      <c r="PYA43" s="727"/>
      <c r="PYB43" s="648"/>
      <c r="PYC43" s="7"/>
      <c r="PYD43" s="10"/>
      <c r="PYE43" s="727"/>
      <c r="PYF43" s="648"/>
      <c r="PYG43" s="7"/>
      <c r="PYH43" s="10"/>
      <c r="PYI43" s="727"/>
      <c r="PYJ43" s="648"/>
      <c r="PYK43" s="7"/>
      <c r="PYL43" s="10"/>
      <c r="PYM43" s="727"/>
      <c r="PYN43" s="648"/>
      <c r="PYO43" s="7"/>
      <c r="PYP43" s="10"/>
      <c r="PYQ43" s="727"/>
      <c r="PYR43" s="648"/>
      <c r="PYS43" s="7"/>
      <c r="PYT43" s="10"/>
      <c r="PYU43" s="727"/>
      <c r="PYV43" s="648"/>
      <c r="PYW43" s="7"/>
      <c r="PYX43" s="10"/>
      <c r="PYY43" s="727"/>
      <c r="PYZ43" s="648"/>
      <c r="PZA43" s="7"/>
      <c r="PZB43" s="10"/>
      <c r="PZC43" s="727"/>
      <c r="PZD43" s="648"/>
      <c r="PZE43" s="7"/>
      <c r="PZF43" s="10"/>
      <c r="PZG43" s="727"/>
      <c r="PZH43" s="648"/>
      <c r="PZI43" s="7"/>
      <c r="PZJ43" s="10"/>
      <c r="PZK43" s="727"/>
      <c r="PZL43" s="648"/>
      <c r="PZM43" s="7"/>
      <c r="PZN43" s="10"/>
      <c r="PZO43" s="727"/>
      <c r="PZP43" s="648"/>
      <c r="PZQ43" s="7"/>
      <c r="PZR43" s="10"/>
      <c r="PZS43" s="727"/>
      <c r="PZT43" s="648"/>
      <c r="PZU43" s="7"/>
      <c r="PZV43" s="10"/>
      <c r="PZW43" s="727"/>
      <c r="PZX43" s="648"/>
      <c r="PZY43" s="7"/>
      <c r="PZZ43" s="10"/>
      <c r="QAA43" s="727"/>
      <c r="QAB43" s="648"/>
      <c r="QAC43" s="7"/>
      <c r="QAD43" s="10"/>
      <c r="QAE43" s="727"/>
      <c r="QAF43" s="648"/>
      <c r="QAG43" s="7"/>
      <c r="QAH43" s="10"/>
      <c r="QAI43" s="727"/>
      <c r="QAJ43" s="648"/>
      <c r="QAK43" s="7"/>
      <c r="QAL43" s="10"/>
      <c r="QAM43" s="727"/>
      <c r="QAN43" s="648"/>
      <c r="QAO43" s="7"/>
      <c r="QAP43" s="10"/>
      <c r="QAQ43" s="727"/>
      <c r="QAR43" s="648"/>
      <c r="QAS43" s="7"/>
      <c r="QAT43" s="10"/>
      <c r="QAU43" s="727"/>
      <c r="QAV43" s="648"/>
      <c r="QAW43" s="7"/>
      <c r="QAX43" s="10"/>
      <c r="QAY43" s="727"/>
      <c r="QAZ43" s="648"/>
      <c r="QBA43" s="7"/>
      <c r="QBB43" s="10"/>
      <c r="QBC43" s="727"/>
      <c r="QBD43" s="648"/>
      <c r="QBE43" s="7"/>
      <c r="QBF43" s="10"/>
      <c r="QBG43" s="727"/>
      <c r="QBH43" s="648"/>
      <c r="QBI43" s="7"/>
      <c r="QBJ43" s="10"/>
      <c r="QBK43" s="727"/>
      <c r="QBL43" s="648"/>
      <c r="QBM43" s="7"/>
      <c r="QBN43" s="10"/>
      <c r="QBO43" s="727"/>
      <c r="QBP43" s="648"/>
      <c r="QBQ43" s="7"/>
      <c r="QBR43" s="10"/>
      <c r="QBS43" s="727"/>
      <c r="QBT43" s="648"/>
      <c r="QBU43" s="7"/>
      <c r="QBV43" s="10"/>
      <c r="QBW43" s="727"/>
      <c r="QBX43" s="648"/>
      <c r="QBY43" s="7"/>
      <c r="QBZ43" s="10"/>
      <c r="QCA43" s="727"/>
      <c r="QCB43" s="648"/>
      <c r="QCC43" s="7"/>
      <c r="QCD43" s="10"/>
      <c r="QCE43" s="727"/>
      <c r="QCF43" s="648"/>
      <c r="QCG43" s="7"/>
      <c r="QCH43" s="10"/>
      <c r="QCI43" s="727"/>
      <c r="QCJ43" s="648"/>
      <c r="QCK43" s="7"/>
      <c r="QCL43" s="10"/>
      <c r="QCM43" s="727"/>
      <c r="QCN43" s="648"/>
      <c r="QCO43" s="7"/>
      <c r="QCP43" s="10"/>
      <c r="QCQ43" s="727"/>
      <c r="QCR43" s="648"/>
      <c r="QCS43" s="7"/>
      <c r="QCT43" s="10"/>
      <c r="QCU43" s="727"/>
      <c r="QCV43" s="648"/>
      <c r="QCW43" s="7"/>
      <c r="QCX43" s="10"/>
      <c r="QCY43" s="727"/>
      <c r="QCZ43" s="648"/>
      <c r="QDA43" s="7"/>
      <c r="QDB43" s="10"/>
      <c r="QDC43" s="727"/>
      <c r="QDD43" s="648"/>
      <c r="QDE43" s="7"/>
      <c r="QDF43" s="10"/>
      <c r="QDG43" s="727"/>
      <c r="QDH43" s="648"/>
      <c r="QDI43" s="7"/>
      <c r="QDJ43" s="10"/>
      <c r="QDK43" s="727"/>
      <c r="QDL43" s="648"/>
      <c r="QDM43" s="7"/>
      <c r="QDN43" s="10"/>
      <c r="QDO43" s="727"/>
      <c r="QDP43" s="648"/>
      <c r="QDQ43" s="7"/>
      <c r="QDR43" s="10"/>
      <c r="QDS43" s="727"/>
      <c r="QDT43" s="648"/>
      <c r="QDU43" s="7"/>
      <c r="QDV43" s="10"/>
      <c r="QDW43" s="727"/>
      <c r="QDX43" s="648"/>
      <c r="QDY43" s="7"/>
      <c r="QDZ43" s="10"/>
      <c r="QEA43" s="727"/>
      <c r="QEB43" s="648"/>
      <c r="QEC43" s="7"/>
      <c r="QED43" s="10"/>
      <c r="QEE43" s="727"/>
      <c r="QEF43" s="648"/>
      <c r="QEG43" s="7"/>
      <c r="QEH43" s="10"/>
      <c r="QEI43" s="727"/>
      <c r="QEJ43" s="648"/>
      <c r="QEK43" s="7"/>
      <c r="QEL43" s="10"/>
      <c r="QEM43" s="727"/>
      <c r="QEN43" s="648"/>
      <c r="QEO43" s="7"/>
      <c r="QEP43" s="10"/>
      <c r="QEQ43" s="727"/>
      <c r="QER43" s="648"/>
      <c r="QES43" s="7"/>
      <c r="QET43" s="10"/>
      <c r="QEU43" s="727"/>
      <c r="QEV43" s="648"/>
      <c r="QEW43" s="7"/>
      <c r="QEX43" s="10"/>
      <c r="QEY43" s="727"/>
      <c r="QEZ43" s="648"/>
      <c r="QFA43" s="7"/>
      <c r="QFB43" s="10"/>
      <c r="QFC43" s="727"/>
      <c r="QFD43" s="648"/>
      <c r="QFE43" s="7"/>
      <c r="QFF43" s="10"/>
      <c r="QFG43" s="727"/>
      <c r="QFH43" s="648"/>
      <c r="QFI43" s="7"/>
      <c r="QFJ43" s="10"/>
      <c r="QFK43" s="727"/>
      <c r="QFL43" s="648"/>
      <c r="QFM43" s="7"/>
      <c r="QFN43" s="10"/>
      <c r="QFO43" s="727"/>
      <c r="QFP43" s="648"/>
      <c r="QFQ43" s="7"/>
      <c r="QFR43" s="10"/>
      <c r="QFS43" s="727"/>
      <c r="QFT43" s="648"/>
      <c r="QFU43" s="7"/>
      <c r="QFV43" s="10"/>
      <c r="QFW43" s="727"/>
      <c r="QFX43" s="648"/>
      <c r="QFY43" s="7"/>
      <c r="QFZ43" s="10"/>
      <c r="QGA43" s="727"/>
      <c r="QGB43" s="648"/>
      <c r="QGC43" s="7"/>
      <c r="QGD43" s="10"/>
      <c r="QGE43" s="727"/>
      <c r="QGF43" s="648"/>
      <c r="QGG43" s="7"/>
      <c r="QGH43" s="10"/>
      <c r="QGI43" s="727"/>
      <c r="QGJ43" s="648"/>
      <c r="QGK43" s="7"/>
      <c r="QGL43" s="10"/>
      <c r="QGM43" s="727"/>
      <c r="QGN43" s="648"/>
      <c r="QGO43" s="7"/>
      <c r="QGP43" s="10"/>
      <c r="QGQ43" s="727"/>
      <c r="QGR43" s="648"/>
      <c r="QGS43" s="7"/>
      <c r="QGT43" s="10"/>
      <c r="QGU43" s="727"/>
      <c r="QGV43" s="648"/>
      <c r="QGW43" s="7"/>
      <c r="QGX43" s="10"/>
      <c r="QGY43" s="727"/>
      <c r="QGZ43" s="648"/>
      <c r="QHA43" s="7"/>
      <c r="QHB43" s="10"/>
      <c r="QHC43" s="727"/>
      <c r="QHD43" s="648"/>
      <c r="QHE43" s="7"/>
      <c r="QHF43" s="10"/>
      <c r="QHG43" s="727"/>
      <c r="QHH43" s="648"/>
      <c r="QHI43" s="7"/>
      <c r="QHJ43" s="10"/>
      <c r="QHK43" s="727"/>
      <c r="QHL43" s="648"/>
      <c r="QHM43" s="7"/>
      <c r="QHN43" s="10"/>
      <c r="QHO43" s="727"/>
      <c r="QHP43" s="648"/>
      <c r="QHQ43" s="7"/>
      <c r="QHR43" s="10"/>
      <c r="QHS43" s="727"/>
      <c r="QHT43" s="648"/>
      <c r="QHU43" s="7"/>
      <c r="QHV43" s="10"/>
      <c r="QHW43" s="727"/>
      <c r="QHX43" s="648"/>
      <c r="QHY43" s="7"/>
      <c r="QHZ43" s="10"/>
      <c r="QIA43" s="727"/>
      <c r="QIB43" s="648"/>
      <c r="QIC43" s="7"/>
      <c r="QID43" s="10"/>
      <c r="QIE43" s="727"/>
      <c r="QIF43" s="648"/>
      <c r="QIG43" s="7"/>
      <c r="QIH43" s="10"/>
      <c r="QII43" s="727"/>
      <c r="QIJ43" s="648"/>
      <c r="QIK43" s="7"/>
      <c r="QIL43" s="10"/>
      <c r="QIM43" s="727"/>
      <c r="QIN43" s="648"/>
      <c r="QIO43" s="7"/>
      <c r="QIP43" s="10"/>
      <c r="QIQ43" s="727"/>
      <c r="QIR43" s="648"/>
      <c r="QIS43" s="7"/>
      <c r="QIT43" s="10"/>
      <c r="QIU43" s="727"/>
      <c r="QIV43" s="648"/>
      <c r="QIW43" s="7"/>
      <c r="QIX43" s="10"/>
      <c r="QIY43" s="727"/>
      <c r="QIZ43" s="648"/>
      <c r="QJA43" s="7"/>
      <c r="QJB43" s="10"/>
      <c r="QJC43" s="727"/>
      <c r="QJD43" s="648"/>
      <c r="QJE43" s="7"/>
      <c r="QJF43" s="10"/>
      <c r="QJG43" s="727"/>
      <c r="QJH43" s="648"/>
      <c r="QJI43" s="7"/>
      <c r="QJJ43" s="10"/>
      <c r="QJK43" s="727"/>
      <c r="QJL43" s="648"/>
      <c r="QJM43" s="7"/>
      <c r="QJN43" s="10"/>
      <c r="QJO43" s="727"/>
      <c r="QJP43" s="648"/>
      <c r="QJQ43" s="7"/>
      <c r="QJR43" s="10"/>
      <c r="QJS43" s="727"/>
      <c r="QJT43" s="648"/>
      <c r="QJU43" s="7"/>
      <c r="QJV43" s="10"/>
      <c r="QJW43" s="727"/>
      <c r="QJX43" s="648"/>
      <c r="QJY43" s="7"/>
      <c r="QJZ43" s="10"/>
      <c r="QKA43" s="727"/>
      <c r="QKB43" s="648"/>
      <c r="QKC43" s="7"/>
      <c r="QKD43" s="10"/>
      <c r="QKE43" s="727"/>
      <c r="QKF43" s="648"/>
      <c r="QKG43" s="7"/>
      <c r="QKH43" s="10"/>
      <c r="QKI43" s="727"/>
      <c r="QKJ43" s="648"/>
      <c r="QKK43" s="7"/>
      <c r="QKL43" s="10"/>
      <c r="QKM43" s="727"/>
      <c r="QKN43" s="648"/>
      <c r="QKO43" s="7"/>
      <c r="QKP43" s="10"/>
      <c r="QKQ43" s="727"/>
      <c r="QKR43" s="648"/>
      <c r="QKS43" s="7"/>
      <c r="QKT43" s="10"/>
      <c r="QKU43" s="727"/>
      <c r="QKV43" s="648"/>
      <c r="QKW43" s="7"/>
      <c r="QKX43" s="10"/>
      <c r="QKY43" s="727"/>
      <c r="QKZ43" s="648"/>
      <c r="QLA43" s="7"/>
      <c r="QLB43" s="10"/>
      <c r="QLC43" s="727"/>
      <c r="QLD43" s="648"/>
      <c r="QLE43" s="7"/>
      <c r="QLF43" s="10"/>
      <c r="QLG43" s="727"/>
      <c r="QLH43" s="648"/>
      <c r="QLI43" s="7"/>
      <c r="QLJ43" s="10"/>
      <c r="QLK43" s="727"/>
      <c r="QLL43" s="648"/>
      <c r="QLM43" s="7"/>
      <c r="QLN43" s="10"/>
      <c r="QLO43" s="727"/>
      <c r="QLP43" s="648"/>
      <c r="QLQ43" s="7"/>
      <c r="QLR43" s="10"/>
      <c r="QLS43" s="727"/>
      <c r="QLT43" s="648"/>
      <c r="QLU43" s="7"/>
      <c r="QLV43" s="10"/>
      <c r="QLW43" s="727"/>
      <c r="QLX43" s="648"/>
      <c r="QLY43" s="7"/>
      <c r="QLZ43" s="10"/>
      <c r="QMA43" s="727"/>
      <c r="QMB43" s="648"/>
      <c r="QMC43" s="7"/>
      <c r="QMD43" s="10"/>
      <c r="QME43" s="727"/>
      <c r="QMF43" s="648"/>
      <c r="QMG43" s="7"/>
      <c r="QMH43" s="10"/>
      <c r="QMI43" s="727"/>
      <c r="QMJ43" s="648"/>
      <c r="QMK43" s="7"/>
      <c r="QML43" s="10"/>
      <c r="QMM43" s="727"/>
      <c r="QMN43" s="648"/>
      <c r="QMO43" s="7"/>
      <c r="QMP43" s="10"/>
      <c r="QMQ43" s="727"/>
      <c r="QMR43" s="648"/>
      <c r="QMS43" s="7"/>
      <c r="QMT43" s="10"/>
      <c r="QMU43" s="727"/>
      <c r="QMV43" s="648"/>
      <c r="QMW43" s="7"/>
      <c r="QMX43" s="10"/>
      <c r="QMY43" s="727"/>
      <c r="QMZ43" s="648"/>
      <c r="QNA43" s="7"/>
      <c r="QNB43" s="10"/>
      <c r="QNC43" s="727"/>
      <c r="QND43" s="648"/>
      <c r="QNE43" s="7"/>
      <c r="QNF43" s="10"/>
      <c r="QNG43" s="727"/>
      <c r="QNH43" s="648"/>
      <c r="QNI43" s="7"/>
      <c r="QNJ43" s="10"/>
      <c r="QNK43" s="727"/>
      <c r="QNL43" s="648"/>
      <c r="QNM43" s="7"/>
      <c r="QNN43" s="10"/>
      <c r="QNO43" s="727"/>
      <c r="QNP43" s="648"/>
      <c r="QNQ43" s="7"/>
      <c r="QNR43" s="10"/>
      <c r="QNS43" s="727"/>
      <c r="QNT43" s="648"/>
      <c r="QNU43" s="7"/>
      <c r="QNV43" s="10"/>
      <c r="QNW43" s="727"/>
      <c r="QNX43" s="648"/>
      <c r="QNY43" s="7"/>
      <c r="QNZ43" s="10"/>
      <c r="QOA43" s="727"/>
      <c r="QOB43" s="648"/>
      <c r="QOC43" s="7"/>
      <c r="QOD43" s="10"/>
      <c r="QOE43" s="727"/>
      <c r="QOF43" s="648"/>
      <c r="QOG43" s="7"/>
      <c r="QOH43" s="10"/>
      <c r="QOI43" s="727"/>
      <c r="QOJ43" s="648"/>
      <c r="QOK43" s="7"/>
      <c r="QOL43" s="10"/>
      <c r="QOM43" s="727"/>
      <c r="QON43" s="648"/>
      <c r="QOO43" s="7"/>
      <c r="QOP43" s="10"/>
      <c r="QOQ43" s="727"/>
      <c r="QOR43" s="648"/>
      <c r="QOS43" s="7"/>
      <c r="QOT43" s="10"/>
      <c r="QOU43" s="727"/>
      <c r="QOV43" s="648"/>
      <c r="QOW43" s="7"/>
      <c r="QOX43" s="10"/>
      <c r="QOY43" s="727"/>
      <c r="QOZ43" s="648"/>
      <c r="QPA43" s="7"/>
      <c r="QPB43" s="10"/>
      <c r="QPC43" s="727"/>
      <c r="QPD43" s="648"/>
      <c r="QPE43" s="7"/>
      <c r="QPF43" s="10"/>
      <c r="QPG43" s="727"/>
      <c r="QPH43" s="648"/>
      <c r="QPI43" s="7"/>
      <c r="QPJ43" s="10"/>
      <c r="QPK43" s="727"/>
      <c r="QPL43" s="648"/>
      <c r="QPM43" s="7"/>
      <c r="QPN43" s="10"/>
      <c r="QPO43" s="727"/>
      <c r="QPP43" s="648"/>
      <c r="QPQ43" s="7"/>
      <c r="QPR43" s="10"/>
      <c r="QPS43" s="727"/>
      <c r="QPT43" s="648"/>
      <c r="QPU43" s="7"/>
      <c r="QPV43" s="10"/>
      <c r="QPW43" s="727"/>
      <c r="QPX43" s="648"/>
      <c r="QPY43" s="7"/>
      <c r="QPZ43" s="10"/>
      <c r="QQA43" s="727"/>
      <c r="QQB43" s="648"/>
      <c r="QQC43" s="7"/>
      <c r="QQD43" s="10"/>
      <c r="QQE43" s="727"/>
      <c r="QQF43" s="648"/>
      <c r="QQG43" s="7"/>
      <c r="QQH43" s="10"/>
      <c r="QQI43" s="727"/>
      <c r="QQJ43" s="648"/>
      <c r="QQK43" s="7"/>
      <c r="QQL43" s="10"/>
      <c r="QQM43" s="727"/>
      <c r="QQN43" s="648"/>
      <c r="QQO43" s="7"/>
      <c r="QQP43" s="10"/>
      <c r="QQQ43" s="727"/>
      <c r="QQR43" s="648"/>
      <c r="QQS43" s="7"/>
      <c r="QQT43" s="10"/>
      <c r="QQU43" s="727"/>
      <c r="QQV43" s="648"/>
      <c r="QQW43" s="7"/>
      <c r="QQX43" s="10"/>
      <c r="QQY43" s="727"/>
      <c r="QQZ43" s="648"/>
      <c r="QRA43" s="7"/>
      <c r="QRB43" s="10"/>
      <c r="QRC43" s="727"/>
      <c r="QRD43" s="648"/>
      <c r="QRE43" s="7"/>
      <c r="QRF43" s="10"/>
      <c r="QRG43" s="727"/>
      <c r="QRH43" s="648"/>
      <c r="QRI43" s="7"/>
      <c r="QRJ43" s="10"/>
      <c r="QRK43" s="727"/>
      <c r="QRL43" s="648"/>
      <c r="QRM43" s="7"/>
      <c r="QRN43" s="10"/>
      <c r="QRO43" s="727"/>
      <c r="QRP43" s="648"/>
      <c r="QRQ43" s="7"/>
      <c r="QRR43" s="10"/>
      <c r="QRS43" s="727"/>
      <c r="QRT43" s="648"/>
      <c r="QRU43" s="7"/>
      <c r="QRV43" s="10"/>
      <c r="QRW43" s="727"/>
      <c r="QRX43" s="648"/>
      <c r="QRY43" s="7"/>
      <c r="QRZ43" s="10"/>
      <c r="QSA43" s="727"/>
      <c r="QSB43" s="648"/>
      <c r="QSC43" s="7"/>
      <c r="QSD43" s="10"/>
      <c r="QSE43" s="727"/>
      <c r="QSF43" s="648"/>
      <c r="QSG43" s="7"/>
      <c r="QSH43" s="10"/>
      <c r="QSI43" s="727"/>
      <c r="QSJ43" s="648"/>
      <c r="QSK43" s="7"/>
      <c r="QSL43" s="10"/>
      <c r="QSM43" s="727"/>
      <c r="QSN43" s="648"/>
      <c r="QSO43" s="7"/>
      <c r="QSP43" s="10"/>
      <c r="QSQ43" s="727"/>
      <c r="QSR43" s="648"/>
      <c r="QSS43" s="7"/>
      <c r="QST43" s="10"/>
      <c r="QSU43" s="727"/>
      <c r="QSV43" s="648"/>
      <c r="QSW43" s="7"/>
      <c r="QSX43" s="10"/>
      <c r="QSY43" s="727"/>
      <c r="QSZ43" s="648"/>
      <c r="QTA43" s="7"/>
      <c r="QTB43" s="10"/>
      <c r="QTC43" s="727"/>
      <c r="QTD43" s="648"/>
      <c r="QTE43" s="7"/>
      <c r="QTF43" s="10"/>
      <c r="QTG43" s="727"/>
      <c r="QTH43" s="648"/>
      <c r="QTI43" s="7"/>
      <c r="QTJ43" s="10"/>
      <c r="QTK43" s="727"/>
      <c r="QTL43" s="648"/>
      <c r="QTM43" s="7"/>
      <c r="QTN43" s="10"/>
      <c r="QTO43" s="727"/>
      <c r="QTP43" s="648"/>
      <c r="QTQ43" s="7"/>
      <c r="QTR43" s="10"/>
      <c r="QTS43" s="727"/>
      <c r="QTT43" s="648"/>
      <c r="QTU43" s="7"/>
      <c r="QTV43" s="10"/>
      <c r="QTW43" s="727"/>
      <c r="QTX43" s="648"/>
      <c r="QTY43" s="7"/>
      <c r="QTZ43" s="10"/>
      <c r="QUA43" s="727"/>
      <c r="QUB43" s="648"/>
      <c r="QUC43" s="7"/>
      <c r="QUD43" s="10"/>
      <c r="QUE43" s="727"/>
      <c r="QUF43" s="648"/>
      <c r="QUG43" s="7"/>
      <c r="QUH43" s="10"/>
      <c r="QUI43" s="727"/>
      <c r="QUJ43" s="648"/>
      <c r="QUK43" s="7"/>
      <c r="QUL43" s="10"/>
      <c r="QUM43" s="727"/>
      <c r="QUN43" s="648"/>
      <c r="QUO43" s="7"/>
      <c r="QUP43" s="10"/>
      <c r="QUQ43" s="727"/>
      <c r="QUR43" s="648"/>
      <c r="QUS43" s="7"/>
      <c r="QUT43" s="10"/>
      <c r="QUU43" s="727"/>
      <c r="QUV43" s="648"/>
      <c r="QUW43" s="7"/>
      <c r="QUX43" s="10"/>
      <c r="QUY43" s="727"/>
      <c r="QUZ43" s="648"/>
      <c r="QVA43" s="7"/>
      <c r="QVB43" s="10"/>
      <c r="QVC43" s="727"/>
      <c r="QVD43" s="648"/>
      <c r="QVE43" s="7"/>
      <c r="QVF43" s="10"/>
      <c r="QVG43" s="727"/>
      <c r="QVH43" s="648"/>
      <c r="QVI43" s="7"/>
      <c r="QVJ43" s="10"/>
      <c r="QVK43" s="727"/>
      <c r="QVL43" s="648"/>
      <c r="QVM43" s="7"/>
      <c r="QVN43" s="10"/>
      <c r="QVO43" s="727"/>
      <c r="QVP43" s="648"/>
      <c r="QVQ43" s="7"/>
      <c r="QVR43" s="10"/>
      <c r="QVS43" s="727"/>
      <c r="QVT43" s="648"/>
      <c r="QVU43" s="7"/>
      <c r="QVV43" s="10"/>
      <c r="QVW43" s="727"/>
      <c r="QVX43" s="648"/>
      <c r="QVY43" s="7"/>
      <c r="QVZ43" s="10"/>
      <c r="QWA43" s="727"/>
      <c r="QWB43" s="648"/>
      <c r="QWC43" s="7"/>
      <c r="QWD43" s="10"/>
      <c r="QWE43" s="727"/>
      <c r="QWF43" s="648"/>
      <c r="QWG43" s="7"/>
      <c r="QWH43" s="10"/>
      <c r="QWI43" s="727"/>
      <c r="QWJ43" s="648"/>
      <c r="QWK43" s="7"/>
      <c r="QWL43" s="10"/>
      <c r="QWM43" s="727"/>
      <c r="QWN43" s="648"/>
      <c r="QWO43" s="7"/>
      <c r="QWP43" s="10"/>
      <c r="QWQ43" s="727"/>
      <c r="QWR43" s="648"/>
      <c r="QWS43" s="7"/>
      <c r="QWT43" s="10"/>
      <c r="QWU43" s="727"/>
      <c r="QWV43" s="648"/>
      <c r="QWW43" s="7"/>
      <c r="QWX43" s="10"/>
      <c r="QWY43" s="727"/>
      <c r="QWZ43" s="648"/>
      <c r="QXA43" s="7"/>
      <c r="QXB43" s="10"/>
      <c r="QXC43" s="727"/>
      <c r="QXD43" s="648"/>
      <c r="QXE43" s="7"/>
      <c r="QXF43" s="10"/>
      <c r="QXG43" s="727"/>
      <c r="QXH43" s="648"/>
      <c r="QXI43" s="7"/>
      <c r="QXJ43" s="10"/>
      <c r="QXK43" s="727"/>
      <c r="QXL43" s="648"/>
      <c r="QXM43" s="7"/>
      <c r="QXN43" s="10"/>
      <c r="QXO43" s="727"/>
      <c r="QXP43" s="648"/>
      <c r="QXQ43" s="7"/>
      <c r="QXR43" s="10"/>
      <c r="QXS43" s="727"/>
      <c r="QXT43" s="648"/>
      <c r="QXU43" s="7"/>
      <c r="QXV43" s="10"/>
      <c r="QXW43" s="727"/>
      <c r="QXX43" s="648"/>
      <c r="QXY43" s="7"/>
      <c r="QXZ43" s="10"/>
      <c r="QYA43" s="727"/>
      <c r="QYB43" s="648"/>
      <c r="QYC43" s="7"/>
      <c r="QYD43" s="10"/>
      <c r="QYE43" s="727"/>
      <c r="QYF43" s="648"/>
      <c r="QYG43" s="7"/>
      <c r="QYH43" s="10"/>
      <c r="QYI43" s="727"/>
      <c r="QYJ43" s="648"/>
      <c r="QYK43" s="7"/>
      <c r="QYL43" s="10"/>
      <c r="QYM43" s="727"/>
      <c r="QYN43" s="648"/>
      <c r="QYO43" s="7"/>
      <c r="QYP43" s="10"/>
      <c r="QYQ43" s="727"/>
      <c r="QYR43" s="648"/>
      <c r="QYS43" s="7"/>
      <c r="QYT43" s="10"/>
      <c r="QYU43" s="727"/>
      <c r="QYV43" s="648"/>
      <c r="QYW43" s="7"/>
      <c r="QYX43" s="10"/>
      <c r="QYY43" s="727"/>
      <c r="QYZ43" s="648"/>
      <c r="QZA43" s="7"/>
      <c r="QZB43" s="10"/>
      <c r="QZC43" s="727"/>
      <c r="QZD43" s="648"/>
      <c r="QZE43" s="7"/>
      <c r="QZF43" s="10"/>
      <c r="QZG43" s="727"/>
      <c r="QZH43" s="648"/>
      <c r="QZI43" s="7"/>
      <c r="QZJ43" s="10"/>
      <c r="QZK43" s="727"/>
      <c r="QZL43" s="648"/>
      <c r="QZM43" s="7"/>
      <c r="QZN43" s="10"/>
      <c r="QZO43" s="727"/>
      <c r="QZP43" s="648"/>
      <c r="QZQ43" s="7"/>
      <c r="QZR43" s="10"/>
      <c r="QZS43" s="727"/>
      <c r="QZT43" s="648"/>
      <c r="QZU43" s="7"/>
      <c r="QZV43" s="10"/>
      <c r="QZW43" s="727"/>
      <c r="QZX43" s="648"/>
      <c r="QZY43" s="7"/>
      <c r="QZZ43" s="10"/>
      <c r="RAA43" s="727"/>
      <c r="RAB43" s="648"/>
      <c r="RAC43" s="7"/>
      <c r="RAD43" s="10"/>
      <c r="RAE43" s="727"/>
      <c r="RAF43" s="648"/>
      <c r="RAG43" s="7"/>
      <c r="RAH43" s="10"/>
      <c r="RAI43" s="727"/>
      <c r="RAJ43" s="648"/>
      <c r="RAK43" s="7"/>
      <c r="RAL43" s="10"/>
      <c r="RAM43" s="727"/>
      <c r="RAN43" s="648"/>
      <c r="RAO43" s="7"/>
      <c r="RAP43" s="10"/>
      <c r="RAQ43" s="727"/>
      <c r="RAR43" s="648"/>
      <c r="RAS43" s="7"/>
      <c r="RAT43" s="10"/>
      <c r="RAU43" s="727"/>
      <c r="RAV43" s="648"/>
      <c r="RAW43" s="7"/>
      <c r="RAX43" s="10"/>
      <c r="RAY43" s="727"/>
      <c r="RAZ43" s="648"/>
      <c r="RBA43" s="7"/>
      <c r="RBB43" s="10"/>
      <c r="RBC43" s="727"/>
      <c r="RBD43" s="648"/>
      <c r="RBE43" s="7"/>
      <c r="RBF43" s="10"/>
      <c r="RBG43" s="727"/>
      <c r="RBH43" s="648"/>
      <c r="RBI43" s="7"/>
      <c r="RBJ43" s="10"/>
      <c r="RBK43" s="727"/>
      <c r="RBL43" s="648"/>
      <c r="RBM43" s="7"/>
      <c r="RBN43" s="10"/>
      <c r="RBO43" s="727"/>
      <c r="RBP43" s="648"/>
      <c r="RBQ43" s="7"/>
      <c r="RBR43" s="10"/>
      <c r="RBS43" s="727"/>
      <c r="RBT43" s="648"/>
      <c r="RBU43" s="7"/>
      <c r="RBV43" s="10"/>
      <c r="RBW43" s="727"/>
      <c r="RBX43" s="648"/>
      <c r="RBY43" s="7"/>
      <c r="RBZ43" s="10"/>
      <c r="RCA43" s="727"/>
      <c r="RCB43" s="648"/>
      <c r="RCC43" s="7"/>
      <c r="RCD43" s="10"/>
      <c r="RCE43" s="727"/>
      <c r="RCF43" s="648"/>
      <c r="RCG43" s="7"/>
      <c r="RCH43" s="10"/>
      <c r="RCI43" s="727"/>
      <c r="RCJ43" s="648"/>
      <c r="RCK43" s="7"/>
      <c r="RCL43" s="10"/>
      <c r="RCM43" s="727"/>
      <c r="RCN43" s="648"/>
      <c r="RCO43" s="7"/>
      <c r="RCP43" s="10"/>
      <c r="RCQ43" s="727"/>
      <c r="RCR43" s="648"/>
      <c r="RCS43" s="7"/>
      <c r="RCT43" s="10"/>
      <c r="RCU43" s="727"/>
      <c r="RCV43" s="648"/>
      <c r="RCW43" s="7"/>
      <c r="RCX43" s="10"/>
      <c r="RCY43" s="727"/>
      <c r="RCZ43" s="648"/>
      <c r="RDA43" s="7"/>
      <c r="RDB43" s="10"/>
      <c r="RDC43" s="727"/>
      <c r="RDD43" s="648"/>
      <c r="RDE43" s="7"/>
      <c r="RDF43" s="10"/>
      <c r="RDG43" s="727"/>
      <c r="RDH43" s="648"/>
      <c r="RDI43" s="7"/>
      <c r="RDJ43" s="10"/>
      <c r="RDK43" s="727"/>
      <c r="RDL43" s="648"/>
      <c r="RDM43" s="7"/>
      <c r="RDN43" s="10"/>
      <c r="RDO43" s="727"/>
      <c r="RDP43" s="648"/>
      <c r="RDQ43" s="7"/>
      <c r="RDR43" s="10"/>
      <c r="RDS43" s="727"/>
      <c r="RDT43" s="648"/>
      <c r="RDU43" s="7"/>
      <c r="RDV43" s="10"/>
      <c r="RDW43" s="727"/>
      <c r="RDX43" s="648"/>
      <c r="RDY43" s="7"/>
      <c r="RDZ43" s="10"/>
      <c r="REA43" s="727"/>
      <c r="REB43" s="648"/>
      <c r="REC43" s="7"/>
      <c r="RED43" s="10"/>
      <c r="REE43" s="727"/>
      <c r="REF43" s="648"/>
      <c r="REG43" s="7"/>
      <c r="REH43" s="10"/>
      <c r="REI43" s="727"/>
      <c r="REJ43" s="648"/>
      <c r="REK43" s="7"/>
      <c r="REL43" s="10"/>
      <c r="REM43" s="727"/>
      <c r="REN43" s="648"/>
      <c r="REO43" s="7"/>
      <c r="REP43" s="10"/>
      <c r="REQ43" s="727"/>
      <c r="RER43" s="648"/>
      <c r="RES43" s="7"/>
      <c r="RET43" s="10"/>
      <c r="REU43" s="727"/>
      <c r="REV43" s="648"/>
      <c r="REW43" s="7"/>
      <c r="REX43" s="10"/>
      <c r="REY43" s="727"/>
      <c r="REZ43" s="648"/>
      <c r="RFA43" s="7"/>
      <c r="RFB43" s="10"/>
      <c r="RFC43" s="727"/>
      <c r="RFD43" s="648"/>
      <c r="RFE43" s="7"/>
      <c r="RFF43" s="10"/>
      <c r="RFG43" s="727"/>
      <c r="RFH43" s="648"/>
      <c r="RFI43" s="7"/>
      <c r="RFJ43" s="10"/>
      <c r="RFK43" s="727"/>
      <c r="RFL43" s="648"/>
      <c r="RFM43" s="7"/>
      <c r="RFN43" s="10"/>
      <c r="RFO43" s="727"/>
      <c r="RFP43" s="648"/>
      <c r="RFQ43" s="7"/>
      <c r="RFR43" s="10"/>
      <c r="RFS43" s="727"/>
      <c r="RFT43" s="648"/>
      <c r="RFU43" s="7"/>
      <c r="RFV43" s="10"/>
      <c r="RFW43" s="727"/>
      <c r="RFX43" s="648"/>
      <c r="RFY43" s="7"/>
      <c r="RFZ43" s="10"/>
      <c r="RGA43" s="727"/>
      <c r="RGB43" s="648"/>
      <c r="RGC43" s="7"/>
      <c r="RGD43" s="10"/>
      <c r="RGE43" s="727"/>
      <c r="RGF43" s="648"/>
      <c r="RGG43" s="7"/>
      <c r="RGH43" s="10"/>
      <c r="RGI43" s="727"/>
      <c r="RGJ43" s="648"/>
      <c r="RGK43" s="7"/>
      <c r="RGL43" s="10"/>
      <c r="RGM43" s="727"/>
      <c r="RGN43" s="648"/>
      <c r="RGO43" s="7"/>
      <c r="RGP43" s="10"/>
      <c r="RGQ43" s="727"/>
      <c r="RGR43" s="648"/>
      <c r="RGS43" s="7"/>
      <c r="RGT43" s="10"/>
      <c r="RGU43" s="727"/>
      <c r="RGV43" s="648"/>
      <c r="RGW43" s="7"/>
      <c r="RGX43" s="10"/>
      <c r="RGY43" s="727"/>
      <c r="RGZ43" s="648"/>
      <c r="RHA43" s="7"/>
      <c r="RHB43" s="10"/>
      <c r="RHC43" s="727"/>
      <c r="RHD43" s="648"/>
      <c r="RHE43" s="7"/>
      <c r="RHF43" s="10"/>
      <c r="RHG43" s="727"/>
      <c r="RHH43" s="648"/>
      <c r="RHI43" s="7"/>
      <c r="RHJ43" s="10"/>
      <c r="RHK43" s="727"/>
      <c r="RHL43" s="648"/>
      <c r="RHM43" s="7"/>
      <c r="RHN43" s="10"/>
      <c r="RHO43" s="727"/>
      <c r="RHP43" s="648"/>
      <c r="RHQ43" s="7"/>
      <c r="RHR43" s="10"/>
      <c r="RHS43" s="727"/>
      <c r="RHT43" s="648"/>
      <c r="RHU43" s="7"/>
      <c r="RHV43" s="10"/>
      <c r="RHW43" s="727"/>
      <c r="RHX43" s="648"/>
      <c r="RHY43" s="7"/>
      <c r="RHZ43" s="10"/>
      <c r="RIA43" s="727"/>
      <c r="RIB43" s="648"/>
      <c r="RIC43" s="7"/>
      <c r="RID43" s="10"/>
      <c r="RIE43" s="727"/>
      <c r="RIF43" s="648"/>
      <c r="RIG43" s="7"/>
      <c r="RIH43" s="10"/>
      <c r="RII43" s="727"/>
      <c r="RIJ43" s="648"/>
      <c r="RIK43" s="7"/>
      <c r="RIL43" s="10"/>
      <c r="RIM43" s="727"/>
      <c r="RIN43" s="648"/>
      <c r="RIO43" s="7"/>
      <c r="RIP43" s="10"/>
      <c r="RIQ43" s="727"/>
      <c r="RIR43" s="648"/>
      <c r="RIS43" s="7"/>
      <c r="RIT43" s="10"/>
      <c r="RIU43" s="727"/>
      <c r="RIV43" s="648"/>
      <c r="RIW43" s="7"/>
      <c r="RIX43" s="10"/>
      <c r="RIY43" s="727"/>
      <c r="RIZ43" s="648"/>
      <c r="RJA43" s="7"/>
      <c r="RJB43" s="10"/>
      <c r="RJC43" s="727"/>
      <c r="RJD43" s="648"/>
      <c r="RJE43" s="7"/>
      <c r="RJF43" s="10"/>
      <c r="RJG43" s="727"/>
      <c r="RJH43" s="648"/>
      <c r="RJI43" s="7"/>
      <c r="RJJ43" s="10"/>
      <c r="RJK43" s="727"/>
      <c r="RJL43" s="648"/>
      <c r="RJM43" s="7"/>
      <c r="RJN43" s="10"/>
      <c r="RJO43" s="727"/>
      <c r="RJP43" s="648"/>
      <c r="RJQ43" s="7"/>
      <c r="RJR43" s="10"/>
      <c r="RJS43" s="727"/>
      <c r="RJT43" s="648"/>
      <c r="RJU43" s="7"/>
      <c r="RJV43" s="10"/>
      <c r="RJW43" s="727"/>
      <c r="RJX43" s="648"/>
      <c r="RJY43" s="7"/>
      <c r="RJZ43" s="10"/>
      <c r="RKA43" s="727"/>
      <c r="RKB43" s="648"/>
      <c r="RKC43" s="7"/>
      <c r="RKD43" s="10"/>
      <c r="RKE43" s="727"/>
      <c r="RKF43" s="648"/>
      <c r="RKG43" s="7"/>
      <c r="RKH43" s="10"/>
      <c r="RKI43" s="727"/>
      <c r="RKJ43" s="648"/>
      <c r="RKK43" s="7"/>
      <c r="RKL43" s="10"/>
      <c r="RKM43" s="727"/>
      <c r="RKN43" s="648"/>
      <c r="RKO43" s="7"/>
      <c r="RKP43" s="10"/>
      <c r="RKQ43" s="727"/>
      <c r="RKR43" s="648"/>
      <c r="RKS43" s="7"/>
      <c r="RKT43" s="10"/>
      <c r="RKU43" s="727"/>
      <c r="RKV43" s="648"/>
      <c r="RKW43" s="7"/>
      <c r="RKX43" s="10"/>
      <c r="RKY43" s="727"/>
      <c r="RKZ43" s="648"/>
      <c r="RLA43" s="7"/>
      <c r="RLB43" s="10"/>
      <c r="RLC43" s="727"/>
      <c r="RLD43" s="648"/>
      <c r="RLE43" s="7"/>
      <c r="RLF43" s="10"/>
      <c r="RLG43" s="727"/>
      <c r="RLH43" s="648"/>
      <c r="RLI43" s="7"/>
      <c r="RLJ43" s="10"/>
      <c r="RLK43" s="727"/>
      <c r="RLL43" s="648"/>
      <c r="RLM43" s="7"/>
      <c r="RLN43" s="10"/>
      <c r="RLO43" s="727"/>
      <c r="RLP43" s="648"/>
      <c r="RLQ43" s="7"/>
      <c r="RLR43" s="10"/>
      <c r="RLS43" s="727"/>
      <c r="RLT43" s="648"/>
      <c r="RLU43" s="7"/>
      <c r="RLV43" s="10"/>
      <c r="RLW43" s="727"/>
      <c r="RLX43" s="648"/>
      <c r="RLY43" s="7"/>
      <c r="RLZ43" s="10"/>
      <c r="RMA43" s="727"/>
      <c r="RMB43" s="648"/>
      <c r="RMC43" s="7"/>
      <c r="RMD43" s="10"/>
      <c r="RME43" s="727"/>
      <c r="RMF43" s="648"/>
      <c r="RMG43" s="7"/>
      <c r="RMH43" s="10"/>
      <c r="RMI43" s="727"/>
      <c r="RMJ43" s="648"/>
      <c r="RMK43" s="7"/>
      <c r="RML43" s="10"/>
      <c r="RMM43" s="727"/>
      <c r="RMN43" s="648"/>
      <c r="RMO43" s="7"/>
      <c r="RMP43" s="10"/>
      <c r="RMQ43" s="727"/>
      <c r="RMR43" s="648"/>
      <c r="RMS43" s="7"/>
      <c r="RMT43" s="10"/>
      <c r="RMU43" s="727"/>
      <c r="RMV43" s="648"/>
      <c r="RMW43" s="7"/>
      <c r="RMX43" s="10"/>
      <c r="RMY43" s="727"/>
      <c r="RMZ43" s="648"/>
      <c r="RNA43" s="7"/>
      <c r="RNB43" s="10"/>
      <c r="RNC43" s="727"/>
      <c r="RND43" s="648"/>
      <c r="RNE43" s="7"/>
      <c r="RNF43" s="10"/>
      <c r="RNG43" s="727"/>
      <c r="RNH43" s="648"/>
      <c r="RNI43" s="7"/>
      <c r="RNJ43" s="10"/>
      <c r="RNK43" s="727"/>
      <c r="RNL43" s="648"/>
      <c r="RNM43" s="7"/>
      <c r="RNN43" s="10"/>
      <c r="RNO43" s="727"/>
      <c r="RNP43" s="648"/>
      <c r="RNQ43" s="7"/>
      <c r="RNR43" s="10"/>
      <c r="RNS43" s="727"/>
      <c r="RNT43" s="648"/>
      <c r="RNU43" s="7"/>
      <c r="RNV43" s="10"/>
      <c r="RNW43" s="727"/>
      <c r="RNX43" s="648"/>
      <c r="RNY43" s="7"/>
      <c r="RNZ43" s="10"/>
      <c r="ROA43" s="727"/>
      <c r="ROB43" s="648"/>
      <c r="ROC43" s="7"/>
      <c r="ROD43" s="10"/>
      <c r="ROE43" s="727"/>
      <c r="ROF43" s="648"/>
      <c r="ROG43" s="7"/>
      <c r="ROH43" s="10"/>
      <c r="ROI43" s="727"/>
      <c r="ROJ43" s="648"/>
      <c r="ROK43" s="7"/>
      <c r="ROL43" s="10"/>
      <c r="ROM43" s="727"/>
      <c r="RON43" s="648"/>
      <c r="ROO43" s="7"/>
      <c r="ROP43" s="10"/>
      <c r="ROQ43" s="727"/>
      <c r="ROR43" s="648"/>
      <c r="ROS43" s="7"/>
      <c r="ROT43" s="10"/>
      <c r="ROU43" s="727"/>
      <c r="ROV43" s="648"/>
      <c r="ROW43" s="7"/>
      <c r="ROX43" s="10"/>
      <c r="ROY43" s="727"/>
      <c r="ROZ43" s="648"/>
      <c r="RPA43" s="7"/>
      <c r="RPB43" s="10"/>
      <c r="RPC43" s="727"/>
      <c r="RPD43" s="648"/>
      <c r="RPE43" s="7"/>
      <c r="RPF43" s="10"/>
      <c r="RPG43" s="727"/>
      <c r="RPH43" s="648"/>
      <c r="RPI43" s="7"/>
      <c r="RPJ43" s="10"/>
      <c r="RPK43" s="727"/>
      <c r="RPL43" s="648"/>
      <c r="RPM43" s="7"/>
      <c r="RPN43" s="10"/>
      <c r="RPO43" s="727"/>
      <c r="RPP43" s="648"/>
      <c r="RPQ43" s="7"/>
      <c r="RPR43" s="10"/>
      <c r="RPS43" s="727"/>
      <c r="RPT43" s="648"/>
      <c r="RPU43" s="7"/>
      <c r="RPV43" s="10"/>
      <c r="RPW43" s="727"/>
      <c r="RPX43" s="648"/>
      <c r="RPY43" s="7"/>
      <c r="RPZ43" s="10"/>
      <c r="RQA43" s="727"/>
      <c r="RQB43" s="648"/>
      <c r="RQC43" s="7"/>
      <c r="RQD43" s="10"/>
      <c r="RQE43" s="727"/>
      <c r="RQF43" s="648"/>
      <c r="RQG43" s="7"/>
      <c r="RQH43" s="10"/>
      <c r="RQI43" s="727"/>
      <c r="RQJ43" s="648"/>
      <c r="RQK43" s="7"/>
      <c r="RQL43" s="10"/>
      <c r="RQM43" s="727"/>
      <c r="RQN43" s="648"/>
      <c r="RQO43" s="7"/>
      <c r="RQP43" s="10"/>
      <c r="RQQ43" s="727"/>
      <c r="RQR43" s="648"/>
      <c r="RQS43" s="7"/>
      <c r="RQT43" s="10"/>
      <c r="RQU43" s="727"/>
      <c r="RQV43" s="648"/>
      <c r="RQW43" s="7"/>
      <c r="RQX43" s="10"/>
      <c r="RQY43" s="727"/>
      <c r="RQZ43" s="648"/>
      <c r="RRA43" s="7"/>
      <c r="RRB43" s="10"/>
      <c r="RRC43" s="727"/>
      <c r="RRD43" s="648"/>
      <c r="RRE43" s="7"/>
      <c r="RRF43" s="10"/>
      <c r="RRG43" s="727"/>
      <c r="RRH43" s="648"/>
      <c r="RRI43" s="7"/>
      <c r="RRJ43" s="10"/>
      <c r="RRK43" s="727"/>
      <c r="RRL43" s="648"/>
      <c r="RRM43" s="7"/>
      <c r="RRN43" s="10"/>
      <c r="RRO43" s="727"/>
      <c r="RRP43" s="648"/>
      <c r="RRQ43" s="7"/>
      <c r="RRR43" s="10"/>
      <c r="RRS43" s="727"/>
      <c r="RRT43" s="648"/>
      <c r="RRU43" s="7"/>
      <c r="RRV43" s="10"/>
      <c r="RRW43" s="727"/>
      <c r="RRX43" s="648"/>
      <c r="RRY43" s="7"/>
      <c r="RRZ43" s="10"/>
      <c r="RSA43" s="727"/>
      <c r="RSB43" s="648"/>
      <c r="RSC43" s="7"/>
      <c r="RSD43" s="10"/>
      <c r="RSE43" s="727"/>
      <c r="RSF43" s="648"/>
      <c r="RSG43" s="7"/>
      <c r="RSH43" s="10"/>
      <c r="RSI43" s="727"/>
      <c r="RSJ43" s="648"/>
      <c r="RSK43" s="7"/>
      <c r="RSL43" s="10"/>
      <c r="RSM43" s="727"/>
      <c r="RSN43" s="648"/>
      <c r="RSO43" s="7"/>
      <c r="RSP43" s="10"/>
      <c r="RSQ43" s="727"/>
      <c r="RSR43" s="648"/>
      <c r="RSS43" s="7"/>
      <c r="RST43" s="10"/>
      <c r="RSU43" s="727"/>
      <c r="RSV43" s="648"/>
      <c r="RSW43" s="7"/>
      <c r="RSX43" s="10"/>
      <c r="RSY43" s="727"/>
      <c r="RSZ43" s="648"/>
      <c r="RTA43" s="7"/>
      <c r="RTB43" s="10"/>
      <c r="RTC43" s="727"/>
      <c r="RTD43" s="648"/>
      <c r="RTE43" s="7"/>
      <c r="RTF43" s="10"/>
      <c r="RTG43" s="727"/>
      <c r="RTH43" s="648"/>
      <c r="RTI43" s="7"/>
      <c r="RTJ43" s="10"/>
      <c r="RTK43" s="727"/>
      <c r="RTL43" s="648"/>
      <c r="RTM43" s="7"/>
      <c r="RTN43" s="10"/>
      <c r="RTO43" s="727"/>
      <c r="RTP43" s="648"/>
      <c r="RTQ43" s="7"/>
      <c r="RTR43" s="10"/>
      <c r="RTS43" s="727"/>
      <c r="RTT43" s="648"/>
      <c r="RTU43" s="7"/>
      <c r="RTV43" s="10"/>
      <c r="RTW43" s="727"/>
      <c r="RTX43" s="648"/>
      <c r="RTY43" s="7"/>
      <c r="RTZ43" s="10"/>
      <c r="RUA43" s="727"/>
      <c r="RUB43" s="648"/>
      <c r="RUC43" s="7"/>
      <c r="RUD43" s="10"/>
      <c r="RUE43" s="727"/>
      <c r="RUF43" s="648"/>
      <c r="RUG43" s="7"/>
      <c r="RUH43" s="10"/>
      <c r="RUI43" s="727"/>
      <c r="RUJ43" s="648"/>
      <c r="RUK43" s="7"/>
      <c r="RUL43" s="10"/>
      <c r="RUM43" s="727"/>
      <c r="RUN43" s="648"/>
      <c r="RUO43" s="7"/>
      <c r="RUP43" s="10"/>
      <c r="RUQ43" s="727"/>
      <c r="RUR43" s="648"/>
      <c r="RUS43" s="7"/>
      <c r="RUT43" s="10"/>
      <c r="RUU43" s="727"/>
      <c r="RUV43" s="648"/>
      <c r="RUW43" s="7"/>
      <c r="RUX43" s="10"/>
      <c r="RUY43" s="727"/>
      <c r="RUZ43" s="648"/>
      <c r="RVA43" s="7"/>
      <c r="RVB43" s="10"/>
      <c r="RVC43" s="727"/>
      <c r="RVD43" s="648"/>
      <c r="RVE43" s="7"/>
      <c r="RVF43" s="10"/>
      <c r="RVG43" s="727"/>
      <c r="RVH43" s="648"/>
      <c r="RVI43" s="7"/>
      <c r="RVJ43" s="10"/>
      <c r="RVK43" s="727"/>
      <c r="RVL43" s="648"/>
      <c r="RVM43" s="7"/>
      <c r="RVN43" s="10"/>
      <c r="RVO43" s="727"/>
      <c r="RVP43" s="648"/>
      <c r="RVQ43" s="7"/>
      <c r="RVR43" s="10"/>
      <c r="RVS43" s="727"/>
      <c r="RVT43" s="648"/>
      <c r="RVU43" s="7"/>
      <c r="RVV43" s="10"/>
      <c r="RVW43" s="727"/>
      <c r="RVX43" s="648"/>
      <c r="RVY43" s="7"/>
      <c r="RVZ43" s="10"/>
      <c r="RWA43" s="727"/>
      <c r="RWB43" s="648"/>
      <c r="RWC43" s="7"/>
      <c r="RWD43" s="10"/>
      <c r="RWE43" s="727"/>
      <c r="RWF43" s="648"/>
      <c r="RWG43" s="7"/>
      <c r="RWH43" s="10"/>
      <c r="RWI43" s="727"/>
      <c r="RWJ43" s="648"/>
      <c r="RWK43" s="7"/>
      <c r="RWL43" s="10"/>
      <c r="RWM43" s="727"/>
      <c r="RWN43" s="648"/>
      <c r="RWO43" s="7"/>
      <c r="RWP43" s="10"/>
      <c r="RWQ43" s="727"/>
      <c r="RWR43" s="648"/>
      <c r="RWS43" s="7"/>
      <c r="RWT43" s="10"/>
      <c r="RWU43" s="727"/>
      <c r="RWV43" s="648"/>
      <c r="RWW43" s="7"/>
      <c r="RWX43" s="10"/>
      <c r="RWY43" s="727"/>
      <c r="RWZ43" s="648"/>
      <c r="RXA43" s="7"/>
      <c r="RXB43" s="10"/>
      <c r="RXC43" s="727"/>
      <c r="RXD43" s="648"/>
      <c r="RXE43" s="7"/>
      <c r="RXF43" s="10"/>
      <c r="RXG43" s="727"/>
      <c r="RXH43" s="648"/>
      <c r="RXI43" s="7"/>
      <c r="RXJ43" s="10"/>
      <c r="RXK43" s="727"/>
      <c r="RXL43" s="648"/>
      <c r="RXM43" s="7"/>
      <c r="RXN43" s="10"/>
      <c r="RXO43" s="727"/>
      <c r="RXP43" s="648"/>
      <c r="RXQ43" s="7"/>
      <c r="RXR43" s="10"/>
      <c r="RXS43" s="727"/>
      <c r="RXT43" s="648"/>
      <c r="RXU43" s="7"/>
      <c r="RXV43" s="10"/>
      <c r="RXW43" s="727"/>
      <c r="RXX43" s="648"/>
      <c r="RXY43" s="7"/>
      <c r="RXZ43" s="10"/>
      <c r="RYA43" s="727"/>
      <c r="RYB43" s="648"/>
      <c r="RYC43" s="7"/>
      <c r="RYD43" s="10"/>
      <c r="RYE43" s="727"/>
      <c r="RYF43" s="648"/>
      <c r="RYG43" s="7"/>
      <c r="RYH43" s="10"/>
      <c r="RYI43" s="727"/>
      <c r="RYJ43" s="648"/>
      <c r="RYK43" s="7"/>
      <c r="RYL43" s="10"/>
      <c r="RYM43" s="727"/>
      <c r="RYN43" s="648"/>
      <c r="RYO43" s="7"/>
      <c r="RYP43" s="10"/>
      <c r="RYQ43" s="727"/>
      <c r="RYR43" s="648"/>
      <c r="RYS43" s="7"/>
      <c r="RYT43" s="10"/>
      <c r="RYU43" s="727"/>
      <c r="RYV43" s="648"/>
      <c r="RYW43" s="7"/>
      <c r="RYX43" s="10"/>
      <c r="RYY43" s="727"/>
      <c r="RYZ43" s="648"/>
      <c r="RZA43" s="7"/>
      <c r="RZB43" s="10"/>
      <c r="RZC43" s="727"/>
      <c r="RZD43" s="648"/>
      <c r="RZE43" s="7"/>
      <c r="RZF43" s="10"/>
      <c r="RZG43" s="727"/>
      <c r="RZH43" s="648"/>
      <c r="RZI43" s="7"/>
      <c r="RZJ43" s="10"/>
      <c r="RZK43" s="727"/>
      <c r="RZL43" s="648"/>
      <c r="RZM43" s="7"/>
      <c r="RZN43" s="10"/>
      <c r="RZO43" s="727"/>
      <c r="RZP43" s="648"/>
      <c r="RZQ43" s="7"/>
      <c r="RZR43" s="10"/>
      <c r="RZS43" s="727"/>
      <c r="RZT43" s="648"/>
      <c r="RZU43" s="7"/>
      <c r="RZV43" s="10"/>
      <c r="RZW43" s="727"/>
      <c r="RZX43" s="648"/>
      <c r="RZY43" s="7"/>
      <c r="RZZ43" s="10"/>
      <c r="SAA43" s="727"/>
      <c r="SAB43" s="648"/>
      <c r="SAC43" s="7"/>
      <c r="SAD43" s="10"/>
      <c r="SAE43" s="727"/>
      <c r="SAF43" s="648"/>
      <c r="SAG43" s="7"/>
      <c r="SAH43" s="10"/>
      <c r="SAI43" s="727"/>
      <c r="SAJ43" s="648"/>
      <c r="SAK43" s="7"/>
      <c r="SAL43" s="10"/>
      <c r="SAM43" s="727"/>
      <c r="SAN43" s="648"/>
      <c r="SAO43" s="7"/>
      <c r="SAP43" s="10"/>
      <c r="SAQ43" s="727"/>
      <c r="SAR43" s="648"/>
      <c r="SAS43" s="7"/>
      <c r="SAT43" s="10"/>
      <c r="SAU43" s="727"/>
      <c r="SAV43" s="648"/>
      <c r="SAW43" s="7"/>
      <c r="SAX43" s="10"/>
      <c r="SAY43" s="727"/>
      <c r="SAZ43" s="648"/>
      <c r="SBA43" s="7"/>
      <c r="SBB43" s="10"/>
      <c r="SBC43" s="727"/>
      <c r="SBD43" s="648"/>
      <c r="SBE43" s="7"/>
      <c r="SBF43" s="10"/>
      <c r="SBG43" s="727"/>
      <c r="SBH43" s="648"/>
      <c r="SBI43" s="7"/>
      <c r="SBJ43" s="10"/>
      <c r="SBK43" s="727"/>
      <c r="SBL43" s="648"/>
      <c r="SBM43" s="7"/>
      <c r="SBN43" s="10"/>
      <c r="SBO43" s="727"/>
      <c r="SBP43" s="648"/>
      <c r="SBQ43" s="7"/>
      <c r="SBR43" s="10"/>
      <c r="SBS43" s="727"/>
      <c r="SBT43" s="648"/>
      <c r="SBU43" s="7"/>
      <c r="SBV43" s="10"/>
      <c r="SBW43" s="727"/>
      <c r="SBX43" s="648"/>
      <c r="SBY43" s="7"/>
      <c r="SBZ43" s="10"/>
      <c r="SCA43" s="727"/>
      <c r="SCB43" s="648"/>
      <c r="SCC43" s="7"/>
      <c r="SCD43" s="10"/>
      <c r="SCE43" s="727"/>
      <c r="SCF43" s="648"/>
      <c r="SCG43" s="7"/>
      <c r="SCH43" s="10"/>
      <c r="SCI43" s="727"/>
      <c r="SCJ43" s="648"/>
      <c r="SCK43" s="7"/>
      <c r="SCL43" s="10"/>
      <c r="SCM43" s="727"/>
      <c r="SCN43" s="648"/>
      <c r="SCO43" s="7"/>
      <c r="SCP43" s="10"/>
      <c r="SCQ43" s="727"/>
      <c r="SCR43" s="648"/>
      <c r="SCS43" s="7"/>
      <c r="SCT43" s="10"/>
      <c r="SCU43" s="727"/>
      <c r="SCV43" s="648"/>
      <c r="SCW43" s="7"/>
      <c r="SCX43" s="10"/>
      <c r="SCY43" s="727"/>
      <c r="SCZ43" s="648"/>
      <c r="SDA43" s="7"/>
      <c r="SDB43" s="10"/>
      <c r="SDC43" s="727"/>
      <c r="SDD43" s="648"/>
      <c r="SDE43" s="7"/>
      <c r="SDF43" s="10"/>
      <c r="SDG43" s="727"/>
      <c r="SDH43" s="648"/>
      <c r="SDI43" s="7"/>
      <c r="SDJ43" s="10"/>
      <c r="SDK43" s="727"/>
      <c r="SDL43" s="648"/>
      <c r="SDM43" s="7"/>
      <c r="SDN43" s="10"/>
      <c r="SDO43" s="727"/>
      <c r="SDP43" s="648"/>
      <c r="SDQ43" s="7"/>
      <c r="SDR43" s="10"/>
      <c r="SDS43" s="727"/>
      <c r="SDT43" s="648"/>
      <c r="SDU43" s="7"/>
      <c r="SDV43" s="10"/>
      <c r="SDW43" s="727"/>
      <c r="SDX43" s="648"/>
      <c r="SDY43" s="7"/>
      <c r="SDZ43" s="10"/>
      <c r="SEA43" s="727"/>
      <c r="SEB43" s="648"/>
      <c r="SEC43" s="7"/>
      <c r="SED43" s="10"/>
      <c r="SEE43" s="727"/>
      <c r="SEF43" s="648"/>
      <c r="SEG43" s="7"/>
      <c r="SEH43" s="10"/>
      <c r="SEI43" s="727"/>
      <c r="SEJ43" s="648"/>
      <c r="SEK43" s="7"/>
      <c r="SEL43" s="10"/>
      <c r="SEM43" s="727"/>
      <c r="SEN43" s="648"/>
      <c r="SEO43" s="7"/>
      <c r="SEP43" s="10"/>
      <c r="SEQ43" s="727"/>
      <c r="SER43" s="648"/>
      <c r="SES43" s="7"/>
      <c r="SET43" s="10"/>
      <c r="SEU43" s="727"/>
      <c r="SEV43" s="648"/>
      <c r="SEW43" s="7"/>
      <c r="SEX43" s="10"/>
      <c r="SEY43" s="727"/>
      <c r="SEZ43" s="648"/>
      <c r="SFA43" s="7"/>
      <c r="SFB43" s="10"/>
      <c r="SFC43" s="727"/>
      <c r="SFD43" s="648"/>
      <c r="SFE43" s="7"/>
      <c r="SFF43" s="10"/>
      <c r="SFG43" s="727"/>
      <c r="SFH43" s="648"/>
      <c r="SFI43" s="7"/>
      <c r="SFJ43" s="10"/>
      <c r="SFK43" s="727"/>
      <c r="SFL43" s="648"/>
      <c r="SFM43" s="7"/>
      <c r="SFN43" s="10"/>
      <c r="SFO43" s="727"/>
      <c r="SFP43" s="648"/>
      <c r="SFQ43" s="7"/>
      <c r="SFR43" s="10"/>
      <c r="SFS43" s="727"/>
      <c r="SFT43" s="648"/>
      <c r="SFU43" s="7"/>
      <c r="SFV43" s="10"/>
      <c r="SFW43" s="727"/>
      <c r="SFX43" s="648"/>
      <c r="SFY43" s="7"/>
      <c r="SFZ43" s="10"/>
      <c r="SGA43" s="727"/>
      <c r="SGB43" s="648"/>
      <c r="SGC43" s="7"/>
      <c r="SGD43" s="10"/>
      <c r="SGE43" s="727"/>
      <c r="SGF43" s="648"/>
      <c r="SGG43" s="7"/>
      <c r="SGH43" s="10"/>
      <c r="SGI43" s="727"/>
      <c r="SGJ43" s="648"/>
      <c r="SGK43" s="7"/>
      <c r="SGL43" s="10"/>
      <c r="SGM43" s="727"/>
      <c r="SGN43" s="648"/>
      <c r="SGO43" s="7"/>
      <c r="SGP43" s="10"/>
      <c r="SGQ43" s="727"/>
      <c r="SGR43" s="648"/>
      <c r="SGS43" s="7"/>
      <c r="SGT43" s="10"/>
      <c r="SGU43" s="727"/>
      <c r="SGV43" s="648"/>
      <c r="SGW43" s="7"/>
      <c r="SGX43" s="10"/>
      <c r="SGY43" s="727"/>
      <c r="SGZ43" s="648"/>
      <c r="SHA43" s="7"/>
      <c r="SHB43" s="10"/>
      <c r="SHC43" s="727"/>
      <c r="SHD43" s="648"/>
      <c r="SHE43" s="7"/>
      <c r="SHF43" s="10"/>
      <c r="SHG43" s="727"/>
      <c r="SHH43" s="648"/>
      <c r="SHI43" s="7"/>
      <c r="SHJ43" s="10"/>
      <c r="SHK43" s="727"/>
      <c r="SHL43" s="648"/>
      <c r="SHM43" s="7"/>
      <c r="SHN43" s="10"/>
      <c r="SHO43" s="727"/>
      <c r="SHP43" s="648"/>
      <c r="SHQ43" s="7"/>
      <c r="SHR43" s="10"/>
      <c r="SHS43" s="727"/>
      <c r="SHT43" s="648"/>
      <c r="SHU43" s="7"/>
      <c r="SHV43" s="10"/>
      <c r="SHW43" s="727"/>
      <c r="SHX43" s="648"/>
      <c r="SHY43" s="7"/>
      <c r="SHZ43" s="10"/>
      <c r="SIA43" s="727"/>
      <c r="SIB43" s="648"/>
      <c r="SIC43" s="7"/>
      <c r="SID43" s="10"/>
      <c r="SIE43" s="727"/>
      <c r="SIF43" s="648"/>
      <c r="SIG43" s="7"/>
      <c r="SIH43" s="10"/>
      <c r="SII43" s="727"/>
      <c r="SIJ43" s="648"/>
      <c r="SIK43" s="7"/>
      <c r="SIL43" s="10"/>
      <c r="SIM43" s="727"/>
      <c r="SIN43" s="648"/>
      <c r="SIO43" s="7"/>
      <c r="SIP43" s="10"/>
      <c r="SIQ43" s="727"/>
      <c r="SIR43" s="648"/>
      <c r="SIS43" s="7"/>
      <c r="SIT43" s="10"/>
      <c r="SIU43" s="727"/>
      <c r="SIV43" s="648"/>
      <c r="SIW43" s="7"/>
      <c r="SIX43" s="10"/>
      <c r="SIY43" s="727"/>
      <c r="SIZ43" s="648"/>
      <c r="SJA43" s="7"/>
      <c r="SJB43" s="10"/>
      <c r="SJC43" s="727"/>
      <c r="SJD43" s="648"/>
      <c r="SJE43" s="7"/>
      <c r="SJF43" s="10"/>
      <c r="SJG43" s="727"/>
      <c r="SJH43" s="648"/>
      <c r="SJI43" s="7"/>
      <c r="SJJ43" s="10"/>
      <c r="SJK43" s="727"/>
      <c r="SJL43" s="648"/>
      <c r="SJM43" s="7"/>
      <c r="SJN43" s="10"/>
      <c r="SJO43" s="727"/>
      <c r="SJP43" s="648"/>
      <c r="SJQ43" s="7"/>
      <c r="SJR43" s="10"/>
      <c r="SJS43" s="727"/>
      <c r="SJT43" s="648"/>
      <c r="SJU43" s="7"/>
      <c r="SJV43" s="10"/>
      <c r="SJW43" s="727"/>
      <c r="SJX43" s="648"/>
      <c r="SJY43" s="7"/>
      <c r="SJZ43" s="10"/>
      <c r="SKA43" s="727"/>
      <c r="SKB43" s="648"/>
      <c r="SKC43" s="7"/>
      <c r="SKD43" s="10"/>
      <c r="SKE43" s="727"/>
      <c r="SKF43" s="648"/>
      <c r="SKG43" s="7"/>
      <c r="SKH43" s="10"/>
      <c r="SKI43" s="727"/>
      <c r="SKJ43" s="648"/>
      <c r="SKK43" s="7"/>
      <c r="SKL43" s="10"/>
      <c r="SKM43" s="727"/>
      <c r="SKN43" s="648"/>
      <c r="SKO43" s="7"/>
      <c r="SKP43" s="10"/>
      <c r="SKQ43" s="727"/>
      <c r="SKR43" s="648"/>
      <c r="SKS43" s="7"/>
      <c r="SKT43" s="10"/>
      <c r="SKU43" s="727"/>
      <c r="SKV43" s="648"/>
      <c r="SKW43" s="7"/>
      <c r="SKX43" s="10"/>
      <c r="SKY43" s="727"/>
      <c r="SKZ43" s="648"/>
      <c r="SLA43" s="7"/>
      <c r="SLB43" s="10"/>
      <c r="SLC43" s="727"/>
      <c r="SLD43" s="648"/>
      <c r="SLE43" s="7"/>
      <c r="SLF43" s="10"/>
      <c r="SLG43" s="727"/>
      <c r="SLH43" s="648"/>
      <c r="SLI43" s="7"/>
      <c r="SLJ43" s="10"/>
      <c r="SLK43" s="727"/>
      <c r="SLL43" s="648"/>
      <c r="SLM43" s="7"/>
      <c r="SLN43" s="10"/>
      <c r="SLO43" s="727"/>
      <c r="SLP43" s="648"/>
      <c r="SLQ43" s="7"/>
      <c r="SLR43" s="10"/>
      <c r="SLS43" s="727"/>
      <c r="SLT43" s="648"/>
      <c r="SLU43" s="7"/>
      <c r="SLV43" s="10"/>
      <c r="SLW43" s="727"/>
      <c r="SLX43" s="648"/>
      <c r="SLY43" s="7"/>
      <c r="SLZ43" s="10"/>
      <c r="SMA43" s="727"/>
      <c r="SMB43" s="648"/>
      <c r="SMC43" s="7"/>
      <c r="SMD43" s="10"/>
      <c r="SME43" s="727"/>
      <c r="SMF43" s="648"/>
      <c r="SMG43" s="7"/>
      <c r="SMH43" s="10"/>
      <c r="SMI43" s="727"/>
      <c r="SMJ43" s="648"/>
      <c r="SMK43" s="7"/>
      <c r="SML43" s="10"/>
      <c r="SMM43" s="727"/>
      <c r="SMN43" s="648"/>
      <c r="SMO43" s="7"/>
      <c r="SMP43" s="10"/>
      <c r="SMQ43" s="727"/>
      <c r="SMR43" s="648"/>
      <c r="SMS43" s="7"/>
      <c r="SMT43" s="10"/>
      <c r="SMU43" s="727"/>
      <c r="SMV43" s="648"/>
      <c r="SMW43" s="7"/>
      <c r="SMX43" s="10"/>
      <c r="SMY43" s="727"/>
      <c r="SMZ43" s="648"/>
      <c r="SNA43" s="7"/>
      <c r="SNB43" s="10"/>
      <c r="SNC43" s="727"/>
      <c r="SND43" s="648"/>
      <c r="SNE43" s="7"/>
      <c r="SNF43" s="10"/>
      <c r="SNG43" s="727"/>
      <c r="SNH43" s="648"/>
      <c r="SNI43" s="7"/>
      <c r="SNJ43" s="10"/>
      <c r="SNK43" s="727"/>
      <c r="SNL43" s="648"/>
      <c r="SNM43" s="7"/>
      <c r="SNN43" s="10"/>
      <c r="SNO43" s="727"/>
      <c r="SNP43" s="648"/>
      <c r="SNQ43" s="7"/>
      <c r="SNR43" s="10"/>
      <c r="SNS43" s="727"/>
      <c r="SNT43" s="648"/>
      <c r="SNU43" s="7"/>
      <c r="SNV43" s="10"/>
      <c r="SNW43" s="727"/>
      <c r="SNX43" s="648"/>
      <c r="SNY43" s="7"/>
      <c r="SNZ43" s="10"/>
      <c r="SOA43" s="727"/>
      <c r="SOB43" s="648"/>
      <c r="SOC43" s="7"/>
      <c r="SOD43" s="10"/>
      <c r="SOE43" s="727"/>
      <c r="SOF43" s="648"/>
      <c r="SOG43" s="7"/>
      <c r="SOH43" s="10"/>
      <c r="SOI43" s="727"/>
      <c r="SOJ43" s="648"/>
      <c r="SOK43" s="7"/>
      <c r="SOL43" s="10"/>
      <c r="SOM43" s="727"/>
      <c r="SON43" s="648"/>
      <c r="SOO43" s="7"/>
      <c r="SOP43" s="10"/>
      <c r="SOQ43" s="727"/>
      <c r="SOR43" s="648"/>
      <c r="SOS43" s="7"/>
      <c r="SOT43" s="10"/>
      <c r="SOU43" s="727"/>
      <c r="SOV43" s="648"/>
      <c r="SOW43" s="7"/>
      <c r="SOX43" s="10"/>
      <c r="SOY43" s="727"/>
      <c r="SOZ43" s="648"/>
      <c r="SPA43" s="7"/>
      <c r="SPB43" s="10"/>
      <c r="SPC43" s="727"/>
      <c r="SPD43" s="648"/>
      <c r="SPE43" s="7"/>
      <c r="SPF43" s="10"/>
      <c r="SPG43" s="727"/>
      <c r="SPH43" s="648"/>
      <c r="SPI43" s="7"/>
      <c r="SPJ43" s="10"/>
      <c r="SPK43" s="727"/>
      <c r="SPL43" s="648"/>
      <c r="SPM43" s="7"/>
      <c r="SPN43" s="10"/>
      <c r="SPO43" s="727"/>
      <c r="SPP43" s="648"/>
      <c r="SPQ43" s="7"/>
      <c r="SPR43" s="10"/>
      <c r="SPS43" s="727"/>
      <c r="SPT43" s="648"/>
      <c r="SPU43" s="7"/>
      <c r="SPV43" s="10"/>
      <c r="SPW43" s="727"/>
      <c r="SPX43" s="648"/>
      <c r="SPY43" s="7"/>
      <c r="SPZ43" s="10"/>
      <c r="SQA43" s="727"/>
      <c r="SQB43" s="648"/>
      <c r="SQC43" s="7"/>
      <c r="SQD43" s="10"/>
      <c r="SQE43" s="727"/>
      <c r="SQF43" s="648"/>
      <c r="SQG43" s="7"/>
      <c r="SQH43" s="10"/>
      <c r="SQI43" s="727"/>
      <c r="SQJ43" s="648"/>
      <c r="SQK43" s="7"/>
      <c r="SQL43" s="10"/>
      <c r="SQM43" s="727"/>
      <c r="SQN43" s="648"/>
      <c r="SQO43" s="7"/>
      <c r="SQP43" s="10"/>
      <c r="SQQ43" s="727"/>
      <c r="SQR43" s="648"/>
      <c r="SQS43" s="7"/>
      <c r="SQT43" s="10"/>
      <c r="SQU43" s="727"/>
      <c r="SQV43" s="648"/>
      <c r="SQW43" s="7"/>
      <c r="SQX43" s="10"/>
      <c r="SQY43" s="727"/>
      <c r="SQZ43" s="648"/>
      <c r="SRA43" s="7"/>
      <c r="SRB43" s="10"/>
      <c r="SRC43" s="727"/>
      <c r="SRD43" s="648"/>
      <c r="SRE43" s="7"/>
      <c r="SRF43" s="10"/>
      <c r="SRG43" s="727"/>
      <c r="SRH43" s="648"/>
      <c r="SRI43" s="7"/>
      <c r="SRJ43" s="10"/>
      <c r="SRK43" s="727"/>
      <c r="SRL43" s="648"/>
      <c r="SRM43" s="7"/>
      <c r="SRN43" s="10"/>
      <c r="SRO43" s="727"/>
      <c r="SRP43" s="648"/>
      <c r="SRQ43" s="7"/>
      <c r="SRR43" s="10"/>
      <c r="SRS43" s="727"/>
      <c r="SRT43" s="648"/>
      <c r="SRU43" s="7"/>
      <c r="SRV43" s="10"/>
      <c r="SRW43" s="727"/>
      <c r="SRX43" s="648"/>
      <c r="SRY43" s="7"/>
      <c r="SRZ43" s="10"/>
      <c r="SSA43" s="727"/>
      <c r="SSB43" s="648"/>
      <c r="SSC43" s="7"/>
      <c r="SSD43" s="10"/>
      <c r="SSE43" s="727"/>
      <c r="SSF43" s="648"/>
      <c r="SSG43" s="7"/>
      <c r="SSH43" s="10"/>
      <c r="SSI43" s="727"/>
      <c r="SSJ43" s="648"/>
      <c r="SSK43" s="7"/>
      <c r="SSL43" s="10"/>
      <c r="SSM43" s="727"/>
      <c r="SSN43" s="648"/>
      <c r="SSO43" s="7"/>
      <c r="SSP43" s="10"/>
      <c r="SSQ43" s="727"/>
      <c r="SSR43" s="648"/>
      <c r="SSS43" s="7"/>
      <c r="SST43" s="10"/>
      <c r="SSU43" s="727"/>
      <c r="SSV43" s="648"/>
      <c r="SSW43" s="7"/>
      <c r="SSX43" s="10"/>
      <c r="SSY43" s="727"/>
      <c r="SSZ43" s="648"/>
      <c r="STA43" s="7"/>
      <c r="STB43" s="10"/>
      <c r="STC43" s="727"/>
      <c r="STD43" s="648"/>
      <c r="STE43" s="7"/>
      <c r="STF43" s="10"/>
      <c r="STG43" s="727"/>
      <c r="STH43" s="648"/>
      <c r="STI43" s="7"/>
      <c r="STJ43" s="10"/>
      <c r="STK43" s="727"/>
      <c r="STL43" s="648"/>
      <c r="STM43" s="7"/>
      <c r="STN43" s="10"/>
      <c r="STO43" s="727"/>
      <c r="STP43" s="648"/>
      <c r="STQ43" s="7"/>
      <c r="STR43" s="10"/>
      <c r="STS43" s="727"/>
      <c r="STT43" s="648"/>
      <c r="STU43" s="7"/>
      <c r="STV43" s="10"/>
      <c r="STW43" s="727"/>
      <c r="STX43" s="648"/>
      <c r="STY43" s="7"/>
      <c r="STZ43" s="10"/>
      <c r="SUA43" s="727"/>
      <c r="SUB43" s="648"/>
      <c r="SUC43" s="7"/>
      <c r="SUD43" s="10"/>
      <c r="SUE43" s="727"/>
      <c r="SUF43" s="648"/>
      <c r="SUG43" s="7"/>
      <c r="SUH43" s="10"/>
      <c r="SUI43" s="727"/>
      <c r="SUJ43" s="648"/>
      <c r="SUK43" s="7"/>
      <c r="SUL43" s="10"/>
      <c r="SUM43" s="727"/>
      <c r="SUN43" s="648"/>
      <c r="SUO43" s="7"/>
      <c r="SUP43" s="10"/>
      <c r="SUQ43" s="727"/>
      <c r="SUR43" s="648"/>
      <c r="SUS43" s="7"/>
      <c r="SUT43" s="10"/>
      <c r="SUU43" s="727"/>
      <c r="SUV43" s="648"/>
      <c r="SUW43" s="7"/>
      <c r="SUX43" s="10"/>
      <c r="SUY43" s="727"/>
      <c r="SUZ43" s="648"/>
      <c r="SVA43" s="7"/>
      <c r="SVB43" s="10"/>
      <c r="SVC43" s="727"/>
      <c r="SVD43" s="648"/>
      <c r="SVE43" s="7"/>
      <c r="SVF43" s="10"/>
      <c r="SVG43" s="727"/>
      <c r="SVH43" s="648"/>
      <c r="SVI43" s="7"/>
      <c r="SVJ43" s="10"/>
      <c r="SVK43" s="727"/>
      <c r="SVL43" s="648"/>
      <c r="SVM43" s="7"/>
      <c r="SVN43" s="10"/>
      <c r="SVO43" s="727"/>
      <c r="SVP43" s="648"/>
      <c r="SVQ43" s="7"/>
      <c r="SVR43" s="10"/>
      <c r="SVS43" s="727"/>
      <c r="SVT43" s="648"/>
      <c r="SVU43" s="7"/>
      <c r="SVV43" s="10"/>
      <c r="SVW43" s="727"/>
      <c r="SVX43" s="648"/>
      <c r="SVY43" s="7"/>
      <c r="SVZ43" s="10"/>
      <c r="SWA43" s="727"/>
      <c r="SWB43" s="648"/>
      <c r="SWC43" s="7"/>
      <c r="SWD43" s="10"/>
      <c r="SWE43" s="727"/>
      <c r="SWF43" s="648"/>
      <c r="SWG43" s="7"/>
      <c r="SWH43" s="10"/>
      <c r="SWI43" s="727"/>
      <c r="SWJ43" s="648"/>
      <c r="SWK43" s="7"/>
      <c r="SWL43" s="10"/>
      <c r="SWM43" s="727"/>
      <c r="SWN43" s="648"/>
      <c r="SWO43" s="7"/>
      <c r="SWP43" s="10"/>
      <c r="SWQ43" s="727"/>
      <c r="SWR43" s="648"/>
      <c r="SWS43" s="7"/>
      <c r="SWT43" s="10"/>
      <c r="SWU43" s="727"/>
      <c r="SWV43" s="648"/>
      <c r="SWW43" s="7"/>
      <c r="SWX43" s="10"/>
      <c r="SWY43" s="727"/>
      <c r="SWZ43" s="648"/>
      <c r="SXA43" s="7"/>
      <c r="SXB43" s="10"/>
      <c r="SXC43" s="727"/>
      <c r="SXD43" s="648"/>
      <c r="SXE43" s="7"/>
      <c r="SXF43" s="10"/>
      <c r="SXG43" s="727"/>
      <c r="SXH43" s="648"/>
      <c r="SXI43" s="7"/>
      <c r="SXJ43" s="10"/>
      <c r="SXK43" s="727"/>
      <c r="SXL43" s="648"/>
      <c r="SXM43" s="7"/>
      <c r="SXN43" s="10"/>
      <c r="SXO43" s="727"/>
      <c r="SXP43" s="648"/>
      <c r="SXQ43" s="7"/>
      <c r="SXR43" s="10"/>
      <c r="SXS43" s="727"/>
      <c r="SXT43" s="648"/>
      <c r="SXU43" s="7"/>
      <c r="SXV43" s="10"/>
      <c r="SXW43" s="727"/>
      <c r="SXX43" s="648"/>
      <c r="SXY43" s="7"/>
      <c r="SXZ43" s="10"/>
      <c r="SYA43" s="727"/>
      <c r="SYB43" s="648"/>
      <c r="SYC43" s="7"/>
      <c r="SYD43" s="10"/>
      <c r="SYE43" s="727"/>
      <c r="SYF43" s="648"/>
      <c r="SYG43" s="7"/>
      <c r="SYH43" s="10"/>
      <c r="SYI43" s="727"/>
      <c r="SYJ43" s="648"/>
      <c r="SYK43" s="7"/>
      <c r="SYL43" s="10"/>
      <c r="SYM43" s="727"/>
      <c r="SYN43" s="648"/>
      <c r="SYO43" s="7"/>
      <c r="SYP43" s="10"/>
      <c r="SYQ43" s="727"/>
      <c r="SYR43" s="648"/>
      <c r="SYS43" s="7"/>
      <c r="SYT43" s="10"/>
      <c r="SYU43" s="727"/>
      <c r="SYV43" s="648"/>
      <c r="SYW43" s="7"/>
      <c r="SYX43" s="10"/>
      <c r="SYY43" s="727"/>
      <c r="SYZ43" s="648"/>
      <c r="SZA43" s="7"/>
      <c r="SZB43" s="10"/>
      <c r="SZC43" s="727"/>
      <c r="SZD43" s="648"/>
      <c r="SZE43" s="7"/>
      <c r="SZF43" s="10"/>
      <c r="SZG43" s="727"/>
      <c r="SZH43" s="648"/>
      <c r="SZI43" s="7"/>
      <c r="SZJ43" s="10"/>
      <c r="SZK43" s="727"/>
      <c r="SZL43" s="648"/>
      <c r="SZM43" s="7"/>
      <c r="SZN43" s="10"/>
      <c r="SZO43" s="727"/>
      <c r="SZP43" s="648"/>
      <c r="SZQ43" s="7"/>
      <c r="SZR43" s="10"/>
      <c r="SZS43" s="727"/>
      <c r="SZT43" s="648"/>
      <c r="SZU43" s="7"/>
      <c r="SZV43" s="10"/>
      <c r="SZW43" s="727"/>
      <c r="SZX43" s="648"/>
      <c r="SZY43" s="7"/>
      <c r="SZZ43" s="10"/>
      <c r="TAA43" s="727"/>
      <c r="TAB43" s="648"/>
      <c r="TAC43" s="7"/>
      <c r="TAD43" s="10"/>
      <c r="TAE43" s="727"/>
      <c r="TAF43" s="648"/>
      <c r="TAG43" s="7"/>
      <c r="TAH43" s="10"/>
      <c r="TAI43" s="727"/>
      <c r="TAJ43" s="648"/>
      <c r="TAK43" s="7"/>
      <c r="TAL43" s="10"/>
      <c r="TAM43" s="727"/>
      <c r="TAN43" s="648"/>
      <c r="TAO43" s="7"/>
      <c r="TAP43" s="10"/>
      <c r="TAQ43" s="727"/>
      <c r="TAR43" s="648"/>
      <c r="TAS43" s="7"/>
      <c r="TAT43" s="10"/>
      <c r="TAU43" s="727"/>
      <c r="TAV43" s="648"/>
      <c r="TAW43" s="7"/>
      <c r="TAX43" s="10"/>
      <c r="TAY43" s="727"/>
      <c r="TAZ43" s="648"/>
      <c r="TBA43" s="7"/>
      <c r="TBB43" s="10"/>
      <c r="TBC43" s="727"/>
      <c r="TBD43" s="648"/>
      <c r="TBE43" s="7"/>
      <c r="TBF43" s="10"/>
      <c r="TBG43" s="727"/>
      <c r="TBH43" s="648"/>
      <c r="TBI43" s="7"/>
      <c r="TBJ43" s="10"/>
      <c r="TBK43" s="727"/>
      <c r="TBL43" s="648"/>
      <c r="TBM43" s="7"/>
      <c r="TBN43" s="10"/>
      <c r="TBO43" s="727"/>
      <c r="TBP43" s="648"/>
      <c r="TBQ43" s="7"/>
      <c r="TBR43" s="10"/>
      <c r="TBS43" s="727"/>
      <c r="TBT43" s="648"/>
      <c r="TBU43" s="7"/>
      <c r="TBV43" s="10"/>
      <c r="TBW43" s="727"/>
      <c r="TBX43" s="648"/>
      <c r="TBY43" s="7"/>
      <c r="TBZ43" s="10"/>
      <c r="TCA43" s="727"/>
      <c r="TCB43" s="648"/>
      <c r="TCC43" s="7"/>
      <c r="TCD43" s="10"/>
      <c r="TCE43" s="727"/>
      <c r="TCF43" s="648"/>
      <c r="TCG43" s="7"/>
      <c r="TCH43" s="10"/>
      <c r="TCI43" s="727"/>
      <c r="TCJ43" s="648"/>
      <c r="TCK43" s="7"/>
      <c r="TCL43" s="10"/>
      <c r="TCM43" s="727"/>
      <c r="TCN43" s="648"/>
      <c r="TCO43" s="7"/>
      <c r="TCP43" s="10"/>
      <c r="TCQ43" s="727"/>
      <c r="TCR43" s="648"/>
      <c r="TCS43" s="7"/>
      <c r="TCT43" s="10"/>
      <c r="TCU43" s="727"/>
      <c r="TCV43" s="648"/>
      <c r="TCW43" s="7"/>
      <c r="TCX43" s="10"/>
      <c r="TCY43" s="727"/>
      <c r="TCZ43" s="648"/>
      <c r="TDA43" s="7"/>
      <c r="TDB43" s="10"/>
      <c r="TDC43" s="727"/>
      <c r="TDD43" s="648"/>
      <c r="TDE43" s="7"/>
      <c r="TDF43" s="10"/>
      <c r="TDG43" s="727"/>
      <c r="TDH43" s="648"/>
      <c r="TDI43" s="7"/>
      <c r="TDJ43" s="10"/>
      <c r="TDK43" s="727"/>
      <c r="TDL43" s="648"/>
      <c r="TDM43" s="7"/>
      <c r="TDN43" s="10"/>
      <c r="TDO43" s="727"/>
      <c r="TDP43" s="648"/>
      <c r="TDQ43" s="7"/>
      <c r="TDR43" s="10"/>
      <c r="TDS43" s="727"/>
      <c r="TDT43" s="648"/>
      <c r="TDU43" s="7"/>
      <c r="TDV43" s="10"/>
      <c r="TDW43" s="727"/>
      <c r="TDX43" s="648"/>
      <c r="TDY43" s="7"/>
      <c r="TDZ43" s="10"/>
      <c r="TEA43" s="727"/>
      <c r="TEB43" s="648"/>
      <c r="TEC43" s="7"/>
      <c r="TED43" s="10"/>
      <c r="TEE43" s="727"/>
      <c r="TEF43" s="648"/>
      <c r="TEG43" s="7"/>
      <c r="TEH43" s="10"/>
      <c r="TEI43" s="727"/>
      <c r="TEJ43" s="648"/>
      <c r="TEK43" s="7"/>
      <c r="TEL43" s="10"/>
      <c r="TEM43" s="727"/>
      <c r="TEN43" s="648"/>
      <c r="TEO43" s="7"/>
      <c r="TEP43" s="10"/>
      <c r="TEQ43" s="727"/>
      <c r="TER43" s="648"/>
      <c r="TES43" s="7"/>
      <c r="TET43" s="10"/>
      <c r="TEU43" s="727"/>
      <c r="TEV43" s="648"/>
      <c r="TEW43" s="7"/>
      <c r="TEX43" s="10"/>
      <c r="TEY43" s="727"/>
      <c r="TEZ43" s="648"/>
      <c r="TFA43" s="7"/>
      <c r="TFB43" s="10"/>
      <c r="TFC43" s="727"/>
      <c r="TFD43" s="648"/>
      <c r="TFE43" s="7"/>
      <c r="TFF43" s="10"/>
      <c r="TFG43" s="727"/>
      <c r="TFH43" s="648"/>
      <c r="TFI43" s="7"/>
      <c r="TFJ43" s="10"/>
      <c r="TFK43" s="727"/>
      <c r="TFL43" s="648"/>
      <c r="TFM43" s="7"/>
      <c r="TFN43" s="10"/>
      <c r="TFO43" s="727"/>
      <c r="TFP43" s="648"/>
      <c r="TFQ43" s="7"/>
      <c r="TFR43" s="10"/>
      <c r="TFS43" s="727"/>
      <c r="TFT43" s="648"/>
      <c r="TFU43" s="7"/>
      <c r="TFV43" s="10"/>
      <c r="TFW43" s="727"/>
      <c r="TFX43" s="648"/>
      <c r="TFY43" s="7"/>
      <c r="TFZ43" s="10"/>
      <c r="TGA43" s="727"/>
      <c r="TGB43" s="648"/>
      <c r="TGC43" s="7"/>
      <c r="TGD43" s="10"/>
      <c r="TGE43" s="727"/>
      <c r="TGF43" s="648"/>
      <c r="TGG43" s="7"/>
      <c r="TGH43" s="10"/>
      <c r="TGI43" s="727"/>
      <c r="TGJ43" s="648"/>
      <c r="TGK43" s="7"/>
      <c r="TGL43" s="10"/>
      <c r="TGM43" s="727"/>
      <c r="TGN43" s="648"/>
      <c r="TGO43" s="7"/>
      <c r="TGP43" s="10"/>
      <c r="TGQ43" s="727"/>
      <c r="TGR43" s="648"/>
      <c r="TGS43" s="7"/>
      <c r="TGT43" s="10"/>
      <c r="TGU43" s="727"/>
      <c r="TGV43" s="648"/>
      <c r="TGW43" s="7"/>
      <c r="TGX43" s="10"/>
      <c r="TGY43" s="727"/>
      <c r="TGZ43" s="648"/>
      <c r="THA43" s="7"/>
      <c r="THB43" s="10"/>
      <c r="THC43" s="727"/>
      <c r="THD43" s="648"/>
      <c r="THE43" s="7"/>
      <c r="THF43" s="10"/>
      <c r="THG43" s="727"/>
      <c r="THH43" s="648"/>
      <c r="THI43" s="7"/>
      <c r="THJ43" s="10"/>
      <c r="THK43" s="727"/>
      <c r="THL43" s="648"/>
      <c r="THM43" s="7"/>
      <c r="THN43" s="10"/>
      <c r="THO43" s="727"/>
      <c r="THP43" s="648"/>
      <c r="THQ43" s="7"/>
      <c r="THR43" s="10"/>
      <c r="THS43" s="727"/>
      <c r="THT43" s="648"/>
      <c r="THU43" s="7"/>
      <c r="THV43" s="10"/>
      <c r="THW43" s="727"/>
      <c r="THX43" s="648"/>
      <c r="THY43" s="7"/>
      <c r="THZ43" s="10"/>
      <c r="TIA43" s="727"/>
      <c r="TIB43" s="648"/>
      <c r="TIC43" s="7"/>
      <c r="TID43" s="10"/>
      <c r="TIE43" s="727"/>
      <c r="TIF43" s="648"/>
      <c r="TIG43" s="7"/>
      <c r="TIH43" s="10"/>
      <c r="TII43" s="727"/>
      <c r="TIJ43" s="648"/>
      <c r="TIK43" s="7"/>
      <c r="TIL43" s="10"/>
      <c r="TIM43" s="727"/>
      <c r="TIN43" s="648"/>
      <c r="TIO43" s="7"/>
      <c r="TIP43" s="10"/>
      <c r="TIQ43" s="727"/>
      <c r="TIR43" s="648"/>
      <c r="TIS43" s="7"/>
      <c r="TIT43" s="10"/>
      <c r="TIU43" s="727"/>
      <c r="TIV43" s="648"/>
      <c r="TIW43" s="7"/>
      <c r="TIX43" s="10"/>
      <c r="TIY43" s="727"/>
      <c r="TIZ43" s="648"/>
      <c r="TJA43" s="7"/>
      <c r="TJB43" s="10"/>
      <c r="TJC43" s="727"/>
      <c r="TJD43" s="648"/>
      <c r="TJE43" s="7"/>
      <c r="TJF43" s="10"/>
      <c r="TJG43" s="727"/>
      <c r="TJH43" s="648"/>
      <c r="TJI43" s="7"/>
      <c r="TJJ43" s="10"/>
      <c r="TJK43" s="727"/>
      <c r="TJL43" s="648"/>
      <c r="TJM43" s="7"/>
      <c r="TJN43" s="10"/>
      <c r="TJO43" s="727"/>
      <c r="TJP43" s="648"/>
      <c r="TJQ43" s="7"/>
      <c r="TJR43" s="10"/>
      <c r="TJS43" s="727"/>
      <c r="TJT43" s="648"/>
      <c r="TJU43" s="7"/>
      <c r="TJV43" s="10"/>
      <c r="TJW43" s="727"/>
      <c r="TJX43" s="648"/>
      <c r="TJY43" s="7"/>
      <c r="TJZ43" s="10"/>
      <c r="TKA43" s="727"/>
      <c r="TKB43" s="648"/>
      <c r="TKC43" s="7"/>
      <c r="TKD43" s="10"/>
      <c r="TKE43" s="727"/>
      <c r="TKF43" s="648"/>
      <c r="TKG43" s="7"/>
      <c r="TKH43" s="10"/>
      <c r="TKI43" s="727"/>
      <c r="TKJ43" s="648"/>
      <c r="TKK43" s="7"/>
      <c r="TKL43" s="10"/>
      <c r="TKM43" s="727"/>
      <c r="TKN43" s="648"/>
      <c r="TKO43" s="7"/>
      <c r="TKP43" s="10"/>
      <c r="TKQ43" s="727"/>
      <c r="TKR43" s="648"/>
      <c r="TKS43" s="7"/>
      <c r="TKT43" s="10"/>
      <c r="TKU43" s="727"/>
      <c r="TKV43" s="648"/>
      <c r="TKW43" s="7"/>
      <c r="TKX43" s="10"/>
      <c r="TKY43" s="727"/>
      <c r="TKZ43" s="648"/>
      <c r="TLA43" s="7"/>
      <c r="TLB43" s="10"/>
      <c r="TLC43" s="727"/>
      <c r="TLD43" s="648"/>
      <c r="TLE43" s="7"/>
      <c r="TLF43" s="10"/>
      <c r="TLG43" s="727"/>
      <c r="TLH43" s="648"/>
      <c r="TLI43" s="7"/>
      <c r="TLJ43" s="10"/>
      <c r="TLK43" s="727"/>
      <c r="TLL43" s="648"/>
      <c r="TLM43" s="7"/>
      <c r="TLN43" s="10"/>
      <c r="TLO43" s="727"/>
      <c r="TLP43" s="648"/>
      <c r="TLQ43" s="7"/>
      <c r="TLR43" s="10"/>
      <c r="TLS43" s="727"/>
      <c r="TLT43" s="648"/>
      <c r="TLU43" s="7"/>
      <c r="TLV43" s="10"/>
      <c r="TLW43" s="727"/>
      <c r="TLX43" s="648"/>
      <c r="TLY43" s="7"/>
      <c r="TLZ43" s="10"/>
      <c r="TMA43" s="727"/>
      <c r="TMB43" s="648"/>
      <c r="TMC43" s="7"/>
      <c r="TMD43" s="10"/>
      <c r="TME43" s="727"/>
      <c r="TMF43" s="648"/>
      <c r="TMG43" s="7"/>
      <c r="TMH43" s="10"/>
      <c r="TMI43" s="727"/>
      <c r="TMJ43" s="648"/>
      <c r="TMK43" s="7"/>
      <c r="TML43" s="10"/>
      <c r="TMM43" s="727"/>
      <c r="TMN43" s="648"/>
      <c r="TMO43" s="7"/>
      <c r="TMP43" s="10"/>
      <c r="TMQ43" s="727"/>
      <c r="TMR43" s="648"/>
      <c r="TMS43" s="7"/>
      <c r="TMT43" s="10"/>
      <c r="TMU43" s="727"/>
      <c r="TMV43" s="648"/>
      <c r="TMW43" s="7"/>
      <c r="TMX43" s="10"/>
      <c r="TMY43" s="727"/>
      <c r="TMZ43" s="648"/>
      <c r="TNA43" s="7"/>
      <c r="TNB43" s="10"/>
      <c r="TNC43" s="727"/>
      <c r="TND43" s="648"/>
      <c r="TNE43" s="7"/>
      <c r="TNF43" s="10"/>
      <c r="TNG43" s="727"/>
      <c r="TNH43" s="648"/>
      <c r="TNI43" s="7"/>
      <c r="TNJ43" s="10"/>
      <c r="TNK43" s="727"/>
      <c r="TNL43" s="648"/>
      <c r="TNM43" s="7"/>
      <c r="TNN43" s="10"/>
      <c r="TNO43" s="727"/>
      <c r="TNP43" s="648"/>
      <c r="TNQ43" s="7"/>
      <c r="TNR43" s="10"/>
      <c r="TNS43" s="727"/>
      <c r="TNT43" s="648"/>
      <c r="TNU43" s="7"/>
      <c r="TNV43" s="10"/>
      <c r="TNW43" s="727"/>
      <c r="TNX43" s="648"/>
      <c r="TNY43" s="7"/>
      <c r="TNZ43" s="10"/>
      <c r="TOA43" s="727"/>
      <c r="TOB43" s="648"/>
      <c r="TOC43" s="7"/>
      <c r="TOD43" s="10"/>
      <c r="TOE43" s="727"/>
      <c r="TOF43" s="648"/>
      <c r="TOG43" s="7"/>
      <c r="TOH43" s="10"/>
      <c r="TOI43" s="727"/>
      <c r="TOJ43" s="648"/>
      <c r="TOK43" s="7"/>
      <c r="TOL43" s="10"/>
      <c r="TOM43" s="727"/>
      <c r="TON43" s="648"/>
      <c r="TOO43" s="7"/>
      <c r="TOP43" s="10"/>
      <c r="TOQ43" s="727"/>
      <c r="TOR43" s="648"/>
      <c r="TOS43" s="7"/>
      <c r="TOT43" s="10"/>
      <c r="TOU43" s="727"/>
      <c r="TOV43" s="648"/>
      <c r="TOW43" s="7"/>
      <c r="TOX43" s="10"/>
      <c r="TOY43" s="727"/>
      <c r="TOZ43" s="648"/>
      <c r="TPA43" s="7"/>
      <c r="TPB43" s="10"/>
      <c r="TPC43" s="727"/>
      <c r="TPD43" s="648"/>
      <c r="TPE43" s="7"/>
      <c r="TPF43" s="10"/>
      <c r="TPG43" s="727"/>
      <c r="TPH43" s="648"/>
      <c r="TPI43" s="7"/>
      <c r="TPJ43" s="10"/>
      <c r="TPK43" s="727"/>
      <c r="TPL43" s="648"/>
      <c r="TPM43" s="7"/>
      <c r="TPN43" s="10"/>
      <c r="TPO43" s="727"/>
      <c r="TPP43" s="648"/>
      <c r="TPQ43" s="7"/>
      <c r="TPR43" s="10"/>
      <c r="TPS43" s="727"/>
      <c r="TPT43" s="648"/>
      <c r="TPU43" s="7"/>
      <c r="TPV43" s="10"/>
      <c r="TPW43" s="727"/>
      <c r="TPX43" s="648"/>
      <c r="TPY43" s="7"/>
      <c r="TPZ43" s="10"/>
      <c r="TQA43" s="727"/>
      <c r="TQB43" s="648"/>
      <c r="TQC43" s="7"/>
      <c r="TQD43" s="10"/>
      <c r="TQE43" s="727"/>
      <c r="TQF43" s="648"/>
      <c r="TQG43" s="7"/>
      <c r="TQH43" s="10"/>
      <c r="TQI43" s="727"/>
      <c r="TQJ43" s="648"/>
      <c r="TQK43" s="7"/>
      <c r="TQL43" s="10"/>
      <c r="TQM43" s="727"/>
      <c r="TQN43" s="648"/>
      <c r="TQO43" s="7"/>
      <c r="TQP43" s="10"/>
      <c r="TQQ43" s="727"/>
      <c r="TQR43" s="648"/>
      <c r="TQS43" s="7"/>
      <c r="TQT43" s="10"/>
      <c r="TQU43" s="727"/>
      <c r="TQV43" s="648"/>
      <c r="TQW43" s="7"/>
      <c r="TQX43" s="10"/>
      <c r="TQY43" s="727"/>
      <c r="TQZ43" s="648"/>
      <c r="TRA43" s="7"/>
      <c r="TRB43" s="10"/>
      <c r="TRC43" s="727"/>
      <c r="TRD43" s="648"/>
      <c r="TRE43" s="7"/>
      <c r="TRF43" s="10"/>
      <c r="TRG43" s="727"/>
      <c r="TRH43" s="648"/>
      <c r="TRI43" s="7"/>
      <c r="TRJ43" s="10"/>
      <c r="TRK43" s="727"/>
      <c r="TRL43" s="648"/>
      <c r="TRM43" s="7"/>
      <c r="TRN43" s="10"/>
      <c r="TRO43" s="727"/>
      <c r="TRP43" s="648"/>
      <c r="TRQ43" s="7"/>
      <c r="TRR43" s="10"/>
      <c r="TRS43" s="727"/>
      <c r="TRT43" s="648"/>
      <c r="TRU43" s="7"/>
      <c r="TRV43" s="10"/>
      <c r="TRW43" s="727"/>
      <c r="TRX43" s="648"/>
      <c r="TRY43" s="7"/>
      <c r="TRZ43" s="10"/>
      <c r="TSA43" s="727"/>
      <c r="TSB43" s="648"/>
      <c r="TSC43" s="7"/>
      <c r="TSD43" s="10"/>
      <c r="TSE43" s="727"/>
      <c r="TSF43" s="648"/>
      <c r="TSG43" s="7"/>
      <c r="TSH43" s="10"/>
      <c r="TSI43" s="727"/>
      <c r="TSJ43" s="648"/>
      <c r="TSK43" s="7"/>
      <c r="TSL43" s="10"/>
      <c r="TSM43" s="727"/>
      <c r="TSN43" s="648"/>
      <c r="TSO43" s="7"/>
      <c r="TSP43" s="10"/>
      <c r="TSQ43" s="727"/>
      <c r="TSR43" s="648"/>
      <c r="TSS43" s="7"/>
      <c r="TST43" s="10"/>
      <c r="TSU43" s="727"/>
      <c r="TSV43" s="648"/>
      <c r="TSW43" s="7"/>
      <c r="TSX43" s="10"/>
      <c r="TSY43" s="727"/>
      <c r="TSZ43" s="648"/>
      <c r="TTA43" s="7"/>
      <c r="TTB43" s="10"/>
      <c r="TTC43" s="727"/>
      <c r="TTD43" s="648"/>
      <c r="TTE43" s="7"/>
      <c r="TTF43" s="10"/>
      <c r="TTG43" s="727"/>
      <c r="TTH43" s="648"/>
      <c r="TTI43" s="7"/>
      <c r="TTJ43" s="10"/>
      <c r="TTK43" s="727"/>
      <c r="TTL43" s="648"/>
      <c r="TTM43" s="7"/>
      <c r="TTN43" s="10"/>
      <c r="TTO43" s="727"/>
      <c r="TTP43" s="648"/>
      <c r="TTQ43" s="7"/>
      <c r="TTR43" s="10"/>
      <c r="TTS43" s="727"/>
      <c r="TTT43" s="648"/>
      <c r="TTU43" s="7"/>
      <c r="TTV43" s="10"/>
      <c r="TTW43" s="727"/>
      <c r="TTX43" s="648"/>
      <c r="TTY43" s="7"/>
      <c r="TTZ43" s="10"/>
      <c r="TUA43" s="727"/>
      <c r="TUB43" s="648"/>
      <c r="TUC43" s="7"/>
      <c r="TUD43" s="10"/>
      <c r="TUE43" s="727"/>
      <c r="TUF43" s="648"/>
      <c r="TUG43" s="7"/>
      <c r="TUH43" s="10"/>
      <c r="TUI43" s="727"/>
      <c r="TUJ43" s="648"/>
      <c r="TUK43" s="7"/>
      <c r="TUL43" s="10"/>
      <c r="TUM43" s="727"/>
      <c r="TUN43" s="648"/>
      <c r="TUO43" s="7"/>
      <c r="TUP43" s="10"/>
      <c r="TUQ43" s="727"/>
      <c r="TUR43" s="648"/>
      <c r="TUS43" s="7"/>
      <c r="TUT43" s="10"/>
      <c r="TUU43" s="727"/>
      <c r="TUV43" s="648"/>
      <c r="TUW43" s="7"/>
      <c r="TUX43" s="10"/>
      <c r="TUY43" s="727"/>
      <c r="TUZ43" s="648"/>
      <c r="TVA43" s="7"/>
      <c r="TVB43" s="10"/>
      <c r="TVC43" s="727"/>
      <c r="TVD43" s="648"/>
      <c r="TVE43" s="7"/>
      <c r="TVF43" s="10"/>
      <c r="TVG43" s="727"/>
      <c r="TVH43" s="648"/>
      <c r="TVI43" s="7"/>
      <c r="TVJ43" s="10"/>
      <c r="TVK43" s="727"/>
      <c r="TVL43" s="648"/>
      <c r="TVM43" s="7"/>
      <c r="TVN43" s="10"/>
      <c r="TVO43" s="727"/>
      <c r="TVP43" s="648"/>
      <c r="TVQ43" s="7"/>
      <c r="TVR43" s="10"/>
      <c r="TVS43" s="727"/>
      <c r="TVT43" s="648"/>
      <c r="TVU43" s="7"/>
      <c r="TVV43" s="10"/>
      <c r="TVW43" s="727"/>
      <c r="TVX43" s="648"/>
      <c r="TVY43" s="7"/>
      <c r="TVZ43" s="10"/>
      <c r="TWA43" s="727"/>
      <c r="TWB43" s="648"/>
      <c r="TWC43" s="7"/>
      <c r="TWD43" s="10"/>
      <c r="TWE43" s="727"/>
      <c r="TWF43" s="648"/>
      <c r="TWG43" s="7"/>
      <c r="TWH43" s="10"/>
      <c r="TWI43" s="727"/>
      <c r="TWJ43" s="648"/>
      <c r="TWK43" s="7"/>
      <c r="TWL43" s="10"/>
      <c r="TWM43" s="727"/>
      <c r="TWN43" s="648"/>
      <c r="TWO43" s="7"/>
      <c r="TWP43" s="10"/>
      <c r="TWQ43" s="727"/>
      <c r="TWR43" s="648"/>
      <c r="TWS43" s="7"/>
      <c r="TWT43" s="10"/>
      <c r="TWU43" s="727"/>
      <c r="TWV43" s="648"/>
      <c r="TWW43" s="7"/>
      <c r="TWX43" s="10"/>
      <c r="TWY43" s="727"/>
      <c r="TWZ43" s="648"/>
      <c r="TXA43" s="7"/>
      <c r="TXB43" s="10"/>
      <c r="TXC43" s="727"/>
      <c r="TXD43" s="648"/>
      <c r="TXE43" s="7"/>
      <c r="TXF43" s="10"/>
      <c r="TXG43" s="727"/>
      <c r="TXH43" s="648"/>
      <c r="TXI43" s="7"/>
      <c r="TXJ43" s="10"/>
      <c r="TXK43" s="727"/>
      <c r="TXL43" s="648"/>
      <c r="TXM43" s="7"/>
      <c r="TXN43" s="10"/>
      <c r="TXO43" s="727"/>
      <c r="TXP43" s="648"/>
      <c r="TXQ43" s="7"/>
      <c r="TXR43" s="10"/>
      <c r="TXS43" s="727"/>
      <c r="TXT43" s="648"/>
      <c r="TXU43" s="7"/>
      <c r="TXV43" s="10"/>
      <c r="TXW43" s="727"/>
      <c r="TXX43" s="648"/>
      <c r="TXY43" s="7"/>
      <c r="TXZ43" s="10"/>
      <c r="TYA43" s="727"/>
      <c r="TYB43" s="648"/>
      <c r="TYC43" s="7"/>
      <c r="TYD43" s="10"/>
      <c r="TYE43" s="727"/>
      <c r="TYF43" s="648"/>
      <c r="TYG43" s="7"/>
      <c r="TYH43" s="10"/>
      <c r="TYI43" s="727"/>
      <c r="TYJ43" s="648"/>
      <c r="TYK43" s="7"/>
      <c r="TYL43" s="10"/>
      <c r="TYM43" s="727"/>
      <c r="TYN43" s="648"/>
      <c r="TYO43" s="7"/>
      <c r="TYP43" s="10"/>
      <c r="TYQ43" s="727"/>
      <c r="TYR43" s="648"/>
      <c r="TYS43" s="7"/>
      <c r="TYT43" s="10"/>
      <c r="TYU43" s="727"/>
      <c r="TYV43" s="648"/>
      <c r="TYW43" s="7"/>
      <c r="TYX43" s="10"/>
      <c r="TYY43" s="727"/>
      <c r="TYZ43" s="648"/>
      <c r="TZA43" s="7"/>
      <c r="TZB43" s="10"/>
      <c r="TZC43" s="727"/>
      <c r="TZD43" s="648"/>
      <c r="TZE43" s="7"/>
      <c r="TZF43" s="10"/>
      <c r="TZG43" s="727"/>
      <c r="TZH43" s="648"/>
      <c r="TZI43" s="7"/>
      <c r="TZJ43" s="10"/>
      <c r="TZK43" s="727"/>
      <c r="TZL43" s="648"/>
      <c r="TZM43" s="7"/>
      <c r="TZN43" s="10"/>
      <c r="TZO43" s="727"/>
      <c r="TZP43" s="648"/>
      <c r="TZQ43" s="7"/>
      <c r="TZR43" s="10"/>
      <c r="TZS43" s="727"/>
      <c r="TZT43" s="648"/>
      <c r="TZU43" s="7"/>
      <c r="TZV43" s="10"/>
      <c r="TZW43" s="727"/>
      <c r="TZX43" s="648"/>
      <c r="TZY43" s="7"/>
      <c r="TZZ43" s="10"/>
      <c r="UAA43" s="727"/>
      <c r="UAB43" s="648"/>
      <c r="UAC43" s="7"/>
      <c r="UAD43" s="10"/>
      <c r="UAE43" s="727"/>
      <c r="UAF43" s="648"/>
      <c r="UAG43" s="7"/>
      <c r="UAH43" s="10"/>
      <c r="UAI43" s="727"/>
      <c r="UAJ43" s="648"/>
      <c r="UAK43" s="7"/>
      <c r="UAL43" s="10"/>
      <c r="UAM43" s="727"/>
      <c r="UAN43" s="648"/>
      <c r="UAO43" s="7"/>
      <c r="UAP43" s="10"/>
      <c r="UAQ43" s="727"/>
      <c r="UAR43" s="648"/>
      <c r="UAS43" s="7"/>
      <c r="UAT43" s="10"/>
      <c r="UAU43" s="727"/>
      <c r="UAV43" s="648"/>
      <c r="UAW43" s="7"/>
      <c r="UAX43" s="10"/>
      <c r="UAY43" s="727"/>
      <c r="UAZ43" s="648"/>
      <c r="UBA43" s="7"/>
      <c r="UBB43" s="10"/>
      <c r="UBC43" s="727"/>
      <c r="UBD43" s="648"/>
      <c r="UBE43" s="7"/>
      <c r="UBF43" s="10"/>
      <c r="UBG43" s="727"/>
      <c r="UBH43" s="648"/>
      <c r="UBI43" s="7"/>
      <c r="UBJ43" s="10"/>
      <c r="UBK43" s="727"/>
      <c r="UBL43" s="648"/>
      <c r="UBM43" s="7"/>
      <c r="UBN43" s="10"/>
      <c r="UBO43" s="727"/>
      <c r="UBP43" s="648"/>
      <c r="UBQ43" s="7"/>
      <c r="UBR43" s="10"/>
      <c r="UBS43" s="727"/>
      <c r="UBT43" s="648"/>
      <c r="UBU43" s="7"/>
      <c r="UBV43" s="10"/>
      <c r="UBW43" s="727"/>
      <c r="UBX43" s="648"/>
      <c r="UBY43" s="7"/>
      <c r="UBZ43" s="10"/>
      <c r="UCA43" s="727"/>
      <c r="UCB43" s="648"/>
      <c r="UCC43" s="7"/>
      <c r="UCD43" s="10"/>
      <c r="UCE43" s="727"/>
      <c r="UCF43" s="648"/>
      <c r="UCG43" s="7"/>
      <c r="UCH43" s="10"/>
      <c r="UCI43" s="727"/>
      <c r="UCJ43" s="648"/>
      <c r="UCK43" s="7"/>
      <c r="UCL43" s="10"/>
      <c r="UCM43" s="727"/>
      <c r="UCN43" s="648"/>
      <c r="UCO43" s="7"/>
      <c r="UCP43" s="10"/>
      <c r="UCQ43" s="727"/>
      <c r="UCR43" s="648"/>
      <c r="UCS43" s="7"/>
      <c r="UCT43" s="10"/>
      <c r="UCU43" s="727"/>
      <c r="UCV43" s="648"/>
      <c r="UCW43" s="7"/>
      <c r="UCX43" s="10"/>
      <c r="UCY43" s="727"/>
      <c r="UCZ43" s="648"/>
      <c r="UDA43" s="7"/>
      <c r="UDB43" s="10"/>
      <c r="UDC43" s="727"/>
      <c r="UDD43" s="648"/>
      <c r="UDE43" s="7"/>
      <c r="UDF43" s="10"/>
      <c r="UDG43" s="727"/>
      <c r="UDH43" s="648"/>
      <c r="UDI43" s="7"/>
      <c r="UDJ43" s="10"/>
      <c r="UDK43" s="727"/>
      <c r="UDL43" s="648"/>
      <c r="UDM43" s="7"/>
      <c r="UDN43" s="10"/>
      <c r="UDO43" s="727"/>
      <c r="UDP43" s="648"/>
      <c r="UDQ43" s="7"/>
      <c r="UDR43" s="10"/>
      <c r="UDS43" s="727"/>
      <c r="UDT43" s="648"/>
      <c r="UDU43" s="7"/>
      <c r="UDV43" s="10"/>
      <c r="UDW43" s="727"/>
      <c r="UDX43" s="648"/>
      <c r="UDY43" s="7"/>
      <c r="UDZ43" s="10"/>
      <c r="UEA43" s="727"/>
      <c r="UEB43" s="648"/>
      <c r="UEC43" s="7"/>
      <c r="UED43" s="10"/>
      <c r="UEE43" s="727"/>
      <c r="UEF43" s="648"/>
      <c r="UEG43" s="7"/>
      <c r="UEH43" s="10"/>
      <c r="UEI43" s="727"/>
      <c r="UEJ43" s="648"/>
      <c r="UEK43" s="7"/>
      <c r="UEL43" s="10"/>
      <c r="UEM43" s="727"/>
      <c r="UEN43" s="648"/>
      <c r="UEO43" s="7"/>
      <c r="UEP43" s="10"/>
      <c r="UEQ43" s="727"/>
      <c r="UER43" s="648"/>
      <c r="UES43" s="7"/>
      <c r="UET43" s="10"/>
      <c r="UEU43" s="727"/>
      <c r="UEV43" s="648"/>
      <c r="UEW43" s="7"/>
      <c r="UEX43" s="10"/>
      <c r="UEY43" s="727"/>
      <c r="UEZ43" s="648"/>
      <c r="UFA43" s="7"/>
      <c r="UFB43" s="10"/>
      <c r="UFC43" s="727"/>
      <c r="UFD43" s="648"/>
      <c r="UFE43" s="7"/>
      <c r="UFF43" s="10"/>
      <c r="UFG43" s="727"/>
      <c r="UFH43" s="648"/>
      <c r="UFI43" s="7"/>
      <c r="UFJ43" s="10"/>
      <c r="UFK43" s="727"/>
      <c r="UFL43" s="648"/>
      <c r="UFM43" s="7"/>
      <c r="UFN43" s="10"/>
      <c r="UFO43" s="727"/>
      <c r="UFP43" s="648"/>
      <c r="UFQ43" s="7"/>
      <c r="UFR43" s="10"/>
      <c r="UFS43" s="727"/>
      <c r="UFT43" s="648"/>
      <c r="UFU43" s="7"/>
      <c r="UFV43" s="10"/>
      <c r="UFW43" s="727"/>
      <c r="UFX43" s="648"/>
      <c r="UFY43" s="7"/>
      <c r="UFZ43" s="10"/>
      <c r="UGA43" s="727"/>
      <c r="UGB43" s="648"/>
      <c r="UGC43" s="7"/>
      <c r="UGD43" s="10"/>
      <c r="UGE43" s="727"/>
      <c r="UGF43" s="648"/>
      <c r="UGG43" s="7"/>
      <c r="UGH43" s="10"/>
      <c r="UGI43" s="727"/>
      <c r="UGJ43" s="648"/>
      <c r="UGK43" s="7"/>
      <c r="UGL43" s="10"/>
      <c r="UGM43" s="727"/>
      <c r="UGN43" s="648"/>
      <c r="UGO43" s="7"/>
      <c r="UGP43" s="10"/>
      <c r="UGQ43" s="727"/>
      <c r="UGR43" s="648"/>
      <c r="UGS43" s="7"/>
      <c r="UGT43" s="10"/>
      <c r="UGU43" s="727"/>
      <c r="UGV43" s="648"/>
      <c r="UGW43" s="7"/>
      <c r="UGX43" s="10"/>
      <c r="UGY43" s="727"/>
      <c r="UGZ43" s="648"/>
      <c r="UHA43" s="7"/>
      <c r="UHB43" s="10"/>
      <c r="UHC43" s="727"/>
      <c r="UHD43" s="648"/>
      <c r="UHE43" s="7"/>
      <c r="UHF43" s="10"/>
      <c r="UHG43" s="727"/>
      <c r="UHH43" s="648"/>
      <c r="UHI43" s="7"/>
      <c r="UHJ43" s="10"/>
      <c r="UHK43" s="727"/>
      <c r="UHL43" s="648"/>
      <c r="UHM43" s="7"/>
      <c r="UHN43" s="10"/>
      <c r="UHO43" s="727"/>
      <c r="UHP43" s="648"/>
      <c r="UHQ43" s="7"/>
      <c r="UHR43" s="10"/>
      <c r="UHS43" s="727"/>
      <c r="UHT43" s="648"/>
      <c r="UHU43" s="7"/>
      <c r="UHV43" s="10"/>
      <c r="UHW43" s="727"/>
      <c r="UHX43" s="648"/>
      <c r="UHY43" s="7"/>
      <c r="UHZ43" s="10"/>
      <c r="UIA43" s="727"/>
      <c r="UIB43" s="648"/>
      <c r="UIC43" s="7"/>
      <c r="UID43" s="10"/>
      <c r="UIE43" s="727"/>
      <c r="UIF43" s="648"/>
      <c r="UIG43" s="7"/>
      <c r="UIH43" s="10"/>
      <c r="UII43" s="727"/>
      <c r="UIJ43" s="648"/>
      <c r="UIK43" s="7"/>
      <c r="UIL43" s="10"/>
      <c r="UIM43" s="727"/>
      <c r="UIN43" s="648"/>
      <c r="UIO43" s="7"/>
      <c r="UIP43" s="10"/>
      <c r="UIQ43" s="727"/>
      <c r="UIR43" s="648"/>
      <c r="UIS43" s="7"/>
      <c r="UIT43" s="10"/>
      <c r="UIU43" s="727"/>
      <c r="UIV43" s="648"/>
      <c r="UIW43" s="7"/>
      <c r="UIX43" s="10"/>
      <c r="UIY43" s="727"/>
      <c r="UIZ43" s="648"/>
      <c r="UJA43" s="7"/>
      <c r="UJB43" s="10"/>
      <c r="UJC43" s="727"/>
      <c r="UJD43" s="648"/>
      <c r="UJE43" s="7"/>
      <c r="UJF43" s="10"/>
      <c r="UJG43" s="727"/>
      <c r="UJH43" s="648"/>
      <c r="UJI43" s="7"/>
      <c r="UJJ43" s="10"/>
      <c r="UJK43" s="727"/>
      <c r="UJL43" s="648"/>
      <c r="UJM43" s="7"/>
      <c r="UJN43" s="10"/>
      <c r="UJO43" s="727"/>
      <c r="UJP43" s="648"/>
      <c r="UJQ43" s="7"/>
      <c r="UJR43" s="10"/>
      <c r="UJS43" s="727"/>
      <c r="UJT43" s="648"/>
      <c r="UJU43" s="7"/>
      <c r="UJV43" s="10"/>
      <c r="UJW43" s="727"/>
      <c r="UJX43" s="648"/>
      <c r="UJY43" s="7"/>
      <c r="UJZ43" s="10"/>
      <c r="UKA43" s="727"/>
      <c r="UKB43" s="648"/>
      <c r="UKC43" s="7"/>
      <c r="UKD43" s="10"/>
      <c r="UKE43" s="727"/>
      <c r="UKF43" s="648"/>
      <c r="UKG43" s="7"/>
      <c r="UKH43" s="10"/>
      <c r="UKI43" s="727"/>
      <c r="UKJ43" s="648"/>
      <c r="UKK43" s="7"/>
      <c r="UKL43" s="10"/>
      <c r="UKM43" s="727"/>
      <c r="UKN43" s="648"/>
      <c r="UKO43" s="7"/>
      <c r="UKP43" s="10"/>
      <c r="UKQ43" s="727"/>
      <c r="UKR43" s="648"/>
      <c r="UKS43" s="7"/>
      <c r="UKT43" s="10"/>
      <c r="UKU43" s="727"/>
      <c r="UKV43" s="648"/>
      <c r="UKW43" s="7"/>
      <c r="UKX43" s="10"/>
      <c r="UKY43" s="727"/>
      <c r="UKZ43" s="648"/>
      <c r="ULA43" s="7"/>
      <c r="ULB43" s="10"/>
      <c r="ULC43" s="727"/>
      <c r="ULD43" s="648"/>
      <c r="ULE43" s="7"/>
      <c r="ULF43" s="10"/>
      <c r="ULG43" s="727"/>
      <c r="ULH43" s="648"/>
      <c r="ULI43" s="7"/>
      <c r="ULJ43" s="10"/>
      <c r="ULK43" s="727"/>
      <c r="ULL43" s="648"/>
      <c r="ULM43" s="7"/>
      <c r="ULN43" s="10"/>
      <c r="ULO43" s="727"/>
      <c r="ULP43" s="648"/>
      <c r="ULQ43" s="7"/>
      <c r="ULR43" s="10"/>
      <c r="ULS43" s="727"/>
      <c r="ULT43" s="648"/>
      <c r="ULU43" s="7"/>
      <c r="ULV43" s="10"/>
      <c r="ULW43" s="727"/>
      <c r="ULX43" s="648"/>
      <c r="ULY43" s="7"/>
      <c r="ULZ43" s="10"/>
      <c r="UMA43" s="727"/>
      <c r="UMB43" s="648"/>
      <c r="UMC43" s="7"/>
      <c r="UMD43" s="10"/>
      <c r="UME43" s="727"/>
      <c r="UMF43" s="648"/>
      <c r="UMG43" s="7"/>
      <c r="UMH43" s="10"/>
      <c r="UMI43" s="727"/>
      <c r="UMJ43" s="648"/>
      <c r="UMK43" s="7"/>
      <c r="UML43" s="10"/>
      <c r="UMM43" s="727"/>
      <c r="UMN43" s="648"/>
      <c r="UMO43" s="7"/>
      <c r="UMP43" s="10"/>
      <c r="UMQ43" s="727"/>
      <c r="UMR43" s="648"/>
      <c r="UMS43" s="7"/>
      <c r="UMT43" s="10"/>
      <c r="UMU43" s="727"/>
      <c r="UMV43" s="648"/>
      <c r="UMW43" s="7"/>
      <c r="UMX43" s="10"/>
      <c r="UMY43" s="727"/>
      <c r="UMZ43" s="648"/>
      <c r="UNA43" s="7"/>
      <c r="UNB43" s="10"/>
      <c r="UNC43" s="727"/>
      <c r="UND43" s="648"/>
      <c r="UNE43" s="7"/>
      <c r="UNF43" s="10"/>
      <c r="UNG43" s="727"/>
      <c r="UNH43" s="648"/>
      <c r="UNI43" s="7"/>
      <c r="UNJ43" s="10"/>
      <c r="UNK43" s="727"/>
      <c r="UNL43" s="648"/>
      <c r="UNM43" s="7"/>
      <c r="UNN43" s="10"/>
      <c r="UNO43" s="727"/>
      <c r="UNP43" s="648"/>
      <c r="UNQ43" s="7"/>
      <c r="UNR43" s="10"/>
      <c r="UNS43" s="727"/>
      <c r="UNT43" s="648"/>
      <c r="UNU43" s="7"/>
      <c r="UNV43" s="10"/>
      <c r="UNW43" s="727"/>
      <c r="UNX43" s="648"/>
      <c r="UNY43" s="7"/>
      <c r="UNZ43" s="10"/>
      <c r="UOA43" s="727"/>
      <c r="UOB43" s="648"/>
      <c r="UOC43" s="7"/>
      <c r="UOD43" s="10"/>
      <c r="UOE43" s="727"/>
      <c r="UOF43" s="648"/>
      <c r="UOG43" s="7"/>
      <c r="UOH43" s="10"/>
      <c r="UOI43" s="727"/>
      <c r="UOJ43" s="648"/>
      <c r="UOK43" s="7"/>
      <c r="UOL43" s="10"/>
      <c r="UOM43" s="727"/>
      <c r="UON43" s="648"/>
      <c r="UOO43" s="7"/>
      <c r="UOP43" s="10"/>
      <c r="UOQ43" s="727"/>
      <c r="UOR43" s="648"/>
      <c r="UOS43" s="7"/>
      <c r="UOT43" s="10"/>
      <c r="UOU43" s="727"/>
      <c r="UOV43" s="648"/>
      <c r="UOW43" s="7"/>
      <c r="UOX43" s="10"/>
      <c r="UOY43" s="727"/>
      <c r="UOZ43" s="648"/>
      <c r="UPA43" s="7"/>
      <c r="UPB43" s="10"/>
      <c r="UPC43" s="727"/>
      <c r="UPD43" s="648"/>
      <c r="UPE43" s="7"/>
      <c r="UPF43" s="10"/>
      <c r="UPG43" s="727"/>
      <c r="UPH43" s="648"/>
      <c r="UPI43" s="7"/>
      <c r="UPJ43" s="10"/>
      <c r="UPK43" s="727"/>
      <c r="UPL43" s="648"/>
      <c r="UPM43" s="7"/>
      <c r="UPN43" s="10"/>
      <c r="UPO43" s="727"/>
      <c r="UPP43" s="648"/>
      <c r="UPQ43" s="7"/>
      <c r="UPR43" s="10"/>
      <c r="UPS43" s="727"/>
      <c r="UPT43" s="648"/>
      <c r="UPU43" s="7"/>
      <c r="UPV43" s="10"/>
      <c r="UPW43" s="727"/>
      <c r="UPX43" s="648"/>
      <c r="UPY43" s="7"/>
      <c r="UPZ43" s="10"/>
      <c r="UQA43" s="727"/>
      <c r="UQB43" s="648"/>
      <c r="UQC43" s="7"/>
      <c r="UQD43" s="10"/>
      <c r="UQE43" s="727"/>
      <c r="UQF43" s="648"/>
      <c r="UQG43" s="7"/>
      <c r="UQH43" s="10"/>
      <c r="UQI43" s="727"/>
      <c r="UQJ43" s="648"/>
      <c r="UQK43" s="7"/>
      <c r="UQL43" s="10"/>
      <c r="UQM43" s="727"/>
      <c r="UQN43" s="648"/>
      <c r="UQO43" s="7"/>
      <c r="UQP43" s="10"/>
      <c r="UQQ43" s="727"/>
      <c r="UQR43" s="648"/>
      <c r="UQS43" s="7"/>
      <c r="UQT43" s="10"/>
      <c r="UQU43" s="727"/>
      <c r="UQV43" s="648"/>
      <c r="UQW43" s="7"/>
      <c r="UQX43" s="10"/>
      <c r="UQY43" s="727"/>
      <c r="UQZ43" s="648"/>
      <c r="URA43" s="7"/>
      <c r="URB43" s="10"/>
      <c r="URC43" s="727"/>
      <c r="URD43" s="648"/>
      <c r="URE43" s="7"/>
      <c r="URF43" s="10"/>
      <c r="URG43" s="727"/>
      <c r="URH43" s="648"/>
      <c r="URI43" s="7"/>
      <c r="URJ43" s="10"/>
      <c r="URK43" s="727"/>
      <c r="URL43" s="648"/>
      <c r="URM43" s="7"/>
      <c r="URN43" s="10"/>
      <c r="URO43" s="727"/>
      <c r="URP43" s="648"/>
      <c r="URQ43" s="7"/>
      <c r="URR43" s="10"/>
      <c r="URS43" s="727"/>
      <c r="URT43" s="648"/>
      <c r="URU43" s="7"/>
      <c r="URV43" s="10"/>
      <c r="URW43" s="727"/>
      <c r="URX43" s="648"/>
      <c r="URY43" s="7"/>
      <c r="URZ43" s="10"/>
      <c r="USA43" s="727"/>
      <c r="USB43" s="648"/>
      <c r="USC43" s="7"/>
      <c r="USD43" s="10"/>
      <c r="USE43" s="727"/>
      <c r="USF43" s="648"/>
      <c r="USG43" s="7"/>
      <c r="USH43" s="10"/>
      <c r="USI43" s="727"/>
      <c r="USJ43" s="648"/>
      <c r="USK43" s="7"/>
      <c r="USL43" s="10"/>
      <c r="USM43" s="727"/>
      <c r="USN43" s="648"/>
      <c r="USO43" s="7"/>
      <c r="USP43" s="10"/>
      <c r="USQ43" s="727"/>
      <c r="USR43" s="648"/>
      <c r="USS43" s="7"/>
      <c r="UST43" s="10"/>
      <c r="USU43" s="727"/>
      <c r="USV43" s="648"/>
      <c r="USW43" s="7"/>
      <c r="USX43" s="10"/>
      <c r="USY43" s="727"/>
      <c r="USZ43" s="648"/>
      <c r="UTA43" s="7"/>
      <c r="UTB43" s="10"/>
      <c r="UTC43" s="727"/>
      <c r="UTD43" s="648"/>
      <c r="UTE43" s="7"/>
      <c r="UTF43" s="10"/>
      <c r="UTG43" s="727"/>
      <c r="UTH43" s="648"/>
      <c r="UTI43" s="7"/>
      <c r="UTJ43" s="10"/>
      <c r="UTK43" s="727"/>
      <c r="UTL43" s="648"/>
      <c r="UTM43" s="7"/>
      <c r="UTN43" s="10"/>
      <c r="UTO43" s="727"/>
      <c r="UTP43" s="648"/>
      <c r="UTQ43" s="7"/>
      <c r="UTR43" s="10"/>
      <c r="UTS43" s="727"/>
      <c r="UTT43" s="648"/>
      <c r="UTU43" s="7"/>
      <c r="UTV43" s="10"/>
      <c r="UTW43" s="727"/>
      <c r="UTX43" s="648"/>
      <c r="UTY43" s="7"/>
      <c r="UTZ43" s="10"/>
      <c r="UUA43" s="727"/>
      <c r="UUB43" s="648"/>
      <c r="UUC43" s="7"/>
      <c r="UUD43" s="10"/>
      <c r="UUE43" s="727"/>
      <c r="UUF43" s="648"/>
      <c r="UUG43" s="7"/>
      <c r="UUH43" s="10"/>
      <c r="UUI43" s="727"/>
      <c r="UUJ43" s="648"/>
      <c r="UUK43" s="7"/>
      <c r="UUL43" s="10"/>
      <c r="UUM43" s="727"/>
      <c r="UUN43" s="648"/>
      <c r="UUO43" s="7"/>
      <c r="UUP43" s="10"/>
      <c r="UUQ43" s="727"/>
      <c r="UUR43" s="648"/>
      <c r="UUS43" s="7"/>
      <c r="UUT43" s="10"/>
      <c r="UUU43" s="727"/>
      <c r="UUV43" s="648"/>
      <c r="UUW43" s="7"/>
      <c r="UUX43" s="10"/>
      <c r="UUY43" s="727"/>
      <c r="UUZ43" s="648"/>
      <c r="UVA43" s="7"/>
      <c r="UVB43" s="10"/>
      <c r="UVC43" s="727"/>
      <c r="UVD43" s="648"/>
      <c r="UVE43" s="7"/>
      <c r="UVF43" s="10"/>
      <c r="UVG43" s="727"/>
      <c r="UVH43" s="648"/>
      <c r="UVI43" s="7"/>
      <c r="UVJ43" s="10"/>
      <c r="UVK43" s="727"/>
      <c r="UVL43" s="648"/>
      <c r="UVM43" s="7"/>
      <c r="UVN43" s="10"/>
      <c r="UVO43" s="727"/>
      <c r="UVP43" s="648"/>
      <c r="UVQ43" s="7"/>
      <c r="UVR43" s="10"/>
      <c r="UVS43" s="727"/>
      <c r="UVT43" s="648"/>
      <c r="UVU43" s="7"/>
      <c r="UVV43" s="10"/>
      <c r="UVW43" s="727"/>
      <c r="UVX43" s="648"/>
      <c r="UVY43" s="7"/>
      <c r="UVZ43" s="10"/>
      <c r="UWA43" s="727"/>
      <c r="UWB43" s="648"/>
      <c r="UWC43" s="7"/>
      <c r="UWD43" s="10"/>
      <c r="UWE43" s="727"/>
      <c r="UWF43" s="648"/>
      <c r="UWG43" s="7"/>
      <c r="UWH43" s="10"/>
      <c r="UWI43" s="727"/>
      <c r="UWJ43" s="648"/>
      <c r="UWK43" s="7"/>
      <c r="UWL43" s="10"/>
      <c r="UWM43" s="727"/>
      <c r="UWN43" s="648"/>
      <c r="UWO43" s="7"/>
      <c r="UWP43" s="10"/>
      <c r="UWQ43" s="727"/>
      <c r="UWR43" s="648"/>
      <c r="UWS43" s="7"/>
      <c r="UWT43" s="10"/>
      <c r="UWU43" s="727"/>
      <c r="UWV43" s="648"/>
      <c r="UWW43" s="7"/>
      <c r="UWX43" s="10"/>
      <c r="UWY43" s="727"/>
      <c r="UWZ43" s="648"/>
      <c r="UXA43" s="7"/>
      <c r="UXB43" s="10"/>
      <c r="UXC43" s="727"/>
      <c r="UXD43" s="648"/>
      <c r="UXE43" s="7"/>
      <c r="UXF43" s="10"/>
      <c r="UXG43" s="727"/>
      <c r="UXH43" s="648"/>
      <c r="UXI43" s="7"/>
      <c r="UXJ43" s="10"/>
      <c r="UXK43" s="727"/>
      <c r="UXL43" s="648"/>
      <c r="UXM43" s="7"/>
      <c r="UXN43" s="10"/>
      <c r="UXO43" s="727"/>
      <c r="UXP43" s="648"/>
      <c r="UXQ43" s="7"/>
      <c r="UXR43" s="10"/>
      <c r="UXS43" s="727"/>
      <c r="UXT43" s="648"/>
      <c r="UXU43" s="7"/>
      <c r="UXV43" s="10"/>
      <c r="UXW43" s="727"/>
      <c r="UXX43" s="648"/>
      <c r="UXY43" s="7"/>
      <c r="UXZ43" s="10"/>
      <c r="UYA43" s="727"/>
      <c r="UYB43" s="648"/>
      <c r="UYC43" s="7"/>
      <c r="UYD43" s="10"/>
      <c r="UYE43" s="727"/>
      <c r="UYF43" s="648"/>
      <c r="UYG43" s="7"/>
      <c r="UYH43" s="10"/>
      <c r="UYI43" s="727"/>
      <c r="UYJ43" s="648"/>
      <c r="UYK43" s="7"/>
      <c r="UYL43" s="10"/>
      <c r="UYM43" s="727"/>
      <c r="UYN43" s="648"/>
      <c r="UYO43" s="7"/>
      <c r="UYP43" s="10"/>
      <c r="UYQ43" s="727"/>
      <c r="UYR43" s="648"/>
      <c r="UYS43" s="7"/>
      <c r="UYT43" s="10"/>
      <c r="UYU43" s="727"/>
      <c r="UYV43" s="648"/>
      <c r="UYW43" s="7"/>
      <c r="UYX43" s="10"/>
      <c r="UYY43" s="727"/>
      <c r="UYZ43" s="648"/>
      <c r="UZA43" s="7"/>
      <c r="UZB43" s="10"/>
      <c r="UZC43" s="727"/>
      <c r="UZD43" s="648"/>
      <c r="UZE43" s="7"/>
      <c r="UZF43" s="10"/>
      <c r="UZG43" s="727"/>
      <c r="UZH43" s="648"/>
      <c r="UZI43" s="7"/>
      <c r="UZJ43" s="10"/>
      <c r="UZK43" s="727"/>
      <c r="UZL43" s="648"/>
      <c r="UZM43" s="7"/>
      <c r="UZN43" s="10"/>
      <c r="UZO43" s="727"/>
      <c r="UZP43" s="648"/>
      <c r="UZQ43" s="7"/>
      <c r="UZR43" s="10"/>
      <c r="UZS43" s="727"/>
      <c r="UZT43" s="648"/>
      <c r="UZU43" s="7"/>
      <c r="UZV43" s="10"/>
      <c r="UZW43" s="727"/>
      <c r="UZX43" s="648"/>
      <c r="UZY43" s="7"/>
      <c r="UZZ43" s="10"/>
      <c r="VAA43" s="727"/>
      <c r="VAB43" s="648"/>
      <c r="VAC43" s="7"/>
      <c r="VAD43" s="10"/>
      <c r="VAE43" s="727"/>
      <c r="VAF43" s="648"/>
      <c r="VAG43" s="7"/>
      <c r="VAH43" s="10"/>
      <c r="VAI43" s="727"/>
      <c r="VAJ43" s="648"/>
      <c r="VAK43" s="7"/>
      <c r="VAL43" s="10"/>
      <c r="VAM43" s="727"/>
      <c r="VAN43" s="648"/>
      <c r="VAO43" s="7"/>
      <c r="VAP43" s="10"/>
      <c r="VAQ43" s="727"/>
      <c r="VAR43" s="648"/>
      <c r="VAS43" s="7"/>
      <c r="VAT43" s="10"/>
      <c r="VAU43" s="727"/>
      <c r="VAV43" s="648"/>
      <c r="VAW43" s="7"/>
      <c r="VAX43" s="10"/>
      <c r="VAY43" s="727"/>
      <c r="VAZ43" s="648"/>
      <c r="VBA43" s="7"/>
      <c r="VBB43" s="10"/>
      <c r="VBC43" s="727"/>
      <c r="VBD43" s="648"/>
      <c r="VBE43" s="7"/>
      <c r="VBF43" s="10"/>
      <c r="VBG43" s="727"/>
      <c r="VBH43" s="648"/>
      <c r="VBI43" s="7"/>
      <c r="VBJ43" s="10"/>
      <c r="VBK43" s="727"/>
      <c r="VBL43" s="648"/>
      <c r="VBM43" s="7"/>
      <c r="VBN43" s="10"/>
      <c r="VBO43" s="727"/>
      <c r="VBP43" s="648"/>
      <c r="VBQ43" s="7"/>
      <c r="VBR43" s="10"/>
      <c r="VBS43" s="727"/>
      <c r="VBT43" s="648"/>
      <c r="VBU43" s="7"/>
      <c r="VBV43" s="10"/>
      <c r="VBW43" s="727"/>
      <c r="VBX43" s="648"/>
      <c r="VBY43" s="7"/>
      <c r="VBZ43" s="10"/>
      <c r="VCA43" s="727"/>
      <c r="VCB43" s="648"/>
      <c r="VCC43" s="7"/>
      <c r="VCD43" s="10"/>
      <c r="VCE43" s="727"/>
      <c r="VCF43" s="648"/>
      <c r="VCG43" s="7"/>
      <c r="VCH43" s="10"/>
      <c r="VCI43" s="727"/>
      <c r="VCJ43" s="648"/>
      <c r="VCK43" s="7"/>
      <c r="VCL43" s="10"/>
      <c r="VCM43" s="727"/>
      <c r="VCN43" s="648"/>
      <c r="VCO43" s="7"/>
      <c r="VCP43" s="10"/>
      <c r="VCQ43" s="727"/>
      <c r="VCR43" s="648"/>
      <c r="VCS43" s="7"/>
      <c r="VCT43" s="10"/>
      <c r="VCU43" s="727"/>
      <c r="VCV43" s="648"/>
      <c r="VCW43" s="7"/>
      <c r="VCX43" s="10"/>
      <c r="VCY43" s="727"/>
      <c r="VCZ43" s="648"/>
      <c r="VDA43" s="7"/>
      <c r="VDB43" s="10"/>
      <c r="VDC43" s="727"/>
      <c r="VDD43" s="648"/>
      <c r="VDE43" s="7"/>
      <c r="VDF43" s="10"/>
      <c r="VDG43" s="727"/>
      <c r="VDH43" s="648"/>
      <c r="VDI43" s="7"/>
      <c r="VDJ43" s="10"/>
      <c r="VDK43" s="727"/>
      <c r="VDL43" s="648"/>
      <c r="VDM43" s="7"/>
      <c r="VDN43" s="10"/>
      <c r="VDO43" s="727"/>
      <c r="VDP43" s="648"/>
      <c r="VDQ43" s="7"/>
      <c r="VDR43" s="10"/>
      <c r="VDS43" s="727"/>
      <c r="VDT43" s="648"/>
      <c r="VDU43" s="7"/>
      <c r="VDV43" s="10"/>
      <c r="VDW43" s="727"/>
      <c r="VDX43" s="648"/>
      <c r="VDY43" s="7"/>
      <c r="VDZ43" s="10"/>
      <c r="VEA43" s="727"/>
      <c r="VEB43" s="648"/>
      <c r="VEC43" s="7"/>
      <c r="VED43" s="10"/>
      <c r="VEE43" s="727"/>
      <c r="VEF43" s="648"/>
      <c r="VEG43" s="7"/>
      <c r="VEH43" s="10"/>
      <c r="VEI43" s="727"/>
      <c r="VEJ43" s="648"/>
      <c r="VEK43" s="7"/>
      <c r="VEL43" s="10"/>
      <c r="VEM43" s="727"/>
      <c r="VEN43" s="648"/>
      <c r="VEO43" s="7"/>
      <c r="VEP43" s="10"/>
      <c r="VEQ43" s="727"/>
      <c r="VER43" s="648"/>
      <c r="VES43" s="7"/>
      <c r="VET43" s="10"/>
      <c r="VEU43" s="727"/>
      <c r="VEV43" s="648"/>
      <c r="VEW43" s="7"/>
      <c r="VEX43" s="10"/>
      <c r="VEY43" s="727"/>
      <c r="VEZ43" s="648"/>
      <c r="VFA43" s="7"/>
      <c r="VFB43" s="10"/>
      <c r="VFC43" s="727"/>
      <c r="VFD43" s="648"/>
      <c r="VFE43" s="7"/>
      <c r="VFF43" s="10"/>
      <c r="VFG43" s="727"/>
      <c r="VFH43" s="648"/>
      <c r="VFI43" s="7"/>
      <c r="VFJ43" s="10"/>
      <c r="VFK43" s="727"/>
      <c r="VFL43" s="648"/>
      <c r="VFM43" s="7"/>
      <c r="VFN43" s="10"/>
      <c r="VFO43" s="727"/>
      <c r="VFP43" s="648"/>
      <c r="VFQ43" s="7"/>
      <c r="VFR43" s="10"/>
      <c r="VFS43" s="727"/>
      <c r="VFT43" s="648"/>
      <c r="VFU43" s="7"/>
      <c r="VFV43" s="10"/>
      <c r="VFW43" s="727"/>
      <c r="VFX43" s="648"/>
      <c r="VFY43" s="7"/>
      <c r="VFZ43" s="10"/>
      <c r="VGA43" s="727"/>
      <c r="VGB43" s="648"/>
      <c r="VGC43" s="7"/>
      <c r="VGD43" s="10"/>
      <c r="VGE43" s="727"/>
      <c r="VGF43" s="648"/>
      <c r="VGG43" s="7"/>
      <c r="VGH43" s="10"/>
      <c r="VGI43" s="727"/>
      <c r="VGJ43" s="648"/>
      <c r="VGK43" s="7"/>
      <c r="VGL43" s="10"/>
      <c r="VGM43" s="727"/>
      <c r="VGN43" s="648"/>
      <c r="VGO43" s="7"/>
      <c r="VGP43" s="10"/>
      <c r="VGQ43" s="727"/>
      <c r="VGR43" s="648"/>
      <c r="VGS43" s="7"/>
      <c r="VGT43" s="10"/>
      <c r="VGU43" s="727"/>
      <c r="VGV43" s="648"/>
      <c r="VGW43" s="7"/>
      <c r="VGX43" s="10"/>
      <c r="VGY43" s="727"/>
      <c r="VGZ43" s="648"/>
      <c r="VHA43" s="7"/>
      <c r="VHB43" s="10"/>
      <c r="VHC43" s="727"/>
      <c r="VHD43" s="648"/>
      <c r="VHE43" s="7"/>
      <c r="VHF43" s="10"/>
      <c r="VHG43" s="727"/>
      <c r="VHH43" s="648"/>
      <c r="VHI43" s="7"/>
      <c r="VHJ43" s="10"/>
      <c r="VHK43" s="727"/>
      <c r="VHL43" s="648"/>
      <c r="VHM43" s="7"/>
      <c r="VHN43" s="10"/>
      <c r="VHO43" s="727"/>
      <c r="VHP43" s="648"/>
      <c r="VHQ43" s="7"/>
      <c r="VHR43" s="10"/>
      <c r="VHS43" s="727"/>
      <c r="VHT43" s="648"/>
      <c r="VHU43" s="7"/>
      <c r="VHV43" s="10"/>
      <c r="VHW43" s="727"/>
      <c r="VHX43" s="648"/>
      <c r="VHY43" s="7"/>
      <c r="VHZ43" s="10"/>
      <c r="VIA43" s="727"/>
      <c r="VIB43" s="648"/>
      <c r="VIC43" s="7"/>
      <c r="VID43" s="10"/>
      <c r="VIE43" s="727"/>
      <c r="VIF43" s="648"/>
      <c r="VIG43" s="7"/>
      <c r="VIH43" s="10"/>
      <c r="VII43" s="727"/>
      <c r="VIJ43" s="648"/>
      <c r="VIK43" s="7"/>
      <c r="VIL43" s="10"/>
      <c r="VIM43" s="727"/>
      <c r="VIN43" s="648"/>
      <c r="VIO43" s="7"/>
      <c r="VIP43" s="10"/>
      <c r="VIQ43" s="727"/>
      <c r="VIR43" s="648"/>
      <c r="VIS43" s="7"/>
      <c r="VIT43" s="10"/>
      <c r="VIU43" s="727"/>
      <c r="VIV43" s="648"/>
      <c r="VIW43" s="7"/>
      <c r="VIX43" s="10"/>
      <c r="VIY43" s="727"/>
      <c r="VIZ43" s="648"/>
      <c r="VJA43" s="7"/>
      <c r="VJB43" s="10"/>
      <c r="VJC43" s="727"/>
      <c r="VJD43" s="648"/>
      <c r="VJE43" s="7"/>
      <c r="VJF43" s="10"/>
      <c r="VJG43" s="727"/>
      <c r="VJH43" s="648"/>
      <c r="VJI43" s="7"/>
      <c r="VJJ43" s="10"/>
      <c r="VJK43" s="727"/>
      <c r="VJL43" s="648"/>
      <c r="VJM43" s="7"/>
      <c r="VJN43" s="10"/>
      <c r="VJO43" s="727"/>
      <c r="VJP43" s="648"/>
      <c r="VJQ43" s="7"/>
      <c r="VJR43" s="10"/>
      <c r="VJS43" s="727"/>
      <c r="VJT43" s="648"/>
      <c r="VJU43" s="7"/>
      <c r="VJV43" s="10"/>
      <c r="VJW43" s="727"/>
      <c r="VJX43" s="648"/>
      <c r="VJY43" s="7"/>
      <c r="VJZ43" s="10"/>
      <c r="VKA43" s="727"/>
      <c r="VKB43" s="648"/>
      <c r="VKC43" s="7"/>
      <c r="VKD43" s="10"/>
      <c r="VKE43" s="727"/>
      <c r="VKF43" s="648"/>
      <c r="VKG43" s="7"/>
      <c r="VKH43" s="10"/>
      <c r="VKI43" s="727"/>
      <c r="VKJ43" s="648"/>
      <c r="VKK43" s="7"/>
      <c r="VKL43" s="10"/>
      <c r="VKM43" s="727"/>
      <c r="VKN43" s="648"/>
      <c r="VKO43" s="7"/>
      <c r="VKP43" s="10"/>
      <c r="VKQ43" s="727"/>
      <c r="VKR43" s="648"/>
      <c r="VKS43" s="7"/>
      <c r="VKT43" s="10"/>
      <c r="VKU43" s="727"/>
      <c r="VKV43" s="648"/>
      <c r="VKW43" s="7"/>
      <c r="VKX43" s="10"/>
      <c r="VKY43" s="727"/>
      <c r="VKZ43" s="648"/>
      <c r="VLA43" s="7"/>
      <c r="VLB43" s="10"/>
      <c r="VLC43" s="727"/>
      <c r="VLD43" s="648"/>
      <c r="VLE43" s="7"/>
      <c r="VLF43" s="10"/>
      <c r="VLG43" s="727"/>
      <c r="VLH43" s="648"/>
      <c r="VLI43" s="7"/>
      <c r="VLJ43" s="10"/>
      <c r="VLK43" s="727"/>
      <c r="VLL43" s="648"/>
      <c r="VLM43" s="7"/>
      <c r="VLN43" s="10"/>
      <c r="VLO43" s="727"/>
      <c r="VLP43" s="648"/>
      <c r="VLQ43" s="7"/>
      <c r="VLR43" s="10"/>
      <c r="VLS43" s="727"/>
      <c r="VLT43" s="648"/>
      <c r="VLU43" s="7"/>
      <c r="VLV43" s="10"/>
      <c r="VLW43" s="727"/>
      <c r="VLX43" s="648"/>
      <c r="VLY43" s="7"/>
      <c r="VLZ43" s="10"/>
      <c r="VMA43" s="727"/>
      <c r="VMB43" s="648"/>
      <c r="VMC43" s="7"/>
      <c r="VMD43" s="10"/>
      <c r="VME43" s="727"/>
      <c r="VMF43" s="648"/>
      <c r="VMG43" s="7"/>
      <c r="VMH43" s="10"/>
      <c r="VMI43" s="727"/>
      <c r="VMJ43" s="648"/>
      <c r="VMK43" s="7"/>
      <c r="VML43" s="10"/>
      <c r="VMM43" s="727"/>
      <c r="VMN43" s="648"/>
      <c r="VMO43" s="7"/>
      <c r="VMP43" s="10"/>
      <c r="VMQ43" s="727"/>
      <c r="VMR43" s="648"/>
      <c r="VMS43" s="7"/>
      <c r="VMT43" s="10"/>
      <c r="VMU43" s="727"/>
      <c r="VMV43" s="648"/>
      <c r="VMW43" s="7"/>
      <c r="VMX43" s="10"/>
      <c r="VMY43" s="727"/>
      <c r="VMZ43" s="648"/>
      <c r="VNA43" s="7"/>
      <c r="VNB43" s="10"/>
      <c r="VNC43" s="727"/>
      <c r="VND43" s="648"/>
      <c r="VNE43" s="7"/>
      <c r="VNF43" s="10"/>
      <c r="VNG43" s="727"/>
      <c r="VNH43" s="648"/>
      <c r="VNI43" s="7"/>
      <c r="VNJ43" s="10"/>
      <c r="VNK43" s="727"/>
      <c r="VNL43" s="648"/>
      <c r="VNM43" s="7"/>
      <c r="VNN43" s="10"/>
      <c r="VNO43" s="727"/>
      <c r="VNP43" s="648"/>
      <c r="VNQ43" s="7"/>
      <c r="VNR43" s="10"/>
      <c r="VNS43" s="727"/>
      <c r="VNT43" s="648"/>
      <c r="VNU43" s="7"/>
      <c r="VNV43" s="10"/>
      <c r="VNW43" s="727"/>
      <c r="VNX43" s="648"/>
      <c r="VNY43" s="7"/>
      <c r="VNZ43" s="10"/>
      <c r="VOA43" s="727"/>
      <c r="VOB43" s="648"/>
      <c r="VOC43" s="7"/>
      <c r="VOD43" s="10"/>
      <c r="VOE43" s="727"/>
      <c r="VOF43" s="648"/>
      <c r="VOG43" s="7"/>
      <c r="VOH43" s="10"/>
      <c r="VOI43" s="727"/>
      <c r="VOJ43" s="648"/>
      <c r="VOK43" s="7"/>
      <c r="VOL43" s="10"/>
      <c r="VOM43" s="727"/>
      <c r="VON43" s="648"/>
      <c r="VOO43" s="7"/>
      <c r="VOP43" s="10"/>
      <c r="VOQ43" s="727"/>
      <c r="VOR43" s="648"/>
      <c r="VOS43" s="7"/>
      <c r="VOT43" s="10"/>
      <c r="VOU43" s="727"/>
      <c r="VOV43" s="648"/>
      <c r="VOW43" s="7"/>
      <c r="VOX43" s="10"/>
      <c r="VOY43" s="727"/>
      <c r="VOZ43" s="648"/>
      <c r="VPA43" s="7"/>
      <c r="VPB43" s="10"/>
      <c r="VPC43" s="727"/>
      <c r="VPD43" s="648"/>
      <c r="VPE43" s="7"/>
      <c r="VPF43" s="10"/>
      <c r="VPG43" s="727"/>
      <c r="VPH43" s="648"/>
      <c r="VPI43" s="7"/>
      <c r="VPJ43" s="10"/>
      <c r="VPK43" s="727"/>
      <c r="VPL43" s="648"/>
      <c r="VPM43" s="7"/>
      <c r="VPN43" s="10"/>
      <c r="VPO43" s="727"/>
      <c r="VPP43" s="648"/>
      <c r="VPQ43" s="7"/>
      <c r="VPR43" s="10"/>
      <c r="VPS43" s="727"/>
      <c r="VPT43" s="648"/>
      <c r="VPU43" s="7"/>
      <c r="VPV43" s="10"/>
      <c r="VPW43" s="727"/>
      <c r="VPX43" s="648"/>
      <c r="VPY43" s="7"/>
      <c r="VPZ43" s="10"/>
      <c r="VQA43" s="727"/>
      <c r="VQB43" s="648"/>
      <c r="VQC43" s="7"/>
      <c r="VQD43" s="10"/>
      <c r="VQE43" s="727"/>
      <c r="VQF43" s="648"/>
      <c r="VQG43" s="7"/>
      <c r="VQH43" s="10"/>
      <c r="VQI43" s="727"/>
      <c r="VQJ43" s="648"/>
      <c r="VQK43" s="7"/>
      <c r="VQL43" s="10"/>
      <c r="VQM43" s="727"/>
      <c r="VQN43" s="648"/>
      <c r="VQO43" s="7"/>
      <c r="VQP43" s="10"/>
      <c r="VQQ43" s="727"/>
      <c r="VQR43" s="648"/>
      <c r="VQS43" s="7"/>
      <c r="VQT43" s="10"/>
      <c r="VQU43" s="727"/>
      <c r="VQV43" s="648"/>
      <c r="VQW43" s="7"/>
      <c r="VQX43" s="10"/>
      <c r="VQY43" s="727"/>
      <c r="VQZ43" s="648"/>
      <c r="VRA43" s="7"/>
      <c r="VRB43" s="10"/>
      <c r="VRC43" s="727"/>
      <c r="VRD43" s="648"/>
      <c r="VRE43" s="7"/>
      <c r="VRF43" s="10"/>
      <c r="VRG43" s="727"/>
      <c r="VRH43" s="648"/>
      <c r="VRI43" s="7"/>
      <c r="VRJ43" s="10"/>
      <c r="VRK43" s="727"/>
      <c r="VRL43" s="648"/>
      <c r="VRM43" s="7"/>
      <c r="VRN43" s="10"/>
      <c r="VRO43" s="727"/>
      <c r="VRP43" s="648"/>
      <c r="VRQ43" s="7"/>
      <c r="VRR43" s="10"/>
      <c r="VRS43" s="727"/>
      <c r="VRT43" s="648"/>
      <c r="VRU43" s="7"/>
      <c r="VRV43" s="10"/>
      <c r="VRW43" s="727"/>
      <c r="VRX43" s="648"/>
      <c r="VRY43" s="7"/>
      <c r="VRZ43" s="10"/>
      <c r="VSA43" s="727"/>
      <c r="VSB43" s="648"/>
      <c r="VSC43" s="7"/>
      <c r="VSD43" s="10"/>
      <c r="VSE43" s="727"/>
      <c r="VSF43" s="648"/>
      <c r="VSG43" s="7"/>
      <c r="VSH43" s="10"/>
      <c r="VSI43" s="727"/>
      <c r="VSJ43" s="648"/>
      <c r="VSK43" s="7"/>
      <c r="VSL43" s="10"/>
      <c r="VSM43" s="727"/>
      <c r="VSN43" s="648"/>
      <c r="VSO43" s="7"/>
      <c r="VSP43" s="10"/>
      <c r="VSQ43" s="727"/>
      <c r="VSR43" s="648"/>
      <c r="VSS43" s="7"/>
      <c r="VST43" s="10"/>
      <c r="VSU43" s="727"/>
      <c r="VSV43" s="648"/>
      <c r="VSW43" s="7"/>
      <c r="VSX43" s="10"/>
      <c r="VSY43" s="727"/>
      <c r="VSZ43" s="648"/>
      <c r="VTA43" s="7"/>
      <c r="VTB43" s="10"/>
      <c r="VTC43" s="727"/>
      <c r="VTD43" s="648"/>
      <c r="VTE43" s="7"/>
      <c r="VTF43" s="10"/>
      <c r="VTG43" s="727"/>
      <c r="VTH43" s="648"/>
      <c r="VTI43" s="7"/>
      <c r="VTJ43" s="10"/>
      <c r="VTK43" s="727"/>
      <c r="VTL43" s="648"/>
      <c r="VTM43" s="7"/>
      <c r="VTN43" s="10"/>
      <c r="VTO43" s="727"/>
      <c r="VTP43" s="648"/>
      <c r="VTQ43" s="7"/>
      <c r="VTR43" s="10"/>
      <c r="VTS43" s="727"/>
      <c r="VTT43" s="648"/>
      <c r="VTU43" s="7"/>
      <c r="VTV43" s="10"/>
      <c r="VTW43" s="727"/>
      <c r="VTX43" s="648"/>
      <c r="VTY43" s="7"/>
      <c r="VTZ43" s="10"/>
      <c r="VUA43" s="727"/>
      <c r="VUB43" s="648"/>
      <c r="VUC43" s="7"/>
      <c r="VUD43" s="10"/>
      <c r="VUE43" s="727"/>
      <c r="VUF43" s="648"/>
      <c r="VUG43" s="7"/>
      <c r="VUH43" s="10"/>
      <c r="VUI43" s="727"/>
      <c r="VUJ43" s="648"/>
      <c r="VUK43" s="7"/>
      <c r="VUL43" s="10"/>
      <c r="VUM43" s="727"/>
      <c r="VUN43" s="648"/>
      <c r="VUO43" s="7"/>
      <c r="VUP43" s="10"/>
      <c r="VUQ43" s="727"/>
      <c r="VUR43" s="648"/>
      <c r="VUS43" s="7"/>
      <c r="VUT43" s="10"/>
      <c r="VUU43" s="727"/>
      <c r="VUV43" s="648"/>
      <c r="VUW43" s="7"/>
      <c r="VUX43" s="10"/>
      <c r="VUY43" s="727"/>
      <c r="VUZ43" s="648"/>
      <c r="VVA43" s="7"/>
      <c r="VVB43" s="10"/>
      <c r="VVC43" s="727"/>
      <c r="VVD43" s="648"/>
      <c r="VVE43" s="7"/>
      <c r="VVF43" s="10"/>
      <c r="VVG43" s="727"/>
      <c r="VVH43" s="648"/>
      <c r="VVI43" s="7"/>
      <c r="VVJ43" s="10"/>
      <c r="VVK43" s="727"/>
      <c r="VVL43" s="648"/>
      <c r="VVM43" s="7"/>
      <c r="VVN43" s="10"/>
      <c r="VVO43" s="727"/>
      <c r="VVP43" s="648"/>
      <c r="VVQ43" s="7"/>
      <c r="VVR43" s="10"/>
      <c r="VVS43" s="727"/>
      <c r="VVT43" s="648"/>
      <c r="VVU43" s="7"/>
      <c r="VVV43" s="10"/>
      <c r="VVW43" s="727"/>
      <c r="VVX43" s="648"/>
      <c r="VVY43" s="7"/>
      <c r="VVZ43" s="10"/>
      <c r="VWA43" s="727"/>
      <c r="VWB43" s="648"/>
      <c r="VWC43" s="7"/>
      <c r="VWD43" s="10"/>
      <c r="VWE43" s="727"/>
      <c r="VWF43" s="648"/>
      <c r="VWG43" s="7"/>
      <c r="VWH43" s="10"/>
      <c r="VWI43" s="727"/>
      <c r="VWJ43" s="648"/>
      <c r="VWK43" s="7"/>
      <c r="VWL43" s="10"/>
      <c r="VWM43" s="727"/>
      <c r="VWN43" s="648"/>
      <c r="VWO43" s="7"/>
      <c r="VWP43" s="10"/>
      <c r="VWQ43" s="727"/>
      <c r="VWR43" s="648"/>
      <c r="VWS43" s="7"/>
      <c r="VWT43" s="10"/>
      <c r="VWU43" s="727"/>
      <c r="VWV43" s="648"/>
      <c r="VWW43" s="7"/>
      <c r="VWX43" s="10"/>
      <c r="VWY43" s="727"/>
      <c r="VWZ43" s="648"/>
      <c r="VXA43" s="7"/>
      <c r="VXB43" s="10"/>
      <c r="VXC43" s="727"/>
      <c r="VXD43" s="648"/>
      <c r="VXE43" s="7"/>
      <c r="VXF43" s="10"/>
      <c r="VXG43" s="727"/>
      <c r="VXH43" s="648"/>
      <c r="VXI43" s="7"/>
      <c r="VXJ43" s="10"/>
      <c r="VXK43" s="727"/>
      <c r="VXL43" s="648"/>
      <c r="VXM43" s="7"/>
      <c r="VXN43" s="10"/>
      <c r="VXO43" s="727"/>
      <c r="VXP43" s="648"/>
      <c r="VXQ43" s="7"/>
      <c r="VXR43" s="10"/>
      <c r="VXS43" s="727"/>
      <c r="VXT43" s="648"/>
      <c r="VXU43" s="7"/>
      <c r="VXV43" s="10"/>
      <c r="VXW43" s="727"/>
      <c r="VXX43" s="648"/>
      <c r="VXY43" s="7"/>
      <c r="VXZ43" s="10"/>
      <c r="VYA43" s="727"/>
      <c r="VYB43" s="648"/>
      <c r="VYC43" s="7"/>
      <c r="VYD43" s="10"/>
      <c r="VYE43" s="727"/>
      <c r="VYF43" s="648"/>
      <c r="VYG43" s="7"/>
      <c r="VYH43" s="10"/>
      <c r="VYI43" s="727"/>
      <c r="VYJ43" s="648"/>
      <c r="VYK43" s="7"/>
      <c r="VYL43" s="10"/>
      <c r="VYM43" s="727"/>
      <c r="VYN43" s="648"/>
      <c r="VYO43" s="7"/>
      <c r="VYP43" s="10"/>
      <c r="VYQ43" s="727"/>
      <c r="VYR43" s="648"/>
      <c r="VYS43" s="7"/>
      <c r="VYT43" s="10"/>
      <c r="VYU43" s="727"/>
      <c r="VYV43" s="648"/>
      <c r="VYW43" s="7"/>
      <c r="VYX43" s="10"/>
      <c r="VYY43" s="727"/>
      <c r="VYZ43" s="648"/>
      <c r="VZA43" s="7"/>
      <c r="VZB43" s="10"/>
      <c r="VZC43" s="727"/>
      <c r="VZD43" s="648"/>
      <c r="VZE43" s="7"/>
      <c r="VZF43" s="10"/>
      <c r="VZG43" s="727"/>
      <c r="VZH43" s="648"/>
      <c r="VZI43" s="7"/>
      <c r="VZJ43" s="10"/>
      <c r="VZK43" s="727"/>
      <c r="VZL43" s="648"/>
      <c r="VZM43" s="7"/>
      <c r="VZN43" s="10"/>
      <c r="VZO43" s="727"/>
      <c r="VZP43" s="648"/>
      <c r="VZQ43" s="7"/>
      <c r="VZR43" s="10"/>
      <c r="VZS43" s="727"/>
      <c r="VZT43" s="648"/>
      <c r="VZU43" s="7"/>
      <c r="VZV43" s="10"/>
      <c r="VZW43" s="727"/>
      <c r="VZX43" s="648"/>
      <c r="VZY43" s="7"/>
      <c r="VZZ43" s="10"/>
      <c r="WAA43" s="727"/>
      <c r="WAB43" s="648"/>
      <c r="WAC43" s="7"/>
      <c r="WAD43" s="10"/>
      <c r="WAE43" s="727"/>
      <c r="WAF43" s="648"/>
      <c r="WAG43" s="7"/>
      <c r="WAH43" s="10"/>
      <c r="WAI43" s="727"/>
      <c r="WAJ43" s="648"/>
      <c r="WAK43" s="7"/>
      <c r="WAL43" s="10"/>
      <c r="WAM43" s="727"/>
      <c r="WAN43" s="648"/>
      <c r="WAO43" s="7"/>
      <c r="WAP43" s="10"/>
      <c r="WAQ43" s="727"/>
      <c r="WAR43" s="648"/>
      <c r="WAS43" s="7"/>
      <c r="WAT43" s="10"/>
      <c r="WAU43" s="727"/>
      <c r="WAV43" s="648"/>
      <c r="WAW43" s="7"/>
      <c r="WAX43" s="10"/>
      <c r="WAY43" s="727"/>
      <c r="WAZ43" s="648"/>
      <c r="WBA43" s="7"/>
      <c r="WBB43" s="10"/>
      <c r="WBC43" s="727"/>
      <c r="WBD43" s="648"/>
      <c r="WBE43" s="7"/>
      <c r="WBF43" s="10"/>
      <c r="WBG43" s="727"/>
      <c r="WBH43" s="648"/>
      <c r="WBI43" s="7"/>
      <c r="WBJ43" s="10"/>
      <c r="WBK43" s="727"/>
      <c r="WBL43" s="648"/>
      <c r="WBM43" s="7"/>
      <c r="WBN43" s="10"/>
      <c r="WBO43" s="727"/>
      <c r="WBP43" s="648"/>
      <c r="WBQ43" s="7"/>
      <c r="WBR43" s="10"/>
      <c r="WBS43" s="727"/>
      <c r="WBT43" s="648"/>
      <c r="WBU43" s="7"/>
      <c r="WBV43" s="10"/>
      <c r="WBW43" s="727"/>
      <c r="WBX43" s="648"/>
      <c r="WBY43" s="7"/>
      <c r="WBZ43" s="10"/>
      <c r="WCA43" s="727"/>
      <c r="WCB43" s="648"/>
      <c r="WCC43" s="7"/>
      <c r="WCD43" s="10"/>
      <c r="WCE43" s="727"/>
      <c r="WCF43" s="648"/>
      <c r="WCG43" s="7"/>
      <c r="WCH43" s="10"/>
      <c r="WCI43" s="727"/>
      <c r="WCJ43" s="648"/>
      <c r="WCK43" s="7"/>
      <c r="WCL43" s="10"/>
      <c r="WCM43" s="727"/>
      <c r="WCN43" s="648"/>
      <c r="WCO43" s="7"/>
      <c r="WCP43" s="10"/>
      <c r="WCQ43" s="727"/>
      <c r="WCR43" s="648"/>
      <c r="WCS43" s="7"/>
      <c r="WCT43" s="10"/>
      <c r="WCU43" s="727"/>
      <c r="WCV43" s="648"/>
      <c r="WCW43" s="7"/>
      <c r="WCX43" s="10"/>
      <c r="WCY43" s="727"/>
      <c r="WCZ43" s="648"/>
      <c r="WDA43" s="7"/>
      <c r="WDB43" s="10"/>
      <c r="WDC43" s="727"/>
      <c r="WDD43" s="648"/>
      <c r="WDE43" s="7"/>
      <c r="WDF43" s="10"/>
      <c r="WDG43" s="727"/>
      <c r="WDH43" s="648"/>
      <c r="WDI43" s="7"/>
      <c r="WDJ43" s="10"/>
      <c r="WDK43" s="727"/>
      <c r="WDL43" s="648"/>
      <c r="WDM43" s="7"/>
      <c r="WDN43" s="10"/>
      <c r="WDO43" s="727"/>
      <c r="WDP43" s="648"/>
      <c r="WDQ43" s="7"/>
      <c r="WDR43" s="10"/>
      <c r="WDS43" s="727"/>
      <c r="WDT43" s="648"/>
      <c r="WDU43" s="7"/>
      <c r="WDV43" s="10"/>
      <c r="WDW43" s="727"/>
      <c r="WDX43" s="648"/>
      <c r="WDY43" s="7"/>
      <c r="WDZ43" s="10"/>
      <c r="WEA43" s="727"/>
      <c r="WEB43" s="648"/>
      <c r="WEC43" s="7"/>
      <c r="WED43" s="10"/>
      <c r="WEE43" s="727"/>
      <c r="WEF43" s="648"/>
      <c r="WEG43" s="7"/>
      <c r="WEH43" s="10"/>
      <c r="WEI43" s="727"/>
      <c r="WEJ43" s="648"/>
      <c r="WEK43" s="7"/>
      <c r="WEL43" s="10"/>
      <c r="WEM43" s="727"/>
      <c r="WEN43" s="648"/>
      <c r="WEO43" s="7"/>
      <c r="WEP43" s="10"/>
      <c r="WEQ43" s="727"/>
      <c r="WER43" s="648"/>
      <c r="WES43" s="7"/>
      <c r="WET43" s="10"/>
      <c r="WEU43" s="727"/>
      <c r="WEV43" s="648"/>
      <c r="WEW43" s="7"/>
      <c r="WEX43" s="10"/>
      <c r="WEY43" s="727"/>
      <c r="WEZ43" s="648"/>
      <c r="WFA43" s="7"/>
      <c r="WFB43" s="10"/>
      <c r="WFC43" s="727"/>
      <c r="WFD43" s="648"/>
      <c r="WFE43" s="7"/>
      <c r="WFF43" s="10"/>
      <c r="WFG43" s="727"/>
      <c r="WFH43" s="648"/>
      <c r="WFI43" s="7"/>
      <c r="WFJ43" s="10"/>
      <c r="WFK43" s="727"/>
      <c r="WFL43" s="648"/>
      <c r="WFM43" s="7"/>
      <c r="WFN43" s="10"/>
      <c r="WFO43" s="727"/>
      <c r="WFP43" s="648"/>
      <c r="WFQ43" s="7"/>
      <c r="WFR43" s="10"/>
      <c r="WFS43" s="727"/>
      <c r="WFT43" s="648"/>
      <c r="WFU43" s="7"/>
      <c r="WFV43" s="10"/>
      <c r="WFW43" s="727"/>
      <c r="WFX43" s="648"/>
      <c r="WFY43" s="7"/>
      <c r="WFZ43" s="10"/>
      <c r="WGA43" s="727"/>
      <c r="WGB43" s="648"/>
      <c r="WGC43" s="7"/>
      <c r="WGD43" s="10"/>
      <c r="WGE43" s="727"/>
      <c r="WGF43" s="648"/>
      <c r="WGG43" s="7"/>
      <c r="WGH43" s="10"/>
      <c r="WGI43" s="727"/>
      <c r="WGJ43" s="648"/>
      <c r="WGK43" s="7"/>
      <c r="WGL43" s="10"/>
      <c r="WGM43" s="727"/>
      <c r="WGN43" s="648"/>
      <c r="WGO43" s="7"/>
      <c r="WGP43" s="10"/>
      <c r="WGQ43" s="727"/>
      <c r="WGR43" s="648"/>
      <c r="WGS43" s="7"/>
      <c r="WGT43" s="10"/>
      <c r="WGU43" s="727"/>
      <c r="WGV43" s="648"/>
      <c r="WGW43" s="7"/>
      <c r="WGX43" s="10"/>
      <c r="WGY43" s="727"/>
      <c r="WGZ43" s="648"/>
      <c r="WHA43" s="7"/>
      <c r="WHB43" s="10"/>
      <c r="WHC43" s="727"/>
      <c r="WHD43" s="648"/>
      <c r="WHE43" s="7"/>
      <c r="WHF43" s="10"/>
      <c r="WHG43" s="727"/>
      <c r="WHH43" s="648"/>
      <c r="WHI43" s="7"/>
      <c r="WHJ43" s="10"/>
      <c r="WHK43" s="727"/>
      <c r="WHL43" s="648"/>
      <c r="WHM43" s="7"/>
      <c r="WHN43" s="10"/>
      <c r="WHO43" s="727"/>
      <c r="WHP43" s="648"/>
      <c r="WHQ43" s="7"/>
      <c r="WHR43" s="10"/>
      <c r="WHS43" s="727"/>
      <c r="WHT43" s="648"/>
      <c r="WHU43" s="7"/>
      <c r="WHV43" s="10"/>
      <c r="WHW43" s="727"/>
      <c r="WHX43" s="648"/>
      <c r="WHY43" s="7"/>
      <c r="WHZ43" s="10"/>
      <c r="WIA43" s="727"/>
      <c r="WIB43" s="648"/>
      <c r="WIC43" s="7"/>
      <c r="WID43" s="10"/>
      <c r="WIE43" s="727"/>
      <c r="WIF43" s="648"/>
      <c r="WIG43" s="7"/>
      <c r="WIH43" s="10"/>
      <c r="WII43" s="727"/>
      <c r="WIJ43" s="648"/>
      <c r="WIK43" s="7"/>
      <c r="WIL43" s="10"/>
      <c r="WIM43" s="727"/>
      <c r="WIN43" s="648"/>
      <c r="WIO43" s="7"/>
      <c r="WIP43" s="10"/>
      <c r="WIQ43" s="727"/>
      <c r="WIR43" s="648"/>
      <c r="WIS43" s="7"/>
      <c r="WIT43" s="10"/>
      <c r="WIU43" s="727"/>
      <c r="WIV43" s="648"/>
      <c r="WIW43" s="7"/>
      <c r="WIX43" s="10"/>
      <c r="WIY43" s="727"/>
      <c r="WIZ43" s="648"/>
      <c r="WJA43" s="7"/>
      <c r="WJB43" s="10"/>
      <c r="WJC43" s="727"/>
      <c r="WJD43" s="648"/>
      <c r="WJE43" s="7"/>
      <c r="WJF43" s="10"/>
      <c r="WJG43" s="727"/>
      <c r="WJH43" s="648"/>
      <c r="WJI43" s="7"/>
      <c r="WJJ43" s="10"/>
      <c r="WJK43" s="727"/>
      <c r="WJL43" s="648"/>
      <c r="WJM43" s="7"/>
      <c r="WJN43" s="10"/>
      <c r="WJO43" s="727"/>
      <c r="WJP43" s="648"/>
      <c r="WJQ43" s="7"/>
      <c r="WJR43" s="10"/>
      <c r="WJS43" s="727"/>
      <c r="WJT43" s="648"/>
      <c r="WJU43" s="7"/>
      <c r="WJV43" s="10"/>
      <c r="WJW43" s="727"/>
      <c r="WJX43" s="648"/>
      <c r="WJY43" s="7"/>
      <c r="WJZ43" s="10"/>
      <c r="WKA43" s="727"/>
      <c r="WKB43" s="648"/>
      <c r="WKC43" s="7"/>
      <c r="WKD43" s="10"/>
      <c r="WKE43" s="727"/>
      <c r="WKF43" s="648"/>
      <c r="WKG43" s="7"/>
      <c r="WKH43" s="10"/>
      <c r="WKI43" s="727"/>
      <c r="WKJ43" s="648"/>
      <c r="WKK43" s="7"/>
      <c r="WKL43" s="10"/>
      <c r="WKM43" s="727"/>
      <c r="WKN43" s="648"/>
      <c r="WKO43" s="7"/>
      <c r="WKP43" s="10"/>
      <c r="WKQ43" s="727"/>
      <c r="WKR43" s="648"/>
      <c r="WKS43" s="7"/>
      <c r="WKT43" s="10"/>
      <c r="WKU43" s="727"/>
      <c r="WKV43" s="648"/>
      <c r="WKW43" s="7"/>
      <c r="WKX43" s="10"/>
      <c r="WKY43" s="727"/>
      <c r="WKZ43" s="648"/>
      <c r="WLA43" s="7"/>
      <c r="WLB43" s="10"/>
      <c r="WLC43" s="727"/>
      <c r="WLD43" s="648"/>
      <c r="WLE43" s="7"/>
      <c r="WLF43" s="10"/>
      <c r="WLG43" s="727"/>
      <c r="WLH43" s="648"/>
      <c r="WLI43" s="7"/>
      <c r="WLJ43" s="10"/>
      <c r="WLK43" s="727"/>
      <c r="WLL43" s="648"/>
      <c r="WLM43" s="7"/>
      <c r="WLN43" s="10"/>
      <c r="WLO43" s="727"/>
      <c r="WLP43" s="648"/>
      <c r="WLQ43" s="7"/>
      <c r="WLR43" s="10"/>
      <c r="WLS43" s="727"/>
      <c r="WLT43" s="648"/>
      <c r="WLU43" s="7"/>
      <c r="WLV43" s="10"/>
      <c r="WLW43" s="727"/>
      <c r="WLX43" s="648"/>
      <c r="WLY43" s="7"/>
      <c r="WLZ43" s="10"/>
      <c r="WMA43" s="727"/>
      <c r="WMB43" s="648"/>
      <c r="WMC43" s="7"/>
      <c r="WMD43" s="10"/>
      <c r="WME43" s="727"/>
      <c r="WMF43" s="648"/>
      <c r="WMG43" s="7"/>
      <c r="WMH43" s="10"/>
      <c r="WMI43" s="727"/>
      <c r="WMJ43" s="648"/>
      <c r="WMK43" s="7"/>
      <c r="WML43" s="10"/>
      <c r="WMM43" s="727"/>
      <c r="WMN43" s="648"/>
      <c r="WMO43" s="7"/>
      <c r="WMP43" s="10"/>
      <c r="WMQ43" s="727"/>
      <c r="WMR43" s="648"/>
      <c r="WMS43" s="7"/>
      <c r="WMT43" s="10"/>
      <c r="WMU43" s="727"/>
      <c r="WMV43" s="648"/>
      <c r="WMW43" s="7"/>
      <c r="WMX43" s="10"/>
      <c r="WMY43" s="727"/>
      <c r="WMZ43" s="648"/>
      <c r="WNA43" s="7"/>
      <c r="WNB43" s="10"/>
      <c r="WNC43" s="727"/>
      <c r="WND43" s="648"/>
      <c r="WNE43" s="7"/>
      <c r="WNF43" s="10"/>
      <c r="WNG43" s="727"/>
      <c r="WNH43" s="648"/>
      <c r="WNI43" s="7"/>
      <c r="WNJ43" s="10"/>
      <c r="WNK43" s="727"/>
      <c r="WNL43" s="648"/>
      <c r="WNM43" s="7"/>
      <c r="WNN43" s="10"/>
      <c r="WNO43" s="727"/>
      <c r="WNP43" s="648"/>
      <c r="WNQ43" s="7"/>
      <c r="WNR43" s="10"/>
      <c r="WNS43" s="727"/>
      <c r="WNT43" s="648"/>
      <c r="WNU43" s="7"/>
      <c r="WNV43" s="10"/>
      <c r="WNW43" s="727"/>
      <c r="WNX43" s="648"/>
      <c r="WNY43" s="7"/>
      <c r="WNZ43" s="10"/>
      <c r="WOA43" s="727"/>
      <c r="WOB43" s="648"/>
      <c r="WOC43" s="7"/>
      <c r="WOD43" s="10"/>
      <c r="WOE43" s="727"/>
      <c r="WOF43" s="648"/>
      <c r="WOG43" s="7"/>
      <c r="WOH43" s="10"/>
      <c r="WOI43" s="727"/>
      <c r="WOJ43" s="648"/>
      <c r="WOK43" s="7"/>
      <c r="WOL43" s="10"/>
      <c r="WOM43" s="727"/>
      <c r="WON43" s="648"/>
      <c r="WOO43" s="7"/>
      <c r="WOP43" s="10"/>
      <c r="WOQ43" s="727"/>
      <c r="WOR43" s="648"/>
      <c r="WOS43" s="7"/>
      <c r="WOT43" s="10"/>
      <c r="WOU43" s="727"/>
      <c r="WOV43" s="648"/>
      <c r="WOW43" s="7"/>
      <c r="WOX43" s="10"/>
      <c r="WOY43" s="727"/>
      <c r="WOZ43" s="648"/>
      <c r="WPA43" s="7"/>
      <c r="WPB43" s="10"/>
      <c r="WPC43" s="727"/>
      <c r="WPD43" s="648"/>
      <c r="WPE43" s="7"/>
      <c r="WPF43" s="10"/>
      <c r="WPG43" s="727"/>
      <c r="WPH43" s="648"/>
      <c r="WPI43" s="7"/>
      <c r="WPJ43" s="10"/>
      <c r="WPK43" s="727"/>
      <c r="WPL43" s="648"/>
      <c r="WPM43" s="7"/>
      <c r="WPN43" s="10"/>
      <c r="WPO43" s="727"/>
      <c r="WPP43" s="648"/>
      <c r="WPQ43" s="7"/>
      <c r="WPR43" s="10"/>
      <c r="WPS43" s="727"/>
      <c r="WPT43" s="648"/>
      <c r="WPU43" s="7"/>
      <c r="WPV43" s="10"/>
      <c r="WPW43" s="727"/>
      <c r="WPX43" s="648"/>
      <c r="WPY43" s="7"/>
      <c r="WPZ43" s="10"/>
      <c r="WQA43" s="727"/>
      <c r="WQB43" s="648"/>
      <c r="WQC43" s="7"/>
      <c r="WQD43" s="10"/>
      <c r="WQE43" s="727"/>
      <c r="WQF43" s="648"/>
      <c r="WQG43" s="7"/>
      <c r="WQH43" s="10"/>
      <c r="WQI43" s="727"/>
      <c r="WQJ43" s="648"/>
      <c r="WQK43" s="7"/>
      <c r="WQL43" s="10"/>
      <c r="WQM43" s="727"/>
      <c r="WQN43" s="648"/>
      <c r="WQO43" s="7"/>
      <c r="WQP43" s="10"/>
      <c r="WQQ43" s="727"/>
      <c r="WQR43" s="648"/>
      <c r="WQS43" s="7"/>
      <c r="WQT43" s="10"/>
      <c r="WQU43" s="727"/>
      <c r="WQV43" s="648"/>
      <c r="WQW43" s="7"/>
      <c r="WQX43" s="10"/>
      <c r="WQY43" s="727"/>
      <c r="WQZ43" s="648"/>
      <c r="WRA43" s="7"/>
      <c r="WRB43" s="10"/>
      <c r="WRC43" s="727"/>
      <c r="WRD43" s="648"/>
      <c r="WRE43" s="7"/>
      <c r="WRF43" s="10"/>
      <c r="WRG43" s="727"/>
      <c r="WRH43" s="648"/>
      <c r="WRI43" s="7"/>
      <c r="WRJ43" s="10"/>
      <c r="WRK43" s="727"/>
      <c r="WRL43" s="648"/>
      <c r="WRM43" s="7"/>
      <c r="WRN43" s="10"/>
      <c r="WRO43" s="727"/>
      <c r="WRP43" s="648"/>
      <c r="WRQ43" s="7"/>
      <c r="WRR43" s="10"/>
      <c r="WRS43" s="727"/>
      <c r="WRT43" s="648"/>
      <c r="WRU43" s="7"/>
      <c r="WRV43" s="10"/>
      <c r="WRW43" s="727"/>
      <c r="WRX43" s="648"/>
      <c r="WRY43" s="7"/>
      <c r="WRZ43" s="10"/>
      <c r="WSA43" s="727"/>
      <c r="WSB43" s="648"/>
      <c r="WSC43" s="7"/>
      <c r="WSD43" s="10"/>
      <c r="WSE43" s="727"/>
      <c r="WSF43" s="648"/>
      <c r="WSG43" s="7"/>
      <c r="WSH43" s="10"/>
      <c r="WSI43" s="727"/>
      <c r="WSJ43" s="648"/>
      <c r="WSK43" s="7"/>
      <c r="WSL43" s="10"/>
      <c r="WSM43" s="727"/>
      <c r="WSN43" s="648"/>
      <c r="WSO43" s="7"/>
      <c r="WSP43" s="10"/>
      <c r="WSQ43" s="727"/>
      <c r="WSR43" s="648"/>
      <c r="WSS43" s="7"/>
      <c r="WST43" s="10"/>
      <c r="WSU43" s="727"/>
      <c r="WSV43" s="648"/>
      <c r="WSW43" s="7"/>
      <c r="WSX43" s="10"/>
      <c r="WSY43" s="727"/>
      <c r="WSZ43" s="648"/>
      <c r="WTA43" s="7"/>
      <c r="WTB43" s="10"/>
      <c r="WTC43" s="727"/>
      <c r="WTD43" s="648"/>
      <c r="WTE43" s="7"/>
      <c r="WTF43" s="10"/>
      <c r="WTG43" s="727"/>
      <c r="WTH43" s="648"/>
      <c r="WTI43" s="7"/>
      <c r="WTJ43" s="10"/>
      <c r="WTK43" s="727"/>
      <c r="WTL43" s="648"/>
      <c r="WTM43" s="7"/>
      <c r="WTN43" s="10"/>
      <c r="WTO43" s="727"/>
      <c r="WTP43" s="648"/>
      <c r="WTQ43" s="7"/>
      <c r="WTR43" s="10"/>
      <c r="WTS43" s="727"/>
      <c r="WTT43" s="648"/>
      <c r="WTU43" s="7"/>
      <c r="WTV43" s="10"/>
      <c r="WTW43" s="727"/>
      <c r="WTX43" s="648"/>
      <c r="WTY43" s="7"/>
      <c r="WTZ43" s="10"/>
      <c r="WUA43" s="727"/>
      <c r="WUB43" s="648"/>
      <c r="WUC43" s="7"/>
      <c r="WUD43" s="10"/>
      <c r="WUE43" s="727"/>
      <c r="WUF43" s="648"/>
      <c r="WUG43" s="7"/>
      <c r="WUH43" s="10"/>
      <c r="WUI43" s="727"/>
      <c r="WUJ43" s="648"/>
      <c r="WUK43" s="7"/>
      <c r="WUL43" s="10"/>
      <c r="WUM43" s="727"/>
      <c r="WUN43" s="648"/>
      <c r="WUO43" s="7"/>
      <c r="WUP43" s="10"/>
      <c r="WUQ43" s="727"/>
      <c r="WUR43" s="648"/>
      <c r="WUS43" s="7"/>
      <c r="WUT43" s="10"/>
      <c r="WUU43" s="727"/>
      <c r="WUV43" s="648"/>
      <c r="WUW43" s="7"/>
      <c r="WUX43" s="10"/>
      <c r="WUY43" s="727"/>
      <c r="WUZ43" s="648"/>
      <c r="WVA43" s="7"/>
      <c r="WVB43" s="10"/>
      <c r="WVC43" s="727"/>
      <c r="WVD43" s="648"/>
      <c r="WVE43" s="7"/>
      <c r="WVF43" s="10"/>
      <c r="WVG43" s="727"/>
      <c r="WVH43" s="648"/>
      <c r="WVI43" s="7"/>
      <c r="WVJ43" s="10"/>
      <c r="WVK43" s="727"/>
      <c r="WVL43" s="648"/>
      <c r="WVM43" s="7"/>
      <c r="WVN43" s="10"/>
      <c r="WVO43" s="727"/>
      <c r="WVP43" s="648"/>
      <c r="WVQ43" s="7"/>
      <c r="WVR43" s="10"/>
      <c r="WVS43" s="727"/>
      <c r="WVT43" s="648"/>
      <c r="WVU43" s="7"/>
      <c r="WVV43" s="10"/>
      <c r="WVW43" s="727"/>
      <c r="WVX43" s="648"/>
      <c r="WVY43" s="7"/>
      <c r="WVZ43" s="10"/>
      <c r="WWA43" s="727"/>
      <c r="WWB43" s="648"/>
      <c r="WWC43" s="7"/>
      <c r="WWD43" s="10"/>
      <c r="WWE43" s="727"/>
      <c r="WWF43" s="648"/>
      <c r="WWG43" s="7"/>
      <c r="WWH43" s="10"/>
      <c r="WWI43" s="727"/>
      <c r="WWJ43" s="648"/>
      <c r="WWK43" s="7"/>
      <c r="WWL43" s="10"/>
      <c r="WWM43" s="727"/>
      <c r="WWN43" s="648"/>
      <c r="WWO43" s="7"/>
      <c r="WWP43" s="10"/>
      <c r="WWQ43" s="727"/>
      <c r="WWR43" s="648"/>
      <c r="WWS43" s="7"/>
      <c r="WWT43" s="10"/>
      <c r="WWU43" s="727"/>
      <c r="WWV43" s="648"/>
      <c r="WWW43" s="7"/>
      <c r="WWX43" s="10"/>
      <c r="WWY43" s="727"/>
      <c r="WWZ43" s="648"/>
      <c r="WXA43" s="7"/>
      <c r="WXB43" s="10"/>
      <c r="WXC43" s="727"/>
      <c r="WXD43" s="648"/>
      <c r="WXE43" s="7"/>
      <c r="WXF43" s="10"/>
      <c r="WXG43" s="727"/>
      <c r="WXH43" s="648"/>
      <c r="WXI43" s="7"/>
      <c r="WXJ43" s="10"/>
      <c r="WXK43" s="727"/>
      <c r="WXL43" s="648"/>
      <c r="WXM43" s="7"/>
      <c r="WXN43" s="10"/>
      <c r="WXO43" s="727"/>
      <c r="WXP43" s="648"/>
      <c r="WXQ43" s="7"/>
      <c r="WXR43" s="10"/>
      <c r="WXS43" s="727"/>
      <c r="WXT43" s="648"/>
      <c r="WXU43" s="7"/>
      <c r="WXV43" s="10"/>
      <c r="WXW43" s="727"/>
      <c r="WXX43" s="648"/>
      <c r="WXY43" s="7"/>
      <c r="WXZ43" s="10"/>
      <c r="WYA43" s="727"/>
      <c r="WYB43" s="648"/>
      <c r="WYC43" s="7"/>
      <c r="WYD43" s="10"/>
      <c r="WYE43" s="727"/>
      <c r="WYF43" s="648"/>
      <c r="WYG43" s="7"/>
      <c r="WYH43" s="10"/>
      <c r="WYI43" s="727"/>
      <c r="WYJ43" s="648"/>
      <c r="WYK43" s="7"/>
      <c r="WYL43" s="10"/>
      <c r="WYM43" s="727"/>
      <c r="WYN43" s="648"/>
      <c r="WYO43" s="7"/>
      <c r="WYP43" s="10"/>
      <c r="WYQ43" s="727"/>
      <c r="WYR43" s="648"/>
      <c r="WYS43" s="7"/>
      <c r="WYT43" s="10"/>
      <c r="WYU43" s="727"/>
      <c r="WYV43" s="648"/>
      <c r="WYW43" s="7"/>
      <c r="WYX43" s="10"/>
      <c r="WYY43" s="727"/>
      <c r="WYZ43" s="648"/>
      <c r="WZA43" s="7"/>
      <c r="WZB43" s="10"/>
      <c r="WZC43" s="727"/>
      <c r="WZD43" s="648"/>
      <c r="WZE43" s="7"/>
      <c r="WZF43" s="10"/>
      <c r="WZG43" s="727"/>
      <c r="WZH43" s="648"/>
      <c r="WZI43" s="7"/>
      <c r="WZJ43" s="10"/>
      <c r="WZK43" s="727"/>
      <c r="WZL43" s="648"/>
      <c r="WZM43" s="7"/>
      <c r="WZN43" s="10"/>
      <c r="WZO43" s="727"/>
      <c r="WZP43" s="648"/>
      <c r="WZQ43" s="7"/>
      <c r="WZR43" s="10"/>
      <c r="WZS43" s="727"/>
      <c r="WZT43" s="648"/>
      <c r="WZU43" s="7"/>
      <c r="WZV43" s="10"/>
      <c r="WZW43" s="727"/>
      <c r="WZX43" s="648"/>
      <c r="WZY43" s="7"/>
      <c r="WZZ43" s="10"/>
      <c r="XAA43" s="727"/>
      <c r="XAB43" s="648"/>
      <c r="XAC43" s="7"/>
      <c r="XAD43" s="10"/>
      <c r="XAE43" s="727"/>
      <c r="XAF43" s="648"/>
      <c r="XAG43" s="7"/>
      <c r="XAH43" s="10"/>
      <c r="XAI43" s="727"/>
      <c r="XAJ43" s="648"/>
      <c r="XAK43" s="7"/>
      <c r="XAL43" s="10"/>
      <c r="XAM43" s="727"/>
      <c r="XAN43" s="648"/>
      <c r="XAO43" s="7"/>
      <c r="XAP43" s="10"/>
      <c r="XAQ43" s="727"/>
      <c r="XAR43" s="648"/>
      <c r="XAS43" s="7"/>
      <c r="XAT43" s="10"/>
      <c r="XAU43" s="727"/>
      <c r="XAV43" s="648"/>
      <c r="XAW43" s="7"/>
      <c r="XAX43" s="10"/>
      <c r="XAY43" s="727"/>
      <c r="XAZ43" s="648"/>
      <c r="XBA43" s="7"/>
      <c r="XBB43" s="10"/>
      <c r="XBC43" s="727"/>
      <c r="XBD43" s="648"/>
      <c r="XBE43" s="7"/>
      <c r="XBF43" s="10"/>
      <c r="XBG43" s="727"/>
      <c r="XBH43" s="648"/>
      <c r="XBI43" s="7"/>
      <c r="XBJ43" s="10"/>
      <c r="XBK43" s="727"/>
      <c r="XBL43" s="648"/>
      <c r="XBM43" s="7"/>
      <c r="XBN43" s="10"/>
      <c r="XBO43" s="727"/>
      <c r="XBP43" s="648"/>
      <c r="XBQ43" s="7"/>
      <c r="XBR43" s="10"/>
      <c r="XBS43" s="727"/>
      <c r="XBT43" s="648"/>
      <c r="XBU43" s="7"/>
      <c r="XBV43" s="10"/>
      <c r="XBW43" s="727"/>
      <c r="XBX43" s="648"/>
      <c r="XBY43" s="7"/>
      <c r="XBZ43" s="10"/>
      <c r="XCA43" s="727"/>
      <c r="XCB43" s="648"/>
      <c r="XCC43" s="7"/>
      <c r="XCD43" s="10"/>
      <c r="XCE43" s="727"/>
      <c r="XCF43" s="648"/>
      <c r="XCG43" s="7"/>
      <c r="XCH43" s="10"/>
      <c r="XCI43" s="727"/>
      <c r="XCJ43" s="648"/>
      <c r="XCK43" s="7"/>
      <c r="XCL43" s="10"/>
      <c r="XCM43" s="727"/>
      <c r="XCN43" s="648"/>
      <c r="XCO43" s="7"/>
      <c r="XCP43" s="10"/>
      <c r="XCQ43" s="727"/>
      <c r="XCR43" s="648"/>
      <c r="XCS43" s="7"/>
      <c r="XCT43" s="10"/>
      <c r="XCU43" s="727"/>
      <c r="XCV43" s="648"/>
      <c r="XCW43" s="7"/>
      <c r="XCX43" s="10"/>
      <c r="XCY43" s="727"/>
      <c r="XCZ43" s="648"/>
      <c r="XDA43" s="7"/>
      <c r="XDB43" s="10"/>
      <c r="XDC43" s="727"/>
      <c r="XDD43" s="648"/>
      <c r="XDE43" s="7"/>
      <c r="XDF43" s="10"/>
      <c r="XDG43" s="727"/>
      <c r="XDH43" s="648"/>
      <c r="XDI43" s="7"/>
      <c r="XDJ43" s="10"/>
      <c r="XDK43" s="727"/>
      <c r="XDL43" s="648"/>
      <c r="XDM43" s="7"/>
      <c r="XDN43" s="10"/>
      <c r="XDO43" s="727"/>
      <c r="XDP43" s="648"/>
      <c r="XDQ43" s="7"/>
      <c r="XDR43" s="10"/>
      <c r="XDS43" s="727"/>
      <c r="XDT43" s="648"/>
      <c r="XDU43" s="7"/>
      <c r="XDV43" s="10"/>
      <c r="XDW43" s="727"/>
      <c r="XDX43" s="648"/>
      <c r="XDY43" s="7"/>
      <c r="XDZ43" s="10"/>
      <c r="XEA43" s="727"/>
      <c r="XEB43" s="648"/>
      <c r="XEC43" s="7"/>
      <c r="XED43" s="10"/>
      <c r="XEE43" s="727"/>
      <c r="XEF43" s="648"/>
      <c r="XEG43" s="7"/>
      <c r="XEH43" s="10"/>
      <c r="XEI43" s="727"/>
      <c r="XEJ43" s="648"/>
      <c r="XEK43" s="7"/>
      <c r="XEL43" s="10"/>
      <c r="XEM43" s="727"/>
      <c r="XEN43" s="648"/>
      <c r="XEO43" s="7"/>
      <c r="XEP43" s="10"/>
      <c r="XEQ43" s="727"/>
      <c r="XER43" s="648"/>
      <c r="XES43" s="7"/>
      <c r="XET43" s="10"/>
      <c r="XEU43" s="727"/>
      <c r="XEV43" s="648"/>
      <c r="XEW43" s="7"/>
      <c r="XEX43" s="10"/>
      <c r="XEY43" s="727"/>
      <c r="XEZ43" s="648"/>
      <c r="XFA43" s="7"/>
      <c r="XFB43" s="10"/>
      <c r="XFC43" s="727"/>
      <c r="XFD43" s="648"/>
    </row>
    <row r="44" spans="1:16384" s="1089" customFormat="1" ht="39.6">
      <c r="A44" s="592" t="s">
        <v>2751</v>
      </c>
      <c r="B44" s="1255"/>
      <c r="C44" s="395" t="s">
        <v>2822</v>
      </c>
      <c r="D44" s="370" t="s">
        <v>21</v>
      </c>
      <c r="E44" s="1253">
        <v>1</v>
      </c>
      <c r="F44" s="1254"/>
      <c r="G44" s="605"/>
    </row>
    <row r="45" spans="1:16384" ht="39.6">
      <c r="A45" s="173" t="s">
        <v>2752</v>
      </c>
      <c r="B45" s="672"/>
      <c r="C45" s="7" t="s">
        <v>2823</v>
      </c>
      <c r="D45" s="370" t="s">
        <v>21</v>
      </c>
      <c r="E45" s="1253">
        <v>1</v>
      </c>
      <c r="F45" s="1256"/>
      <c r="G45" s="605"/>
      <c r="H45" s="1139"/>
      <c r="AF45" s="1140"/>
      <c r="AG45" s="671"/>
      <c r="AH45" s="672"/>
      <c r="AI45" s="740"/>
      <c r="AJ45" s="1140"/>
      <c r="AK45" s="671"/>
      <c r="AL45" s="672"/>
      <c r="AM45" s="740"/>
      <c r="AN45" s="1140"/>
      <c r="AO45" s="671"/>
      <c r="AP45" s="672"/>
      <c r="AQ45" s="740"/>
      <c r="AR45" s="1140"/>
      <c r="AS45" s="671"/>
      <c r="AT45" s="672"/>
      <c r="AU45" s="740"/>
      <c r="AV45" s="1140"/>
      <c r="AW45" s="671"/>
      <c r="AX45" s="672"/>
      <c r="AY45" s="740"/>
      <c r="AZ45" s="1140"/>
      <c r="BA45" s="671"/>
      <c r="BB45" s="672"/>
      <c r="BC45" s="740"/>
      <c r="BD45" s="1140"/>
      <c r="BE45" s="671"/>
      <c r="BF45" s="672"/>
      <c r="BG45" s="740"/>
      <c r="BH45" s="1140"/>
      <c r="BI45" s="671"/>
      <c r="BJ45" s="672"/>
      <c r="BK45" s="740"/>
      <c r="BL45" s="1140"/>
      <c r="BM45" s="671"/>
      <c r="BN45" s="672"/>
      <c r="BO45" s="740"/>
      <c r="BP45" s="1140"/>
      <c r="BQ45" s="671"/>
      <c r="BR45" s="672"/>
      <c r="BS45" s="740"/>
      <c r="BT45" s="1140"/>
      <c r="BU45" s="671"/>
      <c r="BV45" s="672"/>
      <c r="BW45" s="740"/>
      <c r="BX45" s="1140"/>
      <c r="BY45" s="671"/>
      <c r="BZ45" s="672"/>
      <c r="CA45" s="740"/>
      <c r="CB45" s="1140"/>
      <c r="CC45" s="671"/>
      <c r="CD45" s="672"/>
      <c r="CE45" s="740"/>
      <c r="CF45" s="1140"/>
      <c r="CG45" s="671"/>
      <c r="CH45" s="672"/>
      <c r="CI45" s="740"/>
      <c r="CJ45" s="1140"/>
      <c r="CK45" s="671"/>
      <c r="CL45" s="672"/>
      <c r="CM45" s="740"/>
      <c r="CN45" s="1140"/>
      <c r="CO45" s="671"/>
      <c r="CP45" s="672"/>
      <c r="CQ45" s="740"/>
      <c r="CR45" s="1140"/>
      <c r="CS45" s="671"/>
      <c r="CT45" s="672"/>
      <c r="CU45" s="740"/>
      <c r="CV45" s="1140"/>
      <c r="CW45" s="671"/>
      <c r="CX45" s="672"/>
      <c r="CY45" s="740"/>
      <c r="CZ45" s="1140"/>
      <c r="DA45" s="671"/>
      <c r="DB45" s="672"/>
      <c r="DC45" s="740"/>
      <c r="DD45" s="1140"/>
      <c r="DE45" s="671"/>
      <c r="DF45" s="672"/>
      <c r="DG45" s="740"/>
      <c r="DH45" s="1140"/>
      <c r="DI45" s="671"/>
      <c r="DJ45" s="672"/>
      <c r="DK45" s="740"/>
      <c r="DL45" s="1140"/>
      <c r="DM45" s="671"/>
      <c r="DN45" s="672"/>
      <c r="DO45" s="740"/>
      <c r="DP45" s="1140"/>
      <c r="DQ45" s="671"/>
      <c r="DR45" s="672"/>
      <c r="DS45" s="740"/>
      <c r="DT45" s="1140"/>
      <c r="DU45" s="671"/>
      <c r="DV45" s="672"/>
      <c r="DW45" s="740"/>
      <c r="DX45" s="1140"/>
      <c r="DY45" s="671"/>
      <c r="DZ45" s="672"/>
      <c r="EA45" s="740"/>
      <c r="EB45" s="1140"/>
      <c r="EC45" s="671"/>
      <c r="ED45" s="672"/>
      <c r="EE45" s="740"/>
      <c r="EF45" s="1140"/>
      <c r="EG45" s="671"/>
      <c r="EH45" s="672"/>
      <c r="EI45" s="740"/>
      <c r="EJ45" s="1140"/>
      <c r="EK45" s="671"/>
      <c r="EL45" s="672"/>
      <c r="EM45" s="740"/>
      <c r="EN45" s="1140"/>
      <c r="EO45" s="671"/>
      <c r="EP45" s="672"/>
      <c r="EQ45" s="740"/>
      <c r="ER45" s="1140"/>
      <c r="ES45" s="671"/>
      <c r="ET45" s="672"/>
      <c r="EU45" s="740"/>
      <c r="EV45" s="1140"/>
      <c r="EW45" s="671"/>
      <c r="EX45" s="672"/>
      <c r="EY45" s="740"/>
      <c r="EZ45" s="1140"/>
      <c r="FA45" s="671"/>
      <c r="FB45" s="672"/>
      <c r="FC45" s="740"/>
      <c r="FD45" s="1140"/>
      <c r="FE45" s="671"/>
      <c r="FF45" s="672"/>
      <c r="FG45" s="740"/>
      <c r="FH45" s="1140"/>
      <c r="FI45" s="671"/>
      <c r="FJ45" s="672"/>
      <c r="FK45" s="740"/>
      <c r="FL45" s="1140"/>
      <c r="FM45" s="671"/>
      <c r="FN45" s="672"/>
      <c r="FO45" s="740"/>
      <c r="FP45" s="1140"/>
      <c r="FQ45" s="671"/>
      <c r="FR45" s="672"/>
      <c r="FS45" s="740"/>
      <c r="FT45" s="1140"/>
      <c r="FU45" s="671"/>
      <c r="FV45" s="672"/>
      <c r="FW45" s="740"/>
      <c r="FX45" s="1140"/>
      <c r="FY45" s="671"/>
      <c r="FZ45" s="672"/>
      <c r="GA45" s="740"/>
      <c r="GB45" s="1140"/>
      <c r="GC45" s="671"/>
      <c r="GD45" s="672"/>
      <c r="GE45" s="740"/>
      <c r="GF45" s="1140"/>
      <c r="GG45" s="671"/>
      <c r="GH45" s="672"/>
      <c r="GI45" s="740"/>
      <c r="GJ45" s="1140"/>
      <c r="GK45" s="671"/>
      <c r="GL45" s="672"/>
      <c r="GM45" s="740"/>
      <c r="GN45" s="1140"/>
      <c r="GO45" s="671"/>
      <c r="GP45" s="672"/>
      <c r="GQ45" s="740"/>
      <c r="GR45" s="1140"/>
      <c r="GS45" s="671"/>
      <c r="GT45" s="672"/>
      <c r="GU45" s="740"/>
      <c r="GV45" s="1140"/>
      <c r="GW45" s="671"/>
      <c r="GX45" s="672"/>
      <c r="GY45" s="740"/>
      <c r="GZ45" s="1140"/>
      <c r="HA45" s="671"/>
      <c r="HB45" s="672"/>
      <c r="HC45" s="740"/>
      <c r="HD45" s="1140"/>
      <c r="HE45" s="671"/>
      <c r="HF45" s="672"/>
      <c r="HG45" s="740"/>
      <c r="HH45" s="1140"/>
      <c r="HI45" s="671"/>
      <c r="HJ45" s="672"/>
      <c r="HK45" s="740"/>
      <c r="HL45" s="1140"/>
      <c r="HM45" s="671"/>
      <c r="HN45" s="672"/>
      <c r="HO45" s="740"/>
      <c r="HP45" s="1140"/>
      <c r="HQ45" s="671"/>
      <c r="HR45" s="672"/>
      <c r="HS45" s="740"/>
      <c r="HT45" s="1140"/>
      <c r="HU45" s="671"/>
      <c r="HV45" s="672"/>
      <c r="HW45" s="740"/>
      <c r="HX45" s="1140"/>
      <c r="HY45" s="671"/>
      <c r="HZ45" s="672"/>
      <c r="IA45" s="740"/>
      <c r="IB45" s="1140"/>
      <c r="IC45" s="671"/>
      <c r="ID45" s="672"/>
      <c r="IE45" s="740"/>
      <c r="IF45" s="1140"/>
      <c r="IG45" s="671"/>
      <c r="IH45" s="672"/>
      <c r="II45" s="740"/>
      <c r="IJ45" s="1140"/>
      <c r="IK45" s="671"/>
      <c r="IL45" s="672"/>
      <c r="IM45" s="740"/>
      <c r="IN45" s="1140"/>
      <c r="IO45" s="671"/>
      <c r="IP45" s="672"/>
      <c r="IQ45" s="740"/>
      <c r="IR45" s="1140"/>
      <c r="IS45" s="671"/>
      <c r="IT45" s="672"/>
      <c r="IU45" s="740"/>
      <c r="IV45" s="1140"/>
      <c r="IW45" s="671"/>
      <c r="IX45" s="672"/>
      <c r="IY45" s="740"/>
      <c r="IZ45" s="1140"/>
      <c r="JA45" s="671"/>
      <c r="JB45" s="672"/>
      <c r="JC45" s="740"/>
      <c r="JD45" s="1140"/>
      <c r="JE45" s="671"/>
      <c r="JF45" s="672"/>
      <c r="JG45" s="740"/>
      <c r="JH45" s="1140"/>
      <c r="JI45" s="671"/>
      <c r="JJ45" s="672"/>
      <c r="JK45" s="740"/>
      <c r="JL45" s="1140"/>
      <c r="JM45" s="671"/>
      <c r="JN45" s="672"/>
      <c r="JO45" s="740"/>
      <c r="JP45" s="1140"/>
      <c r="JQ45" s="671"/>
      <c r="JR45" s="672"/>
      <c r="JS45" s="740"/>
      <c r="JT45" s="1140"/>
      <c r="JU45" s="671"/>
      <c r="JV45" s="672"/>
      <c r="JW45" s="740"/>
      <c r="JX45" s="1140"/>
      <c r="JY45" s="671"/>
      <c r="JZ45" s="672"/>
      <c r="KA45" s="740"/>
      <c r="KB45" s="1140"/>
      <c r="KC45" s="671"/>
      <c r="KD45" s="672"/>
      <c r="KE45" s="740"/>
      <c r="KF45" s="1140"/>
      <c r="KG45" s="671"/>
      <c r="KH45" s="672"/>
      <c r="KI45" s="740"/>
      <c r="KJ45" s="1140"/>
      <c r="KK45" s="671"/>
      <c r="KL45" s="672"/>
      <c r="KM45" s="740"/>
      <c r="KN45" s="1140"/>
      <c r="KO45" s="671"/>
      <c r="KP45" s="672"/>
      <c r="KQ45" s="740"/>
      <c r="KR45" s="1140"/>
      <c r="KS45" s="671"/>
      <c r="KT45" s="672"/>
      <c r="KU45" s="740"/>
      <c r="KV45" s="1140"/>
      <c r="KW45" s="671"/>
      <c r="KX45" s="672"/>
      <c r="KY45" s="740"/>
      <c r="KZ45" s="1140"/>
      <c r="LA45" s="671"/>
      <c r="LB45" s="672"/>
      <c r="LC45" s="740"/>
      <c r="LD45" s="1140"/>
      <c r="LE45" s="671"/>
      <c r="LF45" s="672"/>
      <c r="LG45" s="740"/>
      <c r="LH45" s="1140"/>
      <c r="LI45" s="671"/>
      <c r="LJ45" s="672"/>
      <c r="LK45" s="740"/>
      <c r="LL45" s="1140"/>
      <c r="LM45" s="671"/>
      <c r="LN45" s="672"/>
      <c r="LO45" s="740"/>
      <c r="LP45" s="1140"/>
      <c r="LQ45" s="671"/>
      <c r="LR45" s="672"/>
      <c r="LS45" s="740"/>
      <c r="LT45" s="1140"/>
      <c r="LU45" s="671"/>
      <c r="LV45" s="672"/>
      <c r="LW45" s="740"/>
      <c r="LX45" s="1140"/>
      <c r="LY45" s="671"/>
      <c r="LZ45" s="672"/>
      <c r="MA45" s="740"/>
      <c r="MB45" s="1140"/>
      <c r="MC45" s="671"/>
      <c r="MD45" s="672"/>
      <c r="ME45" s="740"/>
      <c r="MF45" s="1140"/>
      <c r="MG45" s="671"/>
      <c r="MH45" s="672"/>
      <c r="MI45" s="740"/>
      <c r="MJ45" s="1140"/>
      <c r="MK45" s="671"/>
      <c r="ML45" s="672"/>
      <c r="MM45" s="740"/>
      <c r="MN45" s="1140"/>
      <c r="MO45" s="671"/>
      <c r="MP45" s="672"/>
      <c r="MQ45" s="740"/>
      <c r="MR45" s="1140"/>
      <c r="MS45" s="671"/>
      <c r="MT45" s="672"/>
      <c r="MU45" s="740"/>
      <c r="MV45" s="1140"/>
      <c r="MW45" s="671"/>
      <c r="MX45" s="672"/>
      <c r="MY45" s="740"/>
      <c r="MZ45" s="1140"/>
      <c r="NA45" s="671"/>
      <c r="NB45" s="672"/>
      <c r="NC45" s="740"/>
      <c r="ND45" s="1140"/>
      <c r="NE45" s="671"/>
      <c r="NF45" s="672"/>
      <c r="NG45" s="740"/>
      <c r="NH45" s="1140"/>
      <c r="NI45" s="671"/>
      <c r="NJ45" s="672"/>
      <c r="NK45" s="740"/>
      <c r="NL45" s="1140"/>
      <c r="NM45" s="671"/>
      <c r="NN45" s="672"/>
      <c r="NO45" s="740"/>
      <c r="NP45" s="1140"/>
      <c r="NQ45" s="671"/>
      <c r="NR45" s="672"/>
      <c r="NS45" s="740"/>
      <c r="NT45" s="1140"/>
      <c r="NU45" s="671"/>
      <c r="NV45" s="672"/>
      <c r="NW45" s="740"/>
      <c r="NX45" s="1140"/>
      <c r="NY45" s="671"/>
      <c r="NZ45" s="672"/>
      <c r="OA45" s="740"/>
      <c r="OB45" s="1140"/>
      <c r="OC45" s="671"/>
      <c r="OD45" s="672"/>
      <c r="OE45" s="740"/>
      <c r="OF45" s="1140"/>
      <c r="OG45" s="671"/>
      <c r="OH45" s="672"/>
      <c r="OI45" s="740"/>
      <c r="OJ45" s="1140"/>
      <c r="OK45" s="671"/>
      <c r="OL45" s="672"/>
      <c r="OM45" s="740"/>
      <c r="ON45" s="1140"/>
      <c r="OO45" s="671"/>
      <c r="OP45" s="672"/>
      <c r="OQ45" s="740"/>
      <c r="OR45" s="1140"/>
      <c r="OS45" s="671"/>
      <c r="OT45" s="672"/>
      <c r="OU45" s="740"/>
      <c r="OV45" s="1140"/>
      <c r="OW45" s="671"/>
      <c r="OX45" s="672"/>
      <c r="OY45" s="740"/>
      <c r="OZ45" s="1140"/>
      <c r="PA45" s="671"/>
      <c r="PB45" s="672"/>
      <c r="PC45" s="740"/>
      <c r="PD45" s="1140"/>
      <c r="PE45" s="671"/>
      <c r="PF45" s="672"/>
      <c r="PG45" s="740"/>
      <c r="PH45" s="1140"/>
      <c r="PI45" s="671"/>
      <c r="PJ45" s="672"/>
      <c r="PK45" s="740"/>
      <c r="PL45" s="1140"/>
      <c r="PM45" s="671"/>
      <c r="PN45" s="672"/>
      <c r="PO45" s="740"/>
      <c r="PP45" s="1140"/>
      <c r="PQ45" s="671"/>
      <c r="PR45" s="672"/>
      <c r="PS45" s="740"/>
      <c r="PT45" s="1140"/>
      <c r="PU45" s="671"/>
      <c r="PV45" s="672"/>
      <c r="PW45" s="740"/>
      <c r="PX45" s="1140"/>
      <c r="PY45" s="671"/>
      <c r="PZ45" s="672"/>
      <c r="QA45" s="740"/>
      <c r="QB45" s="1140"/>
      <c r="QC45" s="671"/>
      <c r="QD45" s="672"/>
      <c r="QE45" s="740"/>
      <c r="QF45" s="1140"/>
      <c r="QG45" s="671"/>
      <c r="QH45" s="672"/>
      <c r="QI45" s="740"/>
      <c r="QJ45" s="1140"/>
      <c r="QK45" s="671"/>
      <c r="QL45" s="672"/>
      <c r="QM45" s="740"/>
      <c r="QN45" s="1140"/>
      <c r="QO45" s="671"/>
      <c r="QP45" s="672"/>
      <c r="QQ45" s="740"/>
      <c r="QR45" s="1140"/>
      <c r="QS45" s="671"/>
      <c r="QT45" s="672"/>
      <c r="QU45" s="740"/>
      <c r="QV45" s="1140"/>
      <c r="QW45" s="671"/>
      <c r="QX45" s="672"/>
      <c r="QY45" s="740"/>
      <c r="QZ45" s="1140"/>
      <c r="RA45" s="671"/>
      <c r="RB45" s="672"/>
      <c r="RC45" s="740"/>
      <c r="RD45" s="1140"/>
      <c r="RE45" s="671"/>
      <c r="RF45" s="672"/>
      <c r="RG45" s="740"/>
      <c r="RH45" s="1140"/>
      <c r="RI45" s="671"/>
      <c r="RJ45" s="672"/>
      <c r="RK45" s="740"/>
      <c r="RL45" s="1140"/>
      <c r="RM45" s="671"/>
      <c r="RN45" s="672"/>
      <c r="RO45" s="740"/>
      <c r="RP45" s="1140"/>
      <c r="RQ45" s="671"/>
      <c r="RR45" s="672"/>
      <c r="RS45" s="740"/>
      <c r="RT45" s="1140"/>
      <c r="RU45" s="671"/>
      <c r="RV45" s="672"/>
      <c r="RW45" s="740"/>
      <c r="RX45" s="1140"/>
      <c r="RY45" s="671"/>
      <c r="RZ45" s="672"/>
      <c r="SA45" s="740"/>
      <c r="SB45" s="1140"/>
      <c r="SC45" s="671"/>
      <c r="SD45" s="672"/>
      <c r="SE45" s="740"/>
      <c r="SF45" s="1140"/>
      <c r="SG45" s="671"/>
      <c r="SH45" s="672"/>
      <c r="SI45" s="740"/>
      <c r="SJ45" s="1140"/>
      <c r="SK45" s="671"/>
      <c r="SL45" s="672"/>
      <c r="SM45" s="740"/>
      <c r="SN45" s="1140"/>
      <c r="SO45" s="671"/>
      <c r="SP45" s="672"/>
      <c r="SQ45" s="740"/>
      <c r="SR45" s="1140"/>
      <c r="SS45" s="671"/>
      <c r="ST45" s="672"/>
      <c r="SU45" s="740"/>
      <c r="SV45" s="1140"/>
      <c r="SW45" s="671"/>
      <c r="SX45" s="672"/>
      <c r="SY45" s="740"/>
      <c r="SZ45" s="1140"/>
      <c r="TA45" s="671"/>
      <c r="TB45" s="672"/>
      <c r="TC45" s="740"/>
      <c r="TD45" s="1140"/>
      <c r="TE45" s="671"/>
      <c r="TF45" s="672"/>
      <c r="TG45" s="740"/>
      <c r="TH45" s="1140"/>
      <c r="TI45" s="671"/>
      <c r="TJ45" s="672"/>
      <c r="TK45" s="740"/>
      <c r="TL45" s="1140"/>
      <c r="TM45" s="671"/>
      <c r="TN45" s="672"/>
      <c r="TO45" s="740"/>
      <c r="TP45" s="1140"/>
      <c r="TQ45" s="671"/>
      <c r="TR45" s="672"/>
      <c r="TS45" s="740"/>
      <c r="TT45" s="1140"/>
      <c r="TU45" s="671"/>
      <c r="TV45" s="672"/>
      <c r="TW45" s="740"/>
      <c r="TX45" s="1140"/>
      <c r="TY45" s="671"/>
      <c r="TZ45" s="672"/>
      <c r="UA45" s="740"/>
      <c r="UB45" s="1140"/>
      <c r="UC45" s="671"/>
      <c r="UD45" s="672"/>
      <c r="UE45" s="740"/>
      <c r="UF45" s="1140"/>
      <c r="UG45" s="671"/>
      <c r="UH45" s="672"/>
      <c r="UI45" s="740"/>
      <c r="UJ45" s="1140"/>
      <c r="UK45" s="671"/>
      <c r="UL45" s="672"/>
      <c r="UM45" s="740"/>
      <c r="UN45" s="1140"/>
      <c r="UO45" s="671"/>
      <c r="UP45" s="672"/>
      <c r="UQ45" s="740"/>
      <c r="UR45" s="1140"/>
      <c r="US45" s="671"/>
      <c r="UT45" s="672"/>
      <c r="UU45" s="740"/>
      <c r="UV45" s="1140"/>
      <c r="UW45" s="671"/>
      <c r="UX45" s="672"/>
      <c r="UY45" s="740"/>
      <c r="UZ45" s="1140"/>
      <c r="VA45" s="671"/>
      <c r="VB45" s="672"/>
      <c r="VC45" s="740"/>
      <c r="VD45" s="1140"/>
      <c r="VE45" s="671"/>
      <c r="VF45" s="672"/>
      <c r="VG45" s="740"/>
      <c r="VH45" s="1140"/>
      <c r="VI45" s="671"/>
      <c r="VJ45" s="672"/>
      <c r="VK45" s="740"/>
      <c r="VL45" s="1140"/>
      <c r="VM45" s="671"/>
      <c r="VN45" s="672"/>
      <c r="VO45" s="740"/>
      <c r="VP45" s="1140"/>
      <c r="VQ45" s="671"/>
      <c r="VR45" s="672"/>
      <c r="VS45" s="740"/>
      <c r="VT45" s="1140"/>
      <c r="VU45" s="671"/>
      <c r="VV45" s="672"/>
      <c r="VW45" s="740"/>
      <c r="VX45" s="1140"/>
      <c r="VY45" s="671"/>
      <c r="VZ45" s="672"/>
      <c r="WA45" s="740"/>
      <c r="WB45" s="1140"/>
      <c r="WC45" s="671"/>
      <c r="WD45" s="672"/>
      <c r="WE45" s="740"/>
      <c r="WF45" s="1140"/>
      <c r="WG45" s="671"/>
      <c r="WH45" s="672"/>
      <c r="WI45" s="740"/>
      <c r="WJ45" s="1140"/>
      <c r="WK45" s="671"/>
      <c r="WL45" s="672"/>
      <c r="WM45" s="740"/>
      <c r="WN45" s="1140"/>
      <c r="WO45" s="671"/>
      <c r="WP45" s="672"/>
      <c r="WQ45" s="740"/>
      <c r="WR45" s="1140"/>
      <c r="WS45" s="671"/>
      <c r="WT45" s="672"/>
      <c r="WU45" s="740"/>
      <c r="WV45" s="1140"/>
      <c r="WW45" s="671"/>
      <c r="WX45" s="672"/>
      <c r="WY45" s="740"/>
      <c r="WZ45" s="1140"/>
      <c r="XA45" s="671"/>
      <c r="XB45" s="672"/>
      <c r="XC45" s="740"/>
      <c r="XD45" s="1140"/>
      <c r="XE45" s="671"/>
      <c r="XF45" s="672"/>
      <c r="XG45" s="740"/>
      <c r="XH45" s="1140"/>
      <c r="XI45" s="671"/>
      <c r="XJ45" s="672"/>
      <c r="XK45" s="740"/>
      <c r="XL45" s="1140"/>
      <c r="XM45" s="671"/>
      <c r="XN45" s="672"/>
      <c r="XO45" s="740"/>
      <c r="XP45" s="1140"/>
      <c r="XQ45" s="671"/>
      <c r="XR45" s="672"/>
      <c r="XS45" s="740"/>
      <c r="XT45" s="1140"/>
      <c r="XU45" s="671"/>
      <c r="XV45" s="672"/>
      <c r="XW45" s="740"/>
      <c r="XX45" s="1140"/>
      <c r="XY45" s="671"/>
      <c r="XZ45" s="672"/>
      <c r="YA45" s="740"/>
      <c r="YB45" s="1140"/>
      <c r="YC45" s="671"/>
      <c r="YD45" s="672"/>
      <c r="YE45" s="740"/>
      <c r="YF45" s="1140"/>
      <c r="YG45" s="671"/>
      <c r="YH45" s="672"/>
      <c r="YI45" s="740"/>
      <c r="YJ45" s="1140"/>
      <c r="YK45" s="671"/>
      <c r="YL45" s="672"/>
      <c r="YM45" s="740"/>
      <c r="YN45" s="1140"/>
      <c r="YO45" s="671"/>
      <c r="YP45" s="672"/>
      <c r="YQ45" s="740"/>
      <c r="YR45" s="1140"/>
      <c r="YS45" s="671"/>
      <c r="YT45" s="672"/>
      <c r="YU45" s="740"/>
      <c r="YV45" s="1140"/>
      <c r="YW45" s="671"/>
      <c r="YX45" s="672"/>
      <c r="YY45" s="740"/>
      <c r="YZ45" s="1140"/>
      <c r="ZA45" s="671"/>
      <c r="ZB45" s="672"/>
      <c r="ZC45" s="740"/>
      <c r="ZD45" s="1140"/>
      <c r="ZE45" s="671"/>
      <c r="ZF45" s="672"/>
      <c r="ZG45" s="740"/>
      <c r="ZH45" s="1140"/>
      <c r="ZI45" s="671"/>
      <c r="ZJ45" s="672"/>
      <c r="ZK45" s="740"/>
      <c r="ZL45" s="1140"/>
      <c r="ZM45" s="671"/>
      <c r="ZN45" s="672"/>
      <c r="ZO45" s="740"/>
      <c r="ZP45" s="1140"/>
      <c r="ZQ45" s="671"/>
      <c r="ZR45" s="672"/>
      <c r="ZS45" s="740"/>
      <c r="ZT45" s="1140"/>
      <c r="ZU45" s="671"/>
      <c r="ZV45" s="672"/>
      <c r="ZW45" s="740"/>
      <c r="ZX45" s="1140"/>
      <c r="ZY45" s="671"/>
      <c r="ZZ45" s="672"/>
      <c r="AAA45" s="740"/>
      <c r="AAB45" s="1140"/>
      <c r="AAC45" s="671"/>
      <c r="AAD45" s="672"/>
      <c r="AAE45" s="740"/>
      <c r="AAF45" s="1140"/>
      <c r="AAG45" s="671"/>
      <c r="AAH45" s="672"/>
      <c r="AAI45" s="740"/>
      <c r="AAJ45" s="1140"/>
      <c r="AAK45" s="671"/>
      <c r="AAL45" s="672"/>
      <c r="AAM45" s="740"/>
      <c r="AAN45" s="1140"/>
      <c r="AAO45" s="671"/>
      <c r="AAP45" s="672"/>
      <c r="AAQ45" s="740"/>
      <c r="AAR45" s="1140"/>
      <c r="AAS45" s="671"/>
      <c r="AAT45" s="672"/>
      <c r="AAU45" s="740"/>
      <c r="AAV45" s="1140"/>
      <c r="AAW45" s="671"/>
      <c r="AAX45" s="672"/>
      <c r="AAY45" s="740"/>
      <c r="AAZ45" s="1140"/>
      <c r="ABA45" s="671"/>
      <c r="ABB45" s="672"/>
      <c r="ABC45" s="740"/>
      <c r="ABD45" s="1140"/>
      <c r="ABE45" s="671"/>
      <c r="ABF45" s="672"/>
      <c r="ABG45" s="740"/>
      <c r="ABH45" s="1140"/>
      <c r="ABI45" s="671"/>
      <c r="ABJ45" s="672"/>
      <c r="ABK45" s="740"/>
      <c r="ABL45" s="1140"/>
      <c r="ABM45" s="671"/>
      <c r="ABN45" s="672"/>
      <c r="ABO45" s="740"/>
      <c r="ABP45" s="1140"/>
      <c r="ABQ45" s="671"/>
      <c r="ABR45" s="672"/>
      <c r="ABS45" s="740"/>
      <c r="ABT45" s="1140"/>
      <c r="ABU45" s="671"/>
      <c r="ABV45" s="672"/>
      <c r="ABW45" s="740"/>
      <c r="ABX45" s="1140"/>
      <c r="ABY45" s="671"/>
      <c r="ABZ45" s="672"/>
      <c r="ACA45" s="740"/>
      <c r="ACB45" s="1140"/>
      <c r="ACC45" s="671"/>
      <c r="ACD45" s="672"/>
      <c r="ACE45" s="740"/>
      <c r="ACF45" s="1140"/>
      <c r="ACG45" s="671"/>
      <c r="ACH45" s="672"/>
      <c r="ACI45" s="740"/>
      <c r="ACJ45" s="1140"/>
      <c r="ACK45" s="671"/>
      <c r="ACL45" s="672"/>
      <c r="ACM45" s="740"/>
      <c r="ACN45" s="1140"/>
      <c r="ACO45" s="671"/>
      <c r="ACP45" s="672"/>
      <c r="ACQ45" s="740"/>
      <c r="ACR45" s="1140"/>
      <c r="ACS45" s="671"/>
      <c r="ACT45" s="672"/>
      <c r="ACU45" s="740"/>
      <c r="ACV45" s="1140"/>
      <c r="ACW45" s="671"/>
      <c r="ACX45" s="672"/>
      <c r="ACY45" s="740"/>
      <c r="ACZ45" s="1140"/>
      <c r="ADA45" s="671"/>
      <c r="ADB45" s="672"/>
      <c r="ADC45" s="740"/>
      <c r="ADD45" s="1140"/>
      <c r="ADE45" s="671"/>
      <c r="ADF45" s="672"/>
      <c r="ADG45" s="740"/>
      <c r="ADH45" s="1140"/>
      <c r="ADI45" s="671"/>
      <c r="ADJ45" s="672"/>
      <c r="ADK45" s="740"/>
      <c r="ADL45" s="1140"/>
      <c r="ADM45" s="671"/>
      <c r="ADN45" s="672"/>
      <c r="ADO45" s="740"/>
      <c r="ADP45" s="1140"/>
      <c r="ADQ45" s="671"/>
      <c r="ADR45" s="672"/>
      <c r="ADS45" s="740"/>
      <c r="ADT45" s="1140"/>
      <c r="ADU45" s="671"/>
      <c r="ADV45" s="672"/>
      <c r="ADW45" s="740"/>
      <c r="ADX45" s="1140"/>
      <c r="ADY45" s="671"/>
      <c r="ADZ45" s="672"/>
      <c r="AEA45" s="740"/>
      <c r="AEB45" s="1140"/>
      <c r="AEC45" s="671"/>
      <c r="AED45" s="672"/>
      <c r="AEE45" s="740"/>
      <c r="AEF45" s="1140"/>
      <c r="AEG45" s="671"/>
      <c r="AEH45" s="672"/>
      <c r="AEI45" s="740"/>
      <c r="AEJ45" s="1140"/>
      <c r="AEK45" s="671"/>
      <c r="AEL45" s="672"/>
      <c r="AEM45" s="740"/>
      <c r="AEN45" s="1140"/>
      <c r="AEO45" s="671"/>
      <c r="AEP45" s="672"/>
      <c r="AEQ45" s="740"/>
      <c r="AER45" s="1140"/>
      <c r="AES45" s="671"/>
      <c r="AET45" s="672"/>
      <c r="AEU45" s="740"/>
      <c r="AEV45" s="1140"/>
      <c r="AEW45" s="671"/>
      <c r="AEX45" s="672"/>
      <c r="AEY45" s="740"/>
      <c r="AEZ45" s="1140"/>
      <c r="AFA45" s="671"/>
      <c r="AFB45" s="672"/>
      <c r="AFC45" s="740"/>
      <c r="AFD45" s="1140"/>
      <c r="AFE45" s="671"/>
      <c r="AFF45" s="672"/>
      <c r="AFG45" s="740"/>
      <c r="AFH45" s="1140"/>
      <c r="AFI45" s="671"/>
      <c r="AFJ45" s="672"/>
      <c r="AFK45" s="740"/>
      <c r="AFL45" s="1140"/>
      <c r="AFM45" s="671"/>
      <c r="AFN45" s="672"/>
      <c r="AFO45" s="740"/>
      <c r="AFP45" s="1140"/>
      <c r="AFQ45" s="671"/>
      <c r="AFR45" s="672"/>
      <c r="AFS45" s="740"/>
      <c r="AFT45" s="1140"/>
      <c r="AFU45" s="671"/>
      <c r="AFV45" s="672"/>
      <c r="AFW45" s="740"/>
      <c r="AFX45" s="1140"/>
      <c r="AFY45" s="671"/>
      <c r="AFZ45" s="672"/>
      <c r="AGA45" s="740"/>
      <c r="AGB45" s="1140"/>
      <c r="AGC45" s="671"/>
      <c r="AGD45" s="672"/>
      <c r="AGE45" s="740"/>
      <c r="AGF45" s="1140"/>
      <c r="AGG45" s="671"/>
      <c r="AGH45" s="672"/>
      <c r="AGI45" s="740"/>
      <c r="AGJ45" s="1140"/>
      <c r="AGK45" s="671"/>
      <c r="AGL45" s="672"/>
      <c r="AGM45" s="740"/>
      <c r="AGN45" s="1140"/>
      <c r="AGO45" s="671"/>
      <c r="AGP45" s="672"/>
      <c r="AGQ45" s="740"/>
      <c r="AGR45" s="1140"/>
      <c r="AGS45" s="671"/>
      <c r="AGT45" s="672"/>
      <c r="AGU45" s="740"/>
      <c r="AGV45" s="1140"/>
      <c r="AGW45" s="671"/>
      <c r="AGX45" s="672"/>
      <c r="AGY45" s="740"/>
      <c r="AGZ45" s="1140"/>
      <c r="AHA45" s="671"/>
      <c r="AHB45" s="672"/>
      <c r="AHC45" s="740"/>
      <c r="AHD45" s="1140"/>
      <c r="AHE45" s="671"/>
      <c r="AHF45" s="672"/>
      <c r="AHG45" s="740"/>
      <c r="AHH45" s="1140"/>
      <c r="AHI45" s="671"/>
      <c r="AHJ45" s="672"/>
      <c r="AHK45" s="740"/>
      <c r="AHL45" s="1140"/>
      <c r="AHM45" s="671"/>
      <c r="AHN45" s="672"/>
      <c r="AHO45" s="740"/>
      <c r="AHP45" s="1140"/>
      <c r="AHQ45" s="671"/>
      <c r="AHR45" s="672"/>
      <c r="AHS45" s="740"/>
      <c r="AHT45" s="1140"/>
      <c r="AHU45" s="671"/>
      <c r="AHV45" s="672"/>
      <c r="AHW45" s="740"/>
      <c r="AHX45" s="1140"/>
      <c r="AHY45" s="671"/>
      <c r="AHZ45" s="672"/>
      <c r="AIA45" s="740"/>
      <c r="AIB45" s="1140"/>
      <c r="AIC45" s="671"/>
      <c r="AID45" s="672"/>
      <c r="AIE45" s="740"/>
      <c r="AIF45" s="1140"/>
      <c r="AIG45" s="671"/>
      <c r="AIH45" s="672"/>
      <c r="AII45" s="740"/>
      <c r="AIJ45" s="1140"/>
      <c r="AIK45" s="671"/>
      <c r="AIL45" s="672"/>
      <c r="AIM45" s="740"/>
      <c r="AIN45" s="1140"/>
      <c r="AIO45" s="671"/>
      <c r="AIP45" s="672"/>
      <c r="AIQ45" s="740"/>
      <c r="AIR45" s="1140"/>
      <c r="AIS45" s="671"/>
      <c r="AIT45" s="672"/>
      <c r="AIU45" s="740"/>
      <c r="AIV45" s="1140"/>
      <c r="AIW45" s="671"/>
      <c r="AIX45" s="672"/>
      <c r="AIY45" s="740"/>
      <c r="AIZ45" s="1140"/>
      <c r="AJA45" s="671"/>
      <c r="AJB45" s="672"/>
      <c r="AJC45" s="740"/>
      <c r="AJD45" s="1140"/>
      <c r="AJE45" s="671"/>
      <c r="AJF45" s="672"/>
      <c r="AJG45" s="740"/>
      <c r="AJH45" s="1140"/>
      <c r="AJI45" s="671"/>
      <c r="AJJ45" s="672"/>
      <c r="AJK45" s="740"/>
      <c r="AJL45" s="1140"/>
      <c r="AJM45" s="671"/>
      <c r="AJN45" s="672"/>
      <c r="AJO45" s="740"/>
      <c r="AJP45" s="1140"/>
      <c r="AJQ45" s="671"/>
      <c r="AJR45" s="672"/>
      <c r="AJS45" s="740"/>
      <c r="AJT45" s="1140"/>
      <c r="AJU45" s="671"/>
      <c r="AJV45" s="672"/>
      <c r="AJW45" s="740"/>
      <c r="AJX45" s="1140"/>
      <c r="AJY45" s="671"/>
      <c r="AJZ45" s="672"/>
      <c r="AKA45" s="740"/>
      <c r="AKB45" s="1140"/>
      <c r="AKC45" s="671"/>
      <c r="AKD45" s="672"/>
      <c r="AKE45" s="740"/>
      <c r="AKF45" s="1140"/>
      <c r="AKG45" s="671"/>
      <c r="AKH45" s="672"/>
      <c r="AKI45" s="740"/>
      <c r="AKJ45" s="1140"/>
      <c r="AKK45" s="671"/>
      <c r="AKL45" s="672"/>
      <c r="AKM45" s="740"/>
      <c r="AKN45" s="1140"/>
      <c r="AKO45" s="671"/>
      <c r="AKP45" s="672"/>
      <c r="AKQ45" s="740"/>
      <c r="AKR45" s="1140"/>
      <c r="AKS45" s="671"/>
      <c r="AKT45" s="672"/>
      <c r="AKU45" s="740"/>
      <c r="AKV45" s="1140"/>
      <c r="AKW45" s="671"/>
      <c r="AKX45" s="672"/>
      <c r="AKY45" s="740"/>
      <c r="AKZ45" s="1140"/>
      <c r="ALA45" s="671"/>
      <c r="ALB45" s="672"/>
      <c r="ALC45" s="740"/>
      <c r="ALD45" s="1140"/>
      <c r="ALE45" s="671"/>
      <c r="ALF45" s="672"/>
      <c r="ALG45" s="740"/>
      <c r="ALH45" s="1140"/>
      <c r="ALI45" s="671"/>
      <c r="ALJ45" s="672"/>
      <c r="ALK45" s="740"/>
      <c r="ALL45" s="1140"/>
      <c r="ALM45" s="671"/>
      <c r="ALN45" s="672"/>
      <c r="ALO45" s="740"/>
      <c r="ALP45" s="1140"/>
      <c r="ALQ45" s="671"/>
      <c r="ALR45" s="672"/>
      <c r="ALS45" s="740"/>
      <c r="ALT45" s="1140"/>
      <c r="ALU45" s="671"/>
      <c r="ALV45" s="672"/>
      <c r="ALW45" s="740"/>
      <c r="ALX45" s="1140"/>
      <c r="ALY45" s="671"/>
      <c r="ALZ45" s="672"/>
      <c r="AMA45" s="740"/>
      <c r="AMB45" s="1140"/>
      <c r="AMC45" s="671"/>
      <c r="AMD45" s="672"/>
      <c r="AME45" s="740"/>
      <c r="AMF45" s="1140"/>
      <c r="AMG45" s="671"/>
      <c r="AMH45" s="672"/>
      <c r="AMI45" s="740"/>
      <c r="AMJ45" s="1140"/>
      <c r="AMK45" s="671"/>
      <c r="AML45" s="672"/>
      <c r="AMM45" s="740"/>
      <c r="AMN45" s="1140"/>
      <c r="AMO45" s="671"/>
      <c r="AMP45" s="672"/>
      <c r="AMQ45" s="740"/>
      <c r="AMR45" s="1140"/>
      <c r="AMS45" s="671"/>
      <c r="AMT45" s="672"/>
      <c r="AMU45" s="740"/>
      <c r="AMV45" s="1140"/>
      <c r="AMW45" s="671"/>
      <c r="AMX45" s="672"/>
      <c r="AMY45" s="740"/>
      <c r="AMZ45" s="1140"/>
      <c r="ANA45" s="671"/>
      <c r="ANB45" s="672"/>
      <c r="ANC45" s="740"/>
      <c r="AND45" s="1140"/>
      <c r="ANE45" s="671"/>
      <c r="ANF45" s="672"/>
      <c r="ANG45" s="740"/>
      <c r="ANH45" s="1140"/>
      <c r="ANI45" s="671"/>
      <c r="ANJ45" s="672"/>
      <c r="ANK45" s="740"/>
      <c r="ANL45" s="1140"/>
      <c r="ANM45" s="671"/>
      <c r="ANN45" s="672"/>
      <c r="ANO45" s="740"/>
      <c r="ANP45" s="1140"/>
      <c r="ANQ45" s="671"/>
      <c r="ANR45" s="672"/>
      <c r="ANS45" s="740"/>
      <c r="ANT45" s="1140"/>
      <c r="ANU45" s="671"/>
      <c r="ANV45" s="672"/>
      <c r="ANW45" s="740"/>
      <c r="ANX45" s="1140"/>
      <c r="ANY45" s="671"/>
      <c r="ANZ45" s="672"/>
      <c r="AOA45" s="740"/>
      <c r="AOB45" s="1140"/>
      <c r="AOC45" s="671"/>
      <c r="AOD45" s="672"/>
      <c r="AOE45" s="740"/>
      <c r="AOF45" s="1140"/>
      <c r="AOG45" s="671"/>
      <c r="AOH45" s="672"/>
      <c r="AOI45" s="740"/>
      <c r="AOJ45" s="1140"/>
      <c r="AOK45" s="671"/>
      <c r="AOL45" s="672"/>
      <c r="AOM45" s="740"/>
      <c r="AON45" s="1140"/>
      <c r="AOO45" s="671"/>
      <c r="AOP45" s="672"/>
      <c r="AOQ45" s="740"/>
      <c r="AOR45" s="1140"/>
      <c r="AOS45" s="671"/>
      <c r="AOT45" s="672"/>
      <c r="AOU45" s="740"/>
      <c r="AOV45" s="1140"/>
      <c r="AOW45" s="671"/>
      <c r="AOX45" s="672"/>
      <c r="AOY45" s="740"/>
      <c r="AOZ45" s="1140"/>
      <c r="APA45" s="671"/>
      <c r="APB45" s="672"/>
      <c r="APC45" s="740"/>
      <c r="APD45" s="1140"/>
      <c r="APE45" s="671"/>
      <c r="APF45" s="672"/>
      <c r="APG45" s="740"/>
      <c r="APH45" s="1140"/>
      <c r="API45" s="671"/>
      <c r="APJ45" s="672"/>
      <c r="APK45" s="740"/>
      <c r="APL45" s="1140"/>
      <c r="APM45" s="671"/>
      <c r="APN45" s="672"/>
      <c r="APO45" s="740"/>
      <c r="APP45" s="1140"/>
      <c r="APQ45" s="671"/>
      <c r="APR45" s="672"/>
      <c r="APS45" s="740"/>
      <c r="APT45" s="1140"/>
      <c r="APU45" s="671"/>
      <c r="APV45" s="672"/>
      <c r="APW45" s="740"/>
      <c r="APX45" s="1140"/>
      <c r="APY45" s="671"/>
      <c r="APZ45" s="672"/>
      <c r="AQA45" s="740"/>
      <c r="AQB45" s="1140"/>
      <c r="AQC45" s="671"/>
      <c r="AQD45" s="672"/>
      <c r="AQE45" s="740"/>
      <c r="AQF45" s="1140"/>
      <c r="AQG45" s="671"/>
      <c r="AQH45" s="672"/>
      <c r="AQI45" s="740"/>
      <c r="AQJ45" s="1140"/>
      <c r="AQK45" s="671"/>
      <c r="AQL45" s="672"/>
      <c r="AQM45" s="740"/>
      <c r="AQN45" s="1140"/>
      <c r="AQO45" s="671"/>
      <c r="AQP45" s="672"/>
      <c r="AQQ45" s="740"/>
      <c r="AQR45" s="1140"/>
      <c r="AQS45" s="671"/>
      <c r="AQT45" s="672"/>
      <c r="AQU45" s="740"/>
      <c r="AQV45" s="1140"/>
      <c r="AQW45" s="671"/>
      <c r="AQX45" s="672"/>
      <c r="AQY45" s="740"/>
      <c r="AQZ45" s="1140"/>
      <c r="ARA45" s="671"/>
      <c r="ARB45" s="672"/>
      <c r="ARC45" s="740"/>
      <c r="ARD45" s="1140"/>
      <c r="ARE45" s="671"/>
      <c r="ARF45" s="672"/>
      <c r="ARG45" s="740"/>
      <c r="ARH45" s="1140"/>
      <c r="ARI45" s="671"/>
      <c r="ARJ45" s="672"/>
      <c r="ARK45" s="740"/>
      <c r="ARL45" s="1140"/>
      <c r="ARM45" s="671"/>
      <c r="ARN45" s="672"/>
      <c r="ARO45" s="740"/>
      <c r="ARP45" s="1140"/>
      <c r="ARQ45" s="671"/>
      <c r="ARR45" s="672"/>
      <c r="ARS45" s="740"/>
      <c r="ART45" s="1140"/>
      <c r="ARU45" s="671"/>
      <c r="ARV45" s="672"/>
      <c r="ARW45" s="740"/>
      <c r="ARX45" s="1140"/>
      <c r="ARY45" s="671"/>
      <c r="ARZ45" s="672"/>
      <c r="ASA45" s="740"/>
      <c r="ASB45" s="1140"/>
      <c r="ASC45" s="671"/>
      <c r="ASD45" s="672"/>
      <c r="ASE45" s="740"/>
      <c r="ASF45" s="1140"/>
      <c r="ASG45" s="671"/>
      <c r="ASH45" s="672"/>
      <c r="ASI45" s="740"/>
      <c r="ASJ45" s="1140"/>
      <c r="ASK45" s="671"/>
      <c r="ASL45" s="672"/>
      <c r="ASM45" s="740"/>
      <c r="ASN45" s="1140"/>
      <c r="ASO45" s="671"/>
      <c r="ASP45" s="672"/>
      <c r="ASQ45" s="740"/>
      <c r="ASR45" s="1140"/>
      <c r="ASS45" s="671"/>
      <c r="AST45" s="672"/>
      <c r="ASU45" s="740"/>
      <c r="ASV45" s="1140"/>
      <c r="ASW45" s="671"/>
      <c r="ASX45" s="672"/>
      <c r="ASY45" s="740"/>
      <c r="ASZ45" s="1140"/>
      <c r="ATA45" s="671"/>
      <c r="ATB45" s="672"/>
      <c r="ATC45" s="740"/>
      <c r="ATD45" s="1140"/>
      <c r="ATE45" s="671"/>
      <c r="ATF45" s="672"/>
      <c r="ATG45" s="740"/>
      <c r="ATH45" s="1140"/>
      <c r="ATI45" s="671"/>
      <c r="ATJ45" s="672"/>
      <c r="ATK45" s="740"/>
      <c r="ATL45" s="1140"/>
      <c r="ATM45" s="671"/>
      <c r="ATN45" s="672"/>
      <c r="ATO45" s="740"/>
      <c r="ATP45" s="1140"/>
      <c r="ATQ45" s="671"/>
      <c r="ATR45" s="672"/>
      <c r="ATS45" s="740"/>
      <c r="ATT45" s="1140"/>
      <c r="ATU45" s="671"/>
      <c r="ATV45" s="672"/>
      <c r="ATW45" s="740"/>
      <c r="ATX45" s="1140"/>
      <c r="ATY45" s="671"/>
      <c r="ATZ45" s="672"/>
      <c r="AUA45" s="740"/>
      <c r="AUB45" s="1140"/>
      <c r="AUC45" s="671"/>
      <c r="AUD45" s="672"/>
      <c r="AUE45" s="740"/>
      <c r="AUF45" s="1140"/>
      <c r="AUG45" s="671"/>
      <c r="AUH45" s="672"/>
      <c r="AUI45" s="740"/>
      <c r="AUJ45" s="1140"/>
      <c r="AUK45" s="671"/>
      <c r="AUL45" s="672"/>
      <c r="AUM45" s="740"/>
      <c r="AUN45" s="1140"/>
      <c r="AUO45" s="671"/>
      <c r="AUP45" s="672"/>
      <c r="AUQ45" s="740"/>
      <c r="AUR45" s="1140"/>
      <c r="AUS45" s="671"/>
      <c r="AUT45" s="672"/>
      <c r="AUU45" s="740"/>
      <c r="AUV45" s="1140"/>
      <c r="AUW45" s="671"/>
      <c r="AUX45" s="672"/>
      <c r="AUY45" s="740"/>
      <c r="AUZ45" s="1140"/>
      <c r="AVA45" s="671"/>
      <c r="AVB45" s="672"/>
      <c r="AVC45" s="740"/>
      <c r="AVD45" s="1140"/>
      <c r="AVE45" s="671"/>
      <c r="AVF45" s="672"/>
      <c r="AVG45" s="740"/>
      <c r="AVH45" s="1140"/>
      <c r="AVI45" s="671"/>
      <c r="AVJ45" s="672"/>
      <c r="AVK45" s="740"/>
      <c r="AVL45" s="1140"/>
      <c r="AVM45" s="671"/>
      <c r="AVN45" s="672"/>
      <c r="AVO45" s="740"/>
      <c r="AVP45" s="1140"/>
      <c r="AVQ45" s="671"/>
      <c r="AVR45" s="672"/>
      <c r="AVS45" s="740"/>
      <c r="AVT45" s="1140"/>
      <c r="AVU45" s="671"/>
      <c r="AVV45" s="672"/>
      <c r="AVW45" s="740"/>
      <c r="AVX45" s="1140"/>
      <c r="AVY45" s="671"/>
      <c r="AVZ45" s="672"/>
      <c r="AWA45" s="740"/>
      <c r="AWB45" s="1140"/>
      <c r="AWC45" s="671"/>
      <c r="AWD45" s="672"/>
      <c r="AWE45" s="740"/>
      <c r="AWF45" s="1140"/>
      <c r="AWG45" s="671"/>
      <c r="AWH45" s="672"/>
      <c r="AWI45" s="740"/>
      <c r="AWJ45" s="1140"/>
      <c r="AWK45" s="671"/>
      <c r="AWL45" s="672"/>
      <c r="AWM45" s="740"/>
      <c r="AWN45" s="1140"/>
      <c r="AWO45" s="671"/>
      <c r="AWP45" s="672"/>
      <c r="AWQ45" s="740"/>
      <c r="AWR45" s="1140"/>
      <c r="AWS45" s="671"/>
      <c r="AWT45" s="672"/>
      <c r="AWU45" s="740"/>
      <c r="AWV45" s="1140"/>
      <c r="AWW45" s="671"/>
      <c r="AWX45" s="672"/>
      <c r="AWY45" s="740"/>
      <c r="AWZ45" s="1140"/>
      <c r="AXA45" s="671"/>
      <c r="AXB45" s="672"/>
      <c r="AXC45" s="740"/>
      <c r="AXD45" s="1140"/>
      <c r="AXE45" s="671"/>
      <c r="AXF45" s="672"/>
      <c r="AXG45" s="740"/>
      <c r="AXH45" s="1140"/>
      <c r="AXI45" s="671"/>
      <c r="AXJ45" s="672"/>
      <c r="AXK45" s="740"/>
      <c r="AXL45" s="1140"/>
      <c r="AXM45" s="671"/>
      <c r="AXN45" s="672"/>
      <c r="AXO45" s="740"/>
      <c r="AXP45" s="1140"/>
      <c r="AXQ45" s="671"/>
      <c r="AXR45" s="672"/>
      <c r="AXS45" s="740"/>
      <c r="AXT45" s="1140"/>
      <c r="AXU45" s="671"/>
      <c r="AXV45" s="672"/>
      <c r="AXW45" s="740"/>
      <c r="AXX45" s="1140"/>
      <c r="AXY45" s="671"/>
      <c r="AXZ45" s="672"/>
      <c r="AYA45" s="740"/>
      <c r="AYB45" s="1140"/>
      <c r="AYC45" s="671"/>
      <c r="AYD45" s="672"/>
      <c r="AYE45" s="740"/>
      <c r="AYF45" s="1140"/>
      <c r="AYG45" s="671"/>
      <c r="AYH45" s="672"/>
      <c r="AYI45" s="740"/>
      <c r="AYJ45" s="1140"/>
      <c r="AYK45" s="671"/>
      <c r="AYL45" s="672"/>
      <c r="AYM45" s="740"/>
      <c r="AYN45" s="1140"/>
      <c r="AYO45" s="671"/>
      <c r="AYP45" s="672"/>
      <c r="AYQ45" s="740"/>
      <c r="AYR45" s="1140"/>
      <c r="AYS45" s="671"/>
      <c r="AYT45" s="672"/>
      <c r="AYU45" s="740"/>
      <c r="AYV45" s="1140"/>
      <c r="AYW45" s="671"/>
      <c r="AYX45" s="672"/>
      <c r="AYY45" s="740"/>
      <c r="AYZ45" s="1140"/>
      <c r="AZA45" s="671"/>
      <c r="AZB45" s="672"/>
      <c r="AZC45" s="740"/>
      <c r="AZD45" s="1140"/>
      <c r="AZE45" s="671"/>
      <c r="AZF45" s="672"/>
      <c r="AZG45" s="740"/>
      <c r="AZH45" s="1140"/>
      <c r="AZI45" s="671"/>
      <c r="AZJ45" s="672"/>
      <c r="AZK45" s="740"/>
      <c r="AZL45" s="1140"/>
      <c r="AZM45" s="671"/>
      <c r="AZN45" s="672"/>
      <c r="AZO45" s="740"/>
      <c r="AZP45" s="1140"/>
      <c r="AZQ45" s="671"/>
      <c r="AZR45" s="672"/>
      <c r="AZS45" s="740"/>
      <c r="AZT45" s="1140"/>
      <c r="AZU45" s="671"/>
      <c r="AZV45" s="672"/>
      <c r="AZW45" s="740"/>
      <c r="AZX45" s="1140"/>
      <c r="AZY45" s="671"/>
      <c r="AZZ45" s="672"/>
      <c r="BAA45" s="740"/>
      <c r="BAB45" s="1140"/>
      <c r="BAC45" s="671"/>
      <c r="BAD45" s="672"/>
      <c r="BAE45" s="740"/>
      <c r="BAF45" s="1140"/>
      <c r="BAG45" s="671"/>
      <c r="BAH45" s="672"/>
      <c r="BAI45" s="740"/>
      <c r="BAJ45" s="1140"/>
      <c r="BAK45" s="671"/>
      <c r="BAL45" s="672"/>
      <c r="BAM45" s="740"/>
      <c r="BAN45" s="1140"/>
      <c r="BAO45" s="671"/>
      <c r="BAP45" s="672"/>
      <c r="BAQ45" s="740"/>
      <c r="BAR45" s="1140"/>
      <c r="BAS45" s="671"/>
      <c r="BAT45" s="672"/>
      <c r="BAU45" s="740"/>
      <c r="BAV45" s="1140"/>
      <c r="BAW45" s="671"/>
      <c r="BAX45" s="672"/>
      <c r="BAY45" s="740"/>
      <c r="BAZ45" s="1140"/>
      <c r="BBA45" s="671"/>
      <c r="BBB45" s="672"/>
      <c r="BBC45" s="740"/>
      <c r="BBD45" s="1140"/>
      <c r="BBE45" s="671"/>
      <c r="BBF45" s="672"/>
      <c r="BBG45" s="740"/>
      <c r="BBH45" s="1140"/>
      <c r="BBI45" s="671"/>
      <c r="BBJ45" s="672"/>
      <c r="BBK45" s="740"/>
      <c r="BBL45" s="1140"/>
      <c r="BBM45" s="671"/>
      <c r="BBN45" s="672"/>
      <c r="BBO45" s="740"/>
      <c r="BBP45" s="1140"/>
      <c r="BBQ45" s="671"/>
      <c r="BBR45" s="672"/>
      <c r="BBS45" s="740"/>
      <c r="BBT45" s="1140"/>
      <c r="BBU45" s="671"/>
      <c r="BBV45" s="672"/>
      <c r="BBW45" s="740"/>
      <c r="BBX45" s="1140"/>
      <c r="BBY45" s="671"/>
      <c r="BBZ45" s="672"/>
      <c r="BCA45" s="740"/>
      <c r="BCB45" s="1140"/>
      <c r="BCC45" s="671"/>
      <c r="BCD45" s="672"/>
      <c r="BCE45" s="740"/>
      <c r="BCF45" s="1140"/>
      <c r="BCG45" s="671"/>
      <c r="BCH45" s="672"/>
      <c r="BCI45" s="740"/>
      <c r="BCJ45" s="1140"/>
      <c r="BCK45" s="671"/>
      <c r="BCL45" s="672"/>
      <c r="BCM45" s="740"/>
      <c r="BCN45" s="1140"/>
      <c r="BCO45" s="671"/>
      <c r="BCP45" s="672"/>
      <c r="BCQ45" s="740"/>
      <c r="BCR45" s="1140"/>
      <c r="BCS45" s="671"/>
      <c r="BCT45" s="672"/>
      <c r="BCU45" s="740"/>
      <c r="BCV45" s="1140"/>
      <c r="BCW45" s="671"/>
      <c r="BCX45" s="672"/>
      <c r="BCY45" s="740"/>
      <c r="BCZ45" s="1140"/>
      <c r="BDA45" s="671"/>
      <c r="BDB45" s="672"/>
      <c r="BDC45" s="740"/>
      <c r="BDD45" s="1140"/>
      <c r="BDE45" s="671"/>
      <c r="BDF45" s="672"/>
      <c r="BDG45" s="740"/>
      <c r="BDH45" s="1140"/>
      <c r="BDI45" s="671"/>
      <c r="BDJ45" s="672"/>
      <c r="BDK45" s="740"/>
      <c r="BDL45" s="1140"/>
      <c r="BDM45" s="671"/>
      <c r="BDN45" s="672"/>
      <c r="BDO45" s="740"/>
      <c r="BDP45" s="1140"/>
      <c r="BDQ45" s="671"/>
      <c r="BDR45" s="672"/>
      <c r="BDS45" s="740"/>
      <c r="BDT45" s="1140"/>
      <c r="BDU45" s="671"/>
      <c r="BDV45" s="672"/>
      <c r="BDW45" s="740"/>
      <c r="BDX45" s="1140"/>
      <c r="BDY45" s="671"/>
      <c r="BDZ45" s="672"/>
      <c r="BEA45" s="740"/>
      <c r="BEB45" s="1140"/>
      <c r="BEC45" s="671"/>
      <c r="BED45" s="672"/>
      <c r="BEE45" s="740"/>
      <c r="BEF45" s="1140"/>
      <c r="BEG45" s="671"/>
      <c r="BEH45" s="672"/>
      <c r="BEI45" s="740"/>
      <c r="BEJ45" s="1140"/>
      <c r="BEK45" s="671"/>
      <c r="BEL45" s="672"/>
      <c r="BEM45" s="740"/>
      <c r="BEN45" s="1140"/>
      <c r="BEO45" s="671"/>
      <c r="BEP45" s="672"/>
      <c r="BEQ45" s="740"/>
      <c r="BER45" s="1140"/>
      <c r="BES45" s="671"/>
      <c r="BET45" s="672"/>
      <c r="BEU45" s="740"/>
      <c r="BEV45" s="1140"/>
      <c r="BEW45" s="671"/>
      <c r="BEX45" s="672"/>
      <c r="BEY45" s="740"/>
      <c r="BEZ45" s="1140"/>
      <c r="BFA45" s="671"/>
      <c r="BFB45" s="672"/>
      <c r="BFC45" s="740"/>
      <c r="BFD45" s="1140"/>
      <c r="BFE45" s="671"/>
      <c r="BFF45" s="672"/>
      <c r="BFG45" s="740"/>
      <c r="BFH45" s="1140"/>
      <c r="BFI45" s="671"/>
      <c r="BFJ45" s="672"/>
      <c r="BFK45" s="740"/>
      <c r="BFL45" s="1140"/>
      <c r="BFM45" s="671"/>
      <c r="BFN45" s="672"/>
      <c r="BFO45" s="740"/>
      <c r="BFP45" s="1140"/>
      <c r="BFQ45" s="671"/>
      <c r="BFR45" s="672"/>
      <c r="BFS45" s="740"/>
      <c r="BFT45" s="1140"/>
      <c r="BFU45" s="671"/>
      <c r="BFV45" s="672"/>
      <c r="BFW45" s="740"/>
      <c r="BFX45" s="1140"/>
      <c r="BFY45" s="671"/>
      <c r="BFZ45" s="672"/>
      <c r="BGA45" s="740"/>
      <c r="BGB45" s="1140"/>
      <c r="BGC45" s="671"/>
      <c r="BGD45" s="672"/>
      <c r="BGE45" s="740"/>
      <c r="BGF45" s="1140"/>
      <c r="BGG45" s="671"/>
      <c r="BGH45" s="672"/>
      <c r="BGI45" s="740"/>
      <c r="BGJ45" s="1140"/>
      <c r="BGK45" s="671"/>
      <c r="BGL45" s="672"/>
      <c r="BGM45" s="740"/>
      <c r="BGN45" s="1140"/>
      <c r="BGO45" s="671"/>
      <c r="BGP45" s="672"/>
      <c r="BGQ45" s="740"/>
      <c r="BGR45" s="1140"/>
      <c r="BGS45" s="671"/>
      <c r="BGT45" s="672"/>
      <c r="BGU45" s="740"/>
      <c r="BGV45" s="1140"/>
      <c r="BGW45" s="671"/>
      <c r="BGX45" s="672"/>
      <c r="BGY45" s="740"/>
      <c r="BGZ45" s="1140"/>
      <c r="BHA45" s="671"/>
      <c r="BHB45" s="672"/>
      <c r="BHC45" s="740"/>
      <c r="BHD45" s="1140"/>
      <c r="BHE45" s="671"/>
      <c r="BHF45" s="672"/>
      <c r="BHG45" s="740"/>
      <c r="BHH45" s="1140"/>
      <c r="BHI45" s="671"/>
      <c r="BHJ45" s="672"/>
      <c r="BHK45" s="740"/>
      <c r="BHL45" s="1140"/>
      <c r="BHM45" s="671"/>
      <c r="BHN45" s="672"/>
      <c r="BHO45" s="740"/>
      <c r="BHP45" s="1140"/>
      <c r="BHQ45" s="671"/>
      <c r="BHR45" s="672"/>
      <c r="BHS45" s="740"/>
      <c r="BHT45" s="1140"/>
      <c r="BHU45" s="671"/>
      <c r="BHV45" s="672"/>
      <c r="BHW45" s="740"/>
      <c r="BHX45" s="1140"/>
      <c r="BHY45" s="671"/>
      <c r="BHZ45" s="672"/>
      <c r="BIA45" s="740"/>
      <c r="BIB45" s="1140"/>
      <c r="BIC45" s="671"/>
      <c r="BID45" s="672"/>
      <c r="BIE45" s="740"/>
      <c r="BIF45" s="1140"/>
      <c r="BIG45" s="671"/>
      <c r="BIH45" s="672"/>
      <c r="BII45" s="740"/>
      <c r="BIJ45" s="1140"/>
      <c r="BIK45" s="671"/>
      <c r="BIL45" s="672"/>
      <c r="BIM45" s="740"/>
      <c r="BIN45" s="1140"/>
      <c r="BIO45" s="671"/>
      <c r="BIP45" s="672"/>
      <c r="BIQ45" s="740"/>
      <c r="BIR45" s="1140"/>
      <c r="BIS45" s="671"/>
      <c r="BIT45" s="672"/>
      <c r="BIU45" s="740"/>
      <c r="BIV45" s="1140"/>
      <c r="BIW45" s="671"/>
      <c r="BIX45" s="672"/>
      <c r="BIY45" s="740"/>
      <c r="BIZ45" s="1140"/>
      <c r="BJA45" s="671"/>
      <c r="BJB45" s="672"/>
      <c r="BJC45" s="740"/>
      <c r="BJD45" s="1140"/>
      <c r="BJE45" s="671"/>
      <c r="BJF45" s="672"/>
      <c r="BJG45" s="740"/>
      <c r="BJH45" s="1140"/>
      <c r="BJI45" s="671"/>
      <c r="BJJ45" s="672"/>
      <c r="BJK45" s="740"/>
      <c r="BJL45" s="1140"/>
      <c r="BJM45" s="671"/>
      <c r="BJN45" s="672"/>
      <c r="BJO45" s="740"/>
      <c r="BJP45" s="1140"/>
      <c r="BJQ45" s="671"/>
      <c r="BJR45" s="672"/>
      <c r="BJS45" s="740"/>
      <c r="BJT45" s="1140"/>
      <c r="BJU45" s="671"/>
      <c r="BJV45" s="672"/>
      <c r="BJW45" s="740"/>
      <c r="BJX45" s="1140"/>
      <c r="BJY45" s="671"/>
      <c r="BJZ45" s="672"/>
      <c r="BKA45" s="740"/>
      <c r="BKB45" s="1140"/>
      <c r="BKC45" s="671"/>
      <c r="BKD45" s="672"/>
      <c r="BKE45" s="740"/>
      <c r="BKF45" s="1140"/>
      <c r="BKG45" s="671"/>
      <c r="BKH45" s="672"/>
      <c r="BKI45" s="740"/>
      <c r="BKJ45" s="1140"/>
      <c r="BKK45" s="671"/>
      <c r="BKL45" s="672"/>
      <c r="BKM45" s="740"/>
      <c r="BKN45" s="1140"/>
      <c r="BKO45" s="671"/>
      <c r="BKP45" s="672"/>
      <c r="BKQ45" s="740"/>
      <c r="BKR45" s="1140"/>
      <c r="BKS45" s="671"/>
      <c r="BKT45" s="672"/>
      <c r="BKU45" s="740"/>
      <c r="BKV45" s="1140"/>
      <c r="BKW45" s="671"/>
      <c r="BKX45" s="672"/>
      <c r="BKY45" s="740"/>
      <c r="BKZ45" s="1140"/>
      <c r="BLA45" s="671"/>
      <c r="BLB45" s="672"/>
      <c r="BLC45" s="740"/>
      <c r="BLD45" s="1140"/>
      <c r="BLE45" s="671"/>
      <c r="BLF45" s="672"/>
      <c r="BLG45" s="740"/>
      <c r="BLH45" s="1140"/>
      <c r="BLI45" s="671"/>
      <c r="BLJ45" s="672"/>
      <c r="BLK45" s="740"/>
      <c r="BLL45" s="1140"/>
      <c r="BLM45" s="671"/>
      <c r="BLN45" s="672"/>
      <c r="BLO45" s="740"/>
      <c r="BLP45" s="1140"/>
      <c r="BLQ45" s="671"/>
      <c r="BLR45" s="672"/>
      <c r="BLS45" s="740"/>
      <c r="BLT45" s="1140"/>
      <c r="BLU45" s="671"/>
      <c r="BLV45" s="672"/>
      <c r="BLW45" s="740"/>
      <c r="BLX45" s="1140"/>
      <c r="BLY45" s="671"/>
      <c r="BLZ45" s="672"/>
      <c r="BMA45" s="740"/>
      <c r="BMB45" s="1140"/>
      <c r="BMC45" s="671"/>
      <c r="BMD45" s="672"/>
      <c r="BME45" s="740"/>
      <c r="BMF45" s="1140"/>
      <c r="BMG45" s="671"/>
      <c r="BMH45" s="672"/>
      <c r="BMI45" s="740"/>
      <c r="BMJ45" s="1140"/>
      <c r="BMK45" s="671"/>
      <c r="BML45" s="672"/>
      <c r="BMM45" s="740"/>
      <c r="BMN45" s="1140"/>
      <c r="BMO45" s="671"/>
      <c r="BMP45" s="672"/>
      <c r="BMQ45" s="740"/>
      <c r="BMR45" s="1140"/>
      <c r="BMS45" s="671"/>
      <c r="BMT45" s="672"/>
      <c r="BMU45" s="740"/>
      <c r="BMV45" s="1140"/>
      <c r="BMW45" s="671"/>
      <c r="BMX45" s="672"/>
      <c r="BMY45" s="740"/>
      <c r="BMZ45" s="1140"/>
      <c r="BNA45" s="671"/>
      <c r="BNB45" s="672"/>
      <c r="BNC45" s="740"/>
      <c r="BND45" s="1140"/>
      <c r="BNE45" s="671"/>
      <c r="BNF45" s="672"/>
      <c r="BNG45" s="740"/>
      <c r="BNH45" s="1140"/>
      <c r="BNI45" s="671"/>
      <c r="BNJ45" s="672"/>
      <c r="BNK45" s="740"/>
      <c r="BNL45" s="1140"/>
      <c r="BNM45" s="671"/>
      <c r="BNN45" s="672"/>
      <c r="BNO45" s="740"/>
      <c r="BNP45" s="1140"/>
      <c r="BNQ45" s="671"/>
      <c r="BNR45" s="672"/>
      <c r="BNS45" s="740"/>
      <c r="BNT45" s="1140"/>
      <c r="BNU45" s="671"/>
      <c r="BNV45" s="672"/>
      <c r="BNW45" s="740"/>
      <c r="BNX45" s="1140"/>
      <c r="BNY45" s="671"/>
      <c r="BNZ45" s="672"/>
      <c r="BOA45" s="740"/>
      <c r="BOB45" s="1140"/>
      <c r="BOC45" s="671"/>
      <c r="BOD45" s="672"/>
      <c r="BOE45" s="740"/>
      <c r="BOF45" s="1140"/>
      <c r="BOG45" s="671"/>
      <c r="BOH45" s="672"/>
      <c r="BOI45" s="740"/>
      <c r="BOJ45" s="1140"/>
      <c r="BOK45" s="671"/>
      <c r="BOL45" s="672"/>
      <c r="BOM45" s="740"/>
      <c r="BON45" s="1140"/>
      <c r="BOO45" s="671"/>
      <c r="BOP45" s="672"/>
      <c r="BOQ45" s="740"/>
      <c r="BOR45" s="1140"/>
      <c r="BOS45" s="671"/>
      <c r="BOT45" s="672"/>
      <c r="BOU45" s="740"/>
      <c r="BOV45" s="1140"/>
      <c r="BOW45" s="671"/>
      <c r="BOX45" s="672"/>
      <c r="BOY45" s="740"/>
      <c r="BOZ45" s="1140"/>
      <c r="BPA45" s="671"/>
      <c r="BPB45" s="672"/>
      <c r="BPC45" s="740"/>
      <c r="BPD45" s="1140"/>
      <c r="BPE45" s="671"/>
      <c r="BPF45" s="672"/>
      <c r="BPG45" s="740"/>
      <c r="BPH45" s="1140"/>
      <c r="BPI45" s="671"/>
      <c r="BPJ45" s="672"/>
      <c r="BPK45" s="740"/>
      <c r="BPL45" s="1140"/>
      <c r="BPM45" s="671"/>
      <c r="BPN45" s="672"/>
      <c r="BPO45" s="740"/>
      <c r="BPP45" s="1140"/>
      <c r="BPQ45" s="671"/>
      <c r="BPR45" s="672"/>
      <c r="BPS45" s="740"/>
      <c r="BPT45" s="1140"/>
      <c r="BPU45" s="671"/>
      <c r="BPV45" s="672"/>
      <c r="BPW45" s="740"/>
      <c r="BPX45" s="1140"/>
      <c r="BPY45" s="671"/>
      <c r="BPZ45" s="672"/>
      <c r="BQA45" s="740"/>
      <c r="BQB45" s="1140"/>
      <c r="BQC45" s="671"/>
      <c r="BQD45" s="672"/>
      <c r="BQE45" s="740"/>
      <c r="BQF45" s="1140"/>
      <c r="BQG45" s="671"/>
      <c r="BQH45" s="672"/>
      <c r="BQI45" s="740"/>
      <c r="BQJ45" s="1140"/>
      <c r="BQK45" s="671"/>
      <c r="BQL45" s="672"/>
      <c r="BQM45" s="740"/>
      <c r="BQN45" s="1140"/>
      <c r="BQO45" s="671"/>
      <c r="BQP45" s="672"/>
      <c r="BQQ45" s="740"/>
      <c r="BQR45" s="1140"/>
      <c r="BQS45" s="671"/>
      <c r="BQT45" s="672"/>
      <c r="BQU45" s="740"/>
      <c r="BQV45" s="1140"/>
      <c r="BQW45" s="671"/>
      <c r="BQX45" s="672"/>
      <c r="BQY45" s="740"/>
      <c r="BQZ45" s="1140"/>
      <c r="BRA45" s="671"/>
      <c r="BRB45" s="672"/>
      <c r="BRC45" s="740"/>
      <c r="BRD45" s="1140"/>
      <c r="BRE45" s="671"/>
      <c r="BRF45" s="672"/>
      <c r="BRG45" s="740"/>
      <c r="BRH45" s="1140"/>
      <c r="BRI45" s="671"/>
      <c r="BRJ45" s="672"/>
      <c r="BRK45" s="740"/>
      <c r="BRL45" s="1140"/>
      <c r="BRM45" s="671"/>
      <c r="BRN45" s="672"/>
      <c r="BRO45" s="740"/>
      <c r="BRP45" s="1140"/>
      <c r="BRQ45" s="671"/>
      <c r="BRR45" s="672"/>
      <c r="BRS45" s="740"/>
      <c r="BRT45" s="1140"/>
      <c r="BRU45" s="671"/>
      <c r="BRV45" s="672"/>
      <c r="BRW45" s="740"/>
      <c r="BRX45" s="1140"/>
      <c r="BRY45" s="671"/>
      <c r="BRZ45" s="672"/>
      <c r="BSA45" s="740"/>
      <c r="BSB45" s="1140"/>
      <c r="BSC45" s="671"/>
      <c r="BSD45" s="672"/>
      <c r="BSE45" s="740"/>
      <c r="BSF45" s="1140"/>
      <c r="BSG45" s="671"/>
      <c r="BSH45" s="672"/>
      <c r="BSI45" s="740"/>
      <c r="BSJ45" s="1140"/>
      <c r="BSK45" s="671"/>
      <c r="BSL45" s="672"/>
      <c r="BSM45" s="740"/>
      <c r="BSN45" s="1140"/>
      <c r="BSO45" s="671"/>
      <c r="BSP45" s="672"/>
      <c r="BSQ45" s="740"/>
      <c r="BSR45" s="1140"/>
      <c r="BSS45" s="671"/>
      <c r="BST45" s="672"/>
      <c r="BSU45" s="740"/>
      <c r="BSV45" s="1140"/>
      <c r="BSW45" s="671"/>
      <c r="BSX45" s="672"/>
      <c r="BSY45" s="740"/>
      <c r="BSZ45" s="1140"/>
      <c r="BTA45" s="671"/>
      <c r="BTB45" s="672"/>
      <c r="BTC45" s="740"/>
      <c r="BTD45" s="1140"/>
      <c r="BTE45" s="671"/>
      <c r="BTF45" s="672"/>
      <c r="BTG45" s="740"/>
      <c r="BTH45" s="1140"/>
      <c r="BTI45" s="671"/>
      <c r="BTJ45" s="672"/>
      <c r="BTK45" s="740"/>
      <c r="BTL45" s="1140"/>
      <c r="BTM45" s="671"/>
      <c r="BTN45" s="672"/>
      <c r="BTO45" s="740"/>
      <c r="BTP45" s="1140"/>
      <c r="BTQ45" s="671"/>
      <c r="BTR45" s="672"/>
      <c r="BTS45" s="740"/>
      <c r="BTT45" s="1140"/>
      <c r="BTU45" s="671"/>
      <c r="BTV45" s="672"/>
      <c r="BTW45" s="740"/>
      <c r="BTX45" s="1140"/>
      <c r="BTY45" s="671"/>
      <c r="BTZ45" s="672"/>
      <c r="BUA45" s="740"/>
      <c r="BUB45" s="1140"/>
      <c r="BUC45" s="671"/>
      <c r="BUD45" s="672"/>
      <c r="BUE45" s="740"/>
      <c r="BUF45" s="1140"/>
      <c r="BUG45" s="671"/>
      <c r="BUH45" s="672"/>
      <c r="BUI45" s="740"/>
      <c r="BUJ45" s="1140"/>
      <c r="BUK45" s="671"/>
      <c r="BUL45" s="672"/>
      <c r="BUM45" s="740"/>
      <c r="BUN45" s="1140"/>
      <c r="BUO45" s="671"/>
      <c r="BUP45" s="672"/>
      <c r="BUQ45" s="740"/>
      <c r="BUR45" s="1140"/>
      <c r="BUS45" s="671"/>
      <c r="BUT45" s="672"/>
      <c r="BUU45" s="740"/>
      <c r="BUV45" s="1140"/>
      <c r="BUW45" s="671"/>
      <c r="BUX45" s="672"/>
      <c r="BUY45" s="740"/>
      <c r="BUZ45" s="1140"/>
      <c r="BVA45" s="671"/>
      <c r="BVB45" s="672"/>
      <c r="BVC45" s="740"/>
      <c r="BVD45" s="1140"/>
      <c r="BVE45" s="671"/>
      <c r="BVF45" s="672"/>
      <c r="BVG45" s="740"/>
      <c r="BVH45" s="1140"/>
      <c r="BVI45" s="671"/>
      <c r="BVJ45" s="672"/>
      <c r="BVK45" s="740"/>
      <c r="BVL45" s="1140"/>
      <c r="BVM45" s="671"/>
      <c r="BVN45" s="672"/>
      <c r="BVO45" s="740"/>
      <c r="BVP45" s="1140"/>
      <c r="BVQ45" s="671"/>
      <c r="BVR45" s="672"/>
      <c r="BVS45" s="740"/>
      <c r="BVT45" s="1140"/>
      <c r="BVU45" s="671"/>
      <c r="BVV45" s="672"/>
      <c r="BVW45" s="740"/>
      <c r="BVX45" s="1140"/>
      <c r="BVY45" s="671"/>
      <c r="BVZ45" s="672"/>
      <c r="BWA45" s="740"/>
      <c r="BWB45" s="1140"/>
      <c r="BWC45" s="671"/>
      <c r="BWD45" s="672"/>
      <c r="BWE45" s="740"/>
      <c r="BWF45" s="1140"/>
      <c r="BWG45" s="671"/>
      <c r="BWH45" s="672"/>
      <c r="BWI45" s="740"/>
      <c r="BWJ45" s="1140"/>
      <c r="BWK45" s="671"/>
      <c r="BWL45" s="672"/>
      <c r="BWM45" s="740"/>
      <c r="BWN45" s="1140"/>
      <c r="BWO45" s="671"/>
      <c r="BWP45" s="672"/>
      <c r="BWQ45" s="740"/>
      <c r="BWR45" s="1140"/>
      <c r="BWS45" s="671"/>
      <c r="BWT45" s="672"/>
      <c r="BWU45" s="740"/>
      <c r="BWV45" s="1140"/>
      <c r="BWW45" s="671"/>
      <c r="BWX45" s="672"/>
      <c r="BWY45" s="740"/>
      <c r="BWZ45" s="1140"/>
      <c r="BXA45" s="671"/>
      <c r="BXB45" s="672"/>
      <c r="BXC45" s="740"/>
      <c r="BXD45" s="1140"/>
      <c r="BXE45" s="671"/>
      <c r="BXF45" s="672"/>
      <c r="BXG45" s="740"/>
      <c r="BXH45" s="1140"/>
      <c r="BXI45" s="671"/>
      <c r="BXJ45" s="672"/>
      <c r="BXK45" s="740"/>
      <c r="BXL45" s="1140"/>
      <c r="BXM45" s="671"/>
      <c r="BXN45" s="672"/>
      <c r="BXO45" s="740"/>
      <c r="BXP45" s="1140"/>
      <c r="BXQ45" s="671"/>
      <c r="BXR45" s="672"/>
      <c r="BXS45" s="740"/>
      <c r="BXT45" s="1140"/>
      <c r="BXU45" s="671"/>
      <c r="BXV45" s="672"/>
      <c r="BXW45" s="740"/>
      <c r="BXX45" s="1140"/>
      <c r="BXY45" s="671"/>
      <c r="BXZ45" s="672"/>
      <c r="BYA45" s="740"/>
      <c r="BYB45" s="1140"/>
      <c r="BYC45" s="671"/>
      <c r="BYD45" s="672"/>
      <c r="BYE45" s="740"/>
      <c r="BYF45" s="1140"/>
      <c r="BYG45" s="671"/>
      <c r="BYH45" s="672"/>
      <c r="BYI45" s="740"/>
      <c r="BYJ45" s="1140"/>
      <c r="BYK45" s="671"/>
      <c r="BYL45" s="672"/>
      <c r="BYM45" s="740"/>
      <c r="BYN45" s="1140"/>
      <c r="BYO45" s="671"/>
      <c r="BYP45" s="672"/>
      <c r="BYQ45" s="740"/>
      <c r="BYR45" s="1140"/>
      <c r="BYS45" s="671"/>
      <c r="BYT45" s="672"/>
      <c r="BYU45" s="740"/>
      <c r="BYV45" s="1140"/>
      <c r="BYW45" s="671"/>
      <c r="BYX45" s="672"/>
      <c r="BYY45" s="740"/>
      <c r="BYZ45" s="1140"/>
      <c r="BZA45" s="671"/>
      <c r="BZB45" s="672"/>
      <c r="BZC45" s="740"/>
      <c r="BZD45" s="1140"/>
      <c r="BZE45" s="671"/>
      <c r="BZF45" s="672"/>
      <c r="BZG45" s="740"/>
      <c r="BZH45" s="1140"/>
      <c r="BZI45" s="671"/>
      <c r="BZJ45" s="672"/>
      <c r="BZK45" s="740"/>
      <c r="BZL45" s="1140"/>
      <c r="BZM45" s="671"/>
      <c r="BZN45" s="672"/>
      <c r="BZO45" s="740"/>
      <c r="BZP45" s="1140"/>
      <c r="BZQ45" s="671"/>
      <c r="BZR45" s="672"/>
      <c r="BZS45" s="740"/>
      <c r="BZT45" s="1140"/>
      <c r="BZU45" s="671"/>
      <c r="BZV45" s="672"/>
      <c r="BZW45" s="740"/>
      <c r="BZX45" s="1140"/>
      <c r="BZY45" s="671"/>
      <c r="BZZ45" s="672"/>
      <c r="CAA45" s="740"/>
      <c r="CAB45" s="1140"/>
      <c r="CAC45" s="671"/>
      <c r="CAD45" s="672"/>
      <c r="CAE45" s="740"/>
      <c r="CAF45" s="1140"/>
      <c r="CAG45" s="671"/>
      <c r="CAH45" s="672"/>
      <c r="CAI45" s="740"/>
      <c r="CAJ45" s="1140"/>
      <c r="CAK45" s="671"/>
      <c r="CAL45" s="672"/>
      <c r="CAM45" s="740"/>
      <c r="CAN45" s="1140"/>
      <c r="CAO45" s="671"/>
      <c r="CAP45" s="672"/>
      <c r="CAQ45" s="740"/>
      <c r="CAR45" s="1140"/>
      <c r="CAS45" s="671"/>
      <c r="CAT45" s="672"/>
      <c r="CAU45" s="740"/>
      <c r="CAV45" s="1140"/>
      <c r="CAW45" s="671"/>
      <c r="CAX45" s="672"/>
      <c r="CAY45" s="740"/>
      <c r="CAZ45" s="1140"/>
      <c r="CBA45" s="671"/>
      <c r="CBB45" s="672"/>
      <c r="CBC45" s="740"/>
      <c r="CBD45" s="1140"/>
      <c r="CBE45" s="671"/>
      <c r="CBF45" s="672"/>
      <c r="CBG45" s="740"/>
      <c r="CBH45" s="1140"/>
      <c r="CBI45" s="671"/>
      <c r="CBJ45" s="672"/>
      <c r="CBK45" s="740"/>
      <c r="CBL45" s="1140"/>
      <c r="CBM45" s="671"/>
      <c r="CBN45" s="672"/>
      <c r="CBO45" s="740"/>
      <c r="CBP45" s="1140"/>
      <c r="CBQ45" s="671"/>
      <c r="CBR45" s="672"/>
      <c r="CBS45" s="740"/>
      <c r="CBT45" s="1140"/>
      <c r="CBU45" s="671"/>
      <c r="CBV45" s="672"/>
      <c r="CBW45" s="740"/>
      <c r="CBX45" s="1140"/>
      <c r="CBY45" s="671"/>
      <c r="CBZ45" s="672"/>
      <c r="CCA45" s="740"/>
      <c r="CCB45" s="1140"/>
      <c r="CCC45" s="671"/>
      <c r="CCD45" s="672"/>
      <c r="CCE45" s="740"/>
      <c r="CCF45" s="1140"/>
      <c r="CCG45" s="671"/>
      <c r="CCH45" s="672"/>
      <c r="CCI45" s="740"/>
      <c r="CCJ45" s="1140"/>
      <c r="CCK45" s="671"/>
      <c r="CCL45" s="672"/>
      <c r="CCM45" s="740"/>
      <c r="CCN45" s="1140"/>
      <c r="CCO45" s="671"/>
      <c r="CCP45" s="672"/>
      <c r="CCQ45" s="740"/>
      <c r="CCR45" s="1140"/>
      <c r="CCS45" s="671"/>
      <c r="CCT45" s="672"/>
      <c r="CCU45" s="740"/>
      <c r="CCV45" s="1140"/>
      <c r="CCW45" s="671"/>
      <c r="CCX45" s="672"/>
      <c r="CCY45" s="740"/>
      <c r="CCZ45" s="1140"/>
      <c r="CDA45" s="671"/>
      <c r="CDB45" s="672"/>
      <c r="CDC45" s="740"/>
      <c r="CDD45" s="1140"/>
      <c r="CDE45" s="671"/>
      <c r="CDF45" s="672"/>
      <c r="CDG45" s="740"/>
      <c r="CDH45" s="1140"/>
      <c r="CDI45" s="671"/>
      <c r="CDJ45" s="672"/>
      <c r="CDK45" s="740"/>
      <c r="CDL45" s="1140"/>
      <c r="CDM45" s="671"/>
      <c r="CDN45" s="672"/>
      <c r="CDO45" s="740"/>
      <c r="CDP45" s="1140"/>
      <c r="CDQ45" s="671"/>
      <c r="CDR45" s="672"/>
      <c r="CDS45" s="740"/>
      <c r="CDT45" s="1140"/>
      <c r="CDU45" s="671"/>
      <c r="CDV45" s="672"/>
      <c r="CDW45" s="740"/>
      <c r="CDX45" s="1140"/>
      <c r="CDY45" s="671"/>
      <c r="CDZ45" s="672"/>
      <c r="CEA45" s="740"/>
      <c r="CEB45" s="1140"/>
      <c r="CEC45" s="671"/>
      <c r="CED45" s="672"/>
      <c r="CEE45" s="740"/>
      <c r="CEF45" s="1140"/>
      <c r="CEG45" s="671"/>
      <c r="CEH45" s="672"/>
      <c r="CEI45" s="740"/>
      <c r="CEJ45" s="1140"/>
      <c r="CEK45" s="671"/>
      <c r="CEL45" s="672"/>
      <c r="CEM45" s="740"/>
      <c r="CEN45" s="1140"/>
      <c r="CEO45" s="671"/>
      <c r="CEP45" s="672"/>
      <c r="CEQ45" s="740"/>
      <c r="CER45" s="1140"/>
      <c r="CES45" s="671"/>
      <c r="CET45" s="672"/>
      <c r="CEU45" s="740"/>
      <c r="CEV45" s="1140"/>
      <c r="CEW45" s="671"/>
      <c r="CEX45" s="672"/>
      <c r="CEY45" s="740"/>
      <c r="CEZ45" s="1140"/>
      <c r="CFA45" s="671"/>
      <c r="CFB45" s="672"/>
      <c r="CFC45" s="740"/>
      <c r="CFD45" s="1140"/>
      <c r="CFE45" s="671"/>
      <c r="CFF45" s="672"/>
      <c r="CFG45" s="740"/>
      <c r="CFH45" s="1140"/>
      <c r="CFI45" s="671"/>
      <c r="CFJ45" s="672"/>
      <c r="CFK45" s="740"/>
      <c r="CFL45" s="1140"/>
      <c r="CFM45" s="671"/>
      <c r="CFN45" s="672"/>
      <c r="CFO45" s="740"/>
      <c r="CFP45" s="1140"/>
      <c r="CFQ45" s="671"/>
      <c r="CFR45" s="672"/>
      <c r="CFS45" s="740"/>
      <c r="CFT45" s="1140"/>
      <c r="CFU45" s="671"/>
      <c r="CFV45" s="672"/>
      <c r="CFW45" s="740"/>
      <c r="CFX45" s="1140"/>
      <c r="CFY45" s="671"/>
      <c r="CFZ45" s="672"/>
      <c r="CGA45" s="740"/>
      <c r="CGB45" s="1140"/>
      <c r="CGC45" s="671"/>
      <c r="CGD45" s="672"/>
      <c r="CGE45" s="740"/>
      <c r="CGF45" s="1140"/>
      <c r="CGG45" s="671"/>
      <c r="CGH45" s="672"/>
      <c r="CGI45" s="740"/>
      <c r="CGJ45" s="1140"/>
      <c r="CGK45" s="671"/>
      <c r="CGL45" s="672"/>
      <c r="CGM45" s="740"/>
      <c r="CGN45" s="1140"/>
      <c r="CGO45" s="671"/>
      <c r="CGP45" s="672"/>
      <c r="CGQ45" s="740"/>
      <c r="CGR45" s="1140"/>
      <c r="CGS45" s="671"/>
      <c r="CGT45" s="672"/>
      <c r="CGU45" s="740"/>
      <c r="CGV45" s="1140"/>
      <c r="CGW45" s="671"/>
      <c r="CGX45" s="672"/>
      <c r="CGY45" s="740"/>
      <c r="CGZ45" s="1140"/>
      <c r="CHA45" s="671"/>
      <c r="CHB45" s="672"/>
      <c r="CHC45" s="740"/>
      <c r="CHD45" s="1140"/>
      <c r="CHE45" s="671"/>
      <c r="CHF45" s="672"/>
      <c r="CHG45" s="740"/>
      <c r="CHH45" s="1140"/>
      <c r="CHI45" s="671"/>
      <c r="CHJ45" s="672"/>
      <c r="CHK45" s="740"/>
      <c r="CHL45" s="1140"/>
      <c r="CHM45" s="671"/>
      <c r="CHN45" s="672"/>
      <c r="CHO45" s="740"/>
      <c r="CHP45" s="1140"/>
      <c r="CHQ45" s="671"/>
      <c r="CHR45" s="672"/>
      <c r="CHS45" s="740"/>
      <c r="CHT45" s="1140"/>
      <c r="CHU45" s="671"/>
      <c r="CHV45" s="672"/>
      <c r="CHW45" s="740"/>
      <c r="CHX45" s="1140"/>
      <c r="CHY45" s="671"/>
      <c r="CHZ45" s="672"/>
      <c r="CIA45" s="740"/>
      <c r="CIB45" s="1140"/>
      <c r="CIC45" s="671"/>
      <c r="CID45" s="672"/>
      <c r="CIE45" s="740"/>
      <c r="CIF45" s="1140"/>
      <c r="CIG45" s="671"/>
      <c r="CIH45" s="672"/>
      <c r="CII45" s="740"/>
      <c r="CIJ45" s="1140"/>
      <c r="CIK45" s="671"/>
      <c r="CIL45" s="672"/>
      <c r="CIM45" s="740"/>
      <c r="CIN45" s="1140"/>
      <c r="CIO45" s="671"/>
      <c r="CIP45" s="672"/>
      <c r="CIQ45" s="740"/>
      <c r="CIR45" s="1140"/>
      <c r="CIS45" s="671"/>
      <c r="CIT45" s="672"/>
      <c r="CIU45" s="740"/>
      <c r="CIV45" s="1140"/>
      <c r="CIW45" s="671"/>
      <c r="CIX45" s="672"/>
      <c r="CIY45" s="740"/>
      <c r="CIZ45" s="1140"/>
      <c r="CJA45" s="671"/>
      <c r="CJB45" s="672"/>
      <c r="CJC45" s="740"/>
      <c r="CJD45" s="1140"/>
      <c r="CJE45" s="671"/>
      <c r="CJF45" s="672"/>
      <c r="CJG45" s="740"/>
      <c r="CJH45" s="1140"/>
      <c r="CJI45" s="671"/>
      <c r="CJJ45" s="672"/>
      <c r="CJK45" s="740"/>
      <c r="CJL45" s="1140"/>
      <c r="CJM45" s="671"/>
      <c r="CJN45" s="672"/>
      <c r="CJO45" s="740"/>
      <c r="CJP45" s="1140"/>
      <c r="CJQ45" s="671"/>
      <c r="CJR45" s="672"/>
      <c r="CJS45" s="740"/>
      <c r="CJT45" s="1140"/>
      <c r="CJU45" s="671"/>
      <c r="CJV45" s="672"/>
      <c r="CJW45" s="740"/>
      <c r="CJX45" s="1140"/>
      <c r="CJY45" s="671"/>
      <c r="CJZ45" s="672"/>
      <c r="CKA45" s="740"/>
      <c r="CKB45" s="1140"/>
      <c r="CKC45" s="671"/>
      <c r="CKD45" s="672"/>
      <c r="CKE45" s="740"/>
      <c r="CKF45" s="1140"/>
      <c r="CKG45" s="671"/>
      <c r="CKH45" s="672"/>
      <c r="CKI45" s="740"/>
      <c r="CKJ45" s="1140"/>
      <c r="CKK45" s="671"/>
      <c r="CKL45" s="672"/>
      <c r="CKM45" s="740"/>
      <c r="CKN45" s="1140"/>
      <c r="CKO45" s="671"/>
      <c r="CKP45" s="672"/>
      <c r="CKQ45" s="740"/>
      <c r="CKR45" s="1140"/>
      <c r="CKS45" s="671"/>
      <c r="CKT45" s="672"/>
      <c r="CKU45" s="740"/>
      <c r="CKV45" s="1140"/>
      <c r="CKW45" s="671"/>
      <c r="CKX45" s="672"/>
      <c r="CKY45" s="740"/>
      <c r="CKZ45" s="1140"/>
      <c r="CLA45" s="671"/>
      <c r="CLB45" s="672"/>
      <c r="CLC45" s="740"/>
      <c r="CLD45" s="1140"/>
      <c r="CLE45" s="671"/>
      <c r="CLF45" s="672"/>
      <c r="CLG45" s="740"/>
      <c r="CLH45" s="1140"/>
      <c r="CLI45" s="671"/>
      <c r="CLJ45" s="672"/>
      <c r="CLK45" s="740"/>
      <c r="CLL45" s="1140"/>
      <c r="CLM45" s="671"/>
      <c r="CLN45" s="672"/>
      <c r="CLO45" s="740"/>
      <c r="CLP45" s="1140"/>
      <c r="CLQ45" s="671"/>
      <c r="CLR45" s="672"/>
      <c r="CLS45" s="740"/>
      <c r="CLT45" s="1140"/>
      <c r="CLU45" s="671"/>
      <c r="CLV45" s="672"/>
      <c r="CLW45" s="740"/>
      <c r="CLX45" s="1140"/>
      <c r="CLY45" s="671"/>
      <c r="CLZ45" s="672"/>
      <c r="CMA45" s="740"/>
      <c r="CMB45" s="1140"/>
      <c r="CMC45" s="671"/>
      <c r="CMD45" s="672"/>
      <c r="CME45" s="740"/>
      <c r="CMF45" s="1140"/>
      <c r="CMG45" s="671"/>
      <c r="CMH45" s="672"/>
      <c r="CMI45" s="740"/>
      <c r="CMJ45" s="1140"/>
      <c r="CMK45" s="671"/>
      <c r="CML45" s="672"/>
      <c r="CMM45" s="740"/>
      <c r="CMN45" s="1140"/>
      <c r="CMO45" s="671"/>
      <c r="CMP45" s="672"/>
      <c r="CMQ45" s="740"/>
      <c r="CMR45" s="1140"/>
      <c r="CMS45" s="671"/>
      <c r="CMT45" s="672"/>
      <c r="CMU45" s="740"/>
      <c r="CMV45" s="1140"/>
      <c r="CMW45" s="671"/>
      <c r="CMX45" s="672"/>
      <c r="CMY45" s="740"/>
      <c r="CMZ45" s="1140"/>
      <c r="CNA45" s="671"/>
      <c r="CNB45" s="672"/>
      <c r="CNC45" s="740"/>
      <c r="CND45" s="1140"/>
      <c r="CNE45" s="671"/>
      <c r="CNF45" s="672"/>
      <c r="CNG45" s="740"/>
      <c r="CNH45" s="1140"/>
      <c r="CNI45" s="671"/>
      <c r="CNJ45" s="672"/>
      <c r="CNK45" s="740"/>
      <c r="CNL45" s="1140"/>
      <c r="CNM45" s="671"/>
      <c r="CNN45" s="672"/>
      <c r="CNO45" s="740"/>
      <c r="CNP45" s="1140"/>
      <c r="CNQ45" s="671"/>
      <c r="CNR45" s="672"/>
      <c r="CNS45" s="740"/>
      <c r="CNT45" s="1140"/>
      <c r="CNU45" s="671"/>
      <c r="CNV45" s="672"/>
      <c r="CNW45" s="740"/>
      <c r="CNX45" s="1140"/>
      <c r="CNY45" s="671"/>
      <c r="CNZ45" s="672"/>
      <c r="COA45" s="740"/>
      <c r="COB45" s="1140"/>
      <c r="COC45" s="671"/>
      <c r="COD45" s="672"/>
      <c r="COE45" s="740"/>
      <c r="COF45" s="1140"/>
      <c r="COG45" s="671"/>
      <c r="COH45" s="672"/>
      <c r="COI45" s="740"/>
      <c r="COJ45" s="1140"/>
      <c r="COK45" s="671"/>
      <c r="COL45" s="672"/>
      <c r="COM45" s="740"/>
      <c r="CON45" s="1140"/>
      <c r="COO45" s="671"/>
      <c r="COP45" s="672"/>
      <c r="COQ45" s="740"/>
      <c r="COR45" s="1140"/>
      <c r="COS45" s="671"/>
      <c r="COT45" s="672"/>
      <c r="COU45" s="740"/>
      <c r="COV45" s="1140"/>
      <c r="COW45" s="671"/>
      <c r="COX45" s="672"/>
      <c r="COY45" s="740"/>
      <c r="COZ45" s="1140"/>
      <c r="CPA45" s="671"/>
      <c r="CPB45" s="672"/>
      <c r="CPC45" s="740"/>
      <c r="CPD45" s="1140"/>
      <c r="CPE45" s="671"/>
      <c r="CPF45" s="672"/>
      <c r="CPG45" s="740"/>
      <c r="CPH45" s="1140"/>
      <c r="CPI45" s="671"/>
      <c r="CPJ45" s="672"/>
      <c r="CPK45" s="740"/>
      <c r="CPL45" s="1140"/>
      <c r="CPM45" s="671"/>
      <c r="CPN45" s="672"/>
      <c r="CPO45" s="740"/>
      <c r="CPP45" s="1140"/>
      <c r="CPQ45" s="671"/>
      <c r="CPR45" s="672"/>
      <c r="CPS45" s="740"/>
      <c r="CPT45" s="1140"/>
      <c r="CPU45" s="671"/>
      <c r="CPV45" s="672"/>
      <c r="CPW45" s="740"/>
      <c r="CPX45" s="1140"/>
      <c r="CPY45" s="671"/>
      <c r="CPZ45" s="672"/>
      <c r="CQA45" s="740"/>
      <c r="CQB45" s="1140"/>
      <c r="CQC45" s="671"/>
      <c r="CQD45" s="672"/>
      <c r="CQE45" s="740"/>
      <c r="CQF45" s="1140"/>
      <c r="CQG45" s="671"/>
      <c r="CQH45" s="672"/>
      <c r="CQI45" s="740"/>
      <c r="CQJ45" s="1140"/>
      <c r="CQK45" s="671"/>
      <c r="CQL45" s="672"/>
      <c r="CQM45" s="740"/>
      <c r="CQN45" s="1140"/>
      <c r="CQO45" s="671"/>
      <c r="CQP45" s="672"/>
      <c r="CQQ45" s="740"/>
      <c r="CQR45" s="1140"/>
      <c r="CQS45" s="671"/>
      <c r="CQT45" s="672"/>
      <c r="CQU45" s="740"/>
      <c r="CQV45" s="1140"/>
      <c r="CQW45" s="671"/>
      <c r="CQX45" s="672"/>
      <c r="CQY45" s="740"/>
      <c r="CQZ45" s="1140"/>
      <c r="CRA45" s="671"/>
      <c r="CRB45" s="672"/>
      <c r="CRC45" s="740"/>
      <c r="CRD45" s="1140"/>
      <c r="CRE45" s="671"/>
      <c r="CRF45" s="672"/>
      <c r="CRG45" s="740"/>
      <c r="CRH45" s="1140"/>
      <c r="CRI45" s="671"/>
      <c r="CRJ45" s="672"/>
      <c r="CRK45" s="740"/>
      <c r="CRL45" s="1140"/>
      <c r="CRM45" s="671"/>
      <c r="CRN45" s="672"/>
      <c r="CRO45" s="740"/>
      <c r="CRP45" s="1140"/>
      <c r="CRQ45" s="671"/>
      <c r="CRR45" s="672"/>
      <c r="CRS45" s="740"/>
      <c r="CRT45" s="1140"/>
      <c r="CRU45" s="671"/>
      <c r="CRV45" s="672"/>
      <c r="CRW45" s="740"/>
      <c r="CRX45" s="1140"/>
      <c r="CRY45" s="671"/>
      <c r="CRZ45" s="672"/>
      <c r="CSA45" s="740"/>
      <c r="CSB45" s="1140"/>
      <c r="CSC45" s="671"/>
      <c r="CSD45" s="672"/>
      <c r="CSE45" s="740"/>
      <c r="CSF45" s="1140"/>
      <c r="CSG45" s="671"/>
      <c r="CSH45" s="672"/>
      <c r="CSI45" s="740"/>
      <c r="CSJ45" s="1140"/>
      <c r="CSK45" s="671"/>
      <c r="CSL45" s="672"/>
      <c r="CSM45" s="740"/>
      <c r="CSN45" s="1140"/>
      <c r="CSO45" s="671"/>
      <c r="CSP45" s="672"/>
      <c r="CSQ45" s="740"/>
      <c r="CSR45" s="1140"/>
      <c r="CSS45" s="671"/>
      <c r="CST45" s="672"/>
      <c r="CSU45" s="740"/>
      <c r="CSV45" s="1140"/>
      <c r="CSW45" s="671"/>
      <c r="CSX45" s="672"/>
      <c r="CSY45" s="740"/>
      <c r="CSZ45" s="1140"/>
      <c r="CTA45" s="671"/>
      <c r="CTB45" s="672"/>
      <c r="CTC45" s="740"/>
      <c r="CTD45" s="1140"/>
      <c r="CTE45" s="671"/>
      <c r="CTF45" s="672"/>
      <c r="CTG45" s="740"/>
      <c r="CTH45" s="1140"/>
      <c r="CTI45" s="671"/>
      <c r="CTJ45" s="672"/>
      <c r="CTK45" s="740"/>
      <c r="CTL45" s="1140"/>
      <c r="CTM45" s="671"/>
      <c r="CTN45" s="672"/>
      <c r="CTO45" s="740"/>
      <c r="CTP45" s="1140"/>
      <c r="CTQ45" s="671"/>
      <c r="CTR45" s="672"/>
      <c r="CTS45" s="740"/>
      <c r="CTT45" s="1140"/>
      <c r="CTU45" s="671"/>
      <c r="CTV45" s="672"/>
      <c r="CTW45" s="740"/>
      <c r="CTX45" s="1140"/>
      <c r="CTY45" s="671"/>
      <c r="CTZ45" s="672"/>
      <c r="CUA45" s="740"/>
      <c r="CUB45" s="1140"/>
      <c r="CUC45" s="671"/>
      <c r="CUD45" s="672"/>
      <c r="CUE45" s="740"/>
      <c r="CUF45" s="1140"/>
      <c r="CUG45" s="671"/>
      <c r="CUH45" s="672"/>
      <c r="CUI45" s="740"/>
      <c r="CUJ45" s="1140"/>
      <c r="CUK45" s="671"/>
      <c r="CUL45" s="672"/>
      <c r="CUM45" s="740"/>
      <c r="CUN45" s="1140"/>
      <c r="CUO45" s="671"/>
      <c r="CUP45" s="672"/>
      <c r="CUQ45" s="740"/>
      <c r="CUR45" s="1140"/>
      <c r="CUS45" s="671"/>
      <c r="CUT45" s="672"/>
      <c r="CUU45" s="740"/>
      <c r="CUV45" s="1140"/>
      <c r="CUW45" s="671"/>
      <c r="CUX45" s="672"/>
      <c r="CUY45" s="740"/>
      <c r="CUZ45" s="1140"/>
      <c r="CVA45" s="671"/>
      <c r="CVB45" s="672"/>
      <c r="CVC45" s="740"/>
      <c r="CVD45" s="1140"/>
      <c r="CVE45" s="671"/>
      <c r="CVF45" s="672"/>
      <c r="CVG45" s="740"/>
      <c r="CVH45" s="1140"/>
      <c r="CVI45" s="671"/>
      <c r="CVJ45" s="672"/>
      <c r="CVK45" s="740"/>
      <c r="CVL45" s="1140"/>
      <c r="CVM45" s="671"/>
      <c r="CVN45" s="672"/>
      <c r="CVO45" s="740"/>
      <c r="CVP45" s="1140"/>
      <c r="CVQ45" s="671"/>
      <c r="CVR45" s="672"/>
      <c r="CVS45" s="740"/>
      <c r="CVT45" s="1140"/>
      <c r="CVU45" s="671"/>
      <c r="CVV45" s="672"/>
      <c r="CVW45" s="740"/>
      <c r="CVX45" s="1140"/>
      <c r="CVY45" s="671"/>
      <c r="CVZ45" s="672"/>
      <c r="CWA45" s="740"/>
      <c r="CWB45" s="1140"/>
      <c r="CWC45" s="671"/>
      <c r="CWD45" s="672"/>
      <c r="CWE45" s="740"/>
      <c r="CWF45" s="1140"/>
      <c r="CWG45" s="671"/>
      <c r="CWH45" s="672"/>
      <c r="CWI45" s="740"/>
      <c r="CWJ45" s="1140"/>
      <c r="CWK45" s="671"/>
      <c r="CWL45" s="672"/>
      <c r="CWM45" s="740"/>
      <c r="CWN45" s="1140"/>
      <c r="CWO45" s="671"/>
      <c r="CWP45" s="672"/>
      <c r="CWQ45" s="740"/>
      <c r="CWR45" s="1140"/>
      <c r="CWS45" s="671"/>
      <c r="CWT45" s="672"/>
      <c r="CWU45" s="740"/>
      <c r="CWV45" s="1140"/>
      <c r="CWW45" s="671"/>
      <c r="CWX45" s="672"/>
      <c r="CWY45" s="740"/>
      <c r="CWZ45" s="1140"/>
      <c r="CXA45" s="671"/>
      <c r="CXB45" s="672"/>
      <c r="CXC45" s="740"/>
      <c r="CXD45" s="1140"/>
      <c r="CXE45" s="671"/>
      <c r="CXF45" s="672"/>
      <c r="CXG45" s="740"/>
      <c r="CXH45" s="1140"/>
      <c r="CXI45" s="671"/>
      <c r="CXJ45" s="672"/>
      <c r="CXK45" s="740"/>
      <c r="CXL45" s="1140"/>
      <c r="CXM45" s="671"/>
      <c r="CXN45" s="672"/>
      <c r="CXO45" s="740"/>
      <c r="CXP45" s="1140"/>
      <c r="CXQ45" s="671"/>
      <c r="CXR45" s="672"/>
      <c r="CXS45" s="740"/>
      <c r="CXT45" s="1140"/>
      <c r="CXU45" s="671"/>
      <c r="CXV45" s="672"/>
      <c r="CXW45" s="740"/>
      <c r="CXX45" s="1140"/>
      <c r="CXY45" s="671"/>
      <c r="CXZ45" s="672"/>
      <c r="CYA45" s="740"/>
      <c r="CYB45" s="1140"/>
      <c r="CYC45" s="671"/>
      <c r="CYD45" s="672"/>
      <c r="CYE45" s="740"/>
      <c r="CYF45" s="1140"/>
      <c r="CYG45" s="671"/>
      <c r="CYH45" s="672"/>
      <c r="CYI45" s="740"/>
      <c r="CYJ45" s="1140"/>
      <c r="CYK45" s="671"/>
      <c r="CYL45" s="672"/>
      <c r="CYM45" s="740"/>
      <c r="CYN45" s="1140"/>
      <c r="CYO45" s="671"/>
      <c r="CYP45" s="672"/>
      <c r="CYQ45" s="740"/>
      <c r="CYR45" s="1140"/>
      <c r="CYS45" s="671"/>
      <c r="CYT45" s="672"/>
      <c r="CYU45" s="740"/>
      <c r="CYV45" s="1140"/>
      <c r="CYW45" s="671"/>
      <c r="CYX45" s="672"/>
      <c r="CYY45" s="740"/>
      <c r="CYZ45" s="1140"/>
      <c r="CZA45" s="671"/>
      <c r="CZB45" s="672"/>
      <c r="CZC45" s="740"/>
      <c r="CZD45" s="1140"/>
      <c r="CZE45" s="671"/>
      <c r="CZF45" s="672"/>
      <c r="CZG45" s="740"/>
      <c r="CZH45" s="1140"/>
      <c r="CZI45" s="671"/>
      <c r="CZJ45" s="672"/>
      <c r="CZK45" s="740"/>
      <c r="CZL45" s="1140"/>
      <c r="CZM45" s="671"/>
      <c r="CZN45" s="672"/>
      <c r="CZO45" s="740"/>
      <c r="CZP45" s="1140"/>
      <c r="CZQ45" s="671"/>
      <c r="CZR45" s="672"/>
      <c r="CZS45" s="740"/>
      <c r="CZT45" s="1140"/>
      <c r="CZU45" s="671"/>
      <c r="CZV45" s="672"/>
      <c r="CZW45" s="740"/>
      <c r="CZX45" s="1140"/>
      <c r="CZY45" s="671"/>
      <c r="CZZ45" s="672"/>
      <c r="DAA45" s="740"/>
      <c r="DAB45" s="1140"/>
      <c r="DAC45" s="671"/>
      <c r="DAD45" s="672"/>
      <c r="DAE45" s="740"/>
      <c r="DAF45" s="1140"/>
      <c r="DAG45" s="671"/>
      <c r="DAH45" s="672"/>
      <c r="DAI45" s="740"/>
      <c r="DAJ45" s="1140"/>
      <c r="DAK45" s="671"/>
      <c r="DAL45" s="672"/>
      <c r="DAM45" s="740"/>
      <c r="DAN45" s="1140"/>
      <c r="DAO45" s="671"/>
      <c r="DAP45" s="672"/>
      <c r="DAQ45" s="740"/>
      <c r="DAR45" s="1140"/>
      <c r="DAS45" s="671"/>
      <c r="DAT45" s="672"/>
      <c r="DAU45" s="740"/>
      <c r="DAV45" s="1140"/>
      <c r="DAW45" s="671"/>
      <c r="DAX45" s="672"/>
      <c r="DAY45" s="740"/>
      <c r="DAZ45" s="1140"/>
      <c r="DBA45" s="671"/>
      <c r="DBB45" s="672"/>
      <c r="DBC45" s="740"/>
      <c r="DBD45" s="1140"/>
      <c r="DBE45" s="671"/>
      <c r="DBF45" s="672"/>
      <c r="DBG45" s="740"/>
      <c r="DBH45" s="1140"/>
      <c r="DBI45" s="671"/>
      <c r="DBJ45" s="672"/>
      <c r="DBK45" s="740"/>
      <c r="DBL45" s="1140"/>
      <c r="DBM45" s="671"/>
      <c r="DBN45" s="672"/>
      <c r="DBO45" s="740"/>
      <c r="DBP45" s="1140"/>
      <c r="DBQ45" s="671"/>
      <c r="DBR45" s="672"/>
      <c r="DBS45" s="740"/>
      <c r="DBT45" s="1140"/>
      <c r="DBU45" s="671"/>
      <c r="DBV45" s="672"/>
      <c r="DBW45" s="740"/>
      <c r="DBX45" s="1140"/>
      <c r="DBY45" s="671"/>
      <c r="DBZ45" s="672"/>
      <c r="DCA45" s="740"/>
      <c r="DCB45" s="1140"/>
      <c r="DCC45" s="671"/>
      <c r="DCD45" s="672"/>
      <c r="DCE45" s="740"/>
      <c r="DCF45" s="1140"/>
      <c r="DCG45" s="671"/>
      <c r="DCH45" s="672"/>
      <c r="DCI45" s="740"/>
      <c r="DCJ45" s="1140"/>
      <c r="DCK45" s="671"/>
      <c r="DCL45" s="672"/>
      <c r="DCM45" s="740"/>
      <c r="DCN45" s="1140"/>
      <c r="DCO45" s="671"/>
      <c r="DCP45" s="672"/>
      <c r="DCQ45" s="740"/>
      <c r="DCR45" s="1140"/>
      <c r="DCS45" s="671"/>
      <c r="DCT45" s="672"/>
      <c r="DCU45" s="740"/>
      <c r="DCV45" s="1140"/>
      <c r="DCW45" s="671"/>
      <c r="DCX45" s="672"/>
      <c r="DCY45" s="740"/>
      <c r="DCZ45" s="1140"/>
      <c r="DDA45" s="671"/>
      <c r="DDB45" s="672"/>
      <c r="DDC45" s="740"/>
      <c r="DDD45" s="1140"/>
      <c r="DDE45" s="671"/>
      <c r="DDF45" s="672"/>
      <c r="DDG45" s="740"/>
      <c r="DDH45" s="1140"/>
      <c r="DDI45" s="671"/>
      <c r="DDJ45" s="672"/>
      <c r="DDK45" s="740"/>
      <c r="DDL45" s="1140"/>
      <c r="DDM45" s="671"/>
      <c r="DDN45" s="672"/>
      <c r="DDO45" s="740"/>
      <c r="DDP45" s="1140"/>
      <c r="DDQ45" s="671"/>
      <c r="DDR45" s="672"/>
      <c r="DDS45" s="740"/>
      <c r="DDT45" s="1140"/>
      <c r="DDU45" s="671"/>
      <c r="DDV45" s="672"/>
      <c r="DDW45" s="740"/>
      <c r="DDX45" s="1140"/>
      <c r="DDY45" s="671"/>
      <c r="DDZ45" s="672"/>
      <c r="DEA45" s="740"/>
      <c r="DEB45" s="1140"/>
      <c r="DEC45" s="671"/>
      <c r="DED45" s="672"/>
      <c r="DEE45" s="740"/>
      <c r="DEF45" s="1140"/>
      <c r="DEG45" s="671"/>
      <c r="DEH45" s="672"/>
      <c r="DEI45" s="740"/>
      <c r="DEJ45" s="1140"/>
      <c r="DEK45" s="671"/>
      <c r="DEL45" s="672"/>
      <c r="DEM45" s="740"/>
      <c r="DEN45" s="1140"/>
      <c r="DEO45" s="671"/>
      <c r="DEP45" s="672"/>
      <c r="DEQ45" s="740"/>
      <c r="DER45" s="1140"/>
      <c r="DES45" s="671"/>
      <c r="DET45" s="672"/>
      <c r="DEU45" s="740"/>
      <c r="DEV45" s="1140"/>
      <c r="DEW45" s="671"/>
      <c r="DEX45" s="672"/>
      <c r="DEY45" s="740"/>
      <c r="DEZ45" s="1140"/>
      <c r="DFA45" s="671"/>
      <c r="DFB45" s="672"/>
      <c r="DFC45" s="740"/>
      <c r="DFD45" s="1140"/>
      <c r="DFE45" s="671"/>
      <c r="DFF45" s="672"/>
      <c r="DFG45" s="740"/>
      <c r="DFH45" s="1140"/>
      <c r="DFI45" s="671"/>
      <c r="DFJ45" s="672"/>
      <c r="DFK45" s="740"/>
      <c r="DFL45" s="1140"/>
      <c r="DFM45" s="671"/>
      <c r="DFN45" s="672"/>
      <c r="DFO45" s="740"/>
      <c r="DFP45" s="1140"/>
      <c r="DFQ45" s="671"/>
      <c r="DFR45" s="672"/>
      <c r="DFS45" s="740"/>
      <c r="DFT45" s="1140"/>
      <c r="DFU45" s="671"/>
      <c r="DFV45" s="672"/>
      <c r="DFW45" s="740"/>
      <c r="DFX45" s="1140"/>
      <c r="DFY45" s="671"/>
      <c r="DFZ45" s="672"/>
      <c r="DGA45" s="740"/>
      <c r="DGB45" s="1140"/>
      <c r="DGC45" s="671"/>
      <c r="DGD45" s="672"/>
      <c r="DGE45" s="740"/>
      <c r="DGF45" s="1140"/>
      <c r="DGG45" s="671"/>
      <c r="DGH45" s="672"/>
      <c r="DGI45" s="740"/>
      <c r="DGJ45" s="1140"/>
      <c r="DGK45" s="671"/>
      <c r="DGL45" s="672"/>
      <c r="DGM45" s="740"/>
      <c r="DGN45" s="1140"/>
      <c r="DGO45" s="671"/>
      <c r="DGP45" s="672"/>
      <c r="DGQ45" s="740"/>
      <c r="DGR45" s="1140"/>
      <c r="DGS45" s="671"/>
      <c r="DGT45" s="672"/>
      <c r="DGU45" s="740"/>
      <c r="DGV45" s="1140"/>
      <c r="DGW45" s="671"/>
      <c r="DGX45" s="672"/>
      <c r="DGY45" s="740"/>
      <c r="DGZ45" s="1140"/>
      <c r="DHA45" s="671"/>
      <c r="DHB45" s="672"/>
      <c r="DHC45" s="740"/>
      <c r="DHD45" s="1140"/>
      <c r="DHE45" s="671"/>
      <c r="DHF45" s="672"/>
      <c r="DHG45" s="740"/>
      <c r="DHH45" s="1140"/>
      <c r="DHI45" s="671"/>
      <c r="DHJ45" s="672"/>
      <c r="DHK45" s="740"/>
      <c r="DHL45" s="1140"/>
      <c r="DHM45" s="671"/>
      <c r="DHN45" s="672"/>
      <c r="DHO45" s="740"/>
      <c r="DHP45" s="1140"/>
      <c r="DHQ45" s="671"/>
      <c r="DHR45" s="672"/>
      <c r="DHS45" s="740"/>
      <c r="DHT45" s="1140"/>
      <c r="DHU45" s="671"/>
      <c r="DHV45" s="672"/>
      <c r="DHW45" s="740"/>
      <c r="DHX45" s="1140"/>
      <c r="DHY45" s="671"/>
      <c r="DHZ45" s="672"/>
      <c r="DIA45" s="740"/>
      <c r="DIB45" s="1140"/>
      <c r="DIC45" s="671"/>
      <c r="DID45" s="672"/>
      <c r="DIE45" s="740"/>
      <c r="DIF45" s="1140"/>
      <c r="DIG45" s="671"/>
      <c r="DIH45" s="672"/>
      <c r="DII45" s="740"/>
      <c r="DIJ45" s="1140"/>
      <c r="DIK45" s="671"/>
      <c r="DIL45" s="672"/>
      <c r="DIM45" s="740"/>
      <c r="DIN45" s="1140"/>
      <c r="DIO45" s="671"/>
      <c r="DIP45" s="672"/>
      <c r="DIQ45" s="740"/>
      <c r="DIR45" s="1140"/>
      <c r="DIS45" s="671"/>
      <c r="DIT45" s="672"/>
      <c r="DIU45" s="740"/>
      <c r="DIV45" s="1140"/>
      <c r="DIW45" s="671"/>
      <c r="DIX45" s="672"/>
      <c r="DIY45" s="740"/>
      <c r="DIZ45" s="1140"/>
      <c r="DJA45" s="671"/>
      <c r="DJB45" s="672"/>
      <c r="DJC45" s="740"/>
      <c r="DJD45" s="1140"/>
      <c r="DJE45" s="671"/>
      <c r="DJF45" s="672"/>
      <c r="DJG45" s="740"/>
      <c r="DJH45" s="1140"/>
      <c r="DJI45" s="671"/>
      <c r="DJJ45" s="672"/>
      <c r="DJK45" s="740"/>
      <c r="DJL45" s="1140"/>
      <c r="DJM45" s="671"/>
      <c r="DJN45" s="672"/>
      <c r="DJO45" s="740"/>
      <c r="DJP45" s="1140"/>
      <c r="DJQ45" s="671"/>
      <c r="DJR45" s="672"/>
      <c r="DJS45" s="740"/>
      <c r="DJT45" s="1140"/>
      <c r="DJU45" s="671"/>
      <c r="DJV45" s="672"/>
      <c r="DJW45" s="740"/>
      <c r="DJX45" s="1140"/>
      <c r="DJY45" s="671"/>
      <c r="DJZ45" s="672"/>
      <c r="DKA45" s="740"/>
      <c r="DKB45" s="1140"/>
      <c r="DKC45" s="671"/>
      <c r="DKD45" s="672"/>
      <c r="DKE45" s="740"/>
      <c r="DKF45" s="1140"/>
      <c r="DKG45" s="671"/>
      <c r="DKH45" s="672"/>
      <c r="DKI45" s="740"/>
      <c r="DKJ45" s="1140"/>
      <c r="DKK45" s="671"/>
      <c r="DKL45" s="672"/>
      <c r="DKM45" s="740"/>
      <c r="DKN45" s="1140"/>
      <c r="DKO45" s="671"/>
      <c r="DKP45" s="672"/>
      <c r="DKQ45" s="740"/>
      <c r="DKR45" s="1140"/>
      <c r="DKS45" s="671"/>
      <c r="DKT45" s="672"/>
      <c r="DKU45" s="740"/>
      <c r="DKV45" s="1140"/>
      <c r="DKW45" s="671"/>
      <c r="DKX45" s="672"/>
      <c r="DKY45" s="740"/>
      <c r="DKZ45" s="1140"/>
      <c r="DLA45" s="671"/>
      <c r="DLB45" s="672"/>
      <c r="DLC45" s="740"/>
      <c r="DLD45" s="1140"/>
      <c r="DLE45" s="671"/>
      <c r="DLF45" s="672"/>
      <c r="DLG45" s="740"/>
      <c r="DLH45" s="1140"/>
      <c r="DLI45" s="671"/>
      <c r="DLJ45" s="672"/>
      <c r="DLK45" s="740"/>
      <c r="DLL45" s="1140"/>
      <c r="DLM45" s="671"/>
      <c r="DLN45" s="672"/>
      <c r="DLO45" s="740"/>
      <c r="DLP45" s="1140"/>
      <c r="DLQ45" s="671"/>
      <c r="DLR45" s="672"/>
      <c r="DLS45" s="740"/>
      <c r="DLT45" s="1140"/>
      <c r="DLU45" s="671"/>
      <c r="DLV45" s="672"/>
      <c r="DLW45" s="740"/>
      <c r="DLX45" s="1140"/>
      <c r="DLY45" s="671"/>
      <c r="DLZ45" s="672"/>
      <c r="DMA45" s="740"/>
      <c r="DMB45" s="1140"/>
      <c r="DMC45" s="671"/>
      <c r="DMD45" s="672"/>
      <c r="DME45" s="740"/>
      <c r="DMF45" s="1140"/>
      <c r="DMG45" s="671"/>
      <c r="DMH45" s="672"/>
      <c r="DMI45" s="740"/>
      <c r="DMJ45" s="1140"/>
      <c r="DMK45" s="671"/>
      <c r="DML45" s="672"/>
      <c r="DMM45" s="740"/>
      <c r="DMN45" s="1140"/>
      <c r="DMO45" s="671"/>
      <c r="DMP45" s="672"/>
      <c r="DMQ45" s="740"/>
      <c r="DMR45" s="1140"/>
      <c r="DMS45" s="671"/>
      <c r="DMT45" s="672"/>
      <c r="DMU45" s="740"/>
      <c r="DMV45" s="1140"/>
      <c r="DMW45" s="671"/>
      <c r="DMX45" s="672"/>
      <c r="DMY45" s="740"/>
      <c r="DMZ45" s="1140"/>
      <c r="DNA45" s="671"/>
      <c r="DNB45" s="672"/>
      <c r="DNC45" s="740"/>
      <c r="DND45" s="1140"/>
      <c r="DNE45" s="671"/>
      <c r="DNF45" s="672"/>
      <c r="DNG45" s="740"/>
      <c r="DNH45" s="1140"/>
      <c r="DNI45" s="671"/>
      <c r="DNJ45" s="672"/>
      <c r="DNK45" s="740"/>
      <c r="DNL45" s="1140"/>
      <c r="DNM45" s="671"/>
      <c r="DNN45" s="672"/>
      <c r="DNO45" s="740"/>
      <c r="DNP45" s="1140"/>
      <c r="DNQ45" s="671"/>
      <c r="DNR45" s="672"/>
      <c r="DNS45" s="740"/>
      <c r="DNT45" s="1140"/>
      <c r="DNU45" s="671"/>
      <c r="DNV45" s="672"/>
      <c r="DNW45" s="740"/>
      <c r="DNX45" s="1140"/>
      <c r="DNY45" s="671"/>
      <c r="DNZ45" s="672"/>
      <c r="DOA45" s="740"/>
      <c r="DOB45" s="1140"/>
      <c r="DOC45" s="671"/>
      <c r="DOD45" s="672"/>
      <c r="DOE45" s="740"/>
      <c r="DOF45" s="1140"/>
      <c r="DOG45" s="671"/>
      <c r="DOH45" s="672"/>
      <c r="DOI45" s="740"/>
      <c r="DOJ45" s="1140"/>
      <c r="DOK45" s="671"/>
      <c r="DOL45" s="672"/>
      <c r="DOM45" s="740"/>
      <c r="DON45" s="1140"/>
      <c r="DOO45" s="671"/>
      <c r="DOP45" s="672"/>
      <c r="DOQ45" s="740"/>
      <c r="DOR45" s="1140"/>
      <c r="DOS45" s="671"/>
      <c r="DOT45" s="672"/>
      <c r="DOU45" s="740"/>
      <c r="DOV45" s="1140"/>
      <c r="DOW45" s="671"/>
      <c r="DOX45" s="672"/>
      <c r="DOY45" s="740"/>
      <c r="DOZ45" s="1140"/>
      <c r="DPA45" s="671"/>
      <c r="DPB45" s="672"/>
      <c r="DPC45" s="740"/>
      <c r="DPD45" s="1140"/>
      <c r="DPE45" s="671"/>
      <c r="DPF45" s="672"/>
      <c r="DPG45" s="740"/>
      <c r="DPH45" s="1140"/>
      <c r="DPI45" s="671"/>
      <c r="DPJ45" s="672"/>
      <c r="DPK45" s="740"/>
      <c r="DPL45" s="1140"/>
      <c r="DPM45" s="671"/>
      <c r="DPN45" s="672"/>
      <c r="DPO45" s="740"/>
      <c r="DPP45" s="1140"/>
      <c r="DPQ45" s="671"/>
      <c r="DPR45" s="672"/>
      <c r="DPS45" s="740"/>
      <c r="DPT45" s="1140"/>
      <c r="DPU45" s="671"/>
      <c r="DPV45" s="672"/>
      <c r="DPW45" s="740"/>
      <c r="DPX45" s="1140"/>
      <c r="DPY45" s="671"/>
      <c r="DPZ45" s="672"/>
      <c r="DQA45" s="740"/>
      <c r="DQB45" s="1140"/>
      <c r="DQC45" s="671"/>
      <c r="DQD45" s="672"/>
      <c r="DQE45" s="740"/>
      <c r="DQF45" s="1140"/>
      <c r="DQG45" s="671"/>
      <c r="DQH45" s="672"/>
      <c r="DQI45" s="740"/>
      <c r="DQJ45" s="1140"/>
      <c r="DQK45" s="671"/>
      <c r="DQL45" s="672"/>
      <c r="DQM45" s="740"/>
      <c r="DQN45" s="1140"/>
      <c r="DQO45" s="671"/>
      <c r="DQP45" s="672"/>
      <c r="DQQ45" s="740"/>
      <c r="DQR45" s="1140"/>
      <c r="DQS45" s="671"/>
      <c r="DQT45" s="672"/>
      <c r="DQU45" s="740"/>
      <c r="DQV45" s="1140"/>
      <c r="DQW45" s="671"/>
      <c r="DQX45" s="672"/>
      <c r="DQY45" s="740"/>
      <c r="DQZ45" s="1140"/>
      <c r="DRA45" s="671"/>
      <c r="DRB45" s="672"/>
      <c r="DRC45" s="740"/>
      <c r="DRD45" s="1140"/>
      <c r="DRE45" s="671"/>
      <c r="DRF45" s="672"/>
      <c r="DRG45" s="740"/>
      <c r="DRH45" s="1140"/>
      <c r="DRI45" s="671"/>
      <c r="DRJ45" s="672"/>
      <c r="DRK45" s="740"/>
      <c r="DRL45" s="1140"/>
      <c r="DRM45" s="671"/>
      <c r="DRN45" s="672"/>
      <c r="DRO45" s="740"/>
      <c r="DRP45" s="1140"/>
      <c r="DRQ45" s="671"/>
      <c r="DRR45" s="672"/>
      <c r="DRS45" s="740"/>
      <c r="DRT45" s="1140"/>
      <c r="DRU45" s="671"/>
      <c r="DRV45" s="672"/>
      <c r="DRW45" s="740"/>
      <c r="DRX45" s="1140"/>
      <c r="DRY45" s="671"/>
      <c r="DRZ45" s="672"/>
      <c r="DSA45" s="740"/>
      <c r="DSB45" s="1140"/>
      <c r="DSC45" s="671"/>
      <c r="DSD45" s="672"/>
      <c r="DSE45" s="740"/>
      <c r="DSF45" s="1140"/>
      <c r="DSG45" s="671"/>
      <c r="DSH45" s="672"/>
      <c r="DSI45" s="740"/>
      <c r="DSJ45" s="1140"/>
      <c r="DSK45" s="671"/>
      <c r="DSL45" s="672"/>
      <c r="DSM45" s="740"/>
      <c r="DSN45" s="1140"/>
      <c r="DSO45" s="671"/>
      <c r="DSP45" s="672"/>
      <c r="DSQ45" s="740"/>
      <c r="DSR45" s="1140"/>
      <c r="DSS45" s="671"/>
      <c r="DST45" s="672"/>
      <c r="DSU45" s="740"/>
      <c r="DSV45" s="1140"/>
      <c r="DSW45" s="671"/>
      <c r="DSX45" s="672"/>
      <c r="DSY45" s="740"/>
      <c r="DSZ45" s="1140"/>
      <c r="DTA45" s="671"/>
      <c r="DTB45" s="672"/>
      <c r="DTC45" s="740"/>
      <c r="DTD45" s="1140"/>
      <c r="DTE45" s="671"/>
      <c r="DTF45" s="672"/>
      <c r="DTG45" s="740"/>
      <c r="DTH45" s="1140"/>
      <c r="DTI45" s="671"/>
      <c r="DTJ45" s="672"/>
      <c r="DTK45" s="740"/>
      <c r="DTL45" s="1140"/>
      <c r="DTM45" s="671"/>
      <c r="DTN45" s="672"/>
      <c r="DTO45" s="740"/>
      <c r="DTP45" s="1140"/>
      <c r="DTQ45" s="671"/>
      <c r="DTR45" s="672"/>
      <c r="DTS45" s="740"/>
      <c r="DTT45" s="1140"/>
      <c r="DTU45" s="671"/>
      <c r="DTV45" s="672"/>
      <c r="DTW45" s="740"/>
      <c r="DTX45" s="1140"/>
      <c r="DTY45" s="671"/>
      <c r="DTZ45" s="672"/>
      <c r="DUA45" s="740"/>
      <c r="DUB45" s="1140"/>
      <c r="DUC45" s="671"/>
      <c r="DUD45" s="672"/>
      <c r="DUE45" s="740"/>
      <c r="DUF45" s="1140"/>
      <c r="DUG45" s="671"/>
      <c r="DUH45" s="672"/>
      <c r="DUI45" s="740"/>
      <c r="DUJ45" s="1140"/>
      <c r="DUK45" s="671"/>
      <c r="DUL45" s="672"/>
      <c r="DUM45" s="740"/>
      <c r="DUN45" s="1140"/>
      <c r="DUO45" s="671"/>
      <c r="DUP45" s="672"/>
      <c r="DUQ45" s="740"/>
      <c r="DUR45" s="1140"/>
      <c r="DUS45" s="671"/>
      <c r="DUT45" s="672"/>
      <c r="DUU45" s="740"/>
      <c r="DUV45" s="1140"/>
      <c r="DUW45" s="671"/>
      <c r="DUX45" s="672"/>
      <c r="DUY45" s="740"/>
      <c r="DUZ45" s="1140"/>
      <c r="DVA45" s="671"/>
      <c r="DVB45" s="672"/>
      <c r="DVC45" s="740"/>
      <c r="DVD45" s="1140"/>
      <c r="DVE45" s="671"/>
      <c r="DVF45" s="672"/>
      <c r="DVG45" s="740"/>
      <c r="DVH45" s="1140"/>
      <c r="DVI45" s="671"/>
      <c r="DVJ45" s="672"/>
      <c r="DVK45" s="740"/>
      <c r="DVL45" s="1140"/>
      <c r="DVM45" s="671"/>
      <c r="DVN45" s="672"/>
      <c r="DVO45" s="740"/>
      <c r="DVP45" s="1140"/>
      <c r="DVQ45" s="671"/>
      <c r="DVR45" s="672"/>
      <c r="DVS45" s="740"/>
      <c r="DVT45" s="1140"/>
      <c r="DVU45" s="671"/>
      <c r="DVV45" s="672"/>
      <c r="DVW45" s="740"/>
      <c r="DVX45" s="1140"/>
      <c r="DVY45" s="671"/>
      <c r="DVZ45" s="672"/>
      <c r="DWA45" s="740"/>
      <c r="DWB45" s="1140"/>
      <c r="DWC45" s="671"/>
      <c r="DWD45" s="672"/>
      <c r="DWE45" s="740"/>
      <c r="DWF45" s="1140"/>
      <c r="DWG45" s="671"/>
      <c r="DWH45" s="672"/>
      <c r="DWI45" s="740"/>
      <c r="DWJ45" s="1140"/>
      <c r="DWK45" s="671"/>
      <c r="DWL45" s="672"/>
      <c r="DWM45" s="740"/>
      <c r="DWN45" s="1140"/>
      <c r="DWO45" s="671"/>
      <c r="DWP45" s="672"/>
      <c r="DWQ45" s="740"/>
      <c r="DWR45" s="1140"/>
      <c r="DWS45" s="671"/>
      <c r="DWT45" s="672"/>
      <c r="DWU45" s="740"/>
      <c r="DWV45" s="1140"/>
      <c r="DWW45" s="671"/>
      <c r="DWX45" s="672"/>
      <c r="DWY45" s="740"/>
      <c r="DWZ45" s="1140"/>
      <c r="DXA45" s="671"/>
      <c r="DXB45" s="672"/>
      <c r="DXC45" s="740"/>
      <c r="DXD45" s="1140"/>
      <c r="DXE45" s="671"/>
      <c r="DXF45" s="672"/>
      <c r="DXG45" s="740"/>
      <c r="DXH45" s="1140"/>
      <c r="DXI45" s="671"/>
      <c r="DXJ45" s="672"/>
      <c r="DXK45" s="740"/>
      <c r="DXL45" s="1140"/>
      <c r="DXM45" s="671"/>
      <c r="DXN45" s="672"/>
      <c r="DXO45" s="740"/>
      <c r="DXP45" s="1140"/>
      <c r="DXQ45" s="671"/>
      <c r="DXR45" s="672"/>
      <c r="DXS45" s="740"/>
      <c r="DXT45" s="1140"/>
      <c r="DXU45" s="671"/>
      <c r="DXV45" s="672"/>
      <c r="DXW45" s="740"/>
      <c r="DXX45" s="1140"/>
      <c r="DXY45" s="671"/>
      <c r="DXZ45" s="672"/>
      <c r="DYA45" s="740"/>
      <c r="DYB45" s="1140"/>
      <c r="DYC45" s="671"/>
      <c r="DYD45" s="672"/>
      <c r="DYE45" s="740"/>
      <c r="DYF45" s="1140"/>
      <c r="DYG45" s="671"/>
      <c r="DYH45" s="672"/>
      <c r="DYI45" s="740"/>
      <c r="DYJ45" s="1140"/>
      <c r="DYK45" s="671"/>
      <c r="DYL45" s="672"/>
      <c r="DYM45" s="740"/>
      <c r="DYN45" s="1140"/>
      <c r="DYO45" s="671"/>
      <c r="DYP45" s="672"/>
      <c r="DYQ45" s="740"/>
      <c r="DYR45" s="1140"/>
      <c r="DYS45" s="671"/>
      <c r="DYT45" s="672"/>
      <c r="DYU45" s="740"/>
      <c r="DYV45" s="1140"/>
      <c r="DYW45" s="671"/>
      <c r="DYX45" s="672"/>
      <c r="DYY45" s="740"/>
      <c r="DYZ45" s="1140"/>
      <c r="DZA45" s="671"/>
      <c r="DZB45" s="672"/>
      <c r="DZC45" s="740"/>
      <c r="DZD45" s="1140"/>
      <c r="DZE45" s="671"/>
      <c r="DZF45" s="672"/>
      <c r="DZG45" s="740"/>
      <c r="DZH45" s="1140"/>
      <c r="DZI45" s="671"/>
      <c r="DZJ45" s="672"/>
      <c r="DZK45" s="740"/>
      <c r="DZL45" s="1140"/>
      <c r="DZM45" s="671"/>
      <c r="DZN45" s="672"/>
      <c r="DZO45" s="740"/>
      <c r="DZP45" s="1140"/>
      <c r="DZQ45" s="671"/>
      <c r="DZR45" s="672"/>
      <c r="DZS45" s="740"/>
      <c r="DZT45" s="1140"/>
      <c r="DZU45" s="671"/>
      <c r="DZV45" s="672"/>
      <c r="DZW45" s="740"/>
      <c r="DZX45" s="1140"/>
      <c r="DZY45" s="671"/>
      <c r="DZZ45" s="672"/>
      <c r="EAA45" s="740"/>
      <c r="EAB45" s="1140"/>
      <c r="EAC45" s="671"/>
      <c r="EAD45" s="672"/>
      <c r="EAE45" s="740"/>
      <c r="EAF45" s="1140"/>
      <c r="EAG45" s="671"/>
      <c r="EAH45" s="672"/>
      <c r="EAI45" s="740"/>
      <c r="EAJ45" s="1140"/>
      <c r="EAK45" s="671"/>
      <c r="EAL45" s="672"/>
      <c r="EAM45" s="740"/>
      <c r="EAN45" s="1140"/>
      <c r="EAO45" s="671"/>
      <c r="EAP45" s="672"/>
      <c r="EAQ45" s="740"/>
      <c r="EAR45" s="1140"/>
      <c r="EAS45" s="671"/>
      <c r="EAT45" s="672"/>
      <c r="EAU45" s="740"/>
      <c r="EAV45" s="1140"/>
      <c r="EAW45" s="671"/>
      <c r="EAX45" s="672"/>
      <c r="EAY45" s="740"/>
      <c r="EAZ45" s="1140"/>
      <c r="EBA45" s="671"/>
      <c r="EBB45" s="672"/>
      <c r="EBC45" s="740"/>
      <c r="EBD45" s="1140"/>
      <c r="EBE45" s="671"/>
      <c r="EBF45" s="672"/>
      <c r="EBG45" s="740"/>
      <c r="EBH45" s="1140"/>
      <c r="EBI45" s="671"/>
      <c r="EBJ45" s="672"/>
      <c r="EBK45" s="740"/>
      <c r="EBL45" s="1140"/>
      <c r="EBM45" s="671"/>
      <c r="EBN45" s="672"/>
      <c r="EBO45" s="740"/>
      <c r="EBP45" s="1140"/>
      <c r="EBQ45" s="671"/>
      <c r="EBR45" s="672"/>
      <c r="EBS45" s="740"/>
      <c r="EBT45" s="1140"/>
      <c r="EBU45" s="671"/>
      <c r="EBV45" s="672"/>
      <c r="EBW45" s="740"/>
      <c r="EBX45" s="1140"/>
      <c r="EBY45" s="671"/>
      <c r="EBZ45" s="672"/>
      <c r="ECA45" s="740"/>
      <c r="ECB45" s="1140"/>
      <c r="ECC45" s="671"/>
      <c r="ECD45" s="672"/>
      <c r="ECE45" s="740"/>
      <c r="ECF45" s="1140"/>
      <c r="ECG45" s="671"/>
      <c r="ECH45" s="672"/>
      <c r="ECI45" s="740"/>
      <c r="ECJ45" s="1140"/>
      <c r="ECK45" s="671"/>
      <c r="ECL45" s="672"/>
      <c r="ECM45" s="740"/>
      <c r="ECN45" s="1140"/>
      <c r="ECO45" s="671"/>
      <c r="ECP45" s="672"/>
      <c r="ECQ45" s="740"/>
      <c r="ECR45" s="1140"/>
      <c r="ECS45" s="671"/>
      <c r="ECT45" s="672"/>
      <c r="ECU45" s="740"/>
      <c r="ECV45" s="1140"/>
      <c r="ECW45" s="671"/>
      <c r="ECX45" s="672"/>
      <c r="ECY45" s="740"/>
      <c r="ECZ45" s="1140"/>
      <c r="EDA45" s="671"/>
      <c r="EDB45" s="672"/>
      <c r="EDC45" s="740"/>
      <c r="EDD45" s="1140"/>
      <c r="EDE45" s="671"/>
      <c r="EDF45" s="672"/>
      <c r="EDG45" s="740"/>
      <c r="EDH45" s="1140"/>
      <c r="EDI45" s="671"/>
      <c r="EDJ45" s="672"/>
      <c r="EDK45" s="740"/>
      <c r="EDL45" s="1140"/>
      <c r="EDM45" s="671"/>
      <c r="EDN45" s="672"/>
      <c r="EDO45" s="740"/>
      <c r="EDP45" s="1140"/>
      <c r="EDQ45" s="671"/>
      <c r="EDR45" s="672"/>
      <c r="EDS45" s="740"/>
      <c r="EDT45" s="1140"/>
      <c r="EDU45" s="671"/>
      <c r="EDV45" s="672"/>
      <c r="EDW45" s="740"/>
      <c r="EDX45" s="1140"/>
      <c r="EDY45" s="671"/>
      <c r="EDZ45" s="672"/>
      <c r="EEA45" s="740"/>
      <c r="EEB45" s="1140"/>
      <c r="EEC45" s="671"/>
      <c r="EED45" s="672"/>
      <c r="EEE45" s="740"/>
      <c r="EEF45" s="1140"/>
      <c r="EEG45" s="671"/>
      <c r="EEH45" s="672"/>
      <c r="EEI45" s="740"/>
      <c r="EEJ45" s="1140"/>
      <c r="EEK45" s="671"/>
      <c r="EEL45" s="672"/>
      <c r="EEM45" s="740"/>
      <c r="EEN45" s="1140"/>
      <c r="EEO45" s="671"/>
      <c r="EEP45" s="672"/>
      <c r="EEQ45" s="740"/>
      <c r="EER45" s="1140"/>
      <c r="EES45" s="671"/>
      <c r="EET45" s="672"/>
      <c r="EEU45" s="740"/>
      <c r="EEV45" s="1140"/>
      <c r="EEW45" s="671"/>
      <c r="EEX45" s="672"/>
      <c r="EEY45" s="740"/>
      <c r="EEZ45" s="1140"/>
      <c r="EFA45" s="671"/>
      <c r="EFB45" s="672"/>
      <c r="EFC45" s="740"/>
      <c r="EFD45" s="1140"/>
      <c r="EFE45" s="671"/>
      <c r="EFF45" s="672"/>
      <c r="EFG45" s="740"/>
      <c r="EFH45" s="1140"/>
      <c r="EFI45" s="671"/>
      <c r="EFJ45" s="672"/>
      <c r="EFK45" s="740"/>
      <c r="EFL45" s="1140"/>
      <c r="EFM45" s="671"/>
      <c r="EFN45" s="672"/>
      <c r="EFO45" s="740"/>
      <c r="EFP45" s="1140"/>
      <c r="EFQ45" s="671"/>
      <c r="EFR45" s="672"/>
      <c r="EFS45" s="740"/>
      <c r="EFT45" s="1140"/>
      <c r="EFU45" s="671"/>
      <c r="EFV45" s="672"/>
      <c r="EFW45" s="740"/>
      <c r="EFX45" s="1140"/>
      <c r="EFY45" s="671"/>
      <c r="EFZ45" s="672"/>
      <c r="EGA45" s="740"/>
      <c r="EGB45" s="1140"/>
      <c r="EGC45" s="671"/>
      <c r="EGD45" s="672"/>
      <c r="EGE45" s="740"/>
      <c r="EGF45" s="1140"/>
      <c r="EGG45" s="671"/>
      <c r="EGH45" s="672"/>
      <c r="EGI45" s="740"/>
      <c r="EGJ45" s="1140"/>
      <c r="EGK45" s="671"/>
      <c r="EGL45" s="672"/>
      <c r="EGM45" s="740"/>
      <c r="EGN45" s="1140"/>
      <c r="EGO45" s="671"/>
      <c r="EGP45" s="672"/>
      <c r="EGQ45" s="740"/>
      <c r="EGR45" s="1140"/>
      <c r="EGS45" s="671"/>
      <c r="EGT45" s="672"/>
      <c r="EGU45" s="740"/>
      <c r="EGV45" s="1140"/>
      <c r="EGW45" s="671"/>
      <c r="EGX45" s="672"/>
      <c r="EGY45" s="740"/>
      <c r="EGZ45" s="1140"/>
      <c r="EHA45" s="671"/>
      <c r="EHB45" s="672"/>
      <c r="EHC45" s="740"/>
      <c r="EHD45" s="1140"/>
      <c r="EHE45" s="671"/>
      <c r="EHF45" s="672"/>
      <c r="EHG45" s="740"/>
      <c r="EHH45" s="1140"/>
      <c r="EHI45" s="671"/>
      <c r="EHJ45" s="672"/>
      <c r="EHK45" s="740"/>
      <c r="EHL45" s="1140"/>
      <c r="EHM45" s="671"/>
      <c r="EHN45" s="672"/>
      <c r="EHO45" s="740"/>
      <c r="EHP45" s="1140"/>
      <c r="EHQ45" s="671"/>
      <c r="EHR45" s="672"/>
      <c r="EHS45" s="740"/>
      <c r="EHT45" s="1140"/>
      <c r="EHU45" s="671"/>
      <c r="EHV45" s="672"/>
      <c r="EHW45" s="740"/>
      <c r="EHX45" s="1140"/>
      <c r="EHY45" s="671"/>
      <c r="EHZ45" s="672"/>
      <c r="EIA45" s="740"/>
      <c r="EIB45" s="1140"/>
      <c r="EIC45" s="671"/>
      <c r="EID45" s="672"/>
      <c r="EIE45" s="740"/>
      <c r="EIF45" s="1140"/>
      <c r="EIG45" s="671"/>
      <c r="EIH45" s="672"/>
      <c r="EII45" s="740"/>
      <c r="EIJ45" s="1140"/>
      <c r="EIK45" s="671"/>
      <c r="EIL45" s="672"/>
      <c r="EIM45" s="740"/>
      <c r="EIN45" s="1140"/>
      <c r="EIO45" s="671"/>
      <c r="EIP45" s="672"/>
      <c r="EIQ45" s="740"/>
      <c r="EIR45" s="1140"/>
      <c r="EIS45" s="671"/>
      <c r="EIT45" s="672"/>
      <c r="EIU45" s="740"/>
      <c r="EIV45" s="1140"/>
      <c r="EIW45" s="671"/>
      <c r="EIX45" s="672"/>
      <c r="EIY45" s="740"/>
      <c r="EIZ45" s="1140"/>
      <c r="EJA45" s="671"/>
      <c r="EJB45" s="672"/>
      <c r="EJC45" s="740"/>
      <c r="EJD45" s="1140"/>
      <c r="EJE45" s="671"/>
      <c r="EJF45" s="672"/>
      <c r="EJG45" s="740"/>
      <c r="EJH45" s="1140"/>
      <c r="EJI45" s="671"/>
      <c r="EJJ45" s="672"/>
      <c r="EJK45" s="740"/>
      <c r="EJL45" s="1140"/>
      <c r="EJM45" s="671"/>
      <c r="EJN45" s="672"/>
      <c r="EJO45" s="740"/>
      <c r="EJP45" s="1140"/>
      <c r="EJQ45" s="671"/>
      <c r="EJR45" s="672"/>
      <c r="EJS45" s="740"/>
      <c r="EJT45" s="1140"/>
      <c r="EJU45" s="671"/>
      <c r="EJV45" s="672"/>
      <c r="EJW45" s="740"/>
      <c r="EJX45" s="1140"/>
      <c r="EJY45" s="671"/>
      <c r="EJZ45" s="672"/>
      <c r="EKA45" s="740"/>
      <c r="EKB45" s="1140"/>
      <c r="EKC45" s="671"/>
      <c r="EKD45" s="672"/>
      <c r="EKE45" s="740"/>
      <c r="EKF45" s="1140"/>
      <c r="EKG45" s="671"/>
      <c r="EKH45" s="672"/>
      <c r="EKI45" s="740"/>
      <c r="EKJ45" s="1140"/>
      <c r="EKK45" s="671"/>
      <c r="EKL45" s="672"/>
      <c r="EKM45" s="740"/>
      <c r="EKN45" s="1140"/>
      <c r="EKO45" s="671"/>
      <c r="EKP45" s="672"/>
      <c r="EKQ45" s="740"/>
      <c r="EKR45" s="1140"/>
      <c r="EKS45" s="671"/>
      <c r="EKT45" s="672"/>
      <c r="EKU45" s="740"/>
      <c r="EKV45" s="1140"/>
      <c r="EKW45" s="671"/>
      <c r="EKX45" s="672"/>
      <c r="EKY45" s="740"/>
      <c r="EKZ45" s="1140"/>
      <c r="ELA45" s="671"/>
      <c r="ELB45" s="672"/>
      <c r="ELC45" s="740"/>
      <c r="ELD45" s="1140"/>
      <c r="ELE45" s="671"/>
      <c r="ELF45" s="672"/>
      <c r="ELG45" s="740"/>
      <c r="ELH45" s="1140"/>
      <c r="ELI45" s="671"/>
      <c r="ELJ45" s="672"/>
      <c r="ELK45" s="740"/>
      <c r="ELL45" s="1140"/>
      <c r="ELM45" s="671"/>
      <c r="ELN45" s="672"/>
      <c r="ELO45" s="740"/>
      <c r="ELP45" s="1140"/>
      <c r="ELQ45" s="671"/>
      <c r="ELR45" s="672"/>
      <c r="ELS45" s="740"/>
      <c r="ELT45" s="1140"/>
      <c r="ELU45" s="671"/>
      <c r="ELV45" s="672"/>
      <c r="ELW45" s="740"/>
      <c r="ELX45" s="1140"/>
      <c r="ELY45" s="671"/>
      <c r="ELZ45" s="672"/>
      <c r="EMA45" s="740"/>
      <c r="EMB45" s="1140"/>
      <c r="EMC45" s="671"/>
      <c r="EMD45" s="672"/>
      <c r="EME45" s="740"/>
      <c r="EMF45" s="1140"/>
      <c r="EMG45" s="671"/>
      <c r="EMH45" s="672"/>
      <c r="EMI45" s="740"/>
      <c r="EMJ45" s="1140"/>
      <c r="EMK45" s="671"/>
      <c r="EML45" s="672"/>
      <c r="EMM45" s="740"/>
      <c r="EMN45" s="1140"/>
      <c r="EMO45" s="671"/>
      <c r="EMP45" s="672"/>
      <c r="EMQ45" s="740"/>
      <c r="EMR45" s="1140"/>
      <c r="EMS45" s="671"/>
      <c r="EMT45" s="672"/>
      <c r="EMU45" s="740"/>
      <c r="EMV45" s="1140"/>
      <c r="EMW45" s="671"/>
      <c r="EMX45" s="672"/>
      <c r="EMY45" s="740"/>
      <c r="EMZ45" s="1140"/>
      <c r="ENA45" s="671"/>
      <c r="ENB45" s="672"/>
      <c r="ENC45" s="740"/>
      <c r="END45" s="1140"/>
      <c r="ENE45" s="671"/>
      <c r="ENF45" s="672"/>
      <c r="ENG45" s="740"/>
      <c r="ENH45" s="1140"/>
      <c r="ENI45" s="671"/>
      <c r="ENJ45" s="672"/>
      <c r="ENK45" s="740"/>
      <c r="ENL45" s="1140"/>
      <c r="ENM45" s="671"/>
      <c r="ENN45" s="672"/>
      <c r="ENO45" s="740"/>
      <c r="ENP45" s="1140"/>
      <c r="ENQ45" s="671"/>
      <c r="ENR45" s="672"/>
      <c r="ENS45" s="740"/>
      <c r="ENT45" s="1140"/>
      <c r="ENU45" s="671"/>
      <c r="ENV45" s="672"/>
      <c r="ENW45" s="740"/>
      <c r="ENX45" s="1140"/>
      <c r="ENY45" s="671"/>
      <c r="ENZ45" s="672"/>
      <c r="EOA45" s="740"/>
      <c r="EOB45" s="1140"/>
      <c r="EOC45" s="671"/>
      <c r="EOD45" s="672"/>
      <c r="EOE45" s="740"/>
      <c r="EOF45" s="1140"/>
      <c r="EOG45" s="671"/>
      <c r="EOH45" s="672"/>
      <c r="EOI45" s="740"/>
      <c r="EOJ45" s="1140"/>
      <c r="EOK45" s="671"/>
      <c r="EOL45" s="672"/>
      <c r="EOM45" s="740"/>
      <c r="EON45" s="1140"/>
      <c r="EOO45" s="671"/>
      <c r="EOP45" s="672"/>
      <c r="EOQ45" s="740"/>
      <c r="EOR45" s="1140"/>
      <c r="EOS45" s="671"/>
      <c r="EOT45" s="672"/>
      <c r="EOU45" s="740"/>
      <c r="EOV45" s="1140"/>
      <c r="EOW45" s="671"/>
      <c r="EOX45" s="672"/>
      <c r="EOY45" s="740"/>
      <c r="EOZ45" s="1140"/>
      <c r="EPA45" s="671"/>
      <c r="EPB45" s="672"/>
      <c r="EPC45" s="740"/>
      <c r="EPD45" s="1140"/>
      <c r="EPE45" s="671"/>
      <c r="EPF45" s="672"/>
      <c r="EPG45" s="740"/>
      <c r="EPH45" s="1140"/>
      <c r="EPI45" s="671"/>
      <c r="EPJ45" s="672"/>
      <c r="EPK45" s="740"/>
      <c r="EPL45" s="1140"/>
      <c r="EPM45" s="671"/>
      <c r="EPN45" s="672"/>
      <c r="EPO45" s="740"/>
      <c r="EPP45" s="1140"/>
      <c r="EPQ45" s="671"/>
      <c r="EPR45" s="672"/>
      <c r="EPS45" s="740"/>
      <c r="EPT45" s="1140"/>
      <c r="EPU45" s="671"/>
      <c r="EPV45" s="672"/>
      <c r="EPW45" s="740"/>
      <c r="EPX45" s="1140"/>
      <c r="EPY45" s="671"/>
      <c r="EPZ45" s="672"/>
      <c r="EQA45" s="740"/>
      <c r="EQB45" s="1140"/>
      <c r="EQC45" s="671"/>
      <c r="EQD45" s="672"/>
      <c r="EQE45" s="740"/>
      <c r="EQF45" s="1140"/>
      <c r="EQG45" s="671"/>
      <c r="EQH45" s="672"/>
      <c r="EQI45" s="740"/>
      <c r="EQJ45" s="1140"/>
      <c r="EQK45" s="671"/>
      <c r="EQL45" s="672"/>
      <c r="EQM45" s="740"/>
      <c r="EQN45" s="1140"/>
      <c r="EQO45" s="671"/>
      <c r="EQP45" s="672"/>
      <c r="EQQ45" s="740"/>
      <c r="EQR45" s="1140"/>
      <c r="EQS45" s="671"/>
      <c r="EQT45" s="672"/>
      <c r="EQU45" s="740"/>
      <c r="EQV45" s="1140"/>
      <c r="EQW45" s="671"/>
      <c r="EQX45" s="672"/>
      <c r="EQY45" s="740"/>
      <c r="EQZ45" s="1140"/>
      <c r="ERA45" s="671"/>
      <c r="ERB45" s="672"/>
      <c r="ERC45" s="740"/>
      <c r="ERD45" s="1140"/>
      <c r="ERE45" s="671"/>
      <c r="ERF45" s="672"/>
      <c r="ERG45" s="740"/>
      <c r="ERH45" s="1140"/>
      <c r="ERI45" s="671"/>
      <c r="ERJ45" s="672"/>
      <c r="ERK45" s="740"/>
      <c r="ERL45" s="1140"/>
      <c r="ERM45" s="671"/>
      <c r="ERN45" s="672"/>
      <c r="ERO45" s="740"/>
      <c r="ERP45" s="1140"/>
      <c r="ERQ45" s="671"/>
      <c r="ERR45" s="672"/>
      <c r="ERS45" s="740"/>
      <c r="ERT45" s="1140"/>
      <c r="ERU45" s="671"/>
      <c r="ERV45" s="672"/>
      <c r="ERW45" s="740"/>
      <c r="ERX45" s="1140"/>
      <c r="ERY45" s="671"/>
      <c r="ERZ45" s="672"/>
      <c r="ESA45" s="740"/>
      <c r="ESB45" s="1140"/>
      <c r="ESC45" s="671"/>
      <c r="ESD45" s="672"/>
      <c r="ESE45" s="740"/>
      <c r="ESF45" s="1140"/>
      <c r="ESG45" s="671"/>
      <c r="ESH45" s="672"/>
      <c r="ESI45" s="740"/>
      <c r="ESJ45" s="1140"/>
      <c r="ESK45" s="671"/>
      <c r="ESL45" s="672"/>
      <c r="ESM45" s="740"/>
      <c r="ESN45" s="1140"/>
      <c r="ESO45" s="671"/>
      <c r="ESP45" s="672"/>
      <c r="ESQ45" s="740"/>
      <c r="ESR45" s="1140"/>
      <c r="ESS45" s="671"/>
      <c r="EST45" s="672"/>
      <c r="ESU45" s="740"/>
      <c r="ESV45" s="1140"/>
      <c r="ESW45" s="671"/>
      <c r="ESX45" s="672"/>
      <c r="ESY45" s="740"/>
      <c r="ESZ45" s="1140"/>
      <c r="ETA45" s="671"/>
      <c r="ETB45" s="672"/>
      <c r="ETC45" s="740"/>
      <c r="ETD45" s="1140"/>
      <c r="ETE45" s="671"/>
      <c r="ETF45" s="672"/>
      <c r="ETG45" s="740"/>
      <c r="ETH45" s="1140"/>
      <c r="ETI45" s="671"/>
      <c r="ETJ45" s="672"/>
      <c r="ETK45" s="740"/>
      <c r="ETL45" s="1140"/>
      <c r="ETM45" s="671"/>
      <c r="ETN45" s="672"/>
      <c r="ETO45" s="740"/>
      <c r="ETP45" s="1140"/>
      <c r="ETQ45" s="671"/>
      <c r="ETR45" s="672"/>
      <c r="ETS45" s="740"/>
      <c r="ETT45" s="1140"/>
      <c r="ETU45" s="671"/>
      <c r="ETV45" s="672"/>
      <c r="ETW45" s="740"/>
      <c r="ETX45" s="1140"/>
      <c r="ETY45" s="671"/>
      <c r="ETZ45" s="672"/>
      <c r="EUA45" s="740"/>
      <c r="EUB45" s="1140"/>
      <c r="EUC45" s="671"/>
      <c r="EUD45" s="672"/>
      <c r="EUE45" s="740"/>
      <c r="EUF45" s="1140"/>
      <c r="EUG45" s="671"/>
      <c r="EUH45" s="672"/>
      <c r="EUI45" s="740"/>
      <c r="EUJ45" s="1140"/>
      <c r="EUK45" s="671"/>
      <c r="EUL45" s="672"/>
      <c r="EUM45" s="740"/>
      <c r="EUN45" s="1140"/>
      <c r="EUO45" s="671"/>
      <c r="EUP45" s="672"/>
      <c r="EUQ45" s="740"/>
      <c r="EUR45" s="1140"/>
      <c r="EUS45" s="671"/>
      <c r="EUT45" s="672"/>
      <c r="EUU45" s="740"/>
      <c r="EUV45" s="1140"/>
      <c r="EUW45" s="671"/>
      <c r="EUX45" s="672"/>
      <c r="EUY45" s="740"/>
      <c r="EUZ45" s="1140"/>
      <c r="EVA45" s="671"/>
      <c r="EVB45" s="672"/>
      <c r="EVC45" s="740"/>
      <c r="EVD45" s="1140"/>
      <c r="EVE45" s="671"/>
      <c r="EVF45" s="672"/>
      <c r="EVG45" s="740"/>
      <c r="EVH45" s="1140"/>
      <c r="EVI45" s="671"/>
      <c r="EVJ45" s="672"/>
      <c r="EVK45" s="740"/>
      <c r="EVL45" s="1140"/>
      <c r="EVM45" s="671"/>
      <c r="EVN45" s="672"/>
      <c r="EVO45" s="740"/>
      <c r="EVP45" s="1140"/>
      <c r="EVQ45" s="671"/>
      <c r="EVR45" s="672"/>
      <c r="EVS45" s="740"/>
      <c r="EVT45" s="1140"/>
      <c r="EVU45" s="671"/>
      <c r="EVV45" s="672"/>
      <c r="EVW45" s="740"/>
      <c r="EVX45" s="1140"/>
      <c r="EVY45" s="671"/>
      <c r="EVZ45" s="672"/>
      <c r="EWA45" s="740"/>
      <c r="EWB45" s="1140"/>
      <c r="EWC45" s="671"/>
      <c r="EWD45" s="672"/>
      <c r="EWE45" s="740"/>
      <c r="EWF45" s="1140"/>
      <c r="EWG45" s="671"/>
      <c r="EWH45" s="672"/>
      <c r="EWI45" s="740"/>
      <c r="EWJ45" s="1140"/>
      <c r="EWK45" s="671"/>
      <c r="EWL45" s="672"/>
      <c r="EWM45" s="740"/>
      <c r="EWN45" s="1140"/>
      <c r="EWO45" s="671"/>
      <c r="EWP45" s="672"/>
      <c r="EWQ45" s="740"/>
      <c r="EWR45" s="1140"/>
      <c r="EWS45" s="671"/>
      <c r="EWT45" s="672"/>
      <c r="EWU45" s="740"/>
      <c r="EWV45" s="1140"/>
      <c r="EWW45" s="671"/>
      <c r="EWX45" s="672"/>
      <c r="EWY45" s="740"/>
      <c r="EWZ45" s="1140"/>
      <c r="EXA45" s="671"/>
      <c r="EXB45" s="672"/>
      <c r="EXC45" s="740"/>
      <c r="EXD45" s="1140"/>
      <c r="EXE45" s="671"/>
      <c r="EXF45" s="672"/>
      <c r="EXG45" s="740"/>
      <c r="EXH45" s="1140"/>
      <c r="EXI45" s="671"/>
      <c r="EXJ45" s="672"/>
      <c r="EXK45" s="740"/>
      <c r="EXL45" s="1140"/>
      <c r="EXM45" s="671"/>
      <c r="EXN45" s="672"/>
      <c r="EXO45" s="740"/>
      <c r="EXP45" s="1140"/>
      <c r="EXQ45" s="671"/>
      <c r="EXR45" s="672"/>
      <c r="EXS45" s="740"/>
      <c r="EXT45" s="1140"/>
      <c r="EXU45" s="671"/>
      <c r="EXV45" s="672"/>
      <c r="EXW45" s="740"/>
      <c r="EXX45" s="1140"/>
      <c r="EXY45" s="671"/>
      <c r="EXZ45" s="672"/>
      <c r="EYA45" s="740"/>
      <c r="EYB45" s="1140"/>
      <c r="EYC45" s="671"/>
      <c r="EYD45" s="672"/>
      <c r="EYE45" s="740"/>
      <c r="EYF45" s="1140"/>
      <c r="EYG45" s="671"/>
      <c r="EYH45" s="672"/>
      <c r="EYI45" s="740"/>
      <c r="EYJ45" s="1140"/>
      <c r="EYK45" s="671"/>
      <c r="EYL45" s="672"/>
      <c r="EYM45" s="740"/>
      <c r="EYN45" s="1140"/>
      <c r="EYO45" s="671"/>
      <c r="EYP45" s="672"/>
      <c r="EYQ45" s="740"/>
      <c r="EYR45" s="1140"/>
      <c r="EYS45" s="671"/>
      <c r="EYT45" s="672"/>
      <c r="EYU45" s="740"/>
      <c r="EYV45" s="1140"/>
      <c r="EYW45" s="671"/>
      <c r="EYX45" s="672"/>
      <c r="EYY45" s="740"/>
      <c r="EYZ45" s="1140"/>
      <c r="EZA45" s="671"/>
      <c r="EZB45" s="672"/>
      <c r="EZC45" s="740"/>
      <c r="EZD45" s="1140"/>
      <c r="EZE45" s="671"/>
      <c r="EZF45" s="672"/>
      <c r="EZG45" s="740"/>
      <c r="EZH45" s="1140"/>
      <c r="EZI45" s="671"/>
      <c r="EZJ45" s="672"/>
      <c r="EZK45" s="740"/>
      <c r="EZL45" s="1140"/>
      <c r="EZM45" s="671"/>
      <c r="EZN45" s="672"/>
      <c r="EZO45" s="740"/>
      <c r="EZP45" s="1140"/>
      <c r="EZQ45" s="671"/>
      <c r="EZR45" s="672"/>
      <c r="EZS45" s="740"/>
      <c r="EZT45" s="1140"/>
      <c r="EZU45" s="671"/>
      <c r="EZV45" s="672"/>
      <c r="EZW45" s="740"/>
      <c r="EZX45" s="1140"/>
      <c r="EZY45" s="671"/>
      <c r="EZZ45" s="672"/>
      <c r="FAA45" s="740"/>
      <c r="FAB45" s="1140"/>
      <c r="FAC45" s="671"/>
      <c r="FAD45" s="672"/>
      <c r="FAE45" s="740"/>
      <c r="FAF45" s="1140"/>
      <c r="FAG45" s="671"/>
      <c r="FAH45" s="672"/>
      <c r="FAI45" s="740"/>
      <c r="FAJ45" s="1140"/>
      <c r="FAK45" s="671"/>
      <c r="FAL45" s="672"/>
      <c r="FAM45" s="740"/>
      <c r="FAN45" s="1140"/>
      <c r="FAO45" s="671"/>
      <c r="FAP45" s="672"/>
      <c r="FAQ45" s="740"/>
      <c r="FAR45" s="1140"/>
      <c r="FAS45" s="671"/>
      <c r="FAT45" s="672"/>
      <c r="FAU45" s="740"/>
      <c r="FAV45" s="1140"/>
      <c r="FAW45" s="671"/>
      <c r="FAX45" s="672"/>
      <c r="FAY45" s="740"/>
      <c r="FAZ45" s="1140"/>
      <c r="FBA45" s="671"/>
      <c r="FBB45" s="672"/>
      <c r="FBC45" s="740"/>
      <c r="FBD45" s="1140"/>
      <c r="FBE45" s="671"/>
      <c r="FBF45" s="672"/>
      <c r="FBG45" s="740"/>
      <c r="FBH45" s="1140"/>
      <c r="FBI45" s="671"/>
      <c r="FBJ45" s="672"/>
      <c r="FBK45" s="740"/>
      <c r="FBL45" s="1140"/>
      <c r="FBM45" s="671"/>
      <c r="FBN45" s="672"/>
      <c r="FBO45" s="740"/>
      <c r="FBP45" s="1140"/>
      <c r="FBQ45" s="671"/>
      <c r="FBR45" s="672"/>
      <c r="FBS45" s="740"/>
      <c r="FBT45" s="1140"/>
      <c r="FBU45" s="671"/>
      <c r="FBV45" s="672"/>
      <c r="FBW45" s="740"/>
      <c r="FBX45" s="1140"/>
      <c r="FBY45" s="671"/>
      <c r="FBZ45" s="672"/>
      <c r="FCA45" s="740"/>
      <c r="FCB45" s="1140"/>
      <c r="FCC45" s="671"/>
      <c r="FCD45" s="672"/>
      <c r="FCE45" s="740"/>
      <c r="FCF45" s="1140"/>
      <c r="FCG45" s="671"/>
      <c r="FCH45" s="672"/>
      <c r="FCI45" s="740"/>
      <c r="FCJ45" s="1140"/>
      <c r="FCK45" s="671"/>
      <c r="FCL45" s="672"/>
      <c r="FCM45" s="740"/>
      <c r="FCN45" s="1140"/>
      <c r="FCO45" s="671"/>
      <c r="FCP45" s="672"/>
      <c r="FCQ45" s="740"/>
      <c r="FCR45" s="1140"/>
      <c r="FCS45" s="671"/>
      <c r="FCT45" s="672"/>
      <c r="FCU45" s="740"/>
      <c r="FCV45" s="1140"/>
      <c r="FCW45" s="671"/>
      <c r="FCX45" s="672"/>
      <c r="FCY45" s="740"/>
      <c r="FCZ45" s="1140"/>
      <c r="FDA45" s="671"/>
      <c r="FDB45" s="672"/>
      <c r="FDC45" s="740"/>
      <c r="FDD45" s="1140"/>
      <c r="FDE45" s="671"/>
      <c r="FDF45" s="672"/>
      <c r="FDG45" s="740"/>
      <c r="FDH45" s="1140"/>
      <c r="FDI45" s="671"/>
      <c r="FDJ45" s="672"/>
      <c r="FDK45" s="740"/>
      <c r="FDL45" s="1140"/>
      <c r="FDM45" s="671"/>
      <c r="FDN45" s="672"/>
      <c r="FDO45" s="740"/>
      <c r="FDP45" s="1140"/>
      <c r="FDQ45" s="671"/>
      <c r="FDR45" s="672"/>
      <c r="FDS45" s="740"/>
      <c r="FDT45" s="1140"/>
      <c r="FDU45" s="671"/>
      <c r="FDV45" s="672"/>
      <c r="FDW45" s="740"/>
      <c r="FDX45" s="1140"/>
      <c r="FDY45" s="671"/>
      <c r="FDZ45" s="672"/>
      <c r="FEA45" s="740"/>
      <c r="FEB45" s="1140"/>
      <c r="FEC45" s="671"/>
      <c r="FED45" s="672"/>
      <c r="FEE45" s="740"/>
      <c r="FEF45" s="1140"/>
      <c r="FEG45" s="671"/>
      <c r="FEH45" s="672"/>
      <c r="FEI45" s="740"/>
      <c r="FEJ45" s="1140"/>
      <c r="FEK45" s="671"/>
      <c r="FEL45" s="672"/>
      <c r="FEM45" s="740"/>
      <c r="FEN45" s="1140"/>
      <c r="FEO45" s="671"/>
      <c r="FEP45" s="672"/>
      <c r="FEQ45" s="740"/>
      <c r="FER45" s="1140"/>
      <c r="FES45" s="671"/>
      <c r="FET45" s="672"/>
      <c r="FEU45" s="740"/>
      <c r="FEV45" s="1140"/>
      <c r="FEW45" s="671"/>
      <c r="FEX45" s="672"/>
      <c r="FEY45" s="740"/>
      <c r="FEZ45" s="1140"/>
      <c r="FFA45" s="671"/>
      <c r="FFB45" s="672"/>
      <c r="FFC45" s="740"/>
      <c r="FFD45" s="1140"/>
      <c r="FFE45" s="671"/>
      <c r="FFF45" s="672"/>
      <c r="FFG45" s="740"/>
      <c r="FFH45" s="1140"/>
      <c r="FFI45" s="671"/>
      <c r="FFJ45" s="672"/>
      <c r="FFK45" s="740"/>
      <c r="FFL45" s="1140"/>
      <c r="FFM45" s="671"/>
      <c r="FFN45" s="672"/>
      <c r="FFO45" s="740"/>
      <c r="FFP45" s="1140"/>
      <c r="FFQ45" s="671"/>
      <c r="FFR45" s="672"/>
      <c r="FFS45" s="740"/>
      <c r="FFT45" s="1140"/>
      <c r="FFU45" s="671"/>
      <c r="FFV45" s="672"/>
      <c r="FFW45" s="740"/>
      <c r="FFX45" s="1140"/>
      <c r="FFY45" s="671"/>
      <c r="FFZ45" s="672"/>
      <c r="FGA45" s="740"/>
      <c r="FGB45" s="1140"/>
      <c r="FGC45" s="671"/>
      <c r="FGD45" s="672"/>
      <c r="FGE45" s="740"/>
      <c r="FGF45" s="1140"/>
      <c r="FGG45" s="671"/>
      <c r="FGH45" s="672"/>
      <c r="FGI45" s="740"/>
      <c r="FGJ45" s="1140"/>
      <c r="FGK45" s="671"/>
      <c r="FGL45" s="672"/>
      <c r="FGM45" s="740"/>
      <c r="FGN45" s="1140"/>
      <c r="FGO45" s="671"/>
      <c r="FGP45" s="672"/>
      <c r="FGQ45" s="740"/>
      <c r="FGR45" s="1140"/>
      <c r="FGS45" s="671"/>
      <c r="FGT45" s="672"/>
      <c r="FGU45" s="740"/>
      <c r="FGV45" s="1140"/>
      <c r="FGW45" s="671"/>
      <c r="FGX45" s="672"/>
      <c r="FGY45" s="740"/>
      <c r="FGZ45" s="1140"/>
      <c r="FHA45" s="671"/>
      <c r="FHB45" s="672"/>
      <c r="FHC45" s="740"/>
      <c r="FHD45" s="1140"/>
      <c r="FHE45" s="671"/>
      <c r="FHF45" s="672"/>
      <c r="FHG45" s="740"/>
      <c r="FHH45" s="1140"/>
      <c r="FHI45" s="671"/>
      <c r="FHJ45" s="672"/>
      <c r="FHK45" s="740"/>
      <c r="FHL45" s="1140"/>
      <c r="FHM45" s="671"/>
      <c r="FHN45" s="672"/>
      <c r="FHO45" s="740"/>
      <c r="FHP45" s="1140"/>
      <c r="FHQ45" s="671"/>
      <c r="FHR45" s="672"/>
      <c r="FHS45" s="740"/>
      <c r="FHT45" s="1140"/>
      <c r="FHU45" s="671"/>
      <c r="FHV45" s="672"/>
      <c r="FHW45" s="740"/>
      <c r="FHX45" s="1140"/>
      <c r="FHY45" s="671"/>
      <c r="FHZ45" s="672"/>
      <c r="FIA45" s="740"/>
      <c r="FIB45" s="1140"/>
      <c r="FIC45" s="671"/>
      <c r="FID45" s="672"/>
      <c r="FIE45" s="740"/>
      <c r="FIF45" s="1140"/>
      <c r="FIG45" s="671"/>
      <c r="FIH45" s="672"/>
      <c r="FII45" s="740"/>
      <c r="FIJ45" s="1140"/>
      <c r="FIK45" s="671"/>
      <c r="FIL45" s="672"/>
      <c r="FIM45" s="740"/>
      <c r="FIN45" s="1140"/>
      <c r="FIO45" s="671"/>
      <c r="FIP45" s="672"/>
      <c r="FIQ45" s="740"/>
      <c r="FIR45" s="1140"/>
      <c r="FIS45" s="671"/>
      <c r="FIT45" s="672"/>
      <c r="FIU45" s="740"/>
      <c r="FIV45" s="1140"/>
      <c r="FIW45" s="671"/>
      <c r="FIX45" s="672"/>
      <c r="FIY45" s="740"/>
      <c r="FIZ45" s="1140"/>
      <c r="FJA45" s="671"/>
      <c r="FJB45" s="672"/>
      <c r="FJC45" s="740"/>
      <c r="FJD45" s="1140"/>
      <c r="FJE45" s="671"/>
      <c r="FJF45" s="672"/>
      <c r="FJG45" s="740"/>
      <c r="FJH45" s="1140"/>
      <c r="FJI45" s="671"/>
      <c r="FJJ45" s="672"/>
      <c r="FJK45" s="740"/>
      <c r="FJL45" s="1140"/>
      <c r="FJM45" s="671"/>
      <c r="FJN45" s="672"/>
      <c r="FJO45" s="740"/>
      <c r="FJP45" s="1140"/>
      <c r="FJQ45" s="671"/>
      <c r="FJR45" s="672"/>
      <c r="FJS45" s="740"/>
      <c r="FJT45" s="1140"/>
      <c r="FJU45" s="671"/>
      <c r="FJV45" s="672"/>
      <c r="FJW45" s="740"/>
      <c r="FJX45" s="1140"/>
      <c r="FJY45" s="671"/>
      <c r="FJZ45" s="672"/>
      <c r="FKA45" s="740"/>
      <c r="FKB45" s="1140"/>
      <c r="FKC45" s="671"/>
      <c r="FKD45" s="672"/>
      <c r="FKE45" s="740"/>
      <c r="FKF45" s="1140"/>
      <c r="FKG45" s="671"/>
      <c r="FKH45" s="672"/>
      <c r="FKI45" s="740"/>
      <c r="FKJ45" s="1140"/>
      <c r="FKK45" s="671"/>
      <c r="FKL45" s="672"/>
      <c r="FKM45" s="740"/>
      <c r="FKN45" s="1140"/>
      <c r="FKO45" s="671"/>
      <c r="FKP45" s="672"/>
      <c r="FKQ45" s="740"/>
      <c r="FKR45" s="1140"/>
      <c r="FKS45" s="671"/>
      <c r="FKT45" s="672"/>
      <c r="FKU45" s="740"/>
      <c r="FKV45" s="1140"/>
      <c r="FKW45" s="671"/>
      <c r="FKX45" s="672"/>
      <c r="FKY45" s="740"/>
      <c r="FKZ45" s="1140"/>
      <c r="FLA45" s="671"/>
      <c r="FLB45" s="672"/>
      <c r="FLC45" s="740"/>
      <c r="FLD45" s="1140"/>
      <c r="FLE45" s="671"/>
      <c r="FLF45" s="672"/>
      <c r="FLG45" s="740"/>
      <c r="FLH45" s="1140"/>
      <c r="FLI45" s="671"/>
      <c r="FLJ45" s="672"/>
      <c r="FLK45" s="740"/>
      <c r="FLL45" s="1140"/>
      <c r="FLM45" s="671"/>
      <c r="FLN45" s="672"/>
      <c r="FLO45" s="740"/>
      <c r="FLP45" s="1140"/>
      <c r="FLQ45" s="671"/>
      <c r="FLR45" s="672"/>
      <c r="FLS45" s="740"/>
      <c r="FLT45" s="1140"/>
      <c r="FLU45" s="671"/>
      <c r="FLV45" s="672"/>
      <c r="FLW45" s="740"/>
      <c r="FLX45" s="1140"/>
      <c r="FLY45" s="671"/>
      <c r="FLZ45" s="672"/>
      <c r="FMA45" s="740"/>
      <c r="FMB45" s="1140"/>
      <c r="FMC45" s="671"/>
      <c r="FMD45" s="672"/>
      <c r="FME45" s="740"/>
      <c r="FMF45" s="1140"/>
      <c r="FMG45" s="671"/>
      <c r="FMH45" s="672"/>
      <c r="FMI45" s="740"/>
      <c r="FMJ45" s="1140"/>
      <c r="FMK45" s="671"/>
      <c r="FML45" s="672"/>
      <c r="FMM45" s="740"/>
      <c r="FMN45" s="1140"/>
      <c r="FMO45" s="671"/>
      <c r="FMP45" s="672"/>
      <c r="FMQ45" s="740"/>
      <c r="FMR45" s="1140"/>
      <c r="FMS45" s="671"/>
      <c r="FMT45" s="672"/>
      <c r="FMU45" s="740"/>
      <c r="FMV45" s="1140"/>
      <c r="FMW45" s="671"/>
      <c r="FMX45" s="672"/>
      <c r="FMY45" s="740"/>
      <c r="FMZ45" s="1140"/>
      <c r="FNA45" s="671"/>
      <c r="FNB45" s="672"/>
      <c r="FNC45" s="740"/>
      <c r="FND45" s="1140"/>
      <c r="FNE45" s="671"/>
      <c r="FNF45" s="672"/>
      <c r="FNG45" s="740"/>
      <c r="FNH45" s="1140"/>
      <c r="FNI45" s="671"/>
      <c r="FNJ45" s="672"/>
      <c r="FNK45" s="740"/>
      <c r="FNL45" s="1140"/>
      <c r="FNM45" s="671"/>
      <c r="FNN45" s="672"/>
      <c r="FNO45" s="740"/>
      <c r="FNP45" s="1140"/>
      <c r="FNQ45" s="671"/>
      <c r="FNR45" s="672"/>
      <c r="FNS45" s="740"/>
      <c r="FNT45" s="1140"/>
      <c r="FNU45" s="671"/>
      <c r="FNV45" s="672"/>
      <c r="FNW45" s="740"/>
      <c r="FNX45" s="1140"/>
      <c r="FNY45" s="671"/>
      <c r="FNZ45" s="672"/>
      <c r="FOA45" s="740"/>
      <c r="FOB45" s="1140"/>
      <c r="FOC45" s="671"/>
      <c r="FOD45" s="672"/>
      <c r="FOE45" s="740"/>
      <c r="FOF45" s="1140"/>
      <c r="FOG45" s="671"/>
      <c r="FOH45" s="672"/>
      <c r="FOI45" s="740"/>
      <c r="FOJ45" s="1140"/>
      <c r="FOK45" s="671"/>
      <c r="FOL45" s="672"/>
      <c r="FOM45" s="740"/>
      <c r="FON45" s="1140"/>
      <c r="FOO45" s="671"/>
      <c r="FOP45" s="672"/>
      <c r="FOQ45" s="740"/>
      <c r="FOR45" s="1140"/>
      <c r="FOS45" s="671"/>
      <c r="FOT45" s="672"/>
      <c r="FOU45" s="740"/>
      <c r="FOV45" s="1140"/>
      <c r="FOW45" s="671"/>
      <c r="FOX45" s="672"/>
      <c r="FOY45" s="740"/>
      <c r="FOZ45" s="1140"/>
      <c r="FPA45" s="671"/>
      <c r="FPB45" s="672"/>
      <c r="FPC45" s="740"/>
      <c r="FPD45" s="1140"/>
      <c r="FPE45" s="671"/>
      <c r="FPF45" s="672"/>
      <c r="FPG45" s="740"/>
      <c r="FPH45" s="1140"/>
      <c r="FPI45" s="671"/>
      <c r="FPJ45" s="672"/>
      <c r="FPK45" s="740"/>
      <c r="FPL45" s="1140"/>
      <c r="FPM45" s="671"/>
      <c r="FPN45" s="672"/>
      <c r="FPO45" s="740"/>
      <c r="FPP45" s="1140"/>
      <c r="FPQ45" s="671"/>
      <c r="FPR45" s="672"/>
      <c r="FPS45" s="740"/>
      <c r="FPT45" s="1140"/>
      <c r="FPU45" s="671"/>
      <c r="FPV45" s="672"/>
      <c r="FPW45" s="740"/>
      <c r="FPX45" s="1140"/>
      <c r="FPY45" s="671"/>
      <c r="FPZ45" s="672"/>
      <c r="FQA45" s="740"/>
      <c r="FQB45" s="1140"/>
      <c r="FQC45" s="671"/>
      <c r="FQD45" s="672"/>
      <c r="FQE45" s="740"/>
      <c r="FQF45" s="1140"/>
      <c r="FQG45" s="671"/>
      <c r="FQH45" s="672"/>
      <c r="FQI45" s="740"/>
      <c r="FQJ45" s="1140"/>
      <c r="FQK45" s="671"/>
      <c r="FQL45" s="672"/>
      <c r="FQM45" s="740"/>
      <c r="FQN45" s="1140"/>
      <c r="FQO45" s="671"/>
      <c r="FQP45" s="672"/>
      <c r="FQQ45" s="740"/>
      <c r="FQR45" s="1140"/>
      <c r="FQS45" s="671"/>
      <c r="FQT45" s="672"/>
      <c r="FQU45" s="740"/>
      <c r="FQV45" s="1140"/>
      <c r="FQW45" s="671"/>
      <c r="FQX45" s="672"/>
      <c r="FQY45" s="740"/>
      <c r="FQZ45" s="1140"/>
      <c r="FRA45" s="671"/>
      <c r="FRB45" s="672"/>
      <c r="FRC45" s="740"/>
      <c r="FRD45" s="1140"/>
      <c r="FRE45" s="671"/>
      <c r="FRF45" s="672"/>
      <c r="FRG45" s="740"/>
      <c r="FRH45" s="1140"/>
      <c r="FRI45" s="671"/>
      <c r="FRJ45" s="672"/>
      <c r="FRK45" s="740"/>
      <c r="FRL45" s="1140"/>
      <c r="FRM45" s="671"/>
      <c r="FRN45" s="672"/>
      <c r="FRO45" s="740"/>
      <c r="FRP45" s="1140"/>
      <c r="FRQ45" s="671"/>
      <c r="FRR45" s="672"/>
      <c r="FRS45" s="740"/>
      <c r="FRT45" s="1140"/>
      <c r="FRU45" s="671"/>
      <c r="FRV45" s="672"/>
      <c r="FRW45" s="740"/>
      <c r="FRX45" s="1140"/>
      <c r="FRY45" s="671"/>
      <c r="FRZ45" s="672"/>
      <c r="FSA45" s="740"/>
      <c r="FSB45" s="1140"/>
      <c r="FSC45" s="671"/>
      <c r="FSD45" s="672"/>
      <c r="FSE45" s="740"/>
      <c r="FSF45" s="1140"/>
      <c r="FSG45" s="671"/>
      <c r="FSH45" s="672"/>
      <c r="FSI45" s="740"/>
      <c r="FSJ45" s="1140"/>
      <c r="FSK45" s="671"/>
      <c r="FSL45" s="672"/>
      <c r="FSM45" s="740"/>
      <c r="FSN45" s="1140"/>
      <c r="FSO45" s="671"/>
      <c r="FSP45" s="672"/>
      <c r="FSQ45" s="740"/>
      <c r="FSR45" s="1140"/>
      <c r="FSS45" s="671"/>
      <c r="FST45" s="672"/>
      <c r="FSU45" s="740"/>
      <c r="FSV45" s="1140"/>
      <c r="FSW45" s="671"/>
      <c r="FSX45" s="672"/>
      <c r="FSY45" s="740"/>
      <c r="FSZ45" s="1140"/>
      <c r="FTA45" s="671"/>
      <c r="FTB45" s="672"/>
      <c r="FTC45" s="740"/>
      <c r="FTD45" s="1140"/>
      <c r="FTE45" s="671"/>
      <c r="FTF45" s="672"/>
      <c r="FTG45" s="740"/>
      <c r="FTH45" s="1140"/>
      <c r="FTI45" s="671"/>
      <c r="FTJ45" s="672"/>
      <c r="FTK45" s="740"/>
      <c r="FTL45" s="1140"/>
      <c r="FTM45" s="671"/>
      <c r="FTN45" s="672"/>
      <c r="FTO45" s="740"/>
      <c r="FTP45" s="1140"/>
      <c r="FTQ45" s="671"/>
      <c r="FTR45" s="672"/>
      <c r="FTS45" s="740"/>
      <c r="FTT45" s="1140"/>
      <c r="FTU45" s="671"/>
      <c r="FTV45" s="672"/>
      <c r="FTW45" s="740"/>
      <c r="FTX45" s="1140"/>
      <c r="FTY45" s="671"/>
      <c r="FTZ45" s="672"/>
      <c r="FUA45" s="740"/>
      <c r="FUB45" s="1140"/>
      <c r="FUC45" s="671"/>
      <c r="FUD45" s="672"/>
      <c r="FUE45" s="740"/>
      <c r="FUF45" s="1140"/>
      <c r="FUG45" s="671"/>
      <c r="FUH45" s="672"/>
      <c r="FUI45" s="740"/>
      <c r="FUJ45" s="1140"/>
      <c r="FUK45" s="671"/>
      <c r="FUL45" s="672"/>
      <c r="FUM45" s="740"/>
      <c r="FUN45" s="1140"/>
      <c r="FUO45" s="671"/>
      <c r="FUP45" s="672"/>
      <c r="FUQ45" s="740"/>
      <c r="FUR45" s="1140"/>
      <c r="FUS45" s="671"/>
      <c r="FUT45" s="672"/>
      <c r="FUU45" s="740"/>
      <c r="FUV45" s="1140"/>
      <c r="FUW45" s="671"/>
      <c r="FUX45" s="672"/>
      <c r="FUY45" s="740"/>
      <c r="FUZ45" s="1140"/>
      <c r="FVA45" s="671"/>
      <c r="FVB45" s="672"/>
      <c r="FVC45" s="740"/>
      <c r="FVD45" s="1140"/>
      <c r="FVE45" s="671"/>
      <c r="FVF45" s="672"/>
      <c r="FVG45" s="740"/>
      <c r="FVH45" s="1140"/>
      <c r="FVI45" s="671"/>
      <c r="FVJ45" s="672"/>
      <c r="FVK45" s="740"/>
      <c r="FVL45" s="1140"/>
      <c r="FVM45" s="671"/>
      <c r="FVN45" s="672"/>
      <c r="FVO45" s="740"/>
      <c r="FVP45" s="1140"/>
      <c r="FVQ45" s="671"/>
      <c r="FVR45" s="672"/>
      <c r="FVS45" s="740"/>
      <c r="FVT45" s="1140"/>
      <c r="FVU45" s="671"/>
      <c r="FVV45" s="672"/>
      <c r="FVW45" s="740"/>
      <c r="FVX45" s="1140"/>
      <c r="FVY45" s="671"/>
      <c r="FVZ45" s="672"/>
      <c r="FWA45" s="740"/>
      <c r="FWB45" s="1140"/>
      <c r="FWC45" s="671"/>
      <c r="FWD45" s="672"/>
      <c r="FWE45" s="740"/>
      <c r="FWF45" s="1140"/>
      <c r="FWG45" s="671"/>
      <c r="FWH45" s="672"/>
      <c r="FWI45" s="740"/>
      <c r="FWJ45" s="1140"/>
      <c r="FWK45" s="671"/>
      <c r="FWL45" s="672"/>
      <c r="FWM45" s="740"/>
      <c r="FWN45" s="1140"/>
      <c r="FWO45" s="671"/>
      <c r="FWP45" s="672"/>
      <c r="FWQ45" s="740"/>
      <c r="FWR45" s="1140"/>
      <c r="FWS45" s="671"/>
      <c r="FWT45" s="672"/>
      <c r="FWU45" s="740"/>
      <c r="FWV45" s="1140"/>
      <c r="FWW45" s="671"/>
      <c r="FWX45" s="672"/>
      <c r="FWY45" s="740"/>
      <c r="FWZ45" s="1140"/>
      <c r="FXA45" s="671"/>
      <c r="FXB45" s="672"/>
      <c r="FXC45" s="740"/>
      <c r="FXD45" s="1140"/>
      <c r="FXE45" s="671"/>
      <c r="FXF45" s="672"/>
      <c r="FXG45" s="740"/>
      <c r="FXH45" s="1140"/>
      <c r="FXI45" s="671"/>
      <c r="FXJ45" s="672"/>
      <c r="FXK45" s="740"/>
      <c r="FXL45" s="1140"/>
      <c r="FXM45" s="671"/>
      <c r="FXN45" s="672"/>
      <c r="FXO45" s="740"/>
      <c r="FXP45" s="1140"/>
      <c r="FXQ45" s="671"/>
      <c r="FXR45" s="672"/>
      <c r="FXS45" s="740"/>
      <c r="FXT45" s="1140"/>
      <c r="FXU45" s="671"/>
      <c r="FXV45" s="672"/>
      <c r="FXW45" s="740"/>
      <c r="FXX45" s="1140"/>
      <c r="FXY45" s="671"/>
      <c r="FXZ45" s="672"/>
      <c r="FYA45" s="740"/>
      <c r="FYB45" s="1140"/>
      <c r="FYC45" s="671"/>
      <c r="FYD45" s="672"/>
      <c r="FYE45" s="740"/>
      <c r="FYF45" s="1140"/>
      <c r="FYG45" s="671"/>
      <c r="FYH45" s="672"/>
      <c r="FYI45" s="740"/>
      <c r="FYJ45" s="1140"/>
      <c r="FYK45" s="671"/>
      <c r="FYL45" s="672"/>
      <c r="FYM45" s="740"/>
      <c r="FYN45" s="1140"/>
      <c r="FYO45" s="671"/>
      <c r="FYP45" s="672"/>
      <c r="FYQ45" s="740"/>
      <c r="FYR45" s="1140"/>
      <c r="FYS45" s="671"/>
      <c r="FYT45" s="672"/>
      <c r="FYU45" s="740"/>
      <c r="FYV45" s="1140"/>
      <c r="FYW45" s="671"/>
      <c r="FYX45" s="672"/>
      <c r="FYY45" s="740"/>
      <c r="FYZ45" s="1140"/>
      <c r="FZA45" s="671"/>
      <c r="FZB45" s="672"/>
      <c r="FZC45" s="740"/>
      <c r="FZD45" s="1140"/>
      <c r="FZE45" s="671"/>
      <c r="FZF45" s="672"/>
      <c r="FZG45" s="740"/>
      <c r="FZH45" s="1140"/>
      <c r="FZI45" s="671"/>
      <c r="FZJ45" s="672"/>
      <c r="FZK45" s="740"/>
      <c r="FZL45" s="1140"/>
      <c r="FZM45" s="671"/>
      <c r="FZN45" s="672"/>
      <c r="FZO45" s="740"/>
      <c r="FZP45" s="1140"/>
      <c r="FZQ45" s="671"/>
      <c r="FZR45" s="672"/>
      <c r="FZS45" s="740"/>
      <c r="FZT45" s="1140"/>
      <c r="FZU45" s="671"/>
      <c r="FZV45" s="672"/>
      <c r="FZW45" s="740"/>
      <c r="FZX45" s="1140"/>
      <c r="FZY45" s="671"/>
      <c r="FZZ45" s="672"/>
      <c r="GAA45" s="740"/>
      <c r="GAB45" s="1140"/>
      <c r="GAC45" s="671"/>
      <c r="GAD45" s="672"/>
      <c r="GAE45" s="740"/>
      <c r="GAF45" s="1140"/>
      <c r="GAG45" s="671"/>
      <c r="GAH45" s="672"/>
      <c r="GAI45" s="740"/>
      <c r="GAJ45" s="1140"/>
      <c r="GAK45" s="671"/>
      <c r="GAL45" s="672"/>
      <c r="GAM45" s="740"/>
      <c r="GAN45" s="1140"/>
      <c r="GAO45" s="671"/>
      <c r="GAP45" s="672"/>
      <c r="GAQ45" s="740"/>
      <c r="GAR45" s="1140"/>
      <c r="GAS45" s="671"/>
      <c r="GAT45" s="672"/>
      <c r="GAU45" s="740"/>
      <c r="GAV45" s="1140"/>
      <c r="GAW45" s="671"/>
      <c r="GAX45" s="672"/>
      <c r="GAY45" s="740"/>
      <c r="GAZ45" s="1140"/>
      <c r="GBA45" s="671"/>
      <c r="GBB45" s="672"/>
      <c r="GBC45" s="740"/>
      <c r="GBD45" s="1140"/>
      <c r="GBE45" s="671"/>
      <c r="GBF45" s="672"/>
      <c r="GBG45" s="740"/>
      <c r="GBH45" s="1140"/>
      <c r="GBI45" s="671"/>
      <c r="GBJ45" s="672"/>
      <c r="GBK45" s="740"/>
      <c r="GBL45" s="1140"/>
      <c r="GBM45" s="671"/>
      <c r="GBN45" s="672"/>
      <c r="GBO45" s="740"/>
      <c r="GBP45" s="1140"/>
      <c r="GBQ45" s="671"/>
      <c r="GBR45" s="672"/>
      <c r="GBS45" s="740"/>
      <c r="GBT45" s="1140"/>
      <c r="GBU45" s="671"/>
      <c r="GBV45" s="672"/>
      <c r="GBW45" s="740"/>
      <c r="GBX45" s="1140"/>
      <c r="GBY45" s="671"/>
      <c r="GBZ45" s="672"/>
      <c r="GCA45" s="740"/>
      <c r="GCB45" s="1140"/>
      <c r="GCC45" s="671"/>
      <c r="GCD45" s="672"/>
      <c r="GCE45" s="740"/>
      <c r="GCF45" s="1140"/>
      <c r="GCG45" s="671"/>
      <c r="GCH45" s="672"/>
      <c r="GCI45" s="740"/>
      <c r="GCJ45" s="1140"/>
      <c r="GCK45" s="671"/>
      <c r="GCL45" s="672"/>
      <c r="GCM45" s="740"/>
      <c r="GCN45" s="1140"/>
      <c r="GCO45" s="671"/>
      <c r="GCP45" s="672"/>
      <c r="GCQ45" s="740"/>
      <c r="GCR45" s="1140"/>
      <c r="GCS45" s="671"/>
      <c r="GCT45" s="672"/>
      <c r="GCU45" s="740"/>
      <c r="GCV45" s="1140"/>
      <c r="GCW45" s="671"/>
      <c r="GCX45" s="672"/>
      <c r="GCY45" s="740"/>
      <c r="GCZ45" s="1140"/>
      <c r="GDA45" s="671"/>
      <c r="GDB45" s="672"/>
      <c r="GDC45" s="740"/>
      <c r="GDD45" s="1140"/>
      <c r="GDE45" s="671"/>
      <c r="GDF45" s="672"/>
      <c r="GDG45" s="740"/>
      <c r="GDH45" s="1140"/>
      <c r="GDI45" s="671"/>
      <c r="GDJ45" s="672"/>
      <c r="GDK45" s="740"/>
      <c r="GDL45" s="1140"/>
      <c r="GDM45" s="671"/>
      <c r="GDN45" s="672"/>
      <c r="GDO45" s="740"/>
      <c r="GDP45" s="1140"/>
      <c r="GDQ45" s="671"/>
      <c r="GDR45" s="672"/>
      <c r="GDS45" s="740"/>
      <c r="GDT45" s="1140"/>
      <c r="GDU45" s="671"/>
      <c r="GDV45" s="672"/>
      <c r="GDW45" s="740"/>
      <c r="GDX45" s="1140"/>
      <c r="GDY45" s="671"/>
      <c r="GDZ45" s="672"/>
      <c r="GEA45" s="740"/>
      <c r="GEB45" s="1140"/>
      <c r="GEC45" s="671"/>
      <c r="GED45" s="672"/>
      <c r="GEE45" s="740"/>
      <c r="GEF45" s="1140"/>
      <c r="GEG45" s="671"/>
      <c r="GEH45" s="672"/>
      <c r="GEI45" s="740"/>
      <c r="GEJ45" s="1140"/>
      <c r="GEK45" s="671"/>
      <c r="GEL45" s="672"/>
      <c r="GEM45" s="740"/>
      <c r="GEN45" s="1140"/>
      <c r="GEO45" s="671"/>
      <c r="GEP45" s="672"/>
      <c r="GEQ45" s="740"/>
      <c r="GER45" s="1140"/>
      <c r="GES45" s="671"/>
      <c r="GET45" s="672"/>
      <c r="GEU45" s="740"/>
      <c r="GEV45" s="1140"/>
      <c r="GEW45" s="671"/>
      <c r="GEX45" s="672"/>
      <c r="GEY45" s="740"/>
      <c r="GEZ45" s="1140"/>
      <c r="GFA45" s="671"/>
      <c r="GFB45" s="672"/>
      <c r="GFC45" s="740"/>
      <c r="GFD45" s="1140"/>
      <c r="GFE45" s="671"/>
      <c r="GFF45" s="672"/>
      <c r="GFG45" s="740"/>
      <c r="GFH45" s="1140"/>
      <c r="GFI45" s="671"/>
      <c r="GFJ45" s="672"/>
      <c r="GFK45" s="740"/>
      <c r="GFL45" s="1140"/>
      <c r="GFM45" s="671"/>
      <c r="GFN45" s="672"/>
      <c r="GFO45" s="740"/>
      <c r="GFP45" s="1140"/>
      <c r="GFQ45" s="671"/>
      <c r="GFR45" s="672"/>
      <c r="GFS45" s="740"/>
      <c r="GFT45" s="1140"/>
      <c r="GFU45" s="671"/>
      <c r="GFV45" s="672"/>
      <c r="GFW45" s="740"/>
      <c r="GFX45" s="1140"/>
      <c r="GFY45" s="671"/>
      <c r="GFZ45" s="672"/>
      <c r="GGA45" s="740"/>
      <c r="GGB45" s="1140"/>
      <c r="GGC45" s="671"/>
      <c r="GGD45" s="672"/>
      <c r="GGE45" s="740"/>
      <c r="GGF45" s="1140"/>
      <c r="GGG45" s="671"/>
      <c r="GGH45" s="672"/>
      <c r="GGI45" s="740"/>
      <c r="GGJ45" s="1140"/>
      <c r="GGK45" s="671"/>
      <c r="GGL45" s="672"/>
      <c r="GGM45" s="740"/>
      <c r="GGN45" s="1140"/>
      <c r="GGO45" s="671"/>
      <c r="GGP45" s="672"/>
      <c r="GGQ45" s="740"/>
      <c r="GGR45" s="1140"/>
      <c r="GGS45" s="671"/>
      <c r="GGT45" s="672"/>
      <c r="GGU45" s="740"/>
      <c r="GGV45" s="1140"/>
      <c r="GGW45" s="671"/>
      <c r="GGX45" s="672"/>
      <c r="GGY45" s="740"/>
      <c r="GGZ45" s="1140"/>
      <c r="GHA45" s="671"/>
      <c r="GHB45" s="672"/>
      <c r="GHC45" s="740"/>
      <c r="GHD45" s="1140"/>
      <c r="GHE45" s="671"/>
      <c r="GHF45" s="672"/>
      <c r="GHG45" s="740"/>
      <c r="GHH45" s="1140"/>
      <c r="GHI45" s="671"/>
      <c r="GHJ45" s="672"/>
      <c r="GHK45" s="740"/>
      <c r="GHL45" s="1140"/>
      <c r="GHM45" s="671"/>
      <c r="GHN45" s="672"/>
      <c r="GHO45" s="740"/>
      <c r="GHP45" s="1140"/>
      <c r="GHQ45" s="671"/>
      <c r="GHR45" s="672"/>
      <c r="GHS45" s="740"/>
      <c r="GHT45" s="1140"/>
      <c r="GHU45" s="671"/>
      <c r="GHV45" s="672"/>
      <c r="GHW45" s="740"/>
      <c r="GHX45" s="1140"/>
      <c r="GHY45" s="671"/>
      <c r="GHZ45" s="672"/>
      <c r="GIA45" s="740"/>
      <c r="GIB45" s="1140"/>
      <c r="GIC45" s="671"/>
      <c r="GID45" s="672"/>
      <c r="GIE45" s="740"/>
      <c r="GIF45" s="1140"/>
      <c r="GIG45" s="671"/>
      <c r="GIH45" s="672"/>
      <c r="GII45" s="740"/>
      <c r="GIJ45" s="1140"/>
      <c r="GIK45" s="671"/>
      <c r="GIL45" s="672"/>
      <c r="GIM45" s="740"/>
      <c r="GIN45" s="1140"/>
      <c r="GIO45" s="671"/>
      <c r="GIP45" s="672"/>
      <c r="GIQ45" s="740"/>
      <c r="GIR45" s="1140"/>
      <c r="GIS45" s="671"/>
      <c r="GIT45" s="672"/>
      <c r="GIU45" s="740"/>
      <c r="GIV45" s="1140"/>
      <c r="GIW45" s="671"/>
      <c r="GIX45" s="672"/>
      <c r="GIY45" s="740"/>
      <c r="GIZ45" s="1140"/>
      <c r="GJA45" s="671"/>
      <c r="GJB45" s="672"/>
      <c r="GJC45" s="740"/>
      <c r="GJD45" s="1140"/>
      <c r="GJE45" s="671"/>
      <c r="GJF45" s="672"/>
      <c r="GJG45" s="740"/>
      <c r="GJH45" s="1140"/>
      <c r="GJI45" s="671"/>
      <c r="GJJ45" s="672"/>
      <c r="GJK45" s="740"/>
      <c r="GJL45" s="1140"/>
      <c r="GJM45" s="671"/>
      <c r="GJN45" s="672"/>
      <c r="GJO45" s="740"/>
      <c r="GJP45" s="1140"/>
      <c r="GJQ45" s="671"/>
      <c r="GJR45" s="672"/>
      <c r="GJS45" s="740"/>
      <c r="GJT45" s="1140"/>
      <c r="GJU45" s="671"/>
      <c r="GJV45" s="672"/>
      <c r="GJW45" s="740"/>
      <c r="GJX45" s="1140"/>
      <c r="GJY45" s="671"/>
      <c r="GJZ45" s="672"/>
      <c r="GKA45" s="740"/>
      <c r="GKB45" s="1140"/>
      <c r="GKC45" s="671"/>
      <c r="GKD45" s="672"/>
      <c r="GKE45" s="740"/>
      <c r="GKF45" s="1140"/>
      <c r="GKG45" s="671"/>
      <c r="GKH45" s="672"/>
      <c r="GKI45" s="740"/>
      <c r="GKJ45" s="1140"/>
      <c r="GKK45" s="671"/>
      <c r="GKL45" s="672"/>
      <c r="GKM45" s="740"/>
      <c r="GKN45" s="1140"/>
      <c r="GKO45" s="671"/>
      <c r="GKP45" s="672"/>
      <c r="GKQ45" s="740"/>
      <c r="GKR45" s="1140"/>
      <c r="GKS45" s="671"/>
      <c r="GKT45" s="672"/>
      <c r="GKU45" s="740"/>
      <c r="GKV45" s="1140"/>
      <c r="GKW45" s="671"/>
      <c r="GKX45" s="672"/>
      <c r="GKY45" s="740"/>
      <c r="GKZ45" s="1140"/>
      <c r="GLA45" s="671"/>
      <c r="GLB45" s="672"/>
      <c r="GLC45" s="740"/>
      <c r="GLD45" s="1140"/>
      <c r="GLE45" s="671"/>
      <c r="GLF45" s="672"/>
      <c r="GLG45" s="740"/>
      <c r="GLH45" s="1140"/>
      <c r="GLI45" s="671"/>
      <c r="GLJ45" s="672"/>
      <c r="GLK45" s="740"/>
      <c r="GLL45" s="1140"/>
      <c r="GLM45" s="671"/>
      <c r="GLN45" s="672"/>
      <c r="GLO45" s="740"/>
      <c r="GLP45" s="1140"/>
      <c r="GLQ45" s="671"/>
      <c r="GLR45" s="672"/>
      <c r="GLS45" s="740"/>
      <c r="GLT45" s="1140"/>
      <c r="GLU45" s="671"/>
      <c r="GLV45" s="672"/>
      <c r="GLW45" s="740"/>
      <c r="GLX45" s="1140"/>
      <c r="GLY45" s="671"/>
      <c r="GLZ45" s="672"/>
      <c r="GMA45" s="740"/>
      <c r="GMB45" s="1140"/>
      <c r="GMC45" s="671"/>
      <c r="GMD45" s="672"/>
      <c r="GME45" s="740"/>
      <c r="GMF45" s="1140"/>
      <c r="GMG45" s="671"/>
      <c r="GMH45" s="672"/>
      <c r="GMI45" s="740"/>
      <c r="GMJ45" s="1140"/>
      <c r="GMK45" s="671"/>
      <c r="GML45" s="672"/>
      <c r="GMM45" s="740"/>
      <c r="GMN45" s="1140"/>
      <c r="GMO45" s="671"/>
      <c r="GMP45" s="672"/>
      <c r="GMQ45" s="740"/>
      <c r="GMR45" s="1140"/>
      <c r="GMS45" s="671"/>
      <c r="GMT45" s="672"/>
      <c r="GMU45" s="740"/>
      <c r="GMV45" s="1140"/>
      <c r="GMW45" s="671"/>
      <c r="GMX45" s="672"/>
      <c r="GMY45" s="740"/>
      <c r="GMZ45" s="1140"/>
      <c r="GNA45" s="671"/>
      <c r="GNB45" s="672"/>
      <c r="GNC45" s="740"/>
      <c r="GND45" s="1140"/>
      <c r="GNE45" s="671"/>
      <c r="GNF45" s="672"/>
      <c r="GNG45" s="740"/>
      <c r="GNH45" s="1140"/>
      <c r="GNI45" s="671"/>
      <c r="GNJ45" s="672"/>
      <c r="GNK45" s="740"/>
      <c r="GNL45" s="1140"/>
      <c r="GNM45" s="671"/>
      <c r="GNN45" s="672"/>
      <c r="GNO45" s="740"/>
      <c r="GNP45" s="1140"/>
      <c r="GNQ45" s="671"/>
      <c r="GNR45" s="672"/>
      <c r="GNS45" s="740"/>
      <c r="GNT45" s="1140"/>
      <c r="GNU45" s="671"/>
      <c r="GNV45" s="672"/>
      <c r="GNW45" s="740"/>
      <c r="GNX45" s="1140"/>
      <c r="GNY45" s="671"/>
      <c r="GNZ45" s="672"/>
      <c r="GOA45" s="740"/>
      <c r="GOB45" s="1140"/>
      <c r="GOC45" s="671"/>
      <c r="GOD45" s="672"/>
      <c r="GOE45" s="740"/>
      <c r="GOF45" s="1140"/>
      <c r="GOG45" s="671"/>
      <c r="GOH45" s="672"/>
      <c r="GOI45" s="740"/>
      <c r="GOJ45" s="1140"/>
      <c r="GOK45" s="671"/>
      <c r="GOL45" s="672"/>
      <c r="GOM45" s="740"/>
      <c r="GON45" s="1140"/>
      <c r="GOO45" s="671"/>
      <c r="GOP45" s="672"/>
      <c r="GOQ45" s="740"/>
      <c r="GOR45" s="1140"/>
      <c r="GOS45" s="671"/>
      <c r="GOT45" s="672"/>
      <c r="GOU45" s="740"/>
      <c r="GOV45" s="1140"/>
      <c r="GOW45" s="671"/>
      <c r="GOX45" s="672"/>
      <c r="GOY45" s="740"/>
      <c r="GOZ45" s="1140"/>
      <c r="GPA45" s="671"/>
      <c r="GPB45" s="672"/>
      <c r="GPC45" s="740"/>
      <c r="GPD45" s="1140"/>
      <c r="GPE45" s="671"/>
      <c r="GPF45" s="672"/>
      <c r="GPG45" s="740"/>
      <c r="GPH45" s="1140"/>
      <c r="GPI45" s="671"/>
      <c r="GPJ45" s="672"/>
      <c r="GPK45" s="740"/>
      <c r="GPL45" s="1140"/>
      <c r="GPM45" s="671"/>
      <c r="GPN45" s="672"/>
      <c r="GPO45" s="740"/>
      <c r="GPP45" s="1140"/>
      <c r="GPQ45" s="671"/>
      <c r="GPR45" s="672"/>
      <c r="GPS45" s="740"/>
      <c r="GPT45" s="1140"/>
      <c r="GPU45" s="671"/>
      <c r="GPV45" s="672"/>
      <c r="GPW45" s="740"/>
      <c r="GPX45" s="1140"/>
      <c r="GPY45" s="671"/>
      <c r="GPZ45" s="672"/>
      <c r="GQA45" s="740"/>
      <c r="GQB45" s="1140"/>
      <c r="GQC45" s="671"/>
      <c r="GQD45" s="672"/>
      <c r="GQE45" s="740"/>
      <c r="GQF45" s="1140"/>
      <c r="GQG45" s="671"/>
      <c r="GQH45" s="672"/>
      <c r="GQI45" s="740"/>
      <c r="GQJ45" s="1140"/>
      <c r="GQK45" s="671"/>
      <c r="GQL45" s="672"/>
      <c r="GQM45" s="740"/>
      <c r="GQN45" s="1140"/>
      <c r="GQO45" s="671"/>
      <c r="GQP45" s="672"/>
      <c r="GQQ45" s="740"/>
      <c r="GQR45" s="1140"/>
      <c r="GQS45" s="671"/>
      <c r="GQT45" s="672"/>
      <c r="GQU45" s="740"/>
      <c r="GQV45" s="1140"/>
      <c r="GQW45" s="671"/>
      <c r="GQX45" s="672"/>
      <c r="GQY45" s="740"/>
      <c r="GQZ45" s="1140"/>
      <c r="GRA45" s="671"/>
      <c r="GRB45" s="672"/>
      <c r="GRC45" s="740"/>
      <c r="GRD45" s="1140"/>
      <c r="GRE45" s="671"/>
      <c r="GRF45" s="672"/>
      <c r="GRG45" s="740"/>
      <c r="GRH45" s="1140"/>
      <c r="GRI45" s="671"/>
      <c r="GRJ45" s="672"/>
      <c r="GRK45" s="740"/>
      <c r="GRL45" s="1140"/>
      <c r="GRM45" s="671"/>
      <c r="GRN45" s="672"/>
      <c r="GRO45" s="740"/>
      <c r="GRP45" s="1140"/>
      <c r="GRQ45" s="671"/>
      <c r="GRR45" s="672"/>
      <c r="GRS45" s="740"/>
      <c r="GRT45" s="1140"/>
      <c r="GRU45" s="671"/>
      <c r="GRV45" s="672"/>
      <c r="GRW45" s="740"/>
      <c r="GRX45" s="1140"/>
      <c r="GRY45" s="671"/>
      <c r="GRZ45" s="672"/>
      <c r="GSA45" s="740"/>
      <c r="GSB45" s="1140"/>
      <c r="GSC45" s="671"/>
      <c r="GSD45" s="672"/>
      <c r="GSE45" s="740"/>
      <c r="GSF45" s="1140"/>
      <c r="GSG45" s="671"/>
      <c r="GSH45" s="672"/>
      <c r="GSI45" s="740"/>
      <c r="GSJ45" s="1140"/>
      <c r="GSK45" s="671"/>
      <c r="GSL45" s="672"/>
      <c r="GSM45" s="740"/>
      <c r="GSN45" s="1140"/>
      <c r="GSO45" s="671"/>
      <c r="GSP45" s="672"/>
      <c r="GSQ45" s="740"/>
      <c r="GSR45" s="1140"/>
      <c r="GSS45" s="671"/>
      <c r="GST45" s="672"/>
      <c r="GSU45" s="740"/>
      <c r="GSV45" s="1140"/>
      <c r="GSW45" s="671"/>
      <c r="GSX45" s="672"/>
      <c r="GSY45" s="740"/>
      <c r="GSZ45" s="1140"/>
      <c r="GTA45" s="671"/>
      <c r="GTB45" s="672"/>
      <c r="GTC45" s="740"/>
      <c r="GTD45" s="1140"/>
      <c r="GTE45" s="671"/>
      <c r="GTF45" s="672"/>
      <c r="GTG45" s="740"/>
      <c r="GTH45" s="1140"/>
      <c r="GTI45" s="671"/>
      <c r="GTJ45" s="672"/>
      <c r="GTK45" s="740"/>
      <c r="GTL45" s="1140"/>
      <c r="GTM45" s="671"/>
      <c r="GTN45" s="672"/>
      <c r="GTO45" s="740"/>
      <c r="GTP45" s="1140"/>
      <c r="GTQ45" s="671"/>
      <c r="GTR45" s="672"/>
      <c r="GTS45" s="740"/>
      <c r="GTT45" s="1140"/>
      <c r="GTU45" s="671"/>
      <c r="GTV45" s="672"/>
      <c r="GTW45" s="740"/>
      <c r="GTX45" s="1140"/>
      <c r="GTY45" s="671"/>
      <c r="GTZ45" s="672"/>
      <c r="GUA45" s="740"/>
      <c r="GUB45" s="1140"/>
      <c r="GUC45" s="671"/>
      <c r="GUD45" s="672"/>
      <c r="GUE45" s="740"/>
      <c r="GUF45" s="1140"/>
      <c r="GUG45" s="671"/>
      <c r="GUH45" s="672"/>
      <c r="GUI45" s="740"/>
      <c r="GUJ45" s="1140"/>
      <c r="GUK45" s="671"/>
      <c r="GUL45" s="672"/>
      <c r="GUM45" s="740"/>
      <c r="GUN45" s="1140"/>
      <c r="GUO45" s="671"/>
      <c r="GUP45" s="672"/>
      <c r="GUQ45" s="740"/>
      <c r="GUR45" s="1140"/>
      <c r="GUS45" s="671"/>
      <c r="GUT45" s="672"/>
      <c r="GUU45" s="740"/>
      <c r="GUV45" s="1140"/>
      <c r="GUW45" s="671"/>
      <c r="GUX45" s="672"/>
      <c r="GUY45" s="740"/>
      <c r="GUZ45" s="1140"/>
      <c r="GVA45" s="671"/>
      <c r="GVB45" s="672"/>
      <c r="GVC45" s="740"/>
      <c r="GVD45" s="1140"/>
      <c r="GVE45" s="671"/>
      <c r="GVF45" s="672"/>
      <c r="GVG45" s="740"/>
      <c r="GVH45" s="1140"/>
      <c r="GVI45" s="671"/>
      <c r="GVJ45" s="672"/>
      <c r="GVK45" s="740"/>
      <c r="GVL45" s="1140"/>
      <c r="GVM45" s="671"/>
      <c r="GVN45" s="672"/>
      <c r="GVO45" s="740"/>
      <c r="GVP45" s="1140"/>
      <c r="GVQ45" s="671"/>
      <c r="GVR45" s="672"/>
      <c r="GVS45" s="740"/>
      <c r="GVT45" s="1140"/>
      <c r="GVU45" s="671"/>
      <c r="GVV45" s="672"/>
      <c r="GVW45" s="740"/>
      <c r="GVX45" s="1140"/>
      <c r="GVY45" s="671"/>
      <c r="GVZ45" s="672"/>
      <c r="GWA45" s="740"/>
      <c r="GWB45" s="1140"/>
      <c r="GWC45" s="671"/>
      <c r="GWD45" s="672"/>
      <c r="GWE45" s="740"/>
      <c r="GWF45" s="1140"/>
      <c r="GWG45" s="671"/>
      <c r="GWH45" s="672"/>
      <c r="GWI45" s="740"/>
      <c r="GWJ45" s="1140"/>
      <c r="GWK45" s="671"/>
      <c r="GWL45" s="672"/>
      <c r="GWM45" s="740"/>
      <c r="GWN45" s="1140"/>
      <c r="GWO45" s="671"/>
      <c r="GWP45" s="672"/>
      <c r="GWQ45" s="740"/>
      <c r="GWR45" s="1140"/>
      <c r="GWS45" s="671"/>
      <c r="GWT45" s="672"/>
      <c r="GWU45" s="740"/>
      <c r="GWV45" s="1140"/>
      <c r="GWW45" s="671"/>
      <c r="GWX45" s="672"/>
      <c r="GWY45" s="740"/>
      <c r="GWZ45" s="1140"/>
      <c r="GXA45" s="671"/>
      <c r="GXB45" s="672"/>
      <c r="GXC45" s="740"/>
      <c r="GXD45" s="1140"/>
      <c r="GXE45" s="671"/>
      <c r="GXF45" s="672"/>
      <c r="GXG45" s="740"/>
      <c r="GXH45" s="1140"/>
      <c r="GXI45" s="671"/>
      <c r="GXJ45" s="672"/>
      <c r="GXK45" s="740"/>
      <c r="GXL45" s="1140"/>
      <c r="GXM45" s="671"/>
      <c r="GXN45" s="672"/>
      <c r="GXO45" s="740"/>
      <c r="GXP45" s="1140"/>
      <c r="GXQ45" s="671"/>
      <c r="GXR45" s="672"/>
      <c r="GXS45" s="740"/>
      <c r="GXT45" s="1140"/>
      <c r="GXU45" s="671"/>
      <c r="GXV45" s="672"/>
      <c r="GXW45" s="740"/>
      <c r="GXX45" s="1140"/>
      <c r="GXY45" s="671"/>
      <c r="GXZ45" s="672"/>
      <c r="GYA45" s="740"/>
      <c r="GYB45" s="1140"/>
      <c r="GYC45" s="671"/>
      <c r="GYD45" s="672"/>
      <c r="GYE45" s="740"/>
      <c r="GYF45" s="1140"/>
      <c r="GYG45" s="671"/>
      <c r="GYH45" s="672"/>
      <c r="GYI45" s="740"/>
      <c r="GYJ45" s="1140"/>
      <c r="GYK45" s="671"/>
      <c r="GYL45" s="672"/>
      <c r="GYM45" s="740"/>
      <c r="GYN45" s="1140"/>
      <c r="GYO45" s="671"/>
      <c r="GYP45" s="672"/>
      <c r="GYQ45" s="740"/>
      <c r="GYR45" s="1140"/>
      <c r="GYS45" s="671"/>
      <c r="GYT45" s="672"/>
      <c r="GYU45" s="740"/>
      <c r="GYV45" s="1140"/>
      <c r="GYW45" s="671"/>
      <c r="GYX45" s="672"/>
      <c r="GYY45" s="740"/>
      <c r="GYZ45" s="1140"/>
      <c r="GZA45" s="671"/>
      <c r="GZB45" s="672"/>
      <c r="GZC45" s="740"/>
      <c r="GZD45" s="1140"/>
      <c r="GZE45" s="671"/>
      <c r="GZF45" s="672"/>
      <c r="GZG45" s="740"/>
      <c r="GZH45" s="1140"/>
      <c r="GZI45" s="671"/>
      <c r="GZJ45" s="672"/>
      <c r="GZK45" s="740"/>
      <c r="GZL45" s="1140"/>
      <c r="GZM45" s="671"/>
      <c r="GZN45" s="672"/>
      <c r="GZO45" s="740"/>
      <c r="GZP45" s="1140"/>
      <c r="GZQ45" s="671"/>
      <c r="GZR45" s="672"/>
      <c r="GZS45" s="740"/>
      <c r="GZT45" s="1140"/>
      <c r="GZU45" s="671"/>
      <c r="GZV45" s="672"/>
      <c r="GZW45" s="740"/>
      <c r="GZX45" s="1140"/>
      <c r="GZY45" s="671"/>
      <c r="GZZ45" s="672"/>
      <c r="HAA45" s="740"/>
      <c r="HAB45" s="1140"/>
      <c r="HAC45" s="671"/>
      <c r="HAD45" s="672"/>
      <c r="HAE45" s="740"/>
      <c r="HAF45" s="1140"/>
      <c r="HAG45" s="671"/>
      <c r="HAH45" s="672"/>
      <c r="HAI45" s="740"/>
      <c r="HAJ45" s="1140"/>
      <c r="HAK45" s="671"/>
      <c r="HAL45" s="672"/>
      <c r="HAM45" s="740"/>
      <c r="HAN45" s="1140"/>
      <c r="HAO45" s="671"/>
      <c r="HAP45" s="672"/>
      <c r="HAQ45" s="740"/>
      <c r="HAR45" s="1140"/>
      <c r="HAS45" s="671"/>
      <c r="HAT45" s="672"/>
      <c r="HAU45" s="740"/>
      <c r="HAV45" s="1140"/>
      <c r="HAW45" s="671"/>
      <c r="HAX45" s="672"/>
      <c r="HAY45" s="740"/>
      <c r="HAZ45" s="1140"/>
      <c r="HBA45" s="671"/>
      <c r="HBB45" s="672"/>
      <c r="HBC45" s="740"/>
      <c r="HBD45" s="1140"/>
      <c r="HBE45" s="671"/>
      <c r="HBF45" s="672"/>
      <c r="HBG45" s="740"/>
      <c r="HBH45" s="1140"/>
      <c r="HBI45" s="671"/>
      <c r="HBJ45" s="672"/>
      <c r="HBK45" s="740"/>
      <c r="HBL45" s="1140"/>
      <c r="HBM45" s="671"/>
      <c r="HBN45" s="672"/>
      <c r="HBO45" s="740"/>
      <c r="HBP45" s="1140"/>
      <c r="HBQ45" s="671"/>
      <c r="HBR45" s="672"/>
      <c r="HBS45" s="740"/>
      <c r="HBT45" s="1140"/>
      <c r="HBU45" s="671"/>
      <c r="HBV45" s="672"/>
      <c r="HBW45" s="740"/>
      <c r="HBX45" s="1140"/>
      <c r="HBY45" s="671"/>
      <c r="HBZ45" s="672"/>
      <c r="HCA45" s="740"/>
      <c r="HCB45" s="1140"/>
      <c r="HCC45" s="671"/>
      <c r="HCD45" s="672"/>
      <c r="HCE45" s="740"/>
      <c r="HCF45" s="1140"/>
      <c r="HCG45" s="671"/>
      <c r="HCH45" s="672"/>
      <c r="HCI45" s="740"/>
      <c r="HCJ45" s="1140"/>
      <c r="HCK45" s="671"/>
      <c r="HCL45" s="672"/>
      <c r="HCM45" s="740"/>
      <c r="HCN45" s="1140"/>
      <c r="HCO45" s="671"/>
      <c r="HCP45" s="672"/>
      <c r="HCQ45" s="740"/>
      <c r="HCR45" s="1140"/>
      <c r="HCS45" s="671"/>
      <c r="HCT45" s="672"/>
      <c r="HCU45" s="740"/>
      <c r="HCV45" s="1140"/>
      <c r="HCW45" s="671"/>
      <c r="HCX45" s="672"/>
      <c r="HCY45" s="740"/>
      <c r="HCZ45" s="1140"/>
      <c r="HDA45" s="671"/>
      <c r="HDB45" s="672"/>
      <c r="HDC45" s="740"/>
      <c r="HDD45" s="1140"/>
      <c r="HDE45" s="671"/>
      <c r="HDF45" s="672"/>
      <c r="HDG45" s="740"/>
      <c r="HDH45" s="1140"/>
      <c r="HDI45" s="671"/>
      <c r="HDJ45" s="672"/>
      <c r="HDK45" s="740"/>
      <c r="HDL45" s="1140"/>
      <c r="HDM45" s="671"/>
      <c r="HDN45" s="672"/>
      <c r="HDO45" s="740"/>
      <c r="HDP45" s="1140"/>
      <c r="HDQ45" s="671"/>
      <c r="HDR45" s="672"/>
      <c r="HDS45" s="740"/>
      <c r="HDT45" s="1140"/>
      <c r="HDU45" s="671"/>
      <c r="HDV45" s="672"/>
      <c r="HDW45" s="740"/>
      <c r="HDX45" s="1140"/>
      <c r="HDY45" s="671"/>
      <c r="HDZ45" s="672"/>
      <c r="HEA45" s="740"/>
      <c r="HEB45" s="1140"/>
      <c r="HEC45" s="671"/>
      <c r="HED45" s="672"/>
      <c r="HEE45" s="740"/>
      <c r="HEF45" s="1140"/>
      <c r="HEG45" s="671"/>
      <c r="HEH45" s="672"/>
      <c r="HEI45" s="740"/>
      <c r="HEJ45" s="1140"/>
      <c r="HEK45" s="671"/>
      <c r="HEL45" s="672"/>
      <c r="HEM45" s="740"/>
      <c r="HEN45" s="1140"/>
      <c r="HEO45" s="671"/>
      <c r="HEP45" s="672"/>
      <c r="HEQ45" s="740"/>
      <c r="HER45" s="1140"/>
      <c r="HES45" s="671"/>
      <c r="HET45" s="672"/>
      <c r="HEU45" s="740"/>
      <c r="HEV45" s="1140"/>
      <c r="HEW45" s="671"/>
      <c r="HEX45" s="672"/>
      <c r="HEY45" s="740"/>
      <c r="HEZ45" s="1140"/>
      <c r="HFA45" s="671"/>
      <c r="HFB45" s="672"/>
      <c r="HFC45" s="740"/>
      <c r="HFD45" s="1140"/>
      <c r="HFE45" s="671"/>
      <c r="HFF45" s="672"/>
      <c r="HFG45" s="740"/>
      <c r="HFH45" s="1140"/>
      <c r="HFI45" s="671"/>
      <c r="HFJ45" s="672"/>
      <c r="HFK45" s="740"/>
      <c r="HFL45" s="1140"/>
      <c r="HFM45" s="671"/>
      <c r="HFN45" s="672"/>
      <c r="HFO45" s="740"/>
      <c r="HFP45" s="1140"/>
      <c r="HFQ45" s="671"/>
      <c r="HFR45" s="672"/>
      <c r="HFS45" s="740"/>
      <c r="HFT45" s="1140"/>
      <c r="HFU45" s="671"/>
      <c r="HFV45" s="672"/>
      <c r="HFW45" s="740"/>
      <c r="HFX45" s="1140"/>
      <c r="HFY45" s="671"/>
      <c r="HFZ45" s="672"/>
      <c r="HGA45" s="740"/>
      <c r="HGB45" s="1140"/>
      <c r="HGC45" s="671"/>
      <c r="HGD45" s="672"/>
      <c r="HGE45" s="740"/>
      <c r="HGF45" s="1140"/>
      <c r="HGG45" s="671"/>
      <c r="HGH45" s="672"/>
      <c r="HGI45" s="740"/>
      <c r="HGJ45" s="1140"/>
      <c r="HGK45" s="671"/>
      <c r="HGL45" s="672"/>
      <c r="HGM45" s="740"/>
      <c r="HGN45" s="1140"/>
      <c r="HGO45" s="671"/>
      <c r="HGP45" s="672"/>
      <c r="HGQ45" s="740"/>
      <c r="HGR45" s="1140"/>
      <c r="HGS45" s="671"/>
      <c r="HGT45" s="672"/>
      <c r="HGU45" s="740"/>
      <c r="HGV45" s="1140"/>
      <c r="HGW45" s="671"/>
      <c r="HGX45" s="672"/>
      <c r="HGY45" s="740"/>
      <c r="HGZ45" s="1140"/>
      <c r="HHA45" s="671"/>
      <c r="HHB45" s="672"/>
      <c r="HHC45" s="740"/>
      <c r="HHD45" s="1140"/>
      <c r="HHE45" s="671"/>
      <c r="HHF45" s="672"/>
      <c r="HHG45" s="740"/>
      <c r="HHH45" s="1140"/>
      <c r="HHI45" s="671"/>
      <c r="HHJ45" s="672"/>
      <c r="HHK45" s="740"/>
      <c r="HHL45" s="1140"/>
      <c r="HHM45" s="671"/>
      <c r="HHN45" s="672"/>
      <c r="HHO45" s="740"/>
      <c r="HHP45" s="1140"/>
      <c r="HHQ45" s="671"/>
      <c r="HHR45" s="672"/>
      <c r="HHS45" s="740"/>
      <c r="HHT45" s="1140"/>
      <c r="HHU45" s="671"/>
      <c r="HHV45" s="672"/>
      <c r="HHW45" s="740"/>
      <c r="HHX45" s="1140"/>
      <c r="HHY45" s="671"/>
      <c r="HHZ45" s="672"/>
      <c r="HIA45" s="740"/>
      <c r="HIB45" s="1140"/>
      <c r="HIC45" s="671"/>
      <c r="HID45" s="672"/>
      <c r="HIE45" s="740"/>
      <c r="HIF45" s="1140"/>
      <c r="HIG45" s="671"/>
      <c r="HIH45" s="672"/>
      <c r="HII45" s="740"/>
      <c r="HIJ45" s="1140"/>
      <c r="HIK45" s="671"/>
      <c r="HIL45" s="672"/>
      <c r="HIM45" s="740"/>
      <c r="HIN45" s="1140"/>
      <c r="HIO45" s="671"/>
      <c r="HIP45" s="672"/>
      <c r="HIQ45" s="740"/>
      <c r="HIR45" s="1140"/>
      <c r="HIS45" s="671"/>
      <c r="HIT45" s="672"/>
      <c r="HIU45" s="740"/>
      <c r="HIV45" s="1140"/>
      <c r="HIW45" s="671"/>
      <c r="HIX45" s="672"/>
      <c r="HIY45" s="740"/>
      <c r="HIZ45" s="1140"/>
      <c r="HJA45" s="671"/>
      <c r="HJB45" s="672"/>
      <c r="HJC45" s="740"/>
      <c r="HJD45" s="1140"/>
      <c r="HJE45" s="671"/>
      <c r="HJF45" s="672"/>
      <c r="HJG45" s="740"/>
      <c r="HJH45" s="1140"/>
      <c r="HJI45" s="671"/>
      <c r="HJJ45" s="672"/>
      <c r="HJK45" s="740"/>
      <c r="HJL45" s="1140"/>
      <c r="HJM45" s="671"/>
      <c r="HJN45" s="672"/>
      <c r="HJO45" s="740"/>
      <c r="HJP45" s="1140"/>
      <c r="HJQ45" s="671"/>
      <c r="HJR45" s="672"/>
      <c r="HJS45" s="740"/>
      <c r="HJT45" s="1140"/>
      <c r="HJU45" s="671"/>
      <c r="HJV45" s="672"/>
      <c r="HJW45" s="740"/>
      <c r="HJX45" s="1140"/>
      <c r="HJY45" s="671"/>
      <c r="HJZ45" s="672"/>
      <c r="HKA45" s="740"/>
      <c r="HKB45" s="1140"/>
      <c r="HKC45" s="671"/>
      <c r="HKD45" s="672"/>
      <c r="HKE45" s="740"/>
      <c r="HKF45" s="1140"/>
      <c r="HKG45" s="671"/>
      <c r="HKH45" s="672"/>
      <c r="HKI45" s="740"/>
      <c r="HKJ45" s="1140"/>
      <c r="HKK45" s="671"/>
      <c r="HKL45" s="672"/>
      <c r="HKM45" s="740"/>
      <c r="HKN45" s="1140"/>
      <c r="HKO45" s="671"/>
      <c r="HKP45" s="672"/>
      <c r="HKQ45" s="740"/>
      <c r="HKR45" s="1140"/>
      <c r="HKS45" s="671"/>
      <c r="HKT45" s="672"/>
      <c r="HKU45" s="740"/>
      <c r="HKV45" s="1140"/>
      <c r="HKW45" s="671"/>
      <c r="HKX45" s="672"/>
      <c r="HKY45" s="740"/>
      <c r="HKZ45" s="1140"/>
      <c r="HLA45" s="671"/>
      <c r="HLB45" s="672"/>
      <c r="HLC45" s="740"/>
      <c r="HLD45" s="1140"/>
      <c r="HLE45" s="671"/>
      <c r="HLF45" s="672"/>
      <c r="HLG45" s="740"/>
      <c r="HLH45" s="1140"/>
      <c r="HLI45" s="671"/>
      <c r="HLJ45" s="672"/>
      <c r="HLK45" s="740"/>
      <c r="HLL45" s="1140"/>
      <c r="HLM45" s="671"/>
      <c r="HLN45" s="672"/>
      <c r="HLO45" s="740"/>
      <c r="HLP45" s="1140"/>
      <c r="HLQ45" s="671"/>
      <c r="HLR45" s="672"/>
      <c r="HLS45" s="740"/>
      <c r="HLT45" s="1140"/>
      <c r="HLU45" s="671"/>
      <c r="HLV45" s="672"/>
      <c r="HLW45" s="740"/>
      <c r="HLX45" s="1140"/>
      <c r="HLY45" s="671"/>
      <c r="HLZ45" s="672"/>
      <c r="HMA45" s="740"/>
      <c r="HMB45" s="1140"/>
      <c r="HMC45" s="671"/>
      <c r="HMD45" s="672"/>
      <c r="HME45" s="740"/>
      <c r="HMF45" s="1140"/>
      <c r="HMG45" s="671"/>
      <c r="HMH45" s="672"/>
      <c r="HMI45" s="740"/>
      <c r="HMJ45" s="1140"/>
      <c r="HMK45" s="671"/>
      <c r="HML45" s="672"/>
      <c r="HMM45" s="740"/>
      <c r="HMN45" s="1140"/>
      <c r="HMO45" s="671"/>
      <c r="HMP45" s="672"/>
      <c r="HMQ45" s="740"/>
      <c r="HMR45" s="1140"/>
      <c r="HMS45" s="671"/>
      <c r="HMT45" s="672"/>
      <c r="HMU45" s="740"/>
      <c r="HMV45" s="1140"/>
      <c r="HMW45" s="671"/>
      <c r="HMX45" s="672"/>
      <c r="HMY45" s="740"/>
      <c r="HMZ45" s="1140"/>
      <c r="HNA45" s="671"/>
      <c r="HNB45" s="672"/>
      <c r="HNC45" s="740"/>
      <c r="HND45" s="1140"/>
      <c r="HNE45" s="671"/>
      <c r="HNF45" s="672"/>
      <c r="HNG45" s="740"/>
      <c r="HNH45" s="1140"/>
      <c r="HNI45" s="671"/>
      <c r="HNJ45" s="672"/>
      <c r="HNK45" s="740"/>
      <c r="HNL45" s="1140"/>
      <c r="HNM45" s="671"/>
      <c r="HNN45" s="672"/>
      <c r="HNO45" s="740"/>
      <c r="HNP45" s="1140"/>
      <c r="HNQ45" s="671"/>
      <c r="HNR45" s="672"/>
      <c r="HNS45" s="740"/>
      <c r="HNT45" s="1140"/>
      <c r="HNU45" s="671"/>
      <c r="HNV45" s="672"/>
      <c r="HNW45" s="740"/>
      <c r="HNX45" s="1140"/>
      <c r="HNY45" s="671"/>
      <c r="HNZ45" s="672"/>
      <c r="HOA45" s="740"/>
      <c r="HOB45" s="1140"/>
      <c r="HOC45" s="671"/>
      <c r="HOD45" s="672"/>
      <c r="HOE45" s="740"/>
      <c r="HOF45" s="1140"/>
      <c r="HOG45" s="671"/>
      <c r="HOH45" s="672"/>
      <c r="HOI45" s="740"/>
      <c r="HOJ45" s="1140"/>
      <c r="HOK45" s="671"/>
      <c r="HOL45" s="672"/>
      <c r="HOM45" s="740"/>
      <c r="HON45" s="1140"/>
      <c r="HOO45" s="671"/>
      <c r="HOP45" s="672"/>
      <c r="HOQ45" s="740"/>
      <c r="HOR45" s="1140"/>
      <c r="HOS45" s="671"/>
      <c r="HOT45" s="672"/>
      <c r="HOU45" s="740"/>
      <c r="HOV45" s="1140"/>
      <c r="HOW45" s="671"/>
      <c r="HOX45" s="672"/>
      <c r="HOY45" s="740"/>
      <c r="HOZ45" s="1140"/>
      <c r="HPA45" s="671"/>
      <c r="HPB45" s="672"/>
      <c r="HPC45" s="740"/>
      <c r="HPD45" s="1140"/>
      <c r="HPE45" s="671"/>
      <c r="HPF45" s="672"/>
      <c r="HPG45" s="740"/>
      <c r="HPH45" s="1140"/>
      <c r="HPI45" s="671"/>
      <c r="HPJ45" s="672"/>
      <c r="HPK45" s="740"/>
      <c r="HPL45" s="1140"/>
      <c r="HPM45" s="671"/>
      <c r="HPN45" s="672"/>
      <c r="HPO45" s="740"/>
      <c r="HPP45" s="1140"/>
      <c r="HPQ45" s="671"/>
      <c r="HPR45" s="672"/>
      <c r="HPS45" s="740"/>
      <c r="HPT45" s="1140"/>
      <c r="HPU45" s="671"/>
      <c r="HPV45" s="672"/>
      <c r="HPW45" s="740"/>
      <c r="HPX45" s="1140"/>
      <c r="HPY45" s="671"/>
      <c r="HPZ45" s="672"/>
      <c r="HQA45" s="740"/>
      <c r="HQB45" s="1140"/>
      <c r="HQC45" s="671"/>
      <c r="HQD45" s="672"/>
      <c r="HQE45" s="740"/>
      <c r="HQF45" s="1140"/>
      <c r="HQG45" s="671"/>
      <c r="HQH45" s="672"/>
      <c r="HQI45" s="740"/>
      <c r="HQJ45" s="1140"/>
      <c r="HQK45" s="671"/>
      <c r="HQL45" s="672"/>
      <c r="HQM45" s="740"/>
      <c r="HQN45" s="1140"/>
      <c r="HQO45" s="671"/>
      <c r="HQP45" s="672"/>
      <c r="HQQ45" s="740"/>
      <c r="HQR45" s="1140"/>
      <c r="HQS45" s="671"/>
      <c r="HQT45" s="672"/>
      <c r="HQU45" s="740"/>
      <c r="HQV45" s="1140"/>
      <c r="HQW45" s="671"/>
      <c r="HQX45" s="672"/>
      <c r="HQY45" s="740"/>
      <c r="HQZ45" s="1140"/>
      <c r="HRA45" s="671"/>
      <c r="HRB45" s="672"/>
      <c r="HRC45" s="740"/>
      <c r="HRD45" s="1140"/>
      <c r="HRE45" s="671"/>
      <c r="HRF45" s="672"/>
      <c r="HRG45" s="740"/>
      <c r="HRH45" s="1140"/>
      <c r="HRI45" s="671"/>
      <c r="HRJ45" s="672"/>
      <c r="HRK45" s="740"/>
      <c r="HRL45" s="1140"/>
      <c r="HRM45" s="671"/>
      <c r="HRN45" s="672"/>
      <c r="HRO45" s="740"/>
      <c r="HRP45" s="1140"/>
      <c r="HRQ45" s="671"/>
      <c r="HRR45" s="672"/>
      <c r="HRS45" s="740"/>
      <c r="HRT45" s="1140"/>
      <c r="HRU45" s="671"/>
      <c r="HRV45" s="672"/>
      <c r="HRW45" s="740"/>
      <c r="HRX45" s="1140"/>
      <c r="HRY45" s="671"/>
      <c r="HRZ45" s="672"/>
      <c r="HSA45" s="740"/>
      <c r="HSB45" s="1140"/>
      <c r="HSC45" s="671"/>
      <c r="HSD45" s="672"/>
      <c r="HSE45" s="740"/>
      <c r="HSF45" s="1140"/>
      <c r="HSG45" s="671"/>
      <c r="HSH45" s="672"/>
      <c r="HSI45" s="740"/>
      <c r="HSJ45" s="1140"/>
      <c r="HSK45" s="671"/>
      <c r="HSL45" s="672"/>
      <c r="HSM45" s="740"/>
      <c r="HSN45" s="1140"/>
      <c r="HSO45" s="671"/>
      <c r="HSP45" s="672"/>
      <c r="HSQ45" s="740"/>
      <c r="HSR45" s="1140"/>
      <c r="HSS45" s="671"/>
      <c r="HST45" s="672"/>
      <c r="HSU45" s="740"/>
      <c r="HSV45" s="1140"/>
      <c r="HSW45" s="671"/>
      <c r="HSX45" s="672"/>
      <c r="HSY45" s="740"/>
      <c r="HSZ45" s="1140"/>
      <c r="HTA45" s="671"/>
      <c r="HTB45" s="672"/>
      <c r="HTC45" s="740"/>
      <c r="HTD45" s="1140"/>
      <c r="HTE45" s="671"/>
      <c r="HTF45" s="672"/>
      <c r="HTG45" s="740"/>
      <c r="HTH45" s="1140"/>
      <c r="HTI45" s="671"/>
      <c r="HTJ45" s="672"/>
      <c r="HTK45" s="740"/>
      <c r="HTL45" s="1140"/>
      <c r="HTM45" s="671"/>
      <c r="HTN45" s="672"/>
      <c r="HTO45" s="740"/>
      <c r="HTP45" s="1140"/>
      <c r="HTQ45" s="671"/>
      <c r="HTR45" s="672"/>
      <c r="HTS45" s="740"/>
      <c r="HTT45" s="1140"/>
      <c r="HTU45" s="671"/>
      <c r="HTV45" s="672"/>
      <c r="HTW45" s="740"/>
      <c r="HTX45" s="1140"/>
      <c r="HTY45" s="671"/>
      <c r="HTZ45" s="672"/>
      <c r="HUA45" s="740"/>
      <c r="HUB45" s="1140"/>
      <c r="HUC45" s="671"/>
      <c r="HUD45" s="672"/>
      <c r="HUE45" s="740"/>
      <c r="HUF45" s="1140"/>
      <c r="HUG45" s="671"/>
      <c r="HUH45" s="672"/>
      <c r="HUI45" s="740"/>
      <c r="HUJ45" s="1140"/>
      <c r="HUK45" s="671"/>
      <c r="HUL45" s="672"/>
      <c r="HUM45" s="740"/>
      <c r="HUN45" s="1140"/>
      <c r="HUO45" s="671"/>
      <c r="HUP45" s="672"/>
      <c r="HUQ45" s="740"/>
      <c r="HUR45" s="1140"/>
      <c r="HUS45" s="671"/>
      <c r="HUT45" s="672"/>
      <c r="HUU45" s="740"/>
      <c r="HUV45" s="1140"/>
      <c r="HUW45" s="671"/>
      <c r="HUX45" s="672"/>
      <c r="HUY45" s="740"/>
      <c r="HUZ45" s="1140"/>
      <c r="HVA45" s="671"/>
      <c r="HVB45" s="672"/>
      <c r="HVC45" s="740"/>
      <c r="HVD45" s="1140"/>
      <c r="HVE45" s="671"/>
      <c r="HVF45" s="672"/>
      <c r="HVG45" s="740"/>
      <c r="HVH45" s="1140"/>
      <c r="HVI45" s="671"/>
      <c r="HVJ45" s="672"/>
      <c r="HVK45" s="740"/>
      <c r="HVL45" s="1140"/>
      <c r="HVM45" s="671"/>
      <c r="HVN45" s="672"/>
      <c r="HVO45" s="740"/>
      <c r="HVP45" s="1140"/>
      <c r="HVQ45" s="671"/>
      <c r="HVR45" s="672"/>
      <c r="HVS45" s="740"/>
      <c r="HVT45" s="1140"/>
      <c r="HVU45" s="671"/>
      <c r="HVV45" s="672"/>
      <c r="HVW45" s="740"/>
      <c r="HVX45" s="1140"/>
      <c r="HVY45" s="671"/>
      <c r="HVZ45" s="672"/>
      <c r="HWA45" s="740"/>
      <c r="HWB45" s="1140"/>
      <c r="HWC45" s="671"/>
      <c r="HWD45" s="672"/>
      <c r="HWE45" s="740"/>
      <c r="HWF45" s="1140"/>
      <c r="HWG45" s="671"/>
      <c r="HWH45" s="672"/>
      <c r="HWI45" s="740"/>
      <c r="HWJ45" s="1140"/>
      <c r="HWK45" s="671"/>
      <c r="HWL45" s="672"/>
      <c r="HWM45" s="740"/>
      <c r="HWN45" s="1140"/>
      <c r="HWO45" s="671"/>
      <c r="HWP45" s="672"/>
      <c r="HWQ45" s="740"/>
      <c r="HWR45" s="1140"/>
      <c r="HWS45" s="671"/>
      <c r="HWT45" s="672"/>
      <c r="HWU45" s="740"/>
      <c r="HWV45" s="1140"/>
      <c r="HWW45" s="671"/>
      <c r="HWX45" s="672"/>
      <c r="HWY45" s="740"/>
      <c r="HWZ45" s="1140"/>
      <c r="HXA45" s="671"/>
      <c r="HXB45" s="672"/>
      <c r="HXC45" s="740"/>
      <c r="HXD45" s="1140"/>
      <c r="HXE45" s="671"/>
      <c r="HXF45" s="672"/>
      <c r="HXG45" s="740"/>
      <c r="HXH45" s="1140"/>
      <c r="HXI45" s="671"/>
      <c r="HXJ45" s="672"/>
      <c r="HXK45" s="740"/>
      <c r="HXL45" s="1140"/>
      <c r="HXM45" s="671"/>
      <c r="HXN45" s="672"/>
      <c r="HXO45" s="740"/>
      <c r="HXP45" s="1140"/>
      <c r="HXQ45" s="671"/>
      <c r="HXR45" s="672"/>
      <c r="HXS45" s="740"/>
      <c r="HXT45" s="1140"/>
      <c r="HXU45" s="671"/>
      <c r="HXV45" s="672"/>
      <c r="HXW45" s="740"/>
      <c r="HXX45" s="1140"/>
      <c r="HXY45" s="671"/>
      <c r="HXZ45" s="672"/>
      <c r="HYA45" s="740"/>
      <c r="HYB45" s="1140"/>
      <c r="HYC45" s="671"/>
      <c r="HYD45" s="672"/>
      <c r="HYE45" s="740"/>
      <c r="HYF45" s="1140"/>
      <c r="HYG45" s="671"/>
      <c r="HYH45" s="672"/>
      <c r="HYI45" s="740"/>
      <c r="HYJ45" s="1140"/>
      <c r="HYK45" s="671"/>
      <c r="HYL45" s="672"/>
      <c r="HYM45" s="740"/>
      <c r="HYN45" s="1140"/>
      <c r="HYO45" s="671"/>
      <c r="HYP45" s="672"/>
      <c r="HYQ45" s="740"/>
      <c r="HYR45" s="1140"/>
      <c r="HYS45" s="671"/>
      <c r="HYT45" s="672"/>
      <c r="HYU45" s="740"/>
      <c r="HYV45" s="1140"/>
      <c r="HYW45" s="671"/>
      <c r="HYX45" s="672"/>
      <c r="HYY45" s="740"/>
      <c r="HYZ45" s="1140"/>
      <c r="HZA45" s="671"/>
      <c r="HZB45" s="672"/>
      <c r="HZC45" s="740"/>
      <c r="HZD45" s="1140"/>
      <c r="HZE45" s="671"/>
      <c r="HZF45" s="672"/>
      <c r="HZG45" s="740"/>
      <c r="HZH45" s="1140"/>
      <c r="HZI45" s="671"/>
      <c r="HZJ45" s="672"/>
      <c r="HZK45" s="740"/>
      <c r="HZL45" s="1140"/>
      <c r="HZM45" s="671"/>
      <c r="HZN45" s="672"/>
      <c r="HZO45" s="740"/>
      <c r="HZP45" s="1140"/>
      <c r="HZQ45" s="671"/>
      <c r="HZR45" s="672"/>
      <c r="HZS45" s="740"/>
      <c r="HZT45" s="1140"/>
      <c r="HZU45" s="671"/>
      <c r="HZV45" s="672"/>
      <c r="HZW45" s="740"/>
      <c r="HZX45" s="1140"/>
      <c r="HZY45" s="671"/>
      <c r="HZZ45" s="672"/>
      <c r="IAA45" s="740"/>
      <c r="IAB45" s="1140"/>
      <c r="IAC45" s="671"/>
      <c r="IAD45" s="672"/>
      <c r="IAE45" s="740"/>
      <c r="IAF45" s="1140"/>
      <c r="IAG45" s="671"/>
      <c r="IAH45" s="672"/>
      <c r="IAI45" s="740"/>
      <c r="IAJ45" s="1140"/>
      <c r="IAK45" s="671"/>
      <c r="IAL45" s="672"/>
      <c r="IAM45" s="740"/>
      <c r="IAN45" s="1140"/>
      <c r="IAO45" s="671"/>
      <c r="IAP45" s="672"/>
      <c r="IAQ45" s="740"/>
      <c r="IAR45" s="1140"/>
      <c r="IAS45" s="671"/>
      <c r="IAT45" s="672"/>
      <c r="IAU45" s="740"/>
      <c r="IAV45" s="1140"/>
      <c r="IAW45" s="671"/>
      <c r="IAX45" s="672"/>
      <c r="IAY45" s="740"/>
      <c r="IAZ45" s="1140"/>
      <c r="IBA45" s="671"/>
      <c r="IBB45" s="672"/>
      <c r="IBC45" s="740"/>
      <c r="IBD45" s="1140"/>
      <c r="IBE45" s="671"/>
      <c r="IBF45" s="672"/>
      <c r="IBG45" s="740"/>
      <c r="IBH45" s="1140"/>
      <c r="IBI45" s="671"/>
      <c r="IBJ45" s="672"/>
      <c r="IBK45" s="740"/>
      <c r="IBL45" s="1140"/>
      <c r="IBM45" s="671"/>
      <c r="IBN45" s="672"/>
      <c r="IBO45" s="740"/>
      <c r="IBP45" s="1140"/>
      <c r="IBQ45" s="671"/>
      <c r="IBR45" s="672"/>
      <c r="IBS45" s="740"/>
      <c r="IBT45" s="1140"/>
      <c r="IBU45" s="671"/>
      <c r="IBV45" s="672"/>
      <c r="IBW45" s="740"/>
      <c r="IBX45" s="1140"/>
      <c r="IBY45" s="671"/>
      <c r="IBZ45" s="672"/>
      <c r="ICA45" s="740"/>
      <c r="ICB45" s="1140"/>
      <c r="ICC45" s="671"/>
      <c r="ICD45" s="672"/>
      <c r="ICE45" s="740"/>
      <c r="ICF45" s="1140"/>
      <c r="ICG45" s="671"/>
      <c r="ICH45" s="672"/>
      <c r="ICI45" s="740"/>
      <c r="ICJ45" s="1140"/>
      <c r="ICK45" s="671"/>
      <c r="ICL45" s="672"/>
      <c r="ICM45" s="740"/>
      <c r="ICN45" s="1140"/>
      <c r="ICO45" s="671"/>
      <c r="ICP45" s="672"/>
      <c r="ICQ45" s="740"/>
      <c r="ICR45" s="1140"/>
      <c r="ICS45" s="671"/>
      <c r="ICT45" s="672"/>
      <c r="ICU45" s="740"/>
      <c r="ICV45" s="1140"/>
      <c r="ICW45" s="671"/>
      <c r="ICX45" s="672"/>
      <c r="ICY45" s="740"/>
      <c r="ICZ45" s="1140"/>
      <c r="IDA45" s="671"/>
      <c r="IDB45" s="672"/>
      <c r="IDC45" s="740"/>
      <c r="IDD45" s="1140"/>
      <c r="IDE45" s="671"/>
      <c r="IDF45" s="672"/>
      <c r="IDG45" s="740"/>
      <c r="IDH45" s="1140"/>
      <c r="IDI45" s="671"/>
      <c r="IDJ45" s="672"/>
      <c r="IDK45" s="740"/>
      <c r="IDL45" s="1140"/>
      <c r="IDM45" s="671"/>
      <c r="IDN45" s="672"/>
      <c r="IDO45" s="740"/>
      <c r="IDP45" s="1140"/>
      <c r="IDQ45" s="671"/>
      <c r="IDR45" s="672"/>
      <c r="IDS45" s="740"/>
      <c r="IDT45" s="1140"/>
      <c r="IDU45" s="671"/>
      <c r="IDV45" s="672"/>
      <c r="IDW45" s="740"/>
      <c r="IDX45" s="1140"/>
      <c r="IDY45" s="671"/>
      <c r="IDZ45" s="672"/>
      <c r="IEA45" s="740"/>
      <c r="IEB45" s="1140"/>
      <c r="IEC45" s="671"/>
      <c r="IED45" s="672"/>
      <c r="IEE45" s="740"/>
      <c r="IEF45" s="1140"/>
      <c r="IEG45" s="671"/>
      <c r="IEH45" s="672"/>
      <c r="IEI45" s="740"/>
      <c r="IEJ45" s="1140"/>
      <c r="IEK45" s="671"/>
      <c r="IEL45" s="672"/>
      <c r="IEM45" s="740"/>
      <c r="IEN45" s="1140"/>
      <c r="IEO45" s="671"/>
      <c r="IEP45" s="672"/>
      <c r="IEQ45" s="740"/>
      <c r="IER45" s="1140"/>
      <c r="IES45" s="671"/>
      <c r="IET45" s="672"/>
      <c r="IEU45" s="740"/>
      <c r="IEV45" s="1140"/>
      <c r="IEW45" s="671"/>
      <c r="IEX45" s="672"/>
      <c r="IEY45" s="740"/>
      <c r="IEZ45" s="1140"/>
      <c r="IFA45" s="671"/>
      <c r="IFB45" s="672"/>
      <c r="IFC45" s="740"/>
      <c r="IFD45" s="1140"/>
      <c r="IFE45" s="671"/>
      <c r="IFF45" s="672"/>
      <c r="IFG45" s="740"/>
      <c r="IFH45" s="1140"/>
      <c r="IFI45" s="671"/>
      <c r="IFJ45" s="672"/>
      <c r="IFK45" s="740"/>
      <c r="IFL45" s="1140"/>
      <c r="IFM45" s="671"/>
      <c r="IFN45" s="672"/>
      <c r="IFO45" s="740"/>
      <c r="IFP45" s="1140"/>
      <c r="IFQ45" s="671"/>
      <c r="IFR45" s="672"/>
      <c r="IFS45" s="740"/>
      <c r="IFT45" s="1140"/>
      <c r="IFU45" s="671"/>
      <c r="IFV45" s="672"/>
      <c r="IFW45" s="740"/>
      <c r="IFX45" s="1140"/>
      <c r="IFY45" s="671"/>
      <c r="IFZ45" s="672"/>
      <c r="IGA45" s="740"/>
      <c r="IGB45" s="1140"/>
      <c r="IGC45" s="671"/>
      <c r="IGD45" s="672"/>
      <c r="IGE45" s="740"/>
      <c r="IGF45" s="1140"/>
      <c r="IGG45" s="671"/>
      <c r="IGH45" s="672"/>
      <c r="IGI45" s="740"/>
      <c r="IGJ45" s="1140"/>
      <c r="IGK45" s="671"/>
      <c r="IGL45" s="672"/>
      <c r="IGM45" s="740"/>
      <c r="IGN45" s="1140"/>
      <c r="IGO45" s="671"/>
      <c r="IGP45" s="672"/>
      <c r="IGQ45" s="740"/>
      <c r="IGR45" s="1140"/>
      <c r="IGS45" s="671"/>
      <c r="IGT45" s="672"/>
      <c r="IGU45" s="740"/>
      <c r="IGV45" s="1140"/>
      <c r="IGW45" s="671"/>
      <c r="IGX45" s="672"/>
      <c r="IGY45" s="740"/>
      <c r="IGZ45" s="1140"/>
      <c r="IHA45" s="671"/>
      <c r="IHB45" s="672"/>
      <c r="IHC45" s="740"/>
      <c r="IHD45" s="1140"/>
      <c r="IHE45" s="671"/>
      <c r="IHF45" s="672"/>
      <c r="IHG45" s="740"/>
      <c r="IHH45" s="1140"/>
      <c r="IHI45" s="671"/>
      <c r="IHJ45" s="672"/>
      <c r="IHK45" s="740"/>
      <c r="IHL45" s="1140"/>
      <c r="IHM45" s="671"/>
      <c r="IHN45" s="672"/>
      <c r="IHO45" s="740"/>
      <c r="IHP45" s="1140"/>
      <c r="IHQ45" s="671"/>
      <c r="IHR45" s="672"/>
      <c r="IHS45" s="740"/>
      <c r="IHT45" s="1140"/>
      <c r="IHU45" s="671"/>
      <c r="IHV45" s="672"/>
      <c r="IHW45" s="740"/>
      <c r="IHX45" s="1140"/>
      <c r="IHY45" s="671"/>
      <c r="IHZ45" s="672"/>
      <c r="IIA45" s="740"/>
      <c r="IIB45" s="1140"/>
      <c r="IIC45" s="671"/>
      <c r="IID45" s="672"/>
      <c r="IIE45" s="740"/>
      <c r="IIF45" s="1140"/>
      <c r="IIG45" s="671"/>
      <c r="IIH45" s="672"/>
      <c r="III45" s="740"/>
      <c r="IIJ45" s="1140"/>
      <c r="IIK45" s="671"/>
      <c r="IIL45" s="672"/>
      <c r="IIM45" s="740"/>
      <c r="IIN45" s="1140"/>
      <c r="IIO45" s="671"/>
      <c r="IIP45" s="672"/>
      <c r="IIQ45" s="740"/>
      <c r="IIR45" s="1140"/>
      <c r="IIS45" s="671"/>
      <c r="IIT45" s="672"/>
      <c r="IIU45" s="740"/>
      <c r="IIV45" s="1140"/>
      <c r="IIW45" s="671"/>
      <c r="IIX45" s="672"/>
      <c r="IIY45" s="740"/>
      <c r="IIZ45" s="1140"/>
      <c r="IJA45" s="671"/>
      <c r="IJB45" s="672"/>
      <c r="IJC45" s="740"/>
      <c r="IJD45" s="1140"/>
      <c r="IJE45" s="671"/>
      <c r="IJF45" s="672"/>
      <c r="IJG45" s="740"/>
      <c r="IJH45" s="1140"/>
      <c r="IJI45" s="671"/>
      <c r="IJJ45" s="672"/>
      <c r="IJK45" s="740"/>
      <c r="IJL45" s="1140"/>
      <c r="IJM45" s="671"/>
      <c r="IJN45" s="672"/>
      <c r="IJO45" s="740"/>
      <c r="IJP45" s="1140"/>
      <c r="IJQ45" s="671"/>
      <c r="IJR45" s="672"/>
      <c r="IJS45" s="740"/>
      <c r="IJT45" s="1140"/>
      <c r="IJU45" s="671"/>
      <c r="IJV45" s="672"/>
      <c r="IJW45" s="740"/>
      <c r="IJX45" s="1140"/>
      <c r="IJY45" s="671"/>
      <c r="IJZ45" s="672"/>
      <c r="IKA45" s="740"/>
      <c r="IKB45" s="1140"/>
      <c r="IKC45" s="671"/>
      <c r="IKD45" s="672"/>
      <c r="IKE45" s="740"/>
      <c r="IKF45" s="1140"/>
      <c r="IKG45" s="671"/>
      <c r="IKH45" s="672"/>
      <c r="IKI45" s="740"/>
      <c r="IKJ45" s="1140"/>
      <c r="IKK45" s="671"/>
      <c r="IKL45" s="672"/>
      <c r="IKM45" s="740"/>
      <c r="IKN45" s="1140"/>
      <c r="IKO45" s="671"/>
      <c r="IKP45" s="672"/>
      <c r="IKQ45" s="740"/>
      <c r="IKR45" s="1140"/>
      <c r="IKS45" s="671"/>
      <c r="IKT45" s="672"/>
      <c r="IKU45" s="740"/>
      <c r="IKV45" s="1140"/>
      <c r="IKW45" s="671"/>
      <c r="IKX45" s="672"/>
      <c r="IKY45" s="740"/>
      <c r="IKZ45" s="1140"/>
      <c r="ILA45" s="671"/>
      <c r="ILB45" s="672"/>
      <c r="ILC45" s="740"/>
      <c r="ILD45" s="1140"/>
      <c r="ILE45" s="671"/>
      <c r="ILF45" s="672"/>
      <c r="ILG45" s="740"/>
      <c r="ILH45" s="1140"/>
      <c r="ILI45" s="671"/>
      <c r="ILJ45" s="672"/>
      <c r="ILK45" s="740"/>
      <c r="ILL45" s="1140"/>
      <c r="ILM45" s="671"/>
      <c r="ILN45" s="672"/>
      <c r="ILO45" s="740"/>
      <c r="ILP45" s="1140"/>
      <c r="ILQ45" s="671"/>
      <c r="ILR45" s="672"/>
      <c r="ILS45" s="740"/>
      <c r="ILT45" s="1140"/>
      <c r="ILU45" s="671"/>
      <c r="ILV45" s="672"/>
      <c r="ILW45" s="740"/>
      <c r="ILX45" s="1140"/>
      <c r="ILY45" s="671"/>
      <c r="ILZ45" s="672"/>
      <c r="IMA45" s="740"/>
      <c r="IMB45" s="1140"/>
      <c r="IMC45" s="671"/>
      <c r="IMD45" s="672"/>
      <c r="IME45" s="740"/>
      <c r="IMF45" s="1140"/>
      <c r="IMG45" s="671"/>
      <c r="IMH45" s="672"/>
      <c r="IMI45" s="740"/>
      <c r="IMJ45" s="1140"/>
      <c r="IMK45" s="671"/>
      <c r="IML45" s="672"/>
      <c r="IMM45" s="740"/>
      <c r="IMN45" s="1140"/>
      <c r="IMO45" s="671"/>
      <c r="IMP45" s="672"/>
      <c r="IMQ45" s="740"/>
      <c r="IMR45" s="1140"/>
      <c r="IMS45" s="671"/>
      <c r="IMT45" s="672"/>
      <c r="IMU45" s="740"/>
      <c r="IMV45" s="1140"/>
      <c r="IMW45" s="671"/>
      <c r="IMX45" s="672"/>
      <c r="IMY45" s="740"/>
      <c r="IMZ45" s="1140"/>
      <c r="INA45" s="671"/>
      <c r="INB45" s="672"/>
      <c r="INC45" s="740"/>
      <c r="IND45" s="1140"/>
      <c r="INE45" s="671"/>
      <c r="INF45" s="672"/>
      <c r="ING45" s="740"/>
      <c r="INH45" s="1140"/>
      <c r="INI45" s="671"/>
      <c r="INJ45" s="672"/>
      <c r="INK45" s="740"/>
      <c r="INL45" s="1140"/>
      <c r="INM45" s="671"/>
      <c r="INN45" s="672"/>
      <c r="INO45" s="740"/>
      <c r="INP45" s="1140"/>
      <c r="INQ45" s="671"/>
      <c r="INR45" s="672"/>
      <c r="INS45" s="740"/>
      <c r="INT45" s="1140"/>
      <c r="INU45" s="671"/>
      <c r="INV45" s="672"/>
      <c r="INW45" s="740"/>
      <c r="INX45" s="1140"/>
      <c r="INY45" s="671"/>
      <c r="INZ45" s="672"/>
      <c r="IOA45" s="740"/>
      <c r="IOB45" s="1140"/>
      <c r="IOC45" s="671"/>
      <c r="IOD45" s="672"/>
      <c r="IOE45" s="740"/>
      <c r="IOF45" s="1140"/>
      <c r="IOG45" s="671"/>
      <c r="IOH45" s="672"/>
      <c r="IOI45" s="740"/>
      <c r="IOJ45" s="1140"/>
      <c r="IOK45" s="671"/>
      <c r="IOL45" s="672"/>
      <c r="IOM45" s="740"/>
      <c r="ION45" s="1140"/>
      <c r="IOO45" s="671"/>
      <c r="IOP45" s="672"/>
      <c r="IOQ45" s="740"/>
      <c r="IOR45" s="1140"/>
      <c r="IOS45" s="671"/>
      <c r="IOT45" s="672"/>
      <c r="IOU45" s="740"/>
      <c r="IOV45" s="1140"/>
      <c r="IOW45" s="671"/>
      <c r="IOX45" s="672"/>
      <c r="IOY45" s="740"/>
      <c r="IOZ45" s="1140"/>
      <c r="IPA45" s="671"/>
      <c r="IPB45" s="672"/>
      <c r="IPC45" s="740"/>
      <c r="IPD45" s="1140"/>
      <c r="IPE45" s="671"/>
      <c r="IPF45" s="672"/>
      <c r="IPG45" s="740"/>
      <c r="IPH45" s="1140"/>
      <c r="IPI45" s="671"/>
      <c r="IPJ45" s="672"/>
      <c r="IPK45" s="740"/>
      <c r="IPL45" s="1140"/>
      <c r="IPM45" s="671"/>
      <c r="IPN45" s="672"/>
      <c r="IPO45" s="740"/>
      <c r="IPP45" s="1140"/>
      <c r="IPQ45" s="671"/>
      <c r="IPR45" s="672"/>
      <c r="IPS45" s="740"/>
      <c r="IPT45" s="1140"/>
      <c r="IPU45" s="671"/>
      <c r="IPV45" s="672"/>
      <c r="IPW45" s="740"/>
      <c r="IPX45" s="1140"/>
      <c r="IPY45" s="671"/>
      <c r="IPZ45" s="672"/>
      <c r="IQA45" s="740"/>
      <c r="IQB45" s="1140"/>
      <c r="IQC45" s="671"/>
      <c r="IQD45" s="672"/>
      <c r="IQE45" s="740"/>
      <c r="IQF45" s="1140"/>
      <c r="IQG45" s="671"/>
      <c r="IQH45" s="672"/>
      <c r="IQI45" s="740"/>
      <c r="IQJ45" s="1140"/>
      <c r="IQK45" s="671"/>
      <c r="IQL45" s="672"/>
      <c r="IQM45" s="740"/>
      <c r="IQN45" s="1140"/>
      <c r="IQO45" s="671"/>
      <c r="IQP45" s="672"/>
      <c r="IQQ45" s="740"/>
      <c r="IQR45" s="1140"/>
      <c r="IQS45" s="671"/>
      <c r="IQT45" s="672"/>
      <c r="IQU45" s="740"/>
      <c r="IQV45" s="1140"/>
      <c r="IQW45" s="671"/>
      <c r="IQX45" s="672"/>
      <c r="IQY45" s="740"/>
      <c r="IQZ45" s="1140"/>
      <c r="IRA45" s="671"/>
      <c r="IRB45" s="672"/>
      <c r="IRC45" s="740"/>
      <c r="IRD45" s="1140"/>
      <c r="IRE45" s="671"/>
      <c r="IRF45" s="672"/>
      <c r="IRG45" s="740"/>
      <c r="IRH45" s="1140"/>
      <c r="IRI45" s="671"/>
      <c r="IRJ45" s="672"/>
      <c r="IRK45" s="740"/>
      <c r="IRL45" s="1140"/>
      <c r="IRM45" s="671"/>
      <c r="IRN45" s="672"/>
      <c r="IRO45" s="740"/>
      <c r="IRP45" s="1140"/>
      <c r="IRQ45" s="671"/>
      <c r="IRR45" s="672"/>
      <c r="IRS45" s="740"/>
      <c r="IRT45" s="1140"/>
      <c r="IRU45" s="671"/>
      <c r="IRV45" s="672"/>
      <c r="IRW45" s="740"/>
      <c r="IRX45" s="1140"/>
      <c r="IRY45" s="671"/>
      <c r="IRZ45" s="672"/>
      <c r="ISA45" s="740"/>
      <c r="ISB45" s="1140"/>
      <c r="ISC45" s="671"/>
      <c r="ISD45" s="672"/>
      <c r="ISE45" s="740"/>
      <c r="ISF45" s="1140"/>
      <c r="ISG45" s="671"/>
      <c r="ISH45" s="672"/>
      <c r="ISI45" s="740"/>
      <c r="ISJ45" s="1140"/>
      <c r="ISK45" s="671"/>
      <c r="ISL45" s="672"/>
      <c r="ISM45" s="740"/>
      <c r="ISN45" s="1140"/>
      <c r="ISO45" s="671"/>
      <c r="ISP45" s="672"/>
      <c r="ISQ45" s="740"/>
      <c r="ISR45" s="1140"/>
      <c r="ISS45" s="671"/>
      <c r="IST45" s="672"/>
      <c r="ISU45" s="740"/>
      <c r="ISV45" s="1140"/>
      <c r="ISW45" s="671"/>
      <c r="ISX45" s="672"/>
      <c r="ISY45" s="740"/>
      <c r="ISZ45" s="1140"/>
      <c r="ITA45" s="671"/>
      <c r="ITB45" s="672"/>
      <c r="ITC45" s="740"/>
      <c r="ITD45" s="1140"/>
      <c r="ITE45" s="671"/>
      <c r="ITF45" s="672"/>
      <c r="ITG45" s="740"/>
      <c r="ITH45" s="1140"/>
      <c r="ITI45" s="671"/>
      <c r="ITJ45" s="672"/>
      <c r="ITK45" s="740"/>
      <c r="ITL45" s="1140"/>
      <c r="ITM45" s="671"/>
      <c r="ITN45" s="672"/>
      <c r="ITO45" s="740"/>
      <c r="ITP45" s="1140"/>
      <c r="ITQ45" s="671"/>
      <c r="ITR45" s="672"/>
      <c r="ITS45" s="740"/>
      <c r="ITT45" s="1140"/>
      <c r="ITU45" s="671"/>
      <c r="ITV45" s="672"/>
      <c r="ITW45" s="740"/>
      <c r="ITX45" s="1140"/>
      <c r="ITY45" s="671"/>
      <c r="ITZ45" s="672"/>
      <c r="IUA45" s="740"/>
      <c r="IUB45" s="1140"/>
      <c r="IUC45" s="671"/>
      <c r="IUD45" s="672"/>
      <c r="IUE45" s="740"/>
      <c r="IUF45" s="1140"/>
      <c r="IUG45" s="671"/>
      <c r="IUH45" s="672"/>
      <c r="IUI45" s="740"/>
      <c r="IUJ45" s="1140"/>
      <c r="IUK45" s="671"/>
      <c r="IUL45" s="672"/>
      <c r="IUM45" s="740"/>
      <c r="IUN45" s="1140"/>
      <c r="IUO45" s="671"/>
      <c r="IUP45" s="672"/>
      <c r="IUQ45" s="740"/>
      <c r="IUR45" s="1140"/>
      <c r="IUS45" s="671"/>
      <c r="IUT45" s="672"/>
      <c r="IUU45" s="740"/>
      <c r="IUV45" s="1140"/>
      <c r="IUW45" s="671"/>
      <c r="IUX45" s="672"/>
      <c r="IUY45" s="740"/>
      <c r="IUZ45" s="1140"/>
      <c r="IVA45" s="671"/>
      <c r="IVB45" s="672"/>
      <c r="IVC45" s="740"/>
      <c r="IVD45" s="1140"/>
      <c r="IVE45" s="671"/>
      <c r="IVF45" s="672"/>
      <c r="IVG45" s="740"/>
      <c r="IVH45" s="1140"/>
      <c r="IVI45" s="671"/>
      <c r="IVJ45" s="672"/>
      <c r="IVK45" s="740"/>
      <c r="IVL45" s="1140"/>
      <c r="IVM45" s="671"/>
      <c r="IVN45" s="672"/>
      <c r="IVO45" s="740"/>
      <c r="IVP45" s="1140"/>
      <c r="IVQ45" s="671"/>
      <c r="IVR45" s="672"/>
      <c r="IVS45" s="740"/>
      <c r="IVT45" s="1140"/>
      <c r="IVU45" s="671"/>
      <c r="IVV45" s="672"/>
      <c r="IVW45" s="740"/>
      <c r="IVX45" s="1140"/>
      <c r="IVY45" s="671"/>
      <c r="IVZ45" s="672"/>
      <c r="IWA45" s="740"/>
      <c r="IWB45" s="1140"/>
      <c r="IWC45" s="671"/>
      <c r="IWD45" s="672"/>
      <c r="IWE45" s="740"/>
      <c r="IWF45" s="1140"/>
      <c r="IWG45" s="671"/>
      <c r="IWH45" s="672"/>
      <c r="IWI45" s="740"/>
      <c r="IWJ45" s="1140"/>
      <c r="IWK45" s="671"/>
      <c r="IWL45" s="672"/>
      <c r="IWM45" s="740"/>
      <c r="IWN45" s="1140"/>
      <c r="IWO45" s="671"/>
      <c r="IWP45" s="672"/>
      <c r="IWQ45" s="740"/>
      <c r="IWR45" s="1140"/>
      <c r="IWS45" s="671"/>
      <c r="IWT45" s="672"/>
      <c r="IWU45" s="740"/>
      <c r="IWV45" s="1140"/>
      <c r="IWW45" s="671"/>
      <c r="IWX45" s="672"/>
      <c r="IWY45" s="740"/>
      <c r="IWZ45" s="1140"/>
      <c r="IXA45" s="671"/>
      <c r="IXB45" s="672"/>
      <c r="IXC45" s="740"/>
      <c r="IXD45" s="1140"/>
      <c r="IXE45" s="671"/>
      <c r="IXF45" s="672"/>
      <c r="IXG45" s="740"/>
      <c r="IXH45" s="1140"/>
      <c r="IXI45" s="671"/>
      <c r="IXJ45" s="672"/>
      <c r="IXK45" s="740"/>
      <c r="IXL45" s="1140"/>
      <c r="IXM45" s="671"/>
      <c r="IXN45" s="672"/>
      <c r="IXO45" s="740"/>
      <c r="IXP45" s="1140"/>
      <c r="IXQ45" s="671"/>
      <c r="IXR45" s="672"/>
      <c r="IXS45" s="740"/>
      <c r="IXT45" s="1140"/>
      <c r="IXU45" s="671"/>
      <c r="IXV45" s="672"/>
      <c r="IXW45" s="740"/>
      <c r="IXX45" s="1140"/>
      <c r="IXY45" s="671"/>
      <c r="IXZ45" s="672"/>
      <c r="IYA45" s="740"/>
      <c r="IYB45" s="1140"/>
      <c r="IYC45" s="671"/>
      <c r="IYD45" s="672"/>
      <c r="IYE45" s="740"/>
      <c r="IYF45" s="1140"/>
      <c r="IYG45" s="671"/>
      <c r="IYH45" s="672"/>
      <c r="IYI45" s="740"/>
      <c r="IYJ45" s="1140"/>
      <c r="IYK45" s="671"/>
      <c r="IYL45" s="672"/>
      <c r="IYM45" s="740"/>
      <c r="IYN45" s="1140"/>
      <c r="IYO45" s="671"/>
      <c r="IYP45" s="672"/>
      <c r="IYQ45" s="740"/>
      <c r="IYR45" s="1140"/>
      <c r="IYS45" s="671"/>
      <c r="IYT45" s="672"/>
      <c r="IYU45" s="740"/>
      <c r="IYV45" s="1140"/>
      <c r="IYW45" s="671"/>
      <c r="IYX45" s="672"/>
      <c r="IYY45" s="740"/>
      <c r="IYZ45" s="1140"/>
      <c r="IZA45" s="671"/>
      <c r="IZB45" s="672"/>
      <c r="IZC45" s="740"/>
      <c r="IZD45" s="1140"/>
      <c r="IZE45" s="671"/>
      <c r="IZF45" s="672"/>
      <c r="IZG45" s="740"/>
      <c r="IZH45" s="1140"/>
      <c r="IZI45" s="671"/>
      <c r="IZJ45" s="672"/>
      <c r="IZK45" s="740"/>
      <c r="IZL45" s="1140"/>
      <c r="IZM45" s="671"/>
      <c r="IZN45" s="672"/>
      <c r="IZO45" s="740"/>
      <c r="IZP45" s="1140"/>
      <c r="IZQ45" s="671"/>
      <c r="IZR45" s="672"/>
      <c r="IZS45" s="740"/>
      <c r="IZT45" s="1140"/>
      <c r="IZU45" s="671"/>
      <c r="IZV45" s="672"/>
      <c r="IZW45" s="740"/>
      <c r="IZX45" s="1140"/>
      <c r="IZY45" s="671"/>
      <c r="IZZ45" s="672"/>
      <c r="JAA45" s="740"/>
      <c r="JAB45" s="1140"/>
      <c r="JAC45" s="671"/>
      <c r="JAD45" s="672"/>
      <c r="JAE45" s="740"/>
      <c r="JAF45" s="1140"/>
      <c r="JAG45" s="671"/>
      <c r="JAH45" s="672"/>
      <c r="JAI45" s="740"/>
      <c r="JAJ45" s="1140"/>
      <c r="JAK45" s="671"/>
      <c r="JAL45" s="672"/>
      <c r="JAM45" s="740"/>
      <c r="JAN45" s="1140"/>
      <c r="JAO45" s="671"/>
      <c r="JAP45" s="672"/>
      <c r="JAQ45" s="740"/>
      <c r="JAR45" s="1140"/>
      <c r="JAS45" s="671"/>
      <c r="JAT45" s="672"/>
      <c r="JAU45" s="740"/>
      <c r="JAV45" s="1140"/>
      <c r="JAW45" s="671"/>
      <c r="JAX45" s="672"/>
      <c r="JAY45" s="740"/>
      <c r="JAZ45" s="1140"/>
      <c r="JBA45" s="671"/>
      <c r="JBB45" s="672"/>
      <c r="JBC45" s="740"/>
      <c r="JBD45" s="1140"/>
      <c r="JBE45" s="671"/>
      <c r="JBF45" s="672"/>
      <c r="JBG45" s="740"/>
      <c r="JBH45" s="1140"/>
      <c r="JBI45" s="671"/>
      <c r="JBJ45" s="672"/>
      <c r="JBK45" s="740"/>
      <c r="JBL45" s="1140"/>
      <c r="JBM45" s="671"/>
      <c r="JBN45" s="672"/>
      <c r="JBO45" s="740"/>
      <c r="JBP45" s="1140"/>
      <c r="JBQ45" s="671"/>
      <c r="JBR45" s="672"/>
      <c r="JBS45" s="740"/>
      <c r="JBT45" s="1140"/>
      <c r="JBU45" s="671"/>
      <c r="JBV45" s="672"/>
      <c r="JBW45" s="740"/>
      <c r="JBX45" s="1140"/>
      <c r="JBY45" s="671"/>
      <c r="JBZ45" s="672"/>
      <c r="JCA45" s="740"/>
      <c r="JCB45" s="1140"/>
      <c r="JCC45" s="671"/>
      <c r="JCD45" s="672"/>
      <c r="JCE45" s="740"/>
      <c r="JCF45" s="1140"/>
      <c r="JCG45" s="671"/>
      <c r="JCH45" s="672"/>
      <c r="JCI45" s="740"/>
      <c r="JCJ45" s="1140"/>
      <c r="JCK45" s="671"/>
      <c r="JCL45" s="672"/>
      <c r="JCM45" s="740"/>
      <c r="JCN45" s="1140"/>
      <c r="JCO45" s="671"/>
      <c r="JCP45" s="672"/>
      <c r="JCQ45" s="740"/>
      <c r="JCR45" s="1140"/>
      <c r="JCS45" s="671"/>
      <c r="JCT45" s="672"/>
      <c r="JCU45" s="740"/>
      <c r="JCV45" s="1140"/>
      <c r="JCW45" s="671"/>
      <c r="JCX45" s="672"/>
      <c r="JCY45" s="740"/>
      <c r="JCZ45" s="1140"/>
      <c r="JDA45" s="671"/>
      <c r="JDB45" s="672"/>
      <c r="JDC45" s="740"/>
      <c r="JDD45" s="1140"/>
      <c r="JDE45" s="671"/>
      <c r="JDF45" s="672"/>
      <c r="JDG45" s="740"/>
      <c r="JDH45" s="1140"/>
      <c r="JDI45" s="671"/>
      <c r="JDJ45" s="672"/>
      <c r="JDK45" s="740"/>
      <c r="JDL45" s="1140"/>
      <c r="JDM45" s="671"/>
      <c r="JDN45" s="672"/>
      <c r="JDO45" s="740"/>
      <c r="JDP45" s="1140"/>
      <c r="JDQ45" s="671"/>
      <c r="JDR45" s="672"/>
      <c r="JDS45" s="740"/>
      <c r="JDT45" s="1140"/>
      <c r="JDU45" s="671"/>
      <c r="JDV45" s="672"/>
      <c r="JDW45" s="740"/>
      <c r="JDX45" s="1140"/>
      <c r="JDY45" s="671"/>
      <c r="JDZ45" s="672"/>
      <c r="JEA45" s="740"/>
      <c r="JEB45" s="1140"/>
      <c r="JEC45" s="671"/>
      <c r="JED45" s="672"/>
      <c r="JEE45" s="740"/>
      <c r="JEF45" s="1140"/>
      <c r="JEG45" s="671"/>
      <c r="JEH45" s="672"/>
      <c r="JEI45" s="740"/>
      <c r="JEJ45" s="1140"/>
      <c r="JEK45" s="671"/>
      <c r="JEL45" s="672"/>
      <c r="JEM45" s="740"/>
      <c r="JEN45" s="1140"/>
      <c r="JEO45" s="671"/>
      <c r="JEP45" s="672"/>
      <c r="JEQ45" s="740"/>
      <c r="JER45" s="1140"/>
      <c r="JES45" s="671"/>
      <c r="JET45" s="672"/>
      <c r="JEU45" s="740"/>
      <c r="JEV45" s="1140"/>
      <c r="JEW45" s="671"/>
      <c r="JEX45" s="672"/>
      <c r="JEY45" s="740"/>
      <c r="JEZ45" s="1140"/>
      <c r="JFA45" s="671"/>
      <c r="JFB45" s="672"/>
      <c r="JFC45" s="740"/>
      <c r="JFD45" s="1140"/>
      <c r="JFE45" s="671"/>
      <c r="JFF45" s="672"/>
      <c r="JFG45" s="740"/>
      <c r="JFH45" s="1140"/>
      <c r="JFI45" s="671"/>
      <c r="JFJ45" s="672"/>
      <c r="JFK45" s="740"/>
      <c r="JFL45" s="1140"/>
      <c r="JFM45" s="671"/>
      <c r="JFN45" s="672"/>
      <c r="JFO45" s="740"/>
      <c r="JFP45" s="1140"/>
      <c r="JFQ45" s="671"/>
      <c r="JFR45" s="672"/>
      <c r="JFS45" s="740"/>
      <c r="JFT45" s="1140"/>
      <c r="JFU45" s="671"/>
      <c r="JFV45" s="672"/>
      <c r="JFW45" s="740"/>
      <c r="JFX45" s="1140"/>
      <c r="JFY45" s="671"/>
      <c r="JFZ45" s="672"/>
      <c r="JGA45" s="740"/>
      <c r="JGB45" s="1140"/>
      <c r="JGC45" s="671"/>
      <c r="JGD45" s="672"/>
      <c r="JGE45" s="740"/>
      <c r="JGF45" s="1140"/>
      <c r="JGG45" s="671"/>
      <c r="JGH45" s="672"/>
      <c r="JGI45" s="740"/>
      <c r="JGJ45" s="1140"/>
      <c r="JGK45" s="671"/>
      <c r="JGL45" s="672"/>
      <c r="JGM45" s="740"/>
      <c r="JGN45" s="1140"/>
      <c r="JGO45" s="671"/>
      <c r="JGP45" s="672"/>
      <c r="JGQ45" s="740"/>
      <c r="JGR45" s="1140"/>
      <c r="JGS45" s="671"/>
      <c r="JGT45" s="672"/>
      <c r="JGU45" s="740"/>
      <c r="JGV45" s="1140"/>
      <c r="JGW45" s="671"/>
      <c r="JGX45" s="672"/>
      <c r="JGY45" s="740"/>
      <c r="JGZ45" s="1140"/>
      <c r="JHA45" s="671"/>
      <c r="JHB45" s="672"/>
      <c r="JHC45" s="740"/>
      <c r="JHD45" s="1140"/>
      <c r="JHE45" s="671"/>
      <c r="JHF45" s="672"/>
      <c r="JHG45" s="740"/>
      <c r="JHH45" s="1140"/>
      <c r="JHI45" s="671"/>
      <c r="JHJ45" s="672"/>
      <c r="JHK45" s="740"/>
      <c r="JHL45" s="1140"/>
      <c r="JHM45" s="671"/>
      <c r="JHN45" s="672"/>
      <c r="JHO45" s="740"/>
      <c r="JHP45" s="1140"/>
      <c r="JHQ45" s="671"/>
      <c r="JHR45" s="672"/>
      <c r="JHS45" s="740"/>
      <c r="JHT45" s="1140"/>
      <c r="JHU45" s="671"/>
      <c r="JHV45" s="672"/>
      <c r="JHW45" s="740"/>
      <c r="JHX45" s="1140"/>
      <c r="JHY45" s="671"/>
      <c r="JHZ45" s="672"/>
      <c r="JIA45" s="740"/>
      <c r="JIB45" s="1140"/>
      <c r="JIC45" s="671"/>
      <c r="JID45" s="672"/>
      <c r="JIE45" s="740"/>
      <c r="JIF45" s="1140"/>
      <c r="JIG45" s="671"/>
      <c r="JIH45" s="672"/>
      <c r="JII45" s="740"/>
      <c r="JIJ45" s="1140"/>
      <c r="JIK45" s="671"/>
      <c r="JIL45" s="672"/>
      <c r="JIM45" s="740"/>
      <c r="JIN45" s="1140"/>
      <c r="JIO45" s="671"/>
      <c r="JIP45" s="672"/>
      <c r="JIQ45" s="740"/>
      <c r="JIR45" s="1140"/>
      <c r="JIS45" s="671"/>
      <c r="JIT45" s="672"/>
      <c r="JIU45" s="740"/>
      <c r="JIV45" s="1140"/>
      <c r="JIW45" s="671"/>
      <c r="JIX45" s="672"/>
      <c r="JIY45" s="740"/>
      <c r="JIZ45" s="1140"/>
      <c r="JJA45" s="671"/>
      <c r="JJB45" s="672"/>
      <c r="JJC45" s="740"/>
      <c r="JJD45" s="1140"/>
      <c r="JJE45" s="671"/>
      <c r="JJF45" s="672"/>
      <c r="JJG45" s="740"/>
      <c r="JJH45" s="1140"/>
      <c r="JJI45" s="671"/>
      <c r="JJJ45" s="672"/>
      <c r="JJK45" s="740"/>
      <c r="JJL45" s="1140"/>
      <c r="JJM45" s="671"/>
      <c r="JJN45" s="672"/>
      <c r="JJO45" s="740"/>
      <c r="JJP45" s="1140"/>
      <c r="JJQ45" s="671"/>
      <c r="JJR45" s="672"/>
      <c r="JJS45" s="740"/>
      <c r="JJT45" s="1140"/>
      <c r="JJU45" s="671"/>
      <c r="JJV45" s="672"/>
      <c r="JJW45" s="740"/>
      <c r="JJX45" s="1140"/>
      <c r="JJY45" s="671"/>
      <c r="JJZ45" s="672"/>
      <c r="JKA45" s="740"/>
      <c r="JKB45" s="1140"/>
      <c r="JKC45" s="671"/>
      <c r="JKD45" s="672"/>
      <c r="JKE45" s="740"/>
      <c r="JKF45" s="1140"/>
      <c r="JKG45" s="671"/>
      <c r="JKH45" s="672"/>
      <c r="JKI45" s="740"/>
      <c r="JKJ45" s="1140"/>
      <c r="JKK45" s="671"/>
      <c r="JKL45" s="672"/>
      <c r="JKM45" s="740"/>
      <c r="JKN45" s="1140"/>
      <c r="JKO45" s="671"/>
      <c r="JKP45" s="672"/>
      <c r="JKQ45" s="740"/>
      <c r="JKR45" s="1140"/>
      <c r="JKS45" s="671"/>
      <c r="JKT45" s="672"/>
      <c r="JKU45" s="740"/>
      <c r="JKV45" s="1140"/>
      <c r="JKW45" s="671"/>
      <c r="JKX45" s="672"/>
      <c r="JKY45" s="740"/>
      <c r="JKZ45" s="1140"/>
      <c r="JLA45" s="671"/>
      <c r="JLB45" s="672"/>
      <c r="JLC45" s="740"/>
      <c r="JLD45" s="1140"/>
      <c r="JLE45" s="671"/>
      <c r="JLF45" s="672"/>
      <c r="JLG45" s="740"/>
      <c r="JLH45" s="1140"/>
      <c r="JLI45" s="671"/>
      <c r="JLJ45" s="672"/>
      <c r="JLK45" s="740"/>
      <c r="JLL45" s="1140"/>
      <c r="JLM45" s="671"/>
      <c r="JLN45" s="672"/>
      <c r="JLO45" s="740"/>
      <c r="JLP45" s="1140"/>
      <c r="JLQ45" s="671"/>
      <c r="JLR45" s="672"/>
      <c r="JLS45" s="740"/>
      <c r="JLT45" s="1140"/>
      <c r="JLU45" s="671"/>
      <c r="JLV45" s="672"/>
      <c r="JLW45" s="740"/>
      <c r="JLX45" s="1140"/>
      <c r="JLY45" s="671"/>
      <c r="JLZ45" s="672"/>
      <c r="JMA45" s="740"/>
      <c r="JMB45" s="1140"/>
      <c r="JMC45" s="671"/>
      <c r="JMD45" s="672"/>
      <c r="JME45" s="740"/>
      <c r="JMF45" s="1140"/>
      <c r="JMG45" s="671"/>
      <c r="JMH45" s="672"/>
      <c r="JMI45" s="740"/>
      <c r="JMJ45" s="1140"/>
      <c r="JMK45" s="671"/>
      <c r="JML45" s="672"/>
      <c r="JMM45" s="740"/>
      <c r="JMN45" s="1140"/>
      <c r="JMO45" s="671"/>
      <c r="JMP45" s="672"/>
      <c r="JMQ45" s="740"/>
      <c r="JMR45" s="1140"/>
      <c r="JMS45" s="671"/>
      <c r="JMT45" s="672"/>
      <c r="JMU45" s="740"/>
      <c r="JMV45" s="1140"/>
      <c r="JMW45" s="671"/>
      <c r="JMX45" s="672"/>
      <c r="JMY45" s="740"/>
      <c r="JMZ45" s="1140"/>
      <c r="JNA45" s="671"/>
      <c r="JNB45" s="672"/>
      <c r="JNC45" s="740"/>
      <c r="JND45" s="1140"/>
      <c r="JNE45" s="671"/>
      <c r="JNF45" s="672"/>
      <c r="JNG45" s="740"/>
      <c r="JNH45" s="1140"/>
      <c r="JNI45" s="671"/>
      <c r="JNJ45" s="672"/>
      <c r="JNK45" s="740"/>
      <c r="JNL45" s="1140"/>
      <c r="JNM45" s="671"/>
      <c r="JNN45" s="672"/>
      <c r="JNO45" s="740"/>
      <c r="JNP45" s="1140"/>
      <c r="JNQ45" s="671"/>
      <c r="JNR45" s="672"/>
      <c r="JNS45" s="740"/>
      <c r="JNT45" s="1140"/>
      <c r="JNU45" s="671"/>
      <c r="JNV45" s="672"/>
      <c r="JNW45" s="740"/>
      <c r="JNX45" s="1140"/>
      <c r="JNY45" s="671"/>
      <c r="JNZ45" s="672"/>
      <c r="JOA45" s="740"/>
      <c r="JOB45" s="1140"/>
      <c r="JOC45" s="671"/>
      <c r="JOD45" s="672"/>
      <c r="JOE45" s="740"/>
      <c r="JOF45" s="1140"/>
      <c r="JOG45" s="671"/>
      <c r="JOH45" s="672"/>
      <c r="JOI45" s="740"/>
      <c r="JOJ45" s="1140"/>
      <c r="JOK45" s="671"/>
      <c r="JOL45" s="672"/>
      <c r="JOM45" s="740"/>
      <c r="JON45" s="1140"/>
      <c r="JOO45" s="671"/>
      <c r="JOP45" s="672"/>
      <c r="JOQ45" s="740"/>
      <c r="JOR45" s="1140"/>
      <c r="JOS45" s="671"/>
      <c r="JOT45" s="672"/>
      <c r="JOU45" s="740"/>
      <c r="JOV45" s="1140"/>
      <c r="JOW45" s="671"/>
      <c r="JOX45" s="672"/>
      <c r="JOY45" s="740"/>
      <c r="JOZ45" s="1140"/>
      <c r="JPA45" s="671"/>
      <c r="JPB45" s="672"/>
      <c r="JPC45" s="740"/>
      <c r="JPD45" s="1140"/>
      <c r="JPE45" s="671"/>
      <c r="JPF45" s="672"/>
      <c r="JPG45" s="740"/>
      <c r="JPH45" s="1140"/>
      <c r="JPI45" s="671"/>
      <c r="JPJ45" s="672"/>
      <c r="JPK45" s="740"/>
      <c r="JPL45" s="1140"/>
      <c r="JPM45" s="671"/>
      <c r="JPN45" s="672"/>
      <c r="JPO45" s="740"/>
      <c r="JPP45" s="1140"/>
      <c r="JPQ45" s="671"/>
      <c r="JPR45" s="672"/>
      <c r="JPS45" s="740"/>
      <c r="JPT45" s="1140"/>
      <c r="JPU45" s="671"/>
      <c r="JPV45" s="672"/>
      <c r="JPW45" s="740"/>
      <c r="JPX45" s="1140"/>
      <c r="JPY45" s="671"/>
      <c r="JPZ45" s="672"/>
      <c r="JQA45" s="740"/>
      <c r="JQB45" s="1140"/>
      <c r="JQC45" s="671"/>
      <c r="JQD45" s="672"/>
      <c r="JQE45" s="740"/>
      <c r="JQF45" s="1140"/>
      <c r="JQG45" s="671"/>
      <c r="JQH45" s="672"/>
      <c r="JQI45" s="740"/>
      <c r="JQJ45" s="1140"/>
      <c r="JQK45" s="671"/>
      <c r="JQL45" s="672"/>
      <c r="JQM45" s="740"/>
      <c r="JQN45" s="1140"/>
      <c r="JQO45" s="671"/>
      <c r="JQP45" s="672"/>
      <c r="JQQ45" s="740"/>
      <c r="JQR45" s="1140"/>
      <c r="JQS45" s="671"/>
      <c r="JQT45" s="672"/>
      <c r="JQU45" s="740"/>
      <c r="JQV45" s="1140"/>
      <c r="JQW45" s="671"/>
      <c r="JQX45" s="672"/>
      <c r="JQY45" s="740"/>
      <c r="JQZ45" s="1140"/>
      <c r="JRA45" s="671"/>
      <c r="JRB45" s="672"/>
      <c r="JRC45" s="740"/>
      <c r="JRD45" s="1140"/>
      <c r="JRE45" s="671"/>
      <c r="JRF45" s="672"/>
      <c r="JRG45" s="740"/>
      <c r="JRH45" s="1140"/>
      <c r="JRI45" s="671"/>
      <c r="JRJ45" s="672"/>
      <c r="JRK45" s="740"/>
      <c r="JRL45" s="1140"/>
      <c r="JRM45" s="671"/>
      <c r="JRN45" s="672"/>
      <c r="JRO45" s="740"/>
      <c r="JRP45" s="1140"/>
      <c r="JRQ45" s="671"/>
      <c r="JRR45" s="672"/>
      <c r="JRS45" s="740"/>
      <c r="JRT45" s="1140"/>
      <c r="JRU45" s="671"/>
      <c r="JRV45" s="672"/>
      <c r="JRW45" s="740"/>
      <c r="JRX45" s="1140"/>
      <c r="JRY45" s="671"/>
      <c r="JRZ45" s="672"/>
      <c r="JSA45" s="740"/>
      <c r="JSB45" s="1140"/>
      <c r="JSC45" s="671"/>
      <c r="JSD45" s="672"/>
      <c r="JSE45" s="740"/>
      <c r="JSF45" s="1140"/>
      <c r="JSG45" s="671"/>
      <c r="JSH45" s="672"/>
      <c r="JSI45" s="740"/>
      <c r="JSJ45" s="1140"/>
      <c r="JSK45" s="671"/>
      <c r="JSL45" s="672"/>
      <c r="JSM45" s="740"/>
      <c r="JSN45" s="1140"/>
      <c r="JSO45" s="671"/>
      <c r="JSP45" s="672"/>
      <c r="JSQ45" s="740"/>
      <c r="JSR45" s="1140"/>
      <c r="JSS45" s="671"/>
      <c r="JST45" s="672"/>
      <c r="JSU45" s="740"/>
      <c r="JSV45" s="1140"/>
      <c r="JSW45" s="671"/>
      <c r="JSX45" s="672"/>
      <c r="JSY45" s="740"/>
      <c r="JSZ45" s="1140"/>
      <c r="JTA45" s="671"/>
      <c r="JTB45" s="672"/>
      <c r="JTC45" s="740"/>
      <c r="JTD45" s="1140"/>
      <c r="JTE45" s="671"/>
      <c r="JTF45" s="672"/>
      <c r="JTG45" s="740"/>
      <c r="JTH45" s="1140"/>
      <c r="JTI45" s="671"/>
      <c r="JTJ45" s="672"/>
      <c r="JTK45" s="740"/>
      <c r="JTL45" s="1140"/>
      <c r="JTM45" s="671"/>
      <c r="JTN45" s="672"/>
      <c r="JTO45" s="740"/>
      <c r="JTP45" s="1140"/>
      <c r="JTQ45" s="671"/>
      <c r="JTR45" s="672"/>
      <c r="JTS45" s="740"/>
      <c r="JTT45" s="1140"/>
      <c r="JTU45" s="671"/>
      <c r="JTV45" s="672"/>
      <c r="JTW45" s="740"/>
      <c r="JTX45" s="1140"/>
      <c r="JTY45" s="671"/>
      <c r="JTZ45" s="672"/>
      <c r="JUA45" s="740"/>
      <c r="JUB45" s="1140"/>
      <c r="JUC45" s="671"/>
      <c r="JUD45" s="672"/>
      <c r="JUE45" s="740"/>
      <c r="JUF45" s="1140"/>
      <c r="JUG45" s="671"/>
      <c r="JUH45" s="672"/>
      <c r="JUI45" s="740"/>
      <c r="JUJ45" s="1140"/>
      <c r="JUK45" s="671"/>
      <c r="JUL45" s="672"/>
      <c r="JUM45" s="740"/>
      <c r="JUN45" s="1140"/>
      <c r="JUO45" s="671"/>
      <c r="JUP45" s="672"/>
      <c r="JUQ45" s="740"/>
      <c r="JUR45" s="1140"/>
      <c r="JUS45" s="671"/>
      <c r="JUT45" s="672"/>
      <c r="JUU45" s="740"/>
      <c r="JUV45" s="1140"/>
      <c r="JUW45" s="671"/>
      <c r="JUX45" s="672"/>
      <c r="JUY45" s="740"/>
      <c r="JUZ45" s="1140"/>
      <c r="JVA45" s="671"/>
      <c r="JVB45" s="672"/>
      <c r="JVC45" s="740"/>
      <c r="JVD45" s="1140"/>
      <c r="JVE45" s="671"/>
      <c r="JVF45" s="672"/>
      <c r="JVG45" s="740"/>
      <c r="JVH45" s="1140"/>
      <c r="JVI45" s="671"/>
      <c r="JVJ45" s="672"/>
      <c r="JVK45" s="740"/>
      <c r="JVL45" s="1140"/>
      <c r="JVM45" s="671"/>
      <c r="JVN45" s="672"/>
      <c r="JVO45" s="740"/>
      <c r="JVP45" s="1140"/>
      <c r="JVQ45" s="671"/>
      <c r="JVR45" s="672"/>
      <c r="JVS45" s="740"/>
      <c r="JVT45" s="1140"/>
      <c r="JVU45" s="671"/>
      <c r="JVV45" s="672"/>
      <c r="JVW45" s="740"/>
      <c r="JVX45" s="1140"/>
      <c r="JVY45" s="671"/>
      <c r="JVZ45" s="672"/>
      <c r="JWA45" s="740"/>
      <c r="JWB45" s="1140"/>
      <c r="JWC45" s="671"/>
      <c r="JWD45" s="672"/>
      <c r="JWE45" s="740"/>
      <c r="JWF45" s="1140"/>
      <c r="JWG45" s="671"/>
      <c r="JWH45" s="672"/>
      <c r="JWI45" s="740"/>
      <c r="JWJ45" s="1140"/>
      <c r="JWK45" s="671"/>
      <c r="JWL45" s="672"/>
      <c r="JWM45" s="740"/>
      <c r="JWN45" s="1140"/>
      <c r="JWO45" s="671"/>
      <c r="JWP45" s="672"/>
      <c r="JWQ45" s="740"/>
      <c r="JWR45" s="1140"/>
      <c r="JWS45" s="671"/>
      <c r="JWT45" s="672"/>
      <c r="JWU45" s="740"/>
      <c r="JWV45" s="1140"/>
      <c r="JWW45" s="671"/>
      <c r="JWX45" s="672"/>
      <c r="JWY45" s="740"/>
      <c r="JWZ45" s="1140"/>
      <c r="JXA45" s="671"/>
      <c r="JXB45" s="672"/>
      <c r="JXC45" s="740"/>
      <c r="JXD45" s="1140"/>
      <c r="JXE45" s="671"/>
      <c r="JXF45" s="672"/>
      <c r="JXG45" s="740"/>
      <c r="JXH45" s="1140"/>
      <c r="JXI45" s="671"/>
      <c r="JXJ45" s="672"/>
      <c r="JXK45" s="740"/>
      <c r="JXL45" s="1140"/>
      <c r="JXM45" s="671"/>
      <c r="JXN45" s="672"/>
      <c r="JXO45" s="740"/>
      <c r="JXP45" s="1140"/>
      <c r="JXQ45" s="671"/>
      <c r="JXR45" s="672"/>
      <c r="JXS45" s="740"/>
      <c r="JXT45" s="1140"/>
      <c r="JXU45" s="671"/>
      <c r="JXV45" s="672"/>
      <c r="JXW45" s="740"/>
      <c r="JXX45" s="1140"/>
      <c r="JXY45" s="671"/>
      <c r="JXZ45" s="672"/>
      <c r="JYA45" s="740"/>
      <c r="JYB45" s="1140"/>
      <c r="JYC45" s="671"/>
      <c r="JYD45" s="672"/>
      <c r="JYE45" s="740"/>
      <c r="JYF45" s="1140"/>
      <c r="JYG45" s="671"/>
      <c r="JYH45" s="672"/>
      <c r="JYI45" s="740"/>
      <c r="JYJ45" s="1140"/>
      <c r="JYK45" s="671"/>
      <c r="JYL45" s="672"/>
      <c r="JYM45" s="740"/>
      <c r="JYN45" s="1140"/>
      <c r="JYO45" s="671"/>
      <c r="JYP45" s="672"/>
      <c r="JYQ45" s="740"/>
      <c r="JYR45" s="1140"/>
      <c r="JYS45" s="671"/>
      <c r="JYT45" s="672"/>
      <c r="JYU45" s="740"/>
      <c r="JYV45" s="1140"/>
      <c r="JYW45" s="671"/>
      <c r="JYX45" s="672"/>
      <c r="JYY45" s="740"/>
      <c r="JYZ45" s="1140"/>
      <c r="JZA45" s="671"/>
      <c r="JZB45" s="672"/>
      <c r="JZC45" s="740"/>
      <c r="JZD45" s="1140"/>
      <c r="JZE45" s="671"/>
      <c r="JZF45" s="672"/>
      <c r="JZG45" s="740"/>
      <c r="JZH45" s="1140"/>
      <c r="JZI45" s="671"/>
      <c r="JZJ45" s="672"/>
      <c r="JZK45" s="740"/>
      <c r="JZL45" s="1140"/>
      <c r="JZM45" s="671"/>
      <c r="JZN45" s="672"/>
      <c r="JZO45" s="740"/>
      <c r="JZP45" s="1140"/>
      <c r="JZQ45" s="671"/>
      <c r="JZR45" s="672"/>
      <c r="JZS45" s="740"/>
      <c r="JZT45" s="1140"/>
      <c r="JZU45" s="671"/>
      <c r="JZV45" s="672"/>
      <c r="JZW45" s="740"/>
      <c r="JZX45" s="1140"/>
      <c r="JZY45" s="671"/>
      <c r="JZZ45" s="672"/>
      <c r="KAA45" s="740"/>
      <c r="KAB45" s="1140"/>
      <c r="KAC45" s="671"/>
      <c r="KAD45" s="672"/>
      <c r="KAE45" s="740"/>
      <c r="KAF45" s="1140"/>
      <c r="KAG45" s="671"/>
      <c r="KAH45" s="672"/>
      <c r="KAI45" s="740"/>
      <c r="KAJ45" s="1140"/>
      <c r="KAK45" s="671"/>
      <c r="KAL45" s="672"/>
      <c r="KAM45" s="740"/>
      <c r="KAN45" s="1140"/>
      <c r="KAO45" s="671"/>
      <c r="KAP45" s="672"/>
      <c r="KAQ45" s="740"/>
      <c r="KAR45" s="1140"/>
      <c r="KAS45" s="671"/>
      <c r="KAT45" s="672"/>
      <c r="KAU45" s="740"/>
      <c r="KAV45" s="1140"/>
      <c r="KAW45" s="671"/>
      <c r="KAX45" s="672"/>
      <c r="KAY45" s="740"/>
      <c r="KAZ45" s="1140"/>
      <c r="KBA45" s="671"/>
      <c r="KBB45" s="672"/>
      <c r="KBC45" s="740"/>
      <c r="KBD45" s="1140"/>
      <c r="KBE45" s="671"/>
      <c r="KBF45" s="672"/>
      <c r="KBG45" s="740"/>
      <c r="KBH45" s="1140"/>
      <c r="KBI45" s="671"/>
      <c r="KBJ45" s="672"/>
      <c r="KBK45" s="740"/>
      <c r="KBL45" s="1140"/>
      <c r="KBM45" s="671"/>
      <c r="KBN45" s="672"/>
      <c r="KBO45" s="740"/>
      <c r="KBP45" s="1140"/>
      <c r="KBQ45" s="671"/>
      <c r="KBR45" s="672"/>
      <c r="KBS45" s="740"/>
      <c r="KBT45" s="1140"/>
      <c r="KBU45" s="671"/>
      <c r="KBV45" s="672"/>
      <c r="KBW45" s="740"/>
      <c r="KBX45" s="1140"/>
      <c r="KBY45" s="671"/>
      <c r="KBZ45" s="672"/>
      <c r="KCA45" s="740"/>
      <c r="KCB45" s="1140"/>
      <c r="KCC45" s="671"/>
      <c r="KCD45" s="672"/>
      <c r="KCE45" s="740"/>
      <c r="KCF45" s="1140"/>
      <c r="KCG45" s="671"/>
      <c r="KCH45" s="672"/>
      <c r="KCI45" s="740"/>
      <c r="KCJ45" s="1140"/>
      <c r="KCK45" s="671"/>
      <c r="KCL45" s="672"/>
      <c r="KCM45" s="740"/>
      <c r="KCN45" s="1140"/>
      <c r="KCO45" s="671"/>
      <c r="KCP45" s="672"/>
      <c r="KCQ45" s="740"/>
      <c r="KCR45" s="1140"/>
      <c r="KCS45" s="671"/>
      <c r="KCT45" s="672"/>
      <c r="KCU45" s="740"/>
      <c r="KCV45" s="1140"/>
      <c r="KCW45" s="671"/>
      <c r="KCX45" s="672"/>
      <c r="KCY45" s="740"/>
      <c r="KCZ45" s="1140"/>
      <c r="KDA45" s="671"/>
      <c r="KDB45" s="672"/>
      <c r="KDC45" s="740"/>
      <c r="KDD45" s="1140"/>
      <c r="KDE45" s="671"/>
      <c r="KDF45" s="672"/>
      <c r="KDG45" s="740"/>
      <c r="KDH45" s="1140"/>
      <c r="KDI45" s="671"/>
      <c r="KDJ45" s="672"/>
      <c r="KDK45" s="740"/>
      <c r="KDL45" s="1140"/>
      <c r="KDM45" s="671"/>
      <c r="KDN45" s="672"/>
      <c r="KDO45" s="740"/>
      <c r="KDP45" s="1140"/>
      <c r="KDQ45" s="671"/>
      <c r="KDR45" s="672"/>
      <c r="KDS45" s="740"/>
      <c r="KDT45" s="1140"/>
      <c r="KDU45" s="671"/>
      <c r="KDV45" s="672"/>
      <c r="KDW45" s="740"/>
      <c r="KDX45" s="1140"/>
      <c r="KDY45" s="671"/>
      <c r="KDZ45" s="672"/>
      <c r="KEA45" s="740"/>
      <c r="KEB45" s="1140"/>
      <c r="KEC45" s="671"/>
      <c r="KED45" s="672"/>
      <c r="KEE45" s="740"/>
      <c r="KEF45" s="1140"/>
      <c r="KEG45" s="671"/>
      <c r="KEH45" s="672"/>
      <c r="KEI45" s="740"/>
      <c r="KEJ45" s="1140"/>
      <c r="KEK45" s="671"/>
      <c r="KEL45" s="672"/>
      <c r="KEM45" s="740"/>
      <c r="KEN45" s="1140"/>
      <c r="KEO45" s="671"/>
      <c r="KEP45" s="672"/>
      <c r="KEQ45" s="740"/>
      <c r="KER45" s="1140"/>
      <c r="KES45" s="671"/>
      <c r="KET45" s="672"/>
      <c r="KEU45" s="740"/>
      <c r="KEV45" s="1140"/>
      <c r="KEW45" s="671"/>
      <c r="KEX45" s="672"/>
      <c r="KEY45" s="740"/>
      <c r="KEZ45" s="1140"/>
      <c r="KFA45" s="671"/>
      <c r="KFB45" s="672"/>
      <c r="KFC45" s="740"/>
      <c r="KFD45" s="1140"/>
      <c r="KFE45" s="671"/>
      <c r="KFF45" s="672"/>
      <c r="KFG45" s="740"/>
      <c r="KFH45" s="1140"/>
      <c r="KFI45" s="671"/>
      <c r="KFJ45" s="672"/>
      <c r="KFK45" s="740"/>
      <c r="KFL45" s="1140"/>
      <c r="KFM45" s="671"/>
      <c r="KFN45" s="672"/>
      <c r="KFO45" s="740"/>
      <c r="KFP45" s="1140"/>
      <c r="KFQ45" s="671"/>
      <c r="KFR45" s="672"/>
      <c r="KFS45" s="740"/>
      <c r="KFT45" s="1140"/>
      <c r="KFU45" s="671"/>
      <c r="KFV45" s="672"/>
      <c r="KFW45" s="740"/>
      <c r="KFX45" s="1140"/>
      <c r="KFY45" s="671"/>
      <c r="KFZ45" s="672"/>
      <c r="KGA45" s="740"/>
      <c r="KGB45" s="1140"/>
      <c r="KGC45" s="671"/>
      <c r="KGD45" s="672"/>
      <c r="KGE45" s="740"/>
      <c r="KGF45" s="1140"/>
      <c r="KGG45" s="671"/>
      <c r="KGH45" s="672"/>
      <c r="KGI45" s="740"/>
      <c r="KGJ45" s="1140"/>
      <c r="KGK45" s="671"/>
      <c r="KGL45" s="672"/>
      <c r="KGM45" s="740"/>
      <c r="KGN45" s="1140"/>
      <c r="KGO45" s="671"/>
      <c r="KGP45" s="672"/>
      <c r="KGQ45" s="740"/>
      <c r="KGR45" s="1140"/>
      <c r="KGS45" s="671"/>
      <c r="KGT45" s="672"/>
      <c r="KGU45" s="740"/>
      <c r="KGV45" s="1140"/>
      <c r="KGW45" s="671"/>
      <c r="KGX45" s="672"/>
      <c r="KGY45" s="740"/>
      <c r="KGZ45" s="1140"/>
      <c r="KHA45" s="671"/>
      <c r="KHB45" s="672"/>
      <c r="KHC45" s="740"/>
      <c r="KHD45" s="1140"/>
      <c r="KHE45" s="671"/>
      <c r="KHF45" s="672"/>
      <c r="KHG45" s="740"/>
      <c r="KHH45" s="1140"/>
      <c r="KHI45" s="671"/>
      <c r="KHJ45" s="672"/>
      <c r="KHK45" s="740"/>
      <c r="KHL45" s="1140"/>
      <c r="KHM45" s="671"/>
      <c r="KHN45" s="672"/>
      <c r="KHO45" s="740"/>
      <c r="KHP45" s="1140"/>
      <c r="KHQ45" s="671"/>
      <c r="KHR45" s="672"/>
      <c r="KHS45" s="740"/>
      <c r="KHT45" s="1140"/>
      <c r="KHU45" s="671"/>
      <c r="KHV45" s="672"/>
      <c r="KHW45" s="740"/>
      <c r="KHX45" s="1140"/>
      <c r="KHY45" s="671"/>
      <c r="KHZ45" s="672"/>
      <c r="KIA45" s="740"/>
      <c r="KIB45" s="1140"/>
      <c r="KIC45" s="671"/>
      <c r="KID45" s="672"/>
      <c r="KIE45" s="740"/>
      <c r="KIF45" s="1140"/>
      <c r="KIG45" s="671"/>
      <c r="KIH45" s="672"/>
      <c r="KII45" s="740"/>
      <c r="KIJ45" s="1140"/>
      <c r="KIK45" s="671"/>
      <c r="KIL45" s="672"/>
      <c r="KIM45" s="740"/>
      <c r="KIN45" s="1140"/>
      <c r="KIO45" s="671"/>
      <c r="KIP45" s="672"/>
      <c r="KIQ45" s="740"/>
      <c r="KIR45" s="1140"/>
      <c r="KIS45" s="671"/>
      <c r="KIT45" s="672"/>
      <c r="KIU45" s="740"/>
      <c r="KIV45" s="1140"/>
      <c r="KIW45" s="671"/>
      <c r="KIX45" s="672"/>
      <c r="KIY45" s="740"/>
      <c r="KIZ45" s="1140"/>
      <c r="KJA45" s="671"/>
      <c r="KJB45" s="672"/>
      <c r="KJC45" s="740"/>
      <c r="KJD45" s="1140"/>
      <c r="KJE45" s="671"/>
      <c r="KJF45" s="672"/>
      <c r="KJG45" s="740"/>
      <c r="KJH45" s="1140"/>
      <c r="KJI45" s="671"/>
      <c r="KJJ45" s="672"/>
      <c r="KJK45" s="740"/>
      <c r="KJL45" s="1140"/>
      <c r="KJM45" s="671"/>
      <c r="KJN45" s="672"/>
      <c r="KJO45" s="740"/>
      <c r="KJP45" s="1140"/>
      <c r="KJQ45" s="671"/>
      <c r="KJR45" s="672"/>
      <c r="KJS45" s="740"/>
      <c r="KJT45" s="1140"/>
      <c r="KJU45" s="671"/>
      <c r="KJV45" s="672"/>
      <c r="KJW45" s="740"/>
      <c r="KJX45" s="1140"/>
      <c r="KJY45" s="671"/>
      <c r="KJZ45" s="672"/>
      <c r="KKA45" s="740"/>
      <c r="KKB45" s="1140"/>
      <c r="KKC45" s="671"/>
      <c r="KKD45" s="672"/>
      <c r="KKE45" s="740"/>
      <c r="KKF45" s="1140"/>
      <c r="KKG45" s="671"/>
      <c r="KKH45" s="672"/>
      <c r="KKI45" s="740"/>
      <c r="KKJ45" s="1140"/>
      <c r="KKK45" s="671"/>
      <c r="KKL45" s="672"/>
      <c r="KKM45" s="740"/>
      <c r="KKN45" s="1140"/>
      <c r="KKO45" s="671"/>
      <c r="KKP45" s="672"/>
      <c r="KKQ45" s="740"/>
      <c r="KKR45" s="1140"/>
      <c r="KKS45" s="671"/>
      <c r="KKT45" s="672"/>
      <c r="KKU45" s="740"/>
      <c r="KKV45" s="1140"/>
      <c r="KKW45" s="671"/>
      <c r="KKX45" s="672"/>
      <c r="KKY45" s="740"/>
      <c r="KKZ45" s="1140"/>
      <c r="KLA45" s="671"/>
      <c r="KLB45" s="672"/>
      <c r="KLC45" s="740"/>
      <c r="KLD45" s="1140"/>
      <c r="KLE45" s="671"/>
      <c r="KLF45" s="672"/>
      <c r="KLG45" s="740"/>
      <c r="KLH45" s="1140"/>
      <c r="KLI45" s="671"/>
      <c r="KLJ45" s="672"/>
      <c r="KLK45" s="740"/>
      <c r="KLL45" s="1140"/>
      <c r="KLM45" s="671"/>
      <c r="KLN45" s="672"/>
      <c r="KLO45" s="740"/>
      <c r="KLP45" s="1140"/>
      <c r="KLQ45" s="671"/>
      <c r="KLR45" s="672"/>
      <c r="KLS45" s="740"/>
      <c r="KLT45" s="1140"/>
      <c r="KLU45" s="671"/>
      <c r="KLV45" s="672"/>
      <c r="KLW45" s="740"/>
      <c r="KLX45" s="1140"/>
      <c r="KLY45" s="671"/>
      <c r="KLZ45" s="672"/>
      <c r="KMA45" s="740"/>
      <c r="KMB45" s="1140"/>
      <c r="KMC45" s="671"/>
      <c r="KMD45" s="672"/>
      <c r="KME45" s="740"/>
      <c r="KMF45" s="1140"/>
      <c r="KMG45" s="671"/>
      <c r="KMH45" s="672"/>
      <c r="KMI45" s="740"/>
      <c r="KMJ45" s="1140"/>
      <c r="KMK45" s="671"/>
      <c r="KML45" s="672"/>
      <c r="KMM45" s="740"/>
      <c r="KMN45" s="1140"/>
      <c r="KMO45" s="671"/>
      <c r="KMP45" s="672"/>
      <c r="KMQ45" s="740"/>
      <c r="KMR45" s="1140"/>
      <c r="KMS45" s="671"/>
      <c r="KMT45" s="672"/>
      <c r="KMU45" s="740"/>
      <c r="KMV45" s="1140"/>
      <c r="KMW45" s="671"/>
      <c r="KMX45" s="672"/>
      <c r="KMY45" s="740"/>
      <c r="KMZ45" s="1140"/>
      <c r="KNA45" s="671"/>
      <c r="KNB45" s="672"/>
      <c r="KNC45" s="740"/>
      <c r="KND45" s="1140"/>
      <c r="KNE45" s="671"/>
      <c r="KNF45" s="672"/>
      <c r="KNG45" s="740"/>
      <c r="KNH45" s="1140"/>
      <c r="KNI45" s="671"/>
      <c r="KNJ45" s="672"/>
      <c r="KNK45" s="740"/>
      <c r="KNL45" s="1140"/>
      <c r="KNM45" s="671"/>
      <c r="KNN45" s="672"/>
      <c r="KNO45" s="740"/>
      <c r="KNP45" s="1140"/>
      <c r="KNQ45" s="671"/>
      <c r="KNR45" s="672"/>
      <c r="KNS45" s="740"/>
      <c r="KNT45" s="1140"/>
      <c r="KNU45" s="671"/>
      <c r="KNV45" s="672"/>
      <c r="KNW45" s="740"/>
      <c r="KNX45" s="1140"/>
      <c r="KNY45" s="671"/>
      <c r="KNZ45" s="672"/>
      <c r="KOA45" s="740"/>
      <c r="KOB45" s="1140"/>
      <c r="KOC45" s="671"/>
      <c r="KOD45" s="672"/>
      <c r="KOE45" s="740"/>
      <c r="KOF45" s="1140"/>
      <c r="KOG45" s="671"/>
      <c r="KOH45" s="672"/>
      <c r="KOI45" s="740"/>
      <c r="KOJ45" s="1140"/>
      <c r="KOK45" s="671"/>
      <c r="KOL45" s="672"/>
      <c r="KOM45" s="740"/>
      <c r="KON45" s="1140"/>
      <c r="KOO45" s="671"/>
      <c r="KOP45" s="672"/>
      <c r="KOQ45" s="740"/>
      <c r="KOR45" s="1140"/>
      <c r="KOS45" s="671"/>
      <c r="KOT45" s="672"/>
      <c r="KOU45" s="740"/>
      <c r="KOV45" s="1140"/>
      <c r="KOW45" s="671"/>
      <c r="KOX45" s="672"/>
      <c r="KOY45" s="740"/>
      <c r="KOZ45" s="1140"/>
      <c r="KPA45" s="671"/>
      <c r="KPB45" s="672"/>
      <c r="KPC45" s="740"/>
      <c r="KPD45" s="1140"/>
      <c r="KPE45" s="671"/>
      <c r="KPF45" s="672"/>
      <c r="KPG45" s="740"/>
      <c r="KPH45" s="1140"/>
      <c r="KPI45" s="671"/>
      <c r="KPJ45" s="672"/>
      <c r="KPK45" s="740"/>
      <c r="KPL45" s="1140"/>
      <c r="KPM45" s="671"/>
      <c r="KPN45" s="672"/>
      <c r="KPO45" s="740"/>
      <c r="KPP45" s="1140"/>
      <c r="KPQ45" s="671"/>
      <c r="KPR45" s="672"/>
      <c r="KPS45" s="740"/>
      <c r="KPT45" s="1140"/>
      <c r="KPU45" s="671"/>
      <c r="KPV45" s="672"/>
      <c r="KPW45" s="740"/>
      <c r="KPX45" s="1140"/>
      <c r="KPY45" s="671"/>
      <c r="KPZ45" s="672"/>
      <c r="KQA45" s="740"/>
      <c r="KQB45" s="1140"/>
      <c r="KQC45" s="671"/>
      <c r="KQD45" s="672"/>
      <c r="KQE45" s="740"/>
      <c r="KQF45" s="1140"/>
      <c r="KQG45" s="671"/>
      <c r="KQH45" s="672"/>
      <c r="KQI45" s="740"/>
      <c r="KQJ45" s="1140"/>
      <c r="KQK45" s="671"/>
      <c r="KQL45" s="672"/>
      <c r="KQM45" s="740"/>
      <c r="KQN45" s="1140"/>
      <c r="KQO45" s="671"/>
      <c r="KQP45" s="672"/>
      <c r="KQQ45" s="740"/>
      <c r="KQR45" s="1140"/>
      <c r="KQS45" s="671"/>
      <c r="KQT45" s="672"/>
      <c r="KQU45" s="740"/>
      <c r="KQV45" s="1140"/>
      <c r="KQW45" s="671"/>
      <c r="KQX45" s="672"/>
      <c r="KQY45" s="740"/>
      <c r="KQZ45" s="1140"/>
      <c r="KRA45" s="671"/>
      <c r="KRB45" s="672"/>
      <c r="KRC45" s="740"/>
      <c r="KRD45" s="1140"/>
      <c r="KRE45" s="671"/>
      <c r="KRF45" s="672"/>
      <c r="KRG45" s="740"/>
      <c r="KRH45" s="1140"/>
      <c r="KRI45" s="671"/>
      <c r="KRJ45" s="672"/>
      <c r="KRK45" s="740"/>
      <c r="KRL45" s="1140"/>
      <c r="KRM45" s="671"/>
      <c r="KRN45" s="672"/>
      <c r="KRO45" s="740"/>
      <c r="KRP45" s="1140"/>
      <c r="KRQ45" s="671"/>
      <c r="KRR45" s="672"/>
      <c r="KRS45" s="740"/>
      <c r="KRT45" s="1140"/>
      <c r="KRU45" s="671"/>
      <c r="KRV45" s="672"/>
      <c r="KRW45" s="740"/>
      <c r="KRX45" s="1140"/>
      <c r="KRY45" s="671"/>
      <c r="KRZ45" s="672"/>
      <c r="KSA45" s="740"/>
      <c r="KSB45" s="1140"/>
      <c r="KSC45" s="671"/>
      <c r="KSD45" s="672"/>
      <c r="KSE45" s="740"/>
      <c r="KSF45" s="1140"/>
      <c r="KSG45" s="671"/>
      <c r="KSH45" s="672"/>
      <c r="KSI45" s="740"/>
      <c r="KSJ45" s="1140"/>
      <c r="KSK45" s="671"/>
      <c r="KSL45" s="672"/>
      <c r="KSM45" s="740"/>
      <c r="KSN45" s="1140"/>
      <c r="KSO45" s="671"/>
      <c r="KSP45" s="672"/>
      <c r="KSQ45" s="740"/>
      <c r="KSR45" s="1140"/>
      <c r="KSS45" s="671"/>
      <c r="KST45" s="672"/>
      <c r="KSU45" s="740"/>
      <c r="KSV45" s="1140"/>
      <c r="KSW45" s="671"/>
      <c r="KSX45" s="672"/>
      <c r="KSY45" s="740"/>
      <c r="KSZ45" s="1140"/>
      <c r="KTA45" s="671"/>
      <c r="KTB45" s="672"/>
      <c r="KTC45" s="740"/>
      <c r="KTD45" s="1140"/>
      <c r="KTE45" s="671"/>
      <c r="KTF45" s="672"/>
      <c r="KTG45" s="740"/>
      <c r="KTH45" s="1140"/>
      <c r="KTI45" s="671"/>
      <c r="KTJ45" s="672"/>
      <c r="KTK45" s="740"/>
      <c r="KTL45" s="1140"/>
      <c r="KTM45" s="671"/>
      <c r="KTN45" s="672"/>
      <c r="KTO45" s="740"/>
      <c r="KTP45" s="1140"/>
      <c r="KTQ45" s="671"/>
      <c r="KTR45" s="672"/>
      <c r="KTS45" s="740"/>
      <c r="KTT45" s="1140"/>
      <c r="KTU45" s="671"/>
      <c r="KTV45" s="672"/>
      <c r="KTW45" s="740"/>
      <c r="KTX45" s="1140"/>
      <c r="KTY45" s="671"/>
      <c r="KTZ45" s="672"/>
      <c r="KUA45" s="740"/>
      <c r="KUB45" s="1140"/>
      <c r="KUC45" s="671"/>
      <c r="KUD45" s="672"/>
      <c r="KUE45" s="740"/>
      <c r="KUF45" s="1140"/>
      <c r="KUG45" s="671"/>
      <c r="KUH45" s="672"/>
      <c r="KUI45" s="740"/>
      <c r="KUJ45" s="1140"/>
      <c r="KUK45" s="671"/>
      <c r="KUL45" s="672"/>
      <c r="KUM45" s="740"/>
      <c r="KUN45" s="1140"/>
      <c r="KUO45" s="671"/>
      <c r="KUP45" s="672"/>
      <c r="KUQ45" s="740"/>
      <c r="KUR45" s="1140"/>
      <c r="KUS45" s="671"/>
      <c r="KUT45" s="672"/>
      <c r="KUU45" s="740"/>
      <c r="KUV45" s="1140"/>
      <c r="KUW45" s="671"/>
      <c r="KUX45" s="672"/>
      <c r="KUY45" s="740"/>
      <c r="KUZ45" s="1140"/>
      <c r="KVA45" s="671"/>
      <c r="KVB45" s="672"/>
      <c r="KVC45" s="740"/>
      <c r="KVD45" s="1140"/>
      <c r="KVE45" s="671"/>
      <c r="KVF45" s="672"/>
      <c r="KVG45" s="740"/>
      <c r="KVH45" s="1140"/>
      <c r="KVI45" s="671"/>
      <c r="KVJ45" s="672"/>
      <c r="KVK45" s="740"/>
      <c r="KVL45" s="1140"/>
      <c r="KVM45" s="671"/>
      <c r="KVN45" s="672"/>
      <c r="KVO45" s="740"/>
      <c r="KVP45" s="1140"/>
      <c r="KVQ45" s="671"/>
      <c r="KVR45" s="672"/>
      <c r="KVS45" s="740"/>
      <c r="KVT45" s="1140"/>
      <c r="KVU45" s="671"/>
      <c r="KVV45" s="672"/>
      <c r="KVW45" s="740"/>
      <c r="KVX45" s="1140"/>
      <c r="KVY45" s="671"/>
      <c r="KVZ45" s="672"/>
      <c r="KWA45" s="740"/>
      <c r="KWB45" s="1140"/>
      <c r="KWC45" s="671"/>
      <c r="KWD45" s="672"/>
      <c r="KWE45" s="740"/>
      <c r="KWF45" s="1140"/>
      <c r="KWG45" s="671"/>
      <c r="KWH45" s="672"/>
      <c r="KWI45" s="740"/>
      <c r="KWJ45" s="1140"/>
      <c r="KWK45" s="671"/>
      <c r="KWL45" s="672"/>
      <c r="KWM45" s="740"/>
      <c r="KWN45" s="1140"/>
      <c r="KWO45" s="671"/>
      <c r="KWP45" s="672"/>
      <c r="KWQ45" s="740"/>
      <c r="KWR45" s="1140"/>
      <c r="KWS45" s="671"/>
      <c r="KWT45" s="672"/>
      <c r="KWU45" s="740"/>
      <c r="KWV45" s="1140"/>
      <c r="KWW45" s="671"/>
      <c r="KWX45" s="672"/>
      <c r="KWY45" s="740"/>
      <c r="KWZ45" s="1140"/>
      <c r="KXA45" s="671"/>
      <c r="KXB45" s="672"/>
      <c r="KXC45" s="740"/>
      <c r="KXD45" s="1140"/>
      <c r="KXE45" s="671"/>
      <c r="KXF45" s="672"/>
      <c r="KXG45" s="740"/>
      <c r="KXH45" s="1140"/>
      <c r="KXI45" s="671"/>
      <c r="KXJ45" s="672"/>
      <c r="KXK45" s="740"/>
      <c r="KXL45" s="1140"/>
      <c r="KXM45" s="671"/>
      <c r="KXN45" s="672"/>
      <c r="KXO45" s="740"/>
      <c r="KXP45" s="1140"/>
      <c r="KXQ45" s="671"/>
      <c r="KXR45" s="672"/>
      <c r="KXS45" s="740"/>
      <c r="KXT45" s="1140"/>
      <c r="KXU45" s="671"/>
      <c r="KXV45" s="672"/>
      <c r="KXW45" s="740"/>
      <c r="KXX45" s="1140"/>
      <c r="KXY45" s="671"/>
      <c r="KXZ45" s="672"/>
      <c r="KYA45" s="740"/>
      <c r="KYB45" s="1140"/>
      <c r="KYC45" s="671"/>
      <c r="KYD45" s="672"/>
      <c r="KYE45" s="740"/>
      <c r="KYF45" s="1140"/>
      <c r="KYG45" s="671"/>
      <c r="KYH45" s="672"/>
      <c r="KYI45" s="740"/>
      <c r="KYJ45" s="1140"/>
      <c r="KYK45" s="671"/>
      <c r="KYL45" s="672"/>
      <c r="KYM45" s="740"/>
      <c r="KYN45" s="1140"/>
      <c r="KYO45" s="671"/>
      <c r="KYP45" s="672"/>
      <c r="KYQ45" s="740"/>
      <c r="KYR45" s="1140"/>
      <c r="KYS45" s="671"/>
      <c r="KYT45" s="672"/>
      <c r="KYU45" s="740"/>
      <c r="KYV45" s="1140"/>
      <c r="KYW45" s="671"/>
      <c r="KYX45" s="672"/>
      <c r="KYY45" s="740"/>
      <c r="KYZ45" s="1140"/>
      <c r="KZA45" s="671"/>
      <c r="KZB45" s="672"/>
      <c r="KZC45" s="740"/>
      <c r="KZD45" s="1140"/>
      <c r="KZE45" s="671"/>
      <c r="KZF45" s="672"/>
      <c r="KZG45" s="740"/>
      <c r="KZH45" s="1140"/>
      <c r="KZI45" s="671"/>
      <c r="KZJ45" s="672"/>
      <c r="KZK45" s="740"/>
      <c r="KZL45" s="1140"/>
      <c r="KZM45" s="671"/>
      <c r="KZN45" s="672"/>
      <c r="KZO45" s="740"/>
      <c r="KZP45" s="1140"/>
      <c r="KZQ45" s="671"/>
      <c r="KZR45" s="672"/>
      <c r="KZS45" s="740"/>
      <c r="KZT45" s="1140"/>
      <c r="KZU45" s="671"/>
      <c r="KZV45" s="672"/>
      <c r="KZW45" s="740"/>
      <c r="KZX45" s="1140"/>
      <c r="KZY45" s="671"/>
      <c r="KZZ45" s="672"/>
      <c r="LAA45" s="740"/>
      <c r="LAB45" s="1140"/>
      <c r="LAC45" s="671"/>
      <c r="LAD45" s="672"/>
      <c r="LAE45" s="740"/>
      <c r="LAF45" s="1140"/>
      <c r="LAG45" s="671"/>
      <c r="LAH45" s="672"/>
      <c r="LAI45" s="740"/>
      <c r="LAJ45" s="1140"/>
      <c r="LAK45" s="671"/>
      <c r="LAL45" s="672"/>
      <c r="LAM45" s="740"/>
      <c r="LAN45" s="1140"/>
      <c r="LAO45" s="671"/>
      <c r="LAP45" s="672"/>
      <c r="LAQ45" s="740"/>
      <c r="LAR45" s="1140"/>
      <c r="LAS45" s="671"/>
      <c r="LAT45" s="672"/>
      <c r="LAU45" s="740"/>
      <c r="LAV45" s="1140"/>
      <c r="LAW45" s="671"/>
      <c r="LAX45" s="672"/>
      <c r="LAY45" s="740"/>
      <c r="LAZ45" s="1140"/>
      <c r="LBA45" s="671"/>
      <c r="LBB45" s="672"/>
      <c r="LBC45" s="740"/>
      <c r="LBD45" s="1140"/>
      <c r="LBE45" s="671"/>
      <c r="LBF45" s="672"/>
      <c r="LBG45" s="740"/>
      <c r="LBH45" s="1140"/>
      <c r="LBI45" s="671"/>
      <c r="LBJ45" s="672"/>
      <c r="LBK45" s="740"/>
      <c r="LBL45" s="1140"/>
      <c r="LBM45" s="671"/>
      <c r="LBN45" s="672"/>
      <c r="LBO45" s="740"/>
      <c r="LBP45" s="1140"/>
      <c r="LBQ45" s="671"/>
      <c r="LBR45" s="672"/>
      <c r="LBS45" s="740"/>
      <c r="LBT45" s="1140"/>
      <c r="LBU45" s="671"/>
      <c r="LBV45" s="672"/>
      <c r="LBW45" s="740"/>
      <c r="LBX45" s="1140"/>
      <c r="LBY45" s="671"/>
      <c r="LBZ45" s="672"/>
      <c r="LCA45" s="740"/>
      <c r="LCB45" s="1140"/>
      <c r="LCC45" s="671"/>
      <c r="LCD45" s="672"/>
      <c r="LCE45" s="740"/>
      <c r="LCF45" s="1140"/>
      <c r="LCG45" s="671"/>
      <c r="LCH45" s="672"/>
      <c r="LCI45" s="740"/>
      <c r="LCJ45" s="1140"/>
      <c r="LCK45" s="671"/>
      <c r="LCL45" s="672"/>
      <c r="LCM45" s="740"/>
      <c r="LCN45" s="1140"/>
      <c r="LCO45" s="671"/>
      <c r="LCP45" s="672"/>
      <c r="LCQ45" s="740"/>
      <c r="LCR45" s="1140"/>
      <c r="LCS45" s="671"/>
      <c r="LCT45" s="672"/>
      <c r="LCU45" s="740"/>
      <c r="LCV45" s="1140"/>
      <c r="LCW45" s="671"/>
      <c r="LCX45" s="672"/>
      <c r="LCY45" s="740"/>
      <c r="LCZ45" s="1140"/>
      <c r="LDA45" s="671"/>
      <c r="LDB45" s="672"/>
      <c r="LDC45" s="740"/>
      <c r="LDD45" s="1140"/>
      <c r="LDE45" s="671"/>
      <c r="LDF45" s="672"/>
      <c r="LDG45" s="740"/>
      <c r="LDH45" s="1140"/>
      <c r="LDI45" s="671"/>
      <c r="LDJ45" s="672"/>
      <c r="LDK45" s="740"/>
      <c r="LDL45" s="1140"/>
      <c r="LDM45" s="671"/>
      <c r="LDN45" s="672"/>
      <c r="LDO45" s="740"/>
      <c r="LDP45" s="1140"/>
      <c r="LDQ45" s="671"/>
      <c r="LDR45" s="672"/>
      <c r="LDS45" s="740"/>
      <c r="LDT45" s="1140"/>
      <c r="LDU45" s="671"/>
      <c r="LDV45" s="672"/>
      <c r="LDW45" s="740"/>
      <c r="LDX45" s="1140"/>
      <c r="LDY45" s="671"/>
      <c r="LDZ45" s="672"/>
      <c r="LEA45" s="740"/>
      <c r="LEB45" s="1140"/>
      <c r="LEC45" s="671"/>
      <c r="LED45" s="672"/>
      <c r="LEE45" s="740"/>
      <c r="LEF45" s="1140"/>
      <c r="LEG45" s="671"/>
      <c r="LEH45" s="672"/>
      <c r="LEI45" s="740"/>
      <c r="LEJ45" s="1140"/>
      <c r="LEK45" s="671"/>
      <c r="LEL45" s="672"/>
      <c r="LEM45" s="740"/>
      <c r="LEN45" s="1140"/>
      <c r="LEO45" s="671"/>
      <c r="LEP45" s="672"/>
      <c r="LEQ45" s="740"/>
      <c r="LER45" s="1140"/>
      <c r="LES45" s="671"/>
      <c r="LET45" s="672"/>
      <c r="LEU45" s="740"/>
      <c r="LEV45" s="1140"/>
      <c r="LEW45" s="671"/>
      <c r="LEX45" s="672"/>
      <c r="LEY45" s="740"/>
      <c r="LEZ45" s="1140"/>
      <c r="LFA45" s="671"/>
      <c r="LFB45" s="672"/>
      <c r="LFC45" s="740"/>
      <c r="LFD45" s="1140"/>
      <c r="LFE45" s="671"/>
      <c r="LFF45" s="672"/>
      <c r="LFG45" s="740"/>
      <c r="LFH45" s="1140"/>
      <c r="LFI45" s="671"/>
      <c r="LFJ45" s="672"/>
      <c r="LFK45" s="740"/>
      <c r="LFL45" s="1140"/>
      <c r="LFM45" s="671"/>
      <c r="LFN45" s="672"/>
      <c r="LFO45" s="740"/>
      <c r="LFP45" s="1140"/>
      <c r="LFQ45" s="671"/>
      <c r="LFR45" s="672"/>
      <c r="LFS45" s="740"/>
      <c r="LFT45" s="1140"/>
      <c r="LFU45" s="671"/>
      <c r="LFV45" s="672"/>
      <c r="LFW45" s="740"/>
      <c r="LFX45" s="1140"/>
      <c r="LFY45" s="671"/>
      <c r="LFZ45" s="672"/>
      <c r="LGA45" s="740"/>
      <c r="LGB45" s="1140"/>
      <c r="LGC45" s="671"/>
      <c r="LGD45" s="672"/>
      <c r="LGE45" s="740"/>
      <c r="LGF45" s="1140"/>
      <c r="LGG45" s="671"/>
      <c r="LGH45" s="672"/>
      <c r="LGI45" s="740"/>
      <c r="LGJ45" s="1140"/>
      <c r="LGK45" s="671"/>
      <c r="LGL45" s="672"/>
      <c r="LGM45" s="740"/>
      <c r="LGN45" s="1140"/>
      <c r="LGO45" s="671"/>
      <c r="LGP45" s="672"/>
      <c r="LGQ45" s="740"/>
      <c r="LGR45" s="1140"/>
      <c r="LGS45" s="671"/>
      <c r="LGT45" s="672"/>
      <c r="LGU45" s="740"/>
      <c r="LGV45" s="1140"/>
      <c r="LGW45" s="671"/>
      <c r="LGX45" s="672"/>
      <c r="LGY45" s="740"/>
      <c r="LGZ45" s="1140"/>
      <c r="LHA45" s="671"/>
      <c r="LHB45" s="672"/>
      <c r="LHC45" s="740"/>
      <c r="LHD45" s="1140"/>
      <c r="LHE45" s="671"/>
      <c r="LHF45" s="672"/>
      <c r="LHG45" s="740"/>
      <c r="LHH45" s="1140"/>
      <c r="LHI45" s="671"/>
      <c r="LHJ45" s="672"/>
      <c r="LHK45" s="740"/>
      <c r="LHL45" s="1140"/>
      <c r="LHM45" s="671"/>
      <c r="LHN45" s="672"/>
      <c r="LHO45" s="740"/>
      <c r="LHP45" s="1140"/>
      <c r="LHQ45" s="671"/>
      <c r="LHR45" s="672"/>
      <c r="LHS45" s="740"/>
      <c r="LHT45" s="1140"/>
      <c r="LHU45" s="671"/>
      <c r="LHV45" s="672"/>
      <c r="LHW45" s="740"/>
      <c r="LHX45" s="1140"/>
      <c r="LHY45" s="671"/>
      <c r="LHZ45" s="672"/>
      <c r="LIA45" s="740"/>
      <c r="LIB45" s="1140"/>
      <c r="LIC45" s="671"/>
      <c r="LID45" s="672"/>
      <c r="LIE45" s="740"/>
      <c r="LIF45" s="1140"/>
      <c r="LIG45" s="671"/>
      <c r="LIH45" s="672"/>
      <c r="LII45" s="740"/>
      <c r="LIJ45" s="1140"/>
      <c r="LIK45" s="671"/>
      <c r="LIL45" s="672"/>
      <c r="LIM45" s="740"/>
      <c r="LIN45" s="1140"/>
      <c r="LIO45" s="671"/>
      <c r="LIP45" s="672"/>
      <c r="LIQ45" s="740"/>
      <c r="LIR45" s="1140"/>
      <c r="LIS45" s="671"/>
      <c r="LIT45" s="672"/>
      <c r="LIU45" s="740"/>
      <c r="LIV45" s="1140"/>
      <c r="LIW45" s="671"/>
      <c r="LIX45" s="672"/>
      <c r="LIY45" s="740"/>
      <c r="LIZ45" s="1140"/>
      <c r="LJA45" s="671"/>
      <c r="LJB45" s="672"/>
      <c r="LJC45" s="740"/>
      <c r="LJD45" s="1140"/>
      <c r="LJE45" s="671"/>
      <c r="LJF45" s="672"/>
      <c r="LJG45" s="740"/>
      <c r="LJH45" s="1140"/>
      <c r="LJI45" s="671"/>
      <c r="LJJ45" s="672"/>
      <c r="LJK45" s="740"/>
      <c r="LJL45" s="1140"/>
      <c r="LJM45" s="671"/>
      <c r="LJN45" s="672"/>
      <c r="LJO45" s="740"/>
      <c r="LJP45" s="1140"/>
      <c r="LJQ45" s="671"/>
      <c r="LJR45" s="672"/>
      <c r="LJS45" s="740"/>
      <c r="LJT45" s="1140"/>
      <c r="LJU45" s="671"/>
      <c r="LJV45" s="672"/>
      <c r="LJW45" s="740"/>
      <c r="LJX45" s="1140"/>
      <c r="LJY45" s="671"/>
      <c r="LJZ45" s="672"/>
      <c r="LKA45" s="740"/>
      <c r="LKB45" s="1140"/>
      <c r="LKC45" s="671"/>
      <c r="LKD45" s="672"/>
      <c r="LKE45" s="740"/>
      <c r="LKF45" s="1140"/>
      <c r="LKG45" s="671"/>
      <c r="LKH45" s="672"/>
      <c r="LKI45" s="740"/>
      <c r="LKJ45" s="1140"/>
      <c r="LKK45" s="671"/>
      <c r="LKL45" s="672"/>
      <c r="LKM45" s="740"/>
      <c r="LKN45" s="1140"/>
      <c r="LKO45" s="671"/>
      <c r="LKP45" s="672"/>
      <c r="LKQ45" s="740"/>
      <c r="LKR45" s="1140"/>
      <c r="LKS45" s="671"/>
      <c r="LKT45" s="672"/>
      <c r="LKU45" s="740"/>
      <c r="LKV45" s="1140"/>
      <c r="LKW45" s="671"/>
      <c r="LKX45" s="672"/>
      <c r="LKY45" s="740"/>
      <c r="LKZ45" s="1140"/>
      <c r="LLA45" s="671"/>
      <c r="LLB45" s="672"/>
      <c r="LLC45" s="740"/>
      <c r="LLD45" s="1140"/>
      <c r="LLE45" s="671"/>
      <c r="LLF45" s="672"/>
      <c r="LLG45" s="740"/>
      <c r="LLH45" s="1140"/>
      <c r="LLI45" s="671"/>
      <c r="LLJ45" s="672"/>
      <c r="LLK45" s="740"/>
      <c r="LLL45" s="1140"/>
      <c r="LLM45" s="671"/>
      <c r="LLN45" s="672"/>
      <c r="LLO45" s="740"/>
      <c r="LLP45" s="1140"/>
      <c r="LLQ45" s="671"/>
      <c r="LLR45" s="672"/>
      <c r="LLS45" s="740"/>
      <c r="LLT45" s="1140"/>
      <c r="LLU45" s="671"/>
      <c r="LLV45" s="672"/>
      <c r="LLW45" s="740"/>
      <c r="LLX45" s="1140"/>
      <c r="LLY45" s="671"/>
      <c r="LLZ45" s="672"/>
      <c r="LMA45" s="740"/>
      <c r="LMB45" s="1140"/>
      <c r="LMC45" s="671"/>
      <c r="LMD45" s="672"/>
      <c r="LME45" s="740"/>
      <c r="LMF45" s="1140"/>
      <c r="LMG45" s="671"/>
      <c r="LMH45" s="672"/>
      <c r="LMI45" s="740"/>
      <c r="LMJ45" s="1140"/>
      <c r="LMK45" s="671"/>
      <c r="LML45" s="672"/>
      <c r="LMM45" s="740"/>
      <c r="LMN45" s="1140"/>
      <c r="LMO45" s="671"/>
      <c r="LMP45" s="672"/>
      <c r="LMQ45" s="740"/>
      <c r="LMR45" s="1140"/>
      <c r="LMS45" s="671"/>
      <c r="LMT45" s="672"/>
      <c r="LMU45" s="740"/>
      <c r="LMV45" s="1140"/>
      <c r="LMW45" s="671"/>
      <c r="LMX45" s="672"/>
      <c r="LMY45" s="740"/>
      <c r="LMZ45" s="1140"/>
      <c r="LNA45" s="671"/>
      <c r="LNB45" s="672"/>
      <c r="LNC45" s="740"/>
      <c r="LND45" s="1140"/>
      <c r="LNE45" s="671"/>
      <c r="LNF45" s="672"/>
      <c r="LNG45" s="740"/>
      <c r="LNH45" s="1140"/>
      <c r="LNI45" s="671"/>
      <c r="LNJ45" s="672"/>
      <c r="LNK45" s="740"/>
      <c r="LNL45" s="1140"/>
      <c r="LNM45" s="671"/>
      <c r="LNN45" s="672"/>
      <c r="LNO45" s="740"/>
      <c r="LNP45" s="1140"/>
      <c r="LNQ45" s="671"/>
      <c r="LNR45" s="672"/>
      <c r="LNS45" s="740"/>
      <c r="LNT45" s="1140"/>
      <c r="LNU45" s="671"/>
      <c r="LNV45" s="672"/>
      <c r="LNW45" s="740"/>
      <c r="LNX45" s="1140"/>
      <c r="LNY45" s="671"/>
      <c r="LNZ45" s="672"/>
      <c r="LOA45" s="740"/>
      <c r="LOB45" s="1140"/>
      <c r="LOC45" s="671"/>
      <c r="LOD45" s="672"/>
      <c r="LOE45" s="740"/>
      <c r="LOF45" s="1140"/>
      <c r="LOG45" s="671"/>
      <c r="LOH45" s="672"/>
      <c r="LOI45" s="740"/>
      <c r="LOJ45" s="1140"/>
      <c r="LOK45" s="671"/>
      <c r="LOL45" s="672"/>
      <c r="LOM45" s="740"/>
      <c r="LON45" s="1140"/>
      <c r="LOO45" s="671"/>
      <c r="LOP45" s="672"/>
      <c r="LOQ45" s="740"/>
      <c r="LOR45" s="1140"/>
      <c r="LOS45" s="671"/>
      <c r="LOT45" s="672"/>
      <c r="LOU45" s="740"/>
      <c r="LOV45" s="1140"/>
      <c r="LOW45" s="671"/>
      <c r="LOX45" s="672"/>
      <c r="LOY45" s="740"/>
      <c r="LOZ45" s="1140"/>
      <c r="LPA45" s="671"/>
      <c r="LPB45" s="672"/>
      <c r="LPC45" s="740"/>
      <c r="LPD45" s="1140"/>
      <c r="LPE45" s="671"/>
      <c r="LPF45" s="672"/>
      <c r="LPG45" s="740"/>
      <c r="LPH45" s="1140"/>
      <c r="LPI45" s="671"/>
      <c r="LPJ45" s="672"/>
      <c r="LPK45" s="740"/>
      <c r="LPL45" s="1140"/>
      <c r="LPM45" s="671"/>
      <c r="LPN45" s="672"/>
      <c r="LPO45" s="740"/>
      <c r="LPP45" s="1140"/>
      <c r="LPQ45" s="671"/>
      <c r="LPR45" s="672"/>
      <c r="LPS45" s="740"/>
      <c r="LPT45" s="1140"/>
      <c r="LPU45" s="671"/>
      <c r="LPV45" s="672"/>
      <c r="LPW45" s="740"/>
      <c r="LPX45" s="1140"/>
      <c r="LPY45" s="671"/>
      <c r="LPZ45" s="672"/>
      <c r="LQA45" s="740"/>
      <c r="LQB45" s="1140"/>
      <c r="LQC45" s="671"/>
      <c r="LQD45" s="672"/>
      <c r="LQE45" s="740"/>
      <c r="LQF45" s="1140"/>
      <c r="LQG45" s="671"/>
      <c r="LQH45" s="672"/>
      <c r="LQI45" s="740"/>
      <c r="LQJ45" s="1140"/>
      <c r="LQK45" s="671"/>
      <c r="LQL45" s="672"/>
      <c r="LQM45" s="740"/>
      <c r="LQN45" s="1140"/>
      <c r="LQO45" s="671"/>
      <c r="LQP45" s="672"/>
      <c r="LQQ45" s="740"/>
      <c r="LQR45" s="1140"/>
      <c r="LQS45" s="671"/>
      <c r="LQT45" s="672"/>
      <c r="LQU45" s="740"/>
      <c r="LQV45" s="1140"/>
      <c r="LQW45" s="671"/>
      <c r="LQX45" s="672"/>
      <c r="LQY45" s="740"/>
      <c r="LQZ45" s="1140"/>
      <c r="LRA45" s="671"/>
      <c r="LRB45" s="672"/>
      <c r="LRC45" s="740"/>
      <c r="LRD45" s="1140"/>
      <c r="LRE45" s="671"/>
      <c r="LRF45" s="672"/>
      <c r="LRG45" s="740"/>
      <c r="LRH45" s="1140"/>
      <c r="LRI45" s="671"/>
      <c r="LRJ45" s="672"/>
      <c r="LRK45" s="740"/>
      <c r="LRL45" s="1140"/>
      <c r="LRM45" s="671"/>
      <c r="LRN45" s="672"/>
      <c r="LRO45" s="740"/>
      <c r="LRP45" s="1140"/>
      <c r="LRQ45" s="671"/>
      <c r="LRR45" s="672"/>
      <c r="LRS45" s="740"/>
      <c r="LRT45" s="1140"/>
      <c r="LRU45" s="671"/>
      <c r="LRV45" s="672"/>
      <c r="LRW45" s="740"/>
      <c r="LRX45" s="1140"/>
      <c r="LRY45" s="671"/>
      <c r="LRZ45" s="672"/>
      <c r="LSA45" s="740"/>
      <c r="LSB45" s="1140"/>
      <c r="LSC45" s="671"/>
      <c r="LSD45" s="672"/>
      <c r="LSE45" s="740"/>
      <c r="LSF45" s="1140"/>
      <c r="LSG45" s="671"/>
      <c r="LSH45" s="672"/>
      <c r="LSI45" s="740"/>
      <c r="LSJ45" s="1140"/>
      <c r="LSK45" s="671"/>
      <c r="LSL45" s="672"/>
      <c r="LSM45" s="740"/>
      <c r="LSN45" s="1140"/>
      <c r="LSO45" s="671"/>
      <c r="LSP45" s="672"/>
      <c r="LSQ45" s="740"/>
      <c r="LSR45" s="1140"/>
      <c r="LSS45" s="671"/>
      <c r="LST45" s="672"/>
      <c r="LSU45" s="740"/>
      <c r="LSV45" s="1140"/>
      <c r="LSW45" s="671"/>
      <c r="LSX45" s="672"/>
      <c r="LSY45" s="740"/>
      <c r="LSZ45" s="1140"/>
      <c r="LTA45" s="671"/>
      <c r="LTB45" s="672"/>
      <c r="LTC45" s="740"/>
      <c r="LTD45" s="1140"/>
      <c r="LTE45" s="671"/>
      <c r="LTF45" s="672"/>
      <c r="LTG45" s="740"/>
      <c r="LTH45" s="1140"/>
      <c r="LTI45" s="671"/>
      <c r="LTJ45" s="672"/>
      <c r="LTK45" s="740"/>
      <c r="LTL45" s="1140"/>
      <c r="LTM45" s="671"/>
      <c r="LTN45" s="672"/>
      <c r="LTO45" s="740"/>
      <c r="LTP45" s="1140"/>
      <c r="LTQ45" s="671"/>
      <c r="LTR45" s="672"/>
      <c r="LTS45" s="740"/>
      <c r="LTT45" s="1140"/>
      <c r="LTU45" s="671"/>
      <c r="LTV45" s="672"/>
      <c r="LTW45" s="740"/>
      <c r="LTX45" s="1140"/>
      <c r="LTY45" s="671"/>
      <c r="LTZ45" s="672"/>
      <c r="LUA45" s="740"/>
      <c r="LUB45" s="1140"/>
      <c r="LUC45" s="671"/>
      <c r="LUD45" s="672"/>
      <c r="LUE45" s="740"/>
      <c r="LUF45" s="1140"/>
      <c r="LUG45" s="671"/>
      <c r="LUH45" s="672"/>
      <c r="LUI45" s="740"/>
      <c r="LUJ45" s="1140"/>
      <c r="LUK45" s="671"/>
      <c r="LUL45" s="672"/>
      <c r="LUM45" s="740"/>
      <c r="LUN45" s="1140"/>
      <c r="LUO45" s="671"/>
      <c r="LUP45" s="672"/>
      <c r="LUQ45" s="740"/>
      <c r="LUR45" s="1140"/>
      <c r="LUS45" s="671"/>
      <c r="LUT45" s="672"/>
      <c r="LUU45" s="740"/>
      <c r="LUV45" s="1140"/>
      <c r="LUW45" s="671"/>
      <c r="LUX45" s="672"/>
      <c r="LUY45" s="740"/>
      <c r="LUZ45" s="1140"/>
      <c r="LVA45" s="671"/>
      <c r="LVB45" s="672"/>
      <c r="LVC45" s="740"/>
      <c r="LVD45" s="1140"/>
      <c r="LVE45" s="671"/>
      <c r="LVF45" s="672"/>
      <c r="LVG45" s="740"/>
      <c r="LVH45" s="1140"/>
      <c r="LVI45" s="671"/>
      <c r="LVJ45" s="672"/>
      <c r="LVK45" s="740"/>
      <c r="LVL45" s="1140"/>
      <c r="LVM45" s="671"/>
      <c r="LVN45" s="672"/>
      <c r="LVO45" s="740"/>
      <c r="LVP45" s="1140"/>
      <c r="LVQ45" s="671"/>
      <c r="LVR45" s="672"/>
      <c r="LVS45" s="740"/>
      <c r="LVT45" s="1140"/>
      <c r="LVU45" s="671"/>
      <c r="LVV45" s="672"/>
      <c r="LVW45" s="740"/>
      <c r="LVX45" s="1140"/>
      <c r="LVY45" s="671"/>
      <c r="LVZ45" s="672"/>
      <c r="LWA45" s="740"/>
      <c r="LWB45" s="1140"/>
      <c r="LWC45" s="671"/>
      <c r="LWD45" s="672"/>
      <c r="LWE45" s="740"/>
      <c r="LWF45" s="1140"/>
      <c r="LWG45" s="671"/>
      <c r="LWH45" s="672"/>
      <c r="LWI45" s="740"/>
      <c r="LWJ45" s="1140"/>
      <c r="LWK45" s="671"/>
      <c r="LWL45" s="672"/>
      <c r="LWM45" s="740"/>
      <c r="LWN45" s="1140"/>
      <c r="LWO45" s="671"/>
      <c r="LWP45" s="672"/>
      <c r="LWQ45" s="740"/>
      <c r="LWR45" s="1140"/>
      <c r="LWS45" s="671"/>
      <c r="LWT45" s="672"/>
      <c r="LWU45" s="740"/>
      <c r="LWV45" s="1140"/>
      <c r="LWW45" s="671"/>
      <c r="LWX45" s="672"/>
      <c r="LWY45" s="740"/>
      <c r="LWZ45" s="1140"/>
      <c r="LXA45" s="671"/>
      <c r="LXB45" s="672"/>
      <c r="LXC45" s="740"/>
      <c r="LXD45" s="1140"/>
      <c r="LXE45" s="671"/>
      <c r="LXF45" s="672"/>
      <c r="LXG45" s="740"/>
      <c r="LXH45" s="1140"/>
      <c r="LXI45" s="671"/>
      <c r="LXJ45" s="672"/>
      <c r="LXK45" s="740"/>
      <c r="LXL45" s="1140"/>
      <c r="LXM45" s="671"/>
      <c r="LXN45" s="672"/>
      <c r="LXO45" s="740"/>
      <c r="LXP45" s="1140"/>
      <c r="LXQ45" s="671"/>
      <c r="LXR45" s="672"/>
      <c r="LXS45" s="740"/>
      <c r="LXT45" s="1140"/>
      <c r="LXU45" s="671"/>
      <c r="LXV45" s="672"/>
      <c r="LXW45" s="740"/>
      <c r="LXX45" s="1140"/>
      <c r="LXY45" s="671"/>
      <c r="LXZ45" s="672"/>
      <c r="LYA45" s="740"/>
      <c r="LYB45" s="1140"/>
      <c r="LYC45" s="671"/>
      <c r="LYD45" s="672"/>
      <c r="LYE45" s="740"/>
      <c r="LYF45" s="1140"/>
      <c r="LYG45" s="671"/>
      <c r="LYH45" s="672"/>
      <c r="LYI45" s="740"/>
      <c r="LYJ45" s="1140"/>
      <c r="LYK45" s="671"/>
      <c r="LYL45" s="672"/>
      <c r="LYM45" s="740"/>
      <c r="LYN45" s="1140"/>
      <c r="LYO45" s="671"/>
      <c r="LYP45" s="672"/>
      <c r="LYQ45" s="740"/>
      <c r="LYR45" s="1140"/>
      <c r="LYS45" s="671"/>
      <c r="LYT45" s="672"/>
      <c r="LYU45" s="740"/>
      <c r="LYV45" s="1140"/>
      <c r="LYW45" s="671"/>
      <c r="LYX45" s="672"/>
      <c r="LYY45" s="740"/>
      <c r="LYZ45" s="1140"/>
      <c r="LZA45" s="671"/>
      <c r="LZB45" s="672"/>
      <c r="LZC45" s="740"/>
      <c r="LZD45" s="1140"/>
      <c r="LZE45" s="671"/>
      <c r="LZF45" s="672"/>
      <c r="LZG45" s="740"/>
      <c r="LZH45" s="1140"/>
      <c r="LZI45" s="671"/>
      <c r="LZJ45" s="672"/>
      <c r="LZK45" s="740"/>
      <c r="LZL45" s="1140"/>
      <c r="LZM45" s="671"/>
      <c r="LZN45" s="672"/>
      <c r="LZO45" s="740"/>
      <c r="LZP45" s="1140"/>
      <c r="LZQ45" s="671"/>
      <c r="LZR45" s="672"/>
      <c r="LZS45" s="740"/>
      <c r="LZT45" s="1140"/>
      <c r="LZU45" s="671"/>
      <c r="LZV45" s="672"/>
      <c r="LZW45" s="740"/>
      <c r="LZX45" s="1140"/>
      <c r="LZY45" s="671"/>
      <c r="LZZ45" s="672"/>
      <c r="MAA45" s="740"/>
      <c r="MAB45" s="1140"/>
      <c r="MAC45" s="671"/>
      <c r="MAD45" s="672"/>
      <c r="MAE45" s="740"/>
      <c r="MAF45" s="1140"/>
      <c r="MAG45" s="671"/>
      <c r="MAH45" s="672"/>
      <c r="MAI45" s="740"/>
      <c r="MAJ45" s="1140"/>
      <c r="MAK45" s="671"/>
      <c r="MAL45" s="672"/>
      <c r="MAM45" s="740"/>
      <c r="MAN45" s="1140"/>
      <c r="MAO45" s="671"/>
      <c r="MAP45" s="672"/>
      <c r="MAQ45" s="740"/>
      <c r="MAR45" s="1140"/>
      <c r="MAS45" s="671"/>
      <c r="MAT45" s="672"/>
      <c r="MAU45" s="740"/>
      <c r="MAV45" s="1140"/>
      <c r="MAW45" s="671"/>
      <c r="MAX45" s="672"/>
      <c r="MAY45" s="740"/>
      <c r="MAZ45" s="1140"/>
      <c r="MBA45" s="671"/>
      <c r="MBB45" s="672"/>
      <c r="MBC45" s="740"/>
      <c r="MBD45" s="1140"/>
      <c r="MBE45" s="671"/>
      <c r="MBF45" s="672"/>
      <c r="MBG45" s="740"/>
      <c r="MBH45" s="1140"/>
      <c r="MBI45" s="671"/>
      <c r="MBJ45" s="672"/>
      <c r="MBK45" s="740"/>
      <c r="MBL45" s="1140"/>
      <c r="MBM45" s="671"/>
      <c r="MBN45" s="672"/>
      <c r="MBO45" s="740"/>
      <c r="MBP45" s="1140"/>
      <c r="MBQ45" s="671"/>
      <c r="MBR45" s="672"/>
      <c r="MBS45" s="740"/>
      <c r="MBT45" s="1140"/>
      <c r="MBU45" s="671"/>
      <c r="MBV45" s="672"/>
      <c r="MBW45" s="740"/>
      <c r="MBX45" s="1140"/>
      <c r="MBY45" s="671"/>
      <c r="MBZ45" s="672"/>
      <c r="MCA45" s="740"/>
      <c r="MCB45" s="1140"/>
      <c r="MCC45" s="671"/>
      <c r="MCD45" s="672"/>
      <c r="MCE45" s="740"/>
      <c r="MCF45" s="1140"/>
      <c r="MCG45" s="671"/>
      <c r="MCH45" s="672"/>
      <c r="MCI45" s="740"/>
      <c r="MCJ45" s="1140"/>
      <c r="MCK45" s="671"/>
      <c r="MCL45" s="672"/>
      <c r="MCM45" s="740"/>
      <c r="MCN45" s="1140"/>
      <c r="MCO45" s="671"/>
      <c r="MCP45" s="672"/>
      <c r="MCQ45" s="740"/>
      <c r="MCR45" s="1140"/>
      <c r="MCS45" s="671"/>
      <c r="MCT45" s="672"/>
      <c r="MCU45" s="740"/>
      <c r="MCV45" s="1140"/>
      <c r="MCW45" s="671"/>
      <c r="MCX45" s="672"/>
      <c r="MCY45" s="740"/>
      <c r="MCZ45" s="1140"/>
      <c r="MDA45" s="671"/>
      <c r="MDB45" s="672"/>
      <c r="MDC45" s="740"/>
      <c r="MDD45" s="1140"/>
      <c r="MDE45" s="671"/>
      <c r="MDF45" s="672"/>
      <c r="MDG45" s="740"/>
      <c r="MDH45" s="1140"/>
      <c r="MDI45" s="671"/>
      <c r="MDJ45" s="672"/>
      <c r="MDK45" s="740"/>
      <c r="MDL45" s="1140"/>
      <c r="MDM45" s="671"/>
      <c r="MDN45" s="672"/>
      <c r="MDO45" s="740"/>
      <c r="MDP45" s="1140"/>
      <c r="MDQ45" s="671"/>
      <c r="MDR45" s="672"/>
      <c r="MDS45" s="740"/>
      <c r="MDT45" s="1140"/>
      <c r="MDU45" s="671"/>
      <c r="MDV45" s="672"/>
      <c r="MDW45" s="740"/>
      <c r="MDX45" s="1140"/>
      <c r="MDY45" s="671"/>
      <c r="MDZ45" s="672"/>
      <c r="MEA45" s="740"/>
      <c r="MEB45" s="1140"/>
      <c r="MEC45" s="671"/>
      <c r="MED45" s="672"/>
      <c r="MEE45" s="740"/>
      <c r="MEF45" s="1140"/>
      <c r="MEG45" s="671"/>
      <c r="MEH45" s="672"/>
      <c r="MEI45" s="740"/>
      <c r="MEJ45" s="1140"/>
      <c r="MEK45" s="671"/>
      <c r="MEL45" s="672"/>
      <c r="MEM45" s="740"/>
      <c r="MEN45" s="1140"/>
      <c r="MEO45" s="671"/>
      <c r="MEP45" s="672"/>
      <c r="MEQ45" s="740"/>
      <c r="MER45" s="1140"/>
      <c r="MES45" s="671"/>
      <c r="MET45" s="672"/>
      <c r="MEU45" s="740"/>
      <c r="MEV45" s="1140"/>
      <c r="MEW45" s="671"/>
      <c r="MEX45" s="672"/>
      <c r="MEY45" s="740"/>
      <c r="MEZ45" s="1140"/>
      <c r="MFA45" s="671"/>
      <c r="MFB45" s="672"/>
      <c r="MFC45" s="740"/>
      <c r="MFD45" s="1140"/>
      <c r="MFE45" s="671"/>
      <c r="MFF45" s="672"/>
      <c r="MFG45" s="740"/>
      <c r="MFH45" s="1140"/>
      <c r="MFI45" s="671"/>
      <c r="MFJ45" s="672"/>
      <c r="MFK45" s="740"/>
      <c r="MFL45" s="1140"/>
      <c r="MFM45" s="671"/>
      <c r="MFN45" s="672"/>
      <c r="MFO45" s="740"/>
      <c r="MFP45" s="1140"/>
      <c r="MFQ45" s="671"/>
      <c r="MFR45" s="672"/>
      <c r="MFS45" s="740"/>
      <c r="MFT45" s="1140"/>
      <c r="MFU45" s="671"/>
      <c r="MFV45" s="672"/>
      <c r="MFW45" s="740"/>
      <c r="MFX45" s="1140"/>
      <c r="MFY45" s="671"/>
      <c r="MFZ45" s="672"/>
      <c r="MGA45" s="740"/>
      <c r="MGB45" s="1140"/>
      <c r="MGC45" s="671"/>
      <c r="MGD45" s="672"/>
      <c r="MGE45" s="740"/>
      <c r="MGF45" s="1140"/>
      <c r="MGG45" s="671"/>
      <c r="MGH45" s="672"/>
      <c r="MGI45" s="740"/>
      <c r="MGJ45" s="1140"/>
      <c r="MGK45" s="671"/>
      <c r="MGL45" s="672"/>
      <c r="MGM45" s="740"/>
      <c r="MGN45" s="1140"/>
      <c r="MGO45" s="671"/>
      <c r="MGP45" s="672"/>
      <c r="MGQ45" s="740"/>
      <c r="MGR45" s="1140"/>
      <c r="MGS45" s="671"/>
      <c r="MGT45" s="672"/>
      <c r="MGU45" s="740"/>
      <c r="MGV45" s="1140"/>
      <c r="MGW45" s="671"/>
      <c r="MGX45" s="672"/>
      <c r="MGY45" s="740"/>
      <c r="MGZ45" s="1140"/>
      <c r="MHA45" s="671"/>
      <c r="MHB45" s="672"/>
      <c r="MHC45" s="740"/>
      <c r="MHD45" s="1140"/>
      <c r="MHE45" s="671"/>
      <c r="MHF45" s="672"/>
      <c r="MHG45" s="740"/>
      <c r="MHH45" s="1140"/>
      <c r="MHI45" s="671"/>
      <c r="MHJ45" s="672"/>
      <c r="MHK45" s="740"/>
      <c r="MHL45" s="1140"/>
      <c r="MHM45" s="671"/>
      <c r="MHN45" s="672"/>
      <c r="MHO45" s="740"/>
      <c r="MHP45" s="1140"/>
      <c r="MHQ45" s="671"/>
      <c r="MHR45" s="672"/>
      <c r="MHS45" s="740"/>
      <c r="MHT45" s="1140"/>
      <c r="MHU45" s="671"/>
      <c r="MHV45" s="672"/>
      <c r="MHW45" s="740"/>
      <c r="MHX45" s="1140"/>
      <c r="MHY45" s="671"/>
      <c r="MHZ45" s="672"/>
      <c r="MIA45" s="740"/>
      <c r="MIB45" s="1140"/>
      <c r="MIC45" s="671"/>
      <c r="MID45" s="672"/>
      <c r="MIE45" s="740"/>
      <c r="MIF45" s="1140"/>
      <c r="MIG45" s="671"/>
      <c r="MIH45" s="672"/>
      <c r="MII45" s="740"/>
      <c r="MIJ45" s="1140"/>
      <c r="MIK45" s="671"/>
      <c r="MIL45" s="672"/>
      <c r="MIM45" s="740"/>
      <c r="MIN45" s="1140"/>
      <c r="MIO45" s="671"/>
      <c r="MIP45" s="672"/>
      <c r="MIQ45" s="740"/>
      <c r="MIR45" s="1140"/>
      <c r="MIS45" s="671"/>
      <c r="MIT45" s="672"/>
      <c r="MIU45" s="740"/>
      <c r="MIV45" s="1140"/>
      <c r="MIW45" s="671"/>
      <c r="MIX45" s="672"/>
      <c r="MIY45" s="740"/>
      <c r="MIZ45" s="1140"/>
      <c r="MJA45" s="671"/>
      <c r="MJB45" s="672"/>
      <c r="MJC45" s="740"/>
      <c r="MJD45" s="1140"/>
      <c r="MJE45" s="671"/>
      <c r="MJF45" s="672"/>
      <c r="MJG45" s="740"/>
      <c r="MJH45" s="1140"/>
      <c r="MJI45" s="671"/>
      <c r="MJJ45" s="672"/>
      <c r="MJK45" s="740"/>
      <c r="MJL45" s="1140"/>
      <c r="MJM45" s="671"/>
      <c r="MJN45" s="672"/>
      <c r="MJO45" s="740"/>
      <c r="MJP45" s="1140"/>
      <c r="MJQ45" s="671"/>
      <c r="MJR45" s="672"/>
      <c r="MJS45" s="740"/>
      <c r="MJT45" s="1140"/>
      <c r="MJU45" s="671"/>
      <c r="MJV45" s="672"/>
      <c r="MJW45" s="740"/>
      <c r="MJX45" s="1140"/>
      <c r="MJY45" s="671"/>
      <c r="MJZ45" s="672"/>
      <c r="MKA45" s="740"/>
      <c r="MKB45" s="1140"/>
      <c r="MKC45" s="671"/>
      <c r="MKD45" s="672"/>
      <c r="MKE45" s="740"/>
      <c r="MKF45" s="1140"/>
      <c r="MKG45" s="671"/>
      <c r="MKH45" s="672"/>
      <c r="MKI45" s="740"/>
      <c r="MKJ45" s="1140"/>
      <c r="MKK45" s="671"/>
      <c r="MKL45" s="672"/>
      <c r="MKM45" s="740"/>
      <c r="MKN45" s="1140"/>
      <c r="MKO45" s="671"/>
      <c r="MKP45" s="672"/>
      <c r="MKQ45" s="740"/>
      <c r="MKR45" s="1140"/>
      <c r="MKS45" s="671"/>
      <c r="MKT45" s="672"/>
      <c r="MKU45" s="740"/>
      <c r="MKV45" s="1140"/>
      <c r="MKW45" s="671"/>
      <c r="MKX45" s="672"/>
      <c r="MKY45" s="740"/>
      <c r="MKZ45" s="1140"/>
      <c r="MLA45" s="671"/>
      <c r="MLB45" s="672"/>
      <c r="MLC45" s="740"/>
      <c r="MLD45" s="1140"/>
      <c r="MLE45" s="671"/>
      <c r="MLF45" s="672"/>
      <c r="MLG45" s="740"/>
      <c r="MLH45" s="1140"/>
      <c r="MLI45" s="671"/>
      <c r="MLJ45" s="672"/>
      <c r="MLK45" s="740"/>
      <c r="MLL45" s="1140"/>
      <c r="MLM45" s="671"/>
      <c r="MLN45" s="672"/>
      <c r="MLO45" s="740"/>
      <c r="MLP45" s="1140"/>
      <c r="MLQ45" s="671"/>
      <c r="MLR45" s="672"/>
      <c r="MLS45" s="740"/>
      <c r="MLT45" s="1140"/>
      <c r="MLU45" s="671"/>
      <c r="MLV45" s="672"/>
      <c r="MLW45" s="740"/>
      <c r="MLX45" s="1140"/>
      <c r="MLY45" s="671"/>
      <c r="MLZ45" s="672"/>
      <c r="MMA45" s="740"/>
      <c r="MMB45" s="1140"/>
      <c r="MMC45" s="671"/>
      <c r="MMD45" s="672"/>
      <c r="MME45" s="740"/>
      <c r="MMF45" s="1140"/>
      <c r="MMG45" s="671"/>
      <c r="MMH45" s="672"/>
      <c r="MMI45" s="740"/>
      <c r="MMJ45" s="1140"/>
      <c r="MMK45" s="671"/>
      <c r="MML45" s="672"/>
      <c r="MMM45" s="740"/>
      <c r="MMN45" s="1140"/>
      <c r="MMO45" s="671"/>
      <c r="MMP45" s="672"/>
      <c r="MMQ45" s="740"/>
      <c r="MMR45" s="1140"/>
      <c r="MMS45" s="671"/>
      <c r="MMT45" s="672"/>
      <c r="MMU45" s="740"/>
      <c r="MMV45" s="1140"/>
      <c r="MMW45" s="671"/>
      <c r="MMX45" s="672"/>
      <c r="MMY45" s="740"/>
      <c r="MMZ45" s="1140"/>
      <c r="MNA45" s="671"/>
      <c r="MNB45" s="672"/>
      <c r="MNC45" s="740"/>
      <c r="MND45" s="1140"/>
      <c r="MNE45" s="671"/>
      <c r="MNF45" s="672"/>
      <c r="MNG45" s="740"/>
      <c r="MNH45" s="1140"/>
      <c r="MNI45" s="671"/>
      <c r="MNJ45" s="672"/>
      <c r="MNK45" s="740"/>
      <c r="MNL45" s="1140"/>
      <c r="MNM45" s="671"/>
      <c r="MNN45" s="672"/>
      <c r="MNO45" s="740"/>
      <c r="MNP45" s="1140"/>
      <c r="MNQ45" s="671"/>
      <c r="MNR45" s="672"/>
      <c r="MNS45" s="740"/>
      <c r="MNT45" s="1140"/>
      <c r="MNU45" s="671"/>
      <c r="MNV45" s="672"/>
      <c r="MNW45" s="740"/>
      <c r="MNX45" s="1140"/>
      <c r="MNY45" s="671"/>
      <c r="MNZ45" s="672"/>
      <c r="MOA45" s="740"/>
      <c r="MOB45" s="1140"/>
      <c r="MOC45" s="671"/>
      <c r="MOD45" s="672"/>
      <c r="MOE45" s="740"/>
      <c r="MOF45" s="1140"/>
      <c r="MOG45" s="671"/>
      <c r="MOH45" s="672"/>
      <c r="MOI45" s="740"/>
      <c r="MOJ45" s="1140"/>
      <c r="MOK45" s="671"/>
      <c r="MOL45" s="672"/>
      <c r="MOM45" s="740"/>
      <c r="MON45" s="1140"/>
      <c r="MOO45" s="671"/>
      <c r="MOP45" s="672"/>
      <c r="MOQ45" s="740"/>
      <c r="MOR45" s="1140"/>
      <c r="MOS45" s="671"/>
      <c r="MOT45" s="672"/>
      <c r="MOU45" s="740"/>
      <c r="MOV45" s="1140"/>
      <c r="MOW45" s="671"/>
      <c r="MOX45" s="672"/>
      <c r="MOY45" s="740"/>
      <c r="MOZ45" s="1140"/>
      <c r="MPA45" s="671"/>
      <c r="MPB45" s="672"/>
      <c r="MPC45" s="740"/>
      <c r="MPD45" s="1140"/>
      <c r="MPE45" s="671"/>
      <c r="MPF45" s="672"/>
      <c r="MPG45" s="740"/>
      <c r="MPH45" s="1140"/>
      <c r="MPI45" s="671"/>
      <c r="MPJ45" s="672"/>
      <c r="MPK45" s="740"/>
      <c r="MPL45" s="1140"/>
      <c r="MPM45" s="671"/>
      <c r="MPN45" s="672"/>
      <c r="MPO45" s="740"/>
      <c r="MPP45" s="1140"/>
      <c r="MPQ45" s="671"/>
      <c r="MPR45" s="672"/>
      <c r="MPS45" s="740"/>
      <c r="MPT45" s="1140"/>
      <c r="MPU45" s="671"/>
      <c r="MPV45" s="672"/>
      <c r="MPW45" s="740"/>
      <c r="MPX45" s="1140"/>
      <c r="MPY45" s="671"/>
      <c r="MPZ45" s="672"/>
      <c r="MQA45" s="740"/>
      <c r="MQB45" s="1140"/>
      <c r="MQC45" s="671"/>
      <c r="MQD45" s="672"/>
      <c r="MQE45" s="740"/>
      <c r="MQF45" s="1140"/>
      <c r="MQG45" s="671"/>
      <c r="MQH45" s="672"/>
      <c r="MQI45" s="740"/>
      <c r="MQJ45" s="1140"/>
      <c r="MQK45" s="671"/>
      <c r="MQL45" s="672"/>
      <c r="MQM45" s="740"/>
      <c r="MQN45" s="1140"/>
      <c r="MQO45" s="671"/>
      <c r="MQP45" s="672"/>
      <c r="MQQ45" s="740"/>
      <c r="MQR45" s="1140"/>
      <c r="MQS45" s="671"/>
      <c r="MQT45" s="672"/>
      <c r="MQU45" s="740"/>
      <c r="MQV45" s="1140"/>
      <c r="MQW45" s="671"/>
      <c r="MQX45" s="672"/>
      <c r="MQY45" s="740"/>
      <c r="MQZ45" s="1140"/>
      <c r="MRA45" s="671"/>
      <c r="MRB45" s="672"/>
      <c r="MRC45" s="740"/>
      <c r="MRD45" s="1140"/>
      <c r="MRE45" s="671"/>
      <c r="MRF45" s="672"/>
      <c r="MRG45" s="740"/>
      <c r="MRH45" s="1140"/>
      <c r="MRI45" s="671"/>
      <c r="MRJ45" s="672"/>
      <c r="MRK45" s="740"/>
      <c r="MRL45" s="1140"/>
      <c r="MRM45" s="671"/>
      <c r="MRN45" s="672"/>
      <c r="MRO45" s="740"/>
      <c r="MRP45" s="1140"/>
      <c r="MRQ45" s="671"/>
      <c r="MRR45" s="672"/>
      <c r="MRS45" s="740"/>
      <c r="MRT45" s="1140"/>
      <c r="MRU45" s="671"/>
      <c r="MRV45" s="672"/>
      <c r="MRW45" s="740"/>
      <c r="MRX45" s="1140"/>
      <c r="MRY45" s="671"/>
      <c r="MRZ45" s="672"/>
      <c r="MSA45" s="740"/>
      <c r="MSB45" s="1140"/>
      <c r="MSC45" s="671"/>
      <c r="MSD45" s="672"/>
      <c r="MSE45" s="740"/>
      <c r="MSF45" s="1140"/>
      <c r="MSG45" s="671"/>
      <c r="MSH45" s="672"/>
      <c r="MSI45" s="740"/>
      <c r="MSJ45" s="1140"/>
      <c r="MSK45" s="671"/>
      <c r="MSL45" s="672"/>
      <c r="MSM45" s="740"/>
      <c r="MSN45" s="1140"/>
      <c r="MSO45" s="671"/>
      <c r="MSP45" s="672"/>
      <c r="MSQ45" s="740"/>
      <c r="MSR45" s="1140"/>
      <c r="MSS45" s="671"/>
      <c r="MST45" s="672"/>
      <c r="MSU45" s="740"/>
      <c r="MSV45" s="1140"/>
      <c r="MSW45" s="671"/>
      <c r="MSX45" s="672"/>
      <c r="MSY45" s="740"/>
      <c r="MSZ45" s="1140"/>
      <c r="MTA45" s="671"/>
      <c r="MTB45" s="672"/>
      <c r="MTC45" s="740"/>
      <c r="MTD45" s="1140"/>
      <c r="MTE45" s="671"/>
      <c r="MTF45" s="672"/>
      <c r="MTG45" s="740"/>
      <c r="MTH45" s="1140"/>
      <c r="MTI45" s="671"/>
      <c r="MTJ45" s="672"/>
      <c r="MTK45" s="740"/>
      <c r="MTL45" s="1140"/>
      <c r="MTM45" s="671"/>
      <c r="MTN45" s="672"/>
      <c r="MTO45" s="740"/>
      <c r="MTP45" s="1140"/>
      <c r="MTQ45" s="671"/>
      <c r="MTR45" s="672"/>
      <c r="MTS45" s="740"/>
      <c r="MTT45" s="1140"/>
      <c r="MTU45" s="671"/>
      <c r="MTV45" s="672"/>
      <c r="MTW45" s="740"/>
      <c r="MTX45" s="1140"/>
      <c r="MTY45" s="671"/>
      <c r="MTZ45" s="672"/>
      <c r="MUA45" s="740"/>
      <c r="MUB45" s="1140"/>
      <c r="MUC45" s="671"/>
      <c r="MUD45" s="672"/>
      <c r="MUE45" s="740"/>
      <c r="MUF45" s="1140"/>
      <c r="MUG45" s="671"/>
      <c r="MUH45" s="672"/>
      <c r="MUI45" s="740"/>
      <c r="MUJ45" s="1140"/>
      <c r="MUK45" s="671"/>
      <c r="MUL45" s="672"/>
      <c r="MUM45" s="740"/>
      <c r="MUN45" s="1140"/>
      <c r="MUO45" s="671"/>
      <c r="MUP45" s="672"/>
      <c r="MUQ45" s="740"/>
      <c r="MUR45" s="1140"/>
      <c r="MUS45" s="671"/>
      <c r="MUT45" s="672"/>
      <c r="MUU45" s="740"/>
      <c r="MUV45" s="1140"/>
      <c r="MUW45" s="671"/>
      <c r="MUX45" s="672"/>
      <c r="MUY45" s="740"/>
      <c r="MUZ45" s="1140"/>
      <c r="MVA45" s="671"/>
      <c r="MVB45" s="672"/>
      <c r="MVC45" s="740"/>
      <c r="MVD45" s="1140"/>
      <c r="MVE45" s="671"/>
      <c r="MVF45" s="672"/>
      <c r="MVG45" s="740"/>
      <c r="MVH45" s="1140"/>
      <c r="MVI45" s="671"/>
      <c r="MVJ45" s="672"/>
      <c r="MVK45" s="740"/>
      <c r="MVL45" s="1140"/>
      <c r="MVM45" s="671"/>
      <c r="MVN45" s="672"/>
      <c r="MVO45" s="740"/>
      <c r="MVP45" s="1140"/>
      <c r="MVQ45" s="671"/>
      <c r="MVR45" s="672"/>
      <c r="MVS45" s="740"/>
      <c r="MVT45" s="1140"/>
      <c r="MVU45" s="671"/>
      <c r="MVV45" s="672"/>
      <c r="MVW45" s="740"/>
      <c r="MVX45" s="1140"/>
      <c r="MVY45" s="671"/>
      <c r="MVZ45" s="672"/>
      <c r="MWA45" s="740"/>
      <c r="MWB45" s="1140"/>
      <c r="MWC45" s="671"/>
      <c r="MWD45" s="672"/>
      <c r="MWE45" s="740"/>
      <c r="MWF45" s="1140"/>
      <c r="MWG45" s="671"/>
      <c r="MWH45" s="672"/>
      <c r="MWI45" s="740"/>
      <c r="MWJ45" s="1140"/>
      <c r="MWK45" s="671"/>
      <c r="MWL45" s="672"/>
      <c r="MWM45" s="740"/>
      <c r="MWN45" s="1140"/>
      <c r="MWO45" s="671"/>
      <c r="MWP45" s="672"/>
      <c r="MWQ45" s="740"/>
      <c r="MWR45" s="1140"/>
      <c r="MWS45" s="671"/>
      <c r="MWT45" s="672"/>
      <c r="MWU45" s="740"/>
      <c r="MWV45" s="1140"/>
      <c r="MWW45" s="671"/>
      <c r="MWX45" s="672"/>
      <c r="MWY45" s="740"/>
      <c r="MWZ45" s="1140"/>
      <c r="MXA45" s="671"/>
      <c r="MXB45" s="672"/>
      <c r="MXC45" s="740"/>
      <c r="MXD45" s="1140"/>
      <c r="MXE45" s="671"/>
      <c r="MXF45" s="672"/>
      <c r="MXG45" s="740"/>
      <c r="MXH45" s="1140"/>
      <c r="MXI45" s="671"/>
      <c r="MXJ45" s="672"/>
      <c r="MXK45" s="740"/>
      <c r="MXL45" s="1140"/>
      <c r="MXM45" s="671"/>
      <c r="MXN45" s="672"/>
      <c r="MXO45" s="740"/>
      <c r="MXP45" s="1140"/>
      <c r="MXQ45" s="671"/>
      <c r="MXR45" s="672"/>
      <c r="MXS45" s="740"/>
      <c r="MXT45" s="1140"/>
      <c r="MXU45" s="671"/>
      <c r="MXV45" s="672"/>
      <c r="MXW45" s="740"/>
      <c r="MXX45" s="1140"/>
      <c r="MXY45" s="671"/>
      <c r="MXZ45" s="672"/>
      <c r="MYA45" s="740"/>
      <c r="MYB45" s="1140"/>
      <c r="MYC45" s="671"/>
      <c r="MYD45" s="672"/>
      <c r="MYE45" s="740"/>
      <c r="MYF45" s="1140"/>
      <c r="MYG45" s="671"/>
      <c r="MYH45" s="672"/>
      <c r="MYI45" s="740"/>
      <c r="MYJ45" s="1140"/>
      <c r="MYK45" s="671"/>
      <c r="MYL45" s="672"/>
      <c r="MYM45" s="740"/>
      <c r="MYN45" s="1140"/>
      <c r="MYO45" s="671"/>
      <c r="MYP45" s="672"/>
      <c r="MYQ45" s="740"/>
      <c r="MYR45" s="1140"/>
      <c r="MYS45" s="671"/>
      <c r="MYT45" s="672"/>
      <c r="MYU45" s="740"/>
      <c r="MYV45" s="1140"/>
      <c r="MYW45" s="671"/>
      <c r="MYX45" s="672"/>
      <c r="MYY45" s="740"/>
      <c r="MYZ45" s="1140"/>
      <c r="MZA45" s="671"/>
      <c r="MZB45" s="672"/>
      <c r="MZC45" s="740"/>
      <c r="MZD45" s="1140"/>
      <c r="MZE45" s="671"/>
      <c r="MZF45" s="672"/>
      <c r="MZG45" s="740"/>
      <c r="MZH45" s="1140"/>
      <c r="MZI45" s="671"/>
      <c r="MZJ45" s="672"/>
      <c r="MZK45" s="740"/>
      <c r="MZL45" s="1140"/>
      <c r="MZM45" s="671"/>
      <c r="MZN45" s="672"/>
      <c r="MZO45" s="740"/>
      <c r="MZP45" s="1140"/>
      <c r="MZQ45" s="671"/>
      <c r="MZR45" s="672"/>
      <c r="MZS45" s="740"/>
      <c r="MZT45" s="1140"/>
      <c r="MZU45" s="671"/>
      <c r="MZV45" s="672"/>
      <c r="MZW45" s="740"/>
      <c r="MZX45" s="1140"/>
      <c r="MZY45" s="671"/>
      <c r="MZZ45" s="672"/>
      <c r="NAA45" s="740"/>
      <c r="NAB45" s="1140"/>
      <c r="NAC45" s="671"/>
      <c r="NAD45" s="672"/>
      <c r="NAE45" s="740"/>
      <c r="NAF45" s="1140"/>
      <c r="NAG45" s="671"/>
      <c r="NAH45" s="672"/>
      <c r="NAI45" s="740"/>
      <c r="NAJ45" s="1140"/>
      <c r="NAK45" s="671"/>
      <c r="NAL45" s="672"/>
      <c r="NAM45" s="740"/>
      <c r="NAN45" s="1140"/>
      <c r="NAO45" s="671"/>
      <c r="NAP45" s="672"/>
      <c r="NAQ45" s="740"/>
      <c r="NAR45" s="1140"/>
      <c r="NAS45" s="671"/>
      <c r="NAT45" s="672"/>
      <c r="NAU45" s="740"/>
      <c r="NAV45" s="1140"/>
      <c r="NAW45" s="671"/>
      <c r="NAX45" s="672"/>
      <c r="NAY45" s="740"/>
      <c r="NAZ45" s="1140"/>
      <c r="NBA45" s="671"/>
      <c r="NBB45" s="672"/>
      <c r="NBC45" s="740"/>
      <c r="NBD45" s="1140"/>
      <c r="NBE45" s="671"/>
      <c r="NBF45" s="672"/>
      <c r="NBG45" s="740"/>
      <c r="NBH45" s="1140"/>
      <c r="NBI45" s="671"/>
      <c r="NBJ45" s="672"/>
      <c r="NBK45" s="740"/>
      <c r="NBL45" s="1140"/>
      <c r="NBM45" s="671"/>
      <c r="NBN45" s="672"/>
      <c r="NBO45" s="740"/>
      <c r="NBP45" s="1140"/>
      <c r="NBQ45" s="671"/>
      <c r="NBR45" s="672"/>
      <c r="NBS45" s="740"/>
      <c r="NBT45" s="1140"/>
      <c r="NBU45" s="671"/>
      <c r="NBV45" s="672"/>
      <c r="NBW45" s="740"/>
      <c r="NBX45" s="1140"/>
      <c r="NBY45" s="671"/>
      <c r="NBZ45" s="672"/>
      <c r="NCA45" s="740"/>
      <c r="NCB45" s="1140"/>
      <c r="NCC45" s="671"/>
      <c r="NCD45" s="672"/>
      <c r="NCE45" s="740"/>
      <c r="NCF45" s="1140"/>
      <c r="NCG45" s="671"/>
      <c r="NCH45" s="672"/>
      <c r="NCI45" s="740"/>
      <c r="NCJ45" s="1140"/>
      <c r="NCK45" s="671"/>
      <c r="NCL45" s="672"/>
      <c r="NCM45" s="740"/>
      <c r="NCN45" s="1140"/>
      <c r="NCO45" s="671"/>
      <c r="NCP45" s="672"/>
      <c r="NCQ45" s="740"/>
      <c r="NCR45" s="1140"/>
      <c r="NCS45" s="671"/>
      <c r="NCT45" s="672"/>
      <c r="NCU45" s="740"/>
      <c r="NCV45" s="1140"/>
      <c r="NCW45" s="671"/>
      <c r="NCX45" s="672"/>
      <c r="NCY45" s="740"/>
      <c r="NCZ45" s="1140"/>
      <c r="NDA45" s="671"/>
      <c r="NDB45" s="672"/>
      <c r="NDC45" s="740"/>
      <c r="NDD45" s="1140"/>
      <c r="NDE45" s="671"/>
      <c r="NDF45" s="672"/>
      <c r="NDG45" s="740"/>
      <c r="NDH45" s="1140"/>
      <c r="NDI45" s="671"/>
      <c r="NDJ45" s="672"/>
      <c r="NDK45" s="740"/>
      <c r="NDL45" s="1140"/>
      <c r="NDM45" s="671"/>
      <c r="NDN45" s="672"/>
      <c r="NDO45" s="740"/>
      <c r="NDP45" s="1140"/>
      <c r="NDQ45" s="671"/>
      <c r="NDR45" s="672"/>
      <c r="NDS45" s="740"/>
      <c r="NDT45" s="1140"/>
      <c r="NDU45" s="671"/>
      <c r="NDV45" s="672"/>
      <c r="NDW45" s="740"/>
      <c r="NDX45" s="1140"/>
      <c r="NDY45" s="671"/>
      <c r="NDZ45" s="672"/>
      <c r="NEA45" s="740"/>
      <c r="NEB45" s="1140"/>
      <c r="NEC45" s="671"/>
      <c r="NED45" s="672"/>
      <c r="NEE45" s="740"/>
      <c r="NEF45" s="1140"/>
      <c r="NEG45" s="671"/>
      <c r="NEH45" s="672"/>
      <c r="NEI45" s="740"/>
      <c r="NEJ45" s="1140"/>
      <c r="NEK45" s="671"/>
      <c r="NEL45" s="672"/>
      <c r="NEM45" s="740"/>
      <c r="NEN45" s="1140"/>
      <c r="NEO45" s="671"/>
      <c r="NEP45" s="672"/>
      <c r="NEQ45" s="740"/>
      <c r="NER45" s="1140"/>
      <c r="NES45" s="671"/>
      <c r="NET45" s="672"/>
      <c r="NEU45" s="740"/>
      <c r="NEV45" s="1140"/>
      <c r="NEW45" s="671"/>
      <c r="NEX45" s="672"/>
      <c r="NEY45" s="740"/>
      <c r="NEZ45" s="1140"/>
      <c r="NFA45" s="671"/>
      <c r="NFB45" s="672"/>
      <c r="NFC45" s="740"/>
      <c r="NFD45" s="1140"/>
      <c r="NFE45" s="671"/>
      <c r="NFF45" s="672"/>
      <c r="NFG45" s="740"/>
      <c r="NFH45" s="1140"/>
      <c r="NFI45" s="671"/>
      <c r="NFJ45" s="672"/>
      <c r="NFK45" s="740"/>
      <c r="NFL45" s="1140"/>
      <c r="NFM45" s="671"/>
      <c r="NFN45" s="672"/>
      <c r="NFO45" s="740"/>
      <c r="NFP45" s="1140"/>
      <c r="NFQ45" s="671"/>
      <c r="NFR45" s="672"/>
      <c r="NFS45" s="740"/>
      <c r="NFT45" s="1140"/>
      <c r="NFU45" s="671"/>
      <c r="NFV45" s="672"/>
      <c r="NFW45" s="740"/>
      <c r="NFX45" s="1140"/>
      <c r="NFY45" s="671"/>
      <c r="NFZ45" s="672"/>
      <c r="NGA45" s="740"/>
      <c r="NGB45" s="1140"/>
      <c r="NGC45" s="671"/>
      <c r="NGD45" s="672"/>
      <c r="NGE45" s="740"/>
      <c r="NGF45" s="1140"/>
      <c r="NGG45" s="671"/>
      <c r="NGH45" s="672"/>
      <c r="NGI45" s="740"/>
      <c r="NGJ45" s="1140"/>
      <c r="NGK45" s="671"/>
      <c r="NGL45" s="672"/>
      <c r="NGM45" s="740"/>
      <c r="NGN45" s="1140"/>
      <c r="NGO45" s="671"/>
      <c r="NGP45" s="672"/>
      <c r="NGQ45" s="740"/>
      <c r="NGR45" s="1140"/>
      <c r="NGS45" s="671"/>
      <c r="NGT45" s="672"/>
      <c r="NGU45" s="740"/>
      <c r="NGV45" s="1140"/>
      <c r="NGW45" s="671"/>
      <c r="NGX45" s="672"/>
      <c r="NGY45" s="740"/>
      <c r="NGZ45" s="1140"/>
      <c r="NHA45" s="671"/>
      <c r="NHB45" s="672"/>
      <c r="NHC45" s="740"/>
      <c r="NHD45" s="1140"/>
      <c r="NHE45" s="671"/>
      <c r="NHF45" s="672"/>
      <c r="NHG45" s="740"/>
      <c r="NHH45" s="1140"/>
      <c r="NHI45" s="671"/>
      <c r="NHJ45" s="672"/>
      <c r="NHK45" s="740"/>
      <c r="NHL45" s="1140"/>
      <c r="NHM45" s="671"/>
      <c r="NHN45" s="672"/>
      <c r="NHO45" s="740"/>
      <c r="NHP45" s="1140"/>
      <c r="NHQ45" s="671"/>
      <c r="NHR45" s="672"/>
      <c r="NHS45" s="740"/>
      <c r="NHT45" s="1140"/>
      <c r="NHU45" s="671"/>
      <c r="NHV45" s="672"/>
      <c r="NHW45" s="740"/>
      <c r="NHX45" s="1140"/>
      <c r="NHY45" s="671"/>
      <c r="NHZ45" s="672"/>
      <c r="NIA45" s="740"/>
      <c r="NIB45" s="1140"/>
      <c r="NIC45" s="671"/>
      <c r="NID45" s="672"/>
      <c r="NIE45" s="740"/>
      <c r="NIF45" s="1140"/>
      <c r="NIG45" s="671"/>
      <c r="NIH45" s="672"/>
      <c r="NII45" s="740"/>
      <c r="NIJ45" s="1140"/>
      <c r="NIK45" s="671"/>
      <c r="NIL45" s="672"/>
      <c r="NIM45" s="740"/>
      <c r="NIN45" s="1140"/>
      <c r="NIO45" s="671"/>
      <c r="NIP45" s="672"/>
      <c r="NIQ45" s="740"/>
      <c r="NIR45" s="1140"/>
      <c r="NIS45" s="671"/>
      <c r="NIT45" s="672"/>
      <c r="NIU45" s="740"/>
      <c r="NIV45" s="1140"/>
      <c r="NIW45" s="671"/>
      <c r="NIX45" s="672"/>
      <c r="NIY45" s="740"/>
      <c r="NIZ45" s="1140"/>
      <c r="NJA45" s="671"/>
      <c r="NJB45" s="672"/>
      <c r="NJC45" s="740"/>
      <c r="NJD45" s="1140"/>
      <c r="NJE45" s="671"/>
      <c r="NJF45" s="672"/>
      <c r="NJG45" s="740"/>
      <c r="NJH45" s="1140"/>
      <c r="NJI45" s="671"/>
      <c r="NJJ45" s="672"/>
      <c r="NJK45" s="740"/>
      <c r="NJL45" s="1140"/>
      <c r="NJM45" s="671"/>
      <c r="NJN45" s="672"/>
      <c r="NJO45" s="740"/>
      <c r="NJP45" s="1140"/>
      <c r="NJQ45" s="671"/>
      <c r="NJR45" s="672"/>
      <c r="NJS45" s="740"/>
      <c r="NJT45" s="1140"/>
      <c r="NJU45" s="671"/>
      <c r="NJV45" s="672"/>
      <c r="NJW45" s="740"/>
      <c r="NJX45" s="1140"/>
      <c r="NJY45" s="671"/>
      <c r="NJZ45" s="672"/>
      <c r="NKA45" s="740"/>
      <c r="NKB45" s="1140"/>
      <c r="NKC45" s="671"/>
      <c r="NKD45" s="672"/>
      <c r="NKE45" s="740"/>
      <c r="NKF45" s="1140"/>
      <c r="NKG45" s="671"/>
      <c r="NKH45" s="672"/>
      <c r="NKI45" s="740"/>
      <c r="NKJ45" s="1140"/>
      <c r="NKK45" s="671"/>
      <c r="NKL45" s="672"/>
      <c r="NKM45" s="740"/>
      <c r="NKN45" s="1140"/>
      <c r="NKO45" s="671"/>
      <c r="NKP45" s="672"/>
      <c r="NKQ45" s="740"/>
      <c r="NKR45" s="1140"/>
      <c r="NKS45" s="671"/>
      <c r="NKT45" s="672"/>
      <c r="NKU45" s="740"/>
      <c r="NKV45" s="1140"/>
      <c r="NKW45" s="671"/>
      <c r="NKX45" s="672"/>
      <c r="NKY45" s="740"/>
      <c r="NKZ45" s="1140"/>
      <c r="NLA45" s="671"/>
      <c r="NLB45" s="672"/>
      <c r="NLC45" s="740"/>
      <c r="NLD45" s="1140"/>
      <c r="NLE45" s="671"/>
      <c r="NLF45" s="672"/>
      <c r="NLG45" s="740"/>
      <c r="NLH45" s="1140"/>
      <c r="NLI45" s="671"/>
      <c r="NLJ45" s="672"/>
      <c r="NLK45" s="740"/>
      <c r="NLL45" s="1140"/>
      <c r="NLM45" s="671"/>
      <c r="NLN45" s="672"/>
      <c r="NLO45" s="740"/>
      <c r="NLP45" s="1140"/>
      <c r="NLQ45" s="671"/>
      <c r="NLR45" s="672"/>
      <c r="NLS45" s="740"/>
      <c r="NLT45" s="1140"/>
      <c r="NLU45" s="671"/>
      <c r="NLV45" s="672"/>
      <c r="NLW45" s="740"/>
      <c r="NLX45" s="1140"/>
      <c r="NLY45" s="671"/>
      <c r="NLZ45" s="672"/>
      <c r="NMA45" s="740"/>
      <c r="NMB45" s="1140"/>
      <c r="NMC45" s="671"/>
      <c r="NMD45" s="672"/>
      <c r="NME45" s="740"/>
      <c r="NMF45" s="1140"/>
      <c r="NMG45" s="671"/>
      <c r="NMH45" s="672"/>
      <c r="NMI45" s="740"/>
      <c r="NMJ45" s="1140"/>
      <c r="NMK45" s="671"/>
      <c r="NML45" s="672"/>
      <c r="NMM45" s="740"/>
      <c r="NMN45" s="1140"/>
      <c r="NMO45" s="671"/>
      <c r="NMP45" s="672"/>
      <c r="NMQ45" s="740"/>
      <c r="NMR45" s="1140"/>
      <c r="NMS45" s="671"/>
      <c r="NMT45" s="672"/>
      <c r="NMU45" s="740"/>
      <c r="NMV45" s="1140"/>
      <c r="NMW45" s="671"/>
      <c r="NMX45" s="672"/>
      <c r="NMY45" s="740"/>
      <c r="NMZ45" s="1140"/>
      <c r="NNA45" s="671"/>
      <c r="NNB45" s="672"/>
      <c r="NNC45" s="740"/>
      <c r="NND45" s="1140"/>
      <c r="NNE45" s="671"/>
      <c r="NNF45" s="672"/>
      <c r="NNG45" s="740"/>
      <c r="NNH45" s="1140"/>
      <c r="NNI45" s="671"/>
      <c r="NNJ45" s="672"/>
      <c r="NNK45" s="740"/>
      <c r="NNL45" s="1140"/>
      <c r="NNM45" s="671"/>
      <c r="NNN45" s="672"/>
      <c r="NNO45" s="740"/>
      <c r="NNP45" s="1140"/>
      <c r="NNQ45" s="671"/>
      <c r="NNR45" s="672"/>
      <c r="NNS45" s="740"/>
      <c r="NNT45" s="1140"/>
      <c r="NNU45" s="671"/>
      <c r="NNV45" s="672"/>
      <c r="NNW45" s="740"/>
      <c r="NNX45" s="1140"/>
      <c r="NNY45" s="671"/>
      <c r="NNZ45" s="672"/>
      <c r="NOA45" s="740"/>
      <c r="NOB45" s="1140"/>
      <c r="NOC45" s="671"/>
      <c r="NOD45" s="672"/>
      <c r="NOE45" s="740"/>
      <c r="NOF45" s="1140"/>
      <c r="NOG45" s="671"/>
      <c r="NOH45" s="672"/>
      <c r="NOI45" s="740"/>
      <c r="NOJ45" s="1140"/>
      <c r="NOK45" s="671"/>
      <c r="NOL45" s="672"/>
      <c r="NOM45" s="740"/>
      <c r="NON45" s="1140"/>
      <c r="NOO45" s="671"/>
      <c r="NOP45" s="672"/>
      <c r="NOQ45" s="740"/>
      <c r="NOR45" s="1140"/>
      <c r="NOS45" s="671"/>
      <c r="NOT45" s="672"/>
      <c r="NOU45" s="740"/>
      <c r="NOV45" s="1140"/>
      <c r="NOW45" s="671"/>
      <c r="NOX45" s="672"/>
      <c r="NOY45" s="740"/>
      <c r="NOZ45" s="1140"/>
      <c r="NPA45" s="671"/>
      <c r="NPB45" s="672"/>
      <c r="NPC45" s="740"/>
      <c r="NPD45" s="1140"/>
      <c r="NPE45" s="671"/>
      <c r="NPF45" s="672"/>
      <c r="NPG45" s="740"/>
      <c r="NPH45" s="1140"/>
      <c r="NPI45" s="671"/>
      <c r="NPJ45" s="672"/>
      <c r="NPK45" s="740"/>
      <c r="NPL45" s="1140"/>
      <c r="NPM45" s="671"/>
      <c r="NPN45" s="672"/>
      <c r="NPO45" s="740"/>
      <c r="NPP45" s="1140"/>
      <c r="NPQ45" s="671"/>
      <c r="NPR45" s="672"/>
      <c r="NPS45" s="740"/>
      <c r="NPT45" s="1140"/>
      <c r="NPU45" s="671"/>
      <c r="NPV45" s="672"/>
      <c r="NPW45" s="740"/>
      <c r="NPX45" s="1140"/>
      <c r="NPY45" s="671"/>
      <c r="NPZ45" s="672"/>
      <c r="NQA45" s="740"/>
      <c r="NQB45" s="1140"/>
      <c r="NQC45" s="671"/>
      <c r="NQD45" s="672"/>
      <c r="NQE45" s="740"/>
      <c r="NQF45" s="1140"/>
      <c r="NQG45" s="671"/>
      <c r="NQH45" s="672"/>
      <c r="NQI45" s="740"/>
      <c r="NQJ45" s="1140"/>
      <c r="NQK45" s="671"/>
      <c r="NQL45" s="672"/>
      <c r="NQM45" s="740"/>
      <c r="NQN45" s="1140"/>
      <c r="NQO45" s="671"/>
      <c r="NQP45" s="672"/>
      <c r="NQQ45" s="740"/>
      <c r="NQR45" s="1140"/>
      <c r="NQS45" s="671"/>
      <c r="NQT45" s="672"/>
      <c r="NQU45" s="740"/>
      <c r="NQV45" s="1140"/>
      <c r="NQW45" s="671"/>
      <c r="NQX45" s="672"/>
      <c r="NQY45" s="740"/>
      <c r="NQZ45" s="1140"/>
      <c r="NRA45" s="671"/>
      <c r="NRB45" s="672"/>
      <c r="NRC45" s="740"/>
      <c r="NRD45" s="1140"/>
      <c r="NRE45" s="671"/>
      <c r="NRF45" s="672"/>
      <c r="NRG45" s="740"/>
      <c r="NRH45" s="1140"/>
      <c r="NRI45" s="671"/>
      <c r="NRJ45" s="672"/>
      <c r="NRK45" s="740"/>
      <c r="NRL45" s="1140"/>
      <c r="NRM45" s="671"/>
      <c r="NRN45" s="672"/>
      <c r="NRO45" s="740"/>
      <c r="NRP45" s="1140"/>
      <c r="NRQ45" s="671"/>
      <c r="NRR45" s="672"/>
      <c r="NRS45" s="740"/>
      <c r="NRT45" s="1140"/>
      <c r="NRU45" s="671"/>
      <c r="NRV45" s="672"/>
      <c r="NRW45" s="740"/>
      <c r="NRX45" s="1140"/>
      <c r="NRY45" s="671"/>
      <c r="NRZ45" s="672"/>
      <c r="NSA45" s="740"/>
      <c r="NSB45" s="1140"/>
      <c r="NSC45" s="671"/>
      <c r="NSD45" s="672"/>
      <c r="NSE45" s="740"/>
      <c r="NSF45" s="1140"/>
      <c r="NSG45" s="671"/>
      <c r="NSH45" s="672"/>
      <c r="NSI45" s="740"/>
      <c r="NSJ45" s="1140"/>
      <c r="NSK45" s="671"/>
      <c r="NSL45" s="672"/>
      <c r="NSM45" s="740"/>
      <c r="NSN45" s="1140"/>
      <c r="NSO45" s="671"/>
      <c r="NSP45" s="672"/>
      <c r="NSQ45" s="740"/>
      <c r="NSR45" s="1140"/>
      <c r="NSS45" s="671"/>
      <c r="NST45" s="672"/>
      <c r="NSU45" s="740"/>
      <c r="NSV45" s="1140"/>
      <c r="NSW45" s="671"/>
      <c r="NSX45" s="672"/>
      <c r="NSY45" s="740"/>
      <c r="NSZ45" s="1140"/>
      <c r="NTA45" s="671"/>
      <c r="NTB45" s="672"/>
      <c r="NTC45" s="740"/>
      <c r="NTD45" s="1140"/>
      <c r="NTE45" s="671"/>
      <c r="NTF45" s="672"/>
      <c r="NTG45" s="740"/>
      <c r="NTH45" s="1140"/>
      <c r="NTI45" s="671"/>
      <c r="NTJ45" s="672"/>
      <c r="NTK45" s="740"/>
      <c r="NTL45" s="1140"/>
      <c r="NTM45" s="671"/>
      <c r="NTN45" s="672"/>
      <c r="NTO45" s="740"/>
      <c r="NTP45" s="1140"/>
      <c r="NTQ45" s="671"/>
      <c r="NTR45" s="672"/>
      <c r="NTS45" s="740"/>
      <c r="NTT45" s="1140"/>
      <c r="NTU45" s="671"/>
      <c r="NTV45" s="672"/>
      <c r="NTW45" s="740"/>
      <c r="NTX45" s="1140"/>
      <c r="NTY45" s="671"/>
      <c r="NTZ45" s="672"/>
      <c r="NUA45" s="740"/>
      <c r="NUB45" s="1140"/>
      <c r="NUC45" s="671"/>
      <c r="NUD45" s="672"/>
      <c r="NUE45" s="740"/>
      <c r="NUF45" s="1140"/>
      <c r="NUG45" s="671"/>
      <c r="NUH45" s="672"/>
      <c r="NUI45" s="740"/>
      <c r="NUJ45" s="1140"/>
      <c r="NUK45" s="671"/>
      <c r="NUL45" s="672"/>
      <c r="NUM45" s="740"/>
      <c r="NUN45" s="1140"/>
      <c r="NUO45" s="671"/>
      <c r="NUP45" s="672"/>
      <c r="NUQ45" s="740"/>
      <c r="NUR45" s="1140"/>
      <c r="NUS45" s="671"/>
      <c r="NUT45" s="672"/>
      <c r="NUU45" s="740"/>
      <c r="NUV45" s="1140"/>
      <c r="NUW45" s="671"/>
      <c r="NUX45" s="672"/>
      <c r="NUY45" s="740"/>
      <c r="NUZ45" s="1140"/>
      <c r="NVA45" s="671"/>
      <c r="NVB45" s="672"/>
      <c r="NVC45" s="740"/>
      <c r="NVD45" s="1140"/>
      <c r="NVE45" s="671"/>
      <c r="NVF45" s="672"/>
      <c r="NVG45" s="740"/>
      <c r="NVH45" s="1140"/>
      <c r="NVI45" s="671"/>
      <c r="NVJ45" s="672"/>
      <c r="NVK45" s="740"/>
      <c r="NVL45" s="1140"/>
      <c r="NVM45" s="671"/>
      <c r="NVN45" s="672"/>
      <c r="NVO45" s="740"/>
      <c r="NVP45" s="1140"/>
      <c r="NVQ45" s="671"/>
      <c r="NVR45" s="672"/>
      <c r="NVS45" s="740"/>
      <c r="NVT45" s="1140"/>
      <c r="NVU45" s="671"/>
      <c r="NVV45" s="672"/>
      <c r="NVW45" s="740"/>
      <c r="NVX45" s="1140"/>
      <c r="NVY45" s="671"/>
      <c r="NVZ45" s="672"/>
      <c r="NWA45" s="740"/>
      <c r="NWB45" s="1140"/>
      <c r="NWC45" s="671"/>
      <c r="NWD45" s="672"/>
      <c r="NWE45" s="740"/>
      <c r="NWF45" s="1140"/>
      <c r="NWG45" s="671"/>
      <c r="NWH45" s="672"/>
      <c r="NWI45" s="740"/>
      <c r="NWJ45" s="1140"/>
      <c r="NWK45" s="671"/>
      <c r="NWL45" s="672"/>
      <c r="NWM45" s="740"/>
      <c r="NWN45" s="1140"/>
      <c r="NWO45" s="671"/>
      <c r="NWP45" s="672"/>
      <c r="NWQ45" s="740"/>
      <c r="NWR45" s="1140"/>
      <c r="NWS45" s="671"/>
      <c r="NWT45" s="672"/>
      <c r="NWU45" s="740"/>
      <c r="NWV45" s="1140"/>
      <c r="NWW45" s="671"/>
      <c r="NWX45" s="672"/>
      <c r="NWY45" s="740"/>
      <c r="NWZ45" s="1140"/>
      <c r="NXA45" s="671"/>
      <c r="NXB45" s="672"/>
      <c r="NXC45" s="740"/>
      <c r="NXD45" s="1140"/>
      <c r="NXE45" s="671"/>
      <c r="NXF45" s="672"/>
      <c r="NXG45" s="740"/>
      <c r="NXH45" s="1140"/>
      <c r="NXI45" s="671"/>
      <c r="NXJ45" s="672"/>
      <c r="NXK45" s="740"/>
      <c r="NXL45" s="1140"/>
      <c r="NXM45" s="671"/>
      <c r="NXN45" s="672"/>
      <c r="NXO45" s="740"/>
      <c r="NXP45" s="1140"/>
      <c r="NXQ45" s="671"/>
      <c r="NXR45" s="672"/>
      <c r="NXS45" s="740"/>
      <c r="NXT45" s="1140"/>
      <c r="NXU45" s="671"/>
      <c r="NXV45" s="672"/>
      <c r="NXW45" s="740"/>
      <c r="NXX45" s="1140"/>
      <c r="NXY45" s="671"/>
      <c r="NXZ45" s="672"/>
      <c r="NYA45" s="740"/>
      <c r="NYB45" s="1140"/>
      <c r="NYC45" s="671"/>
      <c r="NYD45" s="672"/>
      <c r="NYE45" s="740"/>
      <c r="NYF45" s="1140"/>
      <c r="NYG45" s="671"/>
      <c r="NYH45" s="672"/>
      <c r="NYI45" s="740"/>
      <c r="NYJ45" s="1140"/>
      <c r="NYK45" s="671"/>
      <c r="NYL45" s="672"/>
      <c r="NYM45" s="740"/>
      <c r="NYN45" s="1140"/>
      <c r="NYO45" s="671"/>
      <c r="NYP45" s="672"/>
      <c r="NYQ45" s="740"/>
      <c r="NYR45" s="1140"/>
      <c r="NYS45" s="671"/>
      <c r="NYT45" s="672"/>
      <c r="NYU45" s="740"/>
      <c r="NYV45" s="1140"/>
      <c r="NYW45" s="671"/>
      <c r="NYX45" s="672"/>
      <c r="NYY45" s="740"/>
      <c r="NYZ45" s="1140"/>
      <c r="NZA45" s="671"/>
      <c r="NZB45" s="672"/>
      <c r="NZC45" s="740"/>
      <c r="NZD45" s="1140"/>
      <c r="NZE45" s="671"/>
      <c r="NZF45" s="672"/>
      <c r="NZG45" s="740"/>
      <c r="NZH45" s="1140"/>
      <c r="NZI45" s="671"/>
      <c r="NZJ45" s="672"/>
      <c r="NZK45" s="740"/>
      <c r="NZL45" s="1140"/>
      <c r="NZM45" s="671"/>
      <c r="NZN45" s="672"/>
      <c r="NZO45" s="740"/>
      <c r="NZP45" s="1140"/>
      <c r="NZQ45" s="671"/>
      <c r="NZR45" s="672"/>
      <c r="NZS45" s="740"/>
      <c r="NZT45" s="1140"/>
      <c r="NZU45" s="671"/>
      <c r="NZV45" s="672"/>
      <c r="NZW45" s="740"/>
      <c r="NZX45" s="1140"/>
      <c r="NZY45" s="671"/>
      <c r="NZZ45" s="672"/>
      <c r="OAA45" s="740"/>
      <c r="OAB45" s="1140"/>
      <c r="OAC45" s="671"/>
      <c r="OAD45" s="672"/>
      <c r="OAE45" s="740"/>
      <c r="OAF45" s="1140"/>
      <c r="OAG45" s="671"/>
      <c r="OAH45" s="672"/>
      <c r="OAI45" s="740"/>
      <c r="OAJ45" s="1140"/>
      <c r="OAK45" s="671"/>
      <c r="OAL45" s="672"/>
      <c r="OAM45" s="740"/>
      <c r="OAN45" s="1140"/>
      <c r="OAO45" s="671"/>
      <c r="OAP45" s="672"/>
      <c r="OAQ45" s="740"/>
      <c r="OAR45" s="1140"/>
      <c r="OAS45" s="671"/>
      <c r="OAT45" s="672"/>
      <c r="OAU45" s="740"/>
      <c r="OAV45" s="1140"/>
      <c r="OAW45" s="671"/>
      <c r="OAX45" s="672"/>
      <c r="OAY45" s="740"/>
      <c r="OAZ45" s="1140"/>
      <c r="OBA45" s="671"/>
      <c r="OBB45" s="672"/>
      <c r="OBC45" s="740"/>
      <c r="OBD45" s="1140"/>
      <c r="OBE45" s="671"/>
      <c r="OBF45" s="672"/>
      <c r="OBG45" s="740"/>
      <c r="OBH45" s="1140"/>
      <c r="OBI45" s="671"/>
      <c r="OBJ45" s="672"/>
      <c r="OBK45" s="740"/>
      <c r="OBL45" s="1140"/>
      <c r="OBM45" s="671"/>
      <c r="OBN45" s="672"/>
      <c r="OBO45" s="740"/>
      <c r="OBP45" s="1140"/>
      <c r="OBQ45" s="671"/>
      <c r="OBR45" s="672"/>
      <c r="OBS45" s="740"/>
      <c r="OBT45" s="1140"/>
      <c r="OBU45" s="671"/>
      <c r="OBV45" s="672"/>
      <c r="OBW45" s="740"/>
      <c r="OBX45" s="1140"/>
      <c r="OBY45" s="671"/>
      <c r="OBZ45" s="672"/>
      <c r="OCA45" s="740"/>
      <c r="OCB45" s="1140"/>
      <c r="OCC45" s="671"/>
      <c r="OCD45" s="672"/>
      <c r="OCE45" s="740"/>
      <c r="OCF45" s="1140"/>
      <c r="OCG45" s="671"/>
      <c r="OCH45" s="672"/>
      <c r="OCI45" s="740"/>
      <c r="OCJ45" s="1140"/>
      <c r="OCK45" s="671"/>
      <c r="OCL45" s="672"/>
      <c r="OCM45" s="740"/>
      <c r="OCN45" s="1140"/>
      <c r="OCO45" s="671"/>
      <c r="OCP45" s="672"/>
      <c r="OCQ45" s="740"/>
      <c r="OCR45" s="1140"/>
      <c r="OCS45" s="671"/>
      <c r="OCT45" s="672"/>
      <c r="OCU45" s="740"/>
      <c r="OCV45" s="1140"/>
      <c r="OCW45" s="671"/>
      <c r="OCX45" s="672"/>
      <c r="OCY45" s="740"/>
      <c r="OCZ45" s="1140"/>
      <c r="ODA45" s="671"/>
      <c r="ODB45" s="672"/>
      <c r="ODC45" s="740"/>
      <c r="ODD45" s="1140"/>
      <c r="ODE45" s="671"/>
      <c r="ODF45" s="672"/>
      <c r="ODG45" s="740"/>
      <c r="ODH45" s="1140"/>
      <c r="ODI45" s="671"/>
      <c r="ODJ45" s="672"/>
      <c r="ODK45" s="740"/>
      <c r="ODL45" s="1140"/>
      <c r="ODM45" s="671"/>
      <c r="ODN45" s="672"/>
      <c r="ODO45" s="740"/>
      <c r="ODP45" s="1140"/>
      <c r="ODQ45" s="671"/>
      <c r="ODR45" s="672"/>
      <c r="ODS45" s="740"/>
      <c r="ODT45" s="1140"/>
      <c r="ODU45" s="671"/>
      <c r="ODV45" s="672"/>
      <c r="ODW45" s="740"/>
      <c r="ODX45" s="1140"/>
      <c r="ODY45" s="671"/>
      <c r="ODZ45" s="672"/>
      <c r="OEA45" s="740"/>
      <c r="OEB45" s="1140"/>
      <c r="OEC45" s="671"/>
      <c r="OED45" s="672"/>
      <c r="OEE45" s="740"/>
      <c r="OEF45" s="1140"/>
      <c r="OEG45" s="671"/>
      <c r="OEH45" s="672"/>
      <c r="OEI45" s="740"/>
      <c r="OEJ45" s="1140"/>
      <c r="OEK45" s="671"/>
      <c r="OEL45" s="672"/>
      <c r="OEM45" s="740"/>
      <c r="OEN45" s="1140"/>
      <c r="OEO45" s="671"/>
      <c r="OEP45" s="672"/>
      <c r="OEQ45" s="740"/>
      <c r="OER45" s="1140"/>
      <c r="OES45" s="671"/>
      <c r="OET45" s="672"/>
      <c r="OEU45" s="740"/>
      <c r="OEV45" s="1140"/>
      <c r="OEW45" s="671"/>
      <c r="OEX45" s="672"/>
      <c r="OEY45" s="740"/>
      <c r="OEZ45" s="1140"/>
      <c r="OFA45" s="671"/>
      <c r="OFB45" s="672"/>
      <c r="OFC45" s="740"/>
      <c r="OFD45" s="1140"/>
      <c r="OFE45" s="671"/>
      <c r="OFF45" s="672"/>
      <c r="OFG45" s="740"/>
      <c r="OFH45" s="1140"/>
      <c r="OFI45" s="671"/>
      <c r="OFJ45" s="672"/>
      <c r="OFK45" s="740"/>
      <c r="OFL45" s="1140"/>
      <c r="OFM45" s="671"/>
      <c r="OFN45" s="672"/>
      <c r="OFO45" s="740"/>
      <c r="OFP45" s="1140"/>
      <c r="OFQ45" s="671"/>
      <c r="OFR45" s="672"/>
      <c r="OFS45" s="740"/>
      <c r="OFT45" s="1140"/>
      <c r="OFU45" s="671"/>
      <c r="OFV45" s="672"/>
      <c r="OFW45" s="740"/>
      <c r="OFX45" s="1140"/>
      <c r="OFY45" s="671"/>
      <c r="OFZ45" s="672"/>
      <c r="OGA45" s="740"/>
      <c r="OGB45" s="1140"/>
      <c r="OGC45" s="671"/>
      <c r="OGD45" s="672"/>
      <c r="OGE45" s="740"/>
      <c r="OGF45" s="1140"/>
      <c r="OGG45" s="671"/>
      <c r="OGH45" s="672"/>
      <c r="OGI45" s="740"/>
      <c r="OGJ45" s="1140"/>
      <c r="OGK45" s="671"/>
      <c r="OGL45" s="672"/>
      <c r="OGM45" s="740"/>
      <c r="OGN45" s="1140"/>
      <c r="OGO45" s="671"/>
      <c r="OGP45" s="672"/>
      <c r="OGQ45" s="740"/>
      <c r="OGR45" s="1140"/>
      <c r="OGS45" s="671"/>
      <c r="OGT45" s="672"/>
      <c r="OGU45" s="740"/>
      <c r="OGV45" s="1140"/>
      <c r="OGW45" s="671"/>
      <c r="OGX45" s="672"/>
      <c r="OGY45" s="740"/>
      <c r="OGZ45" s="1140"/>
      <c r="OHA45" s="671"/>
      <c r="OHB45" s="672"/>
      <c r="OHC45" s="740"/>
      <c r="OHD45" s="1140"/>
      <c r="OHE45" s="671"/>
      <c r="OHF45" s="672"/>
      <c r="OHG45" s="740"/>
      <c r="OHH45" s="1140"/>
      <c r="OHI45" s="671"/>
      <c r="OHJ45" s="672"/>
      <c r="OHK45" s="740"/>
      <c r="OHL45" s="1140"/>
      <c r="OHM45" s="671"/>
      <c r="OHN45" s="672"/>
      <c r="OHO45" s="740"/>
      <c r="OHP45" s="1140"/>
      <c r="OHQ45" s="671"/>
      <c r="OHR45" s="672"/>
      <c r="OHS45" s="740"/>
      <c r="OHT45" s="1140"/>
      <c r="OHU45" s="671"/>
      <c r="OHV45" s="672"/>
      <c r="OHW45" s="740"/>
      <c r="OHX45" s="1140"/>
      <c r="OHY45" s="671"/>
      <c r="OHZ45" s="672"/>
      <c r="OIA45" s="740"/>
      <c r="OIB45" s="1140"/>
      <c r="OIC45" s="671"/>
      <c r="OID45" s="672"/>
      <c r="OIE45" s="740"/>
      <c r="OIF45" s="1140"/>
      <c r="OIG45" s="671"/>
      <c r="OIH45" s="672"/>
      <c r="OII45" s="740"/>
      <c r="OIJ45" s="1140"/>
      <c r="OIK45" s="671"/>
      <c r="OIL45" s="672"/>
      <c r="OIM45" s="740"/>
      <c r="OIN45" s="1140"/>
      <c r="OIO45" s="671"/>
      <c r="OIP45" s="672"/>
      <c r="OIQ45" s="740"/>
      <c r="OIR45" s="1140"/>
      <c r="OIS45" s="671"/>
      <c r="OIT45" s="672"/>
      <c r="OIU45" s="740"/>
      <c r="OIV45" s="1140"/>
      <c r="OIW45" s="671"/>
      <c r="OIX45" s="672"/>
      <c r="OIY45" s="740"/>
      <c r="OIZ45" s="1140"/>
      <c r="OJA45" s="671"/>
      <c r="OJB45" s="672"/>
      <c r="OJC45" s="740"/>
      <c r="OJD45" s="1140"/>
      <c r="OJE45" s="671"/>
      <c r="OJF45" s="672"/>
      <c r="OJG45" s="740"/>
      <c r="OJH45" s="1140"/>
      <c r="OJI45" s="671"/>
      <c r="OJJ45" s="672"/>
      <c r="OJK45" s="740"/>
      <c r="OJL45" s="1140"/>
      <c r="OJM45" s="671"/>
      <c r="OJN45" s="672"/>
      <c r="OJO45" s="740"/>
      <c r="OJP45" s="1140"/>
      <c r="OJQ45" s="671"/>
      <c r="OJR45" s="672"/>
      <c r="OJS45" s="740"/>
      <c r="OJT45" s="1140"/>
      <c r="OJU45" s="671"/>
      <c r="OJV45" s="672"/>
      <c r="OJW45" s="740"/>
      <c r="OJX45" s="1140"/>
      <c r="OJY45" s="671"/>
      <c r="OJZ45" s="672"/>
      <c r="OKA45" s="740"/>
      <c r="OKB45" s="1140"/>
      <c r="OKC45" s="671"/>
      <c r="OKD45" s="672"/>
      <c r="OKE45" s="740"/>
      <c r="OKF45" s="1140"/>
      <c r="OKG45" s="671"/>
      <c r="OKH45" s="672"/>
      <c r="OKI45" s="740"/>
      <c r="OKJ45" s="1140"/>
      <c r="OKK45" s="671"/>
      <c r="OKL45" s="672"/>
      <c r="OKM45" s="740"/>
      <c r="OKN45" s="1140"/>
      <c r="OKO45" s="671"/>
      <c r="OKP45" s="672"/>
      <c r="OKQ45" s="740"/>
      <c r="OKR45" s="1140"/>
      <c r="OKS45" s="671"/>
      <c r="OKT45" s="672"/>
      <c r="OKU45" s="740"/>
      <c r="OKV45" s="1140"/>
      <c r="OKW45" s="671"/>
      <c r="OKX45" s="672"/>
      <c r="OKY45" s="740"/>
      <c r="OKZ45" s="1140"/>
      <c r="OLA45" s="671"/>
      <c r="OLB45" s="672"/>
      <c r="OLC45" s="740"/>
      <c r="OLD45" s="1140"/>
      <c r="OLE45" s="671"/>
      <c r="OLF45" s="672"/>
      <c r="OLG45" s="740"/>
      <c r="OLH45" s="1140"/>
      <c r="OLI45" s="671"/>
      <c r="OLJ45" s="672"/>
      <c r="OLK45" s="740"/>
      <c r="OLL45" s="1140"/>
      <c r="OLM45" s="671"/>
      <c r="OLN45" s="672"/>
      <c r="OLO45" s="740"/>
      <c r="OLP45" s="1140"/>
      <c r="OLQ45" s="671"/>
      <c r="OLR45" s="672"/>
      <c r="OLS45" s="740"/>
      <c r="OLT45" s="1140"/>
      <c r="OLU45" s="671"/>
      <c r="OLV45" s="672"/>
      <c r="OLW45" s="740"/>
      <c r="OLX45" s="1140"/>
      <c r="OLY45" s="671"/>
      <c r="OLZ45" s="672"/>
      <c r="OMA45" s="740"/>
      <c r="OMB45" s="1140"/>
      <c r="OMC45" s="671"/>
      <c r="OMD45" s="672"/>
      <c r="OME45" s="740"/>
      <c r="OMF45" s="1140"/>
      <c r="OMG45" s="671"/>
      <c r="OMH45" s="672"/>
      <c r="OMI45" s="740"/>
      <c r="OMJ45" s="1140"/>
      <c r="OMK45" s="671"/>
      <c r="OML45" s="672"/>
      <c r="OMM45" s="740"/>
      <c r="OMN45" s="1140"/>
      <c r="OMO45" s="671"/>
      <c r="OMP45" s="672"/>
      <c r="OMQ45" s="740"/>
      <c r="OMR45" s="1140"/>
      <c r="OMS45" s="671"/>
      <c r="OMT45" s="672"/>
      <c r="OMU45" s="740"/>
      <c r="OMV45" s="1140"/>
      <c r="OMW45" s="671"/>
      <c r="OMX45" s="672"/>
      <c r="OMY45" s="740"/>
      <c r="OMZ45" s="1140"/>
      <c r="ONA45" s="671"/>
      <c r="ONB45" s="672"/>
      <c r="ONC45" s="740"/>
      <c r="OND45" s="1140"/>
      <c r="ONE45" s="671"/>
      <c r="ONF45" s="672"/>
      <c r="ONG45" s="740"/>
      <c r="ONH45" s="1140"/>
      <c r="ONI45" s="671"/>
      <c r="ONJ45" s="672"/>
      <c r="ONK45" s="740"/>
      <c r="ONL45" s="1140"/>
      <c r="ONM45" s="671"/>
      <c r="ONN45" s="672"/>
      <c r="ONO45" s="740"/>
      <c r="ONP45" s="1140"/>
      <c r="ONQ45" s="671"/>
      <c r="ONR45" s="672"/>
      <c r="ONS45" s="740"/>
      <c r="ONT45" s="1140"/>
      <c r="ONU45" s="671"/>
      <c r="ONV45" s="672"/>
      <c r="ONW45" s="740"/>
      <c r="ONX45" s="1140"/>
      <c r="ONY45" s="671"/>
      <c r="ONZ45" s="672"/>
      <c r="OOA45" s="740"/>
      <c r="OOB45" s="1140"/>
      <c r="OOC45" s="671"/>
      <c r="OOD45" s="672"/>
      <c r="OOE45" s="740"/>
      <c r="OOF45" s="1140"/>
      <c r="OOG45" s="671"/>
      <c r="OOH45" s="672"/>
      <c r="OOI45" s="740"/>
      <c r="OOJ45" s="1140"/>
      <c r="OOK45" s="671"/>
      <c r="OOL45" s="672"/>
      <c r="OOM45" s="740"/>
      <c r="OON45" s="1140"/>
      <c r="OOO45" s="671"/>
      <c r="OOP45" s="672"/>
      <c r="OOQ45" s="740"/>
      <c r="OOR45" s="1140"/>
      <c r="OOS45" s="671"/>
      <c r="OOT45" s="672"/>
      <c r="OOU45" s="740"/>
      <c r="OOV45" s="1140"/>
      <c r="OOW45" s="671"/>
      <c r="OOX45" s="672"/>
      <c r="OOY45" s="740"/>
      <c r="OOZ45" s="1140"/>
      <c r="OPA45" s="671"/>
      <c r="OPB45" s="672"/>
      <c r="OPC45" s="740"/>
      <c r="OPD45" s="1140"/>
      <c r="OPE45" s="671"/>
      <c r="OPF45" s="672"/>
      <c r="OPG45" s="740"/>
      <c r="OPH45" s="1140"/>
      <c r="OPI45" s="671"/>
      <c r="OPJ45" s="672"/>
      <c r="OPK45" s="740"/>
      <c r="OPL45" s="1140"/>
      <c r="OPM45" s="671"/>
      <c r="OPN45" s="672"/>
      <c r="OPO45" s="740"/>
      <c r="OPP45" s="1140"/>
      <c r="OPQ45" s="671"/>
      <c r="OPR45" s="672"/>
      <c r="OPS45" s="740"/>
      <c r="OPT45" s="1140"/>
      <c r="OPU45" s="671"/>
      <c r="OPV45" s="672"/>
      <c r="OPW45" s="740"/>
      <c r="OPX45" s="1140"/>
      <c r="OPY45" s="671"/>
      <c r="OPZ45" s="672"/>
      <c r="OQA45" s="740"/>
      <c r="OQB45" s="1140"/>
      <c r="OQC45" s="671"/>
      <c r="OQD45" s="672"/>
      <c r="OQE45" s="740"/>
      <c r="OQF45" s="1140"/>
      <c r="OQG45" s="671"/>
      <c r="OQH45" s="672"/>
      <c r="OQI45" s="740"/>
      <c r="OQJ45" s="1140"/>
      <c r="OQK45" s="671"/>
      <c r="OQL45" s="672"/>
      <c r="OQM45" s="740"/>
      <c r="OQN45" s="1140"/>
      <c r="OQO45" s="671"/>
      <c r="OQP45" s="672"/>
      <c r="OQQ45" s="740"/>
      <c r="OQR45" s="1140"/>
      <c r="OQS45" s="671"/>
      <c r="OQT45" s="672"/>
      <c r="OQU45" s="740"/>
      <c r="OQV45" s="1140"/>
      <c r="OQW45" s="671"/>
      <c r="OQX45" s="672"/>
      <c r="OQY45" s="740"/>
      <c r="OQZ45" s="1140"/>
      <c r="ORA45" s="671"/>
      <c r="ORB45" s="672"/>
      <c r="ORC45" s="740"/>
      <c r="ORD45" s="1140"/>
      <c r="ORE45" s="671"/>
      <c r="ORF45" s="672"/>
      <c r="ORG45" s="740"/>
      <c r="ORH45" s="1140"/>
      <c r="ORI45" s="671"/>
      <c r="ORJ45" s="672"/>
      <c r="ORK45" s="740"/>
      <c r="ORL45" s="1140"/>
      <c r="ORM45" s="671"/>
      <c r="ORN45" s="672"/>
      <c r="ORO45" s="740"/>
      <c r="ORP45" s="1140"/>
      <c r="ORQ45" s="671"/>
      <c r="ORR45" s="672"/>
      <c r="ORS45" s="740"/>
      <c r="ORT45" s="1140"/>
      <c r="ORU45" s="671"/>
      <c r="ORV45" s="672"/>
      <c r="ORW45" s="740"/>
      <c r="ORX45" s="1140"/>
      <c r="ORY45" s="671"/>
      <c r="ORZ45" s="672"/>
      <c r="OSA45" s="740"/>
      <c r="OSB45" s="1140"/>
      <c r="OSC45" s="671"/>
      <c r="OSD45" s="672"/>
      <c r="OSE45" s="740"/>
      <c r="OSF45" s="1140"/>
      <c r="OSG45" s="671"/>
      <c r="OSH45" s="672"/>
      <c r="OSI45" s="740"/>
      <c r="OSJ45" s="1140"/>
      <c r="OSK45" s="671"/>
      <c r="OSL45" s="672"/>
      <c r="OSM45" s="740"/>
      <c r="OSN45" s="1140"/>
      <c r="OSO45" s="671"/>
      <c r="OSP45" s="672"/>
      <c r="OSQ45" s="740"/>
      <c r="OSR45" s="1140"/>
      <c r="OSS45" s="671"/>
      <c r="OST45" s="672"/>
      <c r="OSU45" s="740"/>
      <c r="OSV45" s="1140"/>
      <c r="OSW45" s="671"/>
      <c r="OSX45" s="672"/>
      <c r="OSY45" s="740"/>
      <c r="OSZ45" s="1140"/>
      <c r="OTA45" s="671"/>
      <c r="OTB45" s="672"/>
      <c r="OTC45" s="740"/>
      <c r="OTD45" s="1140"/>
      <c r="OTE45" s="671"/>
      <c r="OTF45" s="672"/>
      <c r="OTG45" s="740"/>
      <c r="OTH45" s="1140"/>
      <c r="OTI45" s="671"/>
      <c r="OTJ45" s="672"/>
      <c r="OTK45" s="740"/>
      <c r="OTL45" s="1140"/>
      <c r="OTM45" s="671"/>
      <c r="OTN45" s="672"/>
      <c r="OTO45" s="740"/>
      <c r="OTP45" s="1140"/>
      <c r="OTQ45" s="671"/>
      <c r="OTR45" s="672"/>
      <c r="OTS45" s="740"/>
      <c r="OTT45" s="1140"/>
      <c r="OTU45" s="671"/>
      <c r="OTV45" s="672"/>
      <c r="OTW45" s="740"/>
      <c r="OTX45" s="1140"/>
      <c r="OTY45" s="671"/>
      <c r="OTZ45" s="672"/>
      <c r="OUA45" s="740"/>
      <c r="OUB45" s="1140"/>
      <c r="OUC45" s="671"/>
      <c r="OUD45" s="672"/>
      <c r="OUE45" s="740"/>
      <c r="OUF45" s="1140"/>
      <c r="OUG45" s="671"/>
      <c r="OUH45" s="672"/>
      <c r="OUI45" s="740"/>
      <c r="OUJ45" s="1140"/>
      <c r="OUK45" s="671"/>
      <c r="OUL45" s="672"/>
      <c r="OUM45" s="740"/>
      <c r="OUN45" s="1140"/>
      <c r="OUO45" s="671"/>
      <c r="OUP45" s="672"/>
      <c r="OUQ45" s="740"/>
      <c r="OUR45" s="1140"/>
      <c r="OUS45" s="671"/>
      <c r="OUT45" s="672"/>
      <c r="OUU45" s="740"/>
      <c r="OUV45" s="1140"/>
      <c r="OUW45" s="671"/>
      <c r="OUX45" s="672"/>
      <c r="OUY45" s="740"/>
      <c r="OUZ45" s="1140"/>
      <c r="OVA45" s="671"/>
      <c r="OVB45" s="672"/>
      <c r="OVC45" s="740"/>
      <c r="OVD45" s="1140"/>
      <c r="OVE45" s="671"/>
      <c r="OVF45" s="672"/>
      <c r="OVG45" s="740"/>
      <c r="OVH45" s="1140"/>
      <c r="OVI45" s="671"/>
      <c r="OVJ45" s="672"/>
      <c r="OVK45" s="740"/>
      <c r="OVL45" s="1140"/>
      <c r="OVM45" s="671"/>
      <c r="OVN45" s="672"/>
      <c r="OVO45" s="740"/>
      <c r="OVP45" s="1140"/>
      <c r="OVQ45" s="671"/>
      <c r="OVR45" s="672"/>
      <c r="OVS45" s="740"/>
      <c r="OVT45" s="1140"/>
      <c r="OVU45" s="671"/>
      <c r="OVV45" s="672"/>
      <c r="OVW45" s="740"/>
      <c r="OVX45" s="1140"/>
      <c r="OVY45" s="671"/>
      <c r="OVZ45" s="672"/>
      <c r="OWA45" s="740"/>
      <c r="OWB45" s="1140"/>
      <c r="OWC45" s="671"/>
      <c r="OWD45" s="672"/>
      <c r="OWE45" s="740"/>
      <c r="OWF45" s="1140"/>
      <c r="OWG45" s="671"/>
      <c r="OWH45" s="672"/>
      <c r="OWI45" s="740"/>
      <c r="OWJ45" s="1140"/>
      <c r="OWK45" s="671"/>
      <c r="OWL45" s="672"/>
      <c r="OWM45" s="740"/>
      <c r="OWN45" s="1140"/>
      <c r="OWO45" s="671"/>
      <c r="OWP45" s="672"/>
      <c r="OWQ45" s="740"/>
      <c r="OWR45" s="1140"/>
      <c r="OWS45" s="671"/>
      <c r="OWT45" s="672"/>
      <c r="OWU45" s="740"/>
      <c r="OWV45" s="1140"/>
      <c r="OWW45" s="671"/>
      <c r="OWX45" s="672"/>
      <c r="OWY45" s="740"/>
      <c r="OWZ45" s="1140"/>
      <c r="OXA45" s="671"/>
      <c r="OXB45" s="672"/>
      <c r="OXC45" s="740"/>
      <c r="OXD45" s="1140"/>
      <c r="OXE45" s="671"/>
      <c r="OXF45" s="672"/>
      <c r="OXG45" s="740"/>
      <c r="OXH45" s="1140"/>
      <c r="OXI45" s="671"/>
      <c r="OXJ45" s="672"/>
      <c r="OXK45" s="740"/>
      <c r="OXL45" s="1140"/>
      <c r="OXM45" s="671"/>
      <c r="OXN45" s="672"/>
      <c r="OXO45" s="740"/>
      <c r="OXP45" s="1140"/>
      <c r="OXQ45" s="671"/>
      <c r="OXR45" s="672"/>
      <c r="OXS45" s="740"/>
      <c r="OXT45" s="1140"/>
      <c r="OXU45" s="671"/>
      <c r="OXV45" s="672"/>
      <c r="OXW45" s="740"/>
      <c r="OXX45" s="1140"/>
      <c r="OXY45" s="671"/>
      <c r="OXZ45" s="672"/>
      <c r="OYA45" s="740"/>
      <c r="OYB45" s="1140"/>
      <c r="OYC45" s="671"/>
      <c r="OYD45" s="672"/>
      <c r="OYE45" s="740"/>
      <c r="OYF45" s="1140"/>
      <c r="OYG45" s="671"/>
      <c r="OYH45" s="672"/>
      <c r="OYI45" s="740"/>
      <c r="OYJ45" s="1140"/>
      <c r="OYK45" s="671"/>
      <c r="OYL45" s="672"/>
      <c r="OYM45" s="740"/>
      <c r="OYN45" s="1140"/>
      <c r="OYO45" s="671"/>
      <c r="OYP45" s="672"/>
      <c r="OYQ45" s="740"/>
      <c r="OYR45" s="1140"/>
      <c r="OYS45" s="671"/>
      <c r="OYT45" s="672"/>
      <c r="OYU45" s="740"/>
      <c r="OYV45" s="1140"/>
      <c r="OYW45" s="671"/>
      <c r="OYX45" s="672"/>
      <c r="OYY45" s="740"/>
      <c r="OYZ45" s="1140"/>
      <c r="OZA45" s="671"/>
      <c r="OZB45" s="672"/>
      <c r="OZC45" s="740"/>
      <c r="OZD45" s="1140"/>
      <c r="OZE45" s="671"/>
      <c r="OZF45" s="672"/>
      <c r="OZG45" s="740"/>
      <c r="OZH45" s="1140"/>
      <c r="OZI45" s="671"/>
      <c r="OZJ45" s="672"/>
      <c r="OZK45" s="740"/>
      <c r="OZL45" s="1140"/>
      <c r="OZM45" s="671"/>
      <c r="OZN45" s="672"/>
      <c r="OZO45" s="740"/>
      <c r="OZP45" s="1140"/>
      <c r="OZQ45" s="671"/>
      <c r="OZR45" s="672"/>
      <c r="OZS45" s="740"/>
      <c r="OZT45" s="1140"/>
      <c r="OZU45" s="671"/>
      <c r="OZV45" s="672"/>
      <c r="OZW45" s="740"/>
      <c r="OZX45" s="1140"/>
      <c r="OZY45" s="671"/>
      <c r="OZZ45" s="672"/>
      <c r="PAA45" s="740"/>
      <c r="PAB45" s="1140"/>
      <c r="PAC45" s="671"/>
      <c r="PAD45" s="672"/>
      <c r="PAE45" s="740"/>
      <c r="PAF45" s="1140"/>
      <c r="PAG45" s="671"/>
      <c r="PAH45" s="672"/>
      <c r="PAI45" s="740"/>
      <c r="PAJ45" s="1140"/>
      <c r="PAK45" s="671"/>
      <c r="PAL45" s="672"/>
      <c r="PAM45" s="740"/>
      <c r="PAN45" s="1140"/>
      <c r="PAO45" s="671"/>
      <c r="PAP45" s="672"/>
      <c r="PAQ45" s="740"/>
      <c r="PAR45" s="1140"/>
      <c r="PAS45" s="671"/>
      <c r="PAT45" s="672"/>
      <c r="PAU45" s="740"/>
      <c r="PAV45" s="1140"/>
      <c r="PAW45" s="671"/>
      <c r="PAX45" s="672"/>
      <c r="PAY45" s="740"/>
      <c r="PAZ45" s="1140"/>
      <c r="PBA45" s="671"/>
      <c r="PBB45" s="672"/>
      <c r="PBC45" s="740"/>
      <c r="PBD45" s="1140"/>
      <c r="PBE45" s="671"/>
      <c r="PBF45" s="672"/>
      <c r="PBG45" s="740"/>
      <c r="PBH45" s="1140"/>
      <c r="PBI45" s="671"/>
      <c r="PBJ45" s="672"/>
      <c r="PBK45" s="740"/>
      <c r="PBL45" s="1140"/>
      <c r="PBM45" s="671"/>
      <c r="PBN45" s="672"/>
      <c r="PBO45" s="740"/>
      <c r="PBP45" s="1140"/>
      <c r="PBQ45" s="671"/>
      <c r="PBR45" s="672"/>
      <c r="PBS45" s="740"/>
      <c r="PBT45" s="1140"/>
      <c r="PBU45" s="671"/>
      <c r="PBV45" s="672"/>
      <c r="PBW45" s="740"/>
      <c r="PBX45" s="1140"/>
      <c r="PBY45" s="671"/>
      <c r="PBZ45" s="672"/>
      <c r="PCA45" s="740"/>
      <c r="PCB45" s="1140"/>
      <c r="PCC45" s="671"/>
      <c r="PCD45" s="672"/>
      <c r="PCE45" s="740"/>
      <c r="PCF45" s="1140"/>
      <c r="PCG45" s="671"/>
      <c r="PCH45" s="672"/>
      <c r="PCI45" s="740"/>
      <c r="PCJ45" s="1140"/>
      <c r="PCK45" s="671"/>
      <c r="PCL45" s="672"/>
      <c r="PCM45" s="740"/>
      <c r="PCN45" s="1140"/>
      <c r="PCO45" s="671"/>
      <c r="PCP45" s="672"/>
      <c r="PCQ45" s="740"/>
      <c r="PCR45" s="1140"/>
      <c r="PCS45" s="671"/>
      <c r="PCT45" s="672"/>
      <c r="PCU45" s="740"/>
      <c r="PCV45" s="1140"/>
      <c r="PCW45" s="671"/>
      <c r="PCX45" s="672"/>
      <c r="PCY45" s="740"/>
      <c r="PCZ45" s="1140"/>
      <c r="PDA45" s="671"/>
      <c r="PDB45" s="672"/>
      <c r="PDC45" s="740"/>
      <c r="PDD45" s="1140"/>
      <c r="PDE45" s="671"/>
      <c r="PDF45" s="672"/>
      <c r="PDG45" s="740"/>
      <c r="PDH45" s="1140"/>
      <c r="PDI45" s="671"/>
      <c r="PDJ45" s="672"/>
      <c r="PDK45" s="740"/>
      <c r="PDL45" s="1140"/>
      <c r="PDM45" s="671"/>
      <c r="PDN45" s="672"/>
      <c r="PDO45" s="740"/>
      <c r="PDP45" s="1140"/>
      <c r="PDQ45" s="671"/>
      <c r="PDR45" s="672"/>
      <c r="PDS45" s="740"/>
      <c r="PDT45" s="1140"/>
      <c r="PDU45" s="671"/>
      <c r="PDV45" s="672"/>
      <c r="PDW45" s="740"/>
      <c r="PDX45" s="1140"/>
      <c r="PDY45" s="671"/>
      <c r="PDZ45" s="672"/>
      <c r="PEA45" s="740"/>
      <c r="PEB45" s="1140"/>
      <c r="PEC45" s="671"/>
      <c r="PED45" s="672"/>
      <c r="PEE45" s="740"/>
      <c r="PEF45" s="1140"/>
      <c r="PEG45" s="671"/>
      <c r="PEH45" s="672"/>
      <c r="PEI45" s="740"/>
      <c r="PEJ45" s="1140"/>
      <c r="PEK45" s="671"/>
      <c r="PEL45" s="672"/>
      <c r="PEM45" s="740"/>
      <c r="PEN45" s="1140"/>
      <c r="PEO45" s="671"/>
      <c r="PEP45" s="672"/>
      <c r="PEQ45" s="740"/>
      <c r="PER45" s="1140"/>
      <c r="PES45" s="671"/>
      <c r="PET45" s="672"/>
      <c r="PEU45" s="740"/>
      <c r="PEV45" s="1140"/>
      <c r="PEW45" s="671"/>
      <c r="PEX45" s="672"/>
      <c r="PEY45" s="740"/>
      <c r="PEZ45" s="1140"/>
      <c r="PFA45" s="671"/>
      <c r="PFB45" s="672"/>
      <c r="PFC45" s="740"/>
      <c r="PFD45" s="1140"/>
      <c r="PFE45" s="671"/>
      <c r="PFF45" s="672"/>
      <c r="PFG45" s="740"/>
      <c r="PFH45" s="1140"/>
      <c r="PFI45" s="671"/>
      <c r="PFJ45" s="672"/>
      <c r="PFK45" s="740"/>
      <c r="PFL45" s="1140"/>
      <c r="PFM45" s="671"/>
      <c r="PFN45" s="672"/>
      <c r="PFO45" s="740"/>
      <c r="PFP45" s="1140"/>
      <c r="PFQ45" s="671"/>
      <c r="PFR45" s="672"/>
      <c r="PFS45" s="740"/>
      <c r="PFT45" s="1140"/>
      <c r="PFU45" s="671"/>
      <c r="PFV45" s="672"/>
      <c r="PFW45" s="740"/>
      <c r="PFX45" s="1140"/>
      <c r="PFY45" s="671"/>
      <c r="PFZ45" s="672"/>
      <c r="PGA45" s="740"/>
      <c r="PGB45" s="1140"/>
      <c r="PGC45" s="671"/>
      <c r="PGD45" s="672"/>
      <c r="PGE45" s="740"/>
      <c r="PGF45" s="1140"/>
      <c r="PGG45" s="671"/>
      <c r="PGH45" s="672"/>
      <c r="PGI45" s="740"/>
      <c r="PGJ45" s="1140"/>
      <c r="PGK45" s="671"/>
      <c r="PGL45" s="672"/>
      <c r="PGM45" s="740"/>
      <c r="PGN45" s="1140"/>
      <c r="PGO45" s="671"/>
      <c r="PGP45" s="672"/>
      <c r="PGQ45" s="740"/>
      <c r="PGR45" s="1140"/>
      <c r="PGS45" s="671"/>
      <c r="PGT45" s="672"/>
      <c r="PGU45" s="740"/>
      <c r="PGV45" s="1140"/>
      <c r="PGW45" s="671"/>
      <c r="PGX45" s="672"/>
      <c r="PGY45" s="740"/>
      <c r="PGZ45" s="1140"/>
      <c r="PHA45" s="671"/>
      <c r="PHB45" s="672"/>
      <c r="PHC45" s="740"/>
      <c r="PHD45" s="1140"/>
      <c r="PHE45" s="671"/>
      <c r="PHF45" s="672"/>
      <c r="PHG45" s="740"/>
      <c r="PHH45" s="1140"/>
      <c r="PHI45" s="671"/>
      <c r="PHJ45" s="672"/>
      <c r="PHK45" s="740"/>
      <c r="PHL45" s="1140"/>
      <c r="PHM45" s="671"/>
      <c r="PHN45" s="672"/>
      <c r="PHO45" s="740"/>
      <c r="PHP45" s="1140"/>
      <c r="PHQ45" s="671"/>
      <c r="PHR45" s="672"/>
      <c r="PHS45" s="740"/>
      <c r="PHT45" s="1140"/>
      <c r="PHU45" s="671"/>
      <c r="PHV45" s="672"/>
      <c r="PHW45" s="740"/>
      <c r="PHX45" s="1140"/>
      <c r="PHY45" s="671"/>
      <c r="PHZ45" s="672"/>
      <c r="PIA45" s="740"/>
      <c r="PIB45" s="1140"/>
      <c r="PIC45" s="671"/>
      <c r="PID45" s="672"/>
      <c r="PIE45" s="740"/>
      <c r="PIF45" s="1140"/>
      <c r="PIG45" s="671"/>
      <c r="PIH45" s="672"/>
      <c r="PII45" s="740"/>
      <c r="PIJ45" s="1140"/>
      <c r="PIK45" s="671"/>
      <c r="PIL45" s="672"/>
      <c r="PIM45" s="740"/>
      <c r="PIN45" s="1140"/>
      <c r="PIO45" s="671"/>
      <c r="PIP45" s="672"/>
      <c r="PIQ45" s="740"/>
      <c r="PIR45" s="1140"/>
      <c r="PIS45" s="671"/>
      <c r="PIT45" s="672"/>
      <c r="PIU45" s="740"/>
      <c r="PIV45" s="1140"/>
      <c r="PIW45" s="671"/>
      <c r="PIX45" s="672"/>
      <c r="PIY45" s="740"/>
      <c r="PIZ45" s="1140"/>
      <c r="PJA45" s="671"/>
      <c r="PJB45" s="672"/>
      <c r="PJC45" s="740"/>
      <c r="PJD45" s="1140"/>
      <c r="PJE45" s="671"/>
      <c r="PJF45" s="672"/>
      <c r="PJG45" s="740"/>
      <c r="PJH45" s="1140"/>
      <c r="PJI45" s="671"/>
      <c r="PJJ45" s="672"/>
      <c r="PJK45" s="740"/>
      <c r="PJL45" s="1140"/>
      <c r="PJM45" s="671"/>
      <c r="PJN45" s="672"/>
      <c r="PJO45" s="740"/>
      <c r="PJP45" s="1140"/>
      <c r="PJQ45" s="671"/>
      <c r="PJR45" s="672"/>
      <c r="PJS45" s="740"/>
      <c r="PJT45" s="1140"/>
      <c r="PJU45" s="671"/>
      <c r="PJV45" s="672"/>
      <c r="PJW45" s="740"/>
      <c r="PJX45" s="1140"/>
      <c r="PJY45" s="671"/>
      <c r="PJZ45" s="672"/>
      <c r="PKA45" s="740"/>
      <c r="PKB45" s="1140"/>
      <c r="PKC45" s="671"/>
      <c r="PKD45" s="672"/>
      <c r="PKE45" s="740"/>
      <c r="PKF45" s="1140"/>
      <c r="PKG45" s="671"/>
      <c r="PKH45" s="672"/>
      <c r="PKI45" s="740"/>
      <c r="PKJ45" s="1140"/>
      <c r="PKK45" s="671"/>
      <c r="PKL45" s="672"/>
      <c r="PKM45" s="740"/>
      <c r="PKN45" s="1140"/>
      <c r="PKO45" s="671"/>
      <c r="PKP45" s="672"/>
      <c r="PKQ45" s="740"/>
      <c r="PKR45" s="1140"/>
      <c r="PKS45" s="671"/>
      <c r="PKT45" s="672"/>
      <c r="PKU45" s="740"/>
      <c r="PKV45" s="1140"/>
      <c r="PKW45" s="671"/>
      <c r="PKX45" s="672"/>
      <c r="PKY45" s="740"/>
      <c r="PKZ45" s="1140"/>
      <c r="PLA45" s="671"/>
      <c r="PLB45" s="672"/>
      <c r="PLC45" s="740"/>
      <c r="PLD45" s="1140"/>
      <c r="PLE45" s="671"/>
      <c r="PLF45" s="672"/>
      <c r="PLG45" s="740"/>
      <c r="PLH45" s="1140"/>
      <c r="PLI45" s="671"/>
      <c r="PLJ45" s="672"/>
      <c r="PLK45" s="740"/>
      <c r="PLL45" s="1140"/>
      <c r="PLM45" s="671"/>
      <c r="PLN45" s="672"/>
      <c r="PLO45" s="740"/>
      <c r="PLP45" s="1140"/>
      <c r="PLQ45" s="671"/>
      <c r="PLR45" s="672"/>
      <c r="PLS45" s="740"/>
      <c r="PLT45" s="1140"/>
      <c r="PLU45" s="671"/>
      <c r="PLV45" s="672"/>
      <c r="PLW45" s="740"/>
      <c r="PLX45" s="1140"/>
      <c r="PLY45" s="671"/>
      <c r="PLZ45" s="672"/>
      <c r="PMA45" s="740"/>
      <c r="PMB45" s="1140"/>
      <c r="PMC45" s="671"/>
      <c r="PMD45" s="672"/>
      <c r="PME45" s="740"/>
      <c r="PMF45" s="1140"/>
      <c r="PMG45" s="671"/>
      <c r="PMH45" s="672"/>
      <c r="PMI45" s="740"/>
      <c r="PMJ45" s="1140"/>
      <c r="PMK45" s="671"/>
      <c r="PML45" s="672"/>
      <c r="PMM45" s="740"/>
      <c r="PMN45" s="1140"/>
      <c r="PMO45" s="671"/>
      <c r="PMP45" s="672"/>
      <c r="PMQ45" s="740"/>
      <c r="PMR45" s="1140"/>
      <c r="PMS45" s="671"/>
      <c r="PMT45" s="672"/>
      <c r="PMU45" s="740"/>
      <c r="PMV45" s="1140"/>
      <c r="PMW45" s="671"/>
      <c r="PMX45" s="672"/>
      <c r="PMY45" s="740"/>
      <c r="PMZ45" s="1140"/>
      <c r="PNA45" s="671"/>
      <c r="PNB45" s="672"/>
      <c r="PNC45" s="740"/>
      <c r="PND45" s="1140"/>
      <c r="PNE45" s="671"/>
      <c r="PNF45" s="672"/>
      <c r="PNG45" s="740"/>
      <c r="PNH45" s="1140"/>
      <c r="PNI45" s="671"/>
      <c r="PNJ45" s="672"/>
      <c r="PNK45" s="740"/>
      <c r="PNL45" s="1140"/>
      <c r="PNM45" s="671"/>
      <c r="PNN45" s="672"/>
      <c r="PNO45" s="740"/>
      <c r="PNP45" s="1140"/>
      <c r="PNQ45" s="671"/>
      <c r="PNR45" s="672"/>
      <c r="PNS45" s="740"/>
      <c r="PNT45" s="1140"/>
      <c r="PNU45" s="671"/>
      <c r="PNV45" s="672"/>
      <c r="PNW45" s="740"/>
      <c r="PNX45" s="1140"/>
      <c r="PNY45" s="671"/>
      <c r="PNZ45" s="672"/>
      <c r="POA45" s="740"/>
      <c r="POB45" s="1140"/>
      <c r="POC45" s="671"/>
      <c r="POD45" s="672"/>
      <c r="POE45" s="740"/>
      <c r="POF45" s="1140"/>
      <c r="POG45" s="671"/>
      <c r="POH45" s="672"/>
      <c r="POI45" s="740"/>
      <c r="POJ45" s="1140"/>
      <c r="POK45" s="671"/>
      <c r="POL45" s="672"/>
      <c r="POM45" s="740"/>
      <c r="PON45" s="1140"/>
      <c r="POO45" s="671"/>
      <c r="POP45" s="672"/>
      <c r="POQ45" s="740"/>
      <c r="POR45" s="1140"/>
      <c r="POS45" s="671"/>
      <c r="POT45" s="672"/>
      <c r="POU45" s="740"/>
      <c r="POV45" s="1140"/>
      <c r="POW45" s="671"/>
      <c r="POX45" s="672"/>
      <c r="POY45" s="740"/>
      <c r="POZ45" s="1140"/>
      <c r="PPA45" s="671"/>
      <c r="PPB45" s="672"/>
      <c r="PPC45" s="740"/>
      <c r="PPD45" s="1140"/>
      <c r="PPE45" s="671"/>
      <c r="PPF45" s="672"/>
      <c r="PPG45" s="740"/>
      <c r="PPH45" s="1140"/>
      <c r="PPI45" s="671"/>
      <c r="PPJ45" s="672"/>
      <c r="PPK45" s="740"/>
      <c r="PPL45" s="1140"/>
      <c r="PPM45" s="671"/>
      <c r="PPN45" s="672"/>
      <c r="PPO45" s="740"/>
      <c r="PPP45" s="1140"/>
      <c r="PPQ45" s="671"/>
      <c r="PPR45" s="672"/>
      <c r="PPS45" s="740"/>
      <c r="PPT45" s="1140"/>
      <c r="PPU45" s="671"/>
      <c r="PPV45" s="672"/>
      <c r="PPW45" s="740"/>
      <c r="PPX45" s="1140"/>
      <c r="PPY45" s="671"/>
      <c r="PPZ45" s="672"/>
      <c r="PQA45" s="740"/>
      <c r="PQB45" s="1140"/>
      <c r="PQC45" s="671"/>
      <c r="PQD45" s="672"/>
      <c r="PQE45" s="740"/>
      <c r="PQF45" s="1140"/>
      <c r="PQG45" s="671"/>
      <c r="PQH45" s="672"/>
      <c r="PQI45" s="740"/>
      <c r="PQJ45" s="1140"/>
      <c r="PQK45" s="671"/>
      <c r="PQL45" s="672"/>
      <c r="PQM45" s="740"/>
      <c r="PQN45" s="1140"/>
      <c r="PQO45" s="671"/>
      <c r="PQP45" s="672"/>
      <c r="PQQ45" s="740"/>
      <c r="PQR45" s="1140"/>
      <c r="PQS45" s="671"/>
      <c r="PQT45" s="672"/>
      <c r="PQU45" s="740"/>
      <c r="PQV45" s="1140"/>
      <c r="PQW45" s="671"/>
      <c r="PQX45" s="672"/>
      <c r="PQY45" s="740"/>
      <c r="PQZ45" s="1140"/>
      <c r="PRA45" s="671"/>
      <c r="PRB45" s="672"/>
      <c r="PRC45" s="740"/>
      <c r="PRD45" s="1140"/>
      <c r="PRE45" s="671"/>
      <c r="PRF45" s="672"/>
      <c r="PRG45" s="740"/>
      <c r="PRH45" s="1140"/>
      <c r="PRI45" s="671"/>
      <c r="PRJ45" s="672"/>
      <c r="PRK45" s="740"/>
      <c r="PRL45" s="1140"/>
      <c r="PRM45" s="671"/>
      <c r="PRN45" s="672"/>
      <c r="PRO45" s="740"/>
      <c r="PRP45" s="1140"/>
      <c r="PRQ45" s="671"/>
      <c r="PRR45" s="672"/>
      <c r="PRS45" s="740"/>
      <c r="PRT45" s="1140"/>
      <c r="PRU45" s="671"/>
      <c r="PRV45" s="672"/>
      <c r="PRW45" s="740"/>
      <c r="PRX45" s="1140"/>
      <c r="PRY45" s="671"/>
      <c r="PRZ45" s="672"/>
      <c r="PSA45" s="740"/>
      <c r="PSB45" s="1140"/>
      <c r="PSC45" s="671"/>
      <c r="PSD45" s="672"/>
      <c r="PSE45" s="740"/>
      <c r="PSF45" s="1140"/>
      <c r="PSG45" s="671"/>
      <c r="PSH45" s="672"/>
      <c r="PSI45" s="740"/>
      <c r="PSJ45" s="1140"/>
      <c r="PSK45" s="671"/>
      <c r="PSL45" s="672"/>
      <c r="PSM45" s="740"/>
      <c r="PSN45" s="1140"/>
      <c r="PSO45" s="671"/>
      <c r="PSP45" s="672"/>
      <c r="PSQ45" s="740"/>
      <c r="PSR45" s="1140"/>
      <c r="PSS45" s="671"/>
      <c r="PST45" s="672"/>
      <c r="PSU45" s="740"/>
      <c r="PSV45" s="1140"/>
      <c r="PSW45" s="671"/>
      <c r="PSX45" s="672"/>
      <c r="PSY45" s="740"/>
      <c r="PSZ45" s="1140"/>
      <c r="PTA45" s="671"/>
      <c r="PTB45" s="672"/>
      <c r="PTC45" s="740"/>
      <c r="PTD45" s="1140"/>
      <c r="PTE45" s="671"/>
      <c r="PTF45" s="672"/>
      <c r="PTG45" s="740"/>
      <c r="PTH45" s="1140"/>
      <c r="PTI45" s="671"/>
      <c r="PTJ45" s="672"/>
      <c r="PTK45" s="740"/>
      <c r="PTL45" s="1140"/>
      <c r="PTM45" s="671"/>
      <c r="PTN45" s="672"/>
      <c r="PTO45" s="740"/>
      <c r="PTP45" s="1140"/>
      <c r="PTQ45" s="671"/>
      <c r="PTR45" s="672"/>
      <c r="PTS45" s="740"/>
      <c r="PTT45" s="1140"/>
      <c r="PTU45" s="671"/>
      <c r="PTV45" s="672"/>
      <c r="PTW45" s="740"/>
      <c r="PTX45" s="1140"/>
      <c r="PTY45" s="671"/>
      <c r="PTZ45" s="672"/>
      <c r="PUA45" s="740"/>
      <c r="PUB45" s="1140"/>
      <c r="PUC45" s="671"/>
      <c r="PUD45" s="672"/>
      <c r="PUE45" s="740"/>
      <c r="PUF45" s="1140"/>
      <c r="PUG45" s="671"/>
      <c r="PUH45" s="672"/>
      <c r="PUI45" s="740"/>
      <c r="PUJ45" s="1140"/>
      <c r="PUK45" s="671"/>
      <c r="PUL45" s="672"/>
      <c r="PUM45" s="740"/>
      <c r="PUN45" s="1140"/>
      <c r="PUO45" s="671"/>
      <c r="PUP45" s="672"/>
      <c r="PUQ45" s="740"/>
      <c r="PUR45" s="1140"/>
      <c r="PUS45" s="671"/>
      <c r="PUT45" s="672"/>
      <c r="PUU45" s="740"/>
      <c r="PUV45" s="1140"/>
      <c r="PUW45" s="671"/>
      <c r="PUX45" s="672"/>
      <c r="PUY45" s="740"/>
      <c r="PUZ45" s="1140"/>
      <c r="PVA45" s="671"/>
      <c r="PVB45" s="672"/>
      <c r="PVC45" s="740"/>
      <c r="PVD45" s="1140"/>
      <c r="PVE45" s="671"/>
      <c r="PVF45" s="672"/>
      <c r="PVG45" s="740"/>
      <c r="PVH45" s="1140"/>
      <c r="PVI45" s="671"/>
      <c r="PVJ45" s="672"/>
      <c r="PVK45" s="740"/>
      <c r="PVL45" s="1140"/>
      <c r="PVM45" s="671"/>
      <c r="PVN45" s="672"/>
      <c r="PVO45" s="740"/>
      <c r="PVP45" s="1140"/>
      <c r="PVQ45" s="671"/>
      <c r="PVR45" s="672"/>
      <c r="PVS45" s="740"/>
      <c r="PVT45" s="1140"/>
      <c r="PVU45" s="671"/>
      <c r="PVV45" s="672"/>
      <c r="PVW45" s="740"/>
      <c r="PVX45" s="1140"/>
      <c r="PVY45" s="671"/>
      <c r="PVZ45" s="672"/>
      <c r="PWA45" s="740"/>
      <c r="PWB45" s="1140"/>
      <c r="PWC45" s="671"/>
      <c r="PWD45" s="672"/>
      <c r="PWE45" s="740"/>
      <c r="PWF45" s="1140"/>
      <c r="PWG45" s="671"/>
      <c r="PWH45" s="672"/>
      <c r="PWI45" s="740"/>
      <c r="PWJ45" s="1140"/>
      <c r="PWK45" s="671"/>
      <c r="PWL45" s="672"/>
      <c r="PWM45" s="740"/>
      <c r="PWN45" s="1140"/>
      <c r="PWO45" s="671"/>
      <c r="PWP45" s="672"/>
      <c r="PWQ45" s="740"/>
      <c r="PWR45" s="1140"/>
      <c r="PWS45" s="671"/>
      <c r="PWT45" s="672"/>
      <c r="PWU45" s="740"/>
      <c r="PWV45" s="1140"/>
      <c r="PWW45" s="671"/>
      <c r="PWX45" s="672"/>
      <c r="PWY45" s="740"/>
      <c r="PWZ45" s="1140"/>
      <c r="PXA45" s="671"/>
      <c r="PXB45" s="672"/>
      <c r="PXC45" s="740"/>
      <c r="PXD45" s="1140"/>
      <c r="PXE45" s="671"/>
      <c r="PXF45" s="672"/>
      <c r="PXG45" s="740"/>
      <c r="PXH45" s="1140"/>
      <c r="PXI45" s="671"/>
      <c r="PXJ45" s="672"/>
      <c r="PXK45" s="740"/>
      <c r="PXL45" s="1140"/>
      <c r="PXM45" s="671"/>
      <c r="PXN45" s="672"/>
      <c r="PXO45" s="740"/>
      <c r="PXP45" s="1140"/>
      <c r="PXQ45" s="671"/>
      <c r="PXR45" s="672"/>
      <c r="PXS45" s="740"/>
      <c r="PXT45" s="1140"/>
      <c r="PXU45" s="671"/>
      <c r="PXV45" s="672"/>
      <c r="PXW45" s="740"/>
      <c r="PXX45" s="1140"/>
      <c r="PXY45" s="671"/>
      <c r="PXZ45" s="672"/>
      <c r="PYA45" s="740"/>
      <c r="PYB45" s="1140"/>
      <c r="PYC45" s="671"/>
      <c r="PYD45" s="672"/>
      <c r="PYE45" s="740"/>
      <c r="PYF45" s="1140"/>
      <c r="PYG45" s="671"/>
      <c r="PYH45" s="672"/>
      <c r="PYI45" s="740"/>
      <c r="PYJ45" s="1140"/>
      <c r="PYK45" s="671"/>
      <c r="PYL45" s="672"/>
      <c r="PYM45" s="740"/>
      <c r="PYN45" s="1140"/>
      <c r="PYO45" s="671"/>
      <c r="PYP45" s="672"/>
      <c r="PYQ45" s="740"/>
      <c r="PYR45" s="1140"/>
      <c r="PYS45" s="671"/>
      <c r="PYT45" s="672"/>
      <c r="PYU45" s="740"/>
      <c r="PYV45" s="1140"/>
      <c r="PYW45" s="671"/>
      <c r="PYX45" s="672"/>
      <c r="PYY45" s="740"/>
      <c r="PYZ45" s="1140"/>
      <c r="PZA45" s="671"/>
      <c r="PZB45" s="672"/>
      <c r="PZC45" s="740"/>
      <c r="PZD45" s="1140"/>
      <c r="PZE45" s="671"/>
      <c r="PZF45" s="672"/>
      <c r="PZG45" s="740"/>
      <c r="PZH45" s="1140"/>
      <c r="PZI45" s="671"/>
      <c r="PZJ45" s="672"/>
      <c r="PZK45" s="740"/>
      <c r="PZL45" s="1140"/>
      <c r="PZM45" s="671"/>
      <c r="PZN45" s="672"/>
      <c r="PZO45" s="740"/>
      <c r="PZP45" s="1140"/>
      <c r="PZQ45" s="671"/>
      <c r="PZR45" s="672"/>
      <c r="PZS45" s="740"/>
      <c r="PZT45" s="1140"/>
      <c r="PZU45" s="671"/>
      <c r="PZV45" s="672"/>
      <c r="PZW45" s="740"/>
      <c r="PZX45" s="1140"/>
      <c r="PZY45" s="671"/>
      <c r="PZZ45" s="672"/>
      <c r="QAA45" s="740"/>
      <c r="QAB45" s="1140"/>
      <c r="QAC45" s="671"/>
      <c r="QAD45" s="672"/>
      <c r="QAE45" s="740"/>
      <c r="QAF45" s="1140"/>
      <c r="QAG45" s="671"/>
      <c r="QAH45" s="672"/>
      <c r="QAI45" s="740"/>
      <c r="QAJ45" s="1140"/>
      <c r="QAK45" s="671"/>
      <c r="QAL45" s="672"/>
      <c r="QAM45" s="740"/>
      <c r="QAN45" s="1140"/>
      <c r="QAO45" s="671"/>
      <c r="QAP45" s="672"/>
      <c r="QAQ45" s="740"/>
      <c r="QAR45" s="1140"/>
      <c r="QAS45" s="671"/>
      <c r="QAT45" s="672"/>
      <c r="QAU45" s="740"/>
      <c r="QAV45" s="1140"/>
      <c r="QAW45" s="671"/>
      <c r="QAX45" s="672"/>
      <c r="QAY45" s="740"/>
      <c r="QAZ45" s="1140"/>
      <c r="QBA45" s="671"/>
      <c r="QBB45" s="672"/>
      <c r="QBC45" s="740"/>
      <c r="QBD45" s="1140"/>
      <c r="QBE45" s="671"/>
      <c r="QBF45" s="672"/>
      <c r="QBG45" s="740"/>
      <c r="QBH45" s="1140"/>
      <c r="QBI45" s="671"/>
      <c r="QBJ45" s="672"/>
      <c r="QBK45" s="740"/>
      <c r="QBL45" s="1140"/>
      <c r="QBM45" s="671"/>
      <c r="QBN45" s="672"/>
      <c r="QBO45" s="740"/>
      <c r="QBP45" s="1140"/>
      <c r="QBQ45" s="671"/>
      <c r="QBR45" s="672"/>
      <c r="QBS45" s="740"/>
      <c r="QBT45" s="1140"/>
      <c r="QBU45" s="671"/>
      <c r="QBV45" s="672"/>
      <c r="QBW45" s="740"/>
      <c r="QBX45" s="1140"/>
      <c r="QBY45" s="671"/>
      <c r="QBZ45" s="672"/>
      <c r="QCA45" s="740"/>
      <c r="QCB45" s="1140"/>
      <c r="QCC45" s="671"/>
      <c r="QCD45" s="672"/>
      <c r="QCE45" s="740"/>
      <c r="QCF45" s="1140"/>
      <c r="QCG45" s="671"/>
      <c r="QCH45" s="672"/>
      <c r="QCI45" s="740"/>
      <c r="QCJ45" s="1140"/>
      <c r="QCK45" s="671"/>
      <c r="QCL45" s="672"/>
      <c r="QCM45" s="740"/>
      <c r="QCN45" s="1140"/>
      <c r="QCO45" s="671"/>
      <c r="QCP45" s="672"/>
      <c r="QCQ45" s="740"/>
      <c r="QCR45" s="1140"/>
      <c r="QCS45" s="671"/>
      <c r="QCT45" s="672"/>
      <c r="QCU45" s="740"/>
      <c r="QCV45" s="1140"/>
      <c r="QCW45" s="671"/>
      <c r="QCX45" s="672"/>
      <c r="QCY45" s="740"/>
      <c r="QCZ45" s="1140"/>
      <c r="QDA45" s="671"/>
      <c r="QDB45" s="672"/>
      <c r="QDC45" s="740"/>
      <c r="QDD45" s="1140"/>
      <c r="QDE45" s="671"/>
      <c r="QDF45" s="672"/>
      <c r="QDG45" s="740"/>
      <c r="QDH45" s="1140"/>
      <c r="QDI45" s="671"/>
      <c r="QDJ45" s="672"/>
      <c r="QDK45" s="740"/>
      <c r="QDL45" s="1140"/>
      <c r="QDM45" s="671"/>
      <c r="QDN45" s="672"/>
      <c r="QDO45" s="740"/>
      <c r="QDP45" s="1140"/>
      <c r="QDQ45" s="671"/>
      <c r="QDR45" s="672"/>
      <c r="QDS45" s="740"/>
      <c r="QDT45" s="1140"/>
      <c r="QDU45" s="671"/>
      <c r="QDV45" s="672"/>
      <c r="QDW45" s="740"/>
      <c r="QDX45" s="1140"/>
      <c r="QDY45" s="671"/>
      <c r="QDZ45" s="672"/>
      <c r="QEA45" s="740"/>
      <c r="QEB45" s="1140"/>
      <c r="QEC45" s="671"/>
      <c r="QED45" s="672"/>
      <c r="QEE45" s="740"/>
      <c r="QEF45" s="1140"/>
      <c r="QEG45" s="671"/>
      <c r="QEH45" s="672"/>
      <c r="QEI45" s="740"/>
      <c r="QEJ45" s="1140"/>
      <c r="QEK45" s="671"/>
      <c r="QEL45" s="672"/>
      <c r="QEM45" s="740"/>
      <c r="QEN45" s="1140"/>
      <c r="QEO45" s="671"/>
      <c r="QEP45" s="672"/>
      <c r="QEQ45" s="740"/>
      <c r="QER45" s="1140"/>
      <c r="QES45" s="671"/>
      <c r="QET45" s="672"/>
      <c r="QEU45" s="740"/>
      <c r="QEV45" s="1140"/>
      <c r="QEW45" s="671"/>
      <c r="QEX45" s="672"/>
      <c r="QEY45" s="740"/>
      <c r="QEZ45" s="1140"/>
      <c r="QFA45" s="671"/>
      <c r="QFB45" s="672"/>
      <c r="QFC45" s="740"/>
      <c r="QFD45" s="1140"/>
      <c r="QFE45" s="671"/>
      <c r="QFF45" s="672"/>
      <c r="QFG45" s="740"/>
      <c r="QFH45" s="1140"/>
      <c r="QFI45" s="671"/>
      <c r="QFJ45" s="672"/>
      <c r="QFK45" s="740"/>
      <c r="QFL45" s="1140"/>
      <c r="QFM45" s="671"/>
      <c r="QFN45" s="672"/>
      <c r="QFO45" s="740"/>
      <c r="QFP45" s="1140"/>
      <c r="QFQ45" s="671"/>
      <c r="QFR45" s="672"/>
      <c r="QFS45" s="740"/>
      <c r="QFT45" s="1140"/>
      <c r="QFU45" s="671"/>
      <c r="QFV45" s="672"/>
      <c r="QFW45" s="740"/>
      <c r="QFX45" s="1140"/>
      <c r="QFY45" s="671"/>
      <c r="QFZ45" s="672"/>
      <c r="QGA45" s="740"/>
      <c r="QGB45" s="1140"/>
      <c r="QGC45" s="671"/>
      <c r="QGD45" s="672"/>
      <c r="QGE45" s="740"/>
      <c r="QGF45" s="1140"/>
      <c r="QGG45" s="671"/>
      <c r="QGH45" s="672"/>
      <c r="QGI45" s="740"/>
      <c r="QGJ45" s="1140"/>
      <c r="QGK45" s="671"/>
      <c r="QGL45" s="672"/>
      <c r="QGM45" s="740"/>
      <c r="QGN45" s="1140"/>
      <c r="QGO45" s="671"/>
      <c r="QGP45" s="672"/>
      <c r="QGQ45" s="740"/>
      <c r="QGR45" s="1140"/>
      <c r="QGS45" s="671"/>
      <c r="QGT45" s="672"/>
      <c r="QGU45" s="740"/>
      <c r="QGV45" s="1140"/>
      <c r="QGW45" s="671"/>
      <c r="QGX45" s="672"/>
      <c r="QGY45" s="740"/>
      <c r="QGZ45" s="1140"/>
      <c r="QHA45" s="671"/>
      <c r="QHB45" s="672"/>
      <c r="QHC45" s="740"/>
      <c r="QHD45" s="1140"/>
      <c r="QHE45" s="671"/>
      <c r="QHF45" s="672"/>
      <c r="QHG45" s="740"/>
      <c r="QHH45" s="1140"/>
      <c r="QHI45" s="671"/>
      <c r="QHJ45" s="672"/>
      <c r="QHK45" s="740"/>
      <c r="QHL45" s="1140"/>
      <c r="QHM45" s="671"/>
      <c r="QHN45" s="672"/>
      <c r="QHO45" s="740"/>
      <c r="QHP45" s="1140"/>
      <c r="QHQ45" s="671"/>
      <c r="QHR45" s="672"/>
      <c r="QHS45" s="740"/>
      <c r="QHT45" s="1140"/>
      <c r="QHU45" s="671"/>
      <c r="QHV45" s="672"/>
      <c r="QHW45" s="740"/>
      <c r="QHX45" s="1140"/>
      <c r="QHY45" s="671"/>
      <c r="QHZ45" s="672"/>
      <c r="QIA45" s="740"/>
      <c r="QIB45" s="1140"/>
      <c r="QIC45" s="671"/>
      <c r="QID45" s="672"/>
      <c r="QIE45" s="740"/>
      <c r="QIF45" s="1140"/>
      <c r="QIG45" s="671"/>
      <c r="QIH45" s="672"/>
      <c r="QII45" s="740"/>
      <c r="QIJ45" s="1140"/>
      <c r="QIK45" s="671"/>
      <c r="QIL45" s="672"/>
      <c r="QIM45" s="740"/>
      <c r="QIN45" s="1140"/>
      <c r="QIO45" s="671"/>
      <c r="QIP45" s="672"/>
      <c r="QIQ45" s="740"/>
      <c r="QIR45" s="1140"/>
      <c r="QIS45" s="671"/>
      <c r="QIT45" s="672"/>
      <c r="QIU45" s="740"/>
      <c r="QIV45" s="1140"/>
      <c r="QIW45" s="671"/>
      <c r="QIX45" s="672"/>
      <c r="QIY45" s="740"/>
      <c r="QIZ45" s="1140"/>
      <c r="QJA45" s="671"/>
      <c r="QJB45" s="672"/>
      <c r="QJC45" s="740"/>
      <c r="QJD45" s="1140"/>
      <c r="QJE45" s="671"/>
      <c r="QJF45" s="672"/>
      <c r="QJG45" s="740"/>
      <c r="QJH45" s="1140"/>
      <c r="QJI45" s="671"/>
      <c r="QJJ45" s="672"/>
      <c r="QJK45" s="740"/>
      <c r="QJL45" s="1140"/>
      <c r="QJM45" s="671"/>
      <c r="QJN45" s="672"/>
      <c r="QJO45" s="740"/>
      <c r="QJP45" s="1140"/>
      <c r="QJQ45" s="671"/>
      <c r="QJR45" s="672"/>
      <c r="QJS45" s="740"/>
      <c r="QJT45" s="1140"/>
      <c r="QJU45" s="671"/>
      <c r="QJV45" s="672"/>
      <c r="QJW45" s="740"/>
      <c r="QJX45" s="1140"/>
      <c r="QJY45" s="671"/>
      <c r="QJZ45" s="672"/>
      <c r="QKA45" s="740"/>
      <c r="QKB45" s="1140"/>
      <c r="QKC45" s="671"/>
      <c r="QKD45" s="672"/>
      <c r="QKE45" s="740"/>
      <c r="QKF45" s="1140"/>
      <c r="QKG45" s="671"/>
      <c r="QKH45" s="672"/>
      <c r="QKI45" s="740"/>
      <c r="QKJ45" s="1140"/>
      <c r="QKK45" s="671"/>
      <c r="QKL45" s="672"/>
      <c r="QKM45" s="740"/>
      <c r="QKN45" s="1140"/>
      <c r="QKO45" s="671"/>
      <c r="QKP45" s="672"/>
      <c r="QKQ45" s="740"/>
      <c r="QKR45" s="1140"/>
      <c r="QKS45" s="671"/>
      <c r="QKT45" s="672"/>
      <c r="QKU45" s="740"/>
      <c r="QKV45" s="1140"/>
      <c r="QKW45" s="671"/>
      <c r="QKX45" s="672"/>
      <c r="QKY45" s="740"/>
      <c r="QKZ45" s="1140"/>
      <c r="QLA45" s="671"/>
      <c r="QLB45" s="672"/>
      <c r="QLC45" s="740"/>
      <c r="QLD45" s="1140"/>
      <c r="QLE45" s="671"/>
      <c r="QLF45" s="672"/>
      <c r="QLG45" s="740"/>
      <c r="QLH45" s="1140"/>
      <c r="QLI45" s="671"/>
      <c r="QLJ45" s="672"/>
      <c r="QLK45" s="740"/>
      <c r="QLL45" s="1140"/>
      <c r="QLM45" s="671"/>
      <c r="QLN45" s="672"/>
      <c r="QLO45" s="740"/>
      <c r="QLP45" s="1140"/>
      <c r="QLQ45" s="671"/>
      <c r="QLR45" s="672"/>
      <c r="QLS45" s="740"/>
      <c r="QLT45" s="1140"/>
      <c r="QLU45" s="671"/>
      <c r="QLV45" s="672"/>
      <c r="QLW45" s="740"/>
      <c r="QLX45" s="1140"/>
      <c r="QLY45" s="671"/>
      <c r="QLZ45" s="672"/>
      <c r="QMA45" s="740"/>
      <c r="QMB45" s="1140"/>
      <c r="QMC45" s="671"/>
      <c r="QMD45" s="672"/>
      <c r="QME45" s="740"/>
      <c r="QMF45" s="1140"/>
      <c r="QMG45" s="671"/>
      <c r="QMH45" s="672"/>
      <c r="QMI45" s="740"/>
      <c r="QMJ45" s="1140"/>
      <c r="QMK45" s="671"/>
      <c r="QML45" s="672"/>
      <c r="QMM45" s="740"/>
      <c r="QMN45" s="1140"/>
      <c r="QMO45" s="671"/>
      <c r="QMP45" s="672"/>
      <c r="QMQ45" s="740"/>
      <c r="QMR45" s="1140"/>
      <c r="QMS45" s="671"/>
      <c r="QMT45" s="672"/>
      <c r="QMU45" s="740"/>
      <c r="QMV45" s="1140"/>
      <c r="QMW45" s="671"/>
      <c r="QMX45" s="672"/>
      <c r="QMY45" s="740"/>
      <c r="QMZ45" s="1140"/>
      <c r="QNA45" s="671"/>
      <c r="QNB45" s="672"/>
      <c r="QNC45" s="740"/>
      <c r="QND45" s="1140"/>
      <c r="QNE45" s="671"/>
      <c r="QNF45" s="672"/>
      <c r="QNG45" s="740"/>
      <c r="QNH45" s="1140"/>
      <c r="QNI45" s="671"/>
      <c r="QNJ45" s="672"/>
      <c r="QNK45" s="740"/>
      <c r="QNL45" s="1140"/>
      <c r="QNM45" s="671"/>
      <c r="QNN45" s="672"/>
      <c r="QNO45" s="740"/>
      <c r="QNP45" s="1140"/>
      <c r="QNQ45" s="671"/>
      <c r="QNR45" s="672"/>
      <c r="QNS45" s="740"/>
      <c r="QNT45" s="1140"/>
      <c r="QNU45" s="671"/>
      <c r="QNV45" s="672"/>
      <c r="QNW45" s="740"/>
      <c r="QNX45" s="1140"/>
      <c r="QNY45" s="671"/>
      <c r="QNZ45" s="672"/>
      <c r="QOA45" s="740"/>
      <c r="QOB45" s="1140"/>
      <c r="QOC45" s="671"/>
      <c r="QOD45" s="672"/>
      <c r="QOE45" s="740"/>
      <c r="QOF45" s="1140"/>
      <c r="QOG45" s="671"/>
      <c r="QOH45" s="672"/>
      <c r="QOI45" s="740"/>
      <c r="QOJ45" s="1140"/>
      <c r="QOK45" s="671"/>
      <c r="QOL45" s="672"/>
      <c r="QOM45" s="740"/>
      <c r="QON45" s="1140"/>
      <c r="QOO45" s="671"/>
      <c r="QOP45" s="672"/>
      <c r="QOQ45" s="740"/>
      <c r="QOR45" s="1140"/>
      <c r="QOS45" s="671"/>
      <c r="QOT45" s="672"/>
      <c r="QOU45" s="740"/>
      <c r="QOV45" s="1140"/>
      <c r="QOW45" s="671"/>
      <c r="QOX45" s="672"/>
      <c r="QOY45" s="740"/>
      <c r="QOZ45" s="1140"/>
      <c r="QPA45" s="671"/>
      <c r="QPB45" s="672"/>
      <c r="QPC45" s="740"/>
      <c r="QPD45" s="1140"/>
      <c r="QPE45" s="671"/>
      <c r="QPF45" s="672"/>
      <c r="QPG45" s="740"/>
      <c r="QPH45" s="1140"/>
      <c r="QPI45" s="671"/>
      <c r="QPJ45" s="672"/>
      <c r="QPK45" s="740"/>
      <c r="QPL45" s="1140"/>
      <c r="QPM45" s="671"/>
      <c r="QPN45" s="672"/>
      <c r="QPO45" s="740"/>
      <c r="QPP45" s="1140"/>
      <c r="QPQ45" s="671"/>
      <c r="QPR45" s="672"/>
      <c r="QPS45" s="740"/>
      <c r="QPT45" s="1140"/>
      <c r="QPU45" s="671"/>
      <c r="QPV45" s="672"/>
      <c r="QPW45" s="740"/>
      <c r="QPX45" s="1140"/>
      <c r="QPY45" s="671"/>
      <c r="QPZ45" s="672"/>
      <c r="QQA45" s="740"/>
      <c r="QQB45" s="1140"/>
      <c r="QQC45" s="671"/>
      <c r="QQD45" s="672"/>
      <c r="QQE45" s="740"/>
      <c r="QQF45" s="1140"/>
      <c r="QQG45" s="671"/>
      <c r="QQH45" s="672"/>
      <c r="QQI45" s="740"/>
      <c r="QQJ45" s="1140"/>
      <c r="QQK45" s="671"/>
      <c r="QQL45" s="672"/>
      <c r="QQM45" s="740"/>
      <c r="QQN45" s="1140"/>
      <c r="QQO45" s="671"/>
      <c r="QQP45" s="672"/>
      <c r="QQQ45" s="740"/>
      <c r="QQR45" s="1140"/>
      <c r="QQS45" s="671"/>
      <c r="QQT45" s="672"/>
      <c r="QQU45" s="740"/>
      <c r="QQV45" s="1140"/>
      <c r="QQW45" s="671"/>
      <c r="QQX45" s="672"/>
      <c r="QQY45" s="740"/>
      <c r="QQZ45" s="1140"/>
      <c r="QRA45" s="671"/>
      <c r="QRB45" s="672"/>
      <c r="QRC45" s="740"/>
      <c r="QRD45" s="1140"/>
      <c r="QRE45" s="671"/>
      <c r="QRF45" s="672"/>
      <c r="QRG45" s="740"/>
      <c r="QRH45" s="1140"/>
      <c r="QRI45" s="671"/>
      <c r="QRJ45" s="672"/>
      <c r="QRK45" s="740"/>
      <c r="QRL45" s="1140"/>
      <c r="QRM45" s="671"/>
      <c r="QRN45" s="672"/>
      <c r="QRO45" s="740"/>
      <c r="QRP45" s="1140"/>
      <c r="QRQ45" s="671"/>
      <c r="QRR45" s="672"/>
      <c r="QRS45" s="740"/>
      <c r="QRT45" s="1140"/>
      <c r="QRU45" s="671"/>
      <c r="QRV45" s="672"/>
      <c r="QRW45" s="740"/>
      <c r="QRX45" s="1140"/>
      <c r="QRY45" s="671"/>
      <c r="QRZ45" s="672"/>
      <c r="QSA45" s="740"/>
      <c r="QSB45" s="1140"/>
      <c r="QSC45" s="671"/>
      <c r="QSD45" s="672"/>
      <c r="QSE45" s="740"/>
      <c r="QSF45" s="1140"/>
      <c r="QSG45" s="671"/>
      <c r="QSH45" s="672"/>
      <c r="QSI45" s="740"/>
      <c r="QSJ45" s="1140"/>
      <c r="QSK45" s="671"/>
      <c r="QSL45" s="672"/>
      <c r="QSM45" s="740"/>
      <c r="QSN45" s="1140"/>
      <c r="QSO45" s="671"/>
      <c r="QSP45" s="672"/>
      <c r="QSQ45" s="740"/>
      <c r="QSR45" s="1140"/>
      <c r="QSS45" s="671"/>
      <c r="QST45" s="672"/>
      <c r="QSU45" s="740"/>
      <c r="QSV45" s="1140"/>
      <c r="QSW45" s="671"/>
      <c r="QSX45" s="672"/>
      <c r="QSY45" s="740"/>
      <c r="QSZ45" s="1140"/>
      <c r="QTA45" s="671"/>
      <c r="QTB45" s="672"/>
      <c r="QTC45" s="740"/>
      <c r="QTD45" s="1140"/>
      <c r="QTE45" s="671"/>
      <c r="QTF45" s="672"/>
      <c r="QTG45" s="740"/>
      <c r="QTH45" s="1140"/>
      <c r="QTI45" s="671"/>
      <c r="QTJ45" s="672"/>
      <c r="QTK45" s="740"/>
      <c r="QTL45" s="1140"/>
      <c r="QTM45" s="671"/>
      <c r="QTN45" s="672"/>
      <c r="QTO45" s="740"/>
      <c r="QTP45" s="1140"/>
      <c r="QTQ45" s="671"/>
      <c r="QTR45" s="672"/>
      <c r="QTS45" s="740"/>
      <c r="QTT45" s="1140"/>
      <c r="QTU45" s="671"/>
      <c r="QTV45" s="672"/>
      <c r="QTW45" s="740"/>
      <c r="QTX45" s="1140"/>
      <c r="QTY45" s="671"/>
      <c r="QTZ45" s="672"/>
      <c r="QUA45" s="740"/>
      <c r="QUB45" s="1140"/>
      <c r="QUC45" s="671"/>
      <c r="QUD45" s="672"/>
      <c r="QUE45" s="740"/>
      <c r="QUF45" s="1140"/>
      <c r="QUG45" s="671"/>
      <c r="QUH45" s="672"/>
      <c r="QUI45" s="740"/>
      <c r="QUJ45" s="1140"/>
      <c r="QUK45" s="671"/>
      <c r="QUL45" s="672"/>
      <c r="QUM45" s="740"/>
      <c r="QUN45" s="1140"/>
      <c r="QUO45" s="671"/>
      <c r="QUP45" s="672"/>
      <c r="QUQ45" s="740"/>
      <c r="QUR45" s="1140"/>
      <c r="QUS45" s="671"/>
      <c r="QUT45" s="672"/>
      <c r="QUU45" s="740"/>
      <c r="QUV45" s="1140"/>
      <c r="QUW45" s="671"/>
      <c r="QUX45" s="672"/>
      <c r="QUY45" s="740"/>
      <c r="QUZ45" s="1140"/>
      <c r="QVA45" s="671"/>
      <c r="QVB45" s="672"/>
      <c r="QVC45" s="740"/>
      <c r="QVD45" s="1140"/>
      <c r="QVE45" s="671"/>
      <c r="QVF45" s="672"/>
      <c r="QVG45" s="740"/>
      <c r="QVH45" s="1140"/>
      <c r="QVI45" s="671"/>
      <c r="QVJ45" s="672"/>
      <c r="QVK45" s="740"/>
      <c r="QVL45" s="1140"/>
      <c r="QVM45" s="671"/>
      <c r="QVN45" s="672"/>
      <c r="QVO45" s="740"/>
      <c r="QVP45" s="1140"/>
      <c r="QVQ45" s="671"/>
      <c r="QVR45" s="672"/>
      <c r="QVS45" s="740"/>
      <c r="QVT45" s="1140"/>
      <c r="QVU45" s="671"/>
      <c r="QVV45" s="672"/>
      <c r="QVW45" s="740"/>
      <c r="QVX45" s="1140"/>
      <c r="QVY45" s="671"/>
      <c r="QVZ45" s="672"/>
      <c r="QWA45" s="740"/>
      <c r="QWB45" s="1140"/>
      <c r="QWC45" s="671"/>
      <c r="QWD45" s="672"/>
      <c r="QWE45" s="740"/>
      <c r="QWF45" s="1140"/>
      <c r="QWG45" s="671"/>
      <c r="QWH45" s="672"/>
      <c r="QWI45" s="740"/>
      <c r="QWJ45" s="1140"/>
      <c r="QWK45" s="671"/>
      <c r="QWL45" s="672"/>
      <c r="QWM45" s="740"/>
      <c r="QWN45" s="1140"/>
      <c r="QWO45" s="671"/>
      <c r="QWP45" s="672"/>
      <c r="QWQ45" s="740"/>
      <c r="QWR45" s="1140"/>
      <c r="QWS45" s="671"/>
      <c r="QWT45" s="672"/>
      <c r="QWU45" s="740"/>
      <c r="QWV45" s="1140"/>
      <c r="QWW45" s="671"/>
      <c r="QWX45" s="672"/>
      <c r="QWY45" s="740"/>
      <c r="QWZ45" s="1140"/>
      <c r="QXA45" s="671"/>
      <c r="QXB45" s="672"/>
      <c r="QXC45" s="740"/>
      <c r="QXD45" s="1140"/>
      <c r="QXE45" s="671"/>
      <c r="QXF45" s="672"/>
      <c r="QXG45" s="740"/>
      <c r="QXH45" s="1140"/>
      <c r="QXI45" s="671"/>
      <c r="QXJ45" s="672"/>
      <c r="QXK45" s="740"/>
      <c r="QXL45" s="1140"/>
      <c r="QXM45" s="671"/>
      <c r="QXN45" s="672"/>
      <c r="QXO45" s="740"/>
      <c r="QXP45" s="1140"/>
      <c r="QXQ45" s="671"/>
      <c r="QXR45" s="672"/>
      <c r="QXS45" s="740"/>
      <c r="QXT45" s="1140"/>
      <c r="QXU45" s="671"/>
      <c r="QXV45" s="672"/>
      <c r="QXW45" s="740"/>
      <c r="QXX45" s="1140"/>
      <c r="QXY45" s="671"/>
      <c r="QXZ45" s="672"/>
      <c r="QYA45" s="740"/>
      <c r="QYB45" s="1140"/>
      <c r="QYC45" s="671"/>
      <c r="QYD45" s="672"/>
      <c r="QYE45" s="740"/>
      <c r="QYF45" s="1140"/>
      <c r="QYG45" s="671"/>
      <c r="QYH45" s="672"/>
      <c r="QYI45" s="740"/>
      <c r="QYJ45" s="1140"/>
      <c r="QYK45" s="671"/>
      <c r="QYL45" s="672"/>
      <c r="QYM45" s="740"/>
      <c r="QYN45" s="1140"/>
      <c r="QYO45" s="671"/>
      <c r="QYP45" s="672"/>
      <c r="QYQ45" s="740"/>
      <c r="QYR45" s="1140"/>
      <c r="QYS45" s="671"/>
      <c r="QYT45" s="672"/>
      <c r="QYU45" s="740"/>
      <c r="QYV45" s="1140"/>
      <c r="QYW45" s="671"/>
      <c r="QYX45" s="672"/>
      <c r="QYY45" s="740"/>
      <c r="QYZ45" s="1140"/>
      <c r="QZA45" s="671"/>
      <c r="QZB45" s="672"/>
      <c r="QZC45" s="740"/>
      <c r="QZD45" s="1140"/>
      <c r="QZE45" s="671"/>
      <c r="QZF45" s="672"/>
      <c r="QZG45" s="740"/>
      <c r="QZH45" s="1140"/>
      <c r="QZI45" s="671"/>
      <c r="QZJ45" s="672"/>
      <c r="QZK45" s="740"/>
      <c r="QZL45" s="1140"/>
      <c r="QZM45" s="671"/>
      <c r="QZN45" s="672"/>
      <c r="QZO45" s="740"/>
      <c r="QZP45" s="1140"/>
      <c r="QZQ45" s="671"/>
      <c r="QZR45" s="672"/>
      <c r="QZS45" s="740"/>
      <c r="QZT45" s="1140"/>
      <c r="QZU45" s="671"/>
      <c r="QZV45" s="672"/>
      <c r="QZW45" s="740"/>
      <c r="QZX45" s="1140"/>
      <c r="QZY45" s="671"/>
      <c r="QZZ45" s="672"/>
      <c r="RAA45" s="740"/>
      <c r="RAB45" s="1140"/>
      <c r="RAC45" s="671"/>
      <c r="RAD45" s="672"/>
      <c r="RAE45" s="740"/>
      <c r="RAF45" s="1140"/>
      <c r="RAG45" s="671"/>
      <c r="RAH45" s="672"/>
      <c r="RAI45" s="740"/>
      <c r="RAJ45" s="1140"/>
      <c r="RAK45" s="671"/>
      <c r="RAL45" s="672"/>
      <c r="RAM45" s="740"/>
      <c r="RAN45" s="1140"/>
      <c r="RAO45" s="671"/>
      <c r="RAP45" s="672"/>
      <c r="RAQ45" s="740"/>
      <c r="RAR45" s="1140"/>
      <c r="RAS45" s="671"/>
      <c r="RAT45" s="672"/>
      <c r="RAU45" s="740"/>
      <c r="RAV45" s="1140"/>
      <c r="RAW45" s="671"/>
      <c r="RAX45" s="672"/>
      <c r="RAY45" s="740"/>
      <c r="RAZ45" s="1140"/>
      <c r="RBA45" s="671"/>
      <c r="RBB45" s="672"/>
      <c r="RBC45" s="740"/>
      <c r="RBD45" s="1140"/>
      <c r="RBE45" s="671"/>
      <c r="RBF45" s="672"/>
      <c r="RBG45" s="740"/>
      <c r="RBH45" s="1140"/>
      <c r="RBI45" s="671"/>
      <c r="RBJ45" s="672"/>
      <c r="RBK45" s="740"/>
      <c r="RBL45" s="1140"/>
      <c r="RBM45" s="671"/>
      <c r="RBN45" s="672"/>
      <c r="RBO45" s="740"/>
      <c r="RBP45" s="1140"/>
      <c r="RBQ45" s="671"/>
      <c r="RBR45" s="672"/>
      <c r="RBS45" s="740"/>
      <c r="RBT45" s="1140"/>
      <c r="RBU45" s="671"/>
      <c r="RBV45" s="672"/>
      <c r="RBW45" s="740"/>
      <c r="RBX45" s="1140"/>
      <c r="RBY45" s="671"/>
      <c r="RBZ45" s="672"/>
      <c r="RCA45" s="740"/>
      <c r="RCB45" s="1140"/>
      <c r="RCC45" s="671"/>
      <c r="RCD45" s="672"/>
      <c r="RCE45" s="740"/>
      <c r="RCF45" s="1140"/>
      <c r="RCG45" s="671"/>
      <c r="RCH45" s="672"/>
      <c r="RCI45" s="740"/>
      <c r="RCJ45" s="1140"/>
      <c r="RCK45" s="671"/>
      <c r="RCL45" s="672"/>
      <c r="RCM45" s="740"/>
      <c r="RCN45" s="1140"/>
      <c r="RCO45" s="671"/>
      <c r="RCP45" s="672"/>
      <c r="RCQ45" s="740"/>
      <c r="RCR45" s="1140"/>
      <c r="RCS45" s="671"/>
      <c r="RCT45" s="672"/>
      <c r="RCU45" s="740"/>
      <c r="RCV45" s="1140"/>
      <c r="RCW45" s="671"/>
      <c r="RCX45" s="672"/>
      <c r="RCY45" s="740"/>
      <c r="RCZ45" s="1140"/>
      <c r="RDA45" s="671"/>
      <c r="RDB45" s="672"/>
      <c r="RDC45" s="740"/>
      <c r="RDD45" s="1140"/>
      <c r="RDE45" s="671"/>
      <c r="RDF45" s="672"/>
      <c r="RDG45" s="740"/>
      <c r="RDH45" s="1140"/>
      <c r="RDI45" s="671"/>
      <c r="RDJ45" s="672"/>
      <c r="RDK45" s="740"/>
      <c r="RDL45" s="1140"/>
      <c r="RDM45" s="671"/>
      <c r="RDN45" s="672"/>
      <c r="RDO45" s="740"/>
      <c r="RDP45" s="1140"/>
      <c r="RDQ45" s="671"/>
      <c r="RDR45" s="672"/>
      <c r="RDS45" s="740"/>
      <c r="RDT45" s="1140"/>
      <c r="RDU45" s="671"/>
      <c r="RDV45" s="672"/>
      <c r="RDW45" s="740"/>
      <c r="RDX45" s="1140"/>
      <c r="RDY45" s="671"/>
      <c r="RDZ45" s="672"/>
      <c r="REA45" s="740"/>
      <c r="REB45" s="1140"/>
      <c r="REC45" s="671"/>
      <c r="RED45" s="672"/>
      <c r="REE45" s="740"/>
      <c r="REF45" s="1140"/>
      <c r="REG45" s="671"/>
      <c r="REH45" s="672"/>
      <c r="REI45" s="740"/>
      <c r="REJ45" s="1140"/>
      <c r="REK45" s="671"/>
      <c r="REL45" s="672"/>
      <c r="REM45" s="740"/>
      <c r="REN45" s="1140"/>
      <c r="REO45" s="671"/>
      <c r="REP45" s="672"/>
      <c r="REQ45" s="740"/>
      <c r="RER45" s="1140"/>
      <c r="RES45" s="671"/>
      <c r="RET45" s="672"/>
      <c r="REU45" s="740"/>
      <c r="REV45" s="1140"/>
      <c r="REW45" s="671"/>
      <c r="REX45" s="672"/>
      <c r="REY45" s="740"/>
      <c r="REZ45" s="1140"/>
      <c r="RFA45" s="671"/>
      <c r="RFB45" s="672"/>
      <c r="RFC45" s="740"/>
      <c r="RFD45" s="1140"/>
      <c r="RFE45" s="671"/>
      <c r="RFF45" s="672"/>
      <c r="RFG45" s="740"/>
      <c r="RFH45" s="1140"/>
      <c r="RFI45" s="671"/>
      <c r="RFJ45" s="672"/>
      <c r="RFK45" s="740"/>
      <c r="RFL45" s="1140"/>
      <c r="RFM45" s="671"/>
      <c r="RFN45" s="672"/>
      <c r="RFO45" s="740"/>
      <c r="RFP45" s="1140"/>
      <c r="RFQ45" s="671"/>
      <c r="RFR45" s="672"/>
      <c r="RFS45" s="740"/>
      <c r="RFT45" s="1140"/>
      <c r="RFU45" s="671"/>
      <c r="RFV45" s="672"/>
      <c r="RFW45" s="740"/>
      <c r="RFX45" s="1140"/>
      <c r="RFY45" s="671"/>
      <c r="RFZ45" s="672"/>
      <c r="RGA45" s="740"/>
      <c r="RGB45" s="1140"/>
      <c r="RGC45" s="671"/>
      <c r="RGD45" s="672"/>
      <c r="RGE45" s="740"/>
      <c r="RGF45" s="1140"/>
      <c r="RGG45" s="671"/>
      <c r="RGH45" s="672"/>
      <c r="RGI45" s="740"/>
      <c r="RGJ45" s="1140"/>
      <c r="RGK45" s="671"/>
      <c r="RGL45" s="672"/>
      <c r="RGM45" s="740"/>
      <c r="RGN45" s="1140"/>
      <c r="RGO45" s="671"/>
      <c r="RGP45" s="672"/>
      <c r="RGQ45" s="740"/>
      <c r="RGR45" s="1140"/>
      <c r="RGS45" s="671"/>
      <c r="RGT45" s="672"/>
      <c r="RGU45" s="740"/>
      <c r="RGV45" s="1140"/>
      <c r="RGW45" s="671"/>
      <c r="RGX45" s="672"/>
      <c r="RGY45" s="740"/>
      <c r="RGZ45" s="1140"/>
      <c r="RHA45" s="671"/>
      <c r="RHB45" s="672"/>
      <c r="RHC45" s="740"/>
      <c r="RHD45" s="1140"/>
      <c r="RHE45" s="671"/>
      <c r="RHF45" s="672"/>
      <c r="RHG45" s="740"/>
      <c r="RHH45" s="1140"/>
      <c r="RHI45" s="671"/>
      <c r="RHJ45" s="672"/>
      <c r="RHK45" s="740"/>
      <c r="RHL45" s="1140"/>
      <c r="RHM45" s="671"/>
      <c r="RHN45" s="672"/>
      <c r="RHO45" s="740"/>
      <c r="RHP45" s="1140"/>
      <c r="RHQ45" s="671"/>
      <c r="RHR45" s="672"/>
      <c r="RHS45" s="740"/>
      <c r="RHT45" s="1140"/>
      <c r="RHU45" s="671"/>
      <c r="RHV45" s="672"/>
      <c r="RHW45" s="740"/>
      <c r="RHX45" s="1140"/>
      <c r="RHY45" s="671"/>
      <c r="RHZ45" s="672"/>
      <c r="RIA45" s="740"/>
      <c r="RIB45" s="1140"/>
      <c r="RIC45" s="671"/>
      <c r="RID45" s="672"/>
      <c r="RIE45" s="740"/>
      <c r="RIF45" s="1140"/>
      <c r="RIG45" s="671"/>
      <c r="RIH45" s="672"/>
      <c r="RII45" s="740"/>
      <c r="RIJ45" s="1140"/>
      <c r="RIK45" s="671"/>
      <c r="RIL45" s="672"/>
      <c r="RIM45" s="740"/>
      <c r="RIN45" s="1140"/>
      <c r="RIO45" s="671"/>
      <c r="RIP45" s="672"/>
      <c r="RIQ45" s="740"/>
      <c r="RIR45" s="1140"/>
      <c r="RIS45" s="671"/>
      <c r="RIT45" s="672"/>
      <c r="RIU45" s="740"/>
      <c r="RIV45" s="1140"/>
      <c r="RIW45" s="671"/>
      <c r="RIX45" s="672"/>
      <c r="RIY45" s="740"/>
      <c r="RIZ45" s="1140"/>
      <c r="RJA45" s="671"/>
      <c r="RJB45" s="672"/>
      <c r="RJC45" s="740"/>
      <c r="RJD45" s="1140"/>
      <c r="RJE45" s="671"/>
      <c r="RJF45" s="672"/>
      <c r="RJG45" s="740"/>
      <c r="RJH45" s="1140"/>
      <c r="RJI45" s="671"/>
      <c r="RJJ45" s="672"/>
      <c r="RJK45" s="740"/>
      <c r="RJL45" s="1140"/>
      <c r="RJM45" s="671"/>
      <c r="RJN45" s="672"/>
      <c r="RJO45" s="740"/>
      <c r="RJP45" s="1140"/>
      <c r="RJQ45" s="671"/>
      <c r="RJR45" s="672"/>
      <c r="RJS45" s="740"/>
      <c r="RJT45" s="1140"/>
      <c r="RJU45" s="671"/>
      <c r="RJV45" s="672"/>
      <c r="RJW45" s="740"/>
      <c r="RJX45" s="1140"/>
      <c r="RJY45" s="671"/>
      <c r="RJZ45" s="672"/>
      <c r="RKA45" s="740"/>
      <c r="RKB45" s="1140"/>
      <c r="RKC45" s="671"/>
      <c r="RKD45" s="672"/>
      <c r="RKE45" s="740"/>
      <c r="RKF45" s="1140"/>
      <c r="RKG45" s="671"/>
      <c r="RKH45" s="672"/>
      <c r="RKI45" s="740"/>
      <c r="RKJ45" s="1140"/>
      <c r="RKK45" s="671"/>
      <c r="RKL45" s="672"/>
      <c r="RKM45" s="740"/>
      <c r="RKN45" s="1140"/>
      <c r="RKO45" s="671"/>
      <c r="RKP45" s="672"/>
      <c r="RKQ45" s="740"/>
      <c r="RKR45" s="1140"/>
      <c r="RKS45" s="671"/>
      <c r="RKT45" s="672"/>
      <c r="RKU45" s="740"/>
      <c r="RKV45" s="1140"/>
      <c r="RKW45" s="671"/>
      <c r="RKX45" s="672"/>
      <c r="RKY45" s="740"/>
      <c r="RKZ45" s="1140"/>
      <c r="RLA45" s="671"/>
      <c r="RLB45" s="672"/>
      <c r="RLC45" s="740"/>
      <c r="RLD45" s="1140"/>
      <c r="RLE45" s="671"/>
      <c r="RLF45" s="672"/>
      <c r="RLG45" s="740"/>
      <c r="RLH45" s="1140"/>
      <c r="RLI45" s="671"/>
      <c r="RLJ45" s="672"/>
      <c r="RLK45" s="740"/>
      <c r="RLL45" s="1140"/>
      <c r="RLM45" s="671"/>
      <c r="RLN45" s="672"/>
      <c r="RLO45" s="740"/>
      <c r="RLP45" s="1140"/>
      <c r="RLQ45" s="671"/>
      <c r="RLR45" s="672"/>
      <c r="RLS45" s="740"/>
      <c r="RLT45" s="1140"/>
      <c r="RLU45" s="671"/>
      <c r="RLV45" s="672"/>
      <c r="RLW45" s="740"/>
      <c r="RLX45" s="1140"/>
      <c r="RLY45" s="671"/>
      <c r="RLZ45" s="672"/>
      <c r="RMA45" s="740"/>
      <c r="RMB45" s="1140"/>
      <c r="RMC45" s="671"/>
      <c r="RMD45" s="672"/>
      <c r="RME45" s="740"/>
      <c r="RMF45" s="1140"/>
      <c r="RMG45" s="671"/>
      <c r="RMH45" s="672"/>
      <c r="RMI45" s="740"/>
      <c r="RMJ45" s="1140"/>
      <c r="RMK45" s="671"/>
      <c r="RML45" s="672"/>
      <c r="RMM45" s="740"/>
      <c r="RMN45" s="1140"/>
      <c r="RMO45" s="671"/>
      <c r="RMP45" s="672"/>
      <c r="RMQ45" s="740"/>
      <c r="RMR45" s="1140"/>
      <c r="RMS45" s="671"/>
      <c r="RMT45" s="672"/>
      <c r="RMU45" s="740"/>
      <c r="RMV45" s="1140"/>
      <c r="RMW45" s="671"/>
      <c r="RMX45" s="672"/>
      <c r="RMY45" s="740"/>
      <c r="RMZ45" s="1140"/>
      <c r="RNA45" s="671"/>
      <c r="RNB45" s="672"/>
      <c r="RNC45" s="740"/>
      <c r="RND45" s="1140"/>
      <c r="RNE45" s="671"/>
      <c r="RNF45" s="672"/>
      <c r="RNG45" s="740"/>
      <c r="RNH45" s="1140"/>
      <c r="RNI45" s="671"/>
      <c r="RNJ45" s="672"/>
      <c r="RNK45" s="740"/>
      <c r="RNL45" s="1140"/>
      <c r="RNM45" s="671"/>
      <c r="RNN45" s="672"/>
      <c r="RNO45" s="740"/>
      <c r="RNP45" s="1140"/>
      <c r="RNQ45" s="671"/>
      <c r="RNR45" s="672"/>
      <c r="RNS45" s="740"/>
      <c r="RNT45" s="1140"/>
      <c r="RNU45" s="671"/>
      <c r="RNV45" s="672"/>
      <c r="RNW45" s="740"/>
      <c r="RNX45" s="1140"/>
      <c r="RNY45" s="671"/>
      <c r="RNZ45" s="672"/>
      <c r="ROA45" s="740"/>
      <c r="ROB45" s="1140"/>
      <c r="ROC45" s="671"/>
      <c r="ROD45" s="672"/>
      <c r="ROE45" s="740"/>
      <c r="ROF45" s="1140"/>
      <c r="ROG45" s="671"/>
      <c r="ROH45" s="672"/>
      <c r="ROI45" s="740"/>
      <c r="ROJ45" s="1140"/>
      <c r="ROK45" s="671"/>
      <c r="ROL45" s="672"/>
      <c r="ROM45" s="740"/>
      <c r="RON45" s="1140"/>
      <c r="ROO45" s="671"/>
      <c r="ROP45" s="672"/>
      <c r="ROQ45" s="740"/>
      <c r="ROR45" s="1140"/>
      <c r="ROS45" s="671"/>
      <c r="ROT45" s="672"/>
      <c r="ROU45" s="740"/>
      <c r="ROV45" s="1140"/>
      <c r="ROW45" s="671"/>
      <c r="ROX45" s="672"/>
      <c r="ROY45" s="740"/>
      <c r="ROZ45" s="1140"/>
      <c r="RPA45" s="671"/>
      <c r="RPB45" s="672"/>
      <c r="RPC45" s="740"/>
      <c r="RPD45" s="1140"/>
      <c r="RPE45" s="671"/>
      <c r="RPF45" s="672"/>
      <c r="RPG45" s="740"/>
      <c r="RPH45" s="1140"/>
      <c r="RPI45" s="671"/>
      <c r="RPJ45" s="672"/>
      <c r="RPK45" s="740"/>
      <c r="RPL45" s="1140"/>
      <c r="RPM45" s="671"/>
      <c r="RPN45" s="672"/>
      <c r="RPO45" s="740"/>
      <c r="RPP45" s="1140"/>
      <c r="RPQ45" s="671"/>
      <c r="RPR45" s="672"/>
      <c r="RPS45" s="740"/>
      <c r="RPT45" s="1140"/>
      <c r="RPU45" s="671"/>
      <c r="RPV45" s="672"/>
      <c r="RPW45" s="740"/>
      <c r="RPX45" s="1140"/>
      <c r="RPY45" s="671"/>
      <c r="RPZ45" s="672"/>
      <c r="RQA45" s="740"/>
      <c r="RQB45" s="1140"/>
      <c r="RQC45" s="671"/>
      <c r="RQD45" s="672"/>
      <c r="RQE45" s="740"/>
      <c r="RQF45" s="1140"/>
      <c r="RQG45" s="671"/>
      <c r="RQH45" s="672"/>
      <c r="RQI45" s="740"/>
      <c r="RQJ45" s="1140"/>
      <c r="RQK45" s="671"/>
      <c r="RQL45" s="672"/>
      <c r="RQM45" s="740"/>
      <c r="RQN45" s="1140"/>
      <c r="RQO45" s="671"/>
      <c r="RQP45" s="672"/>
      <c r="RQQ45" s="740"/>
      <c r="RQR45" s="1140"/>
      <c r="RQS45" s="671"/>
      <c r="RQT45" s="672"/>
      <c r="RQU45" s="740"/>
      <c r="RQV45" s="1140"/>
      <c r="RQW45" s="671"/>
      <c r="RQX45" s="672"/>
      <c r="RQY45" s="740"/>
      <c r="RQZ45" s="1140"/>
      <c r="RRA45" s="671"/>
      <c r="RRB45" s="672"/>
      <c r="RRC45" s="740"/>
      <c r="RRD45" s="1140"/>
      <c r="RRE45" s="671"/>
      <c r="RRF45" s="672"/>
      <c r="RRG45" s="740"/>
      <c r="RRH45" s="1140"/>
      <c r="RRI45" s="671"/>
      <c r="RRJ45" s="672"/>
      <c r="RRK45" s="740"/>
      <c r="RRL45" s="1140"/>
      <c r="RRM45" s="671"/>
      <c r="RRN45" s="672"/>
      <c r="RRO45" s="740"/>
      <c r="RRP45" s="1140"/>
      <c r="RRQ45" s="671"/>
      <c r="RRR45" s="672"/>
      <c r="RRS45" s="740"/>
      <c r="RRT45" s="1140"/>
      <c r="RRU45" s="671"/>
      <c r="RRV45" s="672"/>
      <c r="RRW45" s="740"/>
      <c r="RRX45" s="1140"/>
      <c r="RRY45" s="671"/>
      <c r="RRZ45" s="672"/>
      <c r="RSA45" s="740"/>
      <c r="RSB45" s="1140"/>
      <c r="RSC45" s="671"/>
      <c r="RSD45" s="672"/>
      <c r="RSE45" s="740"/>
      <c r="RSF45" s="1140"/>
      <c r="RSG45" s="671"/>
      <c r="RSH45" s="672"/>
      <c r="RSI45" s="740"/>
      <c r="RSJ45" s="1140"/>
      <c r="RSK45" s="671"/>
      <c r="RSL45" s="672"/>
      <c r="RSM45" s="740"/>
      <c r="RSN45" s="1140"/>
      <c r="RSO45" s="671"/>
      <c r="RSP45" s="672"/>
      <c r="RSQ45" s="740"/>
      <c r="RSR45" s="1140"/>
      <c r="RSS45" s="671"/>
      <c r="RST45" s="672"/>
      <c r="RSU45" s="740"/>
      <c r="RSV45" s="1140"/>
      <c r="RSW45" s="671"/>
      <c r="RSX45" s="672"/>
      <c r="RSY45" s="740"/>
      <c r="RSZ45" s="1140"/>
      <c r="RTA45" s="671"/>
      <c r="RTB45" s="672"/>
      <c r="RTC45" s="740"/>
      <c r="RTD45" s="1140"/>
      <c r="RTE45" s="671"/>
      <c r="RTF45" s="672"/>
      <c r="RTG45" s="740"/>
      <c r="RTH45" s="1140"/>
      <c r="RTI45" s="671"/>
      <c r="RTJ45" s="672"/>
      <c r="RTK45" s="740"/>
      <c r="RTL45" s="1140"/>
      <c r="RTM45" s="671"/>
      <c r="RTN45" s="672"/>
      <c r="RTO45" s="740"/>
      <c r="RTP45" s="1140"/>
      <c r="RTQ45" s="671"/>
      <c r="RTR45" s="672"/>
      <c r="RTS45" s="740"/>
      <c r="RTT45" s="1140"/>
      <c r="RTU45" s="671"/>
      <c r="RTV45" s="672"/>
      <c r="RTW45" s="740"/>
      <c r="RTX45" s="1140"/>
      <c r="RTY45" s="671"/>
      <c r="RTZ45" s="672"/>
      <c r="RUA45" s="740"/>
      <c r="RUB45" s="1140"/>
      <c r="RUC45" s="671"/>
      <c r="RUD45" s="672"/>
      <c r="RUE45" s="740"/>
      <c r="RUF45" s="1140"/>
      <c r="RUG45" s="671"/>
      <c r="RUH45" s="672"/>
      <c r="RUI45" s="740"/>
      <c r="RUJ45" s="1140"/>
      <c r="RUK45" s="671"/>
      <c r="RUL45" s="672"/>
      <c r="RUM45" s="740"/>
      <c r="RUN45" s="1140"/>
      <c r="RUO45" s="671"/>
      <c r="RUP45" s="672"/>
      <c r="RUQ45" s="740"/>
      <c r="RUR45" s="1140"/>
      <c r="RUS45" s="671"/>
      <c r="RUT45" s="672"/>
      <c r="RUU45" s="740"/>
      <c r="RUV45" s="1140"/>
      <c r="RUW45" s="671"/>
      <c r="RUX45" s="672"/>
      <c r="RUY45" s="740"/>
      <c r="RUZ45" s="1140"/>
      <c r="RVA45" s="671"/>
      <c r="RVB45" s="672"/>
      <c r="RVC45" s="740"/>
      <c r="RVD45" s="1140"/>
      <c r="RVE45" s="671"/>
      <c r="RVF45" s="672"/>
      <c r="RVG45" s="740"/>
      <c r="RVH45" s="1140"/>
      <c r="RVI45" s="671"/>
      <c r="RVJ45" s="672"/>
      <c r="RVK45" s="740"/>
      <c r="RVL45" s="1140"/>
      <c r="RVM45" s="671"/>
      <c r="RVN45" s="672"/>
      <c r="RVO45" s="740"/>
      <c r="RVP45" s="1140"/>
      <c r="RVQ45" s="671"/>
      <c r="RVR45" s="672"/>
      <c r="RVS45" s="740"/>
      <c r="RVT45" s="1140"/>
      <c r="RVU45" s="671"/>
      <c r="RVV45" s="672"/>
      <c r="RVW45" s="740"/>
      <c r="RVX45" s="1140"/>
      <c r="RVY45" s="671"/>
      <c r="RVZ45" s="672"/>
      <c r="RWA45" s="740"/>
      <c r="RWB45" s="1140"/>
      <c r="RWC45" s="671"/>
      <c r="RWD45" s="672"/>
      <c r="RWE45" s="740"/>
      <c r="RWF45" s="1140"/>
      <c r="RWG45" s="671"/>
      <c r="RWH45" s="672"/>
      <c r="RWI45" s="740"/>
      <c r="RWJ45" s="1140"/>
      <c r="RWK45" s="671"/>
      <c r="RWL45" s="672"/>
      <c r="RWM45" s="740"/>
      <c r="RWN45" s="1140"/>
      <c r="RWO45" s="671"/>
      <c r="RWP45" s="672"/>
      <c r="RWQ45" s="740"/>
      <c r="RWR45" s="1140"/>
      <c r="RWS45" s="671"/>
      <c r="RWT45" s="672"/>
      <c r="RWU45" s="740"/>
      <c r="RWV45" s="1140"/>
      <c r="RWW45" s="671"/>
      <c r="RWX45" s="672"/>
      <c r="RWY45" s="740"/>
      <c r="RWZ45" s="1140"/>
      <c r="RXA45" s="671"/>
      <c r="RXB45" s="672"/>
      <c r="RXC45" s="740"/>
      <c r="RXD45" s="1140"/>
      <c r="RXE45" s="671"/>
      <c r="RXF45" s="672"/>
      <c r="RXG45" s="740"/>
      <c r="RXH45" s="1140"/>
      <c r="RXI45" s="671"/>
      <c r="RXJ45" s="672"/>
      <c r="RXK45" s="740"/>
      <c r="RXL45" s="1140"/>
      <c r="RXM45" s="671"/>
      <c r="RXN45" s="672"/>
      <c r="RXO45" s="740"/>
      <c r="RXP45" s="1140"/>
      <c r="RXQ45" s="671"/>
      <c r="RXR45" s="672"/>
      <c r="RXS45" s="740"/>
      <c r="RXT45" s="1140"/>
      <c r="RXU45" s="671"/>
      <c r="RXV45" s="672"/>
      <c r="RXW45" s="740"/>
      <c r="RXX45" s="1140"/>
      <c r="RXY45" s="671"/>
      <c r="RXZ45" s="672"/>
      <c r="RYA45" s="740"/>
      <c r="RYB45" s="1140"/>
      <c r="RYC45" s="671"/>
      <c r="RYD45" s="672"/>
      <c r="RYE45" s="740"/>
      <c r="RYF45" s="1140"/>
      <c r="RYG45" s="671"/>
      <c r="RYH45" s="672"/>
      <c r="RYI45" s="740"/>
      <c r="RYJ45" s="1140"/>
      <c r="RYK45" s="671"/>
      <c r="RYL45" s="672"/>
      <c r="RYM45" s="740"/>
      <c r="RYN45" s="1140"/>
      <c r="RYO45" s="671"/>
      <c r="RYP45" s="672"/>
      <c r="RYQ45" s="740"/>
      <c r="RYR45" s="1140"/>
      <c r="RYS45" s="671"/>
      <c r="RYT45" s="672"/>
      <c r="RYU45" s="740"/>
      <c r="RYV45" s="1140"/>
      <c r="RYW45" s="671"/>
      <c r="RYX45" s="672"/>
      <c r="RYY45" s="740"/>
      <c r="RYZ45" s="1140"/>
      <c r="RZA45" s="671"/>
      <c r="RZB45" s="672"/>
      <c r="RZC45" s="740"/>
      <c r="RZD45" s="1140"/>
      <c r="RZE45" s="671"/>
      <c r="RZF45" s="672"/>
      <c r="RZG45" s="740"/>
      <c r="RZH45" s="1140"/>
      <c r="RZI45" s="671"/>
      <c r="RZJ45" s="672"/>
      <c r="RZK45" s="740"/>
      <c r="RZL45" s="1140"/>
      <c r="RZM45" s="671"/>
      <c r="RZN45" s="672"/>
      <c r="RZO45" s="740"/>
      <c r="RZP45" s="1140"/>
      <c r="RZQ45" s="671"/>
      <c r="RZR45" s="672"/>
      <c r="RZS45" s="740"/>
      <c r="RZT45" s="1140"/>
      <c r="RZU45" s="671"/>
      <c r="RZV45" s="672"/>
      <c r="RZW45" s="740"/>
      <c r="RZX45" s="1140"/>
      <c r="RZY45" s="671"/>
      <c r="RZZ45" s="672"/>
      <c r="SAA45" s="740"/>
      <c r="SAB45" s="1140"/>
      <c r="SAC45" s="671"/>
      <c r="SAD45" s="672"/>
      <c r="SAE45" s="740"/>
      <c r="SAF45" s="1140"/>
      <c r="SAG45" s="671"/>
      <c r="SAH45" s="672"/>
      <c r="SAI45" s="740"/>
      <c r="SAJ45" s="1140"/>
      <c r="SAK45" s="671"/>
      <c r="SAL45" s="672"/>
      <c r="SAM45" s="740"/>
      <c r="SAN45" s="1140"/>
      <c r="SAO45" s="671"/>
      <c r="SAP45" s="672"/>
      <c r="SAQ45" s="740"/>
      <c r="SAR45" s="1140"/>
      <c r="SAS45" s="671"/>
      <c r="SAT45" s="672"/>
      <c r="SAU45" s="740"/>
      <c r="SAV45" s="1140"/>
      <c r="SAW45" s="671"/>
      <c r="SAX45" s="672"/>
      <c r="SAY45" s="740"/>
      <c r="SAZ45" s="1140"/>
      <c r="SBA45" s="671"/>
      <c r="SBB45" s="672"/>
      <c r="SBC45" s="740"/>
      <c r="SBD45" s="1140"/>
      <c r="SBE45" s="671"/>
      <c r="SBF45" s="672"/>
      <c r="SBG45" s="740"/>
      <c r="SBH45" s="1140"/>
      <c r="SBI45" s="671"/>
      <c r="SBJ45" s="672"/>
      <c r="SBK45" s="740"/>
      <c r="SBL45" s="1140"/>
      <c r="SBM45" s="671"/>
      <c r="SBN45" s="672"/>
      <c r="SBO45" s="740"/>
      <c r="SBP45" s="1140"/>
      <c r="SBQ45" s="671"/>
      <c r="SBR45" s="672"/>
      <c r="SBS45" s="740"/>
      <c r="SBT45" s="1140"/>
      <c r="SBU45" s="671"/>
      <c r="SBV45" s="672"/>
      <c r="SBW45" s="740"/>
      <c r="SBX45" s="1140"/>
      <c r="SBY45" s="671"/>
      <c r="SBZ45" s="672"/>
      <c r="SCA45" s="740"/>
      <c r="SCB45" s="1140"/>
      <c r="SCC45" s="671"/>
      <c r="SCD45" s="672"/>
      <c r="SCE45" s="740"/>
      <c r="SCF45" s="1140"/>
      <c r="SCG45" s="671"/>
      <c r="SCH45" s="672"/>
      <c r="SCI45" s="740"/>
      <c r="SCJ45" s="1140"/>
      <c r="SCK45" s="671"/>
      <c r="SCL45" s="672"/>
      <c r="SCM45" s="740"/>
      <c r="SCN45" s="1140"/>
      <c r="SCO45" s="671"/>
      <c r="SCP45" s="672"/>
      <c r="SCQ45" s="740"/>
      <c r="SCR45" s="1140"/>
      <c r="SCS45" s="671"/>
      <c r="SCT45" s="672"/>
      <c r="SCU45" s="740"/>
      <c r="SCV45" s="1140"/>
      <c r="SCW45" s="671"/>
      <c r="SCX45" s="672"/>
      <c r="SCY45" s="740"/>
      <c r="SCZ45" s="1140"/>
      <c r="SDA45" s="671"/>
      <c r="SDB45" s="672"/>
      <c r="SDC45" s="740"/>
      <c r="SDD45" s="1140"/>
      <c r="SDE45" s="671"/>
      <c r="SDF45" s="672"/>
      <c r="SDG45" s="740"/>
      <c r="SDH45" s="1140"/>
      <c r="SDI45" s="671"/>
      <c r="SDJ45" s="672"/>
      <c r="SDK45" s="740"/>
      <c r="SDL45" s="1140"/>
      <c r="SDM45" s="671"/>
      <c r="SDN45" s="672"/>
      <c r="SDO45" s="740"/>
      <c r="SDP45" s="1140"/>
      <c r="SDQ45" s="671"/>
      <c r="SDR45" s="672"/>
      <c r="SDS45" s="740"/>
      <c r="SDT45" s="1140"/>
      <c r="SDU45" s="671"/>
      <c r="SDV45" s="672"/>
      <c r="SDW45" s="740"/>
      <c r="SDX45" s="1140"/>
      <c r="SDY45" s="671"/>
      <c r="SDZ45" s="672"/>
      <c r="SEA45" s="740"/>
      <c r="SEB45" s="1140"/>
      <c r="SEC45" s="671"/>
      <c r="SED45" s="672"/>
      <c r="SEE45" s="740"/>
      <c r="SEF45" s="1140"/>
      <c r="SEG45" s="671"/>
      <c r="SEH45" s="672"/>
      <c r="SEI45" s="740"/>
      <c r="SEJ45" s="1140"/>
      <c r="SEK45" s="671"/>
      <c r="SEL45" s="672"/>
      <c r="SEM45" s="740"/>
      <c r="SEN45" s="1140"/>
      <c r="SEO45" s="671"/>
      <c r="SEP45" s="672"/>
      <c r="SEQ45" s="740"/>
      <c r="SER45" s="1140"/>
      <c r="SES45" s="671"/>
      <c r="SET45" s="672"/>
      <c r="SEU45" s="740"/>
      <c r="SEV45" s="1140"/>
      <c r="SEW45" s="671"/>
      <c r="SEX45" s="672"/>
      <c r="SEY45" s="740"/>
      <c r="SEZ45" s="1140"/>
      <c r="SFA45" s="671"/>
      <c r="SFB45" s="672"/>
      <c r="SFC45" s="740"/>
      <c r="SFD45" s="1140"/>
      <c r="SFE45" s="671"/>
      <c r="SFF45" s="672"/>
      <c r="SFG45" s="740"/>
      <c r="SFH45" s="1140"/>
      <c r="SFI45" s="671"/>
      <c r="SFJ45" s="672"/>
      <c r="SFK45" s="740"/>
      <c r="SFL45" s="1140"/>
      <c r="SFM45" s="671"/>
      <c r="SFN45" s="672"/>
      <c r="SFO45" s="740"/>
      <c r="SFP45" s="1140"/>
      <c r="SFQ45" s="671"/>
      <c r="SFR45" s="672"/>
      <c r="SFS45" s="740"/>
      <c r="SFT45" s="1140"/>
      <c r="SFU45" s="671"/>
      <c r="SFV45" s="672"/>
      <c r="SFW45" s="740"/>
      <c r="SFX45" s="1140"/>
      <c r="SFY45" s="671"/>
      <c r="SFZ45" s="672"/>
      <c r="SGA45" s="740"/>
      <c r="SGB45" s="1140"/>
      <c r="SGC45" s="671"/>
      <c r="SGD45" s="672"/>
      <c r="SGE45" s="740"/>
      <c r="SGF45" s="1140"/>
      <c r="SGG45" s="671"/>
      <c r="SGH45" s="672"/>
      <c r="SGI45" s="740"/>
      <c r="SGJ45" s="1140"/>
      <c r="SGK45" s="671"/>
      <c r="SGL45" s="672"/>
      <c r="SGM45" s="740"/>
      <c r="SGN45" s="1140"/>
      <c r="SGO45" s="671"/>
      <c r="SGP45" s="672"/>
      <c r="SGQ45" s="740"/>
      <c r="SGR45" s="1140"/>
      <c r="SGS45" s="671"/>
      <c r="SGT45" s="672"/>
      <c r="SGU45" s="740"/>
      <c r="SGV45" s="1140"/>
      <c r="SGW45" s="671"/>
      <c r="SGX45" s="672"/>
      <c r="SGY45" s="740"/>
      <c r="SGZ45" s="1140"/>
      <c r="SHA45" s="671"/>
      <c r="SHB45" s="672"/>
      <c r="SHC45" s="740"/>
      <c r="SHD45" s="1140"/>
      <c r="SHE45" s="671"/>
      <c r="SHF45" s="672"/>
      <c r="SHG45" s="740"/>
      <c r="SHH45" s="1140"/>
      <c r="SHI45" s="671"/>
      <c r="SHJ45" s="672"/>
      <c r="SHK45" s="740"/>
      <c r="SHL45" s="1140"/>
      <c r="SHM45" s="671"/>
      <c r="SHN45" s="672"/>
      <c r="SHO45" s="740"/>
      <c r="SHP45" s="1140"/>
      <c r="SHQ45" s="671"/>
      <c r="SHR45" s="672"/>
      <c r="SHS45" s="740"/>
      <c r="SHT45" s="1140"/>
      <c r="SHU45" s="671"/>
      <c r="SHV45" s="672"/>
      <c r="SHW45" s="740"/>
      <c r="SHX45" s="1140"/>
      <c r="SHY45" s="671"/>
      <c r="SHZ45" s="672"/>
      <c r="SIA45" s="740"/>
      <c r="SIB45" s="1140"/>
      <c r="SIC45" s="671"/>
      <c r="SID45" s="672"/>
      <c r="SIE45" s="740"/>
      <c r="SIF45" s="1140"/>
      <c r="SIG45" s="671"/>
      <c r="SIH45" s="672"/>
      <c r="SII45" s="740"/>
      <c r="SIJ45" s="1140"/>
      <c r="SIK45" s="671"/>
      <c r="SIL45" s="672"/>
      <c r="SIM45" s="740"/>
      <c r="SIN45" s="1140"/>
      <c r="SIO45" s="671"/>
      <c r="SIP45" s="672"/>
      <c r="SIQ45" s="740"/>
      <c r="SIR45" s="1140"/>
      <c r="SIS45" s="671"/>
      <c r="SIT45" s="672"/>
      <c r="SIU45" s="740"/>
      <c r="SIV45" s="1140"/>
      <c r="SIW45" s="671"/>
      <c r="SIX45" s="672"/>
      <c r="SIY45" s="740"/>
      <c r="SIZ45" s="1140"/>
      <c r="SJA45" s="671"/>
      <c r="SJB45" s="672"/>
      <c r="SJC45" s="740"/>
      <c r="SJD45" s="1140"/>
      <c r="SJE45" s="671"/>
      <c r="SJF45" s="672"/>
      <c r="SJG45" s="740"/>
      <c r="SJH45" s="1140"/>
      <c r="SJI45" s="671"/>
      <c r="SJJ45" s="672"/>
      <c r="SJK45" s="740"/>
      <c r="SJL45" s="1140"/>
      <c r="SJM45" s="671"/>
      <c r="SJN45" s="672"/>
      <c r="SJO45" s="740"/>
      <c r="SJP45" s="1140"/>
      <c r="SJQ45" s="671"/>
      <c r="SJR45" s="672"/>
      <c r="SJS45" s="740"/>
      <c r="SJT45" s="1140"/>
      <c r="SJU45" s="671"/>
      <c r="SJV45" s="672"/>
      <c r="SJW45" s="740"/>
      <c r="SJX45" s="1140"/>
      <c r="SJY45" s="671"/>
      <c r="SJZ45" s="672"/>
      <c r="SKA45" s="740"/>
      <c r="SKB45" s="1140"/>
      <c r="SKC45" s="671"/>
      <c r="SKD45" s="672"/>
      <c r="SKE45" s="740"/>
      <c r="SKF45" s="1140"/>
      <c r="SKG45" s="671"/>
      <c r="SKH45" s="672"/>
      <c r="SKI45" s="740"/>
      <c r="SKJ45" s="1140"/>
      <c r="SKK45" s="671"/>
      <c r="SKL45" s="672"/>
      <c r="SKM45" s="740"/>
      <c r="SKN45" s="1140"/>
      <c r="SKO45" s="671"/>
      <c r="SKP45" s="672"/>
      <c r="SKQ45" s="740"/>
      <c r="SKR45" s="1140"/>
      <c r="SKS45" s="671"/>
      <c r="SKT45" s="672"/>
      <c r="SKU45" s="740"/>
      <c r="SKV45" s="1140"/>
      <c r="SKW45" s="671"/>
      <c r="SKX45" s="672"/>
      <c r="SKY45" s="740"/>
      <c r="SKZ45" s="1140"/>
      <c r="SLA45" s="671"/>
      <c r="SLB45" s="672"/>
      <c r="SLC45" s="740"/>
      <c r="SLD45" s="1140"/>
      <c r="SLE45" s="671"/>
      <c r="SLF45" s="672"/>
      <c r="SLG45" s="740"/>
      <c r="SLH45" s="1140"/>
      <c r="SLI45" s="671"/>
      <c r="SLJ45" s="672"/>
      <c r="SLK45" s="740"/>
      <c r="SLL45" s="1140"/>
      <c r="SLM45" s="671"/>
      <c r="SLN45" s="672"/>
      <c r="SLO45" s="740"/>
      <c r="SLP45" s="1140"/>
      <c r="SLQ45" s="671"/>
      <c r="SLR45" s="672"/>
      <c r="SLS45" s="740"/>
      <c r="SLT45" s="1140"/>
      <c r="SLU45" s="671"/>
      <c r="SLV45" s="672"/>
      <c r="SLW45" s="740"/>
      <c r="SLX45" s="1140"/>
      <c r="SLY45" s="671"/>
      <c r="SLZ45" s="672"/>
      <c r="SMA45" s="740"/>
      <c r="SMB45" s="1140"/>
      <c r="SMC45" s="671"/>
      <c r="SMD45" s="672"/>
      <c r="SME45" s="740"/>
      <c r="SMF45" s="1140"/>
      <c r="SMG45" s="671"/>
      <c r="SMH45" s="672"/>
      <c r="SMI45" s="740"/>
      <c r="SMJ45" s="1140"/>
      <c r="SMK45" s="671"/>
      <c r="SML45" s="672"/>
      <c r="SMM45" s="740"/>
      <c r="SMN45" s="1140"/>
      <c r="SMO45" s="671"/>
      <c r="SMP45" s="672"/>
      <c r="SMQ45" s="740"/>
      <c r="SMR45" s="1140"/>
      <c r="SMS45" s="671"/>
      <c r="SMT45" s="672"/>
      <c r="SMU45" s="740"/>
      <c r="SMV45" s="1140"/>
      <c r="SMW45" s="671"/>
      <c r="SMX45" s="672"/>
      <c r="SMY45" s="740"/>
      <c r="SMZ45" s="1140"/>
      <c r="SNA45" s="671"/>
      <c r="SNB45" s="672"/>
      <c r="SNC45" s="740"/>
      <c r="SND45" s="1140"/>
      <c r="SNE45" s="671"/>
      <c r="SNF45" s="672"/>
      <c r="SNG45" s="740"/>
      <c r="SNH45" s="1140"/>
      <c r="SNI45" s="671"/>
      <c r="SNJ45" s="672"/>
      <c r="SNK45" s="740"/>
      <c r="SNL45" s="1140"/>
      <c r="SNM45" s="671"/>
      <c r="SNN45" s="672"/>
      <c r="SNO45" s="740"/>
      <c r="SNP45" s="1140"/>
      <c r="SNQ45" s="671"/>
      <c r="SNR45" s="672"/>
      <c r="SNS45" s="740"/>
      <c r="SNT45" s="1140"/>
      <c r="SNU45" s="671"/>
      <c r="SNV45" s="672"/>
      <c r="SNW45" s="740"/>
      <c r="SNX45" s="1140"/>
      <c r="SNY45" s="671"/>
      <c r="SNZ45" s="672"/>
      <c r="SOA45" s="740"/>
      <c r="SOB45" s="1140"/>
      <c r="SOC45" s="671"/>
      <c r="SOD45" s="672"/>
      <c r="SOE45" s="740"/>
      <c r="SOF45" s="1140"/>
      <c r="SOG45" s="671"/>
      <c r="SOH45" s="672"/>
      <c r="SOI45" s="740"/>
      <c r="SOJ45" s="1140"/>
      <c r="SOK45" s="671"/>
      <c r="SOL45" s="672"/>
      <c r="SOM45" s="740"/>
      <c r="SON45" s="1140"/>
      <c r="SOO45" s="671"/>
      <c r="SOP45" s="672"/>
      <c r="SOQ45" s="740"/>
      <c r="SOR45" s="1140"/>
      <c r="SOS45" s="671"/>
      <c r="SOT45" s="672"/>
      <c r="SOU45" s="740"/>
      <c r="SOV45" s="1140"/>
      <c r="SOW45" s="671"/>
      <c r="SOX45" s="672"/>
      <c r="SOY45" s="740"/>
      <c r="SOZ45" s="1140"/>
      <c r="SPA45" s="671"/>
      <c r="SPB45" s="672"/>
      <c r="SPC45" s="740"/>
      <c r="SPD45" s="1140"/>
      <c r="SPE45" s="671"/>
      <c r="SPF45" s="672"/>
      <c r="SPG45" s="740"/>
      <c r="SPH45" s="1140"/>
      <c r="SPI45" s="671"/>
      <c r="SPJ45" s="672"/>
      <c r="SPK45" s="740"/>
      <c r="SPL45" s="1140"/>
      <c r="SPM45" s="671"/>
      <c r="SPN45" s="672"/>
      <c r="SPO45" s="740"/>
      <c r="SPP45" s="1140"/>
      <c r="SPQ45" s="671"/>
      <c r="SPR45" s="672"/>
      <c r="SPS45" s="740"/>
      <c r="SPT45" s="1140"/>
      <c r="SPU45" s="671"/>
      <c r="SPV45" s="672"/>
      <c r="SPW45" s="740"/>
      <c r="SPX45" s="1140"/>
      <c r="SPY45" s="671"/>
      <c r="SPZ45" s="672"/>
      <c r="SQA45" s="740"/>
      <c r="SQB45" s="1140"/>
      <c r="SQC45" s="671"/>
      <c r="SQD45" s="672"/>
      <c r="SQE45" s="740"/>
      <c r="SQF45" s="1140"/>
      <c r="SQG45" s="671"/>
      <c r="SQH45" s="672"/>
      <c r="SQI45" s="740"/>
      <c r="SQJ45" s="1140"/>
      <c r="SQK45" s="671"/>
      <c r="SQL45" s="672"/>
      <c r="SQM45" s="740"/>
      <c r="SQN45" s="1140"/>
      <c r="SQO45" s="671"/>
      <c r="SQP45" s="672"/>
      <c r="SQQ45" s="740"/>
      <c r="SQR45" s="1140"/>
      <c r="SQS45" s="671"/>
      <c r="SQT45" s="672"/>
      <c r="SQU45" s="740"/>
      <c r="SQV45" s="1140"/>
      <c r="SQW45" s="671"/>
      <c r="SQX45" s="672"/>
      <c r="SQY45" s="740"/>
      <c r="SQZ45" s="1140"/>
      <c r="SRA45" s="671"/>
      <c r="SRB45" s="672"/>
      <c r="SRC45" s="740"/>
      <c r="SRD45" s="1140"/>
      <c r="SRE45" s="671"/>
      <c r="SRF45" s="672"/>
      <c r="SRG45" s="740"/>
      <c r="SRH45" s="1140"/>
      <c r="SRI45" s="671"/>
      <c r="SRJ45" s="672"/>
      <c r="SRK45" s="740"/>
      <c r="SRL45" s="1140"/>
      <c r="SRM45" s="671"/>
      <c r="SRN45" s="672"/>
      <c r="SRO45" s="740"/>
      <c r="SRP45" s="1140"/>
      <c r="SRQ45" s="671"/>
      <c r="SRR45" s="672"/>
      <c r="SRS45" s="740"/>
      <c r="SRT45" s="1140"/>
      <c r="SRU45" s="671"/>
      <c r="SRV45" s="672"/>
      <c r="SRW45" s="740"/>
      <c r="SRX45" s="1140"/>
      <c r="SRY45" s="671"/>
      <c r="SRZ45" s="672"/>
      <c r="SSA45" s="740"/>
      <c r="SSB45" s="1140"/>
      <c r="SSC45" s="671"/>
      <c r="SSD45" s="672"/>
      <c r="SSE45" s="740"/>
      <c r="SSF45" s="1140"/>
      <c r="SSG45" s="671"/>
      <c r="SSH45" s="672"/>
      <c r="SSI45" s="740"/>
      <c r="SSJ45" s="1140"/>
      <c r="SSK45" s="671"/>
      <c r="SSL45" s="672"/>
      <c r="SSM45" s="740"/>
      <c r="SSN45" s="1140"/>
      <c r="SSO45" s="671"/>
      <c r="SSP45" s="672"/>
      <c r="SSQ45" s="740"/>
      <c r="SSR45" s="1140"/>
      <c r="SSS45" s="671"/>
      <c r="SST45" s="672"/>
      <c r="SSU45" s="740"/>
      <c r="SSV45" s="1140"/>
      <c r="SSW45" s="671"/>
      <c r="SSX45" s="672"/>
      <c r="SSY45" s="740"/>
      <c r="SSZ45" s="1140"/>
      <c r="STA45" s="671"/>
      <c r="STB45" s="672"/>
      <c r="STC45" s="740"/>
      <c r="STD45" s="1140"/>
      <c r="STE45" s="671"/>
      <c r="STF45" s="672"/>
      <c r="STG45" s="740"/>
      <c r="STH45" s="1140"/>
      <c r="STI45" s="671"/>
      <c r="STJ45" s="672"/>
      <c r="STK45" s="740"/>
      <c r="STL45" s="1140"/>
      <c r="STM45" s="671"/>
      <c r="STN45" s="672"/>
      <c r="STO45" s="740"/>
      <c r="STP45" s="1140"/>
      <c r="STQ45" s="671"/>
      <c r="STR45" s="672"/>
      <c r="STS45" s="740"/>
      <c r="STT45" s="1140"/>
      <c r="STU45" s="671"/>
      <c r="STV45" s="672"/>
      <c r="STW45" s="740"/>
      <c r="STX45" s="1140"/>
      <c r="STY45" s="671"/>
      <c r="STZ45" s="672"/>
      <c r="SUA45" s="740"/>
      <c r="SUB45" s="1140"/>
      <c r="SUC45" s="671"/>
      <c r="SUD45" s="672"/>
      <c r="SUE45" s="740"/>
      <c r="SUF45" s="1140"/>
      <c r="SUG45" s="671"/>
      <c r="SUH45" s="672"/>
      <c r="SUI45" s="740"/>
      <c r="SUJ45" s="1140"/>
      <c r="SUK45" s="671"/>
      <c r="SUL45" s="672"/>
      <c r="SUM45" s="740"/>
      <c r="SUN45" s="1140"/>
      <c r="SUO45" s="671"/>
      <c r="SUP45" s="672"/>
      <c r="SUQ45" s="740"/>
      <c r="SUR45" s="1140"/>
      <c r="SUS45" s="671"/>
      <c r="SUT45" s="672"/>
      <c r="SUU45" s="740"/>
      <c r="SUV45" s="1140"/>
      <c r="SUW45" s="671"/>
      <c r="SUX45" s="672"/>
      <c r="SUY45" s="740"/>
      <c r="SUZ45" s="1140"/>
      <c r="SVA45" s="671"/>
      <c r="SVB45" s="672"/>
      <c r="SVC45" s="740"/>
      <c r="SVD45" s="1140"/>
      <c r="SVE45" s="671"/>
      <c r="SVF45" s="672"/>
      <c r="SVG45" s="740"/>
      <c r="SVH45" s="1140"/>
      <c r="SVI45" s="671"/>
      <c r="SVJ45" s="672"/>
      <c r="SVK45" s="740"/>
      <c r="SVL45" s="1140"/>
      <c r="SVM45" s="671"/>
      <c r="SVN45" s="672"/>
      <c r="SVO45" s="740"/>
      <c r="SVP45" s="1140"/>
      <c r="SVQ45" s="671"/>
      <c r="SVR45" s="672"/>
      <c r="SVS45" s="740"/>
      <c r="SVT45" s="1140"/>
      <c r="SVU45" s="671"/>
      <c r="SVV45" s="672"/>
      <c r="SVW45" s="740"/>
      <c r="SVX45" s="1140"/>
      <c r="SVY45" s="671"/>
      <c r="SVZ45" s="672"/>
      <c r="SWA45" s="740"/>
      <c r="SWB45" s="1140"/>
      <c r="SWC45" s="671"/>
      <c r="SWD45" s="672"/>
      <c r="SWE45" s="740"/>
      <c r="SWF45" s="1140"/>
      <c r="SWG45" s="671"/>
      <c r="SWH45" s="672"/>
      <c r="SWI45" s="740"/>
      <c r="SWJ45" s="1140"/>
      <c r="SWK45" s="671"/>
      <c r="SWL45" s="672"/>
      <c r="SWM45" s="740"/>
      <c r="SWN45" s="1140"/>
      <c r="SWO45" s="671"/>
      <c r="SWP45" s="672"/>
      <c r="SWQ45" s="740"/>
      <c r="SWR45" s="1140"/>
      <c r="SWS45" s="671"/>
      <c r="SWT45" s="672"/>
      <c r="SWU45" s="740"/>
      <c r="SWV45" s="1140"/>
      <c r="SWW45" s="671"/>
      <c r="SWX45" s="672"/>
      <c r="SWY45" s="740"/>
      <c r="SWZ45" s="1140"/>
      <c r="SXA45" s="671"/>
      <c r="SXB45" s="672"/>
      <c r="SXC45" s="740"/>
      <c r="SXD45" s="1140"/>
      <c r="SXE45" s="671"/>
      <c r="SXF45" s="672"/>
      <c r="SXG45" s="740"/>
      <c r="SXH45" s="1140"/>
      <c r="SXI45" s="671"/>
      <c r="SXJ45" s="672"/>
      <c r="SXK45" s="740"/>
      <c r="SXL45" s="1140"/>
      <c r="SXM45" s="671"/>
      <c r="SXN45" s="672"/>
      <c r="SXO45" s="740"/>
      <c r="SXP45" s="1140"/>
      <c r="SXQ45" s="671"/>
      <c r="SXR45" s="672"/>
      <c r="SXS45" s="740"/>
      <c r="SXT45" s="1140"/>
      <c r="SXU45" s="671"/>
      <c r="SXV45" s="672"/>
      <c r="SXW45" s="740"/>
      <c r="SXX45" s="1140"/>
      <c r="SXY45" s="671"/>
      <c r="SXZ45" s="672"/>
      <c r="SYA45" s="740"/>
      <c r="SYB45" s="1140"/>
      <c r="SYC45" s="671"/>
      <c r="SYD45" s="672"/>
      <c r="SYE45" s="740"/>
      <c r="SYF45" s="1140"/>
      <c r="SYG45" s="671"/>
      <c r="SYH45" s="672"/>
      <c r="SYI45" s="740"/>
      <c r="SYJ45" s="1140"/>
      <c r="SYK45" s="671"/>
      <c r="SYL45" s="672"/>
      <c r="SYM45" s="740"/>
      <c r="SYN45" s="1140"/>
      <c r="SYO45" s="671"/>
      <c r="SYP45" s="672"/>
      <c r="SYQ45" s="740"/>
      <c r="SYR45" s="1140"/>
      <c r="SYS45" s="671"/>
      <c r="SYT45" s="672"/>
      <c r="SYU45" s="740"/>
      <c r="SYV45" s="1140"/>
      <c r="SYW45" s="671"/>
      <c r="SYX45" s="672"/>
      <c r="SYY45" s="740"/>
      <c r="SYZ45" s="1140"/>
      <c r="SZA45" s="671"/>
      <c r="SZB45" s="672"/>
      <c r="SZC45" s="740"/>
      <c r="SZD45" s="1140"/>
      <c r="SZE45" s="671"/>
      <c r="SZF45" s="672"/>
      <c r="SZG45" s="740"/>
      <c r="SZH45" s="1140"/>
      <c r="SZI45" s="671"/>
      <c r="SZJ45" s="672"/>
      <c r="SZK45" s="740"/>
      <c r="SZL45" s="1140"/>
      <c r="SZM45" s="671"/>
      <c r="SZN45" s="672"/>
      <c r="SZO45" s="740"/>
      <c r="SZP45" s="1140"/>
      <c r="SZQ45" s="671"/>
      <c r="SZR45" s="672"/>
      <c r="SZS45" s="740"/>
      <c r="SZT45" s="1140"/>
      <c r="SZU45" s="671"/>
      <c r="SZV45" s="672"/>
      <c r="SZW45" s="740"/>
      <c r="SZX45" s="1140"/>
      <c r="SZY45" s="671"/>
      <c r="SZZ45" s="672"/>
      <c r="TAA45" s="740"/>
      <c r="TAB45" s="1140"/>
      <c r="TAC45" s="671"/>
      <c r="TAD45" s="672"/>
      <c r="TAE45" s="740"/>
      <c r="TAF45" s="1140"/>
      <c r="TAG45" s="671"/>
      <c r="TAH45" s="672"/>
      <c r="TAI45" s="740"/>
      <c r="TAJ45" s="1140"/>
      <c r="TAK45" s="671"/>
      <c r="TAL45" s="672"/>
      <c r="TAM45" s="740"/>
      <c r="TAN45" s="1140"/>
      <c r="TAO45" s="671"/>
      <c r="TAP45" s="672"/>
      <c r="TAQ45" s="740"/>
      <c r="TAR45" s="1140"/>
      <c r="TAS45" s="671"/>
      <c r="TAT45" s="672"/>
      <c r="TAU45" s="740"/>
      <c r="TAV45" s="1140"/>
      <c r="TAW45" s="671"/>
      <c r="TAX45" s="672"/>
      <c r="TAY45" s="740"/>
      <c r="TAZ45" s="1140"/>
      <c r="TBA45" s="671"/>
      <c r="TBB45" s="672"/>
      <c r="TBC45" s="740"/>
      <c r="TBD45" s="1140"/>
      <c r="TBE45" s="671"/>
      <c r="TBF45" s="672"/>
      <c r="TBG45" s="740"/>
      <c r="TBH45" s="1140"/>
      <c r="TBI45" s="671"/>
      <c r="TBJ45" s="672"/>
      <c r="TBK45" s="740"/>
      <c r="TBL45" s="1140"/>
      <c r="TBM45" s="671"/>
      <c r="TBN45" s="672"/>
      <c r="TBO45" s="740"/>
      <c r="TBP45" s="1140"/>
      <c r="TBQ45" s="671"/>
      <c r="TBR45" s="672"/>
      <c r="TBS45" s="740"/>
      <c r="TBT45" s="1140"/>
      <c r="TBU45" s="671"/>
      <c r="TBV45" s="672"/>
      <c r="TBW45" s="740"/>
      <c r="TBX45" s="1140"/>
      <c r="TBY45" s="671"/>
      <c r="TBZ45" s="672"/>
      <c r="TCA45" s="740"/>
      <c r="TCB45" s="1140"/>
      <c r="TCC45" s="671"/>
      <c r="TCD45" s="672"/>
      <c r="TCE45" s="740"/>
      <c r="TCF45" s="1140"/>
      <c r="TCG45" s="671"/>
      <c r="TCH45" s="672"/>
      <c r="TCI45" s="740"/>
      <c r="TCJ45" s="1140"/>
      <c r="TCK45" s="671"/>
      <c r="TCL45" s="672"/>
      <c r="TCM45" s="740"/>
      <c r="TCN45" s="1140"/>
      <c r="TCO45" s="671"/>
      <c r="TCP45" s="672"/>
      <c r="TCQ45" s="740"/>
      <c r="TCR45" s="1140"/>
      <c r="TCS45" s="671"/>
      <c r="TCT45" s="672"/>
      <c r="TCU45" s="740"/>
      <c r="TCV45" s="1140"/>
      <c r="TCW45" s="671"/>
      <c r="TCX45" s="672"/>
      <c r="TCY45" s="740"/>
      <c r="TCZ45" s="1140"/>
      <c r="TDA45" s="671"/>
      <c r="TDB45" s="672"/>
      <c r="TDC45" s="740"/>
      <c r="TDD45" s="1140"/>
      <c r="TDE45" s="671"/>
      <c r="TDF45" s="672"/>
      <c r="TDG45" s="740"/>
      <c r="TDH45" s="1140"/>
      <c r="TDI45" s="671"/>
      <c r="TDJ45" s="672"/>
      <c r="TDK45" s="740"/>
      <c r="TDL45" s="1140"/>
      <c r="TDM45" s="671"/>
      <c r="TDN45" s="672"/>
      <c r="TDO45" s="740"/>
      <c r="TDP45" s="1140"/>
      <c r="TDQ45" s="671"/>
      <c r="TDR45" s="672"/>
      <c r="TDS45" s="740"/>
      <c r="TDT45" s="1140"/>
      <c r="TDU45" s="671"/>
      <c r="TDV45" s="672"/>
      <c r="TDW45" s="740"/>
      <c r="TDX45" s="1140"/>
      <c r="TDY45" s="671"/>
      <c r="TDZ45" s="672"/>
      <c r="TEA45" s="740"/>
      <c r="TEB45" s="1140"/>
      <c r="TEC45" s="671"/>
      <c r="TED45" s="672"/>
      <c r="TEE45" s="740"/>
      <c r="TEF45" s="1140"/>
      <c r="TEG45" s="671"/>
      <c r="TEH45" s="672"/>
      <c r="TEI45" s="740"/>
      <c r="TEJ45" s="1140"/>
      <c r="TEK45" s="671"/>
      <c r="TEL45" s="672"/>
      <c r="TEM45" s="740"/>
      <c r="TEN45" s="1140"/>
      <c r="TEO45" s="671"/>
      <c r="TEP45" s="672"/>
      <c r="TEQ45" s="740"/>
      <c r="TER45" s="1140"/>
      <c r="TES45" s="671"/>
      <c r="TET45" s="672"/>
      <c r="TEU45" s="740"/>
      <c r="TEV45" s="1140"/>
      <c r="TEW45" s="671"/>
      <c r="TEX45" s="672"/>
      <c r="TEY45" s="740"/>
      <c r="TEZ45" s="1140"/>
      <c r="TFA45" s="671"/>
      <c r="TFB45" s="672"/>
      <c r="TFC45" s="740"/>
      <c r="TFD45" s="1140"/>
      <c r="TFE45" s="671"/>
      <c r="TFF45" s="672"/>
      <c r="TFG45" s="740"/>
      <c r="TFH45" s="1140"/>
      <c r="TFI45" s="671"/>
      <c r="TFJ45" s="672"/>
      <c r="TFK45" s="740"/>
      <c r="TFL45" s="1140"/>
      <c r="TFM45" s="671"/>
      <c r="TFN45" s="672"/>
      <c r="TFO45" s="740"/>
      <c r="TFP45" s="1140"/>
      <c r="TFQ45" s="671"/>
      <c r="TFR45" s="672"/>
      <c r="TFS45" s="740"/>
      <c r="TFT45" s="1140"/>
      <c r="TFU45" s="671"/>
      <c r="TFV45" s="672"/>
      <c r="TFW45" s="740"/>
      <c r="TFX45" s="1140"/>
      <c r="TFY45" s="671"/>
      <c r="TFZ45" s="672"/>
      <c r="TGA45" s="740"/>
      <c r="TGB45" s="1140"/>
      <c r="TGC45" s="671"/>
      <c r="TGD45" s="672"/>
      <c r="TGE45" s="740"/>
      <c r="TGF45" s="1140"/>
      <c r="TGG45" s="671"/>
      <c r="TGH45" s="672"/>
      <c r="TGI45" s="740"/>
      <c r="TGJ45" s="1140"/>
      <c r="TGK45" s="671"/>
      <c r="TGL45" s="672"/>
      <c r="TGM45" s="740"/>
      <c r="TGN45" s="1140"/>
      <c r="TGO45" s="671"/>
      <c r="TGP45" s="672"/>
      <c r="TGQ45" s="740"/>
      <c r="TGR45" s="1140"/>
      <c r="TGS45" s="671"/>
      <c r="TGT45" s="672"/>
      <c r="TGU45" s="740"/>
      <c r="TGV45" s="1140"/>
      <c r="TGW45" s="671"/>
      <c r="TGX45" s="672"/>
      <c r="TGY45" s="740"/>
      <c r="TGZ45" s="1140"/>
      <c r="THA45" s="671"/>
      <c r="THB45" s="672"/>
      <c r="THC45" s="740"/>
      <c r="THD45" s="1140"/>
      <c r="THE45" s="671"/>
      <c r="THF45" s="672"/>
      <c r="THG45" s="740"/>
      <c r="THH45" s="1140"/>
      <c r="THI45" s="671"/>
      <c r="THJ45" s="672"/>
      <c r="THK45" s="740"/>
      <c r="THL45" s="1140"/>
      <c r="THM45" s="671"/>
      <c r="THN45" s="672"/>
      <c r="THO45" s="740"/>
      <c r="THP45" s="1140"/>
      <c r="THQ45" s="671"/>
      <c r="THR45" s="672"/>
      <c r="THS45" s="740"/>
      <c r="THT45" s="1140"/>
      <c r="THU45" s="671"/>
      <c r="THV45" s="672"/>
      <c r="THW45" s="740"/>
      <c r="THX45" s="1140"/>
      <c r="THY45" s="671"/>
      <c r="THZ45" s="672"/>
      <c r="TIA45" s="740"/>
      <c r="TIB45" s="1140"/>
      <c r="TIC45" s="671"/>
      <c r="TID45" s="672"/>
      <c r="TIE45" s="740"/>
      <c r="TIF45" s="1140"/>
      <c r="TIG45" s="671"/>
      <c r="TIH45" s="672"/>
      <c r="TII45" s="740"/>
      <c r="TIJ45" s="1140"/>
      <c r="TIK45" s="671"/>
      <c r="TIL45" s="672"/>
      <c r="TIM45" s="740"/>
      <c r="TIN45" s="1140"/>
      <c r="TIO45" s="671"/>
      <c r="TIP45" s="672"/>
      <c r="TIQ45" s="740"/>
      <c r="TIR45" s="1140"/>
      <c r="TIS45" s="671"/>
      <c r="TIT45" s="672"/>
      <c r="TIU45" s="740"/>
      <c r="TIV45" s="1140"/>
      <c r="TIW45" s="671"/>
      <c r="TIX45" s="672"/>
      <c r="TIY45" s="740"/>
      <c r="TIZ45" s="1140"/>
      <c r="TJA45" s="671"/>
      <c r="TJB45" s="672"/>
      <c r="TJC45" s="740"/>
      <c r="TJD45" s="1140"/>
      <c r="TJE45" s="671"/>
      <c r="TJF45" s="672"/>
      <c r="TJG45" s="740"/>
      <c r="TJH45" s="1140"/>
      <c r="TJI45" s="671"/>
      <c r="TJJ45" s="672"/>
      <c r="TJK45" s="740"/>
      <c r="TJL45" s="1140"/>
      <c r="TJM45" s="671"/>
      <c r="TJN45" s="672"/>
      <c r="TJO45" s="740"/>
      <c r="TJP45" s="1140"/>
      <c r="TJQ45" s="671"/>
      <c r="TJR45" s="672"/>
      <c r="TJS45" s="740"/>
      <c r="TJT45" s="1140"/>
      <c r="TJU45" s="671"/>
      <c r="TJV45" s="672"/>
      <c r="TJW45" s="740"/>
      <c r="TJX45" s="1140"/>
      <c r="TJY45" s="671"/>
      <c r="TJZ45" s="672"/>
      <c r="TKA45" s="740"/>
      <c r="TKB45" s="1140"/>
      <c r="TKC45" s="671"/>
      <c r="TKD45" s="672"/>
      <c r="TKE45" s="740"/>
      <c r="TKF45" s="1140"/>
      <c r="TKG45" s="671"/>
      <c r="TKH45" s="672"/>
      <c r="TKI45" s="740"/>
      <c r="TKJ45" s="1140"/>
      <c r="TKK45" s="671"/>
      <c r="TKL45" s="672"/>
      <c r="TKM45" s="740"/>
      <c r="TKN45" s="1140"/>
      <c r="TKO45" s="671"/>
      <c r="TKP45" s="672"/>
      <c r="TKQ45" s="740"/>
      <c r="TKR45" s="1140"/>
      <c r="TKS45" s="671"/>
      <c r="TKT45" s="672"/>
      <c r="TKU45" s="740"/>
      <c r="TKV45" s="1140"/>
      <c r="TKW45" s="671"/>
      <c r="TKX45" s="672"/>
      <c r="TKY45" s="740"/>
      <c r="TKZ45" s="1140"/>
      <c r="TLA45" s="671"/>
      <c r="TLB45" s="672"/>
      <c r="TLC45" s="740"/>
      <c r="TLD45" s="1140"/>
      <c r="TLE45" s="671"/>
      <c r="TLF45" s="672"/>
      <c r="TLG45" s="740"/>
      <c r="TLH45" s="1140"/>
      <c r="TLI45" s="671"/>
      <c r="TLJ45" s="672"/>
      <c r="TLK45" s="740"/>
      <c r="TLL45" s="1140"/>
      <c r="TLM45" s="671"/>
      <c r="TLN45" s="672"/>
      <c r="TLO45" s="740"/>
      <c r="TLP45" s="1140"/>
      <c r="TLQ45" s="671"/>
      <c r="TLR45" s="672"/>
      <c r="TLS45" s="740"/>
      <c r="TLT45" s="1140"/>
      <c r="TLU45" s="671"/>
      <c r="TLV45" s="672"/>
      <c r="TLW45" s="740"/>
      <c r="TLX45" s="1140"/>
      <c r="TLY45" s="671"/>
      <c r="TLZ45" s="672"/>
      <c r="TMA45" s="740"/>
      <c r="TMB45" s="1140"/>
      <c r="TMC45" s="671"/>
      <c r="TMD45" s="672"/>
      <c r="TME45" s="740"/>
      <c r="TMF45" s="1140"/>
      <c r="TMG45" s="671"/>
      <c r="TMH45" s="672"/>
      <c r="TMI45" s="740"/>
      <c r="TMJ45" s="1140"/>
      <c r="TMK45" s="671"/>
      <c r="TML45" s="672"/>
      <c r="TMM45" s="740"/>
      <c r="TMN45" s="1140"/>
      <c r="TMO45" s="671"/>
      <c r="TMP45" s="672"/>
      <c r="TMQ45" s="740"/>
      <c r="TMR45" s="1140"/>
      <c r="TMS45" s="671"/>
      <c r="TMT45" s="672"/>
      <c r="TMU45" s="740"/>
      <c r="TMV45" s="1140"/>
      <c r="TMW45" s="671"/>
      <c r="TMX45" s="672"/>
      <c r="TMY45" s="740"/>
      <c r="TMZ45" s="1140"/>
      <c r="TNA45" s="671"/>
      <c r="TNB45" s="672"/>
      <c r="TNC45" s="740"/>
      <c r="TND45" s="1140"/>
      <c r="TNE45" s="671"/>
      <c r="TNF45" s="672"/>
      <c r="TNG45" s="740"/>
      <c r="TNH45" s="1140"/>
      <c r="TNI45" s="671"/>
      <c r="TNJ45" s="672"/>
      <c r="TNK45" s="740"/>
      <c r="TNL45" s="1140"/>
      <c r="TNM45" s="671"/>
      <c r="TNN45" s="672"/>
      <c r="TNO45" s="740"/>
      <c r="TNP45" s="1140"/>
      <c r="TNQ45" s="671"/>
      <c r="TNR45" s="672"/>
      <c r="TNS45" s="740"/>
      <c r="TNT45" s="1140"/>
      <c r="TNU45" s="671"/>
      <c r="TNV45" s="672"/>
      <c r="TNW45" s="740"/>
      <c r="TNX45" s="1140"/>
      <c r="TNY45" s="671"/>
      <c r="TNZ45" s="672"/>
      <c r="TOA45" s="740"/>
      <c r="TOB45" s="1140"/>
      <c r="TOC45" s="671"/>
      <c r="TOD45" s="672"/>
      <c r="TOE45" s="740"/>
      <c r="TOF45" s="1140"/>
      <c r="TOG45" s="671"/>
      <c r="TOH45" s="672"/>
      <c r="TOI45" s="740"/>
      <c r="TOJ45" s="1140"/>
      <c r="TOK45" s="671"/>
      <c r="TOL45" s="672"/>
      <c r="TOM45" s="740"/>
      <c r="TON45" s="1140"/>
      <c r="TOO45" s="671"/>
      <c r="TOP45" s="672"/>
      <c r="TOQ45" s="740"/>
      <c r="TOR45" s="1140"/>
      <c r="TOS45" s="671"/>
      <c r="TOT45" s="672"/>
      <c r="TOU45" s="740"/>
      <c r="TOV45" s="1140"/>
      <c r="TOW45" s="671"/>
      <c r="TOX45" s="672"/>
      <c r="TOY45" s="740"/>
      <c r="TOZ45" s="1140"/>
      <c r="TPA45" s="671"/>
      <c r="TPB45" s="672"/>
      <c r="TPC45" s="740"/>
      <c r="TPD45" s="1140"/>
      <c r="TPE45" s="671"/>
      <c r="TPF45" s="672"/>
      <c r="TPG45" s="740"/>
      <c r="TPH45" s="1140"/>
      <c r="TPI45" s="671"/>
      <c r="TPJ45" s="672"/>
      <c r="TPK45" s="740"/>
      <c r="TPL45" s="1140"/>
      <c r="TPM45" s="671"/>
      <c r="TPN45" s="672"/>
      <c r="TPO45" s="740"/>
      <c r="TPP45" s="1140"/>
      <c r="TPQ45" s="671"/>
      <c r="TPR45" s="672"/>
      <c r="TPS45" s="740"/>
      <c r="TPT45" s="1140"/>
      <c r="TPU45" s="671"/>
      <c r="TPV45" s="672"/>
      <c r="TPW45" s="740"/>
      <c r="TPX45" s="1140"/>
      <c r="TPY45" s="671"/>
      <c r="TPZ45" s="672"/>
      <c r="TQA45" s="740"/>
      <c r="TQB45" s="1140"/>
      <c r="TQC45" s="671"/>
      <c r="TQD45" s="672"/>
      <c r="TQE45" s="740"/>
      <c r="TQF45" s="1140"/>
      <c r="TQG45" s="671"/>
      <c r="TQH45" s="672"/>
      <c r="TQI45" s="740"/>
      <c r="TQJ45" s="1140"/>
      <c r="TQK45" s="671"/>
      <c r="TQL45" s="672"/>
      <c r="TQM45" s="740"/>
      <c r="TQN45" s="1140"/>
      <c r="TQO45" s="671"/>
      <c r="TQP45" s="672"/>
      <c r="TQQ45" s="740"/>
      <c r="TQR45" s="1140"/>
      <c r="TQS45" s="671"/>
      <c r="TQT45" s="672"/>
      <c r="TQU45" s="740"/>
      <c r="TQV45" s="1140"/>
      <c r="TQW45" s="671"/>
      <c r="TQX45" s="672"/>
      <c r="TQY45" s="740"/>
      <c r="TQZ45" s="1140"/>
      <c r="TRA45" s="671"/>
      <c r="TRB45" s="672"/>
      <c r="TRC45" s="740"/>
      <c r="TRD45" s="1140"/>
      <c r="TRE45" s="671"/>
      <c r="TRF45" s="672"/>
      <c r="TRG45" s="740"/>
      <c r="TRH45" s="1140"/>
      <c r="TRI45" s="671"/>
      <c r="TRJ45" s="672"/>
      <c r="TRK45" s="740"/>
      <c r="TRL45" s="1140"/>
      <c r="TRM45" s="671"/>
      <c r="TRN45" s="672"/>
      <c r="TRO45" s="740"/>
      <c r="TRP45" s="1140"/>
      <c r="TRQ45" s="671"/>
      <c r="TRR45" s="672"/>
      <c r="TRS45" s="740"/>
      <c r="TRT45" s="1140"/>
      <c r="TRU45" s="671"/>
      <c r="TRV45" s="672"/>
      <c r="TRW45" s="740"/>
      <c r="TRX45" s="1140"/>
      <c r="TRY45" s="671"/>
      <c r="TRZ45" s="672"/>
      <c r="TSA45" s="740"/>
      <c r="TSB45" s="1140"/>
      <c r="TSC45" s="671"/>
      <c r="TSD45" s="672"/>
      <c r="TSE45" s="740"/>
      <c r="TSF45" s="1140"/>
      <c r="TSG45" s="671"/>
      <c r="TSH45" s="672"/>
      <c r="TSI45" s="740"/>
      <c r="TSJ45" s="1140"/>
      <c r="TSK45" s="671"/>
      <c r="TSL45" s="672"/>
      <c r="TSM45" s="740"/>
      <c r="TSN45" s="1140"/>
      <c r="TSO45" s="671"/>
      <c r="TSP45" s="672"/>
      <c r="TSQ45" s="740"/>
      <c r="TSR45" s="1140"/>
      <c r="TSS45" s="671"/>
      <c r="TST45" s="672"/>
      <c r="TSU45" s="740"/>
      <c r="TSV45" s="1140"/>
      <c r="TSW45" s="671"/>
      <c r="TSX45" s="672"/>
      <c r="TSY45" s="740"/>
      <c r="TSZ45" s="1140"/>
      <c r="TTA45" s="671"/>
      <c r="TTB45" s="672"/>
      <c r="TTC45" s="740"/>
      <c r="TTD45" s="1140"/>
      <c r="TTE45" s="671"/>
      <c r="TTF45" s="672"/>
      <c r="TTG45" s="740"/>
      <c r="TTH45" s="1140"/>
      <c r="TTI45" s="671"/>
      <c r="TTJ45" s="672"/>
      <c r="TTK45" s="740"/>
      <c r="TTL45" s="1140"/>
      <c r="TTM45" s="671"/>
      <c r="TTN45" s="672"/>
      <c r="TTO45" s="740"/>
      <c r="TTP45" s="1140"/>
      <c r="TTQ45" s="671"/>
      <c r="TTR45" s="672"/>
      <c r="TTS45" s="740"/>
      <c r="TTT45" s="1140"/>
      <c r="TTU45" s="671"/>
      <c r="TTV45" s="672"/>
      <c r="TTW45" s="740"/>
      <c r="TTX45" s="1140"/>
      <c r="TTY45" s="671"/>
      <c r="TTZ45" s="672"/>
      <c r="TUA45" s="740"/>
      <c r="TUB45" s="1140"/>
      <c r="TUC45" s="671"/>
      <c r="TUD45" s="672"/>
      <c r="TUE45" s="740"/>
      <c r="TUF45" s="1140"/>
      <c r="TUG45" s="671"/>
      <c r="TUH45" s="672"/>
      <c r="TUI45" s="740"/>
      <c r="TUJ45" s="1140"/>
      <c r="TUK45" s="671"/>
      <c r="TUL45" s="672"/>
      <c r="TUM45" s="740"/>
      <c r="TUN45" s="1140"/>
      <c r="TUO45" s="671"/>
      <c r="TUP45" s="672"/>
      <c r="TUQ45" s="740"/>
      <c r="TUR45" s="1140"/>
      <c r="TUS45" s="671"/>
      <c r="TUT45" s="672"/>
      <c r="TUU45" s="740"/>
      <c r="TUV45" s="1140"/>
      <c r="TUW45" s="671"/>
      <c r="TUX45" s="672"/>
      <c r="TUY45" s="740"/>
      <c r="TUZ45" s="1140"/>
      <c r="TVA45" s="671"/>
      <c r="TVB45" s="672"/>
      <c r="TVC45" s="740"/>
      <c r="TVD45" s="1140"/>
      <c r="TVE45" s="671"/>
      <c r="TVF45" s="672"/>
      <c r="TVG45" s="740"/>
      <c r="TVH45" s="1140"/>
      <c r="TVI45" s="671"/>
      <c r="TVJ45" s="672"/>
      <c r="TVK45" s="740"/>
      <c r="TVL45" s="1140"/>
      <c r="TVM45" s="671"/>
      <c r="TVN45" s="672"/>
      <c r="TVO45" s="740"/>
      <c r="TVP45" s="1140"/>
      <c r="TVQ45" s="671"/>
      <c r="TVR45" s="672"/>
      <c r="TVS45" s="740"/>
      <c r="TVT45" s="1140"/>
      <c r="TVU45" s="671"/>
      <c r="TVV45" s="672"/>
      <c r="TVW45" s="740"/>
      <c r="TVX45" s="1140"/>
      <c r="TVY45" s="671"/>
      <c r="TVZ45" s="672"/>
      <c r="TWA45" s="740"/>
      <c r="TWB45" s="1140"/>
      <c r="TWC45" s="671"/>
      <c r="TWD45" s="672"/>
      <c r="TWE45" s="740"/>
      <c r="TWF45" s="1140"/>
      <c r="TWG45" s="671"/>
      <c r="TWH45" s="672"/>
      <c r="TWI45" s="740"/>
      <c r="TWJ45" s="1140"/>
      <c r="TWK45" s="671"/>
      <c r="TWL45" s="672"/>
      <c r="TWM45" s="740"/>
      <c r="TWN45" s="1140"/>
      <c r="TWO45" s="671"/>
      <c r="TWP45" s="672"/>
      <c r="TWQ45" s="740"/>
      <c r="TWR45" s="1140"/>
      <c r="TWS45" s="671"/>
      <c r="TWT45" s="672"/>
      <c r="TWU45" s="740"/>
      <c r="TWV45" s="1140"/>
      <c r="TWW45" s="671"/>
      <c r="TWX45" s="672"/>
      <c r="TWY45" s="740"/>
      <c r="TWZ45" s="1140"/>
      <c r="TXA45" s="671"/>
      <c r="TXB45" s="672"/>
      <c r="TXC45" s="740"/>
      <c r="TXD45" s="1140"/>
      <c r="TXE45" s="671"/>
      <c r="TXF45" s="672"/>
      <c r="TXG45" s="740"/>
      <c r="TXH45" s="1140"/>
      <c r="TXI45" s="671"/>
      <c r="TXJ45" s="672"/>
      <c r="TXK45" s="740"/>
      <c r="TXL45" s="1140"/>
      <c r="TXM45" s="671"/>
      <c r="TXN45" s="672"/>
      <c r="TXO45" s="740"/>
      <c r="TXP45" s="1140"/>
      <c r="TXQ45" s="671"/>
      <c r="TXR45" s="672"/>
      <c r="TXS45" s="740"/>
      <c r="TXT45" s="1140"/>
      <c r="TXU45" s="671"/>
      <c r="TXV45" s="672"/>
      <c r="TXW45" s="740"/>
      <c r="TXX45" s="1140"/>
      <c r="TXY45" s="671"/>
      <c r="TXZ45" s="672"/>
      <c r="TYA45" s="740"/>
      <c r="TYB45" s="1140"/>
      <c r="TYC45" s="671"/>
      <c r="TYD45" s="672"/>
      <c r="TYE45" s="740"/>
      <c r="TYF45" s="1140"/>
      <c r="TYG45" s="671"/>
      <c r="TYH45" s="672"/>
      <c r="TYI45" s="740"/>
      <c r="TYJ45" s="1140"/>
      <c r="TYK45" s="671"/>
      <c r="TYL45" s="672"/>
      <c r="TYM45" s="740"/>
      <c r="TYN45" s="1140"/>
      <c r="TYO45" s="671"/>
      <c r="TYP45" s="672"/>
      <c r="TYQ45" s="740"/>
      <c r="TYR45" s="1140"/>
      <c r="TYS45" s="671"/>
      <c r="TYT45" s="672"/>
      <c r="TYU45" s="740"/>
      <c r="TYV45" s="1140"/>
      <c r="TYW45" s="671"/>
      <c r="TYX45" s="672"/>
      <c r="TYY45" s="740"/>
      <c r="TYZ45" s="1140"/>
      <c r="TZA45" s="671"/>
      <c r="TZB45" s="672"/>
      <c r="TZC45" s="740"/>
      <c r="TZD45" s="1140"/>
      <c r="TZE45" s="671"/>
      <c r="TZF45" s="672"/>
      <c r="TZG45" s="740"/>
      <c r="TZH45" s="1140"/>
      <c r="TZI45" s="671"/>
      <c r="TZJ45" s="672"/>
      <c r="TZK45" s="740"/>
      <c r="TZL45" s="1140"/>
      <c r="TZM45" s="671"/>
      <c r="TZN45" s="672"/>
      <c r="TZO45" s="740"/>
      <c r="TZP45" s="1140"/>
      <c r="TZQ45" s="671"/>
      <c r="TZR45" s="672"/>
      <c r="TZS45" s="740"/>
      <c r="TZT45" s="1140"/>
      <c r="TZU45" s="671"/>
      <c r="TZV45" s="672"/>
      <c r="TZW45" s="740"/>
      <c r="TZX45" s="1140"/>
      <c r="TZY45" s="671"/>
      <c r="TZZ45" s="672"/>
      <c r="UAA45" s="740"/>
      <c r="UAB45" s="1140"/>
      <c r="UAC45" s="671"/>
      <c r="UAD45" s="672"/>
      <c r="UAE45" s="740"/>
      <c r="UAF45" s="1140"/>
      <c r="UAG45" s="671"/>
      <c r="UAH45" s="672"/>
      <c r="UAI45" s="740"/>
      <c r="UAJ45" s="1140"/>
      <c r="UAK45" s="671"/>
      <c r="UAL45" s="672"/>
      <c r="UAM45" s="740"/>
      <c r="UAN45" s="1140"/>
      <c r="UAO45" s="671"/>
      <c r="UAP45" s="672"/>
      <c r="UAQ45" s="740"/>
      <c r="UAR45" s="1140"/>
      <c r="UAS45" s="671"/>
      <c r="UAT45" s="672"/>
      <c r="UAU45" s="740"/>
      <c r="UAV45" s="1140"/>
      <c r="UAW45" s="671"/>
      <c r="UAX45" s="672"/>
      <c r="UAY45" s="740"/>
      <c r="UAZ45" s="1140"/>
      <c r="UBA45" s="671"/>
      <c r="UBB45" s="672"/>
      <c r="UBC45" s="740"/>
      <c r="UBD45" s="1140"/>
      <c r="UBE45" s="671"/>
      <c r="UBF45" s="672"/>
      <c r="UBG45" s="740"/>
      <c r="UBH45" s="1140"/>
      <c r="UBI45" s="671"/>
      <c r="UBJ45" s="672"/>
      <c r="UBK45" s="740"/>
      <c r="UBL45" s="1140"/>
      <c r="UBM45" s="671"/>
      <c r="UBN45" s="672"/>
      <c r="UBO45" s="740"/>
      <c r="UBP45" s="1140"/>
      <c r="UBQ45" s="671"/>
      <c r="UBR45" s="672"/>
      <c r="UBS45" s="740"/>
      <c r="UBT45" s="1140"/>
      <c r="UBU45" s="671"/>
      <c r="UBV45" s="672"/>
      <c r="UBW45" s="740"/>
      <c r="UBX45" s="1140"/>
      <c r="UBY45" s="671"/>
      <c r="UBZ45" s="672"/>
      <c r="UCA45" s="740"/>
      <c r="UCB45" s="1140"/>
      <c r="UCC45" s="671"/>
      <c r="UCD45" s="672"/>
      <c r="UCE45" s="740"/>
      <c r="UCF45" s="1140"/>
      <c r="UCG45" s="671"/>
      <c r="UCH45" s="672"/>
      <c r="UCI45" s="740"/>
      <c r="UCJ45" s="1140"/>
      <c r="UCK45" s="671"/>
      <c r="UCL45" s="672"/>
      <c r="UCM45" s="740"/>
      <c r="UCN45" s="1140"/>
      <c r="UCO45" s="671"/>
      <c r="UCP45" s="672"/>
      <c r="UCQ45" s="740"/>
      <c r="UCR45" s="1140"/>
      <c r="UCS45" s="671"/>
      <c r="UCT45" s="672"/>
      <c r="UCU45" s="740"/>
      <c r="UCV45" s="1140"/>
      <c r="UCW45" s="671"/>
      <c r="UCX45" s="672"/>
      <c r="UCY45" s="740"/>
      <c r="UCZ45" s="1140"/>
      <c r="UDA45" s="671"/>
      <c r="UDB45" s="672"/>
      <c r="UDC45" s="740"/>
      <c r="UDD45" s="1140"/>
      <c r="UDE45" s="671"/>
      <c r="UDF45" s="672"/>
      <c r="UDG45" s="740"/>
      <c r="UDH45" s="1140"/>
      <c r="UDI45" s="671"/>
      <c r="UDJ45" s="672"/>
      <c r="UDK45" s="740"/>
      <c r="UDL45" s="1140"/>
      <c r="UDM45" s="671"/>
      <c r="UDN45" s="672"/>
      <c r="UDO45" s="740"/>
      <c r="UDP45" s="1140"/>
      <c r="UDQ45" s="671"/>
      <c r="UDR45" s="672"/>
      <c r="UDS45" s="740"/>
      <c r="UDT45" s="1140"/>
      <c r="UDU45" s="671"/>
      <c r="UDV45" s="672"/>
      <c r="UDW45" s="740"/>
      <c r="UDX45" s="1140"/>
      <c r="UDY45" s="671"/>
      <c r="UDZ45" s="672"/>
      <c r="UEA45" s="740"/>
      <c r="UEB45" s="1140"/>
      <c r="UEC45" s="671"/>
      <c r="UED45" s="672"/>
      <c r="UEE45" s="740"/>
      <c r="UEF45" s="1140"/>
      <c r="UEG45" s="671"/>
      <c r="UEH45" s="672"/>
      <c r="UEI45" s="740"/>
      <c r="UEJ45" s="1140"/>
      <c r="UEK45" s="671"/>
      <c r="UEL45" s="672"/>
      <c r="UEM45" s="740"/>
      <c r="UEN45" s="1140"/>
      <c r="UEO45" s="671"/>
      <c r="UEP45" s="672"/>
      <c r="UEQ45" s="740"/>
      <c r="UER45" s="1140"/>
      <c r="UES45" s="671"/>
      <c r="UET45" s="672"/>
      <c r="UEU45" s="740"/>
      <c r="UEV45" s="1140"/>
      <c r="UEW45" s="671"/>
      <c r="UEX45" s="672"/>
      <c r="UEY45" s="740"/>
      <c r="UEZ45" s="1140"/>
      <c r="UFA45" s="671"/>
      <c r="UFB45" s="672"/>
      <c r="UFC45" s="740"/>
      <c r="UFD45" s="1140"/>
      <c r="UFE45" s="671"/>
      <c r="UFF45" s="672"/>
      <c r="UFG45" s="740"/>
      <c r="UFH45" s="1140"/>
      <c r="UFI45" s="671"/>
      <c r="UFJ45" s="672"/>
      <c r="UFK45" s="740"/>
      <c r="UFL45" s="1140"/>
      <c r="UFM45" s="671"/>
      <c r="UFN45" s="672"/>
      <c r="UFO45" s="740"/>
      <c r="UFP45" s="1140"/>
      <c r="UFQ45" s="671"/>
      <c r="UFR45" s="672"/>
      <c r="UFS45" s="740"/>
      <c r="UFT45" s="1140"/>
      <c r="UFU45" s="671"/>
      <c r="UFV45" s="672"/>
      <c r="UFW45" s="740"/>
      <c r="UFX45" s="1140"/>
      <c r="UFY45" s="671"/>
      <c r="UFZ45" s="672"/>
      <c r="UGA45" s="740"/>
      <c r="UGB45" s="1140"/>
      <c r="UGC45" s="671"/>
      <c r="UGD45" s="672"/>
      <c r="UGE45" s="740"/>
      <c r="UGF45" s="1140"/>
      <c r="UGG45" s="671"/>
      <c r="UGH45" s="672"/>
      <c r="UGI45" s="740"/>
      <c r="UGJ45" s="1140"/>
      <c r="UGK45" s="671"/>
      <c r="UGL45" s="672"/>
      <c r="UGM45" s="740"/>
      <c r="UGN45" s="1140"/>
      <c r="UGO45" s="671"/>
      <c r="UGP45" s="672"/>
      <c r="UGQ45" s="740"/>
      <c r="UGR45" s="1140"/>
      <c r="UGS45" s="671"/>
      <c r="UGT45" s="672"/>
      <c r="UGU45" s="740"/>
      <c r="UGV45" s="1140"/>
      <c r="UGW45" s="671"/>
      <c r="UGX45" s="672"/>
      <c r="UGY45" s="740"/>
      <c r="UGZ45" s="1140"/>
      <c r="UHA45" s="671"/>
      <c r="UHB45" s="672"/>
      <c r="UHC45" s="740"/>
      <c r="UHD45" s="1140"/>
      <c r="UHE45" s="671"/>
      <c r="UHF45" s="672"/>
      <c r="UHG45" s="740"/>
      <c r="UHH45" s="1140"/>
      <c r="UHI45" s="671"/>
      <c r="UHJ45" s="672"/>
      <c r="UHK45" s="740"/>
      <c r="UHL45" s="1140"/>
      <c r="UHM45" s="671"/>
      <c r="UHN45" s="672"/>
      <c r="UHO45" s="740"/>
      <c r="UHP45" s="1140"/>
      <c r="UHQ45" s="671"/>
      <c r="UHR45" s="672"/>
      <c r="UHS45" s="740"/>
      <c r="UHT45" s="1140"/>
      <c r="UHU45" s="671"/>
      <c r="UHV45" s="672"/>
      <c r="UHW45" s="740"/>
      <c r="UHX45" s="1140"/>
      <c r="UHY45" s="671"/>
      <c r="UHZ45" s="672"/>
      <c r="UIA45" s="740"/>
      <c r="UIB45" s="1140"/>
      <c r="UIC45" s="671"/>
      <c r="UID45" s="672"/>
      <c r="UIE45" s="740"/>
      <c r="UIF45" s="1140"/>
      <c r="UIG45" s="671"/>
      <c r="UIH45" s="672"/>
      <c r="UII45" s="740"/>
      <c r="UIJ45" s="1140"/>
      <c r="UIK45" s="671"/>
      <c r="UIL45" s="672"/>
      <c r="UIM45" s="740"/>
      <c r="UIN45" s="1140"/>
      <c r="UIO45" s="671"/>
      <c r="UIP45" s="672"/>
      <c r="UIQ45" s="740"/>
      <c r="UIR45" s="1140"/>
      <c r="UIS45" s="671"/>
      <c r="UIT45" s="672"/>
      <c r="UIU45" s="740"/>
      <c r="UIV45" s="1140"/>
      <c r="UIW45" s="671"/>
      <c r="UIX45" s="672"/>
      <c r="UIY45" s="740"/>
      <c r="UIZ45" s="1140"/>
      <c r="UJA45" s="671"/>
      <c r="UJB45" s="672"/>
      <c r="UJC45" s="740"/>
      <c r="UJD45" s="1140"/>
      <c r="UJE45" s="671"/>
      <c r="UJF45" s="672"/>
      <c r="UJG45" s="740"/>
      <c r="UJH45" s="1140"/>
      <c r="UJI45" s="671"/>
      <c r="UJJ45" s="672"/>
      <c r="UJK45" s="740"/>
      <c r="UJL45" s="1140"/>
      <c r="UJM45" s="671"/>
      <c r="UJN45" s="672"/>
      <c r="UJO45" s="740"/>
      <c r="UJP45" s="1140"/>
      <c r="UJQ45" s="671"/>
      <c r="UJR45" s="672"/>
      <c r="UJS45" s="740"/>
      <c r="UJT45" s="1140"/>
      <c r="UJU45" s="671"/>
      <c r="UJV45" s="672"/>
      <c r="UJW45" s="740"/>
      <c r="UJX45" s="1140"/>
      <c r="UJY45" s="671"/>
      <c r="UJZ45" s="672"/>
      <c r="UKA45" s="740"/>
      <c r="UKB45" s="1140"/>
      <c r="UKC45" s="671"/>
      <c r="UKD45" s="672"/>
      <c r="UKE45" s="740"/>
      <c r="UKF45" s="1140"/>
      <c r="UKG45" s="671"/>
      <c r="UKH45" s="672"/>
      <c r="UKI45" s="740"/>
      <c r="UKJ45" s="1140"/>
      <c r="UKK45" s="671"/>
      <c r="UKL45" s="672"/>
      <c r="UKM45" s="740"/>
      <c r="UKN45" s="1140"/>
      <c r="UKO45" s="671"/>
      <c r="UKP45" s="672"/>
      <c r="UKQ45" s="740"/>
      <c r="UKR45" s="1140"/>
      <c r="UKS45" s="671"/>
      <c r="UKT45" s="672"/>
      <c r="UKU45" s="740"/>
      <c r="UKV45" s="1140"/>
      <c r="UKW45" s="671"/>
      <c r="UKX45" s="672"/>
      <c r="UKY45" s="740"/>
      <c r="UKZ45" s="1140"/>
      <c r="ULA45" s="671"/>
      <c r="ULB45" s="672"/>
      <c r="ULC45" s="740"/>
      <c r="ULD45" s="1140"/>
      <c r="ULE45" s="671"/>
      <c r="ULF45" s="672"/>
      <c r="ULG45" s="740"/>
      <c r="ULH45" s="1140"/>
      <c r="ULI45" s="671"/>
      <c r="ULJ45" s="672"/>
      <c r="ULK45" s="740"/>
      <c r="ULL45" s="1140"/>
      <c r="ULM45" s="671"/>
      <c r="ULN45" s="672"/>
      <c r="ULO45" s="740"/>
      <c r="ULP45" s="1140"/>
      <c r="ULQ45" s="671"/>
      <c r="ULR45" s="672"/>
      <c r="ULS45" s="740"/>
      <c r="ULT45" s="1140"/>
      <c r="ULU45" s="671"/>
      <c r="ULV45" s="672"/>
      <c r="ULW45" s="740"/>
      <c r="ULX45" s="1140"/>
      <c r="ULY45" s="671"/>
      <c r="ULZ45" s="672"/>
      <c r="UMA45" s="740"/>
      <c r="UMB45" s="1140"/>
      <c r="UMC45" s="671"/>
      <c r="UMD45" s="672"/>
      <c r="UME45" s="740"/>
      <c r="UMF45" s="1140"/>
      <c r="UMG45" s="671"/>
      <c r="UMH45" s="672"/>
      <c r="UMI45" s="740"/>
      <c r="UMJ45" s="1140"/>
      <c r="UMK45" s="671"/>
      <c r="UML45" s="672"/>
      <c r="UMM45" s="740"/>
      <c r="UMN45" s="1140"/>
      <c r="UMO45" s="671"/>
      <c r="UMP45" s="672"/>
      <c r="UMQ45" s="740"/>
      <c r="UMR45" s="1140"/>
      <c r="UMS45" s="671"/>
      <c r="UMT45" s="672"/>
      <c r="UMU45" s="740"/>
      <c r="UMV45" s="1140"/>
      <c r="UMW45" s="671"/>
      <c r="UMX45" s="672"/>
      <c r="UMY45" s="740"/>
      <c r="UMZ45" s="1140"/>
      <c r="UNA45" s="671"/>
      <c r="UNB45" s="672"/>
      <c r="UNC45" s="740"/>
      <c r="UND45" s="1140"/>
      <c r="UNE45" s="671"/>
      <c r="UNF45" s="672"/>
      <c r="UNG45" s="740"/>
      <c r="UNH45" s="1140"/>
      <c r="UNI45" s="671"/>
      <c r="UNJ45" s="672"/>
      <c r="UNK45" s="740"/>
      <c r="UNL45" s="1140"/>
      <c r="UNM45" s="671"/>
      <c r="UNN45" s="672"/>
      <c r="UNO45" s="740"/>
      <c r="UNP45" s="1140"/>
      <c r="UNQ45" s="671"/>
      <c r="UNR45" s="672"/>
      <c r="UNS45" s="740"/>
      <c r="UNT45" s="1140"/>
      <c r="UNU45" s="671"/>
      <c r="UNV45" s="672"/>
      <c r="UNW45" s="740"/>
      <c r="UNX45" s="1140"/>
      <c r="UNY45" s="671"/>
      <c r="UNZ45" s="672"/>
      <c r="UOA45" s="740"/>
      <c r="UOB45" s="1140"/>
      <c r="UOC45" s="671"/>
      <c r="UOD45" s="672"/>
      <c r="UOE45" s="740"/>
      <c r="UOF45" s="1140"/>
      <c r="UOG45" s="671"/>
      <c r="UOH45" s="672"/>
      <c r="UOI45" s="740"/>
      <c r="UOJ45" s="1140"/>
      <c r="UOK45" s="671"/>
      <c r="UOL45" s="672"/>
      <c r="UOM45" s="740"/>
      <c r="UON45" s="1140"/>
      <c r="UOO45" s="671"/>
      <c r="UOP45" s="672"/>
      <c r="UOQ45" s="740"/>
      <c r="UOR45" s="1140"/>
      <c r="UOS45" s="671"/>
      <c r="UOT45" s="672"/>
      <c r="UOU45" s="740"/>
      <c r="UOV45" s="1140"/>
      <c r="UOW45" s="671"/>
      <c r="UOX45" s="672"/>
      <c r="UOY45" s="740"/>
      <c r="UOZ45" s="1140"/>
      <c r="UPA45" s="671"/>
      <c r="UPB45" s="672"/>
      <c r="UPC45" s="740"/>
      <c r="UPD45" s="1140"/>
      <c r="UPE45" s="671"/>
      <c r="UPF45" s="672"/>
      <c r="UPG45" s="740"/>
      <c r="UPH45" s="1140"/>
      <c r="UPI45" s="671"/>
      <c r="UPJ45" s="672"/>
      <c r="UPK45" s="740"/>
      <c r="UPL45" s="1140"/>
      <c r="UPM45" s="671"/>
      <c r="UPN45" s="672"/>
      <c r="UPO45" s="740"/>
      <c r="UPP45" s="1140"/>
      <c r="UPQ45" s="671"/>
      <c r="UPR45" s="672"/>
      <c r="UPS45" s="740"/>
      <c r="UPT45" s="1140"/>
      <c r="UPU45" s="671"/>
      <c r="UPV45" s="672"/>
      <c r="UPW45" s="740"/>
      <c r="UPX45" s="1140"/>
      <c r="UPY45" s="671"/>
      <c r="UPZ45" s="672"/>
      <c r="UQA45" s="740"/>
      <c r="UQB45" s="1140"/>
      <c r="UQC45" s="671"/>
      <c r="UQD45" s="672"/>
      <c r="UQE45" s="740"/>
      <c r="UQF45" s="1140"/>
      <c r="UQG45" s="671"/>
      <c r="UQH45" s="672"/>
      <c r="UQI45" s="740"/>
      <c r="UQJ45" s="1140"/>
      <c r="UQK45" s="671"/>
      <c r="UQL45" s="672"/>
      <c r="UQM45" s="740"/>
      <c r="UQN45" s="1140"/>
      <c r="UQO45" s="671"/>
      <c r="UQP45" s="672"/>
      <c r="UQQ45" s="740"/>
      <c r="UQR45" s="1140"/>
      <c r="UQS45" s="671"/>
      <c r="UQT45" s="672"/>
      <c r="UQU45" s="740"/>
      <c r="UQV45" s="1140"/>
      <c r="UQW45" s="671"/>
      <c r="UQX45" s="672"/>
      <c r="UQY45" s="740"/>
      <c r="UQZ45" s="1140"/>
      <c r="URA45" s="671"/>
      <c r="URB45" s="672"/>
      <c r="URC45" s="740"/>
      <c r="URD45" s="1140"/>
      <c r="URE45" s="671"/>
      <c r="URF45" s="672"/>
      <c r="URG45" s="740"/>
      <c r="URH45" s="1140"/>
      <c r="URI45" s="671"/>
      <c r="URJ45" s="672"/>
      <c r="URK45" s="740"/>
      <c r="URL45" s="1140"/>
      <c r="URM45" s="671"/>
      <c r="URN45" s="672"/>
      <c r="URO45" s="740"/>
      <c r="URP45" s="1140"/>
      <c r="URQ45" s="671"/>
      <c r="URR45" s="672"/>
      <c r="URS45" s="740"/>
      <c r="URT45" s="1140"/>
      <c r="URU45" s="671"/>
      <c r="URV45" s="672"/>
      <c r="URW45" s="740"/>
      <c r="URX45" s="1140"/>
      <c r="URY45" s="671"/>
      <c r="URZ45" s="672"/>
      <c r="USA45" s="740"/>
      <c r="USB45" s="1140"/>
      <c r="USC45" s="671"/>
      <c r="USD45" s="672"/>
      <c r="USE45" s="740"/>
      <c r="USF45" s="1140"/>
      <c r="USG45" s="671"/>
      <c r="USH45" s="672"/>
      <c r="USI45" s="740"/>
      <c r="USJ45" s="1140"/>
      <c r="USK45" s="671"/>
      <c r="USL45" s="672"/>
      <c r="USM45" s="740"/>
      <c r="USN45" s="1140"/>
      <c r="USO45" s="671"/>
      <c r="USP45" s="672"/>
      <c r="USQ45" s="740"/>
      <c r="USR45" s="1140"/>
      <c r="USS45" s="671"/>
      <c r="UST45" s="672"/>
      <c r="USU45" s="740"/>
      <c r="USV45" s="1140"/>
      <c r="USW45" s="671"/>
      <c r="USX45" s="672"/>
      <c r="USY45" s="740"/>
      <c r="USZ45" s="1140"/>
      <c r="UTA45" s="671"/>
      <c r="UTB45" s="672"/>
      <c r="UTC45" s="740"/>
      <c r="UTD45" s="1140"/>
      <c r="UTE45" s="671"/>
      <c r="UTF45" s="672"/>
      <c r="UTG45" s="740"/>
      <c r="UTH45" s="1140"/>
      <c r="UTI45" s="671"/>
      <c r="UTJ45" s="672"/>
      <c r="UTK45" s="740"/>
      <c r="UTL45" s="1140"/>
      <c r="UTM45" s="671"/>
      <c r="UTN45" s="672"/>
      <c r="UTO45" s="740"/>
      <c r="UTP45" s="1140"/>
      <c r="UTQ45" s="671"/>
      <c r="UTR45" s="672"/>
      <c r="UTS45" s="740"/>
      <c r="UTT45" s="1140"/>
      <c r="UTU45" s="671"/>
      <c r="UTV45" s="672"/>
      <c r="UTW45" s="740"/>
      <c r="UTX45" s="1140"/>
      <c r="UTY45" s="671"/>
      <c r="UTZ45" s="672"/>
      <c r="UUA45" s="740"/>
      <c r="UUB45" s="1140"/>
      <c r="UUC45" s="671"/>
      <c r="UUD45" s="672"/>
      <c r="UUE45" s="740"/>
      <c r="UUF45" s="1140"/>
      <c r="UUG45" s="671"/>
      <c r="UUH45" s="672"/>
      <c r="UUI45" s="740"/>
      <c r="UUJ45" s="1140"/>
      <c r="UUK45" s="671"/>
      <c r="UUL45" s="672"/>
      <c r="UUM45" s="740"/>
      <c r="UUN45" s="1140"/>
      <c r="UUO45" s="671"/>
      <c r="UUP45" s="672"/>
      <c r="UUQ45" s="740"/>
      <c r="UUR45" s="1140"/>
      <c r="UUS45" s="671"/>
      <c r="UUT45" s="672"/>
      <c r="UUU45" s="740"/>
      <c r="UUV45" s="1140"/>
      <c r="UUW45" s="671"/>
      <c r="UUX45" s="672"/>
      <c r="UUY45" s="740"/>
      <c r="UUZ45" s="1140"/>
      <c r="UVA45" s="671"/>
      <c r="UVB45" s="672"/>
      <c r="UVC45" s="740"/>
      <c r="UVD45" s="1140"/>
      <c r="UVE45" s="671"/>
      <c r="UVF45" s="672"/>
      <c r="UVG45" s="740"/>
      <c r="UVH45" s="1140"/>
      <c r="UVI45" s="671"/>
      <c r="UVJ45" s="672"/>
      <c r="UVK45" s="740"/>
      <c r="UVL45" s="1140"/>
      <c r="UVM45" s="671"/>
      <c r="UVN45" s="672"/>
      <c r="UVO45" s="740"/>
      <c r="UVP45" s="1140"/>
      <c r="UVQ45" s="671"/>
      <c r="UVR45" s="672"/>
      <c r="UVS45" s="740"/>
      <c r="UVT45" s="1140"/>
      <c r="UVU45" s="671"/>
      <c r="UVV45" s="672"/>
      <c r="UVW45" s="740"/>
      <c r="UVX45" s="1140"/>
      <c r="UVY45" s="671"/>
      <c r="UVZ45" s="672"/>
      <c r="UWA45" s="740"/>
      <c r="UWB45" s="1140"/>
      <c r="UWC45" s="671"/>
      <c r="UWD45" s="672"/>
      <c r="UWE45" s="740"/>
      <c r="UWF45" s="1140"/>
      <c r="UWG45" s="671"/>
      <c r="UWH45" s="672"/>
      <c r="UWI45" s="740"/>
      <c r="UWJ45" s="1140"/>
      <c r="UWK45" s="671"/>
      <c r="UWL45" s="672"/>
      <c r="UWM45" s="740"/>
      <c r="UWN45" s="1140"/>
      <c r="UWO45" s="671"/>
      <c r="UWP45" s="672"/>
      <c r="UWQ45" s="740"/>
      <c r="UWR45" s="1140"/>
      <c r="UWS45" s="671"/>
      <c r="UWT45" s="672"/>
      <c r="UWU45" s="740"/>
      <c r="UWV45" s="1140"/>
      <c r="UWW45" s="671"/>
      <c r="UWX45" s="672"/>
      <c r="UWY45" s="740"/>
      <c r="UWZ45" s="1140"/>
      <c r="UXA45" s="671"/>
      <c r="UXB45" s="672"/>
      <c r="UXC45" s="740"/>
      <c r="UXD45" s="1140"/>
      <c r="UXE45" s="671"/>
      <c r="UXF45" s="672"/>
      <c r="UXG45" s="740"/>
      <c r="UXH45" s="1140"/>
      <c r="UXI45" s="671"/>
      <c r="UXJ45" s="672"/>
      <c r="UXK45" s="740"/>
      <c r="UXL45" s="1140"/>
      <c r="UXM45" s="671"/>
      <c r="UXN45" s="672"/>
      <c r="UXO45" s="740"/>
      <c r="UXP45" s="1140"/>
      <c r="UXQ45" s="671"/>
      <c r="UXR45" s="672"/>
      <c r="UXS45" s="740"/>
      <c r="UXT45" s="1140"/>
      <c r="UXU45" s="671"/>
      <c r="UXV45" s="672"/>
      <c r="UXW45" s="740"/>
      <c r="UXX45" s="1140"/>
      <c r="UXY45" s="671"/>
      <c r="UXZ45" s="672"/>
      <c r="UYA45" s="740"/>
      <c r="UYB45" s="1140"/>
      <c r="UYC45" s="671"/>
      <c r="UYD45" s="672"/>
      <c r="UYE45" s="740"/>
      <c r="UYF45" s="1140"/>
      <c r="UYG45" s="671"/>
      <c r="UYH45" s="672"/>
      <c r="UYI45" s="740"/>
      <c r="UYJ45" s="1140"/>
      <c r="UYK45" s="671"/>
      <c r="UYL45" s="672"/>
      <c r="UYM45" s="740"/>
      <c r="UYN45" s="1140"/>
      <c r="UYO45" s="671"/>
      <c r="UYP45" s="672"/>
      <c r="UYQ45" s="740"/>
      <c r="UYR45" s="1140"/>
      <c r="UYS45" s="671"/>
      <c r="UYT45" s="672"/>
      <c r="UYU45" s="740"/>
      <c r="UYV45" s="1140"/>
      <c r="UYW45" s="671"/>
      <c r="UYX45" s="672"/>
      <c r="UYY45" s="740"/>
      <c r="UYZ45" s="1140"/>
      <c r="UZA45" s="671"/>
      <c r="UZB45" s="672"/>
      <c r="UZC45" s="740"/>
      <c r="UZD45" s="1140"/>
      <c r="UZE45" s="671"/>
      <c r="UZF45" s="672"/>
      <c r="UZG45" s="740"/>
      <c r="UZH45" s="1140"/>
      <c r="UZI45" s="671"/>
      <c r="UZJ45" s="672"/>
      <c r="UZK45" s="740"/>
      <c r="UZL45" s="1140"/>
      <c r="UZM45" s="671"/>
      <c r="UZN45" s="672"/>
      <c r="UZO45" s="740"/>
      <c r="UZP45" s="1140"/>
      <c r="UZQ45" s="671"/>
      <c r="UZR45" s="672"/>
      <c r="UZS45" s="740"/>
      <c r="UZT45" s="1140"/>
      <c r="UZU45" s="671"/>
      <c r="UZV45" s="672"/>
      <c r="UZW45" s="740"/>
      <c r="UZX45" s="1140"/>
      <c r="UZY45" s="671"/>
      <c r="UZZ45" s="672"/>
      <c r="VAA45" s="740"/>
      <c r="VAB45" s="1140"/>
      <c r="VAC45" s="671"/>
      <c r="VAD45" s="672"/>
      <c r="VAE45" s="740"/>
      <c r="VAF45" s="1140"/>
      <c r="VAG45" s="671"/>
      <c r="VAH45" s="672"/>
      <c r="VAI45" s="740"/>
      <c r="VAJ45" s="1140"/>
      <c r="VAK45" s="671"/>
      <c r="VAL45" s="672"/>
      <c r="VAM45" s="740"/>
      <c r="VAN45" s="1140"/>
      <c r="VAO45" s="671"/>
      <c r="VAP45" s="672"/>
      <c r="VAQ45" s="740"/>
      <c r="VAR45" s="1140"/>
      <c r="VAS45" s="671"/>
      <c r="VAT45" s="672"/>
      <c r="VAU45" s="740"/>
      <c r="VAV45" s="1140"/>
      <c r="VAW45" s="671"/>
      <c r="VAX45" s="672"/>
      <c r="VAY45" s="740"/>
      <c r="VAZ45" s="1140"/>
      <c r="VBA45" s="671"/>
      <c r="VBB45" s="672"/>
      <c r="VBC45" s="740"/>
      <c r="VBD45" s="1140"/>
      <c r="VBE45" s="671"/>
      <c r="VBF45" s="672"/>
      <c r="VBG45" s="740"/>
      <c r="VBH45" s="1140"/>
      <c r="VBI45" s="671"/>
      <c r="VBJ45" s="672"/>
      <c r="VBK45" s="740"/>
      <c r="VBL45" s="1140"/>
      <c r="VBM45" s="671"/>
      <c r="VBN45" s="672"/>
      <c r="VBO45" s="740"/>
      <c r="VBP45" s="1140"/>
      <c r="VBQ45" s="671"/>
      <c r="VBR45" s="672"/>
      <c r="VBS45" s="740"/>
      <c r="VBT45" s="1140"/>
      <c r="VBU45" s="671"/>
      <c r="VBV45" s="672"/>
      <c r="VBW45" s="740"/>
      <c r="VBX45" s="1140"/>
      <c r="VBY45" s="671"/>
      <c r="VBZ45" s="672"/>
      <c r="VCA45" s="740"/>
      <c r="VCB45" s="1140"/>
      <c r="VCC45" s="671"/>
      <c r="VCD45" s="672"/>
      <c r="VCE45" s="740"/>
      <c r="VCF45" s="1140"/>
      <c r="VCG45" s="671"/>
      <c r="VCH45" s="672"/>
      <c r="VCI45" s="740"/>
      <c r="VCJ45" s="1140"/>
      <c r="VCK45" s="671"/>
      <c r="VCL45" s="672"/>
      <c r="VCM45" s="740"/>
      <c r="VCN45" s="1140"/>
      <c r="VCO45" s="671"/>
      <c r="VCP45" s="672"/>
      <c r="VCQ45" s="740"/>
      <c r="VCR45" s="1140"/>
      <c r="VCS45" s="671"/>
      <c r="VCT45" s="672"/>
      <c r="VCU45" s="740"/>
      <c r="VCV45" s="1140"/>
      <c r="VCW45" s="671"/>
      <c r="VCX45" s="672"/>
      <c r="VCY45" s="740"/>
      <c r="VCZ45" s="1140"/>
      <c r="VDA45" s="671"/>
      <c r="VDB45" s="672"/>
      <c r="VDC45" s="740"/>
      <c r="VDD45" s="1140"/>
      <c r="VDE45" s="671"/>
      <c r="VDF45" s="672"/>
      <c r="VDG45" s="740"/>
      <c r="VDH45" s="1140"/>
      <c r="VDI45" s="671"/>
      <c r="VDJ45" s="672"/>
      <c r="VDK45" s="740"/>
      <c r="VDL45" s="1140"/>
      <c r="VDM45" s="671"/>
      <c r="VDN45" s="672"/>
      <c r="VDO45" s="740"/>
      <c r="VDP45" s="1140"/>
      <c r="VDQ45" s="671"/>
      <c r="VDR45" s="672"/>
      <c r="VDS45" s="740"/>
      <c r="VDT45" s="1140"/>
      <c r="VDU45" s="671"/>
      <c r="VDV45" s="672"/>
      <c r="VDW45" s="740"/>
      <c r="VDX45" s="1140"/>
      <c r="VDY45" s="671"/>
      <c r="VDZ45" s="672"/>
      <c r="VEA45" s="740"/>
      <c r="VEB45" s="1140"/>
      <c r="VEC45" s="671"/>
      <c r="VED45" s="672"/>
      <c r="VEE45" s="740"/>
      <c r="VEF45" s="1140"/>
      <c r="VEG45" s="671"/>
      <c r="VEH45" s="672"/>
      <c r="VEI45" s="740"/>
      <c r="VEJ45" s="1140"/>
      <c r="VEK45" s="671"/>
      <c r="VEL45" s="672"/>
      <c r="VEM45" s="740"/>
      <c r="VEN45" s="1140"/>
      <c r="VEO45" s="671"/>
      <c r="VEP45" s="672"/>
      <c r="VEQ45" s="740"/>
      <c r="VER45" s="1140"/>
      <c r="VES45" s="671"/>
      <c r="VET45" s="672"/>
      <c r="VEU45" s="740"/>
      <c r="VEV45" s="1140"/>
      <c r="VEW45" s="671"/>
      <c r="VEX45" s="672"/>
      <c r="VEY45" s="740"/>
      <c r="VEZ45" s="1140"/>
      <c r="VFA45" s="671"/>
      <c r="VFB45" s="672"/>
      <c r="VFC45" s="740"/>
      <c r="VFD45" s="1140"/>
      <c r="VFE45" s="671"/>
      <c r="VFF45" s="672"/>
      <c r="VFG45" s="740"/>
      <c r="VFH45" s="1140"/>
      <c r="VFI45" s="671"/>
      <c r="VFJ45" s="672"/>
      <c r="VFK45" s="740"/>
      <c r="VFL45" s="1140"/>
      <c r="VFM45" s="671"/>
      <c r="VFN45" s="672"/>
      <c r="VFO45" s="740"/>
      <c r="VFP45" s="1140"/>
      <c r="VFQ45" s="671"/>
      <c r="VFR45" s="672"/>
      <c r="VFS45" s="740"/>
      <c r="VFT45" s="1140"/>
      <c r="VFU45" s="671"/>
      <c r="VFV45" s="672"/>
      <c r="VFW45" s="740"/>
      <c r="VFX45" s="1140"/>
      <c r="VFY45" s="671"/>
      <c r="VFZ45" s="672"/>
      <c r="VGA45" s="740"/>
      <c r="VGB45" s="1140"/>
      <c r="VGC45" s="671"/>
      <c r="VGD45" s="672"/>
      <c r="VGE45" s="740"/>
      <c r="VGF45" s="1140"/>
      <c r="VGG45" s="671"/>
      <c r="VGH45" s="672"/>
      <c r="VGI45" s="740"/>
      <c r="VGJ45" s="1140"/>
      <c r="VGK45" s="671"/>
      <c r="VGL45" s="672"/>
      <c r="VGM45" s="740"/>
      <c r="VGN45" s="1140"/>
      <c r="VGO45" s="671"/>
      <c r="VGP45" s="672"/>
      <c r="VGQ45" s="740"/>
      <c r="VGR45" s="1140"/>
      <c r="VGS45" s="671"/>
      <c r="VGT45" s="672"/>
      <c r="VGU45" s="740"/>
      <c r="VGV45" s="1140"/>
      <c r="VGW45" s="671"/>
      <c r="VGX45" s="672"/>
      <c r="VGY45" s="740"/>
      <c r="VGZ45" s="1140"/>
      <c r="VHA45" s="671"/>
      <c r="VHB45" s="672"/>
      <c r="VHC45" s="740"/>
      <c r="VHD45" s="1140"/>
      <c r="VHE45" s="671"/>
      <c r="VHF45" s="672"/>
      <c r="VHG45" s="740"/>
      <c r="VHH45" s="1140"/>
      <c r="VHI45" s="671"/>
      <c r="VHJ45" s="672"/>
      <c r="VHK45" s="740"/>
      <c r="VHL45" s="1140"/>
      <c r="VHM45" s="671"/>
      <c r="VHN45" s="672"/>
      <c r="VHO45" s="740"/>
      <c r="VHP45" s="1140"/>
      <c r="VHQ45" s="671"/>
      <c r="VHR45" s="672"/>
      <c r="VHS45" s="740"/>
      <c r="VHT45" s="1140"/>
      <c r="VHU45" s="671"/>
      <c r="VHV45" s="672"/>
      <c r="VHW45" s="740"/>
      <c r="VHX45" s="1140"/>
      <c r="VHY45" s="671"/>
      <c r="VHZ45" s="672"/>
      <c r="VIA45" s="740"/>
      <c r="VIB45" s="1140"/>
      <c r="VIC45" s="671"/>
      <c r="VID45" s="672"/>
      <c r="VIE45" s="740"/>
      <c r="VIF45" s="1140"/>
      <c r="VIG45" s="671"/>
      <c r="VIH45" s="672"/>
      <c r="VII45" s="740"/>
      <c r="VIJ45" s="1140"/>
      <c r="VIK45" s="671"/>
      <c r="VIL45" s="672"/>
      <c r="VIM45" s="740"/>
      <c r="VIN45" s="1140"/>
      <c r="VIO45" s="671"/>
      <c r="VIP45" s="672"/>
      <c r="VIQ45" s="740"/>
      <c r="VIR45" s="1140"/>
      <c r="VIS45" s="671"/>
      <c r="VIT45" s="672"/>
      <c r="VIU45" s="740"/>
      <c r="VIV45" s="1140"/>
      <c r="VIW45" s="671"/>
      <c r="VIX45" s="672"/>
      <c r="VIY45" s="740"/>
      <c r="VIZ45" s="1140"/>
      <c r="VJA45" s="671"/>
      <c r="VJB45" s="672"/>
      <c r="VJC45" s="740"/>
      <c r="VJD45" s="1140"/>
      <c r="VJE45" s="671"/>
      <c r="VJF45" s="672"/>
      <c r="VJG45" s="740"/>
      <c r="VJH45" s="1140"/>
      <c r="VJI45" s="671"/>
      <c r="VJJ45" s="672"/>
      <c r="VJK45" s="740"/>
      <c r="VJL45" s="1140"/>
      <c r="VJM45" s="671"/>
      <c r="VJN45" s="672"/>
      <c r="VJO45" s="740"/>
      <c r="VJP45" s="1140"/>
      <c r="VJQ45" s="671"/>
      <c r="VJR45" s="672"/>
      <c r="VJS45" s="740"/>
      <c r="VJT45" s="1140"/>
      <c r="VJU45" s="671"/>
      <c r="VJV45" s="672"/>
      <c r="VJW45" s="740"/>
      <c r="VJX45" s="1140"/>
      <c r="VJY45" s="671"/>
      <c r="VJZ45" s="672"/>
      <c r="VKA45" s="740"/>
      <c r="VKB45" s="1140"/>
      <c r="VKC45" s="671"/>
      <c r="VKD45" s="672"/>
      <c r="VKE45" s="740"/>
      <c r="VKF45" s="1140"/>
      <c r="VKG45" s="671"/>
      <c r="VKH45" s="672"/>
      <c r="VKI45" s="740"/>
      <c r="VKJ45" s="1140"/>
      <c r="VKK45" s="671"/>
      <c r="VKL45" s="672"/>
      <c r="VKM45" s="740"/>
      <c r="VKN45" s="1140"/>
      <c r="VKO45" s="671"/>
      <c r="VKP45" s="672"/>
      <c r="VKQ45" s="740"/>
      <c r="VKR45" s="1140"/>
      <c r="VKS45" s="671"/>
      <c r="VKT45" s="672"/>
      <c r="VKU45" s="740"/>
      <c r="VKV45" s="1140"/>
      <c r="VKW45" s="671"/>
      <c r="VKX45" s="672"/>
      <c r="VKY45" s="740"/>
      <c r="VKZ45" s="1140"/>
      <c r="VLA45" s="671"/>
      <c r="VLB45" s="672"/>
      <c r="VLC45" s="740"/>
      <c r="VLD45" s="1140"/>
      <c r="VLE45" s="671"/>
      <c r="VLF45" s="672"/>
      <c r="VLG45" s="740"/>
      <c r="VLH45" s="1140"/>
      <c r="VLI45" s="671"/>
      <c r="VLJ45" s="672"/>
      <c r="VLK45" s="740"/>
      <c r="VLL45" s="1140"/>
      <c r="VLM45" s="671"/>
      <c r="VLN45" s="672"/>
      <c r="VLO45" s="740"/>
      <c r="VLP45" s="1140"/>
      <c r="VLQ45" s="671"/>
      <c r="VLR45" s="672"/>
      <c r="VLS45" s="740"/>
      <c r="VLT45" s="1140"/>
      <c r="VLU45" s="671"/>
      <c r="VLV45" s="672"/>
      <c r="VLW45" s="740"/>
      <c r="VLX45" s="1140"/>
      <c r="VLY45" s="671"/>
      <c r="VLZ45" s="672"/>
      <c r="VMA45" s="740"/>
      <c r="VMB45" s="1140"/>
      <c r="VMC45" s="671"/>
      <c r="VMD45" s="672"/>
      <c r="VME45" s="740"/>
      <c r="VMF45" s="1140"/>
      <c r="VMG45" s="671"/>
      <c r="VMH45" s="672"/>
      <c r="VMI45" s="740"/>
      <c r="VMJ45" s="1140"/>
      <c r="VMK45" s="671"/>
      <c r="VML45" s="672"/>
      <c r="VMM45" s="740"/>
      <c r="VMN45" s="1140"/>
      <c r="VMO45" s="671"/>
      <c r="VMP45" s="672"/>
      <c r="VMQ45" s="740"/>
      <c r="VMR45" s="1140"/>
      <c r="VMS45" s="671"/>
      <c r="VMT45" s="672"/>
      <c r="VMU45" s="740"/>
      <c r="VMV45" s="1140"/>
      <c r="VMW45" s="671"/>
      <c r="VMX45" s="672"/>
      <c r="VMY45" s="740"/>
      <c r="VMZ45" s="1140"/>
      <c r="VNA45" s="671"/>
      <c r="VNB45" s="672"/>
      <c r="VNC45" s="740"/>
      <c r="VND45" s="1140"/>
      <c r="VNE45" s="671"/>
      <c r="VNF45" s="672"/>
      <c r="VNG45" s="740"/>
      <c r="VNH45" s="1140"/>
      <c r="VNI45" s="671"/>
      <c r="VNJ45" s="672"/>
      <c r="VNK45" s="740"/>
      <c r="VNL45" s="1140"/>
      <c r="VNM45" s="671"/>
      <c r="VNN45" s="672"/>
      <c r="VNO45" s="740"/>
      <c r="VNP45" s="1140"/>
      <c r="VNQ45" s="671"/>
      <c r="VNR45" s="672"/>
      <c r="VNS45" s="740"/>
      <c r="VNT45" s="1140"/>
      <c r="VNU45" s="671"/>
      <c r="VNV45" s="672"/>
      <c r="VNW45" s="740"/>
      <c r="VNX45" s="1140"/>
      <c r="VNY45" s="671"/>
      <c r="VNZ45" s="672"/>
      <c r="VOA45" s="740"/>
      <c r="VOB45" s="1140"/>
      <c r="VOC45" s="671"/>
      <c r="VOD45" s="672"/>
      <c r="VOE45" s="740"/>
      <c r="VOF45" s="1140"/>
      <c r="VOG45" s="671"/>
      <c r="VOH45" s="672"/>
      <c r="VOI45" s="740"/>
      <c r="VOJ45" s="1140"/>
      <c r="VOK45" s="671"/>
      <c r="VOL45" s="672"/>
      <c r="VOM45" s="740"/>
      <c r="VON45" s="1140"/>
      <c r="VOO45" s="671"/>
      <c r="VOP45" s="672"/>
      <c r="VOQ45" s="740"/>
      <c r="VOR45" s="1140"/>
      <c r="VOS45" s="671"/>
      <c r="VOT45" s="672"/>
      <c r="VOU45" s="740"/>
      <c r="VOV45" s="1140"/>
      <c r="VOW45" s="671"/>
      <c r="VOX45" s="672"/>
      <c r="VOY45" s="740"/>
      <c r="VOZ45" s="1140"/>
      <c r="VPA45" s="671"/>
      <c r="VPB45" s="672"/>
      <c r="VPC45" s="740"/>
      <c r="VPD45" s="1140"/>
      <c r="VPE45" s="671"/>
      <c r="VPF45" s="672"/>
      <c r="VPG45" s="740"/>
      <c r="VPH45" s="1140"/>
      <c r="VPI45" s="671"/>
      <c r="VPJ45" s="672"/>
      <c r="VPK45" s="740"/>
      <c r="VPL45" s="1140"/>
      <c r="VPM45" s="671"/>
      <c r="VPN45" s="672"/>
      <c r="VPO45" s="740"/>
      <c r="VPP45" s="1140"/>
      <c r="VPQ45" s="671"/>
      <c r="VPR45" s="672"/>
      <c r="VPS45" s="740"/>
      <c r="VPT45" s="1140"/>
      <c r="VPU45" s="671"/>
      <c r="VPV45" s="672"/>
      <c r="VPW45" s="740"/>
      <c r="VPX45" s="1140"/>
      <c r="VPY45" s="671"/>
      <c r="VPZ45" s="672"/>
      <c r="VQA45" s="740"/>
      <c r="VQB45" s="1140"/>
      <c r="VQC45" s="671"/>
      <c r="VQD45" s="672"/>
      <c r="VQE45" s="740"/>
      <c r="VQF45" s="1140"/>
      <c r="VQG45" s="671"/>
      <c r="VQH45" s="672"/>
      <c r="VQI45" s="740"/>
      <c r="VQJ45" s="1140"/>
      <c r="VQK45" s="671"/>
      <c r="VQL45" s="672"/>
      <c r="VQM45" s="740"/>
      <c r="VQN45" s="1140"/>
      <c r="VQO45" s="671"/>
      <c r="VQP45" s="672"/>
      <c r="VQQ45" s="740"/>
      <c r="VQR45" s="1140"/>
      <c r="VQS45" s="671"/>
      <c r="VQT45" s="672"/>
      <c r="VQU45" s="740"/>
      <c r="VQV45" s="1140"/>
      <c r="VQW45" s="671"/>
      <c r="VQX45" s="672"/>
      <c r="VQY45" s="740"/>
      <c r="VQZ45" s="1140"/>
      <c r="VRA45" s="671"/>
      <c r="VRB45" s="672"/>
      <c r="VRC45" s="740"/>
      <c r="VRD45" s="1140"/>
      <c r="VRE45" s="671"/>
      <c r="VRF45" s="672"/>
      <c r="VRG45" s="740"/>
      <c r="VRH45" s="1140"/>
      <c r="VRI45" s="671"/>
      <c r="VRJ45" s="672"/>
      <c r="VRK45" s="740"/>
      <c r="VRL45" s="1140"/>
      <c r="VRM45" s="671"/>
      <c r="VRN45" s="672"/>
      <c r="VRO45" s="740"/>
      <c r="VRP45" s="1140"/>
      <c r="VRQ45" s="671"/>
      <c r="VRR45" s="672"/>
      <c r="VRS45" s="740"/>
      <c r="VRT45" s="1140"/>
      <c r="VRU45" s="671"/>
      <c r="VRV45" s="672"/>
      <c r="VRW45" s="740"/>
      <c r="VRX45" s="1140"/>
      <c r="VRY45" s="671"/>
      <c r="VRZ45" s="672"/>
      <c r="VSA45" s="740"/>
      <c r="VSB45" s="1140"/>
      <c r="VSC45" s="671"/>
      <c r="VSD45" s="672"/>
      <c r="VSE45" s="740"/>
      <c r="VSF45" s="1140"/>
      <c r="VSG45" s="671"/>
      <c r="VSH45" s="672"/>
      <c r="VSI45" s="740"/>
      <c r="VSJ45" s="1140"/>
      <c r="VSK45" s="671"/>
      <c r="VSL45" s="672"/>
      <c r="VSM45" s="740"/>
      <c r="VSN45" s="1140"/>
      <c r="VSO45" s="671"/>
      <c r="VSP45" s="672"/>
      <c r="VSQ45" s="740"/>
      <c r="VSR45" s="1140"/>
      <c r="VSS45" s="671"/>
      <c r="VST45" s="672"/>
      <c r="VSU45" s="740"/>
      <c r="VSV45" s="1140"/>
      <c r="VSW45" s="671"/>
      <c r="VSX45" s="672"/>
      <c r="VSY45" s="740"/>
      <c r="VSZ45" s="1140"/>
      <c r="VTA45" s="671"/>
      <c r="VTB45" s="672"/>
      <c r="VTC45" s="740"/>
      <c r="VTD45" s="1140"/>
      <c r="VTE45" s="671"/>
      <c r="VTF45" s="672"/>
      <c r="VTG45" s="740"/>
      <c r="VTH45" s="1140"/>
      <c r="VTI45" s="671"/>
      <c r="VTJ45" s="672"/>
      <c r="VTK45" s="740"/>
      <c r="VTL45" s="1140"/>
      <c r="VTM45" s="671"/>
      <c r="VTN45" s="672"/>
      <c r="VTO45" s="740"/>
      <c r="VTP45" s="1140"/>
      <c r="VTQ45" s="671"/>
      <c r="VTR45" s="672"/>
      <c r="VTS45" s="740"/>
      <c r="VTT45" s="1140"/>
      <c r="VTU45" s="671"/>
      <c r="VTV45" s="672"/>
      <c r="VTW45" s="740"/>
      <c r="VTX45" s="1140"/>
      <c r="VTY45" s="671"/>
      <c r="VTZ45" s="672"/>
      <c r="VUA45" s="740"/>
      <c r="VUB45" s="1140"/>
      <c r="VUC45" s="671"/>
      <c r="VUD45" s="672"/>
      <c r="VUE45" s="740"/>
      <c r="VUF45" s="1140"/>
      <c r="VUG45" s="671"/>
      <c r="VUH45" s="672"/>
      <c r="VUI45" s="740"/>
      <c r="VUJ45" s="1140"/>
      <c r="VUK45" s="671"/>
      <c r="VUL45" s="672"/>
      <c r="VUM45" s="740"/>
      <c r="VUN45" s="1140"/>
      <c r="VUO45" s="671"/>
      <c r="VUP45" s="672"/>
      <c r="VUQ45" s="740"/>
      <c r="VUR45" s="1140"/>
      <c r="VUS45" s="671"/>
      <c r="VUT45" s="672"/>
      <c r="VUU45" s="740"/>
      <c r="VUV45" s="1140"/>
      <c r="VUW45" s="671"/>
      <c r="VUX45" s="672"/>
      <c r="VUY45" s="740"/>
      <c r="VUZ45" s="1140"/>
      <c r="VVA45" s="671"/>
      <c r="VVB45" s="672"/>
      <c r="VVC45" s="740"/>
      <c r="VVD45" s="1140"/>
      <c r="VVE45" s="671"/>
      <c r="VVF45" s="672"/>
      <c r="VVG45" s="740"/>
      <c r="VVH45" s="1140"/>
      <c r="VVI45" s="671"/>
      <c r="VVJ45" s="672"/>
      <c r="VVK45" s="740"/>
      <c r="VVL45" s="1140"/>
      <c r="VVM45" s="671"/>
      <c r="VVN45" s="672"/>
      <c r="VVO45" s="740"/>
      <c r="VVP45" s="1140"/>
      <c r="VVQ45" s="671"/>
      <c r="VVR45" s="672"/>
      <c r="VVS45" s="740"/>
      <c r="VVT45" s="1140"/>
      <c r="VVU45" s="671"/>
      <c r="VVV45" s="672"/>
      <c r="VVW45" s="740"/>
      <c r="VVX45" s="1140"/>
      <c r="VVY45" s="671"/>
      <c r="VVZ45" s="672"/>
      <c r="VWA45" s="740"/>
      <c r="VWB45" s="1140"/>
      <c r="VWC45" s="671"/>
      <c r="VWD45" s="672"/>
      <c r="VWE45" s="740"/>
      <c r="VWF45" s="1140"/>
      <c r="VWG45" s="671"/>
      <c r="VWH45" s="672"/>
      <c r="VWI45" s="740"/>
      <c r="VWJ45" s="1140"/>
      <c r="VWK45" s="671"/>
      <c r="VWL45" s="672"/>
      <c r="VWM45" s="740"/>
      <c r="VWN45" s="1140"/>
      <c r="VWO45" s="671"/>
      <c r="VWP45" s="672"/>
      <c r="VWQ45" s="740"/>
      <c r="VWR45" s="1140"/>
      <c r="VWS45" s="671"/>
      <c r="VWT45" s="672"/>
      <c r="VWU45" s="740"/>
      <c r="VWV45" s="1140"/>
      <c r="VWW45" s="671"/>
      <c r="VWX45" s="672"/>
      <c r="VWY45" s="740"/>
      <c r="VWZ45" s="1140"/>
      <c r="VXA45" s="671"/>
      <c r="VXB45" s="672"/>
      <c r="VXC45" s="740"/>
      <c r="VXD45" s="1140"/>
      <c r="VXE45" s="671"/>
      <c r="VXF45" s="672"/>
      <c r="VXG45" s="740"/>
      <c r="VXH45" s="1140"/>
      <c r="VXI45" s="671"/>
      <c r="VXJ45" s="672"/>
      <c r="VXK45" s="740"/>
      <c r="VXL45" s="1140"/>
      <c r="VXM45" s="671"/>
      <c r="VXN45" s="672"/>
      <c r="VXO45" s="740"/>
      <c r="VXP45" s="1140"/>
      <c r="VXQ45" s="671"/>
      <c r="VXR45" s="672"/>
      <c r="VXS45" s="740"/>
      <c r="VXT45" s="1140"/>
      <c r="VXU45" s="671"/>
      <c r="VXV45" s="672"/>
      <c r="VXW45" s="740"/>
      <c r="VXX45" s="1140"/>
      <c r="VXY45" s="671"/>
      <c r="VXZ45" s="672"/>
      <c r="VYA45" s="740"/>
      <c r="VYB45" s="1140"/>
      <c r="VYC45" s="671"/>
      <c r="VYD45" s="672"/>
      <c r="VYE45" s="740"/>
      <c r="VYF45" s="1140"/>
      <c r="VYG45" s="671"/>
      <c r="VYH45" s="672"/>
      <c r="VYI45" s="740"/>
      <c r="VYJ45" s="1140"/>
      <c r="VYK45" s="671"/>
      <c r="VYL45" s="672"/>
      <c r="VYM45" s="740"/>
      <c r="VYN45" s="1140"/>
      <c r="VYO45" s="671"/>
      <c r="VYP45" s="672"/>
      <c r="VYQ45" s="740"/>
      <c r="VYR45" s="1140"/>
      <c r="VYS45" s="671"/>
      <c r="VYT45" s="672"/>
      <c r="VYU45" s="740"/>
      <c r="VYV45" s="1140"/>
      <c r="VYW45" s="671"/>
      <c r="VYX45" s="672"/>
      <c r="VYY45" s="740"/>
      <c r="VYZ45" s="1140"/>
      <c r="VZA45" s="671"/>
      <c r="VZB45" s="672"/>
      <c r="VZC45" s="740"/>
      <c r="VZD45" s="1140"/>
      <c r="VZE45" s="671"/>
      <c r="VZF45" s="672"/>
      <c r="VZG45" s="740"/>
      <c r="VZH45" s="1140"/>
      <c r="VZI45" s="671"/>
      <c r="VZJ45" s="672"/>
      <c r="VZK45" s="740"/>
      <c r="VZL45" s="1140"/>
      <c r="VZM45" s="671"/>
      <c r="VZN45" s="672"/>
      <c r="VZO45" s="740"/>
      <c r="VZP45" s="1140"/>
      <c r="VZQ45" s="671"/>
      <c r="VZR45" s="672"/>
      <c r="VZS45" s="740"/>
      <c r="VZT45" s="1140"/>
      <c r="VZU45" s="671"/>
      <c r="VZV45" s="672"/>
      <c r="VZW45" s="740"/>
      <c r="VZX45" s="1140"/>
      <c r="VZY45" s="671"/>
      <c r="VZZ45" s="672"/>
      <c r="WAA45" s="740"/>
      <c r="WAB45" s="1140"/>
      <c r="WAC45" s="671"/>
      <c r="WAD45" s="672"/>
      <c r="WAE45" s="740"/>
      <c r="WAF45" s="1140"/>
      <c r="WAG45" s="671"/>
      <c r="WAH45" s="672"/>
      <c r="WAI45" s="740"/>
      <c r="WAJ45" s="1140"/>
      <c r="WAK45" s="671"/>
      <c r="WAL45" s="672"/>
      <c r="WAM45" s="740"/>
      <c r="WAN45" s="1140"/>
      <c r="WAO45" s="671"/>
      <c r="WAP45" s="672"/>
      <c r="WAQ45" s="740"/>
      <c r="WAR45" s="1140"/>
      <c r="WAS45" s="671"/>
      <c r="WAT45" s="672"/>
      <c r="WAU45" s="740"/>
      <c r="WAV45" s="1140"/>
      <c r="WAW45" s="671"/>
      <c r="WAX45" s="672"/>
      <c r="WAY45" s="740"/>
      <c r="WAZ45" s="1140"/>
      <c r="WBA45" s="671"/>
      <c r="WBB45" s="672"/>
      <c r="WBC45" s="740"/>
      <c r="WBD45" s="1140"/>
      <c r="WBE45" s="671"/>
      <c r="WBF45" s="672"/>
      <c r="WBG45" s="740"/>
      <c r="WBH45" s="1140"/>
      <c r="WBI45" s="671"/>
      <c r="WBJ45" s="672"/>
      <c r="WBK45" s="740"/>
      <c r="WBL45" s="1140"/>
      <c r="WBM45" s="671"/>
      <c r="WBN45" s="672"/>
      <c r="WBO45" s="740"/>
      <c r="WBP45" s="1140"/>
      <c r="WBQ45" s="671"/>
      <c r="WBR45" s="672"/>
      <c r="WBS45" s="740"/>
      <c r="WBT45" s="1140"/>
      <c r="WBU45" s="671"/>
      <c r="WBV45" s="672"/>
      <c r="WBW45" s="740"/>
      <c r="WBX45" s="1140"/>
      <c r="WBY45" s="671"/>
      <c r="WBZ45" s="672"/>
      <c r="WCA45" s="740"/>
      <c r="WCB45" s="1140"/>
      <c r="WCC45" s="671"/>
      <c r="WCD45" s="672"/>
      <c r="WCE45" s="740"/>
      <c r="WCF45" s="1140"/>
      <c r="WCG45" s="671"/>
      <c r="WCH45" s="672"/>
      <c r="WCI45" s="740"/>
      <c r="WCJ45" s="1140"/>
      <c r="WCK45" s="671"/>
      <c r="WCL45" s="672"/>
      <c r="WCM45" s="740"/>
      <c r="WCN45" s="1140"/>
      <c r="WCO45" s="671"/>
      <c r="WCP45" s="672"/>
      <c r="WCQ45" s="740"/>
      <c r="WCR45" s="1140"/>
      <c r="WCS45" s="671"/>
      <c r="WCT45" s="672"/>
      <c r="WCU45" s="740"/>
      <c r="WCV45" s="1140"/>
      <c r="WCW45" s="671"/>
      <c r="WCX45" s="672"/>
      <c r="WCY45" s="740"/>
      <c r="WCZ45" s="1140"/>
      <c r="WDA45" s="671"/>
      <c r="WDB45" s="672"/>
      <c r="WDC45" s="740"/>
      <c r="WDD45" s="1140"/>
      <c r="WDE45" s="671"/>
      <c r="WDF45" s="672"/>
      <c r="WDG45" s="740"/>
      <c r="WDH45" s="1140"/>
      <c r="WDI45" s="671"/>
      <c r="WDJ45" s="672"/>
      <c r="WDK45" s="740"/>
      <c r="WDL45" s="1140"/>
      <c r="WDM45" s="671"/>
      <c r="WDN45" s="672"/>
      <c r="WDO45" s="740"/>
      <c r="WDP45" s="1140"/>
      <c r="WDQ45" s="671"/>
      <c r="WDR45" s="672"/>
      <c r="WDS45" s="740"/>
      <c r="WDT45" s="1140"/>
      <c r="WDU45" s="671"/>
      <c r="WDV45" s="672"/>
      <c r="WDW45" s="740"/>
      <c r="WDX45" s="1140"/>
      <c r="WDY45" s="671"/>
      <c r="WDZ45" s="672"/>
      <c r="WEA45" s="740"/>
      <c r="WEB45" s="1140"/>
      <c r="WEC45" s="671"/>
      <c r="WED45" s="672"/>
      <c r="WEE45" s="740"/>
      <c r="WEF45" s="1140"/>
      <c r="WEG45" s="671"/>
      <c r="WEH45" s="672"/>
      <c r="WEI45" s="740"/>
      <c r="WEJ45" s="1140"/>
      <c r="WEK45" s="671"/>
      <c r="WEL45" s="672"/>
      <c r="WEM45" s="740"/>
      <c r="WEN45" s="1140"/>
      <c r="WEO45" s="671"/>
      <c r="WEP45" s="672"/>
      <c r="WEQ45" s="740"/>
      <c r="WER45" s="1140"/>
      <c r="WES45" s="671"/>
      <c r="WET45" s="672"/>
      <c r="WEU45" s="740"/>
      <c r="WEV45" s="1140"/>
      <c r="WEW45" s="671"/>
      <c r="WEX45" s="672"/>
      <c r="WEY45" s="740"/>
      <c r="WEZ45" s="1140"/>
      <c r="WFA45" s="671"/>
      <c r="WFB45" s="672"/>
      <c r="WFC45" s="740"/>
      <c r="WFD45" s="1140"/>
      <c r="WFE45" s="671"/>
      <c r="WFF45" s="672"/>
      <c r="WFG45" s="740"/>
      <c r="WFH45" s="1140"/>
      <c r="WFI45" s="671"/>
      <c r="WFJ45" s="672"/>
      <c r="WFK45" s="740"/>
      <c r="WFL45" s="1140"/>
      <c r="WFM45" s="671"/>
      <c r="WFN45" s="672"/>
      <c r="WFO45" s="740"/>
      <c r="WFP45" s="1140"/>
      <c r="WFQ45" s="671"/>
      <c r="WFR45" s="672"/>
      <c r="WFS45" s="740"/>
      <c r="WFT45" s="1140"/>
      <c r="WFU45" s="671"/>
      <c r="WFV45" s="672"/>
      <c r="WFW45" s="740"/>
      <c r="WFX45" s="1140"/>
      <c r="WFY45" s="671"/>
      <c r="WFZ45" s="672"/>
      <c r="WGA45" s="740"/>
      <c r="WGB45" s="1140"/>
      <c r="WGC45" s="671"/>
      <c r="WGD45" s="672"/>
      <c r="WGE45" s="740"/>
      <c r="WGF45" s="1140"/>
      <c r="WGG45" s="671"/>
      <c r="WGH45" s="672"/>
      <c r="WGI45" s="740"/>
      <c r="WGJ45" s="1140"/>
      <c r="WGK45" s="671"/>
      <c r="WGL45" s="672"/>
      <c r="WGM45" s="740"/>
      <c r="WGN45" s="1140"/>
      <c r="WGO45" s="671"/>
      <c r="WGP45" s="672"/>
      <c r="WGQ45" s="740"/>
      <c r="WGR45" s="1140"/>
      <c r="WGS45" s="671"/>
      <c r="WGT45" s="672"/>
      <c r="WGU45" s="740"/>
      <c r="WGV45" s="1140"/>
      <c r="WGW45" s="671"/>
      <c r="WGX45" s="672"/>
      <c r="WGY45" s="740"/>
      <c r="WGZ45" s="1140"/>
      <c r="WHA45" s="671"/>
      <c r="WHB45" s="672"/>
      <c r="WHC45" s="740"/>
      <c r="WHD45" s="1140"/>
      <c r="WHE45" s="671"/>
      <c r="WHF45" s="672"/>
      <c r="WHG45" s="740"/>
      <c r="WHH45" s="1140"/>
      <c r="WHI45" s="671"/>
      <c r="WHJ45" s="672"/>
      <c r="WHK45" s="740"/>
      <c r="WHL45" s="1140"/>
      <c r="WHM45" s="671"/>
      <c r="WHN45" s="672"/>
      <c r="WHO45" s="740"/>
      <c r="WHP45" s="1140"/>
      <c r="WHQ45" s="671"/>
      <c r="WHR45" s="672"/>
      <c r="WHS45" s="740"/>
      <c r="WHT45" s="1140"/>
      <c r="WHU45" s="671"/>
      <c r="WHV45" s="672"/>
      <c r="WHW45" s="740"/>
      <c r="WHX45" s="1140"/>
      <c r="WHY45" s="671"/>
      <c r="WHZ45" s="672"/>
      <c r="WIA45" s="740"/>
      <c r="WIB45" s="1140"/>
      <c r="WIC45" s="671"/>
      <c r="WID45" s="672"/>
      <c r="WIE45" s="740"/>
      <c r="WIF45" s="1140"/>
      <c r="WIG45" s="671"/>
      <c r="WIH45" s="672"/>
      <c r="WII45" s="740"/>
      <c r="WIJ45" s="1140"/>
      <c r="WIK45" s="671"/>
      <c r="WIL45" s="672"/>
      <c r="WIM45" s="740"/>
      <c r="WIN45" s="1140"/>
      <c r="WIO45" s="671"/>
      <c r="WIP45" s="672"/>
      <c r="WIQ45" s="740"/>
      <c r="WIR45" s="1140"/>
      <c r="WIS45" s="671"/>
      <c r="WIT45" s="672"/>
      <c r="WIU45" s="740"/>
      <c r="WIV45" s="1140"/>
      <c r="WIW45" s="671"/>
      <c r="WIX45" s="672"/>
      <c r="WIY45" s="740"/>
      <c r="WIZ45" s="1140"/>
      <c r="WJA45" s="671"/>
      <c r="WJB45" s="672"/>
      <c r="WJC45" s="740"/>
      <c r="WJD45" s="1140"/>
      <c r="WJE45" s="671"/>
      <c r="WJF45" s="672"/>
      <c r="WJG45" s="740"/>
      <c r="WJH45" s="1140"/>
      <c r="WJI45" s="671"/>
      <c r="WJJ45" s="672"/>
      <c r="WJK45" s="740"/>
      <c r="WJL45" s="1140"/>
      <c r="WJM45" s="671"/>
      <c r="WJN45" s="672"/>
      <c r="WJO45" s="740"/>
      <c r="WJP45" s="1140"/>
      <c r="WJQ45" s="671"/>
      <c r="WJR45" s="672"/>
      <c r="WJS45" s="740"/>
      <c r="WJT45" s="1140"/>
      <c r="WJU45" s="671"/>
      <c r="WJV45" s="672"/>
      <c r="WJW45" s="740"/>
      <c r="WJX45" s="1140"/>
      <c r="WJY45" s="671"/>
      <c r="WJZ45" s="672"/>
      <c r="WKA45" s="740"/>
      <c r="WKB45" s="1140"/>
      <c r="WKC45" s="671"/>
      <c r="WKD45" s="672"/>
      <c r="WKE45" s="740"/>
      <c r="WKF45" s="1140"/>
      <c r="WKG45" s="671"/>
      <c r="WKH45" s="672"/>
      <c r="WKI45" s="740"/>
      <c r="WKJ45" s="1140"/>
      <c r="WKK45" s="671"/>
      <c r="WKL45" s="672"/>
      <c r="WKM45" s="740"/>
      <c r="WKN45" s="1140"/>
      <c r="WKO45" s="671"/>
      <c r="WKP45" s="672"/>
      <c r="WKQ45" s="740"/>
      <c r="WKR45" s="1140"/>
      <c r="WKS45" s="671"/>
      <c r="WKT45" s="672"/>
      <c r="WKU45" s="740"/>
      <c r="WKV45" s="1140"/>
      <c r="WKW45" s="671"/>
      <c r="WKX45" s="672"/>
      <c r="WKY45" s="740"/>
      <c r="WKZ45" s="1140"/>
      <c r="WLA45" s="671"/>
      <c r="WLB45" s="672"/>
      <c r="WLC45" s="740"/>
      <c r="WLD45" s="1140"/>
      <c r="WLE45" s="671"/>
      <c r="WLF45" s="672"/>
      <c r="WLG45" s="740"/>
      <c r="WLH45" s="1140"/>
      <c r="WLI45" s="671"/>
      <c r="WLJ45" s="672"/>
      <c r="WLK45" s="740"/>
      <c r="WLL45" s="1140"/>
      <c r="WLM45" s="671"/>
      <c r="WLN45" s="672"/>
      <c r="WLO45" s="740"/>
      <c r="WLP45" s="1140"/>
      <c r="WLQ45" s="671"/>
      <c r="WLR45" s="672"/>
      <c r="WLS45" s="740"/>
      <c r="WLT45" s="1140"/>
      <c r="WLU45" s="671"/>
      <c r="WLV45" s="672"/>
      <c r="WLW45" s="740"/>
      <c r="WLX45" s="1140"/>
      <c r="WLY45" s="671"/>
      <c r="WLZ45" s="672"/>
      <c r="WMA45" s="740"/>
      <c r="WMB45" s="1140"/>
      <c r="WMC45" s="671"/>
      <c r="WMD45" s="672"/>
      <c r="WME45" s="740"/>
      <c r="WMF45" s="1140"/>
      <c r="WMG45" s="671"/>
      <c r="WMH45" s="672"/>
      <c r="WMI45" s="740"/>
      <c r="WMJ45" s="1140"/>
      <c r="WMK45" s="671"/>
      <c r="WML45" s="672"/>
      <c r="WMM45" s="740"/>
      <c r="WMN45" s="1140"/>
      <c r="WMO45" s="671"/>
      <c r="WMP45" s="672"/>
      <c r="WMQ45" s="740"/>
      <c r="WMR45" s="1140"/>
      <c r="WMS45" s="671"/>
      <c r="WMT45" s="672"/>
      <c r="WMU45" s="740"/>
      <c r="WMV45" s="1140"/>
      <c r="WMW45" s="671"/>
      <c r="WMX45" s="672"/>
      <c r="WMY45" s="740"/>
      <c r="WMZ45" s="1140"/>
      <c r="WNA45" s="671"/>
      <c r="WNB45" s="672"/>
      <c r="WNC45" s="740"/>
      <c r="WND45" s="1140"/>
      <c r="WNE45" s="671"/>
      <c r="WNF45" s="672"/>
      <c r="WNG45" s="740"/>
      <c r="WNH45" s="1140"/>
      <c r="WNI45" s="671"/>
      <c r="WNJ45" s="672"/>
      <c r="WNK45" s="740"/>
      <c r="WNL45" s="1140"/>
      <c r="WNM45" s="671"/>
      <c r="WNN45" s="672"/>
      <c r="WNO45" s="740"/>
      <c r="WNP45" s="1140"/>
      <c r="WNQ45" s="671"/>
      <c r="WNR45" s="672"/>
      <c r="WNS45" s="740"/>
      <c r="WNT45" s="1140"/>
      <c r="WNU45" s="671"/>
      <c r="WNV45" s="672"/>
      <c r="WNW45" s="740"/>
      <c r="WNX45" s="1140"/>
      <c r="WNY45" s="671"/>
      <c r="WNZ45" s="672"/>
      <c r="WOA45" s="740"/>
      <c r="WOB45" s="1140"/>
      <c r="WOC45" s="671"/>
      <c r="WOD45" s="672"/>
      <c r="WOE45" s="740"/>
      <c r="WOF45" s="1140"/>
      <c r="WOG45" s="671"/>
      <c r="WOH45" s="672"/>
      <c r="WOI45" s="740"/>
      <c r="WOJ45" s="1140"/>
      <c r="WOK45" s="671"/>
      <c r="WOL45" s="672"/>
      <c r="WOM45" s="740"/>
      <c r="WON45" s="1140"/>
      <c r="WOO45" s="671"/>
      <c r="WOP45" s="672"/>
      <c r="WOQ45" s="740"/>
      <c r="WOR45" s="1140"/>
      <c r="WOS45" s="671"/>
      <c r="WOT45" s="672"/>
      <c r="WOU45" s="740"/>
      <c r="WOV45" s="1140"/>
      <c r="WOW45" s="671"/>
      <c r="WOX45" s="672"/>
      <c r="WOY45" s="740"/>
      <c r="WOZ45" s="1140"/>
      <c r="WPA45" s="671"/>
      <c r="WPB45" s="672"/>
      <c r="WPC45" s="740"/>
      <c r="WPD45" s="1140"/>
      <c r="WPE45" s="671"/>
      <c r="WPF45" s="672"/>
      <c r="WPG45" s="740"/>
      <c r="WPH45" s="1140"/>
      <c r="WPI45" s="671"/>
      <c r="WPJ45" s="672"/>
      <c r="WPK45" s="740"/>
      <c r="WPL45" s="1140"/>
      <c r="WPM45" s="671"/>
      <c r="WPN45" s="672"/>
      <c r="WPO45" s="740"/>
      <c r="WPP45" s="1140"/>
      <c r="WPQ45" s="671"/>
      <c r="WPR45" s="672"/>
      <c r="WPS45" s="740"/>
      <c r="WPT45" s="1140"/>
      <c r="WPU45" s="671"/>
      <c r="WPV45" s="672"/>
      <c r="WPW45" s="740"/>
      <c r="WPX45" s="1140"/>
      <c r="WPY45" s="671"/>
      <c r="WPZ45" s="672"/>
      <c r="WQA45" s="740"/>
      <c r="WQB45" s="1140"/>
      <c r="WQC45" s="671"/>
      <c r="WQD45" s="672"/>
      <c r="WQE45" s="740"/>
      <c r="WQF45" s="1140"/>
      <c r="WQG45" s="671"/>
      <c r="WQH45" s="672"/>
      <c r="WQI45" s="740"/>
      <c r="WQJ45" s="1140"/>
      <c r="WQK45" s="671"/>
      <c r="WQL45" s="672"/>
      <c r="WQM45" s="740"/>
      <c r="WQN45" s="1140"/>
      <c r="WQO45" s="671"/>
      <c r="WQP45" s="672"/>
      <c r="WQQ45" s="740"/>
      <c r="WQR45" s="1140"/>
      <c r="WQS45" s="671"/>
      <c r="WQT45" s="672"/>
      <c r="WQU45" s="740"/>
      <c r="WQV45" s="1140"/>
      <c r="WQW45" s="671"/>
      <c r="WQX45" s="672"/>
      <c r="WQY45" s="740"/>
      <c r="WQZ45" s="1140"/>
      <c r="WRA45" s="671"/>
      <c r="WRB45" s="672"/>
      <c r="WRC45" s="740"/>
      <c r="WRD45" s="1140"/>
      <c r="WRE45" s="671"/>
      <c r="WRF45" s="672"/>
      <c r="WRG45" s="740"/>
      <c r="WRH45" s="1140"/>
      <c r="WRI45" s="671"/>
      <c r="WRJ45" s="672"/>
      <c r="WRK45" s="740"/>
      <c r="WRL45" s="1140"/>
      <c r="WRM45" s="671"/>
      <c r="WRN45" s="672"/>
      <c r="WRO45" s="740"/>
      <c r="WRP45" s="1140"/>
      <c r="WRQ45" s="671"/>
      <c r="WRR45" s="672"/>
      <c r="WRS45" s="740"/>
      <c r="WRT45" s="1140"/>
      <c r="WRU45" s="671"/>
      <c r="WRV45" s="672"/>
      <c r="WRW45" s="740"/>
      <c r="WRX45" s="1140"/>
      <c r="WRY45" s="671"/>
      <c r="WRZ45" s="672"/>
      <c r="WSA45" s="740"/>
      <c r="WSB45" s="1140"/>
      <c r="WSC45" s="671"/>
      <c r="WSD45" s="672"/>
      <c r="WSE45" s="740"/>
      <c r="WSF45" s="1140"/>
      <c r="WSG45" s="671"/>
      <c r="WSH45" s="672"/>
      <c r="WSI45" s="740"/>
      <c r="WSJ45" s="1140"/>
      <c r="WSK45" s="671"/>
      <c r="WSL45" s="672"/>
      <c r="WSM45" s="740"/>
      <c r="WSN45" s="1140"/>
      <c r="WSO45" s="671"/>
      <c r="WSP45" s="672"/>
      <c r="WSQ45" s="740"/>
      <c r="WSR45" s="1140"/>
      <c r="WSS45" s="671"/>
      <c r="WST45" s="672"/>
      <c r="WSU45" s="740"/>
      <c r="WSV45" s="1140"/>
      <c r="WSW45" s="671"/>
      <c r="WSX45" s="672"/>
      <c r="WSY45" s="740"/>
      <c r="WSZ45" s="1140"/>
      <c r="WTA45" s="671"/>
      <c r="WTB45" s="672"/>
      <c r="WTC45" s="740"/>
      <c r="WTD45" s="1140"/>
      <c r="WTE45" s="671"/>
      <c r="WTF45" s="672"/>
      <c r="WTG45" s="740"/>
      <c r="WTH45" s="1140"/>
      <c r="WTI45" s="671"/>
      <c r="WTJ45" s="672"/>
      <c r="WTK45" s="740"/>
      <c r="WTL45" s="1140"/>
      <c r="WTM45" s="671"/>
      <c r="WTN45" s="672"/>
      <c r="WTO45" s="740"/>
      <c r="WTP45" s="1140"/>
      <c r="WTQ45" s="671"/>
      <c r="WTR45" s="672"/>
      <c r="WTS45" s="740"/>
      <c r="WTT45" s="1140"/>
      <c r="WTU45" s="671"/>
      <c r="WTV45" s="672"/>
      <c r="WTW45" s="740"/>
      <c r="WTX45" s="1140"/>
      <c r="WTY45" s="671"/>
      <c r="WTZ45" s="672"/>
      <c r="WUA45" s="740"/>
      <c r="WUB45" s="1140"/>
      <c r="WUC45" s="671"/>
      <c r="WUD45" s="672"/>
      <c r="WUE45" s="740"/>
      <c r="WUF45" s="1140"/>
      <c r="WUG45" s="671"/>
      <c r="WUH45" s="672"/>
      <c r="WUI45" s="740"/>
      <c r="WUJ45" s="1140"/>
      <c r="WUK45" s="671"/>
      <c r="WUL45" s="672"/>
      <c r="WUM45" s="740"/>
      <c r="WUN45" s="1140"/>
      <c r="WUO45" s="671"/>
      <c r="WUP45" s="672"/>
      <c r="WUQ45" s="740"/>
      <c r="WUR45" s="1140"/>
      <c r="WUS45" s="671"/>
      <c r="WUT45" s="672"/>
      <c r="WUU45" s="740"/>
      <c r="WUV45" s="1140"/>
      <c r="WUW45" s="671"/>
      <c r="WUX45" s="672"/>
      <c r="WUY45" s="740"/>
      <c r="WUZ45" s="1140"/>
      <c r="WVA45" s="671"/>
      <c r="WVB45" s="672"/>
      <c r="WVC45" s="740"/>
      <c r="WVD45" s="1140"/>
      <c r="WVE45" s="671"/>
      <c r="WVF45" s="672"/>
      <c r="WVG45" s="740"/>
      <c r="WVH45" s="1140"/>
      <c r="WVI45" s="671"/>
      <c r="WVJ45" s="672"/>
      <c r="WVK45" s="740"/>
      <c r="WVL45" s="1140"/>
      <c r="WVM45" s="671"/>
      <c r="WVN45" s="672"/>
      <c r="WVO45" s="740"/>
      <c r="WVP45" s="1140"/>
      <c r="WVQ45" s="671"/>
      <c r="WVR45" s="672"/>
      <c r="WVS45" s="740"/>
      <c r="WVT45" s="1140"/>
      <c r="WVU45" s="671"/>
      <c r="WVV45" s="672"/>
      <c r="WVW45" s="740"/>
      <c r="WVX45" s="1140"/>
      <c r="WVY45" s="671"/>
      <c r="WVZ45" s="672"/>
      <c r="WWA45" s="740"/>
      <c r="WWB45" s="1140"/>
      <c r="WWC45" s="671"/>
      <c r="WWD45" s="672"/>
      <c r="WWE45" s="740"/>
      <c r="WWF45" s="1140"/>
      <c r="WWG45" s="671"/>
      <c r="WWH45" s="672"/>
      <c r="WWI45" s="740"/>
      <c r="WWJ45" s="1140"/>
      <c r="WWK45" s="671"/>
      <c r="WWL45" s="672"/>
      <c r="WWM45" s="740"/>
      <c r="WWN45" s="1140"/>
      <c r="WWO45" s="671"/>
      <c r="WWP45" s="672"/>
      <c r="WWQ45" s="740"/>
      <c r="WWR45" s="1140"/>
      <c r="WWS45" s="671"/>
      <c r="WWT45" s="672"/>
      <c r="WWU45" s="740"/>
      <c r="WWV45" s="1140"/>
      <c r="WWW45" s="671"/>
      <c r="WWX45" s="672"/>
      <c r="WWY45" s="740"/>
      <c r="WWZ45" s="1140"/>
      <c r="WXA45" s="671"/>
      <c r="WXB45" s="672"/>
      <c r="WXC45" s="740"/>
      <c r="WXD45" s="1140"/>
      <c r="WXE45" s="671"/>
      <c r="WXF45" s="672"/>
      <c r="WXG45" s="740"/>
      <c r="WXH45" s="1140"/>
      <c r="WXI45" s="671"/>
      <c r="WXJ45" s="672"/>
      <c r="WXK45" s="740"/>
      <c r="WXL45" s="1140"/>
      <c r="WXM45" s="671"/>
      <c r="WXN45" s="672"/>
      <c r="WXO45" s="740"/>
      <c r="WXP45" s="1140"/>
      <c r="WXQ45" s="671"/>
      <c r="WXR45" s="672"/>
      <c r="WXS45" s="740"/>
      <c r="WXT45" s="1140"/>
      <c r="WXU45" s="671"/>
      <c r="WXV45" s="672"/>
      <c r="WXW45" s="740"/>
      <c r="WXX45" s="1140"/>
      <c r="WXY45" s="671"/>
      <c r="WXZ45" s="672"/>
      <c r="WYA45" s="740"/>
      <c r="WYB45" s="1140"/>
      <c r="WYC45" s="671"/>
      <c r="WYD45" s="672"/>
      <c r="WYE45" s="740"/>
      <c r="WYF45" s="1140"/>
      <c r="WYG45" s="671"/>
      <c r="WYH45" s="672"/>
      <c r="WYI45" s="740"/>
      <c r="WYJ45" s="1140"/>
      <c r="WYK45" s="671"/>
      <c r="WYL45" s="672"/>
      <c r="WYM45" s="740"/>
      <c r="WYN45" s="1140"/>
      <c r="WYO45" s="671"/>
      <c r="WYP45" s="672"/>
      <c r="WYQ45" s="740"/>
      <c r="WYR45" s="1140"/>
      <c r="WYS45" s="671"/>
      <c r="WYT45" s="672"/>
      <c r="WYU45" s="740"/>
      <c r="WYV45" s="1140"/>
      <c r="WYW45" s="671"/>
      <c r="WYX45" s="672"/>
      <c r="WYY45" s="740"/>
      <c r="WYZ45" s="1140"/>
      <c r="WZA45" s="671"/>
      <c r="WZB45" s="672"/>
      <c r="WZC45" s="740"/>
      <c r="WZD45" s="1140"/>
      <c r="WZE45" s="671"/>
      <c r="WZF45" s="672"/>
      <c r="WZG45" s="740"/>
      <c r="WZH45" s="1140"/>
      <c r="WZI45" s="671"/>
      <c r="WZJ45" s="672"/>
      <c r="WZK45" s="740"/>
      <c r="WZL45" s="1140"/>
      <c r="WZM45" s="671"/>
      <c r="WZN45" s="672"/>
      <c r="WZO45" s="740"/>
      <c r="WZP45" s="1140"/>
      <c r="WZQ45" s="671"/>
      <c r="WZR45" s="672"/>
      <c r="WZS45" s="740"/>
      <c r="WZT45" s="1140"/>
      <c r="WZU45" s="671"/>
      <c r="WZV45" s="672"/>
      <c r="WZW45" s="740"/>
      <c r="WZX45" s="1140"/>
      <c r="WZY45" s="671"/>
      <c r="WZZ45" s="672"/>
      <c r="XAA45" s="740"/>
      <c r="XAB45" s="1140"/>
      <c r="XAC45" s="671"/>
      <c r="XAD45" s="672"/>
      <c r="XAE45" s="740"/>
      <c r="XAF45" s="1140"/>
      <c r="XAG45" s="671"/>
      <c r="XAH45" s="672"/>
      <c r="XAI45" s="740"/>
      <c r="XAJ45" s="1140"/>
      <c r="XAK45" s="671"/>
      <c r="XAL45" s="672"/>
      <c r="XAM45" s="740"/>
      <c r="XAN45" s="1140"/>
      <c r="XAO45" s="671"/>
      <c r="XAP45" s="672"/>
      <c r="XAQ45" s="740"/>
      <c r="XAR45" s="1140"/>
      <c r="XAS45" s="671"/>
      <c r="XAT45" s="672"/>
      <c r="XAU45" s="740"/>
      <c r="XAV45" s="1140"/>
      <c r="XAW45" s="671"/>
      <c r="XAX45" s="672"/>
      <c r="XAY45" s="740"/>
      <c r="XAZ45" s="1140"/>
      <c r="XBA45" s="671"/>
      <c r="XBB45" s="672"/>
      <c r="XBC45" s="740"/>
      <c r="XBD45" s="1140"/>
      <c r="XBE45" s="671"/>
      <c r="XBF45" s="672"/>
      <c r="XBG45" s="740"/>
      <c r="XBH45" s="1140"/>
      <c r="XBI45" s="671"/>
      <c r="XBJ45" s="672"/>
      <c r="XBK45" s="740"/>
      <c r="XBL45" s="1140"/>
      <c r="XBM45" s="671"/>
      <c r="XBN45" s="672"/>
      <c r="XBO45" s="740"/>
      <c r="XBP45" s="1140"/>
      <c r="XBQ45" s="671"/>
      <c r="XBR45" s="672"/>
      <c r="XBS45" s="740"/>
      <c r="XBT45" s="1140"/>
      <c r="XBU45" s="671"/>
      <c r="XBV45" s="672"/>
      <c r="XBW45" s="740"/>
      <c r="XBX45" s="1140"/>
      <c r="XBY45" s="671"/>
      <c r="XBZ45" s="672"/>
      <c r="XCA45" s="740"/>
      <c r="XCB45" s="1140"/>
      <c r="XCC45" s="671"/>
      <c r="XCD45" s="672"/>
      <c r="XCE45" s="740"/>
      <c r="XCF45" s="1140"/>
      <c r="XCG45" s="671"/>
      <c r="XCH45" s="672"/>
      <c r="XCI45" s="740"/>
      <c r="XCJ45" s="1140"/>
      <c r="XCK45" s="671"/>
      <c r="XCL45" s="672"/>
      <c r="XCM45" s="740"/>
      <c r="XCN45" s="1140"/>
      <c r="XCO45" s="671"/>
      <c r="XCP45" s="672"/>
      <c r="XCQ45" s="740"/>
      <c r="XCR45" s="1140"/>
      <c r="XCS45" s="671"/>
      <c r="XCT45" s="672"/>
      <c r="XCU45" s="740"/>
      <c r="XCV45" s="1140"/>
      <c r="XCW45" s="671"/>
      <c r="XCX45" s="672"/>
      <c r="XCY45" s="740"/>
      <c r="XCZ45" s="1140"/>
      <c r="XDA45" s="671"/>
      <c r="XDB45" s="672"/>
      <c r="XDC45" s="740"/>
      <c r="XDD45" s="1140"/>
      <c r="XDE45" s="671"/>
      <c r="XDF45" s="672"/>
      <c r="XDG45" s="740"/>
      <c r="XDH45" s="1140"/>
      <c r="XDI45" s="671"/>
      <c r="XDJ45" s="672"/>
      <c r="XDK45" s="740"/>
      <c r="XDL45" s="1140"/>
      <c r="XDM45" s="671"/>
      <c r="XDN45" s="672"/>
      <c r="XDO45" s="740"/>
      <c r="XDP45" s="1140"/>
      <c r="XDQ45" s="671"/>
      <c r="XDR45" s="672"/>
      <c r="XDS45" s="740"/>
      <c r="XDT45" s="1140"/>
      <c r="XDU45" s="671"/>
      <c r="XDV45" s="672"/>
      <c r="XDW45" s="740"/>
      <c r="XDX45" s="1140"/>
      <c r="XDY45" s="671"/>
      <c r="XDZ45" s="672"/>
      <c r="XEA45" s="740"/>
      <c r="XEB45" s="1140"/>
      <c r="XEC45" s="671"/>
      <c r="XED45" s="672"/>
      <c r="XEE45" s="740"/>
      <c r="XEF45" s="1140"/>
      <c r="XEG45" s="671"/>
      <c r="XEH45" s="672"/>
      <c r="XEI45" s="740"/>
      <c r="XEJ45" s="1140"/>
      <c r="XEK45" s="671"/>
      <c r="XEL45" s="672"/>
      <c r="XEM45" s="740"/>
      <c r="XEN45" s="1140"/>
      <c r="XEO45" s="671"/>
      <c r="XEP45" s="672"/>
      <c r="XEQ45" s="740"/>
      <c r="XER45" s="1140"/>
      <c r="XES45" s="671"/>
      <c r="XET45" s="672"/>
      <c r="XEU45" s="740"/>
      <c r="XEV45" s="1140"/>
      <c r="XEW45" s="671"/>
      <c r="XEX45" s="672"/>
      <c r="XEY45" s="740"/>
      <c r="XEZ45" s="1140"/>
      <c r="XFA45" s="671"/>
      <c r="XFB45" s="672"/>
      <c r="XFC45" s="740"/>
      <c r="XFD45" s="1140"/>
    </row>
    <row r="46" spans="1:16384" ht="19.5" customHeight="1">
      <c r="A46" s="173"/>
      <c r="B46" s="672"/>
      <c r="C46" s="7"/>
      <c r="D46" s="10"/>
      <c r="E46" s="727"/>
      <c r="F46" s="1138"/>
      <c r="G46" s="630"/>
      <c r="H46" s="1139"/>
      <c r="AF46" s="1140"/>
      <c r="AG46" s="671"/>
      <c r="AH46" s="672"/>
      <c r="AI46" s="740"/>
      <c r="AJ46" s="1140"/>
      <c r="AK46" s="671"/>
      <c r="AL46" s="672"/>
      <c r="AM46" s="740"/>
      <c r="AN46" s="1140"/>
      <c r="AO46" s="671"/>
      <c r="AP46" s="672"/>
      <c r="AQ46" s="740"/>
      <c r="AR46" s="1140"/>
      <c r="AS46" s="671"/>
      <c r="AT46" s="672"/>
      <c r="AU46" s="740"/>
      <c r="AV46" s="1140"/>
      <c r="AW46" s="671"/>
      <c r="AX46" s="672"/>
      <c r="AY46" s="740"/>
      <c r="AZ46" s="1140"/>
      <c r="BA46" s="671"/>
      <c r="BB46" s="672"/>
      <c r="BC46" s="740"/>
      <c r="BD46" s="1140"/>
      <c r="BE46" s="671"/>
      <c r="BF46" s="672"/>
      <c r="BG46" s="740"/>
      <c r="BH46" s="1140"/>
      <c r="BI46" s="671"/>
      <c r="BJ46" s="672"/>
      <c r="BK46" s="740"/>
      <c r="BL46" s="1140"/>
      <c r="BM46" s="671"/>
      <c r="BN46" s="672"/>
      <c r="BO46" s="740"/>
      <c r="BP46" s="1140"/>
      <c r="BQ46" s="671"/>
      <c r="BR46" s="672"/>
      <c r="BS46" s="740"/>
      <c r="BT46" s="1140"/>
      <c r="BU46" s="671"/>
      <c r="BV46" s="672"/>
      <c r="BW46" s="740"/>
      <c r="BX46" s="1140"/>
      <c r="BY46" s="671"/>
      <c r="BZ46" s="672"/>
      <c r="CA46" s="740"/>
      <c r="CB46" s="1140"/>
      <c r="CC46" s="671"/>
      <c r="CD46" s="672"/>
      <c r="CE46" s="740"/>
      <c r="CF46" s="1140"/>
      <c r="CG46" s="671"/>
      <c r="CH46" s="672"/>
      <c r="CI46" s="740"/>
      <c r="CJ46" s="1140"/>
      <c r="CK46" s="671"/>
      <c r="CL46" s="672"/>
      <c r="CM46" s="740"/>
      <c r="CN46" s="1140"/>
      <c r="CO46" s="671"/>
      <c r="CP46" s="672"/>
      <c r="CQ46" s="740"/>
      <c r="CR46" s="1140"/>
      <c r="CS46" s="671"/>
      <c r="CT46" s="672"/>
      <c r="CU46" s="740"/>
      <c r="CV46" s="1140"/>
      <c r="CW46" s="671"/>
      <c r="CX46" s="672"/>
      <c r="CY46" s="740"/>
      <c r="CZ46" s="1140"/>
      <c r="DA46" s="671"/>
      <c r="DB46" s="672"/>
      <c r="DC46" s="740"/>
      <c r="DD46" s="1140"/>
      <c r="DE46" s="671"/>
      <c r="DF46" s="672"/>
      <c r="DG46" s="740"/>
      <c r="DH46" s="1140"/>
      <c r="DI46" s="671"/>
      <c r="DJ46" s="672"/>
      <c r="DK46" s="740"/>
      <c r="DL46" s="1140"/>
      <c r="DM46" s="671"/>
      <c r="DN46" s="672"/>
      <c r="DO46" s="740"/>
      <c r="DP46" s="1140"/>
      <c r="DQ46" s="671"/>
      <c r="DR46" s="672"/>
      <c r="DS46" s="740"/>
      <c r="DT46" s="1140"/>
      <c r="DU46" s="671"/>
      <c r="DV46" s="672"/>
      <c r="DW46" s="740"/>
      <c r="DX46" s="1140"/>
      <c r="DY46" s="671"/>
      <c r="DZ46" s="672"/>
      <c r="EA46" s="740"/>
      <c r="EB46" s="1140"/>
      <c r="EC46" s="671"/>
      <c r="ED46" s="672"/>
      <c r="EE46" s="740"/>
      <c r="EF46" s="1140"/>
      <c r="EG46" s="671"/>
      <c r="EH46" s="672"/>
      <c r="EI46" s="740"/>
      <c r="EJ46" s="1140"/>
      <c r="EK46" s="671"/>
      <c r="EL46" s="672"/>
      <c r="EM46" s="740"/>
      <c r="EN46" s="1140"/>
      <c r="EO46" s="671"/>
      <c r="EP46" s="672"/>
      <c r="EQ46" s="740"/>
      <c r="ER46" s="1140"/>
      <c r="ES46" s="671"/>
      <c r="ET46" s="672"/>
      <c r="EU46" s="740"/>
      <c r="EV46" s="1140"/>
      <c r="EW46" s="671"/>
      <c r="EX46" s="672"/>
      <c r="EY46" s="740"/>
      <c r="EZ46" s="1140"/>
      <c r="FA46" s="671"/>
      <c r="FB46" s="672"/>
      <c r="FC46" s="740"/>
      <c r="FD46" s="1140"/>
      <c r="FE46" s="671"/>
      <c r="FF46" s="672"/>
      <c r="FG46" s="740"/>
      <c r="FH46" s="1140"/>
      <c r="FI46" s="671"/>
      <c r="FJ46" s="672"/>
      <c r="FK46" s="740"/>
      <c r="FL46" s="1140"/>
      <c r="FM46" s="671"/>
      <c r="FN46" s="672"/>
      <c r="FO46" s="740"/>
      <c r="FP46" s="1140"/>
      <c r="FQ46" s="671"/>
      <c r="FR46" s="672"/>
      <c r="FS46" s="740"/>
      <c r="FT46" s="1140"/>
      <c r="FU46" s="671"/>
      <c r="FV46" s="672"/>
      <c r="FW46" s="740"/>
      <c r="FX46" s="1140"/>
      <c r="FY46" s="671"/>
      <c r="FZ46" s="672"/>
      <c r="GA46" s="740"/>
      <c r="GB46" s="1140"/>
      <c r="GC46" s="671"/>
      <c r="GD46" s="672"/>
      <c r="GE46" s="740"/>
      <c r="GF46" s="1140"/>
      <c r="GG46" s="671"/>
      <c r="GH46" s="672"/>
      <c r="GI46" s="740"/>
      <c r="GJ46" s="1140"/>
      <c r="GK46" s="671"/>
      <c r="GL46" s="672"/>
      <c r="GM46" s="740"/>
      <c r="GN46" s="1140"/>
      <c r="GO46" s="671"/>
      <c r="GP46" s="672"/>
      <c r="GQ46" s="740"/>
      <c r="GR46" s="1140"/>
      <c r="GS46" s="671"/>
      <c r="GT46" s="672"/>
      <c r="GU46" s="740"/>
      <c r="GV46" s="1140"/>
      <c r="GW46" s="671"/>
      <c r="GX46" s="672"/>
      <c r="GY46" s="740"/>
      <c r="GZ46" s="1140"/>
      <c r="HA46" s="671"/>
      <c r="HB46" s="672"/>
      <c r="HC46" s="740"/>
      <c r="HD46" s="1140"/>
      <c r="HE46" s="671"/>
      <c r="HF46" s="672"/>
      <c r="HG46" s="740"/>
      <c r="HH46" s="1140"/>
      <c r="HI46" s="671"/>
      <c r="HJ46" s="672"/>
      <c r="HK46" s="740"/>
      <c r="HL46" s="1140"/>
      <c r="HM46" s="671"/>
      <c r="HN46" s="672"/>
      <c r="HO46" s="740"/>
      <c r="HP46" s="1140"/>
      <c r="HQ46" s="671"/>
      <c r="HR46" s="672"/>
      <c r="HS46" s="740"/>
      <c r="HT46" s="1140"/>
      <c r="HU46" s="671"/>
      <c r="HV46" s="672"/>
      <c r="HW46" s="740"/>
      <c r="HX46" s="1140"/>
      <c r="HY46" s="671"/>
      <c r="HZ46" s="672"/>
      <c r="IA46" s="740"/>
      <c r="IB46" s="1140"/>
      <c r="IC46" s="671"/>
      <c r="ID46" s="672"/>
      <c r="IE46" s="740"/>
      <c r="IF46" s="1140"/>
      <c r="IG46" s="671"/>
      <c r="IH46" s="672"/>
      <c r="II46" s="740"/>
      <c r="IJ46" s="1140"/>
      <c r="IK46" s="671"/>
      <c r="IL46" s="672"/>
      <c r="IM46" s="740"/>
      <c r="IN46" s="1140"/>
      <c r="IO46" s="671"/>
      <c r="IP46" s="672"/>
      <c r="IQ46" s="740"/>
      <c r="IR46" s="1140"/>
      <c r="IS46" s="671"/>
      <c r="IT46" s="672"/>
      <c r="IU46" s="740"/>
      <c r="IV46" s="1140"/>
      <c r="IW46" s="671"/>
      <c r="IX46" s="672"/>
      <c r="IY46" s="740"/>
      <c r="IZ46" s="1140"/>
      <c r="JA46" s="671"/>
      <c r="JB46" s="672"/>
      <c r="JC46" s="740"/>
      <c r="JD46" s="1140"/>
      <c r="JE46" s="671"/>
      <c r="JF46" s="672"/>
      <c r="JG46" s="740"/>
      <c r="JH46" s="1140"/>
      <c r="JI46" s="671"/>
      <c r="JJ46" s="672"/>
      <c r="JK46" s="740"/>
      <c r="JL46" s="1140"/>
      <c r="JM46" s="671"/>
      <c r="JN46" s="672"/>
      <c r="JO46" s="740"/>
      <c r="JP46" s="1140"/>
      <c r="JQ46" s="671"/>
      <c r="JR46" s="672"/>
      <c r="JS46" s="740"/>
      <c r="JT46" s="1140"/>
      <c r="JU46" s="671"/>
      <c r="JV46" s="672"/>
      <c r="JW46" s="740"/>
      <c r="JX46" s="1140"/>
      <c r="JY46" s="671"/>
      <c r="JZ46" s="672"/>
      <c r="KA46" s="740"/>
      <c r="KB46" s="1140"/>
      <c r="KC46" s="671"/>
      <c r="KD46" s="672"/>
      <c r="KE46" s="740"/>
      <c r="KF46" s="1140"/>
      <c r="KG46" s="671"/>
      <c r="KH46" s="672"/>
      <c r="KI46" s="740"/>
      <c r="KJ46" s="1140"/>
      <c r="KK46" s="671"/>
      <c r="KL46" s="672"/>
      <c r="KM46" s="740"/>
      <c r="KN46" s="1140"/>
      <c r="KO46" s="671"/>
      <c r="KP46" s="672"/>
      <c r="KQ46" s="740"/>
      <c r="KR46" s="1140"/>
      <c r="KS46" s="671"/>
      <c r="KT46" s="672"/>
      <c r="KU46" s="740"/>
      <c r="KV46" s="1140"/>
      <c r="KW46" s="671"/>
      <c r="KX46" s="672"/>
      <c r="KY46" s="740"/>
      <c r="KZ46" s="1140"/>
      <c r="LA46" s="671"/>
      <c r="LB46" s="672"/>
      <c r="LC46" s="740"/>
      <c r="LD46" s="1140"/>
      <c r="LE46" s="671"/>
      <c r="LF46" s="672"/>
      <c r="LG46" s="740"/>
      <c r="LH46" s="1140"/>
      <c r="LI46" s="671"/>
      <c r="LJ46" s="672"/>
      <c r="LK46" s="740"/>
      <c r="LL46" s="1140"/>
      <c r="LM46" s="671"/>
      <c r="LN46" s="672"/>
      <c r="LO46" s="740"/>
      <c r="LP46" s="1140"/>
      <c r="LQ46" s="671"/>
      <c r="LR46" s="672"/>
      <c r="LS46" s="740"/>
      <c r="LT46" s="1140"/>
      <c r="LU46" s="671"/>
      <c r="LV46" s="672"/>
      <c r="LW46" s="740"/>
      <c r="LX46" s="1140"/>
      <c r="LY46" s="671"/>
      <c r="LZ46" s="672"/>
      <c r="MA46" s="740"/>
      <c r="MB46" s="1140"/>
      <c r="MC46" s="671"/>
      <c r="MD46" s="672"/>
      <c r="ME46" s="740"/>
      <c r="MF46" s="1140"/>
      <c r="MG46" s="671"/>
      <c r="MH46" s="672"/>
      <c r="MI46" s="740"/>
      <c r="MJ46" s="1140"/>
      <c r="MK46" s="671"/>
      <c r="ML46" s="672"/>
      <c r="MM46" s="740"/>
      <c r="MN46" s="1140"/>
      <c r="MO46" s="671"/>
      <c r="MP46" s="672"/>
      <c r="MQ46" s="740"/>
      <c r="MR46" s="1140"/>
      <c r="MS46" s="671"/>
      <c r="MT46" s="672"/>
      <c r="MU46" s="740"/>
      <c r="MV46" s="1140"/>
      <c r="MW46" s="671"/>
      <c r="MX46" s="672"/>
      <c r="MY46" s="740"/>
      <c r="MZ46" s="1140"/>
      <c r="NA46" s="671"/>
      <c r="NB46" s="672"/>
      <c r="NC46" s="740"/>
      <c r="ND46" s="1140"/>
      <c r="NE46" s="671"/>
      <c r="NF46" s="672"/>
      <c r="NG46" s="740"/>
      <c r="NH46" s="1140"/>
      <c r="NI46" s="671"/>
      <c r="NJ46" s="672"/>
      <c r="NK46" s="740"/>
      <c r="NL46" s="1140"/>
      <c r="NM46" s="671"/>
      <c r="NN46" s="672"/>
      <c r="NO46" s="740"/>
      <c r="NP46" s="1140"/>
      <c r="NQ46" s="671"/>
      <c r="NR46" s="672"/>
      <c r="NS46" s="740"/>
      <c r="NT46" s="1140"/>
      <c r="NU46" s="671"/>
      <c r="NV46" s="672"/>
      <c r="NW46" s="740"/>
      <c r="NX46" s="1140"/>
      <c r="NY46" s="671"/>
      <c r="NZ46" s="672"/>
      <c r="OA46" s="740"/>
      <c r="OB46" s="1140"/>
      <c r="OC46" s="671"/>
      <c r="OD46" s="672"/>
      <c r="OE46" s="740"/>
      <c r="OF46" s="1140"/>
      <c r="OG46" s="671"/>
      <c r="OH46" s="672"/>
      <c r="OI46" s="740"/>
      <c r="OJ46" s="1140"/>
      <c r="OK46" s="671"/>
      <c r="OL46" s="672"/>
      <c r="OM46" s="740"/>
      <c r="ON46" s="1140"/>
      <c r="OO46" s="671"/>
      <c r="OP46" s="672"/>
      <c r="OQ46" s="740"/>
      <c r="OR46" s="1140"/>
      <c r="OS46" s="671"/>
      <c r="OT46" s="672"/>
      <c r="OU46" s="740"/>
      <c r="OV46" s="1140"/>
      <c r="OW46" s="671"/>
      <c r="OX46" s="672"/>
      <c r="OY46" s="740"/>
      <c r="OZ46" s="1140"/>
      <c r="PA46" s="671"/>
      <c r="PB46" s="672"/>
      <c r="PC46" s="740"/>
      <c r="PD46" s="1140"/>
      <c r="PE46" s="671"/>
      <c r="PF46" s="672"/>
      <c r="PG46" s="740"/>
      <c r="PH46" s="1140"/>
      <c r="PI46" s="671"/>
      <c r="PJ46" s="672"/>
      <c r="PK46" s="740"/>
      <c r="PL46" s="1140"/>
      <c r="PM46" s="671"/>
      <c r="PN46" s="672"/>
      <c r="PO46" s="740"/>
      <c r="PP46" s="1140"/>
      <c r="PQ46" s="671"/>
      <c r="PR46" s="672"/>
      <c r="PS46" s="740"/>
      <c r="PT46" s="1140"/>
      <c r="PU46" s="671"/>
      <c r="PV46" s="672"/>
      <c r="PW46" s="740"/>
      <c r="PX46" s="1140"/>
      <c r="PY46" s="671"/>
      <c r="PZ46" s="672"/>
      <c r="QA46" s="740"/>
      <c r="QB46" s="1140"/>
      <c r="QC46" s="671"/>
      <c r="QD46" s="672"/>
      <c r="QE46" s="740"/>
      <c r="QF46" s="1140"/>
      <c r="QG46" s="671"/>
      <c r="QH46" s="672"/>
      <c r="QI46" s="740"/>
      <c r="QJ46" s="1140"/>
      <c r="QK46" s="671"/>
      <c r="QL46" s="672"/>
      <c r="QM46" s="740"/>
      <c r="QN46" s="1140"/>
      <c r="QO46" s="671"/>
      <c r="QP46" s="672"/>
      <c r="QQ46" s="740"/>
      <c r="QR46" s="1140"/>
      <c r="QS46" s="671"/>
      <c r="QT46" s="672"/>
      <c r="QU46" s="740"/>
      <c r="QV46" s="1140"/>
      <c r="QW46" s="671"/>
      <c r="QX46" s="672"/>
      <c r="QY46" s="740"/>
      <c r="QZ46" s="1140"/>
      <c r="RA46" s="671"/>
      <c r="RB46" s="672"/>
      <c r="RC46" s="740"/>
      <c r="RD46" s="1140"/>
      <c r="RE46" s="671"/>
      <c r="RF46" s="672"/>
      <c r="RG46" s="740"/>
      <c r="RH46" s="1140"/>
      <c r="RI46" s="671"/>
      <c r="RJ46" s="672"/>
      <c r="RK46" s="740"/>
      <c r="RL46" s="1140"/>
      <c r="RM46" s="671"/>
      <c r="RN46" s="672"/>
      <c r="RO46" s="740"/>
      <c r="RP46" s="1140"/>
      <c r="RQ46" s="671"/>
      <c r="RR46" s="672"/>
      <c r="RS46" s="740"/>
      <c r="RT46" s="1140"/>
      <c r="RU46" s="671"/>
      <c r="RV46" s="672"/>
      <c r="RW46" s="740"/>
      <c r="RX46" s="1140"/>
      <c r="RY46" s="671"/>
      <c r="RZ46" s="672"/>
      <c r="SA46" s="740"/>
      <c r="SB46" s="1140"/>
      <c r="SC46" s="671"/>
      <c r="SD46" s="672"/>
      <c r="SE46" s="740"/>
      <c r="SF46" s="1140"/>
      <c r="SG46" s="671"/>
      <c r="SH46" s="672"/>
      <c r="SI46" s="740"/>
      <c r="SJ46" s="1140"/>
      <c r="SK46" s="671"/>
      <c r="SL46" s="672"/>
      <c r="SM46" s="740"/>
      <c r="SN46" s="1140"/>
      <c r="SO46" s="671"/>
      <c r="SP46" s="672"/>
      <c r="SQ46" s="740"/>
      <c r="SR46" s="1140"/>
      <c r="SS46" s="671"/>
      <c r="ST46" s="672"/>
      <c r="SU46" s="740"/>
      <c r="SV46" s="1140"/>
      <c r="SW46" s="671"/>
      <c r="SX46" s="672"/>
      <c r="SY46" s="740"/>
      <c r="SZ46" s="1140"/>
      <c r="TA46" s="671"/>
      <c r="TB46" s="672"/>
      <c r="TC46" s="740"/>
      <c r="TD46" s="1140"/>
      <c r="TE46" s="671"/>
      <c r="TF46" s="672"/>
      <c r="TG46" s="740"/>
      <c r="TH46" s="1140"/>
      <c r="TI46" s="671"/>
      <c r="TJ46" s="672"/>
      <c r="TK46" s="740"/>
      <c r="TL46" s="1140"/>
      <c r="TM46" s="671"/>
      <c r="TN46" s="672"/>
      <c r="TO46" s="740"/>
      <c r="TP46" s="1140"/>
      <c r="TQ46" s="671"/>
      <c r="TR46" s="672"/>
      <c r="TS46" s="740"/>
      <c r="TT46" s="1140"/>
      <c r="TU46" s="671"/>
      <c r="TV46" s="672"/>
      <c r="TW46" s="740"/>
      <c r="TX46" s="1140"/>
      <c r="TY46" s="671"/>
      <c r="TZ46" s="672"/>
      <c r="UA46" s="740"/>
      <c r="UB46" s="1140"/>
      <c r="UC46" s="671"/>
      <c r="UD46" s="672"/>
      <c r="UE46" s="740"/>
      <c r="UF46" s="1140"/>
      <c r="UG46" s="671"/>
      <c r="UH46" s="672"/>
      <c r="UI46" s="740"/>
      <c r="UJ46" s="1140"/>
      <c r="UK46" s="671"/>
      <c r="UL46" s="672"/>
      <c r="UM46" s="740"/>
      <c r="UN46" s="1140"/>
      <c r="UO46" s="671"/>
      <c r="UP46" s="672"/>
      <c r="UQ46" s="740"/>
      <c r="UR46" s="1140"/>
      <c r="US46" s="671"/>
      <c r="UT46" s="672"/>
      <c r="UU46" s="740"/>
      <c r="UV46" s="1140"/>
      <c r="UW46" s="671"/>
      <c r="UX46" s="672"/>
      <c r="UY46" s="740"/>
      <c r="UZ46" s="1140"/>
      <c r="VA46" s="671"/>
      <c r="VB46" s="672"/>
      <c r="VC46" s="740"/>
      <c r="VD46" s="1140"/>
      <c r="VE46" s="671"/>
      <c r="VF46" s="672"/>
      <c r="VG46" s="740"/>
      <c r="VH46" s="1140"/>
      <c r="VI46" s="671"/>
      <c r="VJ46" s="672"/>
      <c r="VK46" s="740"/>
      <c r="VL46" s="1140"/>
      <c r="VM46" s="671"/>
      <c r="VN46" s="672"/>
      <c r="VO46" s="740"/>
      <c r="VP46" s="1140"/>
      <c r="VQ46" s="671"/>
      <c r="VR46" s="672"/>
      <c r="VS46" s="740"/>
      <c r="VT46" s="1140"/>
      <c r="VU46" s="671"/>
      <c r="VV46" s="672"/>
      <c r="VW46" s="740"/>
      <c r="VX46" s="1140"/>
      <c r="VY46" s="671"/>
      <c r="VZ46" s="672"/>
      <c r="WA46" s="740"/>
      <c r="WB46" s="1140"/>
      <c r="WC46" s="671"/>
      <c r="WD46" s="672"/>
      <c r="WE46" s="740"/>
      <c r="WF46" s="1140"/>
      <c r="WG46" s="671"/>
      <c r="WH46" s="672"/>
      <c r="WI46" s="740"/>
      <c r="WJ46" s="1140"/>
      <c r="WK46" s="671"/>
      <c r="WL46" s="672"/>
      <c r="WM46" s="740"/>
      <c r="WN46" s="1140"/>
      <c r="WO46" s="671"/>
      <c r="WP46" s="672"/>
      <c r="WQ46" s="740"/>
      <c r="WR46" s="1140"/>
      <c r="WS46" s="671"/>
      <c r="WT46" s="672"/>
      <c r="WU46" s="740"/>
      <c r="WV46" s="1140"/>
      <c r="WW46" s="671"/>
      <c r="WX46" s="672"/>
      <c r="WY46" s="740"/>
      <c r="WZ46" s="1140"/>
      <c r="XA46" s="671"/>
      <c r="XB46" s="672"/>
      <c r="XC46" s="740"/>
      <c r="XD46" s="1140"/>
      <c r="XE46" s="671"/>
      <c r="XF46" s="672"/>
      <c r="XG46" s="740"/>
      <c r="XH46" s="1140"/>
      <c r="XI46" s="671"/>
      <c r="XJ46" s="672"/>
      <c r="XK46" s="740"/>
      <c r="XL46" s="1140"/>
      <c r="XM46" s="671"/>
      <c r="XN46" s="672"/>
      <c r="XO46" s="740"/>
      <c r="XP46" s="1140"/>
      <c r="XQ46" s="671"/>
      <c r="XR46" s="672"/>
      <c r="XS46" s="740"/>
      <c r="XT46" s="1140"/>
      <c r="XU46" s="671"/>
      <c r="XV46" s="672"/>
      <c r="XW46" s="740"/>
      <c r="XX46" s="1140"/>
      <c r="XY46" s="671"/>
      <c r="XZ46" s="672"/>
      <c r="YA46" s="740"/>
      <c r="YB46" s="1140"/>
      <c r="YC46" s="671"/>
      <c r="YD46" s="672"/>
      <c r="YE46" s="740"/>
      <c r="YF46" s="1140"/>
      <c r="YG46" s="671"/>
      <c r="YH46" s="672"/>
      <c r="YI46" s="740"/>
      <c r="YJ46" s="1140"/>
      <c r="YK46" s="671"/>
      <c r="YL46" s="672"/>
      <c r="YM46" s="740"/>
      <c r="YN46" s="1140"/>
      <c r="YO46" s="671"/>
      <c r="YP46" s="672"/>
      <c r="YQ46" s="740"/>
      <c r="YR46" s="1140"/>
      <c r="YS46" s="671"/>
      <c r="YT46" s="672"/>
      <c r="YU46" s="740"/>
      <c r="YV46" s="1140"/>
      <c r="YW46" s="671"/>
      <c r="YX46" s="672"/>
      <c r="YY46" s="740"/>
      <c r="YZ46" s="1140"/>
      <c r="ZA46" s="671"/>
      <c r="ZB46" s="672"/>
      <c r="ZC46" s="740"/>
      <c r="ZD46" s="1140"/>
      <c r="ZE46" s="671"/>
      <c r="ZF46" s="672"/>
      <c r="ZG46" s="740"/>
      <c r="ZH46" s="1140"/>
      <c r="ZI46" s="671"/>
      <c r="ZJ46" s="672"/>
      <c r="ZK46" s="740"/>
      <c r="ZL46" s="1140"/>
      <c r="ZM46" s="671"/>
      <c r="ZN46" s="672"/>
      <c r="ZO46" s="740"/>
      <c r="ZP46" s="1140"/>
      <c r="ZQ46" s="671"/>
      <c r="ZR46" s="672"/>
      <c r="ZS46" s="740"/>
      <c r="ZT46" s="1140"/>
      <c r="ZU46" s="671"/>
      <c r="ZV46" s="672"/>
      <c r="ZW46" s="740"/>
      <c r="ZX46" s="1140"/>
      <c r="ZY46" s="671"/>
      <c r="ZZ46" s="672"/>
      <c r="AAA46" s="740"/>
      <c r="AAB46" s="1140"/>
      <c r="AAC46" s="671"/>
      <c r="AAD46" s="672"/>
      <c r="AAE46" s="740"/>
      <c r="AAF46" s="1140"/>
      <c r="AAG46" s="671"/>
      <c r="AAH46" s="672"/>
      <c r="AAI46" s="740"/>
      <c r="AAJ46" s="1140"/>
      <c r="AAK46" s="671"/>
      <c r="AAL46" s="672"/>
      <c r="AAM46" s="740"/>
      <c r="AAN46" s="1140"/>
      <c r="AAO46" s="671"/>
      <c r="AAP46" s="672"/>
      <c r="AAQ46" s="740"/>
      <c r="AAR46" s="1140"/>
      <c r="AAS46" s="671"/>
      <c r="AAT46" s="672"/>
      <c r="AAU46" s="740"/>
      <c r="AAV46" s="1140"/>
      <c r="AAW46" s="671"/>
      <c r="AAX46" s="672"/>
      <c r="AAY46" s="740"/>
      <c r="AAZ46" s="1140"/>
      <c r="ABA46" s="671"/>
      <c r="ABB46" s="672"/>
      <c r="ABC46" s="740"/>
      <c r="ABD46" s="1140"/>
      <c r="ABE46" s="671"/>
      <c r="ABF46" s="672"/>
      <c r="ABG46" s="740"/>
      <c r="ABH46" s="1140"/>
      <c r="ABI46" s="671"/>
      <c r="ABJ46" s="672"/>
      <c r="ABK46" s="740"/>
      <c r="ABL46" s="1140"/>
      <c r="ABM46" s="671"/>
      <c r="ABN46" s="672"/>
      <c r="ABO46" s="740"/>
      <c r="ABP46" s="1140"/>
      <c r="ABQ46" s="671"/>
      <c r="ABR46" s="672"/>
      <c r="ABS46" s="740"/>
      <c r="ABT46" s="1140"/>
      <c r="ABU46" s="671"/>
      <c r="ABV46" s="672"/>
      <c r="ABW46" s="740"/>
      <c r="ABX46" s="1140"/>
      <c r="ABY46" s="671"/>
      <c r="ABZ46" s="672"/>
      <c r="ACA46" s="740"/>
      <c r="ACB46" s="1140"/>
      <c r="ACC46" s="671"/>
      <c r="ACD46" s="672"/>
      <c r="ACE46" s="740"/>
      <c r="ACF46" s="1140"/>
      <c r="ACG46" s="671"/>
      <c r="ACH46" s="672"/>
      <c r="ACI46" s="740"/>
      <c r="ACJ46" s="1140"/>
      <c r="ACK46" s="671"/>
      <c r="ACL46" s="672"/>
      <c r="ACM46" s="740"/>
      <c r="ACN46" s="1140"/>
      <c r="ACO46" s="671"/>
      <c r="ACP46" s="672"/>
      <c r="ACQ46" s="740"/>
      <c r="ACR46" s="1140"/>
      <c r="ACS46" s="671"/>
      <c r="ACT46" s="672"/>
      <c r="ACU46" s="740"/>
      <c r="ACV46" s="1140"/>
      <c r="ACW46" s="671"/>
      <c r="ACX46" s="672"/>
      <c r="ACY46" s="740"/>
      <c r="ACZ46" s="1140"/>
      <c r="ADA46" s="671"/>
      <c r="ADB46" s="672"/>
      <c r="ADC46" s="740"/>
      <c r="ADD46" s="1140"/>
      <c r="ADE46" s="671"/>
      <c r="ADF46" s="672"/>
      <c r="ADG46" s="740"/>
      <c r="ADH46" s="1140"/>
      <c r="ADI46" s="671"/>
      <c r="ADJ46" s="672"/>
      <c r="ADK46" s="740"/>
      <c r="ADL46" s="1140"/>
      <c r="ADM46" s="671"/>
      <c r="ADN46" s="672"/>
      <c r="ADO46" s="740"/>
      <c r="ADP46" s="1140"/>
      <c r="ADQ46" s="671"/>
      <c r="ADR46" s="672"/>
      <c r="ADS46" s="740"/>
      <c r="ADT46" s="1140"/>
      <c r="ADU46" s="671"/>
      <c r="ADV46" s="672"/>
      <c r="ADW46" s="740"/>
      <c r="ADX46" s="1140"/>
      <c r="ADY46" s="671"/>
      <c r="ADZ46" s="672"/>
      <c r="AEA46" s="740"/>
      <c r="AEB46" s="1140"/>
      <c r="AEC46" s="671"/>
      <c r="AED46" s="672"/>
      <c r="AEE46" s="740"/>
      <c r="AEF46" s="1140"/>
      <c r="AEG46" s="671"/>
      <c r="AEH46" s="672"/>
      <c r="AEI46" s="740"/>
      <c r="AEJ46" s="1140"/>
      <c r="AEK46" s="671"/>
      <c r="AEL46" s="672"/>
      <c r="AEM46" s="740"/>
      <c r="AEN46" s="1140"/>
      <c r="AEO46" s="671"/>
      <c r="AEP46" s="672"/>
      <c r="AEQ46" s="740"/>
      <c r="AER46" s="1140"/>
      <c r="AES46" s="671"/>
      <c r="AET46" s="672"/>
      <c r="AEU46" s="740"/>
      <c r="AEV46" s="1140"/>
      <c r="AEW46" s="671"/>
      <c r="AEX46" s="672"/>
      <c r="AEY46" s="740"/>
      <c r="AEZ46" s="1140"/>
      <c r="AFA46" s="671"/>
      <c r="AFB46" s="672"/>
      <c r="AFC46" s="740"/>
      <c r="AFD46" s="1140"/>
      <c r="AFE46" s="671"/>
      <c r="AFF46" s="672"/>
      <c r="AFG46" s="740"/>
      <c r="AFH46" s="1140"/>
      <c r="AFI46" s="671"/>
      <c r="AFJ46" s="672"/>
      <c r="AFK46" s="740"/>
      <c r="AFL46" s="1140"/>
      <c r="AFM46" s="671"/>
      <c r="AFN46" s="672"/>
      <c r="AFO46" s="740"/>
      <c r="AFP46" s="1140"/>
      <c r="AFQ46" s="671"/>
      <c r="AFR46" s="672"/>
      <c r="AFS46" s="740"/>
      <c r="AFT46" s="1140"/>
      <c r="AFU46" s="671"/>
      <c r="AFV46" s="672"/>
      <c r="AFW46" s="740"/>
      <c r="AFX46" s="1140"/>
      <c r="AFY46" s="671"/>
      <c r="AFZ46" s="672"/>
      <c r="AGA46" s="740"/>
      <c r="AGB46" s="1140"/>
      <c r="AGC46" s="671"/>
      <c r="AGD46" s="672"/>
      <c r="AGE46" s="740"/>
      <c r="AGF46" s="1140"/>
      <c r="AGG46" s="671"/>
      <c r="AGH46" s="672"/>
      <c r="AGI46" s="740"/>
      <c r="AGJ46" s="1140"/>
      <c r="AGK46" s="671"/>
      <c r="AGL46" s="672"/>
      <c r="AGM46" s="740"/>
      <c r="AGN46" s="1140"/>
      <c r="AGO46" s="671"/>
      <c r="AGP46" s="672"/>
      <c r="AGQ46" s="740"/>
      <c r="AGR46" s="1140"/>
      <c r="AGS46" s="671"/>
      <c r="AGT46" s="672"/>
      <c r="AGU46" s="740"/>
      <c r="AGV46" s="1140"/>
      <c r="AGW46" s="671"/>
      <c r="AGX46" s="672"/>
      <c r="AGY46" s="740"/>
      <c r="AGZ46" s="1140"/>
      <c r="AHA46" s="671"/>
      <c r="AHB46" s="672"/>
      <c r="AHC46" s="740"/>
      <c r="AHD46" s="1140"/>
      <c r="AHE46" s="671"/>
      <c r="AHF46" s="672"/>
      <c r="AHG46" s="740"/>
      <c r="AHH46" s="1140"/>
      <c r="AHI46" s="671"/>
      <c r="AHJ46" s="672"/>
      <c r="AHK46" s="740"/>
      <c r="AHL46" s="1140"/>
      <c r="AHM46" s="671"/>
      <c r="AHN46" s="672"/>
      <c r="AHO46" s="740"/>
      <c r="AHP46" s="1140"/>
      <c r="AHQ46" s="671"/>
      <c r="AHR46" s="672"/>
      <c r="AHS46" s="740"/>
      <c r="AHT46" s="1140"/>
      <c r="AHU46" s="671"/>
      <c r="AHV46" s="672"/>
      <c r="AHW46" s="740"/>
      <c r="AHX46" s="1140"/>
      <c r="AHY46" s="671"/>
      <c r="AHZ46" s="672"/>
      <c r="AIA46" s="740"/>
      <c r="AIB46" s="1140"/>
      <c r="AIC46" s="671"/>
      <c r="AID46" s="672"/>
      <c r="AIE46" s="740"/>
      <c r="AIF46" s="1140"/>
      <c r="AIG46" s="671"/>
      <c r="AIH46" s="672"/>
      <c r="AII46" s="740"/>
      <c r="AIJ46" s="1140"/>
      <c r="AIK46" s="671"/>
      <c r="AIL46" s="672"/>
      <c r="AIM46" s="740"/>
      <c r="AIN46" s="1140"/>
      <c r="AIO46" s="671"/>
      <c r="AIP46" s="672"/>
      <c r="AIQ46" s="740"/>
      <c r="AIR46" s="1140"/>
      <c r="AIS46" s="671"/>
      <c r="AIT46" s="672"/>
      <c r="AIU46" s="740"/>
      <c r="AIV46" s="1140"/>
      <c r="AIW46" s="671"/>
      <c r="AIX46" s="672"/>
      <c r="AIY46" s="740"/>
      <c r="AIZ46" s="1140"/>
      <c r="AJA46" s="671"/>
      <c r="AJB46" s="672"/>
      <c r="AJC46" s="740"/>
      <c r="AJD46" s="1140"/>
      <c r="AJE46" s="671"/>
      <c r="AJF46" s="672"/>
      <c r="AJG46" s="740"/>
      <c r="AJH46" s="1140"/>
      <c r="AJI46" s="671"/>
      <c r="AJJ46" s="672"/>
      <c r="AJK46" s="740"/>
      <c r="AJL46" s="1140"/>
      <c r="AJM46" s="671"/>
      <c r="AJN46" s="672"/>
      <c r="AJO46" s="740"/>
      <c r="AJP46" s="1140"/>
      <c r="AJQ46" s="671"/>
      <c r="AJR46" s="672"/>
      <c r="AJS46" s="740"/>
      <c r="AJT46" s="1140"/>
      <c r="AJU46" s="671"/>
      <c r="AJV46" s="672"/>
      <c r="AJW46" s="740"/>
      <c r="AJX46" s="1140"/>
      <c r="AJY46" s="671"/>
      <c r="AJZ46" s="672"/>
      <c r="AKA46" s="740"/>
      <c r="AKB46" s="1140"/>
      <c r="AKC46" s="671"/>
      <c r="AKD46" s="672"/>
      <c r="AKE46" s="740"/>
      <c r="AKF46" s="1140"/>
      <c r="AKG46" s="671"/>
      <c r="AKH46" s="672"/>
      <c r="AKI46" s="740"/>
      <c r="AKJ46" s="1140"/>
      <c r="AKK46" s="671"/>
      <c r="AKL46" s="672"/>
      <c r="AKM46" s="740"/>
      <c r="AKN46" s="1140"/>
      <c r="AKO46" s="671"/>
      <c r="AKP46" s="672"/>
      <c r="AKQ46" s="740"/>
      <c r="AKR46" s="1140"/>
      <c r="AKS46" s="671"/>
      <c r="AKT46" s="672"/>
      <c r="AKU46" s="740"/>
      <c r="AKV46" s="1140"/>
      <c r="AKW46" s="671"/>
      <c r="AKX46" s="672"/>
      <c r="AKY46" s="740"/>
      <c r="AKZ46" s="1140"/>
      <c r="ALA46" s="671"/>
      <c r="ALB46" s="672"/>
      <c r="ALC46" s="740"/>
      <c r="ALD46" s="1140"/>
      <c r="ALE46" s="671"/>
      <c r="ALF46" s="672"/>
      <c r="ALG46" s="740"/>
      <c r="ALH46" s="1140"/>
      <c r="ALI46" s="671"/>
      <c r="ALJ46" s="672"/>
      <c r="ALK46" s="740"/>
      <c r="ALL46" s="1140"/>
      <c r="ALM46" s="671"/>
      <c r="ALN46" s="672"/>
      <c r="ALO46" s="740"/>
      <c r="ALP46" s="1140"/>
      <c r="ALQ46" s="671"/>
      <c r="ALR46" s="672"/>
      <c r="ALS46" s="740"/>
      <c r="ALT46" s="1140"/>
      <c r="ALU46" s="671"/>
      <c r="ALV46" s="672"/>
      <c r="ALW46" s="740"/>
      <c r="ALX46" s="1140"/>
      <c r="ALY46" s="671"/>
      <c r="ALZ46" s="672"/>
      <c r="AMA46" s="740"/>
      <c r="AMB46" s="1140"/>
      <c r="AMC46" s="671"/>
      <c r="AMD46" s="672"/>
      <c r="AME46" s="740"/>
      <c r="AMF46" s="1140"/>
      <c r="AMG46" s="671"/>
      <c r="AMH46" s="672"/>
      <c r="AMI46" s="740"/>
      <c r="AMJ46" s="1140"/>
      <c r="AMK46" s="671"/>
      <c r="AML46" s="672"/>
      <c r="AMM46" s="740"/>
      <c r="AMN46" s="1140"/>
      <c r="AMO46" s="671"/>
      <c r="AMP46" s="672"/>
      <c r="AMQ46" s="740"/>
      <c r="AMR46" s="1140"/>
      <c r="AMS46" s="671"/>
      <c r="AMT46" s="672"/>
      <c r="AMU46" s="740"/>
      <c r="AMV46" s="1140"/>
      <c r="AMW46" s="671"/>
      <c r="AMX46" s="672"/>
      <c r="AMY46" s="740"/>
      <c r="AMZ46" s="1140"/>
      <c r="ANA46" s="671"/>
      <c r="ANB46" s="672"/>
      <c r="ANC46" s="740"/>
      <c r="AND46" s="1140"/>
      <c r="ANE46" s="671"/>
      <c r="ANF46" s="672"/>
      <c r="ANG46" s="740"/>
      <c r="ANH46" s="1140"/>
      <c r="ANI46" s="671"/>
      <c r="ANJ46" s="672"/>
      <c r="ANK46" s="740"/>
      <c r="ANL46" s="1140"/>
      <c r="ANM46" s="671"/>
      <c r="ANN46" s="672"/>
      <c r="ANO46" s="740"/>
      <c r="ANP46" s="1140"/>
      <c r="ANQ46" s="671"/>
      <c r="ANR46" s="672"/>
      <c r="ANS46" s="740"/>
      <c r="ANT46" s="1140"/>
      <c r="ANU46" s="671"/>
      <c r="ANV46" s="672"/>
      <c r="ANW46" s="740"/>
      <c r="ANX46" s="1140"/>
      <c r="ANY46" s="671"/>
      <c r="ANZ46" s="672"/>
      <c r="AOA46" s="740"/>
      <c r="AOB46" s="1140"/>
      <c r="AOC46" s="671"/>
      <c r="AOD46" s="672"/>
      <c r="AOE46" s="740"/>
      <c r="AOF46" s="1140"/>
      <c r="AOG46" s="671"/>
      <c r="AOH46" s="672"/>
      <c r="AOI46" s="740"/>
      <c r="AOJ46" s="1140"/>
      <c r="AOK46" s="671"/>
      <c r="AOL46" s="672"/>
      <c r="AOM46" s="740"/>
      <c r="AON46" s="1140"/>
      <c r="AOO46" s="671"/>
      <c r="AOP46" s="672"/>
      <c r="AOQ46" s="740"/>
      <c r="AOR46" s="1140"/>
      <c r="AOS46" s="671"/>
      <c r="AOT46" s="672"/>
      <c r="AOU46" s="740"/>
      <c r="AOV46" s="1140"/>
      <c r="AOW46" s="671"/>
      <c r="AOX46" s="672"/>
      <c r="AOY46" s="740"/>
      <c r="AOZ46" s="1140"/>
      <c r="APA46" s="671"/>
      <c r="APB46" s="672"/>
      <c r="APC46" s="740"/>
      <c r="APD46" s="1140"/>
      <c r="APE46" s="671"/>
      <c r="APF46" s="672"/>
      <c r="APG46" s="740"/>
      <c r="APH46" s="1140"/>
      <c r="API46" s="671"/>
      <c r="APJ46" s="672"/>
      <c r="APK46" s="740"/>
      <c r="APL46" s="1140"/>
      <c r="APM46" s="671"/>
      <c r="APN46" s="672"/>
      <c r="APO46" s="740"/>
      <c r="APP46" s="1140"/>
      <c r="APQ46" s="671"/>
      <c r="APR46" s="672"/>
      <c r="APS46" s="740"/>
      <c r="APT46" s="1140"/>
      <c r="APU46" s="671"/>
      <c r="APV46" s="672"/>
      <c r="APW46" s="740"/>
      <c r="APX46" s="1140"/>
      <c r="APY46" s="671"/>
      <c r="APZ46" s="672"/>
      <c r="AQA46" s="740"/>
      <c r="AQB46" s="1140"/>
      <c r="AQC46" s="671"/>
      <c r="AQD46" s="672"/>
      <c r="AQE46" s="740"/>
      <c r="AQF46" s="1140"/>
      <c r="AQG46" s="671"/>
      <c r="AQH46" s="672"/>
      <c r="AQI46" s="740"/>
      <c r="AQJ46" s="1140"/>
      <c r="AQK46" s="671"/>
      <c r="AQL46" s="672"/>
      <c r="AQM46" s="740"/>
      <c r="AQN46" s="1140"/>
      <c r="AQO46" s="671"/>
      <c r="AQP46" s="672"/>
      <c r="AQQ46" s="740"/>
      <c r="AQR46" s="1140"/>
      <c r="AQS46" s="671"/>
      <c r="AQT46" s="672"/>
      <c r="AQU46" s="740"/>
      <c r="AQV46" s="1140"/>
      <c r="AQW46" s="671"/>
      <c r="AQX46" s="672"/>
      <c r="AQY46" s="740"/>
      <c r="AQZ46" s="1140"/>
      <c r="ARA46" s="671"/>
      <c r="ARB46" s="672"/>
      <c r="ARC46" s="740"/>
      <c r="ARD46" s="1140"/>
      <c r="ARE46" s="671"/>
      <c r="ARF46" s="672"/>
      <c r="ARG46" s="740"/>
      <c r="ARH46" s="1140"/>
      <c r="ARI46" s="671"/>
      <c r="ARJ46" s="672"/>
      <c r="ARK46" s="740"/>
      <c r="ARL46" s="1140"/>
      <c r="ARM46" s="671"/>
      <c r="ARN46" s="672"/>
      <c r="ARO46" s="740"/>
      <c r="ARP46" s="1140"/>
      <c r="ARQ46" s="671"/>
      <c r="ARR46" s="672"/>
      <c r="ARS46" s="740"/>
      <c r="ART46" s="1140"/>
      <c r="ARU46" s="671"/>
      <c r="ARV46" s="672"/>
      <c r="ARW46" s="740"/>
      <c r="ARX46" s="1140"/>
      <c r="ARY46" s="671"/>
      <c r="ARZ46" s="672"/>
      <c r="ASA46" s="740"/>
      <c r="ASB46" s="1140"/>
      <c r="ASC46" s="671"/>
      <c r="ASD46" s="672"/>
      <c r="ASE46" s="740"/>
      <c r="ASF46" s="1140"/>
      <c r="ASG46" s="671"/>
      <c r="ASH46" s="672"/>
      <c r="ASI46" s="740"/>
      <c r="ASJ46" s="1140"/>
      <c r="ASK46" s="671"/>
      <c r="ASL46" s="672"/>
      <c r="ASM46" s="740"/>
      <c r="ASN46" s="1140"/>
      <c r="ASO46" s="671"/>
      <c r="ASP46" s="672"/>
      <c r="ASQ46" s="740"/>
      <c r="ASR46" s="1140"/>
      <c r="ASS46" s="671"/>
      <c r="AST46" s="672"/>
      <c r="ASU46" s="740"/>
      <c r="ASV46" s="1140"/>
      <c r="ASW46" s="671"/>
      <c r="ASX46" s="672"/>
      <c r="ASY46" s="740"/>
      <c r="ASZ46" s="1140"/>
      <c r="ATA46" s="671"/>
      <c r="ATB46" s="672"/>
      <c r="ATC46" s="740"/>
      <c r="ATD46" s="1140"/>
      <c r="ATE46" s="671"/>
      <c r="ATF46" s="672"/>
      <c r="ATG46" s="740"/>
      <c r="ATH46" s="1140"/>
      <c r="ATI46" s="671"/>
      <c r="ATJ46" s="672"/>
      <c r="ATK46" s="740"/>
      <c r="ATL46" s="1140"/>
      <c r="ATM46" s="671"/>
      <c r="ATN46" s="672"/>
      <c r="ATO46" s="740"/>
      <c r="ATP46" s="1140"/>
      <c r="ATQ46" s="671"/>
      <c r="ATR46" s="672"/>
      <c r="ATS46" s="740"/>
      <c r="ATT46" s="1140"/>
      <c r="ATU46" s="671"/>
      <c r="ATV46" s="672"/>
      <c r="ATW46" s="740"/>
      <c r="ATX46" s="1140"/>
      <c r="ATY46" s="671"/>
      <c r="ATZ46" s="672"/>
      <c r="AUA46" s="740"/>
      <c r="AUB46" s="1140"/>
      <c r="AUC46" s="671"/>
      <c r="AUD46" s="672"/>
      <c r="AUE46" s="740"/>
      <c r="AUF46" s="1140"/>
      <c r="AUG46" s="671"/>
      <c r="AUH46" s="672"/>
      <c r="AUI46" s="740"/>
      <c r="AUJ46" s="1140"/>
      <c r="AUK46" s="671"/>
      <c r="AUL46" s="672"/>
      <c r="AUM46" s="740"/>
      <c r="AUN46" s="1140"/>
      <c r="AUO46" s="671"/>
      <c r="AUP46" s="672"/>
      <c r="AUQ46" s="740"/>
      <c r="AUR46" s="1140"/>
      <c r="AUS46" s="671"/>
      <c r="AUT46" s="672"/>
      <c r="AUU46" s="740"/>
      <c r="AUV46" s="1140"/>
      <c r="AUW46" s="671"/>
      <c r="AUX46" s="672"/>
      <c r="AUY46" s="740"/>
      <c r="AUZ46" s="1140"/>
      <c r="AVA46" s="671"/>
      <c r="AVB46" s="672"/>
      <c r="AVC46" s="740"/>
      <c r="AVD46" s="1140"/>
      <c r="AVE46" s="671"/>
      <c r="AVF46" s="672"/>
      <c r="AVG46" s="740"/>
      <c r="AVH46" s="1140"/>
      <c r="AVI46" s="671"/>
      <c r="AVJ46" s="672"/>
      <c r="AVK46" s="740"/>
      <c r="AVL46" s="1140"/>
      <c r="AVM46" s="671"/>
      <c r="AVN46" s="672"/>
      <c r="AVO46" s="740"/>
      <c r="AVP46" s="1140"/>
      <c r="AVQ46" s="671"/>
      <c r="AVR46" s="672"/>
      <c r="AVS46" s="740"/>
      <c r="AVT46" s="1140"/>
      <c r="AVU46" s="671"/>
      <c r="AVV46" s="672"/>
      <c r="AVW46" s="740"/>
      <c r="AVX46" s="1140"/>
      <c r="AVY46" s="671"/>
      <c r="AVZ46" s="672"/>
      <c r="AWA46" s="740"/>
      <c r="AWB46" s="1140"/>
      <c r="AWC46" s="671"/>
      <c r="AWD46" s="672"/>
      <c r="AWE46" s="740"/>
      <c r="AWF46" s="1140"/>
      <c r="AWG46" s="671"/>
      <c r="AWH46" s="672"/>
      <c r="AWI46" s="740"/>
      <c r="AWJ46" s="1140"/>
      <c r="AWK46" s="671"/>
      <c r="AWL46" s="672"/>
      <c r="AWM46" s="740"/>
      <c r="AWN46" s="1140"/>
      <c r="AWO46" s="671"/>
      <c r="AWP46" s="672"/>
      <c r="AWQ46" s="740"/>
      <c r="AWR46" s="1140"/>
      <c r="AWS46" s="671"/>
      <c r="AWT46" s="672"/>
      <c r="AWU46" s="740"/>
      <c r="AWV46" s="1140"/>
      <c r="AWW46" s="671"/>
      <c r="AWX46" s="672"/>
      <c r="AWY46" s="740"/>
      <c r="AWZ46" s="1140"/>
      <c r="AXA46" s="671"/>
      <c r="AXB46" s="672"/>
      <c r="AXC46" s="740"/>
      <c r="AXD46" s="1140"/>
      <c r="AXE46" s="671"/>
      <c r="AXF46" s="672"/>
      <c r="AXG46" s="740"/>
      <c r="AXH46" s="1140"/>
      <c r="AXI46" s="671"/>
      <c r="AXJ46" s="672"/>
      <c r="AXK46" s="740"/>
      <c r="AXL46" s="1140"/>
      <c r="AXM46" s="671"/>
      <c r="AXN46" s="672"/>
      <c r="AXO46" s="740"/>
      <c r="AXP46" s="1140"/>
      <c r="AXQ46" s="671"/>
      <c r="AXR46" s="672"/>
      <c r="AXS46" s="740"/>
      <c r="AXT46" s="1140"/>
      <c r="AXU46" s="671"/>
      <c r="AXV46" s="672"/>
      <c r="AXW46" s="740"/>
      <c r="AXX46" s="1140"/>
      <c r="AXY46" s="671"/>
      <c r="AXZ46" s="672"/>
      <c r="AYA46" s="740"/>
      <c r="AYB46" s="1140"/>
      <c r="AYC46" s="671"/>
      <c r="AYD46" s="672"/>
      <c r="AYE46" s="740"/>
      <c r="AYF46" s="1140"/>
      <c r="AYG46" s="671"/>
      <c r="AYH46" s="672"/>
      <c r="AYI46" s="740"/>
      <c r="AYJ46" s="1140"/>
      <c r="AYK46" s="671"/>
      <c r="AYL46" s="672"/>
      <c r="AYM46" s="740"/>
      <c r="AYN46" s="1140"/>
      <c r="AYO46" s="671"/>
      <c r="AYP46" s="672"/>
      <c r="AYQ46" s="740"/>
      <c r="AYR46" s="1140"/>
      <c r="AYS46" s="671"/>
      <c r="AYT46" s="672"/>
      <c r="AYU46" s="740"/>
      <c r="AYV46" s="1140"/>
      <c r="AYW46" s="671"/>
      <c r="AYX46" s="672"/>
      <c r="AYY46" s="740"/>
      <c r="AYZ46" s="1140"/>
      <c r="AZA46" s="671"/>
      <c r="AZB46" s="672"/>
      <c r="AZC46" s="740"/>
      <c r="AZD46" s="1140"/>
      <c r="AZE46" s="671"/>
      <c r="AZF46" s="672"/>
      <c r="AZG46" s="740"/>
      <c r="AZH46" s="1140"/>
      <c r="AZI46" s="671"/>
      <c r="AZJ46" s="672"/>
      <c r="AZK46" s="740"/>
      <c r="AZL46" s="1140"/>
      <c r="AZM46" s="671"/>
      <c r="AZN46" s="672"/>
      <c r="AZO46" s="740"/>
      <c r="AZP46" s="1140"/>
      <c r="AZQ46" s="671"/>
      <c r="AZR46" s="672"/>
      <c r="AZS46" s="740"/>
      <c r="AZT46" s="1140"/>
      <c r="AZU46" s="671"/>
      <c r="AZV46" s="672"/>
      <c r="AZW46" s="740"/>
      <c r="AZX46" s="1140"/>
      <c r="AZY46" s="671"/>
      <c r="AZZ46" s="672"/>
      <c r="BAA46" s="740"/>
      <c r="BAB46" s="1140"/>
      <c r="BAC46" s="671"/>
      <c r="BAD46" s="672"/>
      <c r="BAE46" s="740"/>
      <c r="BAF46" s="1140"/>
      <c r="BAG46" s="671"/>
      <c r="BAH46" s="672"/>
      <c r="BAI46" s="740"/>
      <c r="BAJ46" s="1140"/>
      <c r="BAK46" s="671"/>
      <c r="BAL46" s="672"/>
      <c r="BAM46" s="740"/>
      <c r="BAN46" s="1140"/>
      <c r="BAO46" s="671"/>
      <c r="BAP46" s="672"/>
      <c r="BAQ46" s="740"/>
      <c r="BAR46" s="1140"/>
      <c r="BAS46" s="671"/>
      <c r="BAT46" s="672"/>
      <c r="BAU46" s="740"/>
      <c r="BAV46" s="1140"/>
      <c r="BAW46" s="671"/>
      <c r="BAX46" s="672"/>
      <c r="BAY46" s="740"/>
      <c r="BAZ46" s="1140"/>
      <c r="BBA46" s="671"/>
      <c r="BBB46" s="672"/>
      <c r="BBC46" s="740"/>
      <c r="BBD46" s="1140"/>
      <c r="BBE46" s="671"/>
      <c r="BBF46" s="672"/>
      <c r="BBG46" s="740"/>
      <c r="BBH46" s="1140"/>
      <c r="BBI46" s="671"/>
      <c r="BBJ46" s="672"/>
      <c r="BBK46" s="740"/>
      <c r="BBL46" s="1140"/>
      <c r="BBM46" s="671"/>
      <c r="BBN46" s="672"/>
      <c r="BBO46" s="740"/>
      <c r="BBP46" s="1140"/>
      <c r="BBQ46" s="671"/>
      <c r="BBR46" s="672"/>
      <c r="BBS46" s="740"/>
      <c r="BBT46" s="1140"/>
      <c r="BBU46" s="671"/>
      <c r="BBV46" s="672"/>
      <c r="BBW46" s="740"/>
      <c r="BBX46" s="1140"/>
      <c r="BBY46" s="671"/>
      <c r="BBZ46" s="672"/>
      <c r="BCA46" s="740"/>
      <c r="BCB46" s="1140"/>
      <c r="BCC46" s="671"/>
      <c r="BCD46" s="672"/>
      <c r="BCE46" s="740"/>
      <c r="BCF46" s="1140"/>
      <c r="BCG46" s="671"/>
      <c r="BCH46" s="672"/>
      <c r="BCI46" s="740"/>
      <c r="BCJ46" s="1140"/>
      <c r="BCK46" s="671"/>
      <c r="BCL46" s="672"/>
      <c r="BCM46" s="740"/>
      <c r="BCN46" s="1140"/>
      <c r="BCO46" s="671"/>
      <c r="BCP46" s="672"/>
      <c r="BCQ46" s="740"/>
      <c r="BCR46" s="1140"/>
      <c r="BCS46" s="671"/>
      <c r="BCT46" s="672"/>
      <c r="BCU46" s="740"/>
      <c r="BCV46" s="1140"/>
      <c r="BCW46" s="671"/>
      <c r="BCX46" s="672"/>
      <c r="BCY46" s="740"/>
      <c r="BCZ46" s="1140"/>
      <c r="BDA46" s="671"/>
      <c r="BDB46" s="672"/>
      <c r="BDC46" s="740"/>
      <c r="BDD46" s="1140"/>
      <c r="BDE46" s="671"/>
      <c r="BDF46" s="672"/>
      <c r="BDG46" s="740"/>
      <c r="BDH46" s="1140"/>
      <c r="BDI46" s="671"/>
      <c r="BDJ46" s="672"/>
      <c r="BDK46" s="740"/>
      <c r="BDL46" s="1140"/>
      <c r="BDM46" s="671"/>
      <c r="BDN46" s="672"/>
      <c r="BDO46" s="740"/>
      <c r="BDP46" s="1140"/>
      <c r="BDQ46" s="671"/>
      <c r="BDR46" s="672"/>
      <c r="BDS46" s="740"/>
      <c r="BDT46" s="1140"/>
      <c r="BDU46" s="671"/>
      <c r="BDV46" s="672"/>
      <c r="BDW46" s="740"/>
      <c r="BDX46" s="1140"/>
      <c r="BDY46" s="671"/>
      <c r="BDZ46" s="672"/>
      <c r="BEA46" s="740"/>
      <c r="BEB46" s="1140"/>
      <c r="BEC46" s="671"/>
      <c r="BED46" s="672"/>
      <c r="BEE46" s="740"/>
      <c r="BEF46" s="1140"/>
      <c r="BEG46" s="671"/>
      <c r="BEH46" s="672"/>
      <c r="BEI46" s="740"/>
      <c r="BEJ46" s="1140"/>
      <c r="BEK46" s="671"/>
      <c r="BEL46" s="672"/>
      <c r="BEM46" s="740"/>
      <c r="BEN46" s="1140"/>
      <c r="BEO46" s="671"/>
      <c r="BEP46" s="672"/>
      <c r="BEQ46" s="740"/>
      <c r="BER46" s="1140"/>
      <c r="BES46" s="671"/>
      <c r="BET46" s="672"/>
      <c r="BEU46" s="740"/>
      <c r="BEV46" s="1140"/>
      <c r="BEW46" s="671"/>
      <c r="BEX46" s="672"/>
      <c r="BEY46" s="740"/>
      <c r="BEZ46" s="1140"/>
      <c r="BFA46" s="671"/>
      <c r="BFB46" s="672"/>
      <c r="BFC46" s="740"/>
      <c r="BFD46" s="1140"/>
      <c r="BFE46" s="671"/>
      <c r="BFF46" s="672"/>
      <c r="BFG46" s="740"/>
      <c r="BFH46" s="1140"/>
      <c r="BFI46" s="671"/>
      <c r="BFJ46" s="672"/>
      <c r="BFK46" s="740"/>
      <c r="BFL46" s="1140"/>
      <c r="BFM46" s="671"/>
      <c r="BFN46" s="672"/>
      <c r="BFO46" s="740"/>
      <c r="BFP46" s="1140"/>
      <c r="BFQ46" s="671"/>
      <c r="BFR46" s="672"/>
      <c r="BFS46" s="740"/>
      <c r="BFT46" s="1140"/>
      <c r="BFU46" s="671"/>
      <c r="BFV46" s="672"/>
      <c r="BFW46" s="740"/>
      <c r="BFX46" s="1140"/>
      <c r="BFY46" s="671"/>
      <c r="BFZ46" s="672"/>
      <c r="BGA46" s="740"/>
      <c r="BGB46" s="1140"/>
      <c r="BGC46" s="671"/>
      <c r="BGD46" s="672"/>
      <c r="BGE46" s="740"/>
      <c r="BGF46" s="1140"/>
      <c r="BGG46" s="671"/>
      <c r="BGH46" s="672"/>
      <c r="BGI46" s="740"/>
      <c r="BGJ46" s="1140"/>
      <c r="BGK46" s="671"/>
      <c r="BGL46" s="672"/>
      <c r="BGM46" s="740"/>
      <c r="BGN46" s="1140"/>
      <c r="BGO46" s="671"/>
      <c r="BGP46" s="672"/>
      <c r="BGQ46" s="740"/>
      <c r="BGR46" s="1140"/>
      <c r="BGS46" s="671"/>
      <c r="BGT46" s="672"/>
      <c r="BGU46" s="740"/>
      <c r="BGV46" s="1140"/>
      <c r="BGW46" s="671"/>
      <c r="BGX46" s="672"/>
      <c r="BGY46" s="740"/>
      <c r="BGZ46" s="1140"/>
      <c r="BHA46" s="671"/>
      <c r="BHB46" s="672"/>
      <c r="BHC46" s="740"/>
      <c r="BHD46" s="1140"/>
      <c r="BHE46" s="671"/>
      <c r="BHF46" s="672"/>
      <c r="BHG46" s="740"/>
      <c r="BHH46" s="1140"/>
      <c r="BHI46" s="671"/>
      <c r="BHJ46" s="672"/>
      <c r="BHK46" s="740"/>
      <c r="BHL46" s="1140"/>
      <c r="BHM46" s="671"/>
      <c r="BHN46" s="672"/>
      <c r="BHO46" s="740"/>
      <c r="BHP46" s="1140"/>
      <c r="BHQ46" s="671"/>
      <c r="BHR46" s="672"/>
      <c r="BHS46" s="740"/>
      <c r="BHT46" s="1140"/>
      <c r="BHU46" s="671"/>
      <c r="BHV46" s="672"/>
      <c r="BHW46" s="740"/>
      <c r="BHX46" s="1140"/>
      <c r="BHY46" s="671"/>
      <c r="BHZ46" s="672"/>
      <c r="BIA46" s="740"/>
      <c r="BIB46" s="1140"/>
      <c r="BIC46" s="671"/>
      <c r="BID46" s="672"/>
      <c r="BIE46" s="740"/>
      <c r="BIF46" s="1140"/>
      <c r="BIG46" s="671"/>
      <c r="BIH46" s="672"/>
      <c r="BII46" s="740"/>
      <c r="BIJ46" s="1140"/>
      <c r="BIK46" s="671"/>
      <c r="BIL46" s="672"/>
      <c r="BIM46" s="740"/>
      <c r="BIN46" s="1140"/>
      <c r="BIO46" s="671"/>
      <c r="BIP46" s="672"/>
      <c r="BIQ46" s="740"/>
      <c r="BIR46" s="1140"/>
      <c r="BIS46" s="671"/>
      <c r="BIT46" s="672"/>
      <c r="BIU46" s="740"/>
      <c r="BIV46" s="1140"/>
      <c r="BIW46" s="671"/>
      <c r="BIX46" s="672"/>
      <c r="BIY46" s="740"/>
      <c r="BIZ46" s="1140"/>
      <c r="BJA46" s="671"/>
      <c r="BJB46" s="672"/>
      <c r="BJC46" s="740"/>
      <c r="BJD46" s="1140"/>
      <c r="BJE46" s="671"/>
      <c r="BJF46" s="672"/>
      <c r="BJG46" s="740"/>
      <c r="BJH46" s="1140"/>
      <c r="BJI46" s="671"/>
      <c r="BJJ46" s="672"/>
      <c r="BJK46" s="740"/>
      <c r="BJL46" s="1140"/>
      <c r="BJM46" s="671"/>
      <c r="BJN46" s="672"/>
      <c r="BJO46" s="740"/>
      <c r="BJP46" s="1140"/>
      <c r="BJQ46" s="671"/>
      <c r="BJR46" s="672"/>
      <c r="BJS46" s="740"/>
      <c r="BJT46" s="1140"/>
      <c r="BJU46" s="671"/>
      <c r="BJV46" s="672"/>
      <c r="BJW46" s="740"/>
      <c r="BJX46" s="1140"/>
      <c r="BJY46" s="671"/>
      <c r="BJZ46" s="672"/>
      <c r="BKA46" s="740"/>
      <c r="BKB46" s="1140"/>
      <c r="BKC46" s="671"/>
      <c r="BKD46" s="672"/>
      <c r="BKE46" s="740"/>
      <c r="BKF46" s="1140"/>
      <c r="BKG46" s="671"/>
      <c r="BKH46" s="672"/>
      <c r="BKI46" s="740"/>
      <c r="BKJ46" s="1140"/>
      <c r="BKK46" s="671"/>
      <c r="BKL46" s="672"/>
      <c r="BKM46" s="740"/>
      <c r="BKN46" s="1140"/>
      <c r="BKO46" s="671"/>
      <c r="BKP46" s="672"/>
      <c r="BKQ46" s="740"/>
      <c r="BKR46" s="1140"/>
      <c r="BKS46" s="671"/>
      <c r="BKT46" s="672"/>
      <c r="BKU46" s="740"/>
      <c r="BKV46" s="1140"/>
      <c r="BKW46" s="671"/>
      <c r="BKX46" s="672"/>
      <c r="BKY46" s="740"/>
      <c r="BKZ46" s="1140"/>
      <c r="BLA46" s="671"/>
      <c r="BLB46" s="672"/>
      <c r="BLC46" s="740"/>
      <c r="BLD46" s="1140"/>
      <c r="BLE46" s="671"/>
      <c r="BLF46" s="672"/>
      <c r="BLG46" s="740"/>
      <c r="BLH46" s="1140"/>
      <c r="BLI46" s="671"/>
      <c r="BLJ46" s="672"/>
      <c r="BLK46" s="740"/>
      <c r="BLL46" s="1140"/>
      <c r="BLM46" s="671"/>
      <c r="BLN46" s="672"/>
      <c r="BLO46" s="740"/>
      <c r="BLP46" s="1140"/>
      <c r="BLQ46" s="671"/>
      <c r="BLR46" s="672"/>
      <c r="BLS46" s="740"/>
      <c r="BLT46" s="1140"/>
      <c r="BLU46" s="671"/>
      <c r="BLV46" s="672"/>
      <c r="BLW46" s="740"/>
      <c r="BLX46" s="1140"/>
      <c r="BLY46" s="671"/>
      <c r="BLZ46" s="672"/>
      <c r="BMA46" s="740"/>
      <c r="BMB46" s="1140"/>
      <c r="BMC46" s="671"/>
      <c r="BMD46" s="672"/>
      <c r="BME46" s="740"/>
      <c r="BMF46" s="1140"/>
      <c r="BMG46" s="671"/>
      <c r="BMH46" s="672"/>
      <c r="BMI46" s="740"/>
      <c r="BMJ46" s="1140"/>
      <c r="BMK46" s="671"/>
      <c r="BML46" s="672"/>
      <c r="BMM46" s="740"/>
      <c r="BMN46" s="1140"/>
      <c r="BMO46" s="671"/>
      <c r="BMP46" s="672"/>
      <c r="BMQ46" s="740"/>
      <c r="BMR46" s="1140"/>
      <c r="BMS46" s="671"/>
      <c r="BMT46" s="672"/>
      <c r="BMU46" s="740"/>
      <c r="BMV46" s="1140"/>
      <c r="BMW46" s="671"/>
      <c r="BMX46" s="672"/>
      <c r="BMY46" s="740"/>
      <c r="BMZ46" s="1140"/>
      <c r="BNA46" s="671"/>
      <c r="BNB46" s="672"/>
      <c r="BNC46" s="740"/>
      <c r="BND46" s="1140"/>
      <c r="BNE46" s="671"/>
      <c r="BNF46" s="672"/>
      <c r="BNG46" s="740"/>
      <c r="BNH46" s="1140"/>
      <c r="BNI46" s="671"/>
      <c r="BNJ46" s="672"/>
      <c r="BNK46" s="740"/>
      <c r="BNL46" s="1140"/>
      <c r="BNM46" s="671"/>
      <c r="BNN46" s="672"/>
      <c r="BNO46" s="740"/>
      <c r="BNP46" s="1140"/>
      <c r="BNQ46" s="671"/>
      <c r="BNR46" s="672"/>
      <c r="BNS46" s="740"/>
      <c r="BNT46" s="1140"/>
      <c r="BNU46" s="671"/>
      <c r="BNV46" s="672"/>
      <c r="BNW46" s="740"/>
      <c r="BNX46" s="1140"/>
      <c r="BNY46" s="671"/>
      <c r="BNZ46" s="672"/>
      <c r="BOA46" s="740"/>
      <c r="BOB46" s="1140"/>
      <c r="BOC46" s="671"/>
      <c r="BOD46" s="672"/>
      <c r="BOE46" s="740"/>
      <c r="BOF46" s="1140"/>
      <c r="BOG46" s="671"/>
      <c r="BOH46" s="672"/>
      <c r="BOI46" s="740"/>
      <c r="BOJ46" s="1140"/>
      <c r="BOK46" s="671"/>
      <c r="BOL46" s="672"/>
      <c r="BOM46" s="740"/>
      <c r="BON46" s="1140"/>
      <c r="BOO46" s="671"/>
      <c r="BOP46" s="672"/>
      <c r="BOQ46" s="740"/>
      <c r="BOR46" s="1140"/>
      <c r="BOS46" s="671"/>
      <c r="BOT46" s="672"/>
      <c r="BOU46" s="740"/>
      <c r="BOV46" s="1140"/>
      <c r="BOW46" s="671"/>
      <c r="BOX46" s="672"/>
      <c r="BOY46" s="740"/>
      <c r="BOZ46" s="1140"/>
      <c r="BPA46" s="671"/>
      <c r="BPB46" s="672"/>
      <c r="BPC46" s="740"/>
      <c r="BPD46" s="1140"/>
      <c r="BPE46" s="671"/>
      <c r="BPF46" s="672"/>
      <c r="BPG46" s="740"/>
      <c r="BPH46" s="1140"/>
      <c r="BPI46" s="671"/>
      <c r="BPJ46" s="672"/>
      <c r="BPK46" s="740"/>
      <c r="BPL46" s="1140"/>
      <c r="BPM46" s="671"/>
      <c r="BPN46" s="672"/>
      <c r="BPO46" s="740"/>
      <c r="BPP46" s="1140"/>
      <c r="BPQ46" s="671"/>
      <c r="BPR46" s="672"/>
      <c r="BPS46" s="740"/>
      <c r="BPT46" s="1140"/>
      <c r="BPU46" s="671"/>
      <c r="BPV46" s="672"/>
      <c r="BPW46" s="740"/>
      <c r="BPX46" s="1140"/>
      <c r="BPY46" s="671"/>
      <c r="BPZ46" s="672"/>
      <c r="BQA46" s="740"/>
      <c r="BQB46" s="1140"/>
      <c r="BQC46" s="671"/>
      <c r="BQD46" s="672"/>
      <c r="BQE46" s="740"/>
      <c r="BQF46" s="1140"/>
      <c r="BQG46" s="671"/>
      <c r="BQH46" s="672"/>
      <c r="BQI46" s="740"/>
      <c r="BQJ46" s="1140"/>
      <c r="BQK46" s="671"/>
      <c r="BQL46" s="672"/>
      <c r="BQM46" s="740"/>
      <c r="BQN46" s="1140"/>
      <c r="BQO46" s="671"/>
      <c r="BQP46" s="672"/>
      <c r="BQQ46" s="740"/>
      <c r="BQR46" s="1140"/>
      <c r="BQS46" s="671"/>
      <c r="BQT46" s="672"/>
      <c r="BQU46" s="740"/>
      <c r="BQV46" s="1140"/>
      <c r="BQW46" s="671"/>
      <c r="BQX46" s="672"/>
      <c r="BQY46" s="740"/>
      <c r="BQZ46" s="1140"/>
      <c r="BRA46" s="671"/>
      <c r="BRB46" s="672"/>
      <c r="BRC46" s="740"/>
      <c r="BRD46" s="1140"/>
      <c r="BRE46" s="671"/>
      <c r="BRF46" s="672"/>
      <c r="BRG46" s="740"/>
      <c r="BRH46" s="1140"/>
      <c r="BRI46" s="671"/>
      <c r="BRJ46" s="672"/>
      <c r="BRK46" s="740"/>
      <c r="BRL46" s="1140"/>
      <c r="BRM46" s="671"/>
      <c r="BRN46" s="672"/>
      <c r="BRO46" s="740"/>
      <c r="BRP46" s="1140"/>
      <c r="BRQ46" s="671"/>
      <c r="BRR46" s="672"/>
      <c r="BRS46" s="740"/>
      <c r="BRT46" s="1140"/>
      <c r="BRU46" s="671"/>
      <c r="BRV46" s="672"/>
      <c r="BRW46" s="740"/>
      <c r="BRX46" s="1140"/>
      <c r="BRY46" s="671"/>
      <c r="BRZ46" s="672"/>
      <c r="BSA46" s="740"/>
      <c r="BSB46" s="1140"/>
      <c r="BSC46" s="671"/>
      <c r="BSD46" s="672"/>
      <c r="BSE46" s="740"/>
      <c r="BSF46" s="1140"/>
      <c r="BSG46" s="671"/>
      <c r="BSH46" s="672"/>
      <c r="BSI46" s="740"/>
      <c r="BSJ46" s="1140"/>
      <c r="BSK46" s="671"/>
      <c r="BSL46" s="672"/>
      <c r="BSM46" s="740"/>
      <c r="BSN46" s="1140"/>
      <c r="BSO46" s="671"/>
      <c r="BSP46" s="672"/>
      <c r="BSQ46" s="740"/>
      <c r="BSR46" s="1140"/>
      <c r="BSS46" s="671"/>
      <c r="BST46" s="672"/>
      <c r="BSU46" s="740"/>
      <c r="BSV46" s="1140"/>
      <c r="BSW46" s="671"/>
      <c r="BSX46" s="672"/>
      <c r="BSY46" s="740"/>
      <c r="BSZ46" s="1140"/>
      <c r="BTA46" s="671"/>
      <c r="BTB46" s="672"/>
      <c r="BTC46" s="740"/>
      <c r="BTD46" s="1140"/>
      <c r="BTE46" s="671"/>
      <c r="BTF46" s="672"/>
      <c r="BTG46" s="740"/>
      <c r="BTH46" s="1140"/>
      <c r="BTI46" s="671"/>
      <c r="BTJ46" s="672"/>
      <c r="BTK46" s="740"/>
      <c r="BTL46" s="1140"/>
      <c r="BTM46" s="671"/>
      <c r="BTN46" s="672"/>
      <c r="BTO46" s="740"/>
      <c r="BTP46" s="1140"/>
      <c r="BTQ46" s="671"/>
      <c r="BTR46" s="672"/>
      <c r="BTS46" s="740"/>
      <c r="BTT46" s="1140"/>
      <c r="BTU46" s="671"/>
      <c r="BTV46" s="672"/>
      <c r="BTW46" s="740"/>
      <c r="BTX46" s="1140"/>
      <c r="BTY46" s="671"/>
      <c r="BTZ46" s="672"/>
      <c r="BUA46" s="740"/>
      <c r="BUB46" s="1140"/>
      <c r="BUC46" s="671"/>
      <c r="BUD46" s="672"/>
      <c r="BUE46" s="740"/>
      <c r="BUF46" s="1140"/>
      <c r="BUG46" s="671"/>
      <c r="BUH46" s="672"/>
      <c r="BUI46" s="740"/>
      <c r="BUJ46" s="1140"/>
      <c r="BUK46" s="671"/>
      <c r="BUL46" s="672"/>
      <c r="BUM46" s="740"/>
      <c r="BUN46" s="1140"/>
      <c r="BUO46" s="671"/>
      <c r="BUP46" s="672"/>
      <c r="BUQ46" s="740"/>
      <c r="BUR46" s="1140"/>
      <c r="BUS46" s="671"/>
      <c r="BUT46" s="672"/>
      <c r="BUU46" s="740"/>
      <c r="BUV46" s="1140"/>
      <c r="BUW46" s="671"/>
      <c r="BUX46" s="672"/>
      <c r="BUY46" s="740"/>
      <c r="BUZ46" s="1140"/>
      <c r="BVA46" s="671"/>
      <c r="BVB46" s="672"/>
      <c r="BVC46" s="740"/>
      <c r="BVD46" s="1140"/>
      <c r="BVE46" s="671"/>
      <c r="BVF46" s="672"/>
      <c r="BVG46" s="740"/>
      <c r="BVH46" s="1140"/>
      <c r="BVI46" s="671"/>
      <c r="BVJ46" s="672"/>
      <c r="BVK46" s="740"/>
      <c r="BVL46" s="1140"/>
      <c r="BVM46" s="671"/>
      <c r="BVN46" s="672"/>
      <c r="BVO46" s="740"/>
      <c r="BVP46" s="1140"/>
      <c r="BVQ46" s="671"/>
      <c r="BVR46" s="672"/>
      <c r="BVS46" s="740"/>
      <c r="BVT46" s="1140"/>
      <c r="BVU46" s="671"/>
      <c r="BVV46" s="672"/>
      <c r="BVW46" s="740"/>
      <c r="BVX46" s="1140"/>
      <c r="BVY46" s="671"/>
      <c r="BVZ46" s="672"/>
      <c r="BWA46" s="740"/>
      <c r="BWB46" s="1140"/>
      <c r="BWC46" s="671"/>
      <c r="BWD46" s="672"/>
      <c r="BWE46" s="740"/>
      <c r="BWF46" s="1140"/>
      <c r="BWG46" s="671"/>
      <c r="BWH46" s="672"/>
      <c r="BWI46" s="740"/>
      <c r="BWJ46" s="1140"/>
      <c r="BWK46" s="671"/>
      <c r="BWL46" s="672"/>
      <c r="BWM46" s="740"/>
      <c r="BWN46" s="1140"/>
      <c r="BWO46" s="671"/>
      <c r="BWP46" s="672"/>
      <c r="BWQ46" s="740"/>
      <c r="BWR46" s="1140"/>
      <c r="BWS46" s="671"/>
      <c r="BWT46" s="672"/>
      <c r="BWU46" s="740"/>
      <c r="BWV46" s="1140"/>
      <c r="BWW46" s="671"/>
      <c r="BWX46" s="672"/>
      <c r="BWY46" s="740"/>
      <c r="BWZ46" s="1140"/>
      <c r="BXA46" s="671"/>
      <c r="BXB46" s="672"/>
      <c r="BXC46" s="740"/>
      <c r="BXD46" s="1140"/>
      <c r="BXE46" s="671"/>
      <c r="BXF46" s="672"/>
      <c r="BXG46" s="740"/>
      <c r="BXH46" s="1140"/>
      <c r="BXI46" s="671"/>
      <c r="BXJ46" s="672"/>
      <c r="BXK46" s="740"/>
      <c r="BXL46" s="1140"/>
      <c r="BXM46" s="671"/>
      <c r="BXN46" s="672"/>
      <c r="BXO46" s="740"/>
      <c r="BXP46" s="1140"/>
      <c r="BXQ46" s="671"/>
      <c r="BXR46" s="672"/>
      <c r="BXS46" s="740"/>
      <c r="BXT46" s="1140"/>
      <c r="BXU46" s="671"/>
      <c r="BXV46" s="672"/>
      <c r="BXW46" s="740"/>
      <c r="BXX46" s="1140"/>
      <c r="BXY46" s="671"/>
      <c r="BXZ46" s="672"/>
      <c r="BYA46" s="740"/>
      <c r="BYB46" s="1140"/>
      <c r="BYC46" s="671"/>
      <c r="BYD46" s="672"/>
      <c r="BYE46" s="740"/>
      <c r="BYF46" s="1140"/>
      <c r="BYG46" s="671"/>
      <c r="BYH46" s="672"/>
      <c r="BYI46" s="740"/>
      <c r="BYJ46" s="1140"/>
      <c r="BYK46" s="671"/>
      <c r="BYL46" s="672"/>
      <c r="BYM46" s="740"/>
      <c r="BYN46" s="1140"/>
      <c r="BYO46" s="671"/>
      <c r="BYP46" s="672"/>
      <c r="BYQ46" s="740"/>
      <c r="BYR46" s="1140"/>
      <c r="BYS46" s="671"/>
      <c r="BYT46" s="672"/>
      <c r="BYU46" s="740"/>
      <c r="BYV46" s="1140"/>
      <c r="BYW46" s="671"/>
      <c r="BYX46" s="672"/>
      <c r="BYY46" s="740"/>
      <c r="BYZ46" s="1140"/>
      <c r="BZA46" s="671"/>
      <c r="BZB46" s="672"/>
      <c r="BZC46" s="740"/>
      <c r="BZD46" s="1140"/>
      <c r="BZE46" s="671"/>
      <c r="BZF46" s="672"/>
      <c r="BZG46" s="740"/>
      <c r="BZH46" s="1140"/>
      <c r="BZI46" s="671"/>
      <c r="BZJ46" s="672"/>
      <c r="BZK46" s="740"/>
      <c r="BZL46" s="1140"/>
      <c r="BZM46" s="671"/>
      <c r="BZN46" s="672"/>
      <c r="BZO46" s="740"/>
      <c r="BZP46" s="1140"/>
      <c r="BZQ46" s="671"/>
      <c r="BZR46" s="672"/>
      <c r="BZS46" s="740"/>
      <c r="BZT46" s="1140"/>
      <c r="BZU46" s="671"/>
      <c r="BZV46" s="672"/>
      <c r="BZW46" s="740"/>
      <c r="BZX46" s="1140"/>
      <c r="BZY46" s="671"/>
      <c r="BZZ46" s="672"/>
      <c r="CAA46" s="740"/>
      <c r="CAB46" s="1140"/>
      <c r="CAC46" s="671"/>
      <c r="CAD46" s="672"/>
      <c r="CAE46" s="740"/>
      <c r="CAF46" s="1140"/>
      <c r="CAG46" s="671"/>
      <c r="CAH46" s="672"/>
      <c r="CAI46" s="740"/>
      <c r="CAJ46" s="1140"/>
      <c r="CAK46" s="671"/>
      <c r="CAL46" s="672"/>
      <c r="CAM46" s="740"/>
      <c r="CAN46" s="1140"/>
      <c r="CAO46" s="671"/>
      <c r="CAP46" s="672"/>
      <c r="CAQ46" s="740"/>
      <c r="CAR46" s="1140"/>
      <c r="CAS46" s="671"/>
      <c r="CAT46" s="672"/>
      <c r="CAU46" s="740"/>
      <c r="CAV46" s="1140"/>
      <c r="CAW46" s="671"/>
      <c r="CAX46" s="672"/>
      <c r="CAY46" s="740"/>
      <c r="CAZ46" s="1140"/>
      <c r="CBA46" s="671"/>
      <c r="CBB46" s="672"/>
      <c r="CBC46" s="740"/>
      <c r="CBD46" s="1140"/>
      <c r="CBE46" s="671"/>
      <c r="CBF46" s="672"/>
      <c r="CBG46" s="740"/>
      <c r="CBH46" s="1140"/>
      <c r="CBI46" s="671"/>
      <c r="CBJ46" s="672"/>
      <c r="CBK46" s="740"/>
      <c r="CBL46" s="1140"/>
      <c r="CBM46" s="671"/>
      <c r="CBN46" s="672"/>
      <c r="CBO46" s="740"/>
      <c r="CBP46" s="1140"/>
      <c r="CBQ46" s="671"/>
      <c r="CBR46" s="672"/>
      <c r="CBS46" s="740"/>
      <c r="CBT46" s="1140"/>
      <c r="CBU46" s="671"/>
      <c r="CBV46" s="672"/>
      <c r="CBW46" s="740"/>
      <c r="CBX46" s="1140"/>
      <c r="CBY46" s="671"/>
      <c r="CBZ46" s="672"/>
      <c r="CCA46" s="740"/>
      <c r="CCB46" s="1140"/>
      <c r="CCC46" s="671"/>
      <c r="CCD46" s="672"/>
      <c r="CCE46" s="740"/>
      <c r="CCF46" s="1140"/>
      <c r="CCG46" s="671"/>
      <c r="CCH46" s="672"/>
      <c r="CCI46" s="740"/>
      <c r="CCJ46" s="1140"/>
      <c r="CCK46" s="671"/>
      <c r="CCL46" s="672"/>
      <c r="CCM46" s="740"/>
      <c r="CCN46" s="1140"/>
      <c r="CCO46" s="671"/>
      <c r="CCP46" s="672"/>
      <c r="CCQ46" s="740"/>
      <c r="CCR46" s="1140"/>
      <c r="CCS46" s="671"/>
      <c r="CCT46" s="672"/>
      <c r="CCU46" s="740"/>
      <c r="CCV46" s="1140"/>
      <c r="CCW46" s="671"/>
      <c r="CCX46" s="672"/>
      <c r="CCY46" s="740"/>
      <c r="CCZ46" s="1140"/>
      <c r="CDA46" s="671"/>
      <c r="CDB46" s="672"/>
      <c r="CDC46" s="740"/>
      <c r="CDD46" s="1140"/>
      <c r="CDE46" s="671"/>
      <c r="CDF46" s="672"/>
      <c r="CDG46" s="740"/>
      <c r="CDH46" s="1140"/>
      <c r="CDI46" s="671"/>
      <c r="CDJ46" s="672"/>
      <c r="CDK46" s="740"/>
      <c r="CDL46" s="1140"/>
      <c r="CDM46" s="671"/>
      <c r="CDN46" s="672"/>
      <c r="CDO46" s="740"/>
      <c r="CDP46" s="1140"/>
      <c r="CDQ46" s="671"/>
      <c r="CDR46" s="672"/>
      <c r="CDS46" s="740"/>
      <c r="CDT46" s="1140"/>
      <c r="CDU46" s="671"/>
      <c r="CDV46" s="672"/>
      <c r="CDW46" s="740"/>
      <c r="CDX46" s="1140"/>
      <c r="CDY46" s="671"/>
      <c r="CDZ46" s="672"/>
      <c r="CEA46" s="740"/>
      <c r="CEB46" s="1140"/>
      <c r="CEC46" s="671"/>
      <c r="CED46" s="672"/>
      <c r="CEE46" s="740"/>
      <c r="CEF46" s="1140"/>
      <c r="CEG46" s="671"/>
      <c r="CEH46" s="672"/>
      <c r="CEI46" s="740"/>
      <c r="CEJ46" s="1140"/>
      <c r="CEK46" s="671"/>
      <c r="CEL46" s="672"/>
      <c r="CEM46" s="740"/>
      <c r="CEN46" s="1140"/>
      <c r="CEO46" s="671"/>
      <c r="CEP46" s="672"/>
      <c r="CEQ46" s="740"/>
      <c r="CER46" s="1140"/>
      <c r="CES46" s="671"/>
      <c r="CET46" s="672"/>
      <c r="CEU46" s="740"/>
      <c r="CEV46" s="1140"/>
      <c r="CEW46" s="671"/>
      <c r="CEX46" s="672"/>
      <c r="CEY46" s="740"/>
      <c r="CEZ46" s="1140"/>
      <c r="CFA46" s="671"/>
      <c r="CFB46" s="672"/>
      <c r="CFC46" s="740"/>
      <c r="CFD46" s="1140"/>
      <c r="CFE46" s="671"/>
      <c r="CFF46" s="672"/>
      <c r="CFG46" s="740"/>
      <c r="CFH46" s="1140"/>
      <c r="CFI46" s="671"/>
      <c r="CFJ46" s="672"/>
      <c r="CFK46" s="740"/>
      <c r="CFL46" s="1140"/>
      <c r="CFM46" s="671"/>
      <c r="CFN46" s="672"/>
      <c r="CFO46" s="740"/>
      <c r="CFP46" s="1140"/>
      <c r="CFQ46" s="671"/>
      <c r="CFR46" s="672"/>
      <c r="CFS46" s="740"/>
      <c r="CFT46" s="1140"/>
      <c r="CFU46" s="671"/>
      <c r="CFV46" s="672"/>
      <c r="CFW46" s="740"/>
      <c r="CFX46" s="1140"/>
      <c r="CFY46" s="671"/>
      <c r="CFZ46" s="672"/>
      <c r="CGA46" s="740"/>
      <c r="CGB46" s="1140"/>
      <c r="CGC46" s="671"/>
      <c r="CGD46" s="672"/>
      <c r="CGE46" s="740"/>
      <c r="CGF46" s="1140"/>
      <c r="CGG46" s="671"/>
      <c r="CGH46" s="672"/>
      <c r="CGI46" s="740"/>
      <c r="CGJ46" s="1140"/>
      <c r="CGK46" s="671"/>
      <c r="CGL46" s="672"/>
      <c r="CGM46" s="740"/>
      <c r="CGN46" s="1140"/>
      <c r="CGO46" s="671"/>
      <c r="CGP46" s="672"/>
      <c r="CGQ46" s="740"/>
      <c r="CGR46" s="1140"/>
      <c r="CGS46" s="671"/>
      <c r="CGT46" s="672"/>
      <c r="CGU46" s="740"/>
      <c r="CGV46" s="1140"/>
      <c r="CGW46" s="671"/>
      <c r="CGX46" s="672"/>
      <c r="CGY46" s="740"/>
      <c r="CGZ46" s="1140"/>
      <c r="CHA46" s="671"/>
      <c r="CHB46" s="672"/>
      <c r="CHC46" s="740"/>
      <c r="CHD46" s="1140"/>
      <c r="CHE46" s="671"/>
      <c r="CHF46" s="672"/>
      <c r="CHG46" s="740"/>
      <c r="CHH46" s="1140"/>
      <c r="CHI46" s="671"/>
      <c r="CHJ46" s="672"/>
      <c r="CHK46" s="740"/>
      <c r="CHL46" s="1140"/>
      <c r="CHM46" s="671"/>
      <c r="CHN46" s="672"/>
      <c r="CHO46" s="740"/>
      <c r="CHP46" s="1140"/>
      <c r="CHQ46" s="671"/>
      <c r="CHR46" s="672"/>
      <c r="CHS46" s="740"/>
      <c r="CHT46" s="1140"/>
      <c r="CHU46" s="671"/>
      <c r="CHV46" s="672"/>
      <c r="CHW46" s="740"/>
      <c r="CHX46" s="1140"/>
      <c r="CHY46" s="671"/>
      <c r="CHZ46" s="672"/>
      <c r="CIA46" s="740"/>
      <c r="CIB46" s="1140"/>
      <c r="CIC46" s="671"/>
      <c r="CID46" s="672"/>
      <c r="CIE46" s="740"/>
      <c r="CIF46" s="1140"/>
      <c r="CIG46" s="671"/>
      <c r="CIH46" s="672"/>
      <c r="CII46" s="740"/>
      <c r="CIJ46" s="1140"/>
      <c r="CIK46" s="671"/>
      <c r="CIL46" s="672"/>
      <c r="CIM46" s="740"/>
      <c r="CIN46" s="1140"/>
      <c r="CIO46" s="671"/>
      <c r="CIP46" s="672"/>
      <c r="CIQ46" s="740"/>
      <c r="CIR46" s="1140"/>
      <c r="CIS46" s="671"/>
      <c r="CIT46" s="672"/>
      <c r="CIU46" s="740"/>
      <c r="CIV46" s="1140"/>
      <c r="CIW46" s="671"/>
      <c r="CIX46" s="672"/>
      <c r="CIY46" s="740"/>
      <c r="CIZ46" s="1140"/>
      <c r="CJA46" s="671"/>
      <c r="CJB46" s="672"/>
      <c r="CJC46" s="740"/>
      <c r="CJD46" s="1140"/>
      <c r="CJE46" s="671"/>
      <c r="CJF46" s="672"/>
      <c r="CJG46" s="740"/>
      <c r="CJH46" s="1140"/>
      <c r="CJI46" s="671"/>
      <c r="CJJ46" s="672"/>
      <c r="CJK46" s="740"/>
      <c r="CJL46" s="1140"/>
      <c r="CJM46" s="671"/>
      <c r="CJN46" s="672"/>
      <c r="CJO46" s="740"/>
      <c r="CJP46" s="1140"/>
      <c r="CJQ46" s="671"/>
      <c r="CJR46" s="672"/>
      <c r="CJS46" s="740"/>
      <c r="CJT46" s="1140"/>
      <c r="CJU46" s="671"/>
      <c r="CJV46" s="672"/>
      <c r="CJW46" s="740"/>
      <c r="CJX46" s="1140"/>
      <c r="CJY46" s="671"/>
      <c r="CJZ46" s="672"/>
      <c r="CKA46" s="740"/>
      <c r="CKB46" s="1140"/>
      <c r="CKC46" s="671"/>
      <c r="CKD46" s="672"/>
      <c r="CKE46" s="740"/>
      <c r="CKF46" s="1140"/>
      <c r="CKG46" s="671"/>
      <c r="CKH46" s="672"/>
      <c r="CKI46" s="740"/>
      <c r="CKJ46" s="1140"/>
      <c r="CKK46" s="671"/>
      <c r="CKL46" s="672"/>
      <c r="CKM46" s="740"/>
      <c r="CKN46" s="1140"/>
      <c r="CKO46" s="671"/>
      <c r="CKP46" s="672"/>
      <c r="CKQ46" s="740"/>
      <c r="CKR46" s="1140"/>
      <c r="CKS46" s="671"/>
      <c r="CKT46" s="672"/>
      <c r="CKU46" s="740"/>
      <c r="CKV46" s="1140"/>
      <c r="CKW46" s="671"/>
      <c r="CKX46" s="672"/>
      <c r="CKY46" s="740"/>
      <c r="CKZ46" s="1140"/>
      <c r="CLA46" s="671"/>
      <c r="CLB46" s="672"/>
      <c r="CLC46" s="740"/>
      <c r="CLD46" s="1140"/>
      <c r="CLE46" s="671"/>
      <c r="CLF46" s="672"/>
      <c r="CLG46" s="740"/>
      <c r="CLH46" s="1140"/>
      <c r="CLI46" s="671"/>
      <c r="CLJ46" s="672"/>
      <c r="CLK46" s="740"/>
      <c r="CLL46" s="1140"/>
      <c r="CLM46" s="671"/>
      <c r="CLN46" s="672"/>
      <c r="CLO46" s="740"/>
      <c r="CLP46" s="1140"/>
      <c r="CLQ46" s="671"/>
      <c r="CLR46" s="672"/>
      <c r="CLS46" s="740"/>
      <c r="CLT46" s="1140"/>
      <c r="CLU46" s="671"/>
      <c r="CLV46" s="672"/>
      <c r="CLW46" s="740"/>
      <c r="CLX46" s="1140"/>
      <c r="CLY46" s="671"/>
      <c r="CLZ46" s="672"/>
      <c r="CMA46" s="740"/>
      <c r="CMB46" s="1140"/>
      <c r="CMC46" s="671"/>
      <c r="CMD46" s="672"/>
      <c r="CME46" s="740"/>
      <c r="CMF46" s="1140"/>
      <c r="CMG46" s="671"/>
      <c r="CMH46" s="672"/>
      <c r="CMI46" s="740"/>
      <c r="CMJ46" s="1140"/>
      <c r="CMK46" s="671"/>
      <c r="CML46" s="672"/>
      <c r="CMM46" s="740"/>
      <c r="CMN46" s="1140"/>
      <c r="CMO46" s="671"/>
      <c r="CMP46" s="672"/>
      <c r="CMQ46" s="740"/>
      <c r="CMR46" s="1140"/>
      <c r="CMS46" s="671"/>
      <c r="CMT46" s="672"/>
      <c r="CMU46" s="740"/>
      <c r="CMV46" s="1140"/>
      <c r="CMW46" s="671"/>
      <c r="CMX46" s="672"/>
      <c r="CMY46" s="740"/>
      <c r="CMZ46" s="1140"/>
      <c r="CNA46" s="671"/>
      <c r="CNB46" s="672"/>
      <c r="CNC46" s="740"/>
      <c r="CND46" s="1140"/>
      <c r="CNE46" s="671"/>
      <c r="CNF46" s="672"/>
      <c r="CNG46" s="740"/>
      <c r="CNH46" s="1140"/>
      <c r="CNI46" s="671"/>
      <c r="CNJ46" s="672"/>
      <c r="CNK46" s="740"/>
      <c r="CNL46" s="1140"/>
      <c r="CNM46" s="671"/>
      <c r="CNN46" s="672"/>
      <c r="CNO46" s="740"/>
      <c r="CNP46" s="1140"/>
      <c r="CNQ46" s="671"/>
      <c r="CNR46" s="672"/>
      <c r="CNS46" s="740"/>
      <c r="CNT46" s="1140"/>
      <c r="CNU46" s="671"/>
      <c r="CNV46" s="672"/>
      <c r="CNW46" s="740"/>
      <c r="CNX46" s="1140"/>
      <c r="CNY46" s="671"/>
      <c r="CNZ46" s="672"/>
      <c r="COA46" s="740"/>
      <c r="COB46" s="1140"/>
      <c r="COC46" s="671"/>
      <c r="COD46" s="672"/>
      <c r="COE46" s="740"/>
      <c r="COF46" s="1140"/>
      <c r="COG46" s="671"/>
      <c r="COH46" s="672"/>
      <c r="COI46" s="740"/>
      <c r="COJ46" s="1140"/>
      <c r="COK46" s="671"/>
      <c r="COL46" s="672"/>
      <c r="COM46" s="740"/>
      <c r="CON46" s="1140"/>
      <c r="COO46" s="671"/>
      <c r="COP46" s="672"/>
      <c r="COQ46" s="740"/>
      <c r="COR46" s="1140"/>
      <c r="COS46" s="671"/>
      <c r="COT46" s="672"/>
      <c r="COU46" s="740"/>
      <c r="COV46" s="1140"/>
      <c r="COW46" s="671"/>
      <c r="COX46" s="672"/>
      <c r="COY46" s="740"/>
      <c r="COZ46" s="1140"/>
      <c r="CPA46" s="671"/>
      <c r="CPB46" s="672"/>
      <c r="CPC46" s="740"/>
      <c r="CPD46" s="1140"/>
      <c r="CPE46" s="671"/>
      <c r="CPF46" s="672"/>
      <c r="CPG46" s="740"/>
      <c r="CPH46" s="1140"/>
      <c r="CPI46" s="671"/>
      <c r="CPJ46" s="672"/>
      <c r="CPK46" s="740"/>
      <c r="CPL46" s="1140"/>
      <c r="CPM46" s="671"/>
      <c r="CPN46" s="672"/>
      <c r="CPO46" s="740"/>
      <c r="CPP46" s="1140"/>
      <c r="CPQ46" s="671"/>
      <c r="CPR46" s="672"/>
      <c r="CPS46" s="740"/>
      <c r="CPT46" s="1140"/>
      <c r="CPU46" s="671"/>
      <c r="CPV46" s="672"/>
      <c r="CPW46" s="740"/>
      <c r="CPX46" s="1140"/>
      <c r="CPY46" s="671"/>
      <c r="CPZ46" s="672"/>
      <c r="CQA46" s="740"/>
      <c r="CQB46" s="1140"/>
      <c r="CQC46" s="671"/>
      <c r="CQD46" s="672"/>
      <c r="CQE46" s="740"/>
      <c r="CQF46" s="1140"/>
      <c r="CQG46" s="671"/>
      <c r="CQH46" s="672"/>
      <c r="CQI46" s="740"/>
      <c r="CQJ46" s="1140"/>
      <c r="CQK46" s="671"/>
      <c r="CQL46" s="672"/>
      <c r="CQM46" s="740"/>
      <c r="CQN46" s="1140"/>
      <c r="CQO46" s="671"/>
      <c r="CQP46" s="672"/>
      <c r="CQQ46" s="740"/>
      <c r="CQR46" s="1140"/>
      <c r="CQS46" s="671"/>
      <c r="CQT46" s="672"/>
      <c r="CQU46" s="740"/>
      <c r="CQV46" s="1140"/>
      <c r="CQW46" s="671"/>
      <c r="CQX46" s="672"/>
      <c r="CQY46" s="740"/>
      <c r="CQZ46" s="1140"/>
      <c r="CRA46" s="671"/>
      <c r="CRB46" s="672"/>
      <c r="CRC46" s="740"/>
      <c r="CRD46" s="1140"/>
      <c r="CRE46" s="671"/>
      <c r="CRF46" s="672"/>
      <c r="CRG46" s="740"/>
      <c r="CRH46" s="1140"/>
      <c r="CRI46" s="671"/>
      <c r="CRJ46" s="672"/>
      <c r="CRK46" s="740"/>
      <c r="CRL46" s="1140"/>
      <c r="CRM46" s="671"/>
      <c r="CRN46" s="672"/>
      <c r="CRO46" s="740"/>
      <c r="CRP46" s="1140"/>
      <c r="CRQ46" s="671"/>
      <c r="CRR46" s="672"/>
      <c r="CRS46" s="740"/>
      <c r="CRT46" s="1140"/>
      <c r="CRU46" s="671"/>
      <c r="CRV46" s="672"/>
      <c r="CRW46" s="740"/>
      <c r="CRX46" s="1140"/>
      <c r="CRY46" s="671"/>
      <c r="CRZ46" s="672"/>
      <c r="CSA46" s="740"/>
      <c r="CSB46" s="1140"/>
      <c r="CSC46" s="671"/>
      <c r="CSD46" s="672"/>
      <c r="CSE46" s="740"/>
      <c r="CSF46" s="1140"/>
      <c r="CSG46" s="671"/>
      <c r="CSH46" s="672"/>
      <c r="CSI46" s="740"/>
      <c r="CSJ46" s="1140"/>
      <c r="CSK46" s="671"/>
      <c r="CSL46" s="672"/>
      <c r="CSM46" s="740"/>
      <c r="CSN46" s="1140"/>
      <c r="CSO46" s="671"/>
      <c r="CSP46" s="672"/>
      <c r="CSQ46" s="740"/>
      <c r="CSR46" s="1140"/>
      <c r="CSS46" s="671"/>
      <c r="CST46" s="672"/>
      <c r="CSU46" s="740"/>
      <c r="CSV46" s="1140"/>
      <c r="CSW46" s="671"/>
      <c r="CSX46" s="672"/>
      <c r="CSY46" s="740"/>
      <c r="CSZ46" s="1140"/>
      <c r="CTA46" s="671"/>
      <c r="CTB46" s="672"/>
      <c r="CTC46" s="740"/>
      <c r="CTD46" s="1140"/>
      <c r="CTE46" s="671"/>
      <c r="CTF46" s="672"/>
      <c r="CTG46" s="740"/>
      <c r="CTH46" s="1140"/>
      <c r="CTI46" s="671"/>
      <c r="CTJ46" s="672"/>
      <c r="CTK46" s="740"/>
      <c r="CTL46" s="1140"/>
      <c r="CTM46" s="671"/>
      <c r="CTN46" s="672"/>
      <c r="CTO46" s="740"/>
      <c r="CTP46" s="1140"/>
      <c r="CTQ46" s="671"/>
      <c r="CTR46" s="672"/>
      <c r="CTS46" s="740"/>
      <c r="CTT46" s="1140"/>
      <c r="CTU46" s="671"/>
      <c r="CTV46" s="672"/>
      <c r="CTW46" s="740"/>
      <c r="CTX46" s="1140"/>
      <c r="CTY46" s="671"/>
      <c r="CTZ46" s="672"/>
      <c r="CUA46" s="740"/>
      <c r="CUB46" s="1140"/>
      <c r="CUC46" s="671"/>
      <c r="CUD46" s="672"/>
      <c r="CUE46" s="740"/>
      <c r="CUF46" s="1140"/>
      <c r="CUG46" s="671"/>
      <c r="CUH46" s="672"/>
      <c r="CUI46" s="740"/>
      <c r="CUJ46" s="1140"/>
      <c r="CUK46" s="671"/>
      <c r="CUL46" s="672"/>
      <c r="CUM46" s="740"/>
      <c r="CUN46" s="1140"/>
      <c r="CUO46" s="671"/>
      <c r="CUP46" s="672"/>
      <c r="CUQ46" s="740"/>
      <c r="CUR46" s="1140"/>
      <c r="CUS46" s="671"/>
      <c r="CUT46" s="672"/>
      <c r="CUU46" s="740"/>
      <c r="CUV46" s="1140"/>
      <c r="CUW46" s="671"/>
      <c r="CUX46" s="672"/>
      <c r="CUY46" s="740"/>
      <c r="CUZ46" s="1140"/>
      <c r="CVA46" s="671"/>
      <c r="CVB46" s="672"/>
      <c r="CVC46" s="740"/>
      <c r="CVD46" s="1140"/>
      <c r="CVE46" s="671"/>
      <c r="CVF46" s="672"/>
      <c r="CVG46" s="740"/>
      <c r="CVH46" s="1140"/>
      <c r="CVI46" s="671"/>
      <c r="CVJ46" s="672"/>
      <c r="CVK46" s="740"/>
      <c r="CVL46" s="1140"/>
      <c r="CVM46" s="671"/>
      <c r="CVN46" s="672"/>
      <c r="CVO46" s="740"/>
      <c r="CVP46" s="1140"/>
      <c r="CVQ46" s="671"/>
      <c r="CVR46" s="672"/>
      <c r="CVS46" s="740"/>
      <c r="CVT46" s="1140"/>
      <c r="CVU46" s="671"/>
      <c r="CVV46" s="672"/>
      <c r="CVW46" s="740"/>
      <c r="CVX46" s="1140"/>
      <c r="CVY46" s="671"/>
      <c r="CVZ46" s="672"/>
      <c r="CWA46" s="740"/>
      <c r="CWB46" s="1140"/>
      <c r="CWC46" s="671"/>
      <c r="CWD46" s="672"/>
      <c r="CWE46" s="740"/>
      <c r="CWF46" s="1140"/>
      <c r="CWG46" s="671"/>
      <c r="CWH46" s="672"/>
      <c r="CWI46" s="740"/>
      <c r="CWJ46" s="1140"/>
      <c r="CWK46" s="671"/>
      <c r="CWL46" s="672"/>
      <c r="CWM46" s="740"/>
      <c r="CWN46" s="1140"/>
      <c r="CWO46" s="671"/>
      <c r="CWP46" s="672"/>
      <c r="CWQ46" s="740"/>
      <c r="CWR46" s="1140"/>
      <c r="CWS46" s="671"/>
      <c r="CWT46" s="672"/>
      <c r="CWU46" s="740"/>
      <c r="CWV46" s="1140"/>
      <c r="CWW46" s="671"/>
      <c r="CWX46" s="672"/>
      <c r="CWY46" s="740"/>
      <c r="CWZ46" s="1140"/>
      <c r="CXA46" s="671"/>
      <c r="CXB46" s="672"/>
      <c r="CXC46" s="740"/>
      <c r="CXD46" s="1140"/>
      <c r="CXE46" s="671"/>
      <c r="CXF46" s="672"/>
      <c r="CXG46" s="740"/>
      <c r="CXH46" s="1140"/>
      <c r="CXI46" s="671"/>
      <c r="CXJ46" s="672"/>
      <c r="CXK46" s="740"/>
      <c r="CXL46" s="1140"/>
      <c r="CXM46" s="671"/>
      <c r="CXN46" s="672"/>
      <c r="CXO46" s="740"/>
      <c r="CXP46" s="1140"/>
      <c r="CXQ46" s="671"/>
      <c r="CXR46" s="672"/>
      <c r="CXS46" s="740"/>
      <c r="CXT46" s="1140"/>
      <c r="CXU46" s="671"/>
      <c r="CXV46" s="672"/>
      <c r="CXW46" s="740"/>
      <c r="CXX46" s="1140"/>
      <c r="CXY46" s="671"/>
      <c r="CXZ46" s="672"/>
      <c r="CYA46" s="740"/>
      <c r="CYB46" s="1140"/>
      <c r="CYC46" s="671"/>
      <c r="CYD46" s="672"/>
      <c r="CYE46" s="740"/>
      <c r="CYF46" s="1140"/>
      <c r="CYG46" s="671"/>
      <c r="CYH46" s="672"/>
      <c r="CYI46" s="740"/>
      <c r="CYJ46" s="1140"/>
      <c r="CYK46" s="671"/>
      <c r="CYL46" s="672"/>
      <c r="CYM46" s="740"/>
      <c r="CYN46" s="1140"/>
      <c r="CYO46" s="671"/>
      <c r="CYP46" s="672"/>
      <c r="CYQ46" s="740"/>
      <c r="CYR46" s="1140"/>
      <c r="CYS46" s="671"/>
      <c r="CYT46" s="672"/>
      <c r="CYU46" s="740"/>
      <c r="CYV46" s="1140"/>
      <c r="CYW46" s="671"/>
      <c r="CYX46" s="672"/>
      <c r="CYY46" s="740"/>
      <c r="CYZ46" s="1140"/>
      <c r="CZA46" s="671"/>
      <c r="CZB46" s="672"/>
      <c r="CZC46" s="740"/>
      <c r="CZD46" s="1140"/>
      <c r="CZE46" s="671"/>
      <c r="CZF46" s="672"/>
      <c r="CZG46" s="740"/>
      <c r="CZH46" s="1140"/>
      <c r="CZI46" s="671"/>
      <c r="CZJ46" s="672"/>
      <c r="CZK46" s="740"/>
      <c r="CZL46" s="1140"/>
      <c r="CZM46" s="671"/>
      <c r="CZN46" s="672"/>
      <c r="CZO46" s="740"/>
      <c r="CZP46" s="1140"/>
      <c r="CZQ46" s="671"/>
      <c r="CZR46" s="672"/>
      <c r="CZS46" s="740"/>
      <c r="CZT46" s="1140"/>
      <c r="CZU46" s="671"/>
      <c r="CZV46" s="672"/>
      <c r="CZW46" s="740"/>
      <c r="CZX46" s="1140"/>
      <c r="CZY46" s="671"/>
      <c r="CZZ46" s="672"/>
      <c r="DAA46" s="740"/>
      <c r="DAB46" s="1140"/>
      <c r="DAC46" s="671"/>
      <c r="DAD46" s="672"/>
      <c r="DAE46" s="740"/>
      <c r="DAF46" s="1140"/>
      <c r="DAG46" s="671"/>
      <c r="DAH46" s="672"/>
      <c r="DAI46" s="740"/>
      <c r="DAJ46" s="1140"/>
      <c r="DAK46" s="671"/>
      <c r="DAL46" s="672"/>
      <c r="DAM46" s="740"/>
      <c r="DAN46" s="1140"/>
      <c r="DAO46" s="671"/>
      <c r="DAP46" s="672"/>
      <c r="DAQ46" s="740"/>
      <c r="DAR46" s="1140"/>
      <c r="DAS46" s="671"/>
      <c r="DAT46" s="672"/>
      <c r="DAU46" s="740"/>
      <c r="DAV46" s="1140"/>
      <c r="DAW46" s="671"/>
      <c r="DAX46" s="672"/>
      <c r="DAY46" s="740"/>
      <c r="DAZ46" s="1140"/>
      <c r="DBA46" s="671"/>
      <c r="DBB46" s="672"/>
      <c r="DBC46" s="740"/>
      <c r="DBD46" s="1140"/>
      <c r="DBE46" s="671"/>
      <c r="DBF46" s="672"/>
      <c r="DBG46" s="740"/>
      <c r="DBH46" s="1140"/>
      <c r="DBI46" s="671"/>
      <c r="DBJ46" s="672"/>
      <c r="DBK46" s="740"/>
      <c r="DBL46" s="1140"/>
      <c r="DBM46" s="671"/>
      <c r="DBN46" s="672"/>
      <c r="DBO46" s="740"/>
      <c r="DBP46" s="1140"/>
      <c r="DBQ46" s="671"/>
      <c r="DBR46" s="672"/>
      <c r="DBS46" s="740"/>
      <c r="DBT46" s="1140"/>
      <c r="DBU46" s="671"/>
      <c r="DBV46" s="672"/>
      <c r="DBW46" s="740"/>
      <c r="DBX46" s="1140"/>
      <c r="DBY46" s="671"/>
      <c r="DBZ46" s="672"/>
      <c r="DCA46" s="740"/>
      <c r="DCB46" s="1140"/>
      <c r="DCC46" s="671"/>
      <c r="DCD46" s="672"/>
      <c r="DCE46" s="740"/>
      <c r="DCF46" s="1140"/>
      <c r="DCG46" s="671"/>
      <c r="DCH46" s="672"/>
      <c r="DCI46" s="740"/>
      <c r="DCJ46" s="1140"/>
      <c r="DCK46" s="671"/>
      <c r="DCL46" s="672"/>
      <c r="DCM46" s="740"/>
      <c r="DCN46" s="1140"/>
      <c r="DCO46" s="671"/>
      <c r="DCP46" s="672"/>
      <c r="DCQ46" s="740"/>
      <c r="DCR46" s="1140"/>
      <c r="DCS46" s="671"/>
      <c r="DCT46" s="672"/>
      <c r="DCU46" s="740"/>
      <c r="DCV46" s="1140"/>
      <c r="DCW46" s="671"/>
      <c r="DCX46" s="672"/>
      <c r="DCY46" s="740"/>
      <c r="DCZ46" s="1140"/>
      <c r="DDA46" s="671"/>
      <c r="DDB46" s="672"/>
      <c r="DDC46" s="740"/>
      <c r="DDD46" s="1140"/>
      <c r="DDE46" s="671"/>
      <c r="DDF46" s="672"/>
      <c r="DDG46" s="740"/>
      <c r="DDH46" s="1140"/>
      <c r="DDI46" s="671"/>
      <c r="DDJ46" s="672"/>
      <c r="DDK46" s="740"/>
      <c r="DDL46" s="1140"/>
      <c r="DDM46" s="671"/>
      <c r="DDN46" s="672"/>
      <c r="DDO46" s="740"/>
      <c r="DDP46" s="1140"/>
      <c r="DDQ46" s="671"/>
      <c r="DDR46" s="672"/>
      <c r="DDS46" s="740"/>
      <c r="DDT46" s="1140"/>
      <c r="DDU46" s="671"/>
      <c r="DDV46" s="672"/>
      <c r="DDW46" s="740"/>
      <c r="DDX46" s="1140"/>
      <c r="DDY46" s="671"/>
      <c r="DDZ46" s="672"/>
      <c r="DEA46" s="740"/>
      <c r="DEB46" s="1140"/>
      <c r="DEC46" s="671"/>
      <c r="DED46" s="672"/>
      <c r="DEE46" s="740"/>
      <c r="DEF46" s="1140"/>
      <c r="DEG46" s="671"/>
      <c r="DEH46" s="672"/>
      <c r="DEI46" s="740"/>
      <c r="DEJ46" s="1140"/>
      <c r="DEK46" s="671"/>
      <c r="DEL46" s="672"/>
      <c r="DEM46" s="740"/>
      <c r="DEN46" s="1140"/>
      <c r="DEO46" s="671"/>
      <c r="DEP46" s="672"/>
      <c r="DEQ46" s="740"/>
      <c r="DER46" s="1140"/>
      <c r="DES46" s="671"/>
      <c r="DET46" s="672"/>
      <c r="DEU46" s="740"/>
      <c r="DEV46" s="1140"/>
      <c r="DEW46" s="671"/>
      <c r="DEX46" s="672"/>
      <c r="DEY46" s="740"/>
      <c r="DEZ46" s="1140"/>
      <c r="DFA46" s="671"/>
      <c r="DFB46" s="672"/>
      <c r="DFC46" s="740"/>
      <c r="DFD46" s="1140"/>
      <c r="DFE46" s="671"/>
      <c r="DFF46" s="672"/>
      <c r="DFG46" s="740"/>
      <c r="DFH46" s="1140"/>
      <c r="DFI46" s="671"/>
      <c r="DFJ46" s="672"/>
      <c r="DFK46" s="740"/>
      <c r="DFL46" s="1140"/>
      <c r="DFM46" s="671"/>
      <c r="DFN46" s="672"/>
      <c r="DFO46" s="740"/>
      <c r="DFP46" s="1140"/>
      <c r="DFQ46" s="671"/>
      <c r="DFR46" s="672"/>
      <c r="DFS46" s="740"/>
      <c r="DFT46" s="1140"/>
      <c r="DFU46" s="671"/>
      <c r="DFV46" s="672"/>
      <c r="DFW46" s="740"/>
      <c r="DFX46" s="1140"/>
      <c r="DFY46" s="671"/>
      <c r="DFZ46" s="672"/>
      <c r="DGA46" s="740"/>
      <c r="DGB46" s="1140"/>
      <c r="DGC46" s="671"/>
      <c r="DGD46" s="672"/>
      <c r="DGE46" s="740"/>
      <c r="DGF46" s="1140"/>
      <c r="DGG46" s="671"/>
      <c r="DGH46" s="672"/>
      <c r="DGI46" s="740"/>
      <c r="DGJ46" s="1140"/>
      <c r="DGK46" s="671"/>
      <c r="DGL46" s="672"/>
      <c r="DGM46" s="740"/>
      <c r="DGN46" s="1140"/>
      <c r="DGO46" s="671"/>
      <c r="DGP46" s="672"/>
      <c r="DGQ46" s="740"/>
      <c r="DGR46" s="1140"/>
      <c r="DGS46" s="671"/>
      <c r="DGT46" s="672"/>
      <c r="DGU46" s="740"/>
      <c r="DGV46" s="1140"/>
      <c r="DGW46" s="671"/>
      <c r="DGX46" s="672"/>
      <c r="DGY46" s="740"/>
      <c r="DGZ46" s="1140"/>
      <c r="DHA46" s="671"/>
      <c r="DHB46" s="672"/>
      <c r="DHC46" s="740"/>
      <c r="DHD46" s="1140"/>
      <c r="DHE46" s="671"/>
      <c r="DHF46" s="672"/>
      <c r="DHG46" s="740"/>
      <c r="DHH46" s="1140"/>
      <c r="DHI46" s="671"/>
      <c r="DHJ46" s="672"/>
      <c r="DHK46" s="740"/>
      <c r="DHL46" s="1140"/>
      <c r="DHM46" s="671"/>
      <c r="DHN46" s="672"/>
      <c r="DHO46" s="740"/>
      <c r="DHP46" s="1140"/>
      <c r="DHQ46" s="671"/>
      <c r="DHR46" s="672"/>
      <c r="DHS46" s="740"/>
      <c r="DHT46" s="1140"/>
      <c r="DHU46" s="671"/>
      <c r="DHV46" s="672"/>
      <c r="DHW46" s="740"/>
      <c r="DHX46" s="1140"/>
      <c r="DHY46" s="671"/>
      <c r="DHZ46" s="672"/>
      <c r="DIA46" s="740"/>
      <c r="DIB46" s="1140"/>
      <c r="DIC46" s="671"/>
      <c r="DID46" s="672"/>
      <c r="DIE46" s="740"/>
      <c r="DIF46" s="1140"/>
      <c r="DIG46" s="671"/>
      <c r="DIH46" s="672"/>
      <c r="DII46" s="740"/>
      <c r="DIJ46" s="1140"/>
      <c r="DIK46" s="671"/>
      <c r="DIL46" s="672"/>
      <c r="DIM46" s="740"/>
      <c r="DIN46" s="1140"/>
      <c r="DIO46" s="671"/>
      <c r="DIP46" s="672"/>
      <c r="DIQ46" s="740"/>
      <c r="DIR46" s="1140"/>
      <c r="DIS46" s="671"/>
      <c r="DIT46" s="672"/>
      <c r="DIU46" s="740"/>
      <c r="DIV46" s="1140"/>
      <c r="DIW46" s="671"/>
      <c r="DIX46" s="672"/>
      <c r="DIY46" s="740"/>
      <c r="DIZ46" s="1140"/>
      <c r="DJA46" s="671"/>
      <c r="DJB46" s="672"/>
      <c r="DJC46" s="740"/>
      <c r="DJD46" s="1140"/>
      <c r="DJE46" s="671"/>
      <c r="DJF46" s="672"/>
      <c r="DJG46" s="740"/>
      <c r="DJH46" s="1140"/>
      <c r="DJI46" s="671"/>
      <c r="DJJ46" s="672"/>
      <c r="DJK46" s="740"/>
      <c r="DJL46" s="1140"/>
      <c r="DJM46" s="671"/>
      <c r="DJN46" s="672"/>
      <c r="DJO46" s="740"/>
      <c r="DJP46" s="1140"/>
      <c r="DJQ46" s="671"/>
      <c r="DJR46" s="672"/>
      <c r="DJS46" s="740"/>
      <c r="DJT46" s="1140"/>
      <c r="DJU46" s="671"/>
      <c r="DJV46" s="672"/>
      <c r="DJW46" s="740"/>
      <c r="DJX46" s="1140"/>
      <c r="DJY46" s="671"/>
      <c r="DJZ46" s="672"/>
      <c r="DKA46" s="740"/>
      <c r="DKB46" s="1140"/>
      <c r="DKC46" s="671"/>
      <c r="DKD46" s="672"/>
      <c r="DKE46" s="740"/>
      <c r="DKF46" s="1140"/>
      <c r="DKG46" s="671"/>
      <c r="DKH46" s="672"/>
      <c r="DKI46" s="740"/>
      <c r="DKJ46" s="1140"/>
      <c r="DKK46" s="671"/>
      <c r="DKL46" s="672"/>
      <c r="DKM46" s="740"/>
      <c r="DKN46" s="1140"/>
      <c r="DKO46" s="671"/>
      <c r="DKP46" s="672"/>
      <c r="DKQ46" s="740"/>
      <c r="DKR46" s="1140"/>
      <c r="DKS46" s="671"/>
      <c r="DKT46" s="672"/>
      <c r="DKU46" s="740"/>
      <c r="DKV46" s="1140"/>
      <c r="DKW46" s="671"/>
      <c r="DKX46" s="672"/>
      <c r="DKY46" s="740"/>
      <c r="DKZ46" s="1140"/>
      <c r="DLA46" s="671"/>
      <c r="DLB46" s="672"/>
      <c r="DLC46" s="740"/>
      <c r="DLD46" s="1140"/>
      <c r="DLE46" s="671"/>
      <c r="DLF46" s="672"/>
      <c r="DLG46" s="740"/>
      <c r="DLH46" s="1140"/>
      <c r="DLI46" s="671"/>
      <c r="DLJ46" s="672"/>
      <c r="DLK46" s="740"/>
      <c r="DLL46" s="1140"/>
      <c r="DLM46" s="671"/>
      <c r="DLN46" s="672"/>
      <c r="DLO46" s="740"/>
      <c r="DLP46" s="1140"/>
      <c r="DLQ46" s="671"/>
      <c r="DLR46" s="672"/>
      <c r="DLS46" s="740"/>
      <c r="DLT46" s="1140"/>
      <c r="DLU46" s="671"/>
      <c r="DLV46" s="672"/>
      <c r="DLW46" s="740"/>
      <c r="DLX46" s="1140"/>
      <c r="DLY46" s="671"/>
      <c r="DLZ46" s="672"/>
      <c r="DMA46" s="740"/>
      <c r="DMB46" s="1140"/>
      <c r="DMC46" s="671"/>
      <c r="DMD46" s="672"/>
      <c r="DME46" s="740"/>
      <c r="DMF46" s="1140"/>
      <c r="DMG46" s="671"/>
      <c r="DMH46" s="672"/>
      <c r="DMI46" s="740"/>
      <c r="DMJ46" s="1140"/>
      <c r="DMK46" s="671"/>
      <c r="DML46" s="672"/>
      <c r="DMM46" s="740"/>
      <c r="DMN46" s="1140"/>
      <c r="DMO46" s="671"/>
      <c r="DMP46" s="672"/>
      <c r="DMQ46" s="740"/>
      <c r="DMR46" s="1140"/>
      <c r="DMS46" s="671"/>
      <c r="DMT46" s="672"/>
      <c r="DMU46" s="740"/>
      <c r="DMV46" s="1140"/>
      <c r="DMW46" s="671"/>
      <c r="DMX46" s="672"/>
      <c r="DMY46" s="740"/>
      <c r="DMZ46" s="1140"/>
      <c r="DNA46" s="671"/>
      <c r="DNB46" s="672"/>
      <c r="DNC46" s="740"/>
      <c r="DND46" s="1140"/>
      <c r="DNE46" s="671"/>
      <c r="DNF46" s="672"/>
      <c r="DNG46" s="740"/>
      <c r="DNH46" s="1140"/>
      <c r="DNI46" s="671"/>
      <c r="DNJ46" s="672"/>
      <c r="DNK46" s="740"/>
      <c r="DNL46" s="1140"/>
      <c r="DNM46" s="671"/>
      <c r="DNN46" s="672"/>
      <c r="DNO46" s="740"/>
      <c r="DNP46" s="1140"/>
      <c r="DNQ46" s="671"/>
      <c r="DNR46" s="672"/>
      <c r="DNS46" s="740"/>
      <c r="DNT46" s="1140"/>
      <c r="DNU46" s="671"/>
      <c r="DNV46" s="672"/>
      <c r="DNW46" s="740"/>
      <c r="DNX46" s="1140"/>
      <c r="DNY46" s="671"/>
      <c r="DNZ46" s="672"/>
      <c r="DOA46" s="740"/>
      <c r="DOB46" s="1140"/>
      <c r="DOC46" s="671"/>
      <c r="DOD46" s="672"/>
      <c r="DOE46" s="740"/>
      <c r="DOF46" s="1140"/>
      <c r="DOG46" s="671"/>
      <c r="DOH46" s="672"/>
      <c r="DOI46" s="740"/>
      <c r="DOJ46" s="1140"/>
      <c r="DOK46" s="671"/>
      <c r="DOL46" s="672"/>
      <c r="DOM46" s="740"/>
      <c r="DON46" s="1140"/>
      <c r="DOO46" s="671"/>
      <c r="DOP46" s="672"/>
      <c r="DOQ46" s="740"/>
      <c r="DOR46" s="1140"/>
      <c r="DOS46" s="671"/>
      <c r="DOT46" s="672"/>
      <c r="DOU46" s="740"/>
      <c r="DOV46" s="1140"/>
      <c r="DOW46" s="671"/>
      <c r="DOX46" s="672"/>
      <c r="DOY46" s="740"/>
      <c r="DOZ46" s="1140"/>
      <c r="DPA46" s="671"/>
      <c r="DPB46" s="672"/>
      <c r="DPC46" s="740"/>
      <c r="DPD46" s="1140"/>
      <c r="DPE46" s="671"/>
      <c r="DPF46" s="672"/>
      <c r="DPG46" s="740"/>
      <c r="DPH46" s="1140"/>
      <c r="DPI46" s="671"/>
      <c r="DPJ46" s="672"/>
      <c r="DPK46" s="740"/>
      <c r="DPL46" s="1140"/>
      <c r="DPM46" s="671"/>
      <c r="DPN46" s="672"/>
      <c r="DPO46" s="740"/>
      <c r="DPP46" s="1140"/>
      <c r="DPQ46" s="671"/>
      <c r="DPR46" s="672"/>
      <c r="DPS46" s="740"/>
      <c r="DPT46" s="1140"/>
      <c r="DPU46" s="671"/>
      <c r="DPV46" s="672"/>
      <c r="DPW46" s="740"/>
      <c r="DPX46" s="1140"/>
      <c r="DPY46" s="671"/>
      <c r="DPZ46" s="672"/>
      <c r="DQA46" s="740"/>
      <c r="DQB46" s="1140"/>
      <c r="DQC46" s="671"/>
      <c r="DQD46" s="672"/>
      <c r="DQE46" s="740"/>
      <c r="DQF46" s="1140"/>
      <c r="DQG46" s="671"/>
      <c r="DQH46" s="672"/>
      <c r="DQI46" s="740"/>
      <c r="DQJ46" s="1140"/>
      <c r="DQK46" s="671"/>
      <c r="DQL46" s="672"/>
      <c r="DQM46" s="740"/>
      <c r="DQN46" s="1140"/>
      <c r="DQO46" s="671"/>
      <c r="DQP46" s="672"/>
      <c r="DQQ46" s="740"/>
      <c r="DQR46" s="1140"/>
      <c r="DQS46" s="671"/>
      <c r="DQT46" s="672"/>
      <c r="DQU46" s="740"/>
      <c r="DQV46" s="1140"/>
      <c r="DQW46" s="671"/>
      <c r="DQX46" s="672"/>
      <c r="DQY46" s="740"/>
      <c r="DQZ46" s="1140"/>
      <c r="DRA46" s="671"/>
      <c r="DRB46" s="672"/>
      <c r="DRC46" s="740"/>
      <c r="DRD46" s="1140"/>
      <c r="DRE46" s="671"/>
      <c r="DRF46" s="672"/>
      <c r="DRG46" s="740"/>
      <c r="DRH46" s="1140"/>
      <c r="DRI46" s="671"/>
      <c r="DRJ46" s="672"/>
      <c r="DRK46" s="740"/>
      <c r="DRL46" s="1140"/>
      <c r="DRM46" s="671"/>
      <c r="DRN46" s="672"/>
      <c r="DRO46" s="740"/>
      <c r="DRP46" s="1140"/>
      <c r="DRQ46" s="671"/>
      <c r="DRR46" s="672"/>
      <c r="DRS46" s="740"/>
      <c r="DRT46" s="1140"/>
      <c r="DRU46" s="671"/>
      <c r="DRV46" s="672"/>
      <c r="DRW46" s="740"/>
      <c r="DRX46" s="1140"/>
      <c r="DRY46" s="671"/>
      <c r="DRZ46" s="672"/>
      <c r="DSA46" s="740"/>
      <c r="DSB46" s="1140"/>
      <c r="DSC46" s="671"/>
      <c r="DSD46" s="672"/>
      <c r="DSE46" s="740"/>
      <c r="DSF46" s="1140"/>
      <c r="DSG46" s="671"/>
      <c r="DSH46" s="672"/>
      <c r="DSI46" s="740"/>
      <c r="DSJ46" s="1140"/>
      <c r="DSK46" s="671"/>
      <c r="DSL46" s="672"/>
      <c r="DSM46" s="740"/>
      <c r="DSN46" s="1140"/>
      <c r="DSO46" s="671"/>
      <c r="DSP46" s="672"/>
      <c r="DSQ46" s="740"/>
      <c r="DSR46" s="1140"/>
      <c r="DSS46" s="671"/>
      <c r="DST46" s="672"/>
      <c r="DSU46" s="740"/>
      <c r="DSV46" s="1140"/>
      <c r="DSW46" s="671"/>
      <c r="DSX46" s="672"/>
      <c r="DSY46" s="740"/>
      <c r="DSZ46" s="1140"/>
      <c r="DTA46" s="671"/>
      <c r="DTB46" s="672"/>
      <c r="DTC46" s="740"/>
      <c r="DTD46" s="1140"/>
      <c r="DTE46" s="671"/>
      <c r="DTF46" s="672"/>
      <c r="DTG46" s="740"/>
      <c r="DTH46" s="1140"/>
      <c r="DTI46" s="671"/>
      <c r="DTJ46" s="672"/>
      <c r="DTK46" s="740"/>
      <c r="DTL46" s="1140"/>
      <c r="DTM46" s="671"/>
      <c r="DTN46" s="672"/>
      <c r="DTO46" s="740"/>
      <c r="DTP46" s="1140"/>
      <c r="DTQ46" s="671"/>
      <c r="DTR46" s="672"/>
      <c r="DTS46" s="740"/>
      <c r="DTT46" s="1140"/>
      <c r="DTU46" s="671"/>
      <c r="DTV46" s="672"/>
      <c r="DTW46" s="740"/>
      <c r="DTX46" s="1140"/>
      <c r="DTY46" s="671"/>
      <c r="DTZ46" s="672"/>
      <c r="DUA46" s="740"/>
      <c r="DUB46" s="1140"/>
      <c r="DUC46" s="671"/>
      <c r="DUD46" s="672"/>
      <c r="DUE46" s="740"/>
      <c r="DUF46" s="1140"/>
      <c r="DUG46" s="671"/>
      <c r="DUH46" s="672"/>
      <c r="DUI46" s="740"/>
      <c r="DUJ46" s="1140"/>
      <c r="DUK46" s="671"/>
      <c r="DUL46" s="672"/>
      <c r="DUM46" s="740"/>
      <c r="DUN46" s="1140"/>
      <c r="DUO46" s="671"/>
      <c r="DUP46" s="672"/>
      <c r="DUQ46" s="740"/>
      <c r="DUR46" s="1140"/>
      <c r="DUS46" s="671"/>
      <c r="DUT46" s="672"/>
      <c r="DUU46" s="740"/>
      <c r="DUV46" s="1140"/>
      <c r="DUW46" s="671"/>
      <c r="DUX46" s="672"/>
      <c r="DUY46" s="740"/>
      <c r="DUZ46" s="1140"/>
      <c r="DVA46" s="671"/>
      <c r="DVB46" s="672"/>
      <c r="DVC46" s="740"/>
      <c r="DVD46" s="1140"/>
      <c r="DVE46" s="671"/>
      <c r="DVF46" s="672"/>
      <c r="DVG46" s="740"/>
      <c r="DVH46" s="1140"/>
      <c r="DVI46" s="671"/>
      <c r="DVJ46" s="672"/>
      <c r="DVK46" s="740"/>
      <c r="DVL46" s="1140"/>
      <c r="DVM46" s="671"/>
      <c r="DVN46" s="672"/>
      <c r="DVO46" s="740"/>
      <c r="DVP46" s="1140"/>
      <c r="DVQ46" s="671"/>
      <c r="DVR46" s="672"/>
      <c r="DVS46" s="740"/>
      <c r="DVT46" s="1140"/>
      <c r="DVU46" s="671"/>
      <c r="DVV46" s="672"/>
      <c r="DVW46" s="740"/>
      <c r="DVX46" s="1140"/>
      <c r="DVY46" s="671"/>
      <c r="DVZ46" s="672"/>
      <c r="DWA46" s="740"/>
      <c r="DWB46" s="1140"/>
      <c r="DWC46" s="671"/>
      <c r="DWD46" s="672"/>
      <c r="DWE46" s="740"/>
      <c r="DWF46" s="1140"/>
      <c r="DWG46" s="671"/>
      <c r="DWH46" s="672"/>
      <c r="DWI46" s="740"/>
      <c r="DWJ46" s="1140"/>
      <c r="DWK46" s="671"/>
      <c r="DWL46" s="672"/>
      <c r="DWM46" s="740"/>
      <c r="DWN46" s="1140"/>
      <c r="DWO46" s="671"/>
      <c r="DWP46" s="672"/>
      <c r="DWQ46" s="740"/>
      <c r="DWR46" s="1140"/>
      <c r="DWS46" s="671"/>
      <c r="DWT46" s="672"/>
      <c r="DWU46" s="740"/>
      <c r="DWV46" s="1140"/>
      <c r="DWW46" s="671"/>
      <c r="DWX46" s="672"/>
      <c r="DWY46" s="740"/>
      <c r="DWZ46" s="1140"/>
      <c r="DXA46" s="671"/>
      <c r="DXB46" s="672"/>
      <c r="DXC46" s="740"/>
      <c r="DXD46" s="1140"/>
      <c r="DXE46" s="671"/>
      <c r="DXF46" s="672"/>
      <c r="DXG46" s="740"/>
      <c r="DXH46" s="1140"/>
      <c r="DXI46" s="671"/>
      <c r="DXJ46" s="672"/>
      <c r="DXK46" s="740"/>
      <c r="DXL46" s="1140"/>
      <c r="DXM46" s="671"/>
      <c r="DXN46" s="672"/>
      <c r="DXO46" s="740"/>
      <c r="DXP46" s="1140"/>
      <c r="DXQ46" s="671"/>
      <c r="DXR46" s="672"/>
      <c r="DXS46" s="740"/>
      <c r="DXT46" s="1140"/>
      <c r="DXU46" s="671"/>
      <c r="DXV46" s="672"/>
      <c r="DXW46" s="740"/>
      <c r="DXX46" s="1140"/>
      <c r="DXY46" s="671"/>
      <c r="DXZ46" s="672"/>
      <c r="DYA46" s="740"/>
      <c r="DYB46" s="1140"/>
      <c r="DYC46" s="671"/>
      <c r="DYD46" s="672"/>
      <c r="DYE46" s="740"/>
      <c r="DYF46" s="1140"/>
      <c r="DYG46" s="671"/>
      <c r="DYH46" s="672"/>
      <c r="DYI46" s="740"/>
      <c r="DYJ46" s="1140"/>
      <c r="DYK46" s="671"/>
      <c r="DYL46" s="672"/>
      <c r="DYM46" s="740"/>
      <c r="DYN46" s="1140"/>
      <c r="DYO46" s="671"/>
      <c r="DYP46" s="672"/>
      <c r="DYQ46" s="740"/>
      <c r="DYR46" s="1140"/>
      <c r="DYS46" s="671"/>
      <c r="DYT46" s="672"/>
      <c r="DYU46" s="740"/>
      <c r="DYV46" s="1140"/>
      <c r="DYW46" s="671"/>
      <c r="DYX46" s="672"/>
      <c r="DYY46" s="740"/>
      <c r="DYZ46" s="1140"/>
      <c r="DZA46" s="671"/>
      <c r="DZB46" s="672"/>
      <c r="DZC46" s="740"/>
      <c r="DZD46" s="1140"/>
      <c r="DZE46" s="671"/>
      <c r="DZF46" s="672"/>
      <c r="DZG46" s="740"/>
      <c r="DZH46" s="1140"/>
      <c r="DZI46" s="671"/>
      <c r="DZJ46" s="672"/>
      <c r="DZK46" s="740"/>
      <c r="DZL46" s="1140"/>
      <c r="DZM46" s="671"/>
      <c r="DZN46" s="672"/>
      <c r="DZO46" s="740"/>
      <c r="DZP46" s="1140"/>
      <c r="DZQ46" s="671"/>
      <c r="DZR46" s="672"/>
      <c r="DZS46" s="740"/>
      <c r="DZT46" s="1140"/>
      <c r="DZU46" s="671"/>
      <c r="DZV46" s="672"/>
      <c r="DZW46" s="740"/>
      <c r="DZX46" s="1140"/>
      <c r="DZY46" s="671"/>
      <c r="DZZ46" s="672"/>
      <c r="EAA46" s="740"/>
      <c r="EAB46" s="1140"/>
      <c r="EAC46" s="671"/>
      <c r="EAD46" s="672"/>
      <c r="EAE46" s="740"/>
      <c r="EAF46" s="1140"/>
      <c r="EAG46" s="671"/>
      <c r="EAH46" s="672"/>
      <c r="EAI46" s="740"/>
      <c r="EAJ46" s="1140"/>
      <c r="EAK46" s="671"/>
      <c r="EAL46" s="672"/>
      <c r="EAM46" s="740"/>
      <c r="EAN46" s="1140"/>
      <c r="EAO46" s="671"/>
      <c r="EAP46" s="672"/>
      <c r="EAQ46" s="740"/>
      <c r="EAR46" s="1140"/>
      <c r="EAS46" s="671"/>
      <c r="EAT46" s="672"/>
      <c r="EAU46" s="740"/>
      <c r="EAV46" s="1140"/>
      <c r="EAW46" s="671"/>
      <c r="EAX46" s="672"/>
      <c r="EAY46" s="740"/>
      <c r="EAZ46" s="1140"/>
      <c r="EBA46" s="671"/>
      <c r="EBB46" s="672"/>
      <c r="EBC46" s="740"/>
      <c r="EBD46" s="1140"/>
      <c r="EBE46" s="671"/>
      <c r="EBF46" s="672"/>
      <c r="EBG46" s="740"/>
      <c r="EBH46" s="1140"/>
      <c r="EBI46" s="671"/>
      <c r="EBJ46" s="672"/>
      <c r="EBK46" s="740"/>
      <c r="EBL46" s="1140"/>
      <c r="EBM46" s="671"/>
      <c r="EBN46" s="672"/>
      <c r="EBO46" s="740"/>
      <c r="EBP46" s="1140"/>
      <c r="EBQ46" s="671"/>
      <c r="EBR46" s="672"/>
      <c r="EBS46" s="740"/>
      <c r="EBT46" s="1140"/>
      <c r="EBU46" s="671"/>
      <c r="EBV46" s="672"/>
      <c r="EBW46" s="740"/>
      <c r="EBX46" s="1140"/>
      <c r="EBY46" s="671"/>
      <c r="EBZ46" s="672"/>
      <c r="ECA46" s="740"/>
      <c r="ECB46" s="1140"/>
      <c r="ECC46" s="671"/>
      <c r="ECD46" s="672"/>
      <c r="ECE46" s="740"/>
      <c r="ECF46" s="1140"/>
      <c r="ECG46" s="671"/>
      <c r="ECH46" s="672"/>
      <c r="ECI46" s="740"/>
      <c r="ECJ46" s="1140"/>
      <c r="ECK46" s="671"/>
      <c r="ECL46" s="672"/>
      <c r="ECM46" s="740"/>
      <c r="ECN46" s="1140"/>
      <c r="ECO46" s="671"/>
      <c r="ECP46" s="672"/>
      <c r="ECQ46" s="740"/>
      <c r="ECR46" s="1140"/>
      <c r="ECS46" s="671"/>
      <c r="ECT46" s="672"/>
      <c r="ECU46" s="740"/>
      <c r="ECV46" s="1140"/>
      <c r="ECW46" s="671"/>
      <c r="ECX46" s="672"/>
      <c r="ECY46" s="740"/>
      <c r="ECZ46" s="1140"/>
      <c r="EDA46" s="671"/>
      <c r="EDB46" s="672"/>
      <c r="EDC46" s="740"/>
      <c r="EDD46" s="1140"/>
      <c r="EDE46" s="671"/>
      <c r="EDF46" s="672"/>
      <c r="EDG46" s="740"/>
      <c r="EDH46" s="1140"/>
      <c r="EDI46" s="671"/>
      <c r="EDJ46" s="672"/>
      <c r="EDK46" s="740"/>
      <c r="EDL46" s="1140"/>
      <c r="EDM46" s="671"/>
      <c r="EDN46" s="672"/>
      <c r="EDO46" s="740"/>
      <c r="EDP46" s="1140"/>
      <c r="EDQ46" s="671"/>
      <c r="EDR46" s="672"/>
      <c r="EDS46" s="740"/>
      <c r="EDT46" s="1140"/>
      <c r="EDU46" s="671"/>
      <c r="EDV46" s="672"/>
      <c r="EDW46" s="740"/>
      <c r="EDX46" s="1140"/>
      <c r="EDY46" s="671"/>
      <c r="EDZ46" s="672"/>
      <c r="EEA46" s="740"/>
      <c r="EEB46" s="1140"/>
      <c r="EEC46" s="671"/>
      <c r="EED46" s="672"/>
      <c r="EEE46" s="740"/>
      <c r="EEF46" s="1140"/>
      <c r="EEG46" s="671"/>
      <c r="EEH46" s="672"/>
      <c r="EEI46" s="740"/>
      <c r="EEJ46" s="1140"/>
      <c r="EEK46" s="671"/>
      <c r="EEL46" s="672"/>
      <c r="EEM46" s="740"/>
      <c r="EEN46" s="1140"/>
      <c r="EEO46" s="671"/>
      <c r="EEP46" s="672"/>
      <c r="EEQ46" s="740"/>
      <c r="EER46" s="1140"/>
      <c r="EES46" s="671"/>
      <c r="EET46" s="672"/>
      <c r="EEU46" s="740"/>
      <c r="EEV46" s="1140"/>
      <c r="EEW46" s="671"/>
      <c r="EEX46" s="672"/>
      <c r="EEY46" s="740"/>
      <c r="EEZ46" s="1140"/>
      <c r="EFA46" s="671"/>
      <c r="EFB46" s="672"/>
      <c r="EFC46" s="740"/>
      <c r="EFD46" s="1140"/>
      <c r="EFE46" s="671"/>
      <c r="EFF46" s="672"/>
      <c r="EFG46" s="740"/>
      <c r="EFH46" s="1140"/>
      <c r="EFI46" s="671"/>
      <c r="EFJ46" s="672"/>
      <c r="EFK46" s="740"/>
      <c r="EFL46" s="1140"/>
      <c r="EFM46" s="671"/>
      <c r="EFN46" s="672"/>
      <c r="EFO46" s="740"/>
      <c r="EFP46" s="1140"/>
      <c r="EFQ46" s="671"/>
      <c r="EFR46" s="672"/>
      <c r="EFS46" s="740"/>
      <c r="EFT46" s="1140"/>
      <c r="EFU46" s="671"/>
      <c r="EFV46" s="672"/>
      <c r="EFW46" s="740"/>
      <c r="EFX46" s="1140"/>
      <c r="EFY46" s="671"/>
      <c r="EFZ46" s="672"/>
      <c r="EGA46" s="740"/>
      <c r="EGB46" s="1140"/>
      <c r="EGC46" s="671"/>
      <c r="EGD46" s="672"/>
      <c r="EGE46" s="740"/>
      <c r="EGF46" s="1140"/>
      <c r="EGG46" s="671"/>
      <c r="EGH46" s="672"/>
      <c r="EGI46" s="740"/>
      <c r="EGJ46" s="1140"/>
      <c r="EGK46" s="671"/>
      <c r="EGL46" s="672"/>
      <c r="EGM46" s="740"/>
      <c r="EGN46" s="1140"/>
      <c r="EGO46" s="671"/>
      <c r="EGP46" s="672"/>
      <c r="EGQ46" s="740"/>
      <c r="EGR46" s="1140"/>
      <c r="EGS46" s="671"/>
      <c r="EGT46" s="672"/>
      <c r="EGU46" s="740"/>
      <c r="EGV46" s="1140"/>
      <c r="EGW46" s="671"/>
      <c r="EGX46" s="672"/>
      <c r="EGY46" s="740"/>
      <c r="EGZ46" s="1140"/>
      <c r="EHA46" s="671"/>
      <c r="EHB46" s="672"/>
      <c r="EHC46" s="740"/>
      <c r="EHD46" s="1140"/>
      <c r="EHE46" s="671"/>
      <c r="EHF46" s="672"/>
      <c r="EHG46" s="740"/>
      <c r="EHH46" s="1140"/>
      <c r="EHI46" s="671"/>
      <c r="EHJ46" s="672"/>
      <c r="EHK46" s="740"/>
      <c r="EHL46" s="1140"/>
      <c r="EHM46" s="671"/>
      <c r="EHN46" s="672"/>
      <c r="EHO46" s="740"/>
      <c r="EHP46" s="1140"/>
      <c r="EHQ46" s="671"/>
      <c r="EHR46" s="672"/>
      <c r="EHS46" s="740"/>
      <c r="EHT46" s="1140"/>
      <c r="EHU46" s="671"/>
      <c r="EHV46" s="672"/>
      <c r="EHW46" s="740"/>
      <c r="EHX46" s="1140"/>
      <c r="EHY46" s="671"/>
      <c r="EHZ46" s="672"/>
      <c r="EIA46" s="740"/>
      <c r="EIB46" s="1140"/>
      <c r="EIC46" s="671"/>
      <c r="EID46" s="672"/>
      <c r="EIE46" s="740"/>
      <c r="EIF46" s="1140"/>
      <c r="EIG46" s="671"/>
      <c r="EIH46" s="672"/>
      <c r="EII46" s="740"/>
      <c r="EIJ46" s="1140"/>
      <c r="EIK46" s="671"/>
      <c r="EIL46" s="672"/>
      <c r="EIM46" s="740"/>
      <c r="EIN46" s="1140"/>
      <c r="EIO46" s="671"/>
      <c r="EIP46" s="672"/>
      <c r="EIQ46" s="740"/>
      <c r="EIR46" s="1140"/>
      <c r="EIS46" s="671"/>
      <c r="EIT46" s="672"/>
      <c r="EIU46" s="740"/>
      <c r="EIV46" s="1140"/>
      <c r="EIW46" s="671"/>
      <c r="EIX46" s="672"/>
      <c r="EIY46" s="740"/>
      <c r="EIZ46" s="1140"/>
      <c r="EJA46" s="671"/>
      <c r="EJB46" s="672"/>
      <c r="EJC46" s="740"/>
      <c r="EJD46" s="1140"/>
      <c r="EJE46" s="671"/>
      <c r="EJF46" s="672"/>
      <c r="EJG46" s="740"/>
      <c r="EJH46" s="1140"/>
      <c r="EJI46" s="671"/>
      <c r="EJJ46" s="672"/>
      <c r="EJK46" s="740"/>
      <c r="EJL46" s="1140"/>
      <c r="EJM46" s="671"/>
      <c r="EJN46" s="672"/>
      <c r="EJO46" s="740"/>
      <c r="EJP46" s="1140"/>
      <c r="EJQ46" s="671"/>
      <c r="EJR46" s="672"/>
      <c r="EJS46" s="740"/>
      <c r="EJT46" s="1140"/>
      <c r="EJU46" s="671"/>
      <c r="EJV46" s="672"/>
      <c r="EJW46" s="740"/>
      <c r="EJX46" s="1140"/>
      <c r="EJY46" s="671"/>
      <c r="EJZ46" s="672"/>
      <c r="EKA46" s="740"/>
      <c r="EKB46" s="1140"/>
      <c r="EKC46" s="671"/>
      <c r="EKD46" s="672"/>
      <c r="EKE46" s="740"/>
      <c r="EKF46" s="1140"/>
      <c r="EKG46" s="671"/>
      <c r="EKH46" s="672"/>
      <c r="EKI46" s="740"/>
      <c r="EKJ46" s="1140"/>
      <c r="EKK46" s="671"/>
      <c r="EKL46" s="672"/>
      <c r="EKM46" s="740"/>
      <c r="EKN46" s="1140"/>
      <c r="EKO46" s="671"/>
      <c r="EKP46" s="672"/>
      <c r="EKQ46" s="740"/>
      <c r="EKR46" s="1140"/>
      <c r="EKS46" s="671"/>
      <c r="EKT46" s="672"/>
      <c r="EKU46" s="740"/>
      <c r="EKV46" s="1140"/>
      <c r="EKW46" s="671"/>
      <c r="EKX46" s="672"/>
      <c r="EKY46" s="740"/>
      <c r="EKZ46" s="1140"/>
      <c r="ELA46" s="671"/>
      <c r="ELB46" s="672"/>
      <c r="ELC46" s="740"/>
      <c r="ELD46" s="1140"/>
      <c r="ELE46" s="671"/>
      <c r="ELF46" s="672"/>
      <c r="ELG46" s="740"/>
      <c r="ELH46" s="1140"/>
      <c r="ELI46" s="671"/>
      <c r="ELJ46" s="672"/>
      <c r="ELK46" s="740"/>
      <c r="ELL46" s="1140"/>
      <c r="ELM46" s="671"/>
      <c r="ELN46" s="672"/>
      <c r="ELO46" s="740"/>
      <c r="ELP46" s="1140"/>
      <c r="ELQ46" s="671"/>
      <c r="ELR46" s="672"/>
      <c r="ELS46" s="740"/>
      <c r="ELT46" s="1140"/>
      <c r="ELU46" s="671"/>
      <c r="ELV46" s="672"/>
      <c r="ELW46" s="740"/>
      <c r="ELX46" s="1140"/>
      <c r="ELY46" s="671"/>
      <c r="ELZ46" s="672"/>
      <c r="EMA46" s="740"/>
      <c r="EMB46" s="1140"/>
      <c r="EMC46" s="671"/>
      <c r="EMD46" s="672"/>
      <c r="EME46" s="740"/>
      <c r="EMF46" s="1140"/>
      <c r="EMG46" s="671"/>
      <c r="EMH46" s="672"/>
      <c r="EMI46" s="740"/>
      <c r="EMJ46" s="1140"/>
      <c r="EMK46" s="671"/>
      <c r="EML46" s="672"/>
      <c r="EMM46" s="740"/>
      <c r="EMN46" s="1140"/>
      <c r="EMO46" s="671"/>
      <c r="EMP46" s="672"/>
      <c r="EMQ46" s="740"/>
      <c r="EMR46" s="1140"/>
      <c r="EMS46" s="671"/>
      <c r="EMT46" s="672"/>
      <c r="EMU46" s="740"/>
      <c r="EMV46" s="1140"/>
      <c r="EMW46" s="671"/>
      <c r="EMX46" s="672"/>
      <c r="EMY46" s="740"/>
      <c r="EMZ46" s="1140"/>
      <c r="ENA46" s="671"/>
      <c r="ENB46" s="672"/>
      <c r="ENC46" s="740"/>
      <c r="END46" s="1140"/>
      <c r="ENE46" s="671"/>
      <c r="ENF46" s="672"/>
      <c r="ENG46" s="740"/>
      <c r="ENH46" s="1140"/>
      <c r="ENI46" s="671"/>
      <c r="ENJ46" s="672"/>
      <c r="ENK46" s="740"/>
      <c r="ENL46" s="1140"/>
      <c r="ENM46" s="671"/>
      <c r="ENN46" s="672"/>
      <c r="ENO46" s="740"/>
      <c r="ENP46" s="1140"/>
      <c r="ENQ46" s="671"/>
      <c r="ENR46" s="672"/>
      <c r="ENS46" s="740"/>
      <c r="ENT46" s="1140"/>
      <c r="ENU46" s="671"/>
      <c r="ENV46" s="672"/>
      <c r="ENW46" s="740"/>
      <c r="ENX46" s="1140"/>
      <c r="ENY46" s="671"/>
      <c r="ENZ46" s="672"/>
      <c r="EOA46" s="740"/>
      <c r="EOB46" s="1140"/>
      <c r="EOC46" s="671"/>
      <c r="EOD46" s="672"/>
      <c r="EOE46" s="740"/>
      <c r="EOF46" s="1140"/>
      <c r="EOG46" s="671"/>
      <c r="EOH46" s="672"/>
      <c r="EOI46" s="740"/>
      <c r="EOJ46" s="1140"/>
      <c r="EOK46" s="671"/>
      <c r="EOL46" s="672"/>
      <c r="EOM46" s="740"/>
      <c r="EON46" s="1140"/>
      <c r="EOO46" s="671"/>
      <c r="EOP46" s="672"/>
      <c r="EOQ46" s="740"/>
      <c r="EOR46" s="1140"/>
      <c r="EOS46" s="671"/>
      <c r="EOT46" s="672"/>
      <c r="EOU46" s="740"/>
      <c r="EOV46" s="1140"/>
      <c r="EOW46" s="671"/>
      <c r="EOX46" s="672"/>
      <c r="EOY46" s="740"/>
      <c r="EOZ46" s="1140"/>
      <c r="EPA46" s="671"/>
      <c r="EPB46" s="672"/>
      <c r="EPC46" s="740"/>
      <c r="EPD46" s="1140"/>
      <c r="EPE46" s="671"/>
      <c r="EPF46" s="672"/>
      <c r="EPG46" s="740"/>
      <c r="EPH46" s="1140"/>
      <c r="EPI46" s="671"/>
      <c r="EPJ46" s="672"/>
      <c r="EPK46" s="740"/>
      <c r="EPL46" s="1140"/>
      <c r="EPM46" s="671"/>
      <c r="EPN46" s="672"/>
      <c r="EPO46" s="740"/>
      <c r="EPP46" s="1140"/>
      <c r="EPQ46" s="671"/>
      <c r="EPR46" s="672"/>
      <c r="EPS46" s="740"/>
      <c r="EPT46" s="1140"/>
      <c r="EPU46" s="671"/>
      <c r="EPV46" s="672"/>
      <c r="EPW46" s="740"/>
      <c r="EPX46" s="1140"/>
      <c r="EPY46" s="671"/>
      <c r="EPZ46" s="672"/>
      <c r="EQA46" s="740"/>
      <c r="EQB46" s="1140"/>
      <c r="EQC46" s="671"/>
      <c r="EQD46" s="672"/>
      <c r="EQE46" s="740"/>
      <c r="EQF46" s="1140"/>
      <c r="EQG46" s="671"/>
      <c r="EQH46" s="672"/>
      <c r="EQI46" s="740"/>
      <c r="EQJ46" s="1140"/>
      <c r="EQK46" s="671"/>
      <c r="EQL46" s="672"/>
      <c r="EQM46" s="740"/>
      <c r="EQN46" s="1140"/>
      <c r="EQO46" s="671"/>
      <c r="EQP46" s="672"/>
      <c r="EQQ46" s="740"/>
      <c r="EQR46" s="1140"/>
      <c r="EQS46" s="671"/>
      <c r="EQT46" s="672"/>
      <c r="EQU46" s="740"/>
      <c r="EQV46" s="1140"/>
      <c r="EQW46" s="671"/>
      <c r="EQX46" s="672"/>
      <c r="EQY46" s="740"/>
      <c r="EQZ46" s="1140"/>
      <c r="ERA46" s="671"/>
      <c r="ERB46" s="672"/>
      <c r="ERC46" s="740"/>
      <c r="ERD46" s="1140"/>
      <c r="ERE46" s="671"/>
      <c r="ERF46" s="672"/>
      <c r="ERG46" s="740"/>
      <c r="ERH46" s="1140"/>
      <c r="ERI46" s="671"/>
      <c r="ERJ46" s="672"/>
      <c r="ERK46" s="740"/>
      <c r="ERL46" s="1140"/>
      <c r="ERM46" s="671"/>
      <c r="ERN46" s="672"/>
      <c r="ERO46" s="740"/>
      <c r="ERP46" s="1140"/>
      <c r="ERQ46" s="671"/>
      <c r="ERR46" s="672"/>
      <c r="ERS46" s="740"/>
      <c r="ERT46" s="1140"/>
      <c r="ERU46" s="671"/>
      <c r="ERV46" s="672"/>
      <c r="ERW46" s="740"/>
      <c r="ERX46" s="1140"/>
      <c r="ERY46" s="671"/>
      <c r="ERZ46" s="672"/>
      <c r="ESA46" s="740"/>
      <c r="ESB46" s="1140"/>
      <c r="ESC46" s="671"/>
      <c r="ESD46" s="672"/>
      <c r="ESE46" s="740"/>
      <c r="ESF46" s="1140"/>
      <c r="ESG46" s="671"/>
      <c r="ESH46" s="672"/>
      <c r="ESI46" s="740"/>
      <c r="ESJ46" s="1140"/>
      <c r="ESK46" s="671"/>
      <c r="ESL46" s="672"/>
      <c r="ESM46" s="740"/>
      <c r="ESN46" s="1140"/>
      <c r="ESO46" s="671"/>
      <c r="ESP46" s="672"/>
      <c r="ESQ46" s="740"/>
      <c r="ESR46" s="1140"/>
      <c r="ESS46" s="671"/>
      <c r="EST46" s="672"/>
      <c r="ESU46" s="740"/>
      <c r="ESV46" s="1140"/>
      <c r="ESW46" s="671"/>
      <c r="ESX46" s="672"/>
      <c r="ESY46" s="740"/>
      <c r="ESZ46" s="1140"/>
      <c r="ETA46" s="671"/>
      <c r="ETB46" s="672"/>
      <c r="ETC46" s="740"/>
      <c r="ETD46" s="1140"/>
      <c r="ETE46" s="671"/>
      <c r="ETF46" s="672"/>
      <c r="ETG46" s="740"/>
      <c r="ETH46" s="1140"/>
      <c r="ETI46" s="671"/>
      <c r="ETJ46" s="672"/>
      <c r="ETK46" s="740"/>
      <c r="ETL46" s="1140"/>
      <c r="ETM46" s="671"/>
      <c r="ETN46" s="672"/>
      <c r="ETO46" s="740"/>
      <c r="ETP46" s="1140"/>
      <c r="ETQ46" s="671"/>
      <c r="ETR46" s="672"/>
      <c r="ETS46" s="740"/>
      <c r="ETT46" s="1140"/>
      <c r="ETU46" s="671"/>
      <c r="ETV46" s="672"/>
      <c r="ETW46" s="740"/>
      <c r="ETX46" s="1140"/>
      <c r="ETY46" s="671"/>
      <c r="ETZ46" s="672"/>
      <c r="EUA46" s="740"/>
      <c r="EUB46" s="1140"/>
      <c r="EUC46" s="671"/>
      <c r="EUD46" s="672"/>
      <c r="EUE46" s="740"/>
      <c r="EUF46" s="1140"/>
      <c r="EUG46" s="671"/>
      <c r="EUH46" s="672"/>
      <c r="EUI46" s="740"/>
      <c r="EUJ46" s="1140"/>
      <c r="EUK46" s="671"/>
      <c r="EUL46" s="672"/>
      <c r="EUM46" s="740"/>
      <c r="EUN46" s="1140"/>
      <c r="EUO46" s="671"/>
      <c r="EUP46" s="672"/>
      <c r="EUQ46" s="740"/>
      <c r="EUR46" s="1140"/>
      <c r="EUS46" s="671"/>
      <c r="EUT46" s="672"/>
      <c r="EUU46" s="740"/>
      <c r="EUV46" s="1140"/>
      <c r="EUW46" s="671"/>
      <c r="EUX46" s="672"/>
      <c r="EUY46" s="740"/>
      <c r="EUZ46" s="1140"/>
      <c r="EVA46" s="671"/>
      <c r="EVB46" s="672"/>
      <c r="EVC46" s="740"/>
      <c r="EVD46" s="1140"/>
      <c r="EVE46" s="671"/>
      <c r="EVF46" s="672"/>
      <c r="EVG46" s="740"/>
      <c r="EVH46" s="1140"/>
      <c r="EVI46" s="671"/>
      <c r="EVJ46" s="672"/>
      <c r="EVK46" s="740"/>
      <c r="EVL46" s="1140"/>
      <c r="EVM46" s="671"/>
      <c r="EVN46" s="672"/>
      <c r="EVO46" s="740"/>
      <c r="EVP46" s="1140"/>
      <c r="EVQ46" s="671"/>
      <c r="EVR46" s="672"/>
      <c r="EVS46" s="740"/>
      <c r="EVT46" s="1140"/>
      <c r="EVU46" s="671"/>
      <c r="EVV46" s="672"/>
      <c r="EVW46" s="740"/>
      <c r="EVX46" s="1140"/>
      <c r="EVY46" s="671"/>
      <c r="EVZ46" s="672"/>
      <c r="EWA46" s="740"/>
      <c r="EWB46" s="1140"/>
      <c r="EWC46" s="671"/>
      <c r="EWD46" s="672"/>
      <c r="EWE46" s="740"/>
      <c r="EWF46" s="1140"/>
      <c r="EWG46" s="671"/>
      <c r="EWH46" s="672"/>
      <c r="EWI46" s="740"/>
      <c r="EWJ46" s="1140"/>
      <c r="EWK46" s="671"/>
      <c r="EWL46" s="672"/>
      <c r="EWM46" s="740"/>
      <c r="EWN46" s="1140"/>
      <c r="EWO46" s="671"/>
      <c r="EWP46" s="672"/>
      <c r="EWQ46" s="740"/>
      <c r="EWR46" s="1140"/>
      <c r="EWS46" s="671"/>
      <c r="EWT46" s="672"/>
      <c r="EWU46" s="740"/>
      <c r="EWV46" s="1140"/>
      <c r="EWW46" s="671"/>
      <c r="EWX46" s="672"/>
      <c r="EWY46" s="740"/>
      <c r="EWZ46" s="1140"/>
      <c r="EXA46" s="671"/>
      <c r="EXB46" s="672"/>
      <c r="EXC46" s="740"/>
      <c r="EXD46" s="1140"/>
      <c r="EXE46" s="671"/>
      <c r="EXF46" s="672"/>
      <c r="EXG46" s="740"/>
      <c r="EXH46" s="1140"/>
      <c r="EXI46" s="671"/>
      <c r="EXJ46" s="672"/>
      <c r="EXK46" s="740"/>
      <c r="EXL46" s="1140"/>
      <c r="EXM46" s="671"/>
      <c r="EXN46" s="672"/>
      <c r="EXO46" s="740"/>
      <c r="EXP46" s="1140"/>
      <c r="EXQ46" s="671"/>
      <c r="EXR46" s="672"/>
      <c r="EXS46" s="740"/>
      <c r="EXT46" s="1140"/>
      <c r="EXU46" s="671"/>
      <c r="EXV46" s="672"/>
      <c r="EXW46" s="740"/>
      <c r="EXX46" s="1140"/>
      <c r="EXY46" s="671"/>
      <c r="EXZ46" s="672"/>
      <c r="EYA46" s="740"/>
      <c r="EYB46" s="1140"/>
      <c r="EYC46" s="671"/>
      <c r="EYD46" s="672"/>
      <c r="EYE46" s="740"/>
      <c r="EYF46" s="1140"/>
      <c r="EYG46" s="671"/>
      <c r="EYH46" s="672"/>
      <c r="EYI46" s="740"/>
      <c r="EYJ46" s="1140"/>
      <c r="EYK46" s="671"/>
      <c r="EYL46" s="672"/>
      <c r="EYM46" s="740"/>
      <c r="EYN46" s="1140"/>
      <c r="EYO46" s="671"/>
      <c r="EYP46" s="672"/>
      <c r="EYQ46" s="740"/>
      <c r="EYR46" s="1140"/>
      <c r="EYS46" s="671"/>
      <c r="EYT46" s="672"/>
      <c r="EYU46" s="740"/>
      <c r="EYV46" s="1140"/>
      <c r="EYW46" s="671"/>
      <c r="EYX46" s="672"/>
      <c r="EYY46" s="740"/>
      <c r="EYZ46" s="1140"/>
      <c r="EZA46" s="671"/>
      <c r="EZB46" s="672"/>
      <c r="EZC46" s="740"/>
      <c r="EZD46" s="1140"/>
      <c r="EZE46" s="671"/>
      <c r="EZF46" s="672"/>
      <c r="EZG46" s="740"/>
      <c r="EZH46" s="1140"/>
      <c r="EZI46" s="671"/>
      <c r="EZJ46" s="672"/>
      <c r="EZK46" s="740"/>
      <c r="EZL46" s="1140"/>
      <c r="EZM46" s="671"/>
      <c r="EZN46" s="672"/>
      <c r="EZO46" s="740"/>
      <c r="EZP46" s="1140"/>
      <c r="EZQ46" s="671"/>
      <c r="EZR46" s="672"/>
      <c r="EZS46" s="740"/>
      <c r="EZT46" s="1140"/>
      <c r="EZU46" s="671"/>
      <c r="EZV46" s="672"/>
      <c r="EZW46" s="740"/>
      <c r="EZX46" s="1140"/>
      <c r="EZY46" s="671"/>
      <c r="EZZ46" s="672"/>
      <c r="FAA46" s="740"/>
      <c r="FAB46" s="1140"/>
      <c r="FAC46" s="671"/>
      <c r="FAD46" s="672"/>
      <c r="FAE46" s="740"/>
      <c r="FAF46" s="1140"/>
      <c r="FAG46" s="671"/>
      <c r="FAH46" s="672"/>
      <c r="FAI46" s="740"/>
      <c r="FAJ46" s="1140"/>
      <c r="FAK46" s="671"/>
      <c r="FAL46" s="672"/>
      <c r="FAM46" s="740"/>
      <c r="FAN46" s="1140"/>
      <c r="FAO46" s="671"/>
      <c r="FAP46" s="672"/>
      <c r="FAQ46" s="740"/>
      <c r="FAR46" s="1140"/>
      <c r="FAS46" s="671"/>
      <c r="FAT46" s="672"/>
      <c r="FAU46" s="740"/>
      <c r="FAV46" s="1140"/>
      <c r="FAW46" s="671"/>
      <c r="FAX46" s="672"/>
      <c r="FAY46" s="740"/>
      <c r="FAZ46" s="1140"/>
      <c r="FBA46" s="671"/>
      <c r="FBB46" s="672"/>
      <c r="FBC46" s="740"/>
      <c r="FBD46" s="1140"/>
      <c r="FBE46" s="671"/>
      <c r="FBF46" s="672"/>
      <c r="FBG46" s="740"/>
      <c r="FBH46" s="1140"/>
      <c r="FBI46" s="671"/>
      <c r="FBJ46" s="672"/>
      <c r="FBK46" s="740"/>
      <c r="FBL46" s="1140"/>
      <c r="FBM46" s="671"/>
      <c r="FBN46" s="672"/>
      <c r="FBO46" s="740"/>
      <c r="FBP46" s="1140"/>
      <c r="FBQ46" s="671"/>
      <c r="FBR46" s="672"/>
      <c r="FBS46" s="740"/>
      <c r="FBT46" s="1140"/>
      <c r="FBU46" s="671"/>
      <c r="FBV46" s="672"/>
      <c r="FBW46" s="740"/>
      <c r="FBX46" s="1140"/>
      <c r="FBY46" s="671"/>
      <c r="FBZ46" s="672"/>
      <c r="FCA46" s="740"/>
      <c r="FCB46" s="1140"/>
      <c r="FCC46" s="671"/>
      <c r="FCD46" s="672"/>
      <c r="FCE46" s="740"/>
      <c r="FCF46" s="1140"/>
      <c r="FCG46" s="671"/>
      <c r="FCH46" s="672"/>
      <c r="FCI46" s="740"/>
      <c r="FCJ46" s="1140"/>
      <c r="FCK46" s="671"/>
      <c r="FCL46" s="672"/>
      <c r="FCM46" s="740"/>
      <c r="FCN46" s="1140"/>
      <c r="FCO46" s="671"/>
      <c r="FCP46" s="672"/>
      <c r="FCQ46" s="740"/>
      <c r="FCR46" s="1140"/>
      <c r="FCS46" s="671"/>
      <c r="FCT46" s="672"/>
      <c r="FCU46" s="740"/>
      <c r="FCV46" s="1140"/>
      <c r="FCW46" s="671"/>
      <c r="FCX46" s="672"/>
      <c r="FCY46" s="740"/>
      <c r="FCZ46" s="1140"/>
      <c r="FDA46" s="671"/>
      <c r="FDB46" s="672"/>
      <c r="FDC46" s="740"/>
      <c r="FDD46" s="1140"/>
      <c r="FDE46" s="671"/>
      <c r="FDF46" s="672"/>
      <c r="FDG46" s="740"/>
      <c r="FDH46" s="1140"/>
      <c r="FDI46" s="671"/>
      <c r="FDJ46" s="672"/>
      <c r="FDK46" s="740"/>
      <c r="FDL46" s="1140"/>
      <c r="FDM46" s="671"/>
      <c r="FDN46" s="672"/>
      <c r="FDO46" s="740"/>
      <c r="FDP46" s="1140"/>
      <c r="FDQ46" s="671"/>
      <c r="FDR46" s="672"/>
      <c r="FDS46" s="740"/>
      <c r="FDT46" s="1140"/>
      <c r="FDU46" s="671"/>
      <c r="FDV46" s="672"/>
      <c r="FDW46" s="740"/>
      <c r="FDX46" s="1140"/>
      <c r="FDY46" s="671"/>
      <c r="FDZ46" s="672"/>
      <c r="FEA46" s="740"/>
      <c r="FEB46" s="1140"/>
      <c r="FEC46" s="671"/>
      <c r="FED46" s="672"/>
      <c r="FEE46" s="740"/>
      <c r="FEF46" s="1140"/>
      <c r="FEG46" s="671"/>
      <c r="FEH46" s="672"/>
      <c r="FEI46" s="740"/>
      <c r="FEJ46" s="1140"/>
      <c r="FEK46" s="671"/>
      <c r="FEL46" s="672"/>
      <c r="FEM46" s="740"/>
      <c r="FEN46" s="1140"/>
      <c r="FEO46" s="671"/>
      <c r="FEP46" s="672"/>
      <c r="FEQ46" s="740"/>
      <c r="FER46" s="1140"/>
      <c r="FES46" s="671"/>
      <c r="FET46" s="672"/>
      <c r="FEU46" s="740"/>
      <c r="FEV46" s="1140"/>
      <c r="FEW46" s="671"/>
      <c r="FEX46" s="672"/>
      <c r="FEY46" s="740"/>
      <c r="FEZ46" s="1140"/>
      <c r="FFA46" s="671"/>
      <c r="FFB46" s="672"/>
      <c r="FFC46" s="740"/>
      <c r="FFD46" s="1140"/>
      <c r="FFE46" s="671"/>
      <c r="FFF46" s="672"/>
      <c r="FFG46" s="740"/>
      <c r="FFH46" s="1140"/>
      <c r="FFI46" s="671"/>
      <c r="FFJ46" s="672"/>
      <c r="FFK46" s="740"/>
      <c r="FFL46" s="1140"/>
      <c r="FFM46" s="671"/>
      <c r="FFN46" s="672"/>
      <c r="FFO46" s="740"/>
      <c r="FFP46" s="1140"/>
      <c r="FFQ46" s="671"/>
      <c r="FFR46" s="672"/>
      <c r="FFS46" s="740"/>
      <c r="FFT46" s="1140"/>
      <c r="FFU46" s="671"/>
      <c r="FFV46" s="672"/>
      <c r="FFW46" s="740"/>
      <c r="FFX46" s="1140"/>
      <c r="FFY46" s="671"/>
      <c r="FFZ46" s="672"/>
      <c r="FGA46" s="740"/>
      <c r="FGB46" s="1140"/>
      <c r="FGC46" s="671"/>
      <c r="FGD46" s="672"/>
      <c r="FGE46" s="740"/>
      <c r="FGF46" s="1140"/>
      <c r="FGG46" s="671"/>
      <c r="FGH46" s="672"/>
      <c r="FGI46" s="740"/>
      <c r="FGJ46" s="1140"/>
      <c r="FGK46" s="671"/>
      <c r="FGL46" s="672"/>
      <c r="FGM46" s="740"/>
      <c r="FGN46" s="1140"/>
      <c r="FGO46" s="671"/>
      <c r="FGP46" s="672"/>
      <c r="FGQ46" s="740"/>
      <c r="FGR46" s="1140"/>
      <c r="FGS46" s="671"/>
      <c r="FGT46" s="672"/>
      <c r="FGU46" s="740"/>
      <c r="FGV46" s="1140"/>
      <c r="FGW46" s="671"/>
      <c r="FGX46" s="672"/>
      <c r="FGY46" s="740"/>
      <c r="FGZ46" s="1140"/>
      <c r="FHA46" s="671"/>
      <c r="FHB46" s="672"/>
      <c r="FHC46" s="740"/>
      <c r="FHD46" s="1140"/>
      <c r="FHE46" s="671"/>
      <c r="FHF46" s="672"/>
      <c r="FHG46" s="740"/>
      <c r="FHH46" s="1140"/>
      <c r="FHI46" s="671"/>
      <c r="FHJ46" s="672"/>
      <c r="FHK46" s="740"/>
      <c r="FHL46" s="1140"/>
      <c r="FHM46" s="671"/>
      <c r="FHN46" s="672"/>
      <c r="FHO46" s="740"/>
      <c r="FHP46" s="1140"/>
      <c r="FHQ46" s="671"/>
      <c r="FHR46" s="672"/>
      <c r="FHS46" s="740"/>
      <c r="FHT46" s="1140"/>
      <c r="FHU46" s="671"/>
      <c r="FHV46" s="672"/>
      <c r="FHW46" s="740"/>
      <c r="FHX46" s="1140"/>
      <c r="FHY46" s="671"/>
      <c r="FHZ46" s="672"/>
      <c r="FIA46" s="740"/>
      <c r="FIB46" s="1140"/>
      <c r="FIC46" s="671"/>
      <c r="FID46" s="672"/>
      <c r="FIE46" s="740"/>
      <c r="FIF46" s="1140"/>
      <c r="FIG46" s="671"/>
      <c r="FIH46" s="672"/>
      <c r="FII46" s="740"/>
      <c r="FIJ46" s="1140"/>
      <c r="FIK46" s="671"/>
      <c r="FIL46" s="672"/>
      <c r="FIM46" s="740"/>
      <c r="FIN46" s="1140"/>
      <c r="FIO46" s="671"/>
      <c r="FIP46" s="672"/>
      <c r="FIQ46" s="740"/>
      <c r="FIR46" s="1140"/>
      <c r="FIS46" s="671"/>
      <c r="FIT46" s="672"/>
      <c r="FIU46" s="740"/>
      <c r="FIV46" s="1140"/>
      <c r="FIW46" s="671"/>
      <c r="FIX46" s="672"/>
      <c r="FIY46" s="740"/>
      <c r="FIZ46" s="1140"/>
      <c r="FJA46" s="671"/>
      <c r="FJB46" s="672"/>
      <c r="FJC46" s="740"/>
      <c r="FJD46" s="1140"/>
      <c r="FJE46" s="671"/>
      <c r="FJF46" s="672"/>
      <c r="FJG46" s="740"/>
      <c r="FJH46" s="1140"/>
      <c r="FJI46" s="671"/>
      <c r="FJJ46" s="672"/>
      <c r="FJK46" s="740"/>
      <c r="FJL46" s="1140"/>
      <c r="FJM46" s="671"/>
      <c r="FJN46" s="672"/>
      <c r="FJO46" s="740"/>
      <c r="FJP46" s="1140"/>
      <c r="FJQ46" s="671"/>
      <c r="FJR46" s="672"/>
      <c r="FJS46" s="740"/>
      <c r="FJT46" s="1140"/>
      <c r="FJU46" s="671"/>
      <c r="FJV46" s="672"/>
      <c r="FJW46" s="740"/>
      <c r="FJX46" s="1140"/>
      <c r="FJY46" s="671"/>
      <c r="FJZ46" s="672"/>
      <c r="FKA46" s="740"/>
      <c r="FKB46" s="1140"/>
      <c r="FKC46" s="671"/>
      <c r="FKD46" s="672"/>
      <c r="FKE46" s="740"/>
      <c r="FKF46" s="1140"/>
      <c r="FKG46" s="671"/>
      <c r="FKH46" s="672"/>
      <c r="FKI46" s="740"/>
      <c r="FKJ46" s="1140"/>
      <c r="FKK46" s="671"/>
      <c r="FKL46" s="672"/>
      <c r="FKM46" s="740"/>
      <c r="FKN46" s="1140"/>
      <c r="FKO46" s="671"/>
      <c r="FKP46" s="672"/>
      <c r="FKQ46" s="740"/>
      <c r="FKR46" s="1140"/>
      <c r="FKS46" s="671"/>
      <c r="FKT46" s="672"/>
      <c r="FKU46" s="740"/>
      <c r="FKV46" s="1140"/>
      <c r="FKW46" s="671"/>
      <c r="FKX46" s="672"/>
      <c r="FKY46" s="740"/>
      <c r="FKZ46" s="1140"/>
      <c r="FLA46" s="671"/>
      <c r="FLB46" s="672"/>
      <c r="FLC46" s="740"/>
      <c r="FLD46" s="1140"/>
      <c r="FLE46" s="671"/>
      <c r="FLF46" s="672"/>
      <c r="FLG46" s="740"/>
      <c r="FLH46" s="1140"/>
      <c r="FLI46" s="671"/>
      <c r="FLJ46" s="672"/>
      <c r="FLK46" s="740"/>
      <c r="FLL46" s="1140"/>
      <c r="FLM46" s="671"/>
      <c r="FLN46" s="672"/>
      <c r="FLO46" s="740"/>
      <c r="FLP46" s="1140"/>
      <c r="FLQ46" s="671"/>
      <c r="FLR46" s="672"/>
      <c r="FLS46" s="740"/>
      <c r="FLT46" s="1140"/>
      <c r="FLU46" s="671"/>
      <c r="FLV46" s="672"/>
      <c r="FLW46" s="740"/>
      <c r="FLX46" s="1140"/>
      <c r="FLY46" s="671"/>
      <c r="FLZ46" s="672"/>
      <c r="FMA46" s="740"/>
      <c r="FMB46" s="1140"/>
      <c r="FMC46" s="671"/>
      <c r="FMD46" s="672"/>
      <c r="FME46" s="740"/>
      <c r="FMF46" s="1140"/>
      <c r="FMG46" s="671"/>
      <c r="FMH46" s="672"/>
      <c r="FMI46" s="740"/>
      <c r="FMJ46" s="1140"/>
      <c r="FMK46" s="671"/>
      <c r="FML46" s="672"/>
      <c r="FMM46" s="740"/>
      <c r="FMN46" s="1140"/>
      <c r="FMO46" s="671"/>
      <c r="FMP46" s="672"/>
      <c r="FMQ46" s="740"/>
      <c r="FMR46" s="1140"/>
      <c r="FMS46" s="671"/>
      <c r="FMT46" s="672"/>
      <c r="FMU46" s="740"/>
      <c r="FMV46" s="1140"/>
      <c r="FMW46" s="671"/>
      <c r="FMX46" s="672"/>
      <c r="FMY46" s="740"/>
      <c r="FMZ46" s="1140"/>
      <c r="FNA46" s="671"/>
      <c r="FNB46" s="672"/>
      <c r="FNC46" s="740"/>
      <c r="FND46" s="1140"/>
      <c r="FNE46" s="671"/>
      <c r="FNF46" s="672"/>
      <c r="FNG46" s="740"/>
      <c r="FNH46" s="1140"/>
      <c r="FNI46" s="671"/>
      <c r="FNJ46" s="672"/>
      <c r="FNK46" s="740"/>
      <c r="FNL46" s="1140"/>
      <c r="FNM46" s="671"/>
      <c r="FNN46" s="672"/>
      <c r="FNO46" s="740"/>
      <c r="FNP46" s="1140"/>
      <c r="FNQ46" s="671"/>
      <c r="FNR46" s="672"/>
      <c r="FNS46" s="740"/>
      <c r="FNT46" s="1140"/>
      <c r="FNU46" s="671"/>
      <c r="FNV46" s="672"/>
      <c r="FNW46" s="740"/>
      <c r="FNX46" s="1140"/>
      <c r="FNY46" s="671"/>
      <c r="FNZ46" s="672"/>
      <c r="FOA46" s="740"/>
      <c r="FOB46" s="1140"/>
      <c r="FOC46" s="671"/>
      <c r="FOD46" s="672"/>
      <c r="FOE46" s="740"/>
      <c r="FOF46" s="1140"/>
      <c r="FOG46" s="671"/>
      <c r="FOH46" s="672"/>
      <c r="FOI46" s="740"/>
      <c r="FOJ46" s="1140"/>
      <c r="FOK46" s="671"/>
      <c r="FOL46" s="672"/>
      <c r="FOM46" s="740"/>
      <c r="FON46" s="1140"/>
      <c r="FOO46" s="671"/>
      <c r="FOP46" s="672"/>
      <c r="FOQ46" s="740"/>
      <c r="FOR46" s="1140"/>
      <c r="FOS46" s="671"/>
      <c r="FOT46" s="672"/>
      <c r="FOU46" s="740"/>
      <c r="FOV46" s="1140"/>
      <c r="FOW46" s="671"/>
      <c r="FOX46" s="672"/>
      <c r="FOY46" s="740"/>
      <c r="FOZ46" s="1140"/>
      <c r="FPA46" s="671"/>
      <c r="FPB46" s="672"/>
      <c r="FPC46" s="740"/>
      <c r="FPD46" s="1140"/>
      <c r="FPE46" s="671"/>
      <c r="FPF46" s="672"/>
      <c r="FPG46" s="740"/>
      <c r="FPH46" s="1140"/>
      <c r="FPI46" s="671"/>
      <c r="FPJ46" s="672"/>
      <c r="FPK46" s="740"/>
      <c r="FPL46" s="1140"/>
      <c r="FPM46" s="671"/>
      <c r="FPN46" s="672"/>
      <c r="FPO46" s="740"/>
      <c r="FPP46" s="1140"/>
      <c r="FPQ46" s="671"/>
      <c r="FPR46" s="672"/>
      <c r="FPS46" s="740"/>
      <c r="FPT46" s="1140"/>
      <c r="FPU46" s="671"/>
      <c r="FPV46" s="672"/>
      <c r="FPW46" s="740"/>
      <c r="FPX46" s="1140"/>
      <c r="FPY46" s="671"/>
      <c r="FPZ46" s="672"/>
      <c r="FQA46" s="740"/>
      <c r="FQB46" s="1140"/>
      <c r="FQC46" s="671"/>
      <c r="FQD46" s="672"/>
      <c r="FQE46" s="740"/>
      <c r="FQF46" s="1140"/>
      <c r="FQG46" s="671"/>
      <c r="FQH46" s="672"/>
      <c r="FQI46" s="740"/>
      <c r="FQJ46" s="1140"/>
      <c r="FQK46" s="671"/>
      <c r="FQL46" s="672"/>
      <c r="FQM46" s="740"/>
      <c r="FQN46" s="1140"/>
      <c r="FQO46" s="671"/>
      <c r="FQP46" s="672"/>
      <c r="FQQ46" s="740"/>
      <c r="FQR46" s="1140"/>
      <c r="FQS46" s="671"/>
      <c r="FQT46" s="672"/>
      <c r="FQU46" s="740"/>
      <c r="FQV46" s="1140"/>
      <c r="FQW46" s="671"/>
      <c r="FQX46" s="672"/>
      <c r="FQY46" s="740"/>
      <c r="FQZ46" s="1140"/>
      <c r="FRA46" s="671"/>
      <c r="FRB46" s="672"/>
      <c r="FRC46" s="740"/>
      <c r="FRD46" s="1140"/>
      <c r="FRE46" s="671"/>
      <c r="FRF46" s="672"/>
      <c r="FRG46" s="740"/>
      <c r="FRH46" s="1140"/>
      <c r="FRI46" s="671"/>
      <c r="FRJ46" s="672"/>
      <c r="FRK46" s="740"/>
      <c r="FRL46" s="1140"/>
      <c r="FRM46" s="671"/>
      <c r="FRN46" s="672"/>
      <c r="FRO46" s="740"/>
      <c r="FRP46" s="1140"/>
      <c r="FRQ46" s="671"/>
      <c r="FRR46" s="672"/>
      <c r="FRS46" s="740"/>
      <c r="FRT46" s="1140"/>
      <c r="FRU46" s="671"/>
      <c r="FRV46" s="672"/>
      <c r="FRW46" s="740"/>
      <c r="FRX46" s="1140"/>
      <c r="FRY46" s="671"/>
      <c r="FRZ46" s="672"/>
      <c r="FSA46" s="740"/>
      <c r="FSB46" s="1140"/>
      <c r="FSC46" s="671"/>
      <c r="FSD46" s="672"/>
      <c r="FSE46" s="740"/>
      <c r="FSF46" s="1140"/>
      <c r="FSG46" s="671"/>
      <c r="FSH46" s="672"/>
      <c r="FSI46" s="740"/>
      <c r="FSJ46" s="1140"/>
      <c r="FSK46" s="671"/>
      <c r="FSL46" s="672"/>
      <c r="FSM46" s="740"/>
      <c r="FSN46" s="1140"/>
      <c r="FSO46" s="671"/>
      <c r="FSP46" s="672"/>
      <c r="FSQ46" s="740"/>
      <c r="FSR46" s="1140"/>
      <c r="FSS46" s="671"/>
      <c r="FST46" s="672"/>
      <c r="FSU46" s="740"/>
      <c r="FSV46" s="1140"/>
      <c r="FSW46" s="671"/>
      <c r="FSX46" s="672"/>
      <c r="FSY46" s="740"/>
      <c r="FSZ46" s="1140"/>
      <c r="FTA46" s="671"/>
      <c r="FTB46" s="672"/>
      <c r="FTC46" s="740"/>
      <c r="FTD46" s="1140"/>
      <c r="FTE46" s="671"/>
      <c r="FTF46" s="672"/>
      <c r="FTG46" s="740"/>
      <c r="FTH46" s="1140"/>
      <c r="FTI46" s="671"/>
      <c r="FTJ46" s="672"/>
      <c r="FTK46" s="740"/>
      <c r="FTL46" s="1140"/>
      <c r="FTM46" s="671"/>
      <c r="FTN46" s="672"/>
      <c r="FTO46" s="740"/>
      <c r="FTP46" s="1140"/>
      <c r="FTQ46" s="671"/>
      <c r="FTR46" s="672"/>
      <c r="FTS46" s="740"/>
      <c r="FTT46" s="1140"/>
      <c r="FTU46" s="671"/>
      <c r="FTV46" s="672"/>
      <c r="FTW46" s="740"/>
      <c r="FTX46" s="1140"/>
      <c r="FTY46" s="671"/>
      <c r="FTZ46" s="672"/>
      <c r="FUA46" s="740"/>
      <c r="FUB46" s="1140"/>
      <c r="FUC46" s="671"/>
      <c r="FUD46" s="672"/>
      <c r="FUE46" s="740"/>
      <c r="FUF46" s="1140"/>
      <c r="FUG46" s="671"/>
      <c r="FUH46" s="672"/>
      <c r="FUI46" s="740"/>
      <c r="FUJ46" s="1140"/>
      <c r="FUK46" s="671"/>
      <c r="FUL46" s="672"/>
      <c r="FUM46" s="740"/>
      <c r="FUN46" s="1140"/>
      <c r="FUO46" s="671"/>
      <c r="FUP46" s="672"/>
      <c r="FUQ46" s="740"/>
      <c r="FUR46" s="1140"/>
      <c r="FUS46" s="671"/>
      <c r="FUT46" s="672"/>
      <c r="FUU46" s="740"/>
      <c r="FUV46" s="1140"/>
      <c r="FUW46" s="671"/>
      <c r="FUX46" s="672"/>
      <c r="FUY46" s="740"/>
      <c r="FUZ46" s="1140"/>
      <c r="FVA46" s="671"/>
      <c r="FVB46" s="672"/>
      <c r="FVC46" s="740"/>
      <c r="FVD46" s="1140"/>
      <c r="FVE46" s="671"/>
      <c r="FVF46" s="672"/>
      <c r="FVG46" s="740"/>
      <c r="FVH46" s="1140"/>
      <c r="FVI46" s="671"/>
      <c r="FVJ46" s="672"/>
      <c r="FVK46" s="740"/>
      <c r="FVL46" s="1140"/>
      <c r="FVM46" s="671"/>
      <c r="FVN46" s="672"/>
      <c r="FVO46" s="740"/>
      <c r="FVP46" s="1140"/>
      <c r="FVQ46" s="671"/>
      <c r="FVR46" s="672"/>
      <c r="FVS46" s="740"/>
      <c r="FVT46" s="1140"/>
      <c r="FVU46" s="671"/>
      <c r="FVV46" s="672"/>
      <c r="FVW46" s="740"/>
      <c r="FVX46" s="1140"/>
      <c r="FVY46" s="671"/>
      <c r="FVZ46" s="672"/>
      <c r="FWA46" s="740"/>
      <c r="FWB46" s="1140"/>
      <c r="FWC46" s="671"/>
      <c r="FWD46" s="672"/>
      <c r="FWE46" s="740"/>
      <c r="FWF46" s="1140"/>
      <c r="FWG46" s="671"/>
      <c r="FWH46" s="672"/>
      <c r="FWI46" s="740"/>
      <c r="FWJ46" s="1140"/>
      <c r="FWK46" s="671"/>
      <c r="FWL46" s="672"/>
      <c r="FWM46" s="740"/>
      <c r="FWN46" s="1140"/>
      <c r="FWO46" s="671"/>
      <c r="FWP46" s="672"/>
      <c r="FWQ46" s="740"/>
      <c r="FWR46" s="1140"/>
      <c r="FWS46" s="671"/>
      <c r="FWT46" s="672"/>
      <c r="FWU46" s="740"/>
      <c r="FWV46" s="1140"/>
      <c r="FWW46" s="671"/>
      <c r="FWX46" s="672"/>
      <c r="FWY46" s="740"/>
      <c r="FWZ46" s="1140"/>
      <c r="FXA46" s="671"/>
      <c r="FXB46" s="672"/>
      <c r="FXC46" s="740"/>
      <c r="FXD46" s="1140"/>
      <c r="FXE46" s="671"/>
      <c r="FXF46" s="672"/>
      <c r="FXG46" s="740"/>
      <c r="FXH46" s="1140"/>
      <c r="FXI46" s="671"/>
      <c r="FXJ46" s="672"/>
      <c r="FXK46" s="740"/>
      <c r="FXL46" s="1140"/>
      <c r="FXM46" s="671"/>
      <c r="FXN46" s="672"/>
      <c r="FXO46" s="740"/>
      <c r="FXP46" s="1140"/>
      <c r="FXQ46" s="671"/>
      <c r="FXR46" s="672"/>
      <c r="FXS46" s="740"/>
      <c r="FXT46" s="1140"/>
      <c r="FXU46" s="671"/>
      <c r="FXV46" s="672"/>
      <c r="FXW46" s="740"/>
      <c r="FXX46" s="1140"/>
      <c r="FXY46" s="671"/>
      <c r="FXZ46" s="672"/>
      <c r="FYA46" s="740"/>
      <c r="FYB46" s="1140"/>
      <c r="FYC46" s="671"/>
      <c r="FYD46" s="672"/>
      <c r="FYE46" s="740"/>
      <c r="FYF46" s="1140"/>
      <c r="FYG46" s="671"/>
      <c r="FYH46" s="672"/>
      <c r="FYI46" s="740"/>
      <c r="FYJ46" s="1140"/>
      <c r="FYK46" s="671"/>
      <c r="FYL46" s="672"/>
      <c r="FYM46" s="740"/>
      <c r="FYN46" s="1140"/>
      <c r="FYO46" s="671"/>
      <c r="FYP46" s="672"/>
      <c r="FYQ46" s="740"/>
      <c r="FYR46" s="1140"/>
      <c r="FYS46" s="671"/>
      <c r="FYT46" s="672"/>
      <c r="FYU46" s="740"/>
      <c r="FYV46" s="1140"/>
      <c r="FYW46" s="671"/>
      <c r="FYX46" s="672"/>
      <c r="FYY46" s="740"/>
      <c r="FYZ46" s="1140"/>
      <c r="FZA46" s="671"/>
      <c r="FZB46" s="672"/>
      <c r="FZC46" s="740"/>
      <c r="FZD46" s="1140"/>
      <c r="FZE46" s="671"/>
      <c r="FZF46" s="672"/>
      <c r="FZG46" s="740"/>
      <c r="FZH46" s="1140"/>
      <c r="FZI46" s="671"/>
      <c r="FZJ46" s="672"/>
      <c r="FZK46" s="740"/>
      <c r="FZL46" s="1140"/>
      <c r="FZM46" s="671"/>
      <c r="FZN46" s="672"/>
      <c r="FZO46" s="740"/>
      <c r="FZP46" s="1140"/>
      <c r="FZQ46" s="671"/>
      <c r="FZR46" s="672"/>
      <c r="FZS46" s="740"/>
      <c r="FZT46" s="1140"/>
      <c r="FZU46" s="671"/>
      <c r="FZV46" s="672"/>
      <c r="FZW46" s="740"/>
      <c r="FZX46" s="1140"/>
      <c r="FZY46" s="671"/>
      <c r="FZZ46" s="672"/>
      <c r="GAA46" s="740"/>
      <c r="GAB46" s="1140"/>
      <c r="GAC46" s="671"/>
      <c r="GAD46" s="672"/>
      <c r="GAE46" s="740"/>
      <c r="GAF46" s="1140"/>
      <c r="GAG46" s="671"/>
      <c r="GAH46" s="672"/>
      <c r="GAI46" s="740"/>
      <c r="GAJ46" s="1140"/>
      <c r="GAK46" s="671"/>
      <c r="GAL46" s="672"/>
      <c r="GAM46" s="740"/>
      <c r="GAN46" s="1140"/>
      <c r="GAO46" s="671"/>
      <c r="GAP46" s="672"/>
      <c r="GAQ46" s="740"/>
      <c r="GAR46" s="1140"/>
      <c r="GAS46" s="671"/>
      <c r="GAT46" s="672"/>
      <c r="GAU46" s="740"/>
      <c r="GAV46" s="1140"/>
      <c r="GAW46" s="671"/>
      <c r="GAX46" s="672"/>
      <c r="GAY46" s="740"/>
      <c r="GAZ46" s="1140"/>
      <c r="GBA46" s="671"/>
      <c r="GBB46" s="672"/>
      <c r="GBC46" s="740"/>
      <c r="GBD46" s="1140"/>
      <c r="GBE46" s="671"/>
      <c r="GBF46" s="672"/>
      <c r="GBG46" s="740"/>
      <c r="GBH46" s="1140"/>
      <c r="GBI46" s="671"/>
      <c r="GBJ46" s="672"/>
      <c r="GBK46" s="740"/>
      <c r="GBL46" s="1140"/>
      <c r="GBM46" s="671"/>
      <c r="GBN46" s="672"/>
      <c r="GBO46" s="740"/>
      <c r="GBP46" s="1140"/>
      <c r="GBQ46" s="671"/>
      <c r="GBR46" s="672"/>
      <c r="GBS46" s="740"/>
      <c r="GBT46" s="1140"/>
      <c r="GBU46" s="671"/>
      <c r="GBV46" s="672"/>
      <c r="GBW46" s="740"/>
      <c r="GBX46" s="1140"/>
      <c r="GBY46" s="671"/>
      <c r="GBZ46" s="672"/>
      <c r="GCA46" s="740"/>
      <c r="GCB46" s="1140"/>
      <c r="GCC46" s="671"/>
      <c r="GCD46" s="672"/>
      <c r="GCE46" s="740"/>
      <c r="GCF46" s="1140"/>
      <c r="GCG46" s="671"/>
      <c r="GCH46" s="672"/>
      <c r="GCI46" s="740"/>
      <c r="GCJ46" s="1140"/>
      <c r="GCK46" s="671"/>
      <c r="GCL46" s="672"/>
      <c r="GCM46" s="740"/>
      <c r="GCN46" s="1140"/>
      <c r="GCO46" s="671"/>
      <c r="GCP46" s="672"/>
      <c r="GCQ46" s="740"/>
      <c r="GCR46" s="1140"/>
      <c r="GCS46" s="671"/>
      <c r="GCT46" s="672"/>
      <c r="GCU46" s="740"/>
      <c r="GCV46" s="1140"/>
      <c r="GCW46" s="671"/>
      <c r="GCX46" s="672"/>
      <c r="GCY46" s="740"/>
      <c r="GCZ46" s="1140"/>
      <c r="GDA46" s="671"/>
      <c r="GDB46" s="672"/>
      <c r="GDC46" s="740"/>
      <c r="GDD46" s="1140"/>
      <c r="GDE46" s="671"/>
      <c r="GDF46" s="672"/>
      <c r="GDG46" s="740"/>
      <c r="GDH46" s="1140"/>
      <c r="GDI46" s="671"/>
      <c r="GDJ46" s="672"/>
      <c r="GDK46" s="740"/>
      <c r="GDL46" s="1140"/>
      <c r="GDM46" s="671"/>
      <c r="GDN46" s="672"/>
      <c r="GDO46" s="740"/>
      <c r="GDP46" s="1140"/>
      <c r="GDQ46" s="671"/>
      <c r="GDR46" s="672"/>
      <c r="GDS46" s="740"/>
      <c r="GDT46" s="1140"/>
      <c r="GDU46" s="671"/>
      <c r="GDV46" s="672"/>
      <c r="GDW46" s="740"/>
      <c r="GDX46" s="1140"/>
      <c r="GDY46" s="671"/>
      <c r="GDZ46" s="672"/>
      <c r="GEA46" s="740"/>
      <c r="GEB46" s="1140"/>
      <c r="GEC46" s="671"/>
      <c r="GED46" s="672"/>
      <c r="GEE46" s="740"/>
      <c r="GEF46" s="1140"/>
      <c r="GEG46" s="671"/>
      <c r="GEH46" s="672"/>
      <c r="GEI46" s="740"/>
      <c r="GEJ46" s="1140"/>
      <c r="GEK46" s="671"/>
      <c r="GEL46" s="672"/>
      <c r="GEM46" s="740"/>
      <c r="GEN46" s="1140"/>
      <c r="GEO46" s="671"/>
      <c r="GEP46" s="672"/>
      <c r="GEQ46" s="740"/>
      <c r="GER46" s="1140"/>
      <c r="GES46" s="671"/>
      <c r="GET46" s="672"/>
      <c r="GEU46" s="740"/>
      <c r="GEV46" s="1140"/>
      <c r="GEW46" s="671"/>
      <c r="GEX46" s="672"/>
      <c r="GEY46" s="740"/>
      <c r="GEZ46" s="1140"/>
      <c r="GFA46" s="671"/>
      <c r="GFB46" s="672"/>
      <c r="GFC46" s="740"/>
      <c r="GFD46" s="1140"/>
      <c r="GFE46" s="671"/>
      <c r="GFF46" s="672"/>
      <c r="GFG46" s="740"/>
      <c r="GFH46" s="1140"/>
      <c r="GFI46" s="671"/>
      <c r="GFJ46" s="672"/>
      <c r="GFK46" s="740"/>
      <c r="GFL46" s="1140"/>
      <c r="GFM46" s="671"/>
      <c r="GFN46" s="672"/>
      <c r="GFO46" s="740"/>
      <c r="GFP46" s="1140"/>
      <c r="GFQ46" s="671"/>
      <c r="GFR46" s="672"/>
      <c r="GFS46" s="740"/>
      <c r="GFT46" s="1140"/>
      <c r="GFU46" s="671"/>
      <c r="GFV46" s="672"/>
      <c r="GFW46" s="740"/>
      <c r="GFX46" s="1140"/>
      <c r="GFY46" s="671"/>
      <c r="GFZ46" s="672"/>
      <c r="GGA46" s="740"/>
      <c r="GGB46" s="1140"/>
      <c r="GGC46" s="671"/>
      <c r="GGD46" s="672"/>
      <c r="GGE46" s="740"/>
      <c r="GGF46" s="1140"/>
      <c r="GGG46" s="671"/>
      <c r="GGH46" s="672"/>
      <c r="GGI46" s="740"/>
      <c r="GGJ46" s="1140"/>
      <c r="GGK46" s="671"/>
      <c r="GGL46" s="672"/>
      <c r="GGM46" s="740"/>
      <c r="GGN46" s="1140"/>
      <c r="GGO46" s="671"/>
      <c r="GGP46" s="672"/>
      <c r="GGQ46" s="740"/>
      <c r="GGR46" s="1140"/>
      <c r="GGS46" s="671"/>
      <c r="GGT46" s="672"/>
      <c r="GGU46" s="740"/>
      <c r="GGV46" s="1140"/>
      <c r="GGW46" s="671"/>
      <c r="GGX46" s="672"/>
      <c r="GGY46" s="740"/>
      <c r="GGZ46" s="1140"/>
      <c r="GHA46" s="671"/>
      <c r="GHB46" s="672"/>
      <c r="GHC46" s="740"/>
      <c r="GHD46" s="1140"/>
      <c r="GHE46" s="671"/>
      <c r="GHF46" s="672"/>
      <c r="GHG46" s="740"/>
      <c r="GHH46" s="1140"/>
      <c r="GHI46" s="671"/>
      <c r="GHJ46" s="672"/>
      <c r="GHK46" s="740"/>
      <c r="GHL46" s="1140"/>
      <c r="GHM46" s="671"/>
      <c r="GHN46" s="672"/>
      <c r="GHO46" s="740"/>
      <c r="GHP46" s="1140"/>
      <c r="GHQ46" s="671"/>
      <c r="GHR46" s="672"/>
      <c r="GHS46" s="740"/>
      <c r="GHT46" s="1140"/>
      <c r="GHU46" s="671"/>
      <c r="GHV46" s="672"/>
      <c r="GHW46" s="740"/>
      <c r="GHX46" s="1140"/>
      <c r="GHY46" s="671"/>
      <c r="GHZ46" s="672"/>
      <c r="GIA46" s="740"/>
      <c r="GIB46" s="1140"/>
      <c r="GIC46" s="671"/>
      <c r="GID46" s="672"/>
      <c r="GIE46" s="740"/>
      <c r="GIF46" s="1140"/>
      <c r="GIG46" s="671"/>
      <c r="GIH46" s="672"/>
      <c r="GII46" s="740"/>
      <c r="GIJ46" s="1140"/>
      <c r="GIK46" s="671"/>
      <c r="GIL46" s="672"/>
      <c r="GIM46" s="740"/>
      <c r="GIN46" s="1140"/>
      <c r="GIO46" s="671"/>
      <c r="GIP46" s="672"/>
      <c r="GIQ46" s="740"/>
      <c r="GIR46" s="1140"/>
      <c r="GIS46" s="671"/>
      <c r="GIT46" s="672"/>
      <c r="GIU46" s="740"/>
      <c r="GIV46" s="1140"/>
      <c r="GIW46" s="671"/>
      <c r="GIX46" s="672"/>
      <c r="GIY46" s="740"/>
      <c r="GIZ46" s="1140"/>
      <c r="GJA46" s="671"/>
      <c r="GJB46" s="672"/>
      <c r="GJC46" s="740"/>
      <c r="GJD46" s="1140"/>
      <c r="GJE46" s="671"/>
      <c r="GJF46" s="672"/>
      <c r="GJG46" s="740"/>
      <c r="GJH46" s="1140"/>
      <c r="GJI46" s="671"/>
      <c r="GJJ46" s="672"/>
      <c r="GJK46" s="740"/>
      <c r="GJL46" s="1140"/>
      <c r="GJM46" s="671"/>
      <c r="GJN46" s="672"/>
      <c r="GJO46" s="740"/>
      <c r="GJP46" s="1140"/>
      <c r="GJQ46" s="671"/>
      <c r="GJR46" s="672"/>
      <c r="GJS46" s="740"/>
      <c r="GJT46" s="1140"/>
      <c r="GJU46" s="671"/>
      <c r="GJV46" s="672"/>
      <c r="GJW46" s="740"/>
      <c r="GJX46" s="1140"/>
      <c r="GJY46" s="671"/>
      <c r="GJZ46" s="672"/>
      <c r="GKA46" s="740"/>
      <c r="GKB46" s="1140"/>
      <c r="GKC46" s="671"/>
      <c r="GKD46" s="672"/>
      <c r="GKE46" s="740"/>
      <c r="GKF46" s="1140"/>
      <c r="GKG46" s="671"/>
      <c r="GKH46" s="672"/>
      <c r="GKI46" s="740"/>
      <c r="GKJ46" s="1140"/>
      <c r="GKK46" s="671"/>
      <c r="GKL46" s="672"/>
      <c r="GKM46" s="740"/>
      <c r="GKN46" s="1140"/>
      <c r="GKO46" s="671"/>
      <c r="GKP46" s="672"/>
      <c r="GKQ46" s="740"/>
      <c r="GKR46" s="1140"/>
      <c r="GKS46" s="671"/>
      <c r="GKT46" s="672"/>
      <c r="GKU46" s="740"/>
      <c r="GKV46" s="1140"/>
      <c r="GKW46" s="671"/>
      <c r="GKX46" s="672"/>
      <c r="GKY46" s="740"/>
      <c r="GKZ46" s="1140"/>
      <c r="GLA46" s="671"/>
      <c r="GLB46" s="672"/>
      <c r="GLC46" s="740"/>
      <c r="GLD46" s="1140"/>
      <c r="GLE46" s="671"/>
      <c r="GLF46" s="672"/>
      <c r="GLG46" s="740"/>
      <c r="GLH46" s="1140"/>
      <c r="GLI46" s="671"/>
      <c r="GLJ46" s="672"/>
      <c r="GLK46" s="740"/>
      <c r="GLL46" s="1140"/>
      <c r="GLM46" s="671"/>
      <c r="GLN46" s="672"/>
      <c r="GLO46" s="740"/>
      <c r="GLP46" s="1140"/>
      <c r="GLQ46" s="671"/>
      <c r="GLR46" s="672"/>
      <c r="GLS46" s="740"/>
      <c r="GLT46" s="1140"/>
      <c r="GLU46" s="671"/>
      <c r="GLV46" s="672"/>
      <c r="GLW46" s="740"/>
      <c r="GLX46" s="1140"/>
      <c r="GLY46" s="671"/>
      <c r="GLZ46" s="672"/>
      <c r="GMA46" s="740"/>
      <c r="GMB46" s="1140"/>
      <c r="GMC46" s="671"/>
      <c r="GMD46" s="672"/>
      <c r="GME46" s="740"/>
      <c r="GMF46" s="1140"/>
      <c r="GMG46" s="671"/>
      <c r="GMH46" s="672"/>
      <c r="GMI46" s="740"/>
      <c r="GMJ46" s="1140"/>
      <c r="GMK46" s="671"/>
      <c r="GML46" s="672"/>
      <c r="GMM46" s="740"/>
      <c r="GMN46" s="1140"/>
      <c r="GMO46" s="671"/>
      <c r="GMP46" s="672"/>
      <c r="GMQ46" s="740"/>
      <c r="GMR46" s="1140"/>
      <c r="GMS46" s="671"/>
      <c r="GMT46" s="672"/>
      <c r="GMU46" s="740"/>
      <c r="GMV46" s="1140"/>
      <c r="GMW46" s="671"/>
      <c r="GMX46" s="672"/>
      <c r="GMY46" s="740"/>
      <c r="GMZ46" s="1140"/>
      <c r="GNA46" s="671"/>
      <c r="GNB46" s="672"/>
      <c r="GNC46" s="740"/>
      <c r="GND46" s="1140"/>
      <c r="GNE46" s="671"/>
      <c r="GNF46" s="672"/>
      <c r="GNG46" s="740"/>
      <c r="GNH46" s="1140"/>
      <c r="GNI46" s="671"/>
      <c r="GNJ46" s="672"/>
      <c r="GNK46" s="740"/>
      <c r="GNL46" s="1140"/>
      <c r="GNM46" s="671"/>
      <c r="GNN46" s="672"/>
      <c r="GNO46" s="740"/>
      <c r="GNP46" s="1140"/>
      <c r="GNQ46" s="671"/>
      <c r="GNR46" s="672"/>
      <c r="GNS46" s="740"/>
      <c r="GNT46" s="1140"/>
      <c r="GNU46" s="671"/>
      <c r="GNV46" s="672"/>
      <c r="GNW46" s="740"/>
      <c r="GNX46" s="1140"/>
      <c r="GNY46" s="671"/>
      <c r="GNZ46" s="672"/>
      <c r="GOA46" s="740"/>
      <c r="GOB46" s="1140"/>
      <c r="GOC46" s="671"/>
      <c r="GOD46" s="672"/>
      <c r="GOE46" s="740"/>
      <c r="GOF46" s="1140"/>
      <c r="GOG46" s="671"/>
      <c r="GOH46" s="672"/>
      <c r="GOI46" s="740"/>
      <c r="GOJ46" s="1140"/>
      <c r="GOK46" s="671"/>
      <c r="GOL46" s="672"/>
      <c r="GOM46" s="740"/>
      <c r="GON46" s="1140"/>
      <c r="GOO46" s="671"/>
      <c r="GOP46" s="672"/>
      <c r="GOQ46" s="740"/>
      <c r="GOR46" s="1140"/>
      <c r="GOS46" s="671"/>
      <c r="GOT46" s="672"/>
      <c r="GOU46" s="740"/>
      <c r="GOV46" s="1140"/>
      <c r="GOW46" s="671"/>
      <c r="GOX46" s="672"/>
      <c r="GOY46" s="740"/>
      <c r="GOZ46" s="1140"/>
      <c r="GPA46" s="671"/>
      <c r="GPB46" s="672"/>
      <c r="GPC46" s="740"/>
      <c r="GPD46" s="1140"/>
      <c r="GPE46" s="671"/>
      <c r="GPF46" s="672"/>
      <c r="GPG46" s="740"/>
      <c r="GPH46" s="1140"/>
      <c r="GPI46" s="671"/>
      <c r="GPJ46" s="672"/>
      <c r="GPK46" s="740"/>
      <c r="GPL46" s="1140"/>
      <c r="GPM46" s="671"/>
      <c r="GPN46" s="672"/>
      <c r="GPO46" s="740"/>
      <c r="GPP46" s="1140"/>
      <c r="GPQ46" s="671"/>
      <c r="GPR46" s="672"/>
      <c r="GPS46" s="740"/>
      <c r="GPT46" s="1140"/>
      <c r="GPU46" s="671"/>
      <c r="GPV46" s="672"/>
      <c r="GPW46" s="740"/>
      <c r="GPX46" s="1140"/>
      <c r="GPY46" s="671"/>
      <c r="GPZ46" s="672"/>
      <c r="GQA46" s="740"/>
      <c r="GQB46" s="1140"/>
      <c r="GQC46" s="671"/>
      <c r="GQD46" s="672"/>
      <c r="GQE46" s="740"/>
      <c r="GQF46" s="1140"/>
      <c r="GQG46" s="671"/>
      <c r="GQH46" s="672"/>
      <c r="GQI46" s="740"/>
      <c r="GQJ46" s="1140"/>
      <c r="GQK46" s="671"/>
      <c r="GQL46" s="672"/>
      <c r="GQM46" s="740"/>
      <c r="GQN46" s="1140"/>
      <c r="GQO46" s="671"/>
      <c r="GQP46" s="672"/>
      <c r="GQQ46" s="740"/>
      <c r="GQR46" s="1140"/>
      <c r="GQS46" s="671"/>
      <c r="GQT46" s="672"/>
      <c r="GQU46" s="740"/>
      <c r="GQV46" s="1140"/>
      <c r="GQW46" s="671"/>
      <c r="GQX46" s="672"/>
      <c r="GQY46" s="740"/>
      <c r="GQZ46" s="1140"/>
      <c r="GRA46" s="671"/>
      <c r="GRB46" s="672"/>
      <c r="GRC46" s="740"/>
      <c r="GRD46" s="1140"/>
      <c r="GRE46" s="671"/>
      <c r="GRF46" s="672"/>
      <c r="GRG46" s="740"/>
      <c r="GRH46" s="1140"/>
      <c r="GRI46" s="671"/>
      <c r="GRJ46" s="672"/>
      <c r="GRK46" s="740"/>
      <c r="GRL46" s="1140"/>
      <c r="GRM46" s="671"/>
      <c r="GRN46" s="672"/>
      <c r="GRO46" s="740"/>
      <c r="GRP46" s="1140"/>
      <c r="GRQ46" s="671"/>
      <c r="GRR46" s="672"/>
      <c r="GRS46" s="740"/>
      <c r="GRT46" s="1140"/>
      <c r="GRU46" s="671"/>
      <c r="GRV46" s="672"/>
      <c r="GRW46" s="740"/>
      <c r="GRX46" s="1140"/>
      <c r="GRY46" s="671"/>
      <c r="GRZ46" s="672"/>
      <c r="GSA46" s="740"/>
      <c r="GSB46" s="1140"/>
      <c r="GSC46" s="671"/>
      <c r="GSD46" s="672"/>
      <c r="GSE46" s="740"/>
      <c r="GSF46" s="1140"/>
      <c r="GSG46" s="671"/>
      <c r="GSH46" s="672"/>
      <c r="GSI46" s="740"/>
      <c r="GSJ46" s="1140"/>
      <c r="GSK46" s="671"/>
      <c r="GSL46" s="672"/>
      <c r="GSM46" s="740"/>
      <c r="GSN46" s="1140"/>
      <c r="GSO46" s="671"/>
      <c r="GSP46" s="672"/>
      <c r="GSQ46" s="740"/>
      <c r="GSR46" s="1140"/>
      <c r="GSS46" s="671"/>
      <c r="GST46" s="672"/>
      <c r="GSU46" s="740"/>
      <c r="GSV46" s="1140"/>
      <c r="GSW46" s="671"/>
      <c r="GSX46" s="672"/>
      <c r="GSY46" s="740"/>
      <c r="GSZ46" s="1140"/>
      <c r="GTA46" s="671"/>
      <c r="GTB46" s="672"/>
      <c r="GTC46" s="740"/>
      <c r="GTD46" s="1140"/>
      <c r="GTE46" s="671"/>
      <c r="GTF46" s="672"/>
      <c r="GTG46" s="740"/>
      <c r="GTH46" s="1140"/>
      <c r="GTI46" s="671"/>
      <c r="GTJ46" s="672"/>
      <c r="GTK46" s="740"/>
      <c r="GTL46" s="1140"/>
      <c r="GTM46" s="671"/>
      <c r="GTN46" s="672"/>
      <c r="GTO46" s="740"/>
      <c r="GTP46" s="1140"/>
      <c r="GTQ46" s="671"/>
      <c r="GTR46" s="672"/>
      <c r="GTS46" s="740"/>
      <c r="GTT46" s="1140"/>
      <c r="GTU46" s="671"/>
      <c r="GTV46" s="672"/>
      <c r="GTW46" s="740"/>
      <c r="GTX46" s="1140"/>
      <c r="GTY46" s="671"/>
      <c r="GTZ46" s="672"/>
      <c r="GUA46" s="740"/>
      <c r="GUB46" s="1140"/>
      <c r="GUC46" s="671"/>
      <c r="GUD46" s="672"/>
      <c r="GUE46" s="740"/>
      <c r="GUF46" s="1140"/>
      <c r="GUG46" s="671"/>
      <c r="GUH46" s="672"/>
      <c r="GUI46" s="740"/>
      <c r="GUJ46" s="1140"/>
      <c r="GUK46" s="671"/>
      <c r="GUL46" s="672"/>
      <c r="GUM46" s="740"/>
      <c r="GUN46" s="1140"/>
      <c r="GUO46" s="671"/>
      <c r="GUP46" s="672"/>
      <c r="GUQ46" s="740"/>
      <c r="GUR46" s="1140"/>
      <c r="GUS46" s="671"/>
      <c r="GUT46" s="672"/>
      <c r="GUU46" s="740"/>
      <c r="GUV46" s="1140"/>
      <c r="GUW46" s="671"/>
      <c r="GUX46" s="672"/>
      <c r="GUY46" s="740"/>
      <c r="GUZ46" s="1140"/>
      <c r="GVA46" s="671"/>
      <c r="GVB46" s="672"/>
      <c r="GVC46" s="740"/>
      <c r="GVD46" s="1140"/>
      <c r="GVE46" s="671"/>
      <c r="GVF46" s="672"/>
      <c r="GVG46" s="740"/>
      <c r="GVH46" s="1140"/>
      <c r="GVI46" s="671"/>
      <c r="GVJ46" s="672"/>
      <c r="GVK46" s="740"/>
      <c r="GVL46" s="1140"/>
      <c r="GVM46" s="671"/>
      <c r="GVN46" s="672"/>
      <c r="GVO46" s="740"/>
      <c r="GVP46" s="1140"/>
      <c r="GVQ46" s="671"/>
      <c r="GVR46" s="672"/>
      <c r="GVS46" s="740"/>
      <c r="GVT46" s="1140"/>
      <c r="GVU46" s="671"/>
      <c r="GVV46" s="672"/>
      <c r="GVW46" s="740"/>
      <c r="GVX46" s="1140"/>
      <c r="GVY46" s="671"/>
      <c r="GVZ46" s="672"/>
      <c r="GWA46" s="740"/>
      <c r="GWB46" s="1140"/>
      <c r="GWC46" s="671"/>
      <c r="GWD46" s="672"/>
      <c r="GWE46" s="740"/>
      <c r="GWF46" s="1140"/>
      <c r="GWG46" s="671"/>
      <c r="GWH46" s="672"/>
      <c r="GWI46" s="740"/>
      <c r="GWJ46" s="1140"/>
      <c r="GWK46" s="671"/>
      <c r="GWL46" s="672"/>
      <c r="GWM46" s="740"/>
      <c r="GWN46" s="1140"/>
      <c r="GWO46" s="671"/>
      <c r="GWP46" s="672"/>
      <c r="GWQ46" s="740"/>
      <c r="GWR46" s="1140"/>
      <c r="GWS46" s="671"/>
      <c r="GWT46" s="672"/>
      <c r="GWU46" s="740"/>
      <c r="GWV46" s="1140"/>
      <c r="GWW46" s="671"/>
      <c r="GWX46" s="672"/>
      <c r="GWY46" s="740"/>
      <c r="GWZ46" s="1140"/>
      <c r="GXA46" s="671"/>
      <c r="GXB46" s="672"/>
      <c r="GXC46" s="740"/>
      <c r="GXD46" s="1140"/>
      <c r="GXE46" s="671"/>
      <c r="GXF46" s="672"/>
      <c r="GXG46" s="740"/>
      <c r="GXH46" s="1140"/>
      <c r="GXI46" s="671"/>
      <c r="GXJ46" s="672"/>
      <c r="GXK46" s="740"/>
      <c r="GXL46" s="1140"/>
      <c r="GXM46" s="671"/>
      <c r="GXN46" s="672"/>
      <c r="GXO46" s="740"/>
      <c r="GXP46" s="1140"/>
      <c r="GXQ46" s="671"/>
      <c r="GXR46" s="672"/>
      <c r="GXS46" s="740"/>
      <c r="GXT46" s="1140"/>
      <c r="GXU46" s="671"/>
      <c r="GXV46" s="672"/>
      <c r="GXW46" s="740"/>
      <c r="GXX46" s="1140"/>
      <c r="GXY46" s="671"/>
      <c r="GXZ46" s="672"/>
      <c r="GYA46" s="740"/>
      <c r="GYB46" s="1140"/>
      <c r="GYC46" s="671"/>
      <c r="GYD46" s="672"/>
      <c r="GYE46" s="740"/>
      <c r="GYF46" s="1140"/>
      <c r="GYG46" s="671"/>
      <c r="GYH46" s="672"/>
      <c r="GYI46" s="740"/>
      <c r="GYJ46" s="1140"/>
      <c r="GYK46" s="671"/>
      <c r="GYL46" s="672"/>
      <c r="GYM46" s="740"/>
      <c r="GYN46" s="1140"/>
      <c r="GYO46" s="671"/>
      <c r="GYP46" s="672"/>
      <c r="GYQ46" s="740"/>
      <c r="GYR46" s="1140"/>
      <c r="GYS46" s="671"/>
      <c r="GYT46" s="672"/>
      <c r="GYU46" s="740"/>
      <c r="GYV46" s="1140"/>
      <c r="GYW46" s="671"/>
      <c r="GYX46" s="672"/>
      <c r="GYY46" s="740"/>
      <c r="GYZ46" s="1140"/>
      <c r="GZA46" s="671"/>
      <c r="GZB46" s="672"/>
      <c r="GZC46" s="740"/>
      <c r="GZD46" s="1140"/>
      <c r="GZE46" s="671"/>
      <c r="GZF46" s="672"/>
      <c r="GZG46" s="740"/>
      <c r="GZH46" s="1140"/>
      <c r="GZI46" s="671"/>
      <c r="GZJ46" s="672"/>
      <c r="GZK46" s="740"/>
      <c r="GZL46" s="1140"/>
      <c r="GZM46" s="671"/>
      <c r="GZN46" s="672"/>
      <c r="GZO46" s="740"/>
      <c r="GZP46" s="1140"/>
      <c r="GZQ46" s="671"/>
      <c r="GZR46" s="672"/>
      <c r="GZS46" s="740"/>
      <c r="GZT46" s="1140"/>
      <c r="GZU46" s="671"/>
      <c r="GZV46" s="672"/>
      <c r="GZW46" s="740"/>
      <c r="GZX46" s="1140"/>
      <c r="GZY46" s="671"/>
      <c r="GZZ46" s="672"/>
      <c r="HAA46" s="740"/>
      <c r="HAB46" s="1140"/>
      <c r="HAC46" s="671"/>
      <c r="HAD46" s="672"/>
      <c r="HAE46" s="740"/>
      <c r="HAF46" s="1140"/>
      <c r="HAG46" s="671"/>
      <c r="HAH46" s="672"/>
      <c r="HAI46" s="740"/>
      <c r="HAJ46" s="1140"/>
      <c r="HAK46" s="671"/>
      <c r="HAL46" s="672"/>
      <c r="HAM46" s="740"/>
      <c r="HAN46" s="1140"/>
      <c r="HAO46" s="671"/>
      <c r="HAP46" s="672"/>
      <c r="HAQ46" s="740"/>
      <c r="HAR46" s="1140"/>
      <c r="HAS46" s="671"/>
      <c r="HAT46" s="672"/>
      <c r="HAU46" s="740"/>
      <c r="HAV46" s="1140"/>
      <c r="HAW46" s="671"/>
      <c r="HAX46" s="672"/>
      <c r="HAY46" s="740"/>
      <c r="HAZ46" s="1140"/>
      <c r="HBA46" s="671"/>
      <c r="HBB46" s="672"/>
      <c r="HBC46" s="740"/>
      <c r="HBD46" s="1140"/>
      <c r="HBE46" s="671"/>
      <c r="HBF46" s="672"/>
      <c r="HBG46" s="740"/>
      <c r="HBH46" s="1140"/>
      <c r="HBI46" s="671"/>
      <c r="HBJ46" s="672"/>
      <c r="HBK46" s="740"/>
      <c r="HBL46" s="1140"/>
      <c r="HBM46" s="671"/>
      <c r="HBN46" s="672"/>
      <c r="HBO46" s="740"/>
      <c r="HBP46" s="1140"/>
      <c r="HBQ46" s="671"/>
      <c r="HBR46" s="672"/>
      <c r="HBS46" s="740"/>
      <c r="HBT46" s="1140"/>
      <c r="HBU46" s="671"/>
      <c r="HBV46" s="672"/>
      <c r="HBW46" s="740"/>
      <c r="HBX46" s="1140"/>
      <c r="HBY46" s="671"/>
      <c r="HBZ46" s="672"/>
      <c r="HCA46" s="740"/>
      <c r="HCB46" s="1140"/>
      <c r="HCC46" s="671"/>
      <c r="HCD46" s="672"/>
      <c r="HCE46" s="740"/>
      <c r="HCF46" s="1140"/>
      <c r="HCG46" s="671"/>
      <c r="HCH46" s="672"/>
      <c r="HCI46" s="740"/>
      <c r="HCJ46" s="1140"/>
      <c r="HCK46" s="671"/>
      <c r="HCL46" s="672"/>
      <c r="HCM46" s="740"/>
      <c r="HCN46" s="1140"/>
      <c r="HCO46" s="671"/>
      <c r="HCP46" s="672"/>
      <c r="HCQ46" s="740"/>
      <c r="HCR46" s="1140"/>
      <c r="HCS46" s="671"/>
      <c r="HCT46" s="672"/>
      <c r="HCU46" s="740"/>
      <c r="HCV46" s="1140"/>
      <c r="HCW46" s="671"/>
      <c r="HCX46" s="672"/>
      <c r="HCY46" s="740"/>
      <c r="HCZ46" s="1140"/>
      <c r="HDA46" s="671"/>
      <c r="HDB46" s="672"/>
      <c r="HDC46" s="740"/>
      <c r="HDD46" s="1140"/>
      <c r="HDE46" s="671"/>
      <c r="HDF46" s="672"/>
      <c r="HDG46" s="740"/>
      <c r="HDH46" s="1140"/>
      <c r="HDI46" s="671"/>
      <c r="HDJ46" s="672"/>
      <c r="HDK46" s="740"/>
      <c r="HDL46" s="1140"/>
      <c r="HDM46" s="671"/>
      <c r="HDN46" s="672"/>
      <c r="HDO46" s="740"/>
      <c r="HDP46" s="1140"/>
      <c r="HDQ46" s="671"/>
      <c r="HDR46" s="672"/>
      <c r="HDS46" s="740"/>
      <c r="HDT46" s="1140"/>
      <c r="HDU46" s="671"/>
      <c r="HDV46" s="672"/>
      <c r="HDW46" s="740"/>
      <c r="HDX46" s="1140"/>
      <c r="HDY46" s="671"/>
      <c r="HDZ46" s="672"/>
      <c r="HEA46" s="740"/>
      <c r="HEB46" s="1140"/>
      <c r="HEC46" s="671"/>
      <c r="HED46" s="672"/>
      <c r="HEE46" s="740"/>
      <c r="HEF46" s="1140"/>
      <c r="HEG46" s="671"/>
      <c r="HEH46" s="672"/>
      <c r="HEI46" s="740"/>
      <c r="HEJ46" s="1140"/>
      <c r="HEK46" s="671"/>
      <c r="HEL46" s="672"/>
      <c r="HEM46" s="740"/>
      <c r="HEN46" s="1140"/>
      <c r="HEO46" s="671"/>
      <c r="HEP46" s="672"/>
      <c r="HEQ46" s="740"/>
      <c r="HER46" s="1140"/>
      <c r="HES46" s="671"/>
      <c r="HET46" s="672"/>
      <c r="HEU46" s="740"/>
      <c r="HEV46" s="1140"/>
      <c r="HEW46" s="671"/>
      <c r="HEX46" s="672"/>
      <c r="HEY46" s="740"/>
      <c r="HEZ46" s="1140"/>
      <c r="HFA46" s="671"/>
      <c r="HFB46" s="672"/>
      <c r="HFC46" s="740"/>
      <c r="HFD46" s="1140"/>
      <c r="HFE46" s="671"/>
      <c r="HFF46" s="672"/>
      <c r="HFG46" s="740"/>
      <c r="HFH46" s="1140"/>
      <c r="HFI46" s="671"/>
      <c r="HFJ46" s="672"/>
      <c r="HFK46" s="740"/>
      <c r="HFL46" s="1140"/>
      <c r="HFM46" s="671"/>
      <c r="HFN46" s="672"/>
      <c r="HFO46" s="740"/>
      <c r="HFP46" s="1140"/>
      <c r="HFQ46" s="671"/>
      <c r="HFR46" s="672"/>
      <c r="HFS46" s="740"/>
      <c r="HFT46" s="1140"/>
      <c r="HFU46" s="671"/>
      <c r="HFV46" s="672"/>
      <c r="HFW46" s="740"/>
      <c r="HFX46" s="1140"/>
      <c r="HFY46" s="671"/>
      <c r="HFZ46" s="672"/>
      <c r="HGA46" s="740"/>
      <c r="HGB46" s="1140"/>
      <c r="HGC46" s="671"/>
      <c r="HGD46" s="672"/>
      <c r="HGE46" s="740"/>
      <c r="HGF46" s="1140"/>
      <c r="HGG46" s="671"/>
      <c r="HGH46" s="672"/>
      <c r="HGI46" s="740"/>
      <c r="HGJ46" s="1140"/>
      <c r="HGK46" s="671"/>
      <c r="HGL46" s="672"/>
      <c r="HGM46" s="740"/>
      <c r="HGN46" s="1140"/>
      <c r="HGO46" s="671"/>
      <c r="HGP46" s="672"/>
      <c r="HGQ46" s="740"/>
      <c r="HGR46" s="1140"/>
      <c r="HGS46" s="671"/>
      <c r="HGT46" s="672"/>
      <c r="HGU46" s="740"/>
      <c r="HGV46" s="1140"/>
      <c r="HGW46" s="671"/>
      <c r="HGX46" s="672"/>
      <c r="HGY46" s="740"/>
      <c r="HGZ46" s="1140"/>
      <c r="HHA46" s="671"/>
      <c r="HHB46" s="672"/>
      <c r="HHC46" s="740"/>
      <c r="HHD46" s="1140"/>
      <c r="HHE46" s="671"/>
      <c r="HHF46" s="672"/>
      <c r="HHG46" s="740"/>
      <c r="HHH46" s="1140"/>
      <c r="HHI46" s="671"/>
      <c r="HHJ46" s="672"/>
      <c r="HHK46" s="740"/>
      <c r="HHL46" s="1140"/>
      <c r="HHM46" s="671"/>
      <c r="HHN46" s="672"/>
      <c r="HHO46" s="740"/>
      <c r="HHP46" s="1140"/>
      <c r="HHQ46" s="671"/>
      <c r="HHR46" s="672"/>
      <c r="HHS46" s="740"/>
      <c r="HHT46" s="1140"/>
      <c r="HHU46" s="671"/>
      <c r="HHV46" s="672"/>
      <c r="HHW46" s="740"/>
      <c r="HHX46" s="1140"/>
      <c r="HHY46" s="671"/>
      <c r="HHZ46" s="672"/>
      <c r="HIA46" s="740"/>
      <c r="HIB46" s="1140"/>
      <c r="HIC46" s="671"/>
      <c r="HID46" s="672"/>
      <c r="HIE46" s="740"/>
      <c r="HIF46" s="1140"/>
      <c r="HIG46" s="671"/>
      <c r="HIH46" s="672"/>
      <c r="HII46" s="740"/>
      <c r="HIJ46" s="1140"/>
      <c r="HIK46" s="671"/>
      <c r="HIL46" s="672"/>
      <c r="HIM46" s="740"/>
      <c r="HIN46" s="1140"/>
      <c r="HIO46" s="671"/>
      <c r="HIP46" s="672"/>
      <c r="HIQ46" s="740"/>
      <c r="HIR46" s="1140"/>
      <c r="HIS46" s="671"/>
      <c r="HIT46" s="672"/>
      <c r="HIU46" s="740"/>
      <c r="HIV46" s="1140"/>
      <c r="HIW46" s="671"/>
      <c r="HIX46" s="672"/>
      <c r="HIY46" s="740"/>
      <c r="HIZ46" s="1140"/>
      <c r="HJA46" s="671"/>
      <c r="HJB46" s="672"/>
      <c r="HJC46" s="740"/>
      <c r="HJD46" s="1140"/>
      <c r="HJE46" s="671"/>
      <c r="HJF46" s="672"/>
      <c r="HJG46" s="740"/>
      <c r="HJH46" s="1140"/>
      <c r="HJI46" s="671"/>
      <c r="HJJ46" s="672"/>
      <c r="HJK46" s="740"/>
      <c r="HJL46" s="1140"/>
      <c r="HJM46" s="671"/>
      <c r="HJN46" s="672"/>
      <c r="HJO46" s="740"/>
      <c r="HJP46" s="1140"/>
      <c r="HJQ46" s="671"/>
      <c r="HJR46" s="672"/>
      <c r="HJS46" s="740"/>
      <c r="HJT46" s="1140"/>
      <c r="HJU46" s="671"/>
      <c r="HJV46" s="672"/>
      <c r="HJW46" s="740"/>
      <c r="HJX46" s="1140"/>
      <c r="HJY46" s="671"/>
      <c r="HJZ46" s="672"/>
      <c r="HKA46" s="740"/>
      <c r="HKB46" s="1140"/>
      <c r="HKC46" s="671"/>
      <c r="HKD46" s="672"/>
      <c r="HKE46" s="740"/>
      <c r="HKF46" s="1140"/>
      <c r="HKG46" s="671"/>
      <c r="HKH46" s="672"/>
      <c r="HKI46" s="740"/>
      <c r="HKJ46" s="1140"/>
      <c r="HKK46" s="671"/>
      <c r="HKL46" s="672"/>
      <c r="HKM46" s="740"/>
      <c r="HKN46" s="1140"/>
      <c r="HKO46" s="671"/>
      <c r="HKP46" s="672"/>
      <c r="HKQ46" s="740"/>
      <c r="HKR46" s="1140"/>
      <c r="HKS46" s="671"/>
      <c r="HKT46" s="672"/>
      <c r="HKU46" s="740"/>
      <c r="HKV46" s="1140"/>
      <c r="HKW46" s="671"/>
      <c r="HKX46" s="672"/>
      <c r="HKY46" s="740"/>
      <c r="HKZ46" s="1140"/>
      <c r="HLA46" s="671"/>
      <c r="HLB46" s="672"/>
      <c r="HLC46" s="740"/>
      <c r="HLD46" s="1140"/>
      <c r="HLE46" s="671"/>
      <c r="HLF46" s="672"/>
      <c r="HLG46" s="740"/>
      <c r="HLH46" s="1140"/>
      <c r="HLI46" s="671"/>
      <c r="HLJ46" s="672"/>
      <c r="HLK46" s="740"/>
      <c r="HLL46" s="1140"/>
      <c r="HLM46" s="671"/>
      <c r="HLN46" s="672"/>
      <c r="HLO46" s="740"/>
      <c r="HLP46" s="1140"/>
      <c r="HLQ46" s="671"/>
      <c r="HLR46" s="672"/>
      <c r="HLS46" s="740"/>
      <c r="HLT46" s="1140"/>
      <c r="HLU46" s="671"/>
      <c r="HLV46" s="672"/>
      <c r="HLW46" s="740"/>
      <c r="HLX46" s="1140"/>
      <c r="HLY46" s="671"/>
      <c r="HLZ46" s="672"/>
      <c r="HMA46" s="740"/>
      <c r="HMB46" s="1140"/>
      <c r="HMC46" s="671"/>
      <c r="HMD46" s="672"/>
      <c r="HME46" s="740"/>
      <c r="HMF46" s="1140"/>
      <c r="HMG46" s="671"/>
      <c r="HMH46" s="672"/>
      <c r="HMI46" s="740"/>
      <c r="HMJ46" s="1140"/>
      <c r="HMK46" s="671"/>
      <c r="HML46" s="672"/>
      <c r="HMM46" s="740"/>
      <c r="HMN46" s="1140"/>
      <c r="HMO46" s="671"/>
      <c r="HMP46" s="672"/>
      <c r="HMQ46" s="740"/>
      <c r="HMR46" s="1140"/>
      <c r="HMS46" s="671"/>
      <c r="HMT46" s="672"/>
      <c r="HMU46" s="740"/>
      <c r="HMV46" s="1140"/>
      <c r="HMW46" s="671"/>
      <c r="HMX46" s="672"/>
      <c r="HMY46" s="740"/>
      <c r="HMZ46" s="1140"/>
      <c r="HNA46" s="671"/>
      <c r="HNB46" s="672"/>
      <c r="HNC46" s="740"/>
      <c r="HND46" s="1140"/>
      <c r="HNE46" s="671"/>
      <c r="HNF46" s="672"/>
      <c r="HNG46" s="740"/>
      <c r="HNH46" s="1140"/>
      <c r="HNI46" s="671"/>
      <c r="HNJ46" s="672"/>
      <c r="HNK46" s="740"/>
      <c r="HNL46" s="1140"/>
      <c r="HNM46" s="671"/>
      <c r="HNN46" s="672"/>
      <c r="HNO46" s="740"/>
      <c r="HNP46" s="1140"/>
      <c r="HNQ46" s="671"/>
      <c r="HNR46" s="672"/>
      <c r="HNS46" s="740"/>
      <c r="HNT46" s="1140"/>
      <c r="HNU46" s="671"/>
      <c r="HNV46" s="672"/>
      <c r="HNW46" s="740"/>
      <c r="HNX46" s="1140"/>
      <c r="HNY46" s="671"/>
      <c r="HNZ46" s="672"/>
      <c r="HOA46" s="740"/>
      <c r="HOB46" s="1140"/>
      <c r="HOC46" s="671"/>
      <c r="HOD46" s="672"/>
      <c r="HOE46" s="740"/>
      <c r="HOF46" s="1140"/>
      <c r="HOG46" s="671"/>
      <c r="HOH46" s="672"/>
      <c r="HOI46" s="740"/>
      <c r="HOJ46" s="1140"/>
      <c r="HOK46" s="671"/>
      <c r="HOL46" s="672"/>
      <c r="HOM46" s="740"/>
      <c r="HON46" s="1140"/>
      <c r="HOO46" s="671"/>
      <c r="HOP46" s="672"/>
      <c r="HOQ46" s="740"/>
      <c r="HOR46" s="1140"/>
      <c r="HOS46" s="671"/>
      <c r="HOT46" s="672"/>
      <c r="HOU46" s="740"/>
      <c r="HOV46" s="1140"/>
      <c r="HOW46" s="671"/>
      <c r="HOX46" s="672"/>
      <c r="HOY46" s="740"/>
      <c r="HOZ46" s="1140"/>
      <c r="HPA46" s="671"/>
      <c r="HPB46" s="672"/>
      <c r="HPC46" s="740"/>
      <c r="HPD46" s="1140"/>
      <c r="HPE46" s="671"/>
      <c r="HPF46" s="672"/>
      <c r="HPG46" s="740"/>
      <c r="HPH46" s="1140"/>
      <c r="HPI46" s="671"/>
      <c r="HPJ46" s="672"/>
      <c r="HPK46" s="740"/>
      <c r="HPL46" s="1140"/>
      <c r="HPM46" s="671"/>
      <c r="HPN46" s="672"/>
      <c r="HPO46" s="740"/>
      <c r="HPP46" s="1140"/>
      <c r="HPQ46" s="671"/>
      <c r="HPR46" s="672"/>
      <c r="HPS46" s="740"/>
      <c r="HPT46" s="1140"/>
      <c r="HPU46" s="671"/>
      <c r="HPV46" s="672"/>
      <c r="HPW46" s="740"/>
      <c r="HPX46" s="1140"/>
      <c r="HPY46" s="671"/>
      <c r="HPZ46" s="672"/>
      <c r="HQA46" s="740"/>
      <c r="HQB46" s="1140"/>
      <c r="HQC46" s="671"/>
      <c r="HQD46" s="672"/>
      <c r="HQE46" s="740"/>
      <c r="HQF46" s="1140"/>
      <c r="HQG46" s="671"/>
      <c r="HQH46" s="672"/>
      <c r="HQI46" s="740"/>
      <c r="HQJ46" s="1140"/>
      <c r="HQK46" s="671"/>
      <c r="HQL46" s="672"/>
      <c r="HQM46" s="740"/>
      <c r="HQN46" s="1140"/>
      <c r="HQO46" s="671"/>
      <c r="HQP46" s="672"/>
      <c r="HQQ46" s="740"/>
      <c r="HQR46" s="1140"/>
      <c r="HQS46" s="671"/>
      <c r="HQT46" s="672"/>
      <c r="HQU46" s="740"/>
      <c r="HQV46" s="1140"/>
      <c r="HQW46" s="671"/>
      <c r="HQX46" s="672"/>
      <c r="HQY46" s="740"/>
      <c r="HQZ46" s="1140"/>
      <c r="HRA46" s="671"/>
      <c r="HRB46" s="672"/>
      <c r="HRC46" s="740"/>
      <c r="HRD46" s="1140"/>
      <c r="HRE46" s="671"/>
      <c r="HRF46" s="672"/>
      <c r="HRG46" s="740"/>
      <c r="HRH46" s="1140"/>
      <c r="HRI46" s="671"/>
      <c r="HRJ46" s="672"/>
      <c r="HRK46" s="740"/>
      <c r="HRL46" s="1140"/>
      <c r="HRM46" s="671"/>
      <c r="HRN46" s="672"/>
      <c r="HRO46" s="740"/>
      <c r="HRP46" s="1140"/>
      <c r="HRQ46" s="671"/>
      <c r="HRR46" s="672"/>
      <c r="HRS46" s="740"/>
      <c r="HRT46" s="1140"/>
      <c r="HRU46" s="671"/>
      <c r="HRV46" s="672"/>
      <c r="HRW46" s="740"/>
      <c r="HRX46" s="1140"/>
      <c r="HRY46" s="671"/>
      <c r="HRZ46" s="672"/>
      <c r="HSA46" s="740"/>
      <c r="HSB46" s="1140"/>
      <c r="HSC46" s="671"/>
      <c r="HSD46" s="672"/>
      <c r="HSE46" s="740"/>
      <c r="HSF46" s="1140"/>
      <c r="HSG46" s="671"/>
      <c r="HSH46" s="672"/>
      <c r="HSI46" s="740"/>
      <c r="HSJ46" s="1140"/>
      <c r="HSK46" s="671"/>
      <c r="HSL46" s="672"/>
      <c r="HSM46" s="740"/>
      <c r="HSN46" s="1140"/>
      <c r="HSO46" s="671"/>
      <c r="HSP46" s="672"/>
      <c r="HSQ46" s="740"/>
      <c r="HSR46" s="1140"/>
      <c r="HSS46" s="671"/>
      <c r="HST46" s="672"/>
      <c r="HSU46" s="740"/>
      <c r="HSV46" s="1140"/>
      <c r="HSW46" s="671"/>
      <c r="HSX46" s="672"/>
      <c r="HSY46" s="740"/>
      <c r="HSZ46" s="1140"/>
      <c r="HTA46" s="671"/>
      <c r="HTB46" s="672"/>
      <c r="HTC46" s="740"/>
      <c r="HTD46" s="1140"/>
      <c r="HTE46" s="671"/>
      <c r="HTF46" s="672"/>
      <c r="HTG46" s="740"/>
      <c r="HTH46" s="1140"/>
      <c r="HTI46" s="671"/>
      <c r="HTJ46" s="672"/>
      <c r="HTK46" s="740"/>
      <c r="HTL46" s="1140"/>
      <c r="HTM46" s="671"/>
      <c r="HTN46" s="672"/>
      <c r="HTO46" s="740"/>
      <c r="HTP46" s="1140"/>
      <c r="HTQ46" s="671"/>
      <c r="HTR46" s="672"/>
      <c r="HTS46" s="740"/>
      <c r="HTT46" s="1140"/>
      <c r="HTU46" s="671"/>
      <c r="HTV46" s="672"/>
      <c r="HTW46" s="740"/>
      <c r="HTX46" s="1140"/>
      <c r="HTY46" s="671"/>
      <c r="HTZ46" s="672"/>
      <c r="HUA46" s="740"/>
      <c r="HUB46" s="1140"/>
      <c r="HUC46" s="671"/>
      <c r="HUD46" s="672"/>
      <c r="HUE46" s="740"/>
      <c r="HUF46" s="1140"/>
      <c r="HUG46" s="671"/>
      <c r="HUH46" s="672"/>
      <c r="HUI46" s="740"/>
      <c r="HUJ46" s="1140"/>
      <c r="HUK46" s="671"/>
      <c r="HUL46" s="672"/>
      <c r="HUM46" s="740"/>
      <c r="HUN46" s="1140"/>
      <c r="HUO46" s="671"/>
      <c r="HUP46" s="672"/>
      <c r="HUQ46" s="740"/>
      <c r="HUR46" s="1140"/>
      <c r="HUS46" s="671"/>
      <c r="HUT46" s="672"/>
      <c r="HUU46" s="740"/>
      <c r="HUV46" s="1140"/>
      <c r="HUW46" s="671"/>
      <c r="HUX46" s="672"/>
      <c r="HUY46" s="740"/>
      <c r="HUZ46" s="1140"/>
      <c r="HVA46" s="671"/>
      <c r="HVB46" s="672"/>
      <c r="HVC46" s="740"/>
      <c r="HVD46" s="1140"/>
      <c r="HVE46" s="671"/>
      <c r="HVF46" s="672"/>
      <c r="HVG46" s="740"/>
      <c r="HVH46" s="1140"/>
      <c r="HVI46" s="671"/>
      <c r="HVJ46" s="672"/>
      <c r="HVK46" s="740"/>
      <c r="HVL46" s="1140"/>
      <c r="HVM46" s="671"/>
      <c r="HVN46" s="672"/>
      <c r="HVO46" s="740"/>
      <c r="HVP46" s="1140"/>
      <c r="HVQ46" s="671"/>
      <c r="HVR46" s="672"/>
      <c r="HVS46" s="740"/>
      <c r="HVT46" s="1140"/>
      <c r="HVU46" s="671"/>
      <c r="HVV46" s="672"/>
      <c r="HVW46" s="740"/>
      <c r="HVX46" s="1140"/>
      <c r="HVY46" s="671"/>
      <c r="HVZ46" s="672"/>
      <c r="HWA46" s="740"/>
      <c r="HWB46" s="1140"/>
      <c r="HWC46" s="671"/>
      <c r="HWD46" s="672"/>
      <c r="HWE46" s="740"/>
      <c r="HWF46" s="1140"/>
      <c r="HWG46" s="671"/>
      <c r="HWH46" s="672"/>
      <c r="HWI46" s="740"/>
      <c r="HWJ46" s="1140"/>
      <c r="HWK46" s="671"/>
      <c r="HWL46" s="672"/>
      <c r="HWM46" s="740"/>
      <c r="HWN46" s="1140"/>
      <c r="HWO46" s="671"/>
      <c r="HWP46" s="672"/>
      <c r="HWQ46" s="740"/>
      <c r="HWR46" s="1140"/>
      <c r="HWS46" s="671"/>
      <c r="HWT46" s="672"/>
      <c r="HWU46" s="740"/>
      <c r="HWV46" s="1140"/>
      <c r="HWW46" s="671"/>
      <c r="HWX46" s="672"/>
      <c r="HWY46" s="740"/>
      <c r="HWZ46" s="1140"/>
      <c r="HXA46" s="671"/>
      <c r="HXB46" s="672"/>
      <c r="HXC46" s="740"/>
      <c r="HXD46" s="1140"/>
      <c r="HXE46" s="671"/>
      <c r="HXF46" s="672"/>
      <c r="HXG46" s="740"/>
      <c r="HXH46" s="1140"/>
      <c r="HXI46" s="671"/>
      <c r="HXJ46" s="672"/>
      <c r="HXK46" s="740"/>
      <c r="HXL46" s="1140"/>
      <c r="HXM46" s="671"/>
      <c r="HXN46" s="672"/>
      <c r="HXO46" s="740"/>
      <c r="HXP46" s="1140"/>
      <c r="HXQ46" s="671"/>
      <c r="HXR46" s="672"/>
      <c r="HXS46" s="740"/>
      <c r="HXT46" s="1140"/>
      <c r="HXU46" s="671"/>
      <c r="HXV46" s="672"/>
      <c r="HXW46" s="740"/>
      <c r="HXX46" s="1140"/>
      <c r="HXY46" s="671"/>
      <c r="HXZ46" s="672"/>
      <c r="HYA46" s="740"/>
      <c r="HYB46" s="1140"/>
      <c r="HYC46" s="671"/>
      <c r="HYD46" s="672"/>
      <c r="HYE46" s="740"/>
      <c r="HYF46" s="1140"/>
      <c r="HYG46" s="671"/>
      <c r="HYH46" s="672"/>
      <c r="HYI46" s="740"/>
      <c r="HYJ46" s="1140"/>
      <c r="HYK46" s="671"/>
      <c r="HYL46" s="672"/>
      <c r="HYM46" s="740"/>
      <c r="HYN46" s="1140"/>
      <c r="HYO46" s="671"/>
      <c r="HYP46" s="672"/>
      <c r="HYQ46" s="740"/>
      <c r="HYR46" s="1140"/>
      <c r="HYS46" s="671"/>
      <c r="HYT46" s="672"/>
      <c r="HYU46" s="740"/>
      <c r="HYV46" s="1140"/>
      <c r="HYW46" s="671"/>
      <c r="HYX46" s="672"/>
      <c r="HYY46" s="740"/>
      <c r="HYZ46" s="1140"/>
      <c r="HZA46" s="671"/>
      <c r="HZB46" s="672"/>
      <c r="HZC46" s="740"/>
      <c r="HZD46" s="1140"/>
      <c r="HZE46" s="671"/>
      <c r="HZF46" s="672"/>
      <c r="HZG46" s="740"/>
      <c r="HZH46" s="1140"/>
      <c r="HZI46" s="671"/>
      <c r="HZJ46" s="672"/>
      <c r="HZK46" s="740"/>
      <c r="HZL46" s="1140"/>
      <c r="HZM46" s="671"/>
      <c r="HZN46" s="672"/>
      <c r="HZO46" s="740"/>
      <c r="HZP46" s="1140"/>
      <c r="HZQ46" s="671"/>
      <c r="HZR46" s="672"/>
      <c r="HZS46" s="740"/>
      <c r="HZT46" s="1140"/>
      <c r="HZU46" s="671"/>
      <c r="HZV46" s="672"/>
      <c r="HZW46" s="740"/>
      <c r="HZX46" s="1140"/>
      <c r="HZY46" s="671"/>
      <c r="HZZ46" s="672"/>
      <c r="IAA46" s="740"/>
      <c r="IAB46" s="1140"/>
      <c r="IAC46" s="671"/>
      <c r="IAD46" s="672"/>
      <c r="IAE46" s="740"/>
      <c r="IAF46" s="1140"/>
      <c r="IAG46" s="671"/>
      <c r="IAH46" s="672"/>
      <c r="IAI46" s="740"/>
      <c r="IAJ46" s="1140"/>
      <c r="IAK46" s="671"/>
      <c r="IAL46" s="672"/>
      <c r="IAM46" s="740"/>
      <c r="IAN46" s="1140"/>
      <c r="IAO46" s="671"/>
      <c r="IAP46" s="672"/>
      <c r="IAQ46" s="740"/>
      <c r="IAR46" s="1140"/>
      <c r="IAS46" s="671"/>
      <c r="IAT46" s="672"/>
      <c r="IAU46" s="740"/>
      <c r="IAV46" s="1140"/>
      <c r="IAW46" s="671"/>
      <c r="IAX46" s="672"/>
      <c r="IAY46" s="740"/>
      <c r="IAZ46" s="1140"/>
      <c r="IBA46" s="671"/>
      <c r="IBB46" s="672"/>
      <c r="IBC46" s="740"/>
      <c r="IBD46" s="1140"/>
      <c r="IBE46" s="671"/>
      <c r="IBF46" s="672"/>
      <c r="IBG46" s="740"/>
      <c r="IBH46" s="1140"/>
      <c r="IBI46" s="671"/>
      <c r="IBJ46" s="672"/>
      <c r="IBK46" s="740"/>
      <c r="IBL46" s="1140"/>
      <c r="IBM46" s="671"/>
      <c r="IBN46" s="672"/>
      <c r="IBO46" s="740"/>
      <c r="IBP46" s="1140"/>
      <c r="IBQ46" s="671"/>
      <c r="IBR46" s="672"/>
      <c r="IBS46" s="740"/>
      <c r="IBT46" s="1140"/>
      <c r="IBU46" s="671"/>
      <c r="IBV46" s="672"/>
      <c r="IBW46" s="740"/>
      <c r="IBX46" s="1140"/>
      <c r="IBY46" s="671"/>
      <c r="IBZ46" s="672"/>
      <c r="ICA46" s="740"/>
      <c r="ICB46" s="1140"/>
      <c r="ICC46" s="671"/>
      <c r="ICD46" s="672"/>
      <c r="ICE46" s="740"/>
      <c r="ICF46" s="1140"/>
      <c r="ICG46" s="671"/>
      <c r="ICH46" s="672"/>
      <c r="ICI46" s="740"/>
      <c r="ICJ46" s="1140"/>
      <c r="ICK46" s="671"/>
      <c r="ICL46" s="672"/>
      <c r="ICM46" s="740"/>
      <c r="ICN46" s="1140"/>
      <c r="ICO46" s="671"/>
      <c r="ICP46" s="672"/>
      <c r="ICQ46" s="740"/>
      <c r="ICR46" s="1140"/>
      <c r="ICS46" s="671"/>
      <c r="ICT46" s="672"/>
      <c r="ICU46" s="740"/>
      <c r="ICV46" s="1140"/>
      <c r="ICW46" s="671"/>
      <c r="ICX46" s="672"/>
      <c r="ICY46" s="740"/>
      <c r="ICZ46" s="1140"/>
      <c r="IDA46" s="671"/>
      <c r="IDB46" s="672"/>
      <c r="IDC46" s="740"/>
      <c r="IDD46" s="1140"/>
      <c r="IDE46" s="671"/>
      <c r="IDF46" s="672"/>
      <c r="IDG46" s="740"/>
      <c r="IDH46" s="1140"/>
      <c r="IDI46" s="671"/>
      <c r="IDJ46" s="672"/>
      <c r="IDK46" s="740"/>
      <c r="IDL46" s="1140"/>
      <c r="IDM46" s="671"/>
      <c r="IDN46" s="672"/>
      <c r="IDO46" s="740"/>
      <c r="IDP46" s="1140"/>
      <c r="IDQ46" s="671"/>
      <c r="IDR46" s="672"/>
      <c r="IDS46" s="740"/>
      <c r="IDT46" s="1140"/>
      <c r="IDU46" s="671"/>
      <c r="IDV46" s="672"/>
      <c r="IDW46" s="740"/>
      <c r="IDX46" s="1140"/>
      <c r="IDY46" s="671"/>
      <c r="IDZ46" s="672"/>
      <c r="IEA46" s="740"/>
      <c r="IEB46" s="1140"/>
      <c r="IEC46" s="671"/>
      <c r="IED46" s="672"/>
      <c r="IEE46" s="740"/>
      <c r="IEF46" s="1140"/>
      <c r="IEG46" s="671"/>
      <c r="IEH46" s="672"/>
      <c r="IEI46" s="740"/>
      <c r="IEJ46" s="1140"/>
      <c r="IEK46" s="671"/>
      <c r="IEL46" s="672"/>
      <c r="IEM46" s="740"/>
      <c r="IEN46" s="1140"/>
      <c r="IEO46" s="671"/>
      <c r="IEP46" s="672"/>
      <c r="IEQ46" s="740"/>
      <c r="IER46" s="1140"/>
      <c r="IES46" s="671"/>
      <c r="IET46" s="672"/>
      <c r="IEU46" s="740"/>
      <c r="IEV46" s="1140"/>
      <c r="IEW46" s="671"/>
      <c r="IEX46" s="672"/>
      <c r="IEY46" s="740"/>
      <c r="IEZ46" s="1140"/>
      <c r="IFA46" s="671"/>
      <c r="IFB46" s="672"/>
      <c r="IFC46" s="740"/>
      <c r="IFD46" s="1140"/>
      <c r="IFE46" s="671"/>
      <c r="IFF46" s="672"/>
      <c r="IFG46" s="740"/>
      <c r="IFH46" s="1140"/>
      <c r="IFI46" s="671"/>
      <c r="IFJ46" s="672"/>
      <c r="IFK46" s="740"/>
      <c r="IFL46" s="1140"/>
      <c r="IFM46" s="671"/>
      <c r="IFN46" s="672"/>
      <c r="IFO46" s="740"/>
      <c r="IFP46" s="1140"/>
      <c r="IFQ46" s="671"/>
      <c r="IFR46" s="672"/>
      <c r="IFS46" s="740"/>
      <c r="IFT46" s="1140"/>
      <c r="IFU46" s="671"/>
      <c r="IFV46" s="672"/>
      <c r="IFW46" s="740"/>
      <c r="IFX46" s="1140"/>
      <c r="IFY46" s="671"/>
      <c r="IFZ46" s="672"/>
      <c r="IGA46" s="740"/>
      <c r="IGB46" s="1140"/>
      <c r="IGC46" s="671"/>
      <c r="IGD46" s="672"/>
      <c r="IGE46" s="740"/>
      <c r="IGF46" s="1140"/>
      <c r="IGG46" s="671"/>
      <c r="IGH46" s="672"/>
      <c r="IGI46" s="740"/>
      <c r="IGJ46" s="1140"/>
      <c r="IGK46" s="671"/>
      <c r="IGL46" s="672"/>
      <c r="IGM46" s="740"/>
      <c r="IGN46" s="1140"/>
      <c r="IGO46" s="671"/>
      <c r="IGP46" s="672"/>
      <c r="IGQ46" s="740"/>
      <c r="IGR46" s="1140"/>
      <c r="IGS46" s="671"/>
      <c r="IGT46" s="672"/>
      <c r="IGU46" s="740"/>
      <c r="IGV46" s="1140"/>
      <c r="IGW46" s="671"/>
      <c r="IGX46" s="672"/>
      <c r="IGY46" s="740"/>
      <c r="IGZ46" s="1140"/>
      <c r="IHA46" s="671"/>
      <c r="IHB46" s="672"/>
      <c r="IHC46" s="740"/>
      <c r="IHD46" s="1140"/>
      <c r="IHE46" s="671"/>
      <c r="IHF46" s="672"/>
      <c r="IHG46" s="740"/>
      <c r="IHH46" s="1140"/>
      <c r="IHI46" s="671"/>
      <c r="IHJ46" s="672"/>
      <c r="IHK46" s="740"/>
      <c r="IHL46" s="1140"/>
      <c r="IHM46" s="671"/>
      <c r="IHN46" s="672"/>
      <c r="IHO46" s="740"/>
      <c r="IHP46" s="1140"/>
      <c r="IHQ46" s="671"/>
      <c r="IHR46" s="672"/>
      <c r="IHS46" s="740"/>
      <c r="IHT46" s="1140"/>
      <c r="IHU46" s="671"/>
      <c r="IHV46" s="672"/>
      <c r="IHW46" s="740"/>
      <c r="IHX46" s="1140"/>
      <c r="IHY46" s="671"/>
      <c r="IHZ46" s="672"/>
      <c r="IIA46" s="740"/>
      <c r="IIB46" s="1140"/>
      <c r="IIC46" s="671"/>
      <c r="IID46" s="672"/>
      <c r="IIE46" s="740"/>
      <c r="IIF46" s="1140"/>
      <c r="IIG46" s="671"/>
      <c r="IIH46" s="672"/>
      <c r="III46" s="740"/>
      <c r="IIJ46" s="1140"/>
      <c r="IIK46" s="671"/>
      <c r="IIL46" s="672"/>
      <c r="IIM46" s="740"/>
      <c r="IIN46" s="1140"/>
      <c r="IIO46" s="671"/>
      <c r="IIP46" s="672"/>
      <c r="IIQ46" s="740"/>
      <c r="IIR46" s="1140"/>
      <c r="IIS46" s="671"/>
      <c r="IIT46" s="672"/>
      <c r="IIU46" s="740"/>
      <c r="IIV46" s="1140"/>
      <c r="IIW46" s="671"/>
      <c r="IIX46" s="672"/>
      <c r="IIY46" s="740"/>
      <c r="IIZ46" s="1140"/>
      <c r="IJA46" s="671"/>
      <c r="IJB46" s="672"/>
      <c r="IJC46" s="740"/>
      <c r="IJD46" s="1140"/>
      <c r="IJE46" s="671"/>
      <c r="IJF46" s="672"/>
      <c r="IJG46" s="740"/>
      <c r="IJH46" s="1140"/>
      <c r="IJI46" s="671"/>
      <c r="IJJ46" s="672"/>
      <c r="IJK46" s="740"/>
      <c r="IJL46" s="1140"/>
      <c r="IJM46" s="671"/>
      <c r="IJN46" s="672"/>
      <c r="IJO46" s="740"/>
      <c r="IJP46" s="1140"/>
      <c r="IJQ46" s="671"/>
      <c r="IJR46" s="672"/>
      <c r="IJS46" s="740"/>
      <c r="IJT46" s="1140"/>
      <c r="IJU46" s="671"/>
      <c r="IJV46" s="672"/>
      <c r="IJW46" s="740"/>
      <c r="IJX46" s="1140"/>
      <c r="IJY46" s="671"/>
      <c r="IJZ46" s="672"/>
      <c r="IKA46" s="740"/>
      <c r="IKB46" s="1140"/>
      <c r="IKC46" s="671"/>
      <c r="IKD46" s="672"/>
      <c r="IKE46" s="740"/>
      <c r="IKF46" s="1140"/>
      <c r="IKG46" s="671"/>
      <c r="IKH46" s="672"/>
      <c r="IKI46" s="740"/>
      <c r="IKJ46" s="1140"/>
      <c r="IKK46" s="671"/>
      <c r="IKL46" s="672"/>
      <c r="IKM46" s="740"/>
      <c r="IKN46" s="1140"/>
      <c r="IKO46" s="671"/>
      <c r="IKP46" s="672"/>
      <c r="IKQ46" s="740"/>
      <c r="IKR46" s="1140"/>
      <c r="IKS46" s="671"/>
      <c r="IKT46" s="672"/>
      <c r="IKU46" s="740"/>
      <c r="IKV46" s="1140"/>
      <c r="IKW46" s="671"/>
      <c r="IKX46" s="672"/>
      <c r="IKY46" s="740"/>
      <c r="IKZ46" s="1140"/>
      <c r="ILA46" s="671"/>
      <c r="ILB46" s="672"/>
      <c r="ILC46" s="740"/>
      <c r="ILD46" s="1140"/>
      <c r="ILE46" s="671"/>
      <c r="ILF46" s="672"/>
      <c r="ILG46" s="740"/>
      <c r="ILH46" s="1140"/>
      <c r="ILI46" s="671"/>
      <c r="ILJ46" s="672"/>
      <c r="ILK46" s="740"/>
      <c r="ILL46" s="1140"/>
      <c r="ILM46" s="671"/>
      <c r="ILN46" s="672"/>
      <c r="ILO46" s="740"/>
      <c r="ILP46" s="1140"/>
      <c r="ILQ46" s="671"/>
      <c r="ILR46" s="672"/>
      <c r="ILS46" s="740"/>
      <c r="ILT46" s="1140"/>
      <c r="ILU46" s="671"/>
      <c r="ILV46" s="672"/>
      <c r="ILW46" s="740"/>
      <c r="ILX46" s="1140"/>
      <c r="ILY46" s="671"/>
      <c r="ILZ46" s="672"/>
      <c r="IMA46" s="740"/>
      <c r="IMB46" s="1140"/>
      <c r="IMC46" s="671"/>
      <c r="IMD46" s="672"/>
      <c r="IME46" s="740"/>
      <c r="IMF46" s="1140"/>
      <c r="IMG46" s="671"/>
      <c r="IMH46" s="672"/>
      <c r="IMI46" s="740"/>
      <c r="IMJ46" s="1140"/>
      <c r="IMK46" s="671"/>
      <c r="IML46" s="672"/>
      <c r="IMM46" s="740"/>
      <c r="IMN46" s="1140"/>
      <c r="IMO46" s="671"/>
      <c r="IMP46" s="672"/>
      <c r="IMQ46" s="740"/>
      <c r="IMR46" s="1140"/>
      <c r="IMS46" s="671"/>
      <c r="IMT46" s="672"/>
      <c r="IMU46" s="740"/>
      <c r="IMV46" s="1140"/>
      <c r="IMW46" s="671"/>
      <c r="IMX46" s="672"/>
      <c r="IMY46" s="740"/>
      <c r="IMZ46" s="1140"/>
      <c r="INA46" s="671"/>
      <c r="INB46" s="672"/>
      <c r="INC46" s="740"/>
      <c r="IND46" s="1140"/>
      <c r="INE46" s="671"/>
      <c r="INF46" s="672"/>
      <c r="ING46" s="740"/>
      <c r="INH46" s="1140"/>
      <c r="INI46" s="671"/>
      <c r="INJ46" s="672"/>
      <c r="INK46" s="740"/>
      <c r="INL46" s="1140"/>
      <c r="INM46" s="671"/>
      <c r="INN46" s="672"/>
      <c r="INO46" s="740"/>
      <c r="INP46" s="1140"/>
      <c r="INQ46" s="671"/>
      <c r="INR46" s="672"/>
      <c r="INS46" s="740"/>
      <c r="INT46" s="1140"/>
      <c r="INU46" s="671"/>
      <c r="INV46" s="672"/>
      <c r="INW46" s="740"/>
      <c r="INX46" s="1140"/>
      <c r="INY46" s="671"/>
      <c r="INZ46" s="672"/>
      <c r="IOA46" s="740"/>
      <c r="IOB46" s="1140"/>
      <c r="IOC46" s="671"/>
      <c r="IOD46" s="672"/>
      <c r="IOE46" s="740"/>
      <c r="IOF46" s="1140"/>
      <c r="IOG46" s="671"/>
      <c r="IOH46" s="672"/>
      <c r="IOI46" s="740"/>
      <c r="IOJ46" s="1140"/>
      <c r="IOK46" s="671"/>
      <c r="IOL46" s="672"/>
      <c r="IOM46" s="740"/>
      <c r="ION46" s="1140"/>
      <c r="IOO46" s="671"/>
      <c r="IOP46" s="672"/>
      <c r="IOQ46" s="740"/>
      <c r="IOR46" s="1140"/>
      <c r="IOS46" s="671"/>
      <c r="IOT46" s="672"/>
      <c r="IOU46" s="740"/>
      <c r="IOV46" s="1140"/>
      <c r="IOW46" s="671"/>
      <c r="IOX46" s="672"/>
      <c r="IOY46" s="740"/>
      <c r="IOZ46" s="1140"/>
      <c r="IPA46" s="671"/>
      <c r="IPB46" s="672"/>
      <c r="IPC46" s="740"/>
      <c r="IPD46" s="1140"/>
      <c r="IPE46" s="671"/>
      <c r="IPF46" s="672"/>
      <c r="IPG46" s="740"/>
      <c r="IPH46" s="1140"/>
      <c r="IPI46" s="671"/>
      <c r="IPJ46" s="672"/>
      <c r="IPK46" s="740"/>
      <c r="IPL46" s="1140"/>
      <c r="IPM46" s="671"/>
      <c r="IPN46" s="672"/>
      <c r="IPO46" s="740"/>
      <c r="IPP46" s="1140"/>
      <c r="IPQ46" s="671"/>
      <c r="IPR46" s="672"/>
      <c r="IPS46" s="740"/>
      <c r="IPT46" s="1140"/>
      <c r="IPU46" s="671"/>
      <c r="IPV46" s="672"/>
      <c r="IPW46" s="740"/>
      <c r="IPX46" s="1140"/>
      <c r="IPY46" s="671"/>
      <c r="IPZ46" s="672"/>
      <c r="IQA46" s="740"/>
      <c r="IQB46" s="1140"/>
      <c r="IQC46" s="671"/>
      <c r="IQD46" s="672"/>
      <c r="IQE46" s="740"/>
      <c r="IQF46" s="1140"/>
      <c r="IQG46" s="671"/>
      <c r="IQH46" s="672"/>
      <c r="IQI46" s="740"/>
      <c r="IQJ46" s="1140"/>
      <c r="IQK46" s="671"/>
      <c r="IQL46" s="672"/>
      <c r="IQM46" s="740"/>
      <c r="IQN46" s="1140"/>
      <c r="IQO46" s="671"/>
      <c r="IQP46" s="672"/>
      <c r="IQQ46" s="740"/>
      <c r="IQR46" s="1140"/>
      <c r="IQS46" s="671"/>
      <c r="IQT46" s="672"/>
      <c r="IQU46" s="740"/>
      <c r="IQV46" s="1140"/>
      <c r="IQW46" s="671"/>
      <c r="IQX46" s="672"/>
      <c r="IQY46" s="740"/>
      <c r="IQZ46" s="1140"/>
      <c r="IRA46" s="671"/>
      <c r="IRB46" s="672"/>
      <c r="IRC46" s="740"/>
      <c r="IRD46" s="1140"/>
      <c r="IRE46" s="671"/>
      <c r="IRF46" s="672"/>
      <c r="IRG46" s="740"/>
      <c r="IRH46" s="1140"/>
      <c r="IRI46" s="671"/>
      <c r="IRJ46" s="672"/>
      <c r="IRK46" s="740"/>
      <c r="IRL46" s="1140"/>
      <c r="IRM46" s="671"/>
      <c r="IRN46" s="672"/>
      <c r="IRO46" s="740"/>
      <c r="IRP46" s="1140"/>
      <c r="IRQ46" s="671"/>
      <c r="IRR46" s="672"/>
      <c r="IRS46" s="740"/>
      <c r="IRT46" s="1140"/>
      <c r="IRU46" s="671"/>
      <c r="IRV46" s="672"/>
      <c r="IRW46" s="740"/>
      <c r="IRX46" s="1140"/>
      <c r="IRY46" s="671"/>
      <c r="IRZ46" s="672"/>
      <c r="ISA46" s="740"/>
      <c r="ISB46" s="1140"/>
      <c r="ISC46" s="671"/>
      <c r="ISD46" s="672"/>
      <c r="ISE46" s="740"/>
      <c r="ISF46" s="1140"/>
      <c r="ISG46" s="671"/>
      <c r="ISH46" s="672"/>
      <c r="ISI46" s="740"/>
      <c r="ISJ46" s="1140"/>
      <c r="ISK46" s="671"/>
      <c r="ISL46" s="672"/>
      <c r="ISM46" s="740"/>
      <c r="ISN46" s="1140"/>
      <c r="ISO46" s="671"/>
      <c r="ISP46" s="672"/>
      <c r="ISQ46" s="740"/>
      <c r="ISR46" s="1140"/>
      <c r="ISS46" s="671"/>
      <c r="IST46" s="672"/>
      <c r="ISU46" s="740"/>
      <c r="ISV46" s="1140"/>
      <c r="ISW46" s="671"/>
      <c r="ISX46" s="672"/>
      <c r="ISY46" s="740"/>
      <c r="ISZ46" s="1140"/>
      <c r="ITA46" s="671"/>
      <c r="ITB46" s="672"/>
      <c r="ITC46" s="740"/>
      <c r="ITD46" s="1140"/>
      <c r="ITE46" s="671"/>
      <c r="ITF46" s="672"/>
      <c r="ITG46" s="740"/>
      <c r="ITH46" s="1140"/>
      <c r="ITI46" s="671"/>
      <c r="ITJ46" s="672"/>
      <c r="ITK46" s="740"/>
      <c r="ITL46" s="1140"/>
      <c r="ITM46" s="671"/>
      <c r="ITN46" s="672"/>
      <c r="ITO46" s="740"/>
      <c r="ITP46" s="1140"/>
      <c r="ITQ46" s="671"/>
      <c r="ITR46" s="672"/>
      <c r="ITS46" s="740"/>
      <c r="ITT46" s="1140"/>
      <c r="ITU46" s="671"/>
      <c r="ITV46" s="672"/>
      <c r="ITW46" s="740"/>
      <c r="ITX46" s="1140"/>
      <c r="ITY46" s="671"/>
      <c r="ITZ46" s="672"/>
      <c r="IUA46" s="740"/>
      <c r="IUB46" s="1140"/>
      <c r="IUC46" s="671"/>
      <c r="IUD46" s="672"/>
      <c r="IUE46" s="740"/>
      <c r="IUF46" s="1140"/>
      <c r="IUG46" s="671"/>
      <c r="IUH46" s="672"/>
      <c r="IUI46" s="740"/>
      <c r="IUJ46" s="1140"/>
      <c r="IUK46" s="671"/>
      <c r="IUL46" s="672"/>
      <c r="IUM46" s="740"/>
      <c r="IUN46" s="1140"/>
      <c r="IUO46" s="671"/>
      <c r="IUP46" s="672"/>
      <c r="IUQ46" s="740"/>
      <c r="IUR46" s="1140"/>
      <c r="IUS46" s="671"/>
      <c r="IUT46" s="672"/>
      <c r="IUU46" s="740"/>
      <c r="IUV46" s="1140"/>
      <c r="IUW46" s="671"/>
      <c r="IUX46" s="672"/>
      <c r="IUY46" s="740"/>
      <c r="IUZ46" s="1140"/>
      <c r="IVA46" s="671"/>
      <c r="IVB46" s="672"/>
      <c r="IVC46" s="740"/>
      <c r="IVD46" s="1140"/>
      <c r="IVE46" s="671"/>
      <c r="IVF46" s="672"/>
      <c r="IVG46" s="740"/>
      <c r="IVH46" s="1140"/>
      <c r="IVI46" s="671"/>
      <c r="IVJ46" s="672"/>
      <c r="IVK46" s="740"/>
      <c r="IVL46" s="1140"/>
      <c r="IVM46" s="671"/>
      <c r="IVN46" s="672"/>
      <c r="IVO46" s="740"/>
      <c r="IVP46" s="1140"/>
      <c r="IVQ46" s="671"/>
      <c r="IVR46" s="672"/>
      <c r="IVS46" s="740"/>
      <c r="IVT46" s="1140"/>
      <c r="IVU46" s="671"/>
      <c r="IVV46" s="672"/>
      <c r="IVW46" s="740"/>
      <c r="IVX46" s="1140"/>
      <c r="IVY46" s="671"/>
      <c r="IVZ46" s="672"/>
      <c r="IWA46" s="740"/>
      <c r="IWB46" s="1140"/>
      <c r="IWC46" s="671"/>
      <c r="IWD46" s="672"/>
      <c r="IWE46" s="740"/>
      <c r="IWF46" s="1140"/>
      <c r="IWG46" s="671"/>
      <c r="IWH46" s="672"/>
      <c r="IWI46" s="740"/>
      <c r="IWJ46" s="1140"/>
      <c r="IWK46" s="671"/>
      <c r="IWL46" s="672"/>
      <c r="IWM46" s="740"/>
      <c r="IWN46" s="1140"/>
      <c r="IWO46" s="671"/>
      <c r="IWP46" s="672"/>
      <c r="IWQ46" s="740"/>
      <c r="IWR46" s="1140"/>
      <c r="IWS46" s="671"/>
      <c r="IWT46" s="672"/>
      <c r="IWU46" s="740"/>
      <c r="IWV46" s="1140"/>
      <c r="IWW46" s="671"/>
      <c r="IWX46" s="672"/>
      <c r="IWY46" s="740"/>
      <c r="IWZ46" s="1140"/>
      <c r="IXA46" s="671"/>
      <c r="IXB46" s="672"/>
      <c r="IXC46" s="740"/>
      <c r="IXD46" s="1140"/>
      <c r="IXE46" s="671"/>
      <c r="IXF46" s="672"/>
      <c r="IXG46" s="740"/>
      <c r="IXH46" s="1140"/>
      <c r="IXI46" s="671"/>
      <c r="IXJ46" s="672"/>
      <c r="IXK46" s="740"/>
      <c r="IXL46" s="1140"/>
      <c r="IXM46" s="671"/>
      <c r="IXN46" s="672"/>
      <c r="IXO46" s="740"/>
      <c r="IXP46" s="1140"/>
      <c r="IXQ46" s="671"/>
      <c r="IXR46" s="672"/>
      <c r="IXS46" s="740"/>
      <c r="IXT46" s="1140"/>
      <c r="IXU46" s="671"/>
      <c r="IXV46" s="672"/>
      <c r="IXW46" s="740"/>
      <c r="IXX46" s="1140"/>
      <c r="IXY46" s="671"/>
      <c r="IXZ46" s="672"/>
      <c r="IYA46" s="740"/>
      <c r="IYB46" s="1140"/>
      <c r="IYC46" s="671"/>
      <c r="IYD46" s="672"/>
      <c r="IYE46" s="740"/>
      <c r="IYF46" s="1140"/>
      <c r="IYG46" s="671"/>
      <c r="IYH46" s="672"/>
      <c r="IYI46" s="740"/>
      <c r="IYJ46" s="1140"/>
      <c r="IYK46" s="671"/>
      <c r="IYL46" s="672"/>
      <c r="IYM46" s="740"/>
      <c r="IYN46" s="1140"/>
      <c r="IYO46" s="671"/>
      <c r="IYP46" s="672"/>
      <c r="IYQ46" s="740"/>
      <c r="IYR46" s="1140"/>
      <c r="IYS46" s="671"/>
      <c r="IYT46" s="672"/>
      <c r="IYU46" s="740"/>
      <c r="IYV46" s="1140"/>
      <c r="IYW46" s="671"/>
      <c r="IYX46" s="672"/>
      <c r="IYY46" s="740"/>
      <c r="IYZ46" s="1140"/>
      <c r="IZA46" s="671"/>
      <c r="IZB46" s="672"/>
      <c r="IZC46" s="740"/>
      <c r="IZD46" s="1140"/>
      <c r="IZE46" s="671"/>
      <c r="IZF46" s="672"/>
      <c r="IZG46" s="740"/>
      <c r="IZH46" s="1140"/>
      <c r="IZI46" s="671"/>
      <c r="IZJ46" s="672"/>
      <c r="IZK46" s="740"/>
      <c r="IZL46" s="1140"/>
      <c r="IZM46" s="671"/>
      <c r="IZN46" s="672"/>
      <c r="IZO46" s="740"/>
      <c r="IZP46" s="1140"/>
      <c r="IZQ46" s="671"/>
      <c r="IZR46" s="672"/>
      <c r="IZS46" s="740"/>
      <c r="IZT46" s="1140"/>
      <c r="IZU46" s="671"/>
      <c r="IZV46" s="672"/>
      <c r="IZW46" s="740"/>
      <c r="IZX46" s="1140"/>
      <c r="IZY46" s="671"/>
      <c r="IZZ46" s="672"/>
      <c r="JAA46" s="740"/>
      <c r="JAB46" s="1140"/>
      <c r="JAC46" s="671"/>
      <c r="JAD46" s="672"/>
      <c r="JAE46" s="740"/>
      <c r="JAF46" s="1140"/>
      <c r="JAG46" s="671"/>
      <c r="JAH46" s="672"/>
      <c r="JAI46" s="740"/>
      <c r="JAJ46" s="1140"/>
      <c r="JAK46" s="671"/>
      <c r="JAL46" s="672"/>
      <c r="JAM46" s="740"/>
      <c r="JAN46" s="1140"/>
      <c r="JAO46" s="671"/>
      <c r="JAP46" s="672"/>
      <c r="JAQ46" s="740"/>
      <c r="JAR46" s="1140"/>
      <c r="JAS46" s="671"/>
      <c r="JAT46" s="672"/>
      <c r="JAU46" s="740"/>
      <c r="JAV46" s="1140"/>
      <c r="JAW46" s="671"/>
      <c r="JAX46" s="672"/>
      <c r="JAY46" s="740"/>
      <c r="JAZ46" s="1140"/>
      <c r="JBA46" s="671"/>
      <c r="JBB46" s="672"/>
      <c r="JBC46" s="740"/>
      <c r="JBD46" s="1140"/>
      <c r="JBE46" s="671"/>
      <c r="JBF46" s="672"/>
      <c r="JBG46" s="740"/>
      <c r="JBH46" s="1140"/>
      <c r="JBI46" s="671"/>
      <c r="JBJ46" s="672"/>
      <c r="JBK46" s="740"/>
      <c r="JBL46" s="1140"/>
      <c r="JBM46" s="671"/>
      <c r="JBN46" s="672"/>
      <c r="JBO46" s="740"/>
      <c r="JBP46" s="1140"/>
      <c r="JBQ46" s="671"/>
      <c r="JBR46" s="672"/>
      <c r="JBS46" s="740"/>
      <c r="JBT46" s="1140"/>
      <c r="JBU46" s="671"/>
      <c r="JBV46" s="672"/>
      <c r="JBW46" s="740"/>
      <c r="JBX46" s="1140"/>
      <c r="JBY46" s="671"/>
      <c r="JBZ46" s="672"/>
      <c r="JCA46" s="740"/>
      <c r="JCB46" s="1140"/>
      <c r="JCC46" s="671"/>
      <c r="JCD46" s="672"/>
      <c r="JCE46" s="740"/>
      <c r="JCF46" s="1140"/>
      <c r="JCG46" s="671"/>
      <c r="JCH46" s="672"/>
      <c r="JCI46" s="740"/>
      <c r="JCJ46" s="1140"/>
      <c r="JCK46" s="671"/>
      <c r="JCL46" s="672"/>
      <c r="JCM46" s="740"/>
      <c r="JCN46" s="1140"/>
      <c r="JCO46" s="671"/>
      <c r="JCP46" s="672"/>
      <c r="JCQ46" s="740"/>
      <c r="JCR46" s="1140"/>
      <c r="JCS46" s="671"/>
      <c r="JCT46" s="672"/>
      <c r="JCU46" s="740"/>
      <c r="JCV46" s="1140"/>
      <c r="JCW46" s="671"/>
      <c r="JCX46" s="672"/>
      <c r="JCY46" s="740"/>
      <c r="JCZ46" s="1140"/>
      <c r="JDA46" s="671"/>
      <c r="JDB46" s="672"/>
      <c r="JDC46" s="740"/>
      <c r="JDD46" s="1140"/>
      <c r="JDE46" s="671"/>
      <c r="JDF46" s="672"/>
      <c r="JDG46" s="740"/>
      <c r="JDH46" s="1140"/>
      <c r="JDI46" s="671"/>
      <c r="JDJ46" s="672"/>
      <c r="JDK46" s="740"/>
      <c r="JDL46" s="1140"/>
      <c r="JDM46" s="671"/>
      <c r="JDN46" s="672"/>
      <c r="JDO46" s="740"/>
      <c r="JDP46" s="1140"/>
      <c r="JDQ46" s="671"/>
      <c r="JDR46" s="672"/>
      <c r="JDS46" s="740"/>
      <c r="JDT46" s="1140"/>
      <c r="JDU46" s="671"/>
      <c r="JDV46" s="672"/>
      <c r="JDW46" s="740"/>
      <c r="JDX46" s="1140"/>
      <c r="JDY46" s="671"/>
      <c r="JDZ46" s="672"/>
      <c r="JEA46" s="740"/>
      <c r="JEB46" s="1140"/>
      <c r="JEC46" s="671"/>
      <c r="JED46" s="672"/>
      <c r="JEE46" s="740"/>
      <c r="JEF46" s="1140"/>
      <c r="JEG46" s="671"/>
      <c r="JEH46" s="672"/>
      <c r="JEI46" s="740"/>
      <c r="JEJ46" s="1140"/>
      <c r="JEK46" s="671"/>
      <c r="JEL46" s="672"/>
      <c r="JEM46" s="740"/>
      <c r="JEN46" s="1140"/>
      <c r="JEO46" s="671"/>
      <c r="JEP46" s="672"/>
      <c r="JEQ46" s="740"/>
      <c r="JER46" s="1140"/>
      <c r="JES46" s="671"/>
      <c r="JET46" s="672"/>
      <c r="JEU46" s="740"/>
      <c r="JEV46" s="1140"/>
      <c r="JEW46" s="671"/>
      <c r="JEX46" s="672"/>
      <c r="JEY46" s="740"/>
      <c r="JEZ46" s="1140"/>
      <c r="JFA46" s="671"/>
      <c r="JFB46" s="672"/>
      <c r="JFC46" s="740"/>
      <c r="JFD46" s="1140"/>
      <c r="JFE46" s="671"/>
      <c r="JFF46" s="672"/>
      <c r="JFG46" s="740"/>
      <c r="JFH46" s="1140"/>
      <c r="JFI46" s="671"/>
      <c r="JFJ46" s="672"/>
      <c r="JFK46" s="740"/>
      <c r="JFL46" s="1140"/>
      <c r="JFM46" s="671"/>
      <c r="JFN46" s="672"/>
      <c r="JFO46" s="740"/>
      <c r="JFP46" s="1140"/>
      <c r="JFQ46" s="671"/>
      <c r="JFR46" s="672"/>
      <c r="JFS46" s="740"/>
      <c r="JFT46" s="1140"/>
      <c r="JFU46" s="671"/>
      <c r="JFV46" s="672"/>
      <c r="JFW46" s="740"/>
      <c r="JFX46" s="1140"/>
      <c r="JFY46" s="671"/>
      <c r="JFZ46" s="672"/>
      <c r="JGA46" s="740"/>
      <c r="JGB46" s="1140"/>
      <c r="JGC46" s="671"/>
      <c r="JGD46" s="672"/>
      <c r="JGE46" s="740"/>
      <c r="JGF46" s="1140"/>
      <c r="JGG46" s="671"/>
      <c r="JGH46" s="672"/>
      <c r="JGI46" s="740"/>
      <c r="JGJ46" s="1140"/>
      <c r="JGK46" s="671"/>
      <c r="JGL46" s="672"/>
      <c r="JGM46" s="740"/>
      <c r="JGN46" s="1140"/>
      <c r="JGO46" s="671"/>
      <c r="JGP46" s="672"/>
      <c r="JGQ46" s="740"/>
      <c r="JGR46" s="1140"/>
      <c r="JGS46" s="671"/>
      <c r="JGT46" s="672"/>
      <c r="JGU46" s="740"/>
      <c r="JGV46" s="1140"/>
      <c r="JGW46" s="671"/>
      <c r="JGX46" s="672"/>
      <c r="JGY46" s="740"/>
      <c r="JGZ46" s="1140"/>
      <c r="JHA46" s="671"/>
      <c r="JHB46" s="672"/>
      <c r="JHC46" s="740"/>
      <c r="JHD46" s="1140"/>
      <c r="JHE46" s="671"/>
      <c r="JHF46" s="672"/>
      <c r="JHG46" s="740"/>
      <c r="JHH46" s="1140"/>
      <c r="JHI46" s="671"/>
      <c r="JHJ46" s="672"/>
      <c r="JHK46" s="740"/>
      <c r="JHL46" s="1140"/>
      <c r="JHM46" s="671"/>
      <c r="JHN46" s="672"/>
      <c r="JHO46" s="740"/>
      <c r="JHP46" s="1140"/>
      <c r="JHQ46" s="671"/>
      <c r="JHR46" s="672"/>
      <c r="JHS46" s="740"/>
      <c r="JHT46" s="1140"/>
      <c r="JHU46" s="671"/>
      <c r="JHV46" s="672"/>
      <c r="JHW46" s="740"/>
      <c r="JHX46" s="1140"/>
      <c r="JHY46" s="671"/>
      <c r="JHZ46" s="672"/>
      <c r="JIA46" s="740"/>
      <c r="JIB46" s="1140"/>
      <c r="JIC46" s="671"/>
      <c r="JID46" s="672"/>
      <c r="JIE46" s="740"/>
      <c r="JIF46" s="1140"/>
      <c r="JIG46" s="671"/>
      <c r="JIH46" s="672"/>
      <c r="JII46" s="740"/>
      <c r="JIJ46" s="1140"/>
      <c r="JIK46" s="671"/>
      <c r="JIL46" s="672"/>
      <c r="JIM46" s="740"/>
      <c r="JIN46" s="1140"/>
      <c r="JIO46" s="671"/>
      <c r="JIP46" s="672"/>
      <c r="JIQ46" s="740"/>
      <c r="JIR46" s="1140"/>
      <c r="JIS46" s="671"/>
      <c r="JIT46" s="672"/>
      <c r="JIU46" s="740"/>
      <c r="JIV46" s="1140"/>
      <c r="JIW46" s="671"/>
      <c r="JIX46" s="672"/>
      <c r="JIY46" s="740"/>
      <c r="JIZ46" s="1140"/>
      <c r="JJA46" s="671"/>
      <c r="JJB46" s="672"/>
      <c r="JJC46" s="740"/>
      <c r="JJD46" s="1140"/>
      <c r="JJE46" s="671"/>
      <c r="JJF46" s="672"/>
      <c r="JJG46" s="740"/>
      <c r="JJH46" s="1140"/>
      <c r="JJI46" s="671"/>
      <c r="JJJ46" s="672"/>
      <c r="JJK46" s="740"/>
      <c r="JJL46" s="1140"/>
      <c r="JJM46" s="671"/>
      <c r="JJN46" s="672"/>
      <c r="JJO46" s="740"/>
      <c r="JJP46" s="1140"/>
      <c r="JJQ46" s="671"/>
      <c r="JJR46" s="672"/>
      <c r="JJS46" s="740"/>
      <c r="JJT46" s="1140"/>
      <c r="JJU46" s="671"/>
      <c r="JJV46" s="672"/>
      <c r="JJW46" s="740"/>
      <c r="JJX46" s="1140"/>
      <c r="JJY46" s="671"/>
      <c r="JJZ46" s="672"/>
      <c r="JKA46" s="740"/>
      <c r="JKB46" s="1140"/>
      <c r="JKC46" s="671"/>
      <c r="JKD46" s="672"/>
      <c r="JKE46" s="740"/>
      <c r="JKF46" s="1140"/>
      <c r="JKG46" s="671"/>
      <c r="JKH46" s="672"/>
      <c r="JKI46" s="740"/>
      <c r="JKJ46" s="1140"/>
      <c r="JKK46" s="671"/>
      <c r="JKL46" s="672"/>
      <c r="JKM46" s="740"/>
      <c r="JKN46" s="1140"/>
      <c r="JKO46" s="671"/>
      <c r="JKP46" s="672"/>
      <c r="JKQ46" s="740"/>
      <c r="JKR46" s="1140"/>
      <c r="JKS46" s="671"/>
      <c r="JKT46" s="672"/>
      <c r="JKU46" s="740"/>
      <c r="JKV46" s="1140"/>
      <c r="JKW46" s="671"/>
      <c r="JKX46" s="672"/>
      <c r="JKY46" s="740"/>
      <c r="JKZ46" s="1140"/>
      <c r="JLA46" s="671"/>
      <c r="JLB46" s="672"/>
      <c r="JLC46" s="740"/>
      <c r="JLD46" s="1140"/>
      <c r="JLE46" s="671"/>
      <c r="JLF46" s="672"/>
      <c r="JLG46" s="740"/>
      <c r="JLH46" s="1140"/>
      <c r="JLI46" s="671"/>
      <c r="JLJ46" s="672"/>
      <c r="JLK46" s="740"/>
      <c r="JLL46" s="1140"/>
      <c r="JLM46" s="671"/>
      <c r="JLN46" s="672"/>
      <c r="JLO46" s="740"/>
      <c r="JLP46" s="1140"/>
      <c r="JLQ46" s="671"/>
      <c r="JLR46" s="672"/>
      <c r="JLS46" s="740"/>
      <c r="JLT46" s="1140"/>
      <c r="JLU46" s="671"/>
      <c r="JLV46" s="672"/>
      <c r="JLW46" s="740"/>
      <c r="JLX46" s="1140"/>
      <c r="JLY46" s="671"/>
      <c r="JLZ46" s="672"/>
      <c r="JMA46" s="740"/>
      <c r="JMB46" s="1140"/>
      <c r="JMC46" s="671"/>
      <c r="JMD46" s="672"/>
      <c r="JME46" s="740"/>
      <c r="JMF46" s="1140"/>
      <c r="JMG46" s="671"/>
      <c r="JMH46" s="672"/>
      <c r="JMI46" s="740"/>
      <c r="JMJ46" s="1140"/>
      <c r="JMK46" s="671"/>
      <c r="JML46" s="672"/>
      <c r="JMM46" s="740"/>
      <c r="JMN46" s="1140"/>
      <c r="JMO46" s="671"/>
      <c r="JMP46" s="672"/>
      <c r="JMQ46" s="740"/>
      <c r="JMR46" s="1140"/>
      <c r="JMS46" s="671"/>
      <c r="JMT46" s="672"/>
      <c r="JMU46" s="740"/>
      <c r="JMV46" s="1140"/>
      <c r="JMW46" s="671"/>
      <c r="JMX46" s="672"/>
      <c r="JMY46" s="740"/>
      <c r="JMZ46" s="1140"/>
      <c r="JNA46" s="671"/>
      <c r="JNB46" s="672"/>
      <c r="JNC46" s="740"/>
      <c r="JND46" s="1140"/>
      <c r="JNE46" s="671"/>
      <c r="JNF46" s="672"/>
      <c r="JNG46" s="740"/>
      <c r="JNH46" s="1140"/>
      <c r="JNI46" s="671"/>
      <c r="JNJ46" s="672"/>
      <c r="JNK46" s="740"/>
      <c r="JNL46" s="1140"/>
      <c r="JNM46" s="671"/>
      <c r="JNN46" s="672"/>
      <c r="JNO46" s="740"/>
      <c r="JNP46" s="1140"/>
      <c r="JNQ46" s="671"/>
      <c r="JNR46" s="672"/>
      <c r="JNS46" s="740"/>
      <c r="JNT46" s="1140"/>
      <c r="JNU46" s="671"/>
      <c r="JNV46" s="672"/>
      <c r="JNW46" s="740"/>
      <c r="JNX46" s="1140"/>
      <c r="JNY46" s="671"/>
      <c r="JNZ46" s="672"/>
      <c r="JOA46" s="740"/>
      <c r="JOB46" s="1140"/>
      <c r="JOC46" s="671"/>
      <c r="JOD46" s="672"/>
      <c r="JOE46" s="740"/>
      <c r="JOF46" s="1140"/>
      <c r="JOG46" s="671"/>
      <c r="JOH46" s="672"/>
      <c r="JOI46" s="740"/>
      <c r="JOJ46" s="1140"/>
      <c r="JOK46" s="671"/>
      <c r="JOL46" s="672"/>
      <c r="JOM46" s="740"/>
      <c r="JON46" s="1140"/>
      <c r="JOO46" s="671"/>
      <c r="JOP46" s="672"/>
      <c r="JOQ46" s="740"/>
      <c r="JOR46" s="1140"/>
      <c r="JOS46" s="671"/>
      <c r="JOT46" s="672"/>
      <c r="JOU46" s="740"/>
      <c r="JOV46" s="1140"/>
      <c r="JOW46" s="671"/>
      <c r="JOX46" s="672"/>
      <c r="JOY46" s="740"/>
      <c r="JOZ46" s="1140"/>
      <c r="JPA46" s="671"/>
      <c r="JPB46" s="672"/>
      <c r="JPC46" s="740"/>
      <c r="JPD46" s="1140"/>
      <c r="JPE46" s="671"/>
      <c r="JPF46" s="672"/>
      <c r="JPG46" s="740"/>
      <c r="JPH46" s="1140"/>
      <c r="JPI46" s="671"/>
      <c r="JPJ46" s="672"/>
      <c r="JPK46" s="740"/>
      <c r="JPL46" s="1140"/>
      <c r="JPM46" s="671"/>
      <c r="JPN46" s="672"/>
      <c r="JPO46" s="740"/>
      <c r="JPP46" s="1140"/>
      <c r="JPQ46" s="671"/>
      <c r="JPR46" s="672"/>
      <c r="JPS46" s="740"/>
      <c r="JPT46" s="1140"/>
      <c r="JPU46" s="671"/>
      <c r="JPV46" s="672"/>
      <c r="JPW46" s="740"/>
      <c r="JPX46" s="1140"/>
      <c r="JPY46" s="671"/>
      <c r="JPZ46" s="672"/>
      <c r="JQA46" s="740"/>
      <c r="JQB46" s="1140"/>
      <c r="JQC46" s="671"/>
      <c r="JQD46" s="672"/>
      <c r="JQE46" s="740"/>
      <c r="JQF46" s="1140"/>
      <c r="JQG46" s="671"/>
      <c r="JQH46" s="672"/>
      <c r="JQI46" s="740"/>
      <c r="JQJ46" s="1140"/>
      <c r="JQK46" s="671"/>
      <c r="JQL46" s="672"/>
      <c r="JQM46" s="740"/>
      <c r="JQN46" s="1140"/>
      <c r="JQO46" s="671"/>
      <c r="JQP46" s="672"/>
      <c r="JQQ46" s="740"/>
      <c r="JQR46" s="1140"/>
      <c r="JQS46" s="671"/>
      <c r="JQT46" s="672"/>
      <c r="JQU46" s="740"/>
      <c r="JQV46" s="1140"/>
      <c r="JQW46" s="671"/>
      <c r="JQX46" s="672"/>
      <c r="JQY46" s="740"/>
      <c r="JQZ46" s="1140"/>
      <c r="JRA46" s="671"/>
      <c r="JRB46" s="672"/>
      <c r="JRC46" s="740"/>
      <c r="JRD46" s="1140"/>
      <c r="JRE46" s="671"/>
      <c r="JRF46" s="672"/>
      <c r="JRG46" s="740"/>
      <c r="JRH46" s="1140"/>
      <c r="JRI46" s="671"/>
      <c r="JRJ46" s="672"/>
      <c r="JRK46" s="740"/>
      <c r="JRL46" s="1140"/>
      <c r="JRM46" s="671"/>
      <c r="JRN46" s="672"/>
      <c r="JRO46" s="740"/>
      <c r="JRP46" s="1140"/>
      <c r="JRQ46" s="671"/>
      <c r="JRR46" s="672"/>
      <c r="JRS46" s="740"/>
      <c r="JRT46" s="1140"/>
      <c r="JRU46" s="671"/>
      <c r="JRV46" s="672"/>
      <c r="JRW46" s="740"/>
      <c r="JRX46" s="1140"/>
      <c r="JRY46" s="671"/>
      <c r="JRZ46" s="672"/>
      <c r="JSA46" s="740"/>
      <c r="JSB46" s="1140"/>
      <c r="JSC46" s="671"/>
      <c r="JSD46" s="672"/>
      <c r="JSE46" s="740"/>
      <c r="JSF46" s="1140"/>
      <c r="JSG46" s="671"/>
      <c r="JSH46" s="672"/>
      <c r="JSI46" s="740"/>
      <c r="JSJ46" s="1140"/>
      <c r="JSK46" s="671"/>
      <c r="JSL46" s="672"/>
      <c r="JSM46" s="740"/>
      <c r="JSN46" s="1140"/>
      <c r="JSO46" s="671"/>
      <c r="JSP46" s="672"/>
      <c r="JSQ46" s="740"/>
      <c r="JSR46" s="1140"/>
      <c r="JSS46" s="671"/>
      <c r="JST46" s="672"/>
      <c r="JSU46" s="740"/>
      <c r="JSV46" s="1140"/>
      <c r="JSW46" s="671"/>
      <c r="JSX46" s="672"/>
      <c r="JSY46" s="740"/>
      <c r="JSZ46" s="1140"/>
      <c r="JTA46" s="671"/>
      <c r="JTB46" s="672"/>
      <c r="JTC46" s="740"/>
      <c r="JTD46" s="1140"/>
      <c r="JTE46" s="671"/>
      <c r="JTF46" s="672"/>
      <c r="JTG46" s="740"/>
      <c r="JTH46" s="1140"/>
      <c r="JTI46" s="671"/>
      <c r="JTJ46" s="672"/>
      <c r="JTK46" s="740"/>
      <c r="JTL46" s="1140"/>
      <c r="JTM46" s="671"/>
      <c r="JTN46" s="672"/>
      <c r="JTO46" s="740"/>
      <c r="JTP46" s="1140"/>
      <c r="JTQ46" s="671"/>
      <c r="JTR46" s="672"/>
      <c r="JTS46" s="740"/>
      <c r="JTT46" s="1140"/>
      <c r="JTU46" s="671"/>
      <c r="JTV46" s="672"/>
      <c r="JTW46" s="740"/>
      <c r="JTX46" s="1140"/>
      <c r="JTY46" s="671"/>
      <c r="JTZ46" s="672"/>
      <c r="JUA46" s="740"/>
      <c r="JUB46" s="1140"/>
      <c r="JUC46" s="671"/>
      <c r="JUD46" s="672"/>
      <c r="JUE46" s="740"/>
      <c r="JUF46" s="1140"/>
      <c r="JUG46" s="671"/>
      <c r="JUH46" s="672"/>
      <c r="JUI46" s="740"/>
      <c r="JUJ46" s="1140"/>
      <c r="JUK46" s="671"/>
      <c r="JUL46" s="672"/>
      <c r="JUM46" s="740"/>
      <c r="JUN46" s="1140"/>
      <c r="JUO46" s="671"/>
      <c r="JUP46" s="672"/>
      <c r="JUQ46" s="740"/>
      <c r="JUR46" s="1140"/>
      <c r="JUS46" s="671"/>
      <c r="JUT46" s="672"/>
      <c r="JUU46" s="740"/>
      <c r="JUV46" s="1140"/>
      <c r="JUW46" s="671"/>
      <c r="JUX46" s="672"/>
      <c r="JUY46" s="740"/>
      <c r="JUZ46" s="1140"/>
      <c r="JVA46" s="671"/>
      <c r="JVB46" s="672"/>
      <c r="JVC46" s="740"/>
      <c r="JVD46" s="1140"/>
      <c r="JVE46" s="671"/>
      <c r="JVF46" s="672"/>
      <c r="JVG46" s="740"/>
      <c r="JVH46" s="1140"/>
      <c r="JVI46" s="671"/>
      <c r="JVJ46" s="672"/>
      <c r="JVK46" s="740"/>
      <c r="JVL46" s="1140"/>
      <c r="JVM46" s="671"/>
      <c r="JVN46" s="672"/>
      <c r="JVO46" s="740"/>
      <c r="JVP46" s="1140"/>
      <c r="JVQ46" s="671"/>
      <c r="JVR46" s="672"/>
      <c r="JVS46" s="740"/>
      <c r="JVT46" s="1140"/>
      <c r="JVU46" s="671"/>
      <c r="JVV46" s="672"/>
      <c r="JVW46" s="740"/>
      <c r="JVX46" s="1140"/>
      <c r="JVY46" s="671"/>
      <c r="JVZ46" s="672"/>
      <c r="JWA46" s="740"/>
      <c r="JWB46" s="1140"/>
      <c r="JWC46" s="671"/>
      <c r="JWD46" s="672"/>
      <c r="JWE46" s="740"/>
      <c r="JWF46" s="1140"/>
      <c r="JWG46" s="671"/>
      <c r="JWH46" s="672"/>
      <c r="JWI46" s="740"/>
      <c r="JWJ46" s="1140"/>
      <c r="JWK46" s="671"/>
      <c r="JWL46" s="672"/>
      <c r="JWM46" s="740"/>
      <c r="JWN46" s="1140"/>
      <c r="JWO46" s="671"/>
      <c r="JWP46" s="672"/>
      <c r="JWQ46" s="740"/>
      <c r="JWR46" s="1140"/>
      <c r="JWS46" s="671"/>
      <c r="JWT46" s="672"/>
      <c r="JWU46" s="740"/>
      <c r="JWV46" s="1140"/>
      <c r="JWW46" s="671"/>
      <c r="JWX46" s="672"/>
      <c r="JWY46" s="740"/>
      <c r="JWZ46" s="1140"/>
      <c r="JXA46" s="671"/>
      <c r="JXB46" s="672"/>
      <c r="JXC46" s="740"/>
      <c r="JXD46" s="1140"/>
      <c r="JXE46" s="671"/>
      <c r="JXF46" s="672"/>
      <c r="JXG46" s="740"/>
      <c r="JXH46" s="1140"/>
      <c r="JXI46" s="671"/>
      <c r="JXJ46" s="672"/>
      <c r="JXK46" s="740"/>
      <c r="JXL46" s="1140"/>
      <c r="JXM46" s="671"/>
      <c r="JXN46" s="672"/>
      <c r="JXO46" s="740"/>
      <c r="JXP46" s="1140"/>
      <c r="JXQ46" s="671"/>
      <c r="JXR46" s="672"/>
      <c r="JXS46" s="740"/>
      <c r="JXT46" s="1140"/>
      <c r="JXU46" s="671"/>
      <c r="JXV46" s="672"/>
      <c r="JXW46" s="740"/>
      <c r="JXX46" s="1140"/>
      <c r="JXY46" s="671"/>
      <c r="JXZ46" s="672"/>
      <c r="JYA46" s="740"/>
      <c r="JYB46" s="1140"/>
      <c r="JYC46" s="671"/>
      <c r="JYD46" s="672"/>
      <c r="JYE46" s="740"/>
      <c r="JYF46" s="1140"/>
      <c r="JYG46" s="671"/>
      <c r="JYH46" s="672"/>
      <c r="JYI46" s="740"/>
      <c r="JYJ46" s="1140"/>
      <c r="JYK46" s="671"/>
      <c r="JYL46" s="672"/>
      <c r="JYM46" s="740"/>
      <c r="JYN46" s="1140"/>
      <c r="JYO46" s="671"/>
      <c r="JYP46" s="672"/>
      <c r="JYQ46" s="740"/>
      <c r="JYR46" s="1140"/>
      <c r="JYS46" s="671"/>
      <c r="JYT46" s="672"/>
      <c r="JYU46" s="740"/>
      <c r="JYV46" s="1140"/>
      <c r="JYW46" s="671"/>
      <c r="JYX46" s="672"/>
      <c r="JYY46" s="740"/>
      <c r="JYZ46" s="1140"/>
      <c r="JZA46" s="671"/>
      <c r="JZB46" s="672"/>
      <c r="JZC46" s="740"/>
      <c r="JZD46" s="1140"/>
      <c r="JZE46" s="671"/>
      <c r="JZF46" s="672"/>
      <c r="JZG46" s="740"/>
      <c r="JZH46" s="1140"/>
      <c r="JZI46" s="671"/>
      <c r="JZJ46" s="672"/>
      <c r="JZK46" s="740"/>
      <c r="JZL46" s="1140"/>
      <c r="JZM46" s="671"/>
      <c r="JZN46" s="672"/>
      <c r="JZO46" s="740"/>
      <c r="JZP46" s="1140"/>
      <c r="JZQ46" s="671"/>
      <c r="JZR46" s="672"/>
      <c r="JZS46" s="740"/>
      <c r="JZT46" s="1140"/>
      <c r="JZU46" s="671"/>
      <c r="JZV46" s="672"/>
      <c r="JZW46" s="740"/>
      <c r="JZX46" s="1140"/>
      <c r="JZY46" s="671"/>
      <c r="JZZ46" s="672"/>
      <c r="KAA46" s="740"/>
      <c r="KAB46" s="1140"/>
      <c r="KAC46" s="671"/>
      <c r="KAD46" s="672"/>
      <c r="KAE46" s="740"/>
      <c r="KAF46" s="1140"/>
      <c r="KAG46" s="671"/>
      <c r="KAH46" s="672"/>
      <c r="KAI46" s="740"/>
      <c r="KAJ46" s="1140"/>
      <c r="KAK46" s="671"/>
      <c r="KAL46" s="672"/>
      <c r="KAM46" s="740"/>
      <c r="KAN46" s="1140"/>
      <c r="KAO46" s="671"/>
      <c r="KAP46" s="672"/>
      <c r="KAQ46" s="740"/>
      <c r="KAR46" s="1140"/>
      <c r="KAS46" s="671"/>
      <c r="KAT46" s="672"/>
      <c r="KAU46" s="740"/>
      <c r="KAV46" s="1140"/>
      <c r="KAW46" s="671"/>
      <c r="KAX46" s="672"/>
      <c r="KAY46" s="740"/>
      <c r="KAZ46" s="1140"/>
      <c r="KBA46" s="671"/>
      <c r="KBB46" s="672"/>
      <c r="KBC46" s="740"/>
      <c r="KBD46" s="1140"/>
      <c r="KBE46" s="671"/>
      <c r="KBF46" s="672"/>
      <c r="KBG46" s="740"/>
      <c r="KBH46" s="1140"/>
      <c r="KBI46" s="671"/>
      <c r="KBJ46" s="672"/>
      <c r="KBK46" s="740"/>
      <c r="KBL46" s="1140"/>
      <c r="KBM46" s="671"/>
      <c r="KBN46" s="672"/>
      <c r="KBO46" s="740"/>
      <c r="KBP46" s="1140"/>
      <c r="KBQ46" s="671"/>
      <c r="KBR46" s="672"/>
      <c r="KBS46" s="740"/>
      <c r="KBT46" s="1140"/>
      <c r="KBU46" s="671"/>
      <c r="KBV46" s="672"/>
      <c r="KBW46" s="740"/>
      <c r="KBX46" s="1140"/>
      <c r="KBY46" s="671"/>
      <c r="KBZ46" s="672"/>
      <c r="KCA46" s="740"/>
      <c r="KCB46" s="1140"/>
      <c r="KCC46" s="671"/>
      <c r="KCD46" s="672"/>
      <c r="KCE46" s="740"/>
      <c r="KCF46" s="1140"/>
      <c r="KCG46" s="671"/>
      <c r="KCH46" s="672"/>
      <c r="KCI46" s="740"/>
      <c r="KCJ46" s="1140"/>
      <c r="KCK46" s="671"/>
      <c r="KCL46" s="672"/>
      <c r="KCM46" s="740"/>
      <c r="KCN46" s="1140"/>
      <c r="KCO46" s="671"/>
      <c r="KCP46" s="672"/>
      <c r="KCQ46" s="740"/>
      <c r="KCR46" s="1140"/>
      <c r="KCS46" s="671"/>
      <c r="KCT46" s="672"/>
      <c r="KCU46" s="740"/>
      <c r="KCV46" s="1140"/>
      <c r="KCW46" s="671"/>
      <c r="KCX46" s="672"/>
      <c r="KCY46" s="740"/>
      <c r="KCZ46" s="1140"/>
      <c r="KDA46" s="671"/>
      <c r="KDB46" s="672"/>
      <c r="KDC46" s="740"/>
      <c r="KDD46" s="1140"/>
      <c r="KDE46" s="671"/>
      <c r="KDF46" s="672"/>
      <c r="KDG46" s="740"/>
      <c r="KDH46" s="1140"/>
      <c r="KDI46" s="671"/>
      <c r="KDJ46" s="672"/>
      <c r="KDK46" s="740"/>
      <c r="KDL46" s="1140"/>
      <c r="KDM46" s="671"/>
      <c r="KDN46" s="672"/>
      <c r="KDO46" s="740"/>
      <c r="KDP46" s="1140"/>
      <c r="KDQ46" s="671"/>
      <c r="KDR46" s="672"/>
      <c r="KDS46" s="740"/>
      <c r="KDT46" s="1140"/>
      <c r="KDU46" s="671"/>
      <c r="KDV46" s="672"/>
      <c r="KDW46" s="740"/>
      <c r="KDX46" s="1140"/>
      <c r="KDY46" s="671"/>
      <c r="KDZ46" s="672"/>
      <c r="KEA46" s="740"/>
      <c r="KEB46" s="1140"/>
      <c r="KEC46" s="671"/>
      <c r="KED46" s="672"/>
      <c r="KEE46" s="740"/>
      <c r="KEF46" s="1140"/>
      <c r="KEG46" s="671"/>
      <c r="KEH46" s="672"/>
      <c r="KEI46" s="740"/>
      <c r="KEJ46" s="1140"/>
      <c r="KEK46" s="671"/>
      <c r="KEL46" s="672"/>
      <c r="KEM46" s="740"/>
      <c r="KEN46" s="1140"/>
      <c r="KEO46" s="671"/>
      <c r="KEP46" s="672"/>
      <c r="KEQ46" s="740"/>
      <c r="KER46" s="1140"/>
      <c r="KES46" s="671"/>
      <c r="KET46" s="672"/>
      <c r="KEU46" s="740"/>
      <c r="KEV46" s="1140"/>
      <c r="KEW46" s="671"/>
      <c r="KEX46" s="672"/>
      <c r="KEY46" s="740"/>
      <c r="KEZ46" s="1140"/>
      <c r="KFA46" s="671"/>
      <c r="KFB46" s="672"/>
      <c r="KFC46" s="740"/>
      <c r="KFD46" s="1140"/>
      <c r="KFE46" s="671"/>
      <c r="KFF46" s="672"/>
      <c r="KFG46" s="740"/>
      <c r="KFH46" s="1140"/>
      <c r="KFI46" s="671"/>
      <c r="KFJ46" s="672"/>
      <c r="KFK46" s="740"/>
      <c r="KFL46" s="1140"/>
      <c r="KFM46" s="671"/>
      <c r="KFN46" s="672"/>
      <c r="KFO46" s="740"/>
      <c r="KFP46" s="1140"/>
      <c r="KFQ46" s="671"/>
      <c r="KFR46" s="672"/>
      <c r="KFS46" s="740"/>
      <c r="KFT46" s="1140"/>
      <c r="KFU46" s="671"/>
      <c r="KFV46" s="672"/>
      <c r="KFW46" s="740"/>
      <c r="KFX46" s="1140"/>
      <c r="KFY46" s="671"/>
      <c r="KFZ46" s="672"/>
      <c r="KGA46" s="740"/>
      <c r="KGB46" s="1140"/>
      <c r="KGC46" s="671"/>
      <c r="KGD46" s="672"/>
      <c r="KGE46" s="740"/>
      <c r="KGF46" s="1140"/>
      <c r="KGG46" s="671"/>
      <c r="KGH46" s="672"/>
      <c r="KGI46" s="740"/>
      <c r="KGJ46" s="1140"/>
      <c r="KGK46" s="671"/>
      <c r="KGL46" s="672"/>
      <c r="KGM46" s="740"/>
      <c r="KGN46" s="1140"/>
      <c r="KGO46" s="671"/>
      <c r="KGP46" s="672"/>
      <c r="KGQ46" s="740"/>
      <c r="KGR46" s="1140"/>
      <c r="KGS46" s="671"/>
      <c r="KGT46" s="672"/>
      <c r="KGU46" s="740"/>
      <c r="KGV46" s="1140"/>
      <c r="KGW46" s="671"/>
      <c r="KGX46" s="672"/>
      <c r="KGY46" s="740"/>
      <c r="KGZ46" s="1140"/>
      <c r="KHA46" s="671"/>
      <c r="KHB46" s="672"/>
      <c r="KHC46" s="740"/>
      <c r="KHD46" s="1140"/>
      <c r="KHE46" s="671"/>
      <c r="KHF46" s="672"/>
      <c r="KHG46" s="740"/>
      <c r="KHH46" s="1140"/>
      <c r="KHI46" s="671"/>
      <c r="KHJ46" s="672"/>
      <c r="KHK46" s="740"/>
      <c r="KHL46" s="1140"/>
      <c r="KHM46" s="671"/>
      <c r="KHN46" s="672"/>
      <c r="KHO46" s="740"/>
      <c r="KHP46" s="1140"/>
      <c r="KHQ46" s="671"/>
      <c r="KHR46" s="672"/>
      <c r="KHS46" s="740"/>
      <c r="KHT46" s="1140"/>
      <c r="KHU46" s="671"/>
      <c r="KHV46" s="672"/>
      <c r="KHW46" s="740"/>
      <c r="KHX46" s="1140"/>
      <c r="KHY46" s="671"/>
      <c r="KHZ46" s="672"/>
      <c r="KIA46" s="740"/>
      <c r="KIB46" s="1140"/>
      <c r="KIC46" s="671"/>
      <c r="KID46" s="672"/>
      <c r="KIE46" s="740"/>
      <c r="KIF46" s="1140"/>
      <c r="KIG46" s="671"/>
      <c r="KIH46" s="672"/>
      <c r="KII46" s="740"/>
      <c r="KIJ46" s="1140"/>
      <c r="KIK46" s="671"/>
      <c r="KIL46" s="672"/>
      <c r="KIM46" s="740"/>
      <c r="KIN46" s="1140"/>
      <c r="KIO46" s="671"/>
      <c r="KIP46" s="672"/>
      <c r="KIQ46" s="740"/>
      <c r="KIR46" s="1140"/>
      <c r="KIS46" s="671"/>
      <c r="KIT46" s="672"/>
      <c r="KIU46" s="740"/>
      <c r="KIV46" s="1140"/>
      <c r="KIW46" s="671"/>
      <c r="KIX46" s="672"/>
      <c r="KIY46" s="740"/>
      <c r="KIZ46" s="1140"/>
      <c r="KJA46" s="671"/>
      <c r="KJB46" s="672"/>
      <c r="KJC46" s="740"/>
      <c r="KJD46" s="1140"/>
      <c r="KJE46" s="671"/>
      <c r="KJF46" s="672"/>
      <c r="KJG46" s="740"/>
      <c r="KJH46" s="1140"/>
      <c r="KJI46" s="671"/>
      <c r="KJJ46" s="672"/>
      <c r="KJK46" s="740"/>
      <c r="KJL46" s="1140"/>
      <c r="KJM46" s="671"/>
      <c r="KJN46" s="672"/>
      <c r="KJO46" s="740"/>
      <c r="KJP46" s="1140"/>
      <c r="KJQ46" s="671"/>
      <c r="KJR46" s="672"/>
      <c r="KJS46" s="740"/>
      <c r="KJT46" s="1140"/>
      <c r="KJU46" s="671"/>
      <c r="KJV46" s="672"/>
      <c r="KJW46" s="740"/>
      <c r="KJX46" s="1140"/>
      <c r="KJY46" s="671"/>
      <c r="KJZ46" s="672"/>
      <c r="KKA46" s="740"/>
      <c r="KKB46" s="1140"/>
      <c r="KKC46" s="671"/>
      <c r="KKD46" s="672"/>
      <c r="KKE46" s="740"/>
      <c r="KKF46" s="1140"/>
      <c r="KKG46" s="671"/>
      <c r="KKH46" s="672"/>
      <c r="KKI46" s="740"/>
      <c r="KKJ46" s="1140"/>
      <c r="KKK46" s="671"/>
      <c r="KKL46" s="672"/>
      <c r="KKM46" s="740"/>
      <c r="KKN46" s="1140"/>
      <c r="KKO46" s="671"/>
      <c r="KKP46" s="672"/>
      <c r="KKQ46" s="740"/>
      <c r="KKR46" s="1140"/>
      <c r="KKS46" s="671"/>
      <c r="KKT46" s="672"/>
      <c r="KKU46" s="740"/>
      <c r="KKV46" s="1140"/>
      <c r="KKW46" s="671"/>
      <c r="KKX46" s="672"/>
      <c r="KKY46" s="740"/>
      <c r="KKZ46" s="1140"/>
      <c r="KLA46" s="671"/>
      <c r="KLB46" s="672"/>
      <c r="KLC46" s="740"/>
      <c r="KLD46" s="1140"/>
      <c r="KLE46" s="671"/>
      <c r="KLF46" s="672"/>
      <c r="KLG46" s="740"/>
      <c r="KLH46" s="1140"/>
      <c r="KLI46" s="671"/>
      <c r="KLJ46" s="672"/>
      <c r="KLK46" s="740"/>
      <c r="KLL46" s="1140"/>
      <c r="KLM46" s="671"/>
      <c r="KLN46" s="672"/>
      <c r="KLO46" s="740"/>
      <c r="KLP46" s="1140"/>
      <c r="KLQ46" s="671"/>
      <c r="KLR46" s="672"/>
      <c r="KLS46" s="740"/>
      <c r="KLT46" s="1140"/>
      <c r="KLU46" s="671"/>
      <c r="KLV46" s="672"/>
      <c r="KLW46" s="740"/>
      <c r="KLX46" s="1140"/>
      <c r="KLY46" s="671"/>
      <c r="KLZ46" s="672"/>
      <c r="KMA46" s="740"/>
      <c r="KMB46" s="1140"/>
      <c r="KMC46" s="671"/>
      <c r="KMD46" s="672"/>
      <c r="KME46" s="740"/>
      <c r="KMF46" s="1140"/>
      <c r="KMG46" s="671"/>
      <c r="KMH46" s="672"/>
      <c r="KMI46" s="740"/>
      <c r="KMJ46" s="1140"/>
      <c r="KMK46" s="671"/>
      <c r="KML46" s="672"/>
      <c r="KMM46" s="740"/>
      <c r="KMN46" s="1140"/>
      <c r="KMO46" s="671"/>
      <c r="KMP46" s="672"/>
      <c r="KMQ46" s="740"/>
      <c r="KMR46" s="1140"/>
      <c r="KMS46" s="671"/>
      <c r="KMT46" s="672"/>
      <c r="KMU46" s="740"/>
      <c r="KMV46" s="1140"/>
      <c r="KMW46" s="671"/>
      <c r="KMX46" s="672"/>
      <c r="KMY46" s="740"/>
      <c r="KMZ46" s="1140"/>
      <c r="KNA46" s="671"/>
      <c r="KNB46" s="672"/>
      <c r="KNC46" s="740"/>
      <c r="KND46" s="1140"/>
      <c r="KNE46" s="671"/>
      <c r="KNF46" s="672"/>
      <c r="KNG46" s="740"/>
      <c r="KNH46" s="1140"/>
      <c r="KNI46" s="671"/>
      <c r="KNJ46" s="672"/>
      <c r="KNK46" s="740"/>
      <c r="KNL46" s="1140"/>
      <c r="KNM46" s="671"/>
      <c r="KNN46" s="672"/>
      <c r="KNO46" s="740"/>
      <c r="KNP46" s="1140"/>
      <c r="KNQ46" s="671"/>
      <c r="KNR46" s="672"/>
      <c r="KNS46" s="740"/>
      <c r="KNT46" s="1140"/>
      <c r="KNU46" s="671"/>
      <c r="KNV46" s="672"/>
      <c r="KNW46" s="740"/>
      <c r="KNX46" s="1140"/>
      <c r="KNY46" s="671"/>
      <c r="KNZ46" s="672"/>
      <c r="KOA46" s="740"/>
      <c r="KOB46" s="1140"/>
      <c r="KOC46" s="671"/>
      <c r="KOD46" s="672"/>
      <c r="KOE46" s="740"/>
      <c r="KOF46" s="1140"/>
      <c r="KOG46" s="671"/>
      <c r="KOH46" s="672"/>
      <c r="KOI46" s="740"/>
      <c r="KOJ46" s="1140"/>
      <c r="KOK46" s="671"/>
      <c r="KOL46" s="672"/>
      <c r="KOM46" s="740"/>
      <c r="KON46" s="1140"/>
      <c r="KOO46" s="671"/>
      <c r="KOP46" s="672"/>
      <c r="KOQ46" s="740"/>
      <c r="KOR46" s="1140"/>
      <c r="KOS46" s="671"/>
      <c r="KOT46" s="672"/>
      <c r="KOU46" s="740"/>
      <c r="KOV46" s="1140"/>
      <c r="KOW46" s="671"/>
      <c r="KOX46" s="672"/>
      <c r="KOY46" s="740"/>
      <c r="KOZ46" s="1140"/>
      <c r="KPA46" s="671"/>
      <c r="KPB46" s="672"/>
      <c r="KPC46" s="740"/>
      <c r="KPD46" s="1140"/>
      <c r="KPE46" s="671"/>
      <c r="KPF46" s="672"/>
      <c r="KPG46" s="740"/>
      <c r="KPH46" s="1140"/>
      <c r="KPI46" s="671"/>
      <c r="KPJ46" s="672"/>
      <c r="KPK46" s="740"/>
      <c r="KPL46" s="1140"/>
      <c r="KPM46" s="671"/>
      <c r="KPN46" s="672"/>
      <c r="KPO46" s="740"/>
      <c r="KPP46" s="1140"/>
      <c r="KPQ46" s="671"/>
      <c r="KPR46" s="672"/>
      <c r="KPS46" s="740"/>
      <c r="KPT46" s="1140"/>
      <c r="KPU46" s="671"/>
      <c r="KPV46" s="672"/>
      <c r="KPW46" s="740"/>
      <c r="KPX46" s="1140"/>
      <c r="KPY46" s="671"/>
      <c r="KPZ46" s="672"/>
      <c r="KQA46" s="740"/>
      <c r="KQB46" s="1140"/>
      <c r="KQC46" s="671"/>
      <c r="KQD46" s="672"/>
      <c r="KQE46" s="740"/>
      <c r="KQF46" s="1140"/>
      <c r="KQG46" s="671"/>
      <c r="KQH46" s="672"/>
      <c r="KQI46" s="740"/>
      <c r="KQJ46" s="1140"/>
      <c r="KQK46" s="671"/>
      <c r="KQL46" s="672"/>
      <c r="KQM46" s="740"/>
      <c r="KQN46" s="1140"/>
      <c r="KQO46" s="671"/>
      <c r="KQP46" s="672"/>
      <c r="KQQ46" s="740"/>
      <c r="KQR46" s="1140"/>
      <c r="KQS46" s="671"/>
      <c r="KQT46" s="672"/>
      <c r="KQU46" s="740"/>
      <c r="KQV46" s="1140"/>
      <c r="KQW46" s="671"/>
      <c r="KQX46" s="672"/>
      <c r="KQY46" s="740"/>
      <c r="KQZ46" s="1140"/>
      <c r="KRA46" s="671"/>
      <c r="KRB46" s="672"/>
      <c r="KRC46" s="740"/>
      <c r="KRD46" s="1140"/>
      <c r="KRE46" s="671"/>
      <c r="KRF46" s="672"/>
      <c r="KRG46" s="740"/>
      <c r="KRH46" s="1140"/>
      <c r="KRI46" s="671"/>
      <c r="KRJ46" s="672"/>
      <c r="KRK46" s="740"/>
      <c r="KRL46" s="1140"/>
      <c r="KRM46" s="671"/>
      <c r="KRN46" s="672"/>
      <c r="KRO46" s="740"/>
      <c r="KRP46" s="1140"/>
      <c r="KRQ46" s="671"/>
      <c r="KRR46" s="672"/>
      <c r="KRS46" s="740"/>
      <c r="KRT46" s="1140"/>
      <c r="KRU46" s="671"/>
      <c r="KRV46" s="672"/>
      <c r="KRW46" s="740"/>
      <c r="KRX46" s="1140"/>
      <c r="KRY46" s="671"/>
      <c r="KRZ46" s="672"/>
      <c r="KSA46" s="740"/>
      <c r="KSB46" s="1140"/>
      <c r="KSC46" s="671"/>
      <c r="KSD46" s="672"/>
      <c r="KSE46" s="740"/>
      <c r="KSF46" s="1140"/>
      <c r="KSG46" s="671"/>
      <c r="KSH46" s="672"/>
      <c r="KSI46" s="740"/>
      <c r="KSJ46" s="1140"/>
      <c r="KSK46" s="671"/>
      <c r="KSL46" s="672"/>
      <c r="KSM46" s="740"/>
      <c r="KSN46" s="1140"/>
      <c r="KSO46" s="671"/>
      <c r="KSP46" s="672"/>
      <c r="KSQ46" s="740"/>
      <c r="KSR46" s="1140"/>
      <c r="KSS46" s="671"/>
      <c r="KST46" s="672"/>
      <c r="KSU46" s="740"/>
      <c r="KSV46" s="1140"/>
      <c r="KSW46" s="671"/>
      <c r="KSX46" s="672"/>
      <c r="KSY46" s="740"/>
      <c r="KSZ46" s="1140"/>
      <c r="KTA46" s="671"/>
      <c r="KTB46" s="672"/>
      <c r="KTC46" s="740"/>
      <c r="KTD46" s="1140"/>
      <c r="KTE46" s="671"/>
      <c r="KTF46" s="672"/>
      <c r="KTG46" s="740"/>
      <c r="KTH46" s="1140"/>
      <c r="KTI46" s="671"/>
      <c r="KTJ46" s="672"/>
      <c r="KTK46" s="740"/>
      <c r="KTL46" s="1140"/>
      <c r="KTM46" s="671"/>
      <c r="KTN46" s="672"/>
      <c r="KTO46" s="740"/>
      <c r="KTP46" s="1140"/>
      <c r="KTQ46" s="671"/>
      <c r="KTR46" s="672"/>
      <c r="KTS46" s="740"/>
      <c r="KTT46" s="1140"/>
      <c r="KTU46" s="671"/>
      <c r="KTV46" s="672"/>
      <c r="KTW46" s="740"/>
      <c r="KTX46" s="1140"/>
      <c r="KTY46" s="671"/>
      <c r="KTZ46" s="672"/>
      <c r="KUA46" s="740"/>
      <c r="KUB46" s="1140"/>
      <c r="KUC46" s="671"/>
      <c r="KUD46" s="672"/>
      <c r="KUE46" s="740"/>
      <c r="KUF46" s="1140"/>
      <c r="KUG46" s="671"/>
      <c r="KUH46" s="672"/>
      <c r="KUI46" s="740"/>
      <c r="KUJ46" s="1140"/>
      <c r="KUK46" s="671"/>
      <c r="KUL46" s="672"/>
      <c r="KUM46" s="740"/>
      <c r="KUN46" s="1140"/>
      <c r="KUO46" s="671"/>
      <c r="KUP46" s="672"/>
      <c r="KUQ46" s="740"/>
      <c r="KUR46" s="1140"/>
      <c r="KUS46" s="671"/>
      <c r="KUT46" s="672"/>
      <c r="KUU46" s="740"/>
      <c r="KUV46" s="1140"/>
      <c r="KUW46" s="671"/>
      <c r="KUX46" s="672"/>
      <c r="KUY46" s="740"/>
      <c r="KUZ46" s="1140"/>
      <c r="KVA46" s="671"/>
      <c r="KVB46" s="672"/>
      <c r="KVC46" s="740"/>
      <c r="KVD46" s="1140"/>
      <c r="KVE46" s="671"/>
      <c r="KVF46" s="672"/>
      <c r="KVG46" s="740"/>
      <c r="KVH46" s="1140"/>
      <c r="KVI46" s="671"/>
      <c r="KVJ46" s="672"/>
      <c r="KVK46" s="740"/>
      <c r="KVL46" s="1140"/>
      <c r="KVM46" s="671"/>
      <c r="KVN46" s="672"/>
      <c r="KVO46" s="740"/>
      <c r="KVP46" s="1140"/>
      <c r="KVQ46" s="671"/>
      <c r="KVR46" s="672"/>
      <c r="KVS46" s="740"/>
      <c r="KVT46" s="1140"/>
      <c r="KVU46" s="671"/>
      <c r="KVV46" s="672"/>
      <c r="KVW46" s="740"/>
      <c r="KVX46" s="1140"/>
      <c r="KVY46" s="671"/>
      <c r="KVZ46" s="672"/>
      <c r="KWA46" s="740"/>
      <c r="KWB46" s="1140"/>
      <c r="KWC46" s="671"/>
      <c r="KWD46" s="672"/>
      <c r="KWE46" s="740"/>
      <c r="KWF46" s="1140"/>
      <c r="KWG46" s="671"/>
      <c r="KWH46" s="672"/>
      <c r="KWI46" s="740"/>
      <c r="KWJ46" s="1140"/>
      <c r="KWK46" s="671"/>
      <c r="KWL46" s="672"/>
      <c r="KWM46" s="740"/>
      <c r="KWN46" s="1140"/>
      <c r="KWO46" s="671"/>
      <c r="KWP46" s="672"/>
      <c r="KWQ46" s="740"/>
      <c r="KWR46" s="1140"/>
      <c r="KWS46" s="671"/>
      <c r="KWT46" s="672"/>
      <c r="KWU46" s="740"/>
      <c r="KWV46" s="1140"/>
      <c r="KWW46" s="671"/>
      <c r="KWX46" s="672"/>
      <c r="KWY46" s="740"/>
      <c r="KWZ46" s="1140"/>
      <c r="KXA46" s="671"/>
      <c r="KXB46" s="672"/>
      <c r="KXC46" s="740"/>
      <c r="KXD46" s="1140"/>
      <c r="KXE46" s="671"/>
      <c r="KXF46" s="672"/>
      <c r="KXG46" s="740"/>
      <c r="KXH46" s="1140"/>
      <c r="KXI46" s="671"/>
      <c r="KXJ46" s="672"/>
      <c r="KXK46" s="740"/>
      <c r="KXL46" s="1140"/>
      <c r="KXM46" s="671"/>
      <c r="KXN46" s="672"/>
      <c r="KXO46" s="740"/>
      <c r="KXP46" s="1140"/>
      <c r="KXQ46" s="671"/>
      <c r="KXR46" s="672"/>
      <c r="KXS46" s="740"/>
      <c r="KXT46" s="1140"/>
      <c r="KXU46" s="671"/>
      <c r="KXV46" s="672"/>
      <c r="KXW46" s="740"/>
      <c r="KXX46" s="1140"/>
      <c r="KXY46" s="671"/>
      <c r="KXZ46" s="672"/>
      <c r="KYA46" s="740"/>
      <c r="KYB46" s="1140"/>
      <c r="KYC46" s="671"/>
      <c r="KYD46" s="672"/>
      <c r="KYE46" s="740"/>
      <c r="KYF46" s="1140"/>
      <c r="KYG46" s="671"/>
      <c r="KYH46" s="672"/>
      <c r="KYI46" s="740"/>
      <c r="KYJ46" s="1140"/>
      <c r="KYK46" s="671"/>
      <c r="KYL46" s="672"/>
      <c r="KYM46" s="740"/>
      <c r="KYN46" s="1140"/>
      <c r="KYO46" s="671"/>
      <c r="KYP46" s="672"/>
      <c r="KYQ46" s="740"/>
      <c r="KYR46" s="1140"/>
      <c r="KYS46" s="671"/>
      <c r="KYT46" s="672"/>
      <c r="KYU46" s="740"/>
      <c r="KYV46" s="1140"/>
      <c r="KYW46" s="671"/>
      <c r="KYX46" s="672"/>
      <c r="KYY46" s="740"/>
      <c r="KYZ46" s="1140"/>
      <c r="KZA46" s="671"/>
      <c r="KZB46" s="672"/>
      <c r="KZC46" s="740"/>
      <c r="KZD46" s="1140"/>
      <c r="KZE46" s="671"/>
      <c r="KZF46" s="672"/>
      <c r="KZG46" s="740"/>
      <c r="KZH46" s="1140"/>
      <c r="KZI46" s="671"/>
      <c r="KZJ46" s="672"/>
      <c r="KZK46" s="740"/>
      <c r="KZL46" s="1140"/>
      <c r="KZM46" s="671"/>
      <c r="KZN46" s="672"/>
      <c r="KZO46" s="740"/>
      <c r="KZP46" s="1140"/>
      <c r="KZQ46" s="671"/>
      <c r="KZR46" s="672"/>
      <c r="KZS46" s="740"/>
      <c r="KZT46" s="1140"/>
      <c r="KZU46" s="671"/>
      <c r="KZV46" s="672"/>
      <c r="KZW46" s="740"/>
      <c r="KZX46" s="1140"/>
      <c r="KZY46" s="671"/>
      <c r="KZZ46" s="672"/>
      <c r="LAA46" s="740"/>
      <c r="LAB46" s="1140"/>
      <c r="LAC46" s="671"/>
      <c r="LAD46" s="672"/>
      <c r="LAE46" s="740"/>
      <c r="LAF46" s="1140"/>
      <c r="LAG46" s="671"/>
      <c r="LAH46" s="672"/>
      <c r="LAI46" s="740"/>
      <c r="LAJ46" s="1140"/>
      <c r="LAK46" s="671"/>
      <c r="LAL46" s="672"/>
      <c r="LAM46" s="740"/>
      <c r="LAN46" s="1140"/>
      <c r="LAO46" s="671"/>
      <c r="LAP46" s="672"/>
      <c r="LAQ46" s="740"/>
      <c r="LAR46" s="1140"/>
      <c r="LAS46" s="671"/>
      <c r="LAT46" s="672"/>
      <c r="LAU46" s="740"/>
      <c r="LAV46" s="1140"/>
      <c r="LAW46" s="671"/>
      <c r="LAX46" s="672"/>
      <c r="LAY46" s="740"/>
      <c r="LAZ46" s="1140"/>
      <c r="LBA46" s="671"/>
      <c r="LBB46" s="672"/>
      <c r="LBC46" s="740"/>
      <c r="LBD46" s="1140"/>
      <c r="LBE46" s="671"/>
      <c r="LBF46" s="672"/>
      <c r="LBG46" s="740"/>
      <c r="LBH46" s="1140"/>
      <c r="LBI46" s="671"/>
      <c r="LBJ46" s="672"/>
      <c r="LBK46" s="740"/>
      <c r="LBL46" s="1140"/>
      <c r="LBM46" s="671"/>
      <c r="LBN46" s="672"/>
      <c r="LBO46" s="740"/>
      <c r="LBP46" s="1140"/>
      <c r="LBQ46" s="671"/>
      <c r="LBR46" s="672"/>
      <c r="LBS46" s="740"/>
      <c r="LBT46" s="1140"/>
      <c r="LBU46" s="671"/>
      <c r="LBV46" s="672"/>
      <c r="LBW46" s="740"/>
      <c r="LBX46" s="1140"/>
      <c r="LBY46" s="671"/>
      <c r="LBZ46" s="672"/>
      <c r="LCA46" s="740"/>
      <c r="LCB46" s="1140"/>
      <c r="LCC46" s="671"/>
      <c r="LCD46" s="672"/>
      <c r="LCE46" s="740"/>
      <c r="LCF46" s="1140"/>
      <c r="LCG46" s="671"/>
      <c r="LCH46" s="672"/>
      <c r="LCI46" s="740"/>
      <c r="LCJ46" s="1140"/>
      <c r="LCK46" s="671"/>
      <c r="LCL46" s="672"/>
      <c r="LCM46" s="740"/>
      <c r="LCN46" s="1140"/>
      <c r="LCO46" s="671"/>
      <c r="LCP46" s="672"/>
      <c r="LCQ46" s="740"/>
      <c r="LCR46" s="1140"/>
      <c r="LCS46" s="671"/>
      <c r="LCT46" s="672"/>
      <c r="LCU46" s="740"/>
      <c r="LCV46" s="1140"/>
      <c r="LCW46" s="671"/>
      <c r="LCX46" s="672"/>
      <c r="LCY46" s="740"/>
      <c r="LCZ46" s="1140"/>
      <c r="LDA46" s="671"/>
      <c r="LDB46" s="672"/>
      <c r="LDC46" s="740"/>
      <c r="LDD46" s="1140"/>
      <c r="LDE46" s="671"/>
      <c r="LDF46" s="672"/>
      <c r="LDG46" s="740"/>
      <c r="LDH46" s="1140"/>
      <c r="LDI46" s="671"/>
      <c r="LDJ46" s="672"/>
      <c r="LDK46" s="740"/>
      <c r="LDL46" s="1140"/>
      <c r="LDM46" s="671"/>
      <c r="LDN46" s="672"/>
      <c r="LDO46" s="740"/>
      <c r="LDP46" s="1140"/>
      <c r="LDQ46" s="671"/>
      <c r="LDR46" s="672"/>
      <c r="LDS46" s="740"/>
      <c r="LDT46" s="1140"/>
      <c r="LDU46" s="671"/>
      <c r="LDV46" s="672"/>
      <c r="LDW46" s="740"/>
      <c r="LDX46" s="1140"/>
      <c r="LDY46" s="671"/>
      <c r="LDZ46" s="672"/>
      <c r="LEA46" s="740"/>
      <c r="LEB46" s="1140"/>
      <c r="LEC46" s="671"/>
      <c r="LED46" s="672"/>
      <c r="LEE46" s="740"/>
      <c r="LEF46" s="1140"/>
      <c r="LEG46" s="671"/>
      <c r="LEH46" s="672"/>
      <c r="LEI46" s="740"/>
      <c r="LEJ46" s="1140"/>
      <c r="LEK46" s="671"/>
      <c r="LEL46" s="672"/>
      <c r="LEM46" s="740"/>
      <c r="LEN46" s="1140"/>
      <c r="LEO46" s="671"/>
      <c r="LEP46" s="672"/>
      <c r="LEQ46" s="740"/>
      <c r="LER46" s="1140"/>
      <c r="LES46" s="671"/>
      <c r="LET46" s="672"/>
      <c r="LEU46" s="740"/>
      <c r="LEV46" s="1140"/>
      <c r="LEW46" s="671"/>
      <c r="LEX46" s="672"/>
      <c r="LEY46" s="740"/>
      <c r="LEZ46" s="1140"/>
      <c r="LFA46" s="671"/>
      <c r="LFB46" s="672"/>
      <c r="LFC46" s="740"/>
      <c r="LFD46" s="1140"/>
      <c r="LFE46" s="671"/>
      <c r="LFF46" s="672"/>
      <c r="LFG46" s="740"/>
      <c r="LFH46" s="1140"/>
      <c r="LFI46" s="671"/>
      <c r="LFJ46" s="672"/>
      <c r="LFK46" s="740"/>
      <c r="LFL46" s="1140"/>
      <c r="LFM46" s="671"/>
      <c r="LFN46" s="672"/>
      <c r="LFO46" s="740"/>
      <c r="LFP46" s="1140"/>
      <c r="LFQ46" s="671"/>
      <c r="LFR46" s="672"/>
      <c r="LFS46" s="740"/>
      <c r="LFT46" s="1140"/>
      <c r="LFU46" s="671"/>
      <c r="LFV46" s="672"/>
      <c r="LFW46" s="740"/>
      <c r="LFX46" s="1140"/>
      <c r="LFY46" s="671"/>
      <c r="LFZ46" s="672"/>
      <c r="LGA46" s="740"/>
      <c r="LGB46" s="1140"/>
      <c r="LGC46" s="671"/>
      <c r="LGD46" s="672"/>
      <c r="LGE46" s="740"/>
      <c r="LGF46" s="1140"/>
      <c r="LGG46" s="671"/>
      <c r="LGH46" s="672"/>
      <c r="LGI46" s="740"/>
      <c r="LGJ46" s="1140"/>
      <c r="LGK46" s="671"/>
      <c r="LGL46" s="672"/>
      <c r="LGM46" s="740"/>
      <c r="LGN46" s="1140"/>
      <c r="LGO46" s="671"/>
      <c r="LGP46" s="672"/>
      <c r="LGQ46" s="740"/>
      <c r="LGR46" s="1140"/>
      <c r="LGS46" s="671"/>
      <c r="LGT46" s="672"/>
      <c r="LGU46" s="740"/>
      <c r="LGV46" s="1140"/>
      <c r="LGW46" s="671"/>
      <c r="LGX46" s="672"/>
      <c r="LGY46" s="740"/>
      <c r="LGZ46" s="1140"/>
      <c r="LHA46" s="671"/>
      <c r="LHB46" s="672"/>
      <c r="LHC46" s="740"/>
      <c r="LHD46" s="1140"/>
      <c r="LHE46" s="671"/>
      <c r="LHF46" s="672"/>
      <c r="LHG46" s="740"/>
      <c r="LHH46" s="1140"/>
      <c r="LHI46" s="671"/>
      <c r="LHJ46" s="672"/>
      <c r="LHK46" s="740"/>
      <c r="LHL46" s="1140"/>
      <c r="LHM46" s="671"/>
      <c r="LHN46" s="672"/>
      <c r="LHO46" s="740"/>
      <c r="LHP46" s="1140"/>
      <c r="LHQ46" s="671"/>
      <c r="LHR46" s="672"/>
      <c r="LHS46" s="740"/>
      <c r="LHT46" s="1140"/>
      <c r="LHU46" s="671"/>
      <c r="LHV46" s="672"/>
      <c r="LHW46" s="740"/>
      <c r="LHX46" s="1140"/>
      <c r="LHY46" s="671"/>
      <c r="LHZ46" s="672"/>
      <c r="LIA46" s="740"/>
      <c r="LIB46" s="1140"/>
      <c r="LIC46" s="671"/>
      <c r="LID46" s="672"/>
      <c r="LIE46" s="740"/>
      <c r="LIF46" s="1140"/>
      <c r="LIG46" s="671"/>
      <c r="LIH46" s="672"/>
      <c r="LII46" s="740"/>
      <c r="LIJ46" s="1140"/>
      <c r="LIK46" s="671"/>
      <c r="LIL46" s="672"/>
      <c r="LIM46" s="740"/>
      <c r="LIN46" s="1140"/>
      <c r="LIO46" s="671"/>
      <c r="LIP46" s="672"/>
      <c r="LIQ46" s="740"/>
      <c r="LIR46" s="1140"/>
      <c r="LIS46" s="671"/>
      <c r="LIT46" s="672"/>
      <c r="LIU46" s="740"/>
      <c r="LIV46" s="1140"/>
      <c r="LIW46" s="671"/>
      <c r="LIX46" s="672"/>
      <c r="LIY46" s="740"/>
      <c r="LIZ46" s="1140"/>
      <c r="LJA46" s="671"/>
      <c r="LJB46" s="672"/>
      <c r="LJC46" s="740"/>
      <c r="LJD46" s="1140"/>
      <c r="LJE46" s="671"/>
      <c r="LJF46" s="672"/>
      <c r="LJG46" s="740"/>
      <c r="LJH46" s="1140"/>
      <c r="LJI46" s="671"/>
      <c r="LJJ46" s="672"/>
      <c r="LJK46" s="740"/>
      <c r="LJL46" s="1140"/>
      <c r="LJM46" s="671"/>
      <c r="LJN46" s="672"/>
      <c r="LJO46" s="740"/>
      <c r="LJP46" s="1140"/>
      <c r="LJQ46" s="671"/>
      <c r="LJR46" s="672"/>
      <c r="LJS46" s="740"/>
      <c r="LJT46" s="1140"/>
      <c r="LJU46" s="671"/>
      <c r="LJV46" s="672"/>
      <c r="LJW46" s="740"/>
      <c r="LJX46" s="1140"/>
      <c r="LJY46" s="671"/>
      <c r="LJZ46" s="672"/>
      <c r="LKA46" s="740"/>
      <c r="LKB46" s="1140"/>
      <c r="LKC46" s="671"/>
      <c r="LKD46" s="672"/>
      <c r="LKE46" s="740"/>
      <c r="LKF46" s="1140"/>
      <c r="LKG46" s="671"/>
      <c r="LKH46" s="672"/>
      <c r="LKI46" s="740"/>
      <c r="LKJ46" s="1140"/>
      <c r="LKK46" s="671"/>
      <c r="LKL46" s="672"/>
      <c r="LKM46" s="740"/>
      <c r="LKN46" s="1140"/>
      <c r="LKO46" s="671"/>
      <c r="LKP46" s="672"/>
      <c r="LKQ46" s="740"/>
      <c r="LKR46" s="1140"/>
      <c r="LKS46" s="671"/>
      <c r="LKT46" s="672"/>
      <c r="LKU46" s="740"/>
      <c r="LKV46" s="1140"/>
      <c r="LKW46" s="671"/>
      <c r="LKX46" s="672"/>
      <c r="LKY46" s="740"/>
      <c r="LKZ46" s="1140"/>
      <c r="LLA46" s="671"/>
      <c r="LLB46" s="672"/>
      <c r="LLC46" s="740"/>
      <c r="LLD46" s="1140"/>
      <c r="LLE46" s="671"/>
      <c r="LLF46" s="672"/>
      <c r="LLG46" s="740"/>
      <c r="LLH46" s="1140"/>
      <c r="LLI46" s="671"/>
      <c r="LLJ46" s="672"/>
      <c r="LLK46" s="740"/>
      <c r="LLL46" s="1140"/>
      <c r="LLM46" s="671"/>
      <c r="LLN46" s="672"/>
      <c r="LLO46" s="740"/>
      <c r="LLP46" s="1140"/>
      <c r="LLQ46" s="671"/>
      <c r="LLR46" s="672"/>
      <c r="LLS46" s="740"/>
      <c r="LLT46" s="1140"/>
      <c r="LLU46" s="671"/>
      <c r="LLV46" s="672"/>
      <c r="LLW46" s="740"/>
      <c r="LLX46" s="1140"/>
      <c r="LLY46" s="671"/>
      <c r="LLZ46" s="672"/>
      <c r="LMA46" s="740"/>
      <c r="LMB46" s="1140"/>
      <c r="LMC46" s="671"/>
      <c r="LMD46" s="672"/>
      <c r="LME46" s="740"/>
      <c r="LMF46" s="1140"/>
      <c r="LMG46" s="671"/>
      <c r="LMH46" s="672"/>
      <c r="LMI46" s="740"/>
      <c r="LMJ46" s="1140"/>
      <c r="LMK46" s="671"/>
      <c r="LML46" s="672"/>
      <c r="LMM46" s="740"/>
      <c r="LMN46" s="1140"/>
      <c r="LMO46" s="671"/>
      <c r="LMP46" s="672"/>
      <c r="LMQ46" s="740"/>
      <c r="LMR46" s="1140"/>
      <c r="LMS46" s="671"/>
      <c r="LMT46" s="672"/>
      <c r="LMU46" s="740"/>
      <c r="LMV46" s="1140"/>
      <c r="LMW46" s="671"/>
      <c r="LMX46" s="672"/>
      <c r="LMY46" s="740"/>
      <c r="LMZ46" s="1140"/>
      <c r="LNA46" s="671"/>
      <c r="LNB46" s="672"/>
      <c r="LNC46" s="740"/>
      <c r="LND46" s="1140"/>
      <c r="LNE46" s="671"/>
      <c r="LNF46" s="672"/>
      <c r="LNG46" s="740"/>
      <c r="LNH46" s="1140"/>
      <c r="LNI46" s="671"/>
      <c r="LNJ46" s="672"/>
      <c r="LNK46" s="740"/>
      <c r="LNL46" s="1140"/>
      <c r="LNM46" s="671"/>
      <c r="LNN46" s="672"/>
      <c r="LNO46" s="740"/>
      <c r="LNP46" s="1140"/>
      <c r="LNQ46" s="671"/>
      <c r="LNR46" s="672"/>
      <c r="LNS46" s="740"/>
      <c r="LNT46" s="1140"/>
      <c r="LNU46" s="671"/>
      <c r="LNV46" s="672"/>
      <c r="LNW46" s="740"/>
      <c r="LNX46" s="1140"/>
      <c r="LNY46" s="671"/>
      <c r="LNZ46" s="672"/>
      <c r="LOA46" s="740"/>
      <c r="LOB46" s="1140"/>
      <c r="LOC46" s="671"/>
      <c r="LOD46" s="672"/>
      <c r="LOE46" s="740"/>
      <c r="LOF46" s="1140"/>
      <c r="LOG46" s="671"/>
      <c r="LOH46" s="672"/>
      <c r="LOI46" s="740"/>
      <c r="LOJ46" s="1140"/>
      <c r="LOK46" s="671"/>
      <c r="LOL46" s="672"/>
      <c r="LOM46" s="740"/>
      <c r="LON46" s="1140"/>
      <c r="LOO46" s="671"/>
      <c r="LOP46" s="672"/>
      <c r="LOQ46" s="740"/>
      <c r="LOR46" s="1140"/>
      <c r="LOS46" s="671"/>
      <c r="LOT46" s="672"/>
      <c r="LOU46" s="740"/>
      <c r="LOV46" s="1140"/>
      <c r="LOW46" s="671"/>
      <c r="LOX46" s="672"/>
      <c r="LOY46" s="740"/>
      <c r="LOZ46" s="1140"/>
      <c r="LPA46" s="671"/>
      <c r="LPB46" s="672"/>
      <c r="LPC46" s="740"/>
      <c r="LPD46" s="1140"/>
      <c r="LPE46" s="671"/>
      <c r="LPF46" s="672"/>
      <c r="LPG46" s="740"/>
      <c r="LPH46" s="1140"/>
      <c r="LPI46" s="671"/>
      <c r="LPJ46" s="672"/>
      <c r="LPK46" s="740"/>
      <c r="LPL46" s="1140"/>
      <c r="LPM46" s="671"/>
      <c r="LPN46" s="672"/>
      <c r="LPO46" s="740"/>
      <c r="LPP46" s="1140"/>
      <c r="LPQ46" s="671"/>
      <c r="LPR46" s="672"/>
      <c r="LPS46" s="740"/>
      <c r="LPT46" s="1140"/>
      <c r="LPU46" s="671"/>
      <c r="LPV46" s="672"/>
      <c r="LPW46" s="740"/>
      <c r="LPX46" s="1140"/>
      <c r="LPY46" s="671"/>
      <c r="LPZ46" s="672"/>
      <c r="LQA46" s="740"/>
      <c r="LQB46" s="1140"/>
      <c r="LQC46" s="671"/>
      <c r="LQD46" s="672"/>
      <c r="LQE46" s="740"/>
      <c r="LQF46" s="1140"/>
      <c r="LQG46" s="671"/>
      <c r="LQH46" s="672"/>
      <c r="LQI46" s="740"/>
      <c r="LQJ46" s="1140"/>
      <c r="LQK46" s="671"/>
      <c r="LQL46" s="672"/>
      <c r="LQM46" s="740"/>
      <c r="LQN46" s="1140"/>
      <c r="LQO46" s="671"/>
      <c r="LQP46" s="672"/>
      <c r="LQQ46" s="740"/>
      <c r="LQR46" s="1140"/>
      <c r="LQS46" s="671"/>
      <c r="LQT46" s="672"/>
      <c r="LQU46" s="740"/>
      <c r="LQV46" s="1140"/>
      <c r="LQW46" s="671"/>
      <c r="LQX46" s="672"/>
      <c r="LQY46" s="740"/>
      <c r="LQZ46" s="1140"/>
      <c r="LRA46" s="671"/>
      <c r="LRB46" s="672"/>
      <c r="LRC46" s="740"/>
      <c r="LRD46" s="1140"/>
      <c r="LRE46" s="671"/>
      <c r="LRF46" s="672"/>
      <c r="LRG46" s="740"/>
      <c r="LRH46" s="1140"/>
      <c r="LRI46" s="671"/>
      <c r="LRJ46" s="672"/>
      <c r="LRK46" s="740"/>
      <c r="LRL46" s="1140"/>
      <c r="LRM46" s="671"/>
      <c r="LRN46" s="672"/>
      <c r="LRO46" s="740"/>
      <c r="LRP46" s="1140"/>
      <c r="LRQ46" s="671"/>
      <c r="LRR46" s="672"/>
      <c r="LRS46" s="740"/>
      <c r="LRT46" s="1140"/>
      <c r="LRU46" s="671"/>
      <c r="LRV46" s="672"/>
      <c r="LRW46" s="740"/>
      <c r="LRX46" s="1140"/>
      <c r="LRY46" s="671"/>
      <c r="LRZ46" s="672"/>
      <c r="LSA46" s="740"/>
      <c r="LSB46" s="1140"/>
      <c r="LSC46" s="671"/>
      <c r="LSD46" s="672"/>
      <c r="LSE46" s="740"/>
      <c r="LSF46" s="1140"/>
      <c r="LSG46" s="671"/>
      <c r="LSH46" s="672"/>
      <c r="LSI46" s="740"/>
      <c r="LSJ46" s="1140"/>
      <c r="LSK46" s="671"/>
      <c r="LSL46" s="672"/>
      <c r="LSM46" s="740"/>
      <c r="LSN46" s="1140"/>
      <c r="LSO46" s="671"/>
      <c r="LSP46" s="672"/>
      <c r="LSQ46" s="740"/>
      <c r="LSR46" s="1140"/>
      <c r="LSS46" s="671"/>
      <c r="LST46" s="672"/>
      <c r="LSU46" s="740"/>
      <c r="LSV46" s="1140"/>
      <c r="LSW46" s="671"/>
      <c r="LSX46" s="672"/>
      <c r="LSY46" s="740"/>
      <c r="LSZ46" s="1140"/>
      <c r="LTA46" s="671"/>
      <c r="LTB46" s="672"/>
      <c r="LTC46" s="740"/>
      <c r="LTD46" s="1140"/>
      <c r="LTE46" s="671"/>
      <c r="LTF46" s="672"/>
      <c r="LTG46" s="740"/>
      <c r="LTH46" s="1140"/>
      <c r="LTI46" s="671"/>
      <c r="LTJ46" s="672"/>
      <c r="LTK46" s="740"/>
      <c r="LTL46" s="1140"/>
      <c r="LTM46" s="671"/>
      <c r="LTN46" s="672"/>
      <c r="LTO46" s="740"/>
      <c r="LTP46" s="1140"/>
      <c r="LTQ46" s="671"/>
      <c r="LTR46" s="672"/>
      <c r="LTS46" s="740"/>
      <c r="LTT46" s="1140"/>
      <c r="LTU46" s="671"/>
      <c r="LTV46" s="672"/>
      <c r="LTW46" s="740"/>
      <c r="LTX46" s="1140"/>
      <c r="LTY46" s="671"/>
      <c r="LTZ46" s="672"/>
      <c r="LUA46" s="740"/>
      <c r="LUB46" s="1140"/>
      <c r="LUC46" s="671"/>
      <c r="LUD46" s="672"/>
      <c r="LUE46" s="740"/>
      <c r="LUF46" s="1140"/>
      <c r="LUG46" s="671"/>
      <c r="LUH46" s="672"/>
      <c r="LUI46" s="740"/>
      <c r="LUJ46" s="1140"/>
      <c r="LUK46" s="671"/>
      <c r="LUL46" s="672"/>
      <c r="LUM46" s="740"/>
      <c r="LUN46" s="1140"/>
      <c r="LUO46" s="671"/>
      <c r="LUP46" s="672"/>
      <c r="LUQ46" s="740"/>
      <c r="LUR46" s="1140"/>
      <c r="LUS46" s="671"/>
      <c r="LUT46" s="672"/>
      <c r="LUU46" s="740"/>
      <c r="LUV46" s="1140"/>
      <c r="LUW46" s="671"/>
      <c r="LUX46" s="672"/>
      <c r="LUY46" s="740"/>
      <c r="LUZ46" s="1140"/>
      <c r="LVA46" s="671"/>
      <c r="LVB46" s="672"/>
      <c r="LVC46" s="740"/>
      <c r="LVD46" s="1140"/>
      <c r="LVE46" s="671"/>
      <c r="LVF46" s="672"/>
      <c r="LVG46" s="740"/>
      <c r="LVH46" s="1140"/>
      <c r="LVI46" s="671"/>
      <c r="LVJ46" s="672"/>
      <c r="LVK46" s="740"/>
      <c r="LVL46" s="1140"/>
      <c r="LVM46" s="671"/>
      <c r="LVN46" s="672"/>
      <c r="LVO46" s="740"/>
      <c r="LVP46" s="1140"/>
      <c r="LVQ46" s="671"/>
      <c r="LVR46" s="672"/>
      <c r="LVS46" s="740"/>
      <c r="LVT46" s="1140"/>
      <c r="LVU46" s="671"/>
      <c r="LVV46" s="672"/>
      <c r="LVW46" s="740"/>
      <c r="LVX46" s="1140"/>
      <c r="LVY46" s="671"/>
      <c r="LVZ46" s="672"/>
      <c r="LWA46" s="740"/>
      <c r="LWB46" s="1140"/>
      <c r="LWC46" s="671"/>
      <c r="LWD46" s="672"/>
      <c r="LWE46" s="740"/>
      <c r="LWF46" s="1140"/>
      <c r="LWG46" s="671"/>
      <c r="LWH46" s="672"/>
      <c r="LWI46" s="740"/>
      <c r="LWJ46" s="1140"/>
      <c r="LWK46" s="671"/>
      <c r="LWL46" s="672"/>
      <c r="LWM46" s="740"/>
      <c r="LWN46" s="1140"/>
      <c r="LWO46" s="671"/>
      <c r="LWP46" s="672"/>
      <c r="LWQ46" s="740"/>
      <c r="LWR46" s="1140"/>
      <c r="LWS46" s="671"/>
      <c r="LWT46" s="672"/>
      <c r="LWU46" s="740"/>
      <c r="LWV46" s="1140"/>
      <c r="LWW46" s="671"/>
      <c r="LWX46" s="672"/>
      <c r="LWY46" s="740"/>
      <c r="LWZ46" s="1140"/>
      <c r="LXA46" s="671"/>
      <c r="LXB46" s="672"/>
      <c r="LXC46" s="740"/>
      <c r="LXD46" s="1140"/>
      <c r="LXE46" s="671"/>
      <c r="LXF46" s="672"/>
      <c r="LXG46" s="740"/>
      <c r="LXH46" s="1140"/>
      <c r="LXI46" s="671"/>
      <c r="LXJ46" s="672"/>
      <c r="LXK46" s="740"/>
      <c r="LXL46" s="1140"/>
      <c r="LXM46" s="671"/>
      <c r="LXN46" s="672"/>
      <c r="LXO46" s="740"/>
      <c r="LXP46" s="1140"/>
      <c r="LXQ46" s="671"/>
      <c r="LXR46" s="672"/>
      <c r="LXS46" s="740"/>
      <c r="LXT46" s="1140"/>
      <c r="LXU46" s="671"/>
      <c r="LXV46" s="672"/>
      <c r="LXW46" s="740"/>
      <c r="LXX46" s="1140"/>
      <c r="LXY46" s="671"/>
      <c r="LXZ46" s="672"/>
      <c r="LYA46" s="740"/>
      <c r="LYB46" s="1140"/>
      <c r="LYC46" s="671"/>
      <c r="LYD46" s="672"/>
      <c r="LYE46" s="740"/>
      <c r="LYF46" s="1140"/>
      <c r="LYG46" s="671"/>
      <c r="LYH46" s="672"/>
      <c r="LYI46" s="740"/>
      <c r="LYJ46" s="1140"/>
      <c r="LYK46" s="671"/>
      <c r="LYL46" s="672"/>
      <c r="LYM46" s="740"/>
      <c r="LYN46" s="1140"/>
      <c r="LYO46" s="671"/>
      <c r="LYP46" s="672"/>
      <c r="LYQ46" s="740"/>
      <c r="LYR46" s="1140"/>
      <c r="LYS46" s="671"/>
      <c r="LYT46" s="672"/>
      <c r="LYU46" s="740"/>
      <c r="LYV46" s="1140"/>
      <c r="LYW46" s="671"/>
      <c r="LYX46" s="672"/>
      <c r="LYY46" s="740"/>
      <c r="LYZ46" s="1140"/>
      <c r="LZA46" s="671"/>
      <c r="LZB46" s="672"/>
      <c r="LZC46" s="740"/>
      <c r="LZD46" s="1140"/>
      <c r="LZE46" s="671"/>
      <c r="LZF46" s="672"/>
      <c r="LZG46" s="740"/>
      <c r="LZH46" s="1140"/>
      <c r="LZI46" s="671"/>
      <c r="LZJ46" s="672"/>
      <c r="LZK46" s="740"/>
      <c r="LZL46" s="1140"/>
      <c r="LZM46" s="671"/>
      <c r="LZN46" s="672"/>
      <c r="LZO46" s="740"/>
      <c r="LZP46" s="1140"/>
      <c r="LZQ46" s="671"/>
      <c r="LZR46" s="672"/>
      <c r="LZS46" s="740"/>
      <c r="LZT46" s="1140"/>
      <c r="LZU46" s="671"/>
      <c r="LZV46" s="672"/>
      <c r="LZW46" s="740"/>
      <c r="LZX46" s="1140"/>
      <c r="LZY46" s="671"/>
      <c r="LZZ46" s="672"/>
      <c r="MAA46" s="740"/>
      <c r="MAB46" s="1140"/>
      <c r="MAC46" s="671"/>
      <c r="MAD46" s="672"/>
      <c r="MAE46" s="740"/>
      <c r="MAF46" s="1140"/>
      <c r="MAG46" s="671"/>
      <c r="MAH46" s="672"/>
      <c r="MAI46" s="740"/>
      <c r="MAJ46" s="1140"/>
      <c r="MAK46" s="671"/>
      <c r="MAL46" s="672"/>
      <c r="MAM46" s="740"/>
      <c r="MAN46" s="1140"/>
      <c r="MAO46" s="671"/>
      <c r="MAP46" s="672"/>
      <c r="MAQ46" s="740"/>
      <c r="MAR46" s="1140"/>
      <c r="MAS46" s="671"/>
      <c r="MAT46" s="672"/>
      <c r="MAU46" s="740"/>
      <c r="MAV46" s="1140"/>
      <c r="MAW46" s="671"/>
      <c r="MAX46" s="672"/>
      <c r="MAY46" s="740"/>
      <c r="MAZ46" s="1140"/>
      <c r="MBA46" s="671"/>
      <c r="MBB46" s="672"/>
      <c r="MBC46" s="740"/>
      <c r="MBD46" s="1140"/>
      <c r="MBE46" s="671"/>
      <c r="MBF46" s="672"/>
      <c r="MBG46" s="740"/>
      <c r="MBH46" s="1140"/>
      <c r="MBI46" s="671"/>
      <c r="MBJ46" s="672"/>
      <c r="MBK46" s="740"/>
      <c r="MBL46" s="1140"/>
      <c r="MBM46" s="671"/>
      <c r="MBN46" s="672"/>
      <c r="MBO46" s="740"/>
      <c r="MBP46" s="1140"/>
      <c r="MBQ46" s="671"/>
      <c r="MBR46" s="672"/>
      <c r="MBS46" s="740"/>
      <c r="MBT46" s="1140"/>
      <c r="MBU46" s="671"/>
      <c r="MBV46" s="672"/>
      <c r="MBW46" s="740"/>
      <c r="MBX46" s="1140"/>
      <c r="MBY46" s="671"/>
      <c r="MBZ46" s="672"/>
      <c r="MCA46" s="740"/>
      <c r="MCB46" s="1140"/>
      <c r="MCC46" s="671"/>
      <c r="MCD46" s="672"/>
      <c r="MCE46" s="740"/>
      <c r="MCF46" s="1140"/>
      <c r="MCG46" s="671"/>
      <c r="MCH46" s="672"/>
      <c r="MCI46" s="740"/>
      <c r="MCJ46" s="1140"/>
      <c r="MCK46" s="671"/>
      <c r="MCL46" s="672"/>
      <c r="MCM46" s="740"/>
      <c r="MCN46" s="1140"/>
      <c r="MCO46" s="671"/>
      <c r="MCP46" s="672"/>
      <c r="MCQ46" s="740"/>
      <c r="MCR46" s="1140"/>
      <c r="MCS46" s="671"/>
      <c r="MCT46" s="672"/>
      <c r="MCU46" s="740"/>
      <c r="MCV46" s="1140"/>
      <c r="MCW46" s="671"/>
      <c r="MCX46" s="672"/>
      <c r="MCY46" s="740"/>
      <c r="MCZ46" s="1140"/>
      <c r="MDA46" s="671"/>
      <c r="MDB46" s="672"/>
      <c r="MDC46" s="740"/>
      <c r="MDD46" s="1140"/>
      <c r="MDE46" s="671"/>
      <c r="MDF46" s="672"/>
      <c r="MDG46" s="740"/>
      <c r="MDH46" s="1140"/>
      <c r="MDI46" s="671"/>
      <c r="MDJ46" s="672"/>
      <c r="MDK46" s="740"/>
      <c r="MDL46" s="1140"/>
      <c r="MDM46" s="671"/>
      <c r="MDN46" s="672"/>
      <c r="MDO46" s="740"/>
      <c r="MDP46" s="1140"/>
      <c r="MDQ46" s="671"/>
      <c r="MDR46" s="672"/>
      <c r="MDS46" s="740"/>
      <c r="MDT46" s="1140"/>
      <c r="MDU46" s="671"/>
      <c r="MDV46" s="672"/>
      <c r="MDW46" s="740"/>
      <c r="MDX46" s="1140"/>
      <c r="MDY46" s="671"/>
      <c r="MDZ46" s="672"/>
      <c r="MEA46" s="740"/>
      <c r="MEB46" s="1140"/>
      <c r="MEC46" s="671"/>
      <c r="MED46" s="672"/>
      <c r="MEE46" s="740"/>
      <c r="MEF46" s="1140"/>
      <c r="MEG46" s="671"/>
      <c r="MEH46" s="672"/>
      <c r="MEI46" s="740"/>
      <c r="MEJ46" s="1140"/>
      <c r="MEK46" s="671"/>
      <c r="MEL46" s="672"/>
      <c r="MEM46" s="740"/>
      <c r="MEN46" s="1140"/>
      <c r="MEO46" s="671"/>
      <c r="MEP46" s="672"/>
      <c r="MEQ46" s="740"/>
      <c r="MER46" s="1140"/>
      <c r="MES46" s="671"/>
      <c r="MET46" s="672"/>
      <c r="MEU46" s="740"/>
      <c r="MEV46" s="1140"/>
      <c r="MEW46" s="671"/>
      <c r="MEX46" s="672"/>
      <c r="MEY46" s="740"/>
      <c r="MEZ46" s="1140"/>
      <c r="MFA46" s="671"/>
      <c r="MFB46" s="672"/>
      <c r="MFC46" s="740"/>
      <c r="MFD46" s="1140"/>
      <c r="MFE46" s="671"/>
      <c r="MFF46" s="672"/>
      <c r="MFG46" s="740"/>
      <c r="MFH46" s="1140"/>
      <c r="MFI46" s="671"/>
      <c r="MFJ46" s="672"/>
      <c r="MFK46" s="740"/>
      <c r="MFL46" s="1140"/>
      <c r="MFM46" s="671"/>
      <c r="MFN46" s="672"/>
      <c r="MFO46" s="740"/>
      <c r="MFP46" s="1140"/>
      <c r="MFQ46" s="671"/>
      <c r="MFR46" s="672"/>
      <c r="MFS46" s="740"/>
      <c r="MFT46" s="1140"/>
      <c r="MFU46" s="671"/>
      <c r="MFV46" s="672"/>
      <c r="MFW46" s="740"/>
      <c r="MFX46" s="1140"/>
      <c r="MFY46" s="671"/>
      <c r="MFZ46" s="672"/>
      <c r="MGA46" s="740"/>
      <c r="MGB46" s="1140"/>
      <c r="MGC46" s="671"/>
      <c r="MGD46" s="672"/>
      <c r="MGE46" s="740"/>
      <c r="MGF46" s="1140"/>
      <c r="MGG46" s="671"/>
      <c r="MGH46" s="672"/>
      <c r="MGI46" s="740"/>
      <c r="MGJ46" s="1140"/>
      <c r="MGK46" s="671"/>
      <c r="MGL46" s="672"/>
      <c r="MGM46" s="740"/>
      <c r="MGN46" s="1140"/>
      <c r="MGO46" s="671"/>
      <c r="MGP46" s="672"/>
      <c r="MGQ46" s="740"/>
      <c r="MGR46" s="1140"/>
      <c r="MGS46" s="671"/>
      <c r="MGT46" s="672"/>
      <c r="MGU46" s="740"/>
      <c r="MGV46" s="1140"/>
      <c r="MGW46" s="671"/>
      <c r="MGX46" s="672"/>
      <c r="MGY46" s="740"/>
      <c r="MGZ46" s="1140"/>
      <c r="MHA46" s="671"/>
      <c r="MHB46" s="672"/>
      <c r="MHC46" s="740"/>
      <c r="MHD46" s="1140"/>
      <c r="MHE46" s="671"/>
      <c r="MHF46" s="672"/>
      <c r="MHG46" s="740"/>
      <c r="MHH46" s="1140"/>
      <c r="MHI46" s="671"/>
      <c r="MHJ46" s="672"/>
      <c r="MHK46" s="740"/>
      <c r="MHL46" s="1140"/>
      <c r="MHM46" s="671"/>
      <c r="MHN46" s="672"/>
      <c r="MHO46" s="740"/>
      <c r="MHP46" s="1140"/>
      <c r="MHQ46" s="671"/>
      <c r="MHR46" s="672"/>
      <c r="MHS46" s="740"/>
      <c r="MHT46" s="1140"/>
      <c r="MHU46" s="671"/>
      <c r="MHV46" s="672"/>
      <c r="MHW46" s="740"/>
      <c r="MHX46" s="1140"/>
      <c r="MHY46" s="671"/>
      <c r="MHZ46" s="672"/>
      <c r="MIA46" s="740"/>
      <c r="MIB46" s="1140"/>
      <c r="MIC46" s="671"/>
      <c r="MID46" s="672"/>
      <c r="MIE46" s="740"/>
      <c r="MIF46" s="1140"/>
      <c r="MIG46" s="671"/>
      <c r="MIH46" s="672"/>
      <c r="MII46" s="740"/>
      <c r="MIJ46" s="1140"/>
      <c r="MIK46" s="671"/>
      <c r="MIL46" s="672"/>
      <c r="MIM46" s="740"/>
      <c r="MIN46" s="1140"/>
      <c r="MIO46" s="671"/>
      <c r="MIP46" s="672"/>
      <c r="MIQ46" s="740"/>
      <c r="MIR46" s="1140"/>
      <c r="MIS46" s="671"/>
      <c r="MIT46" s="672"/>
      <c r="MIU46" s="740"/>
      <c r="MIV46" s="1140"/>
      <c r="MIW46" s="671"/>
      <c r="MIX46" s="672"/>
      <c r="MIY46" s="740"/>
      <c r="MIZ46" s="1140"/>
      <c r="MJA46" s="671"/>
      <c r="MJB46" s="672"/>
      <c r="MJC46" s="740"/>
      <c r="MJD46" s="1140"/>
      <c r="MJE46" s="671"/>
      <c r="MJF46" s="672"/>
      <c r="MJG46" s="740"/>
      <c r="MJH46" s="1140"/>
      <c r="MJI46" s="671"/>
      <c r="MJJ46" s="672"/>
      <c r="MJK46" s="740"/>
      <c r="MJL46" s="1140"/>
      <c r="MJM46" s="671"/>
      <c r="MJN46" s="672"/>
      <c r="MJO46" s="740"/>
      <c r="MJP46" s="1140"/>
      <c r="MJQ46" s="671"/>
      <c r="MJR46" s="672"/>
      <c r="MJS46" s="740"/>
      <c r="MJT46" s="1140"/>
      <c r="MJU46" s="671"/>
      <c r="MJV46" s="672"/>
      <c r="MJW46" s="740"/>
      <c r="MJX46" s="1140"/>
      <c r="MJY46" s="671"/>
      <c r="MJZ46" s="672"/>
      <c r="MKA46" s="740"/>
      <c r="MKB46" s="1140"/>
      <c r="MKC46" s="671"/>
      <c r="MKD46" s="672"/>
      <c r="MKE46" s="740"/>
      <c r="MKF46" s="1140"/>
      <c r="MKG46" s="671"/>
      <c r="MKH46" s="672"/>
      <c r="MKI46" s="740"/>
      <c r="MKJ46" s="1140"/>
      <c r="MKK46" s="671"/>
      <c r="MKL46" s="672"/>
      <c r="MKM46" s="740"/>
      <c r="MKN46" s="1140"/>
      <c r="MKO46" s="671"/>
      <c r="MKP46" s="672"/>
      <c r="MKQ46" s="740"/>
      <c r="MKR46" s="1140"/>
      <c r="MKS46" s="671"/>
      <c r="MKT46" s="672"/>
      <c r="MKU46" s="740"/>
      <c r="MKV46" s="1140"/>
      <c r="MKW46" s="671"/>
      <c r="MKX46" s="672"/>
      <c r="MKY46" s="740"/>
      <c r="MKZ46" s="1140"/>
      <c r="MLA46" s="671"/>
      <c r="MLB46" s="672"/>
      <c r="MLC46" s="740"/>
      <c r="MLD46" s="1140"/>
      <c r="MLE46" s="671"/>
      <c r="MLF46" s="672"/>
      <c r="MLG46" s="740"/>
      <c r="MLH46" s="1140"/>
      <c r="MLI46" s="671"/>
      <c r="MLJ46" s="672"/>
      <c r="MLK46" s="740"/>
      <c r="MLL46" s="1140"/>
      <c r="MLM46" s="671"/>
      <c r="MLN46" s="672"/>
      <c r="MLO46" s="740"/>
      <c r="MLP46" s="1140"/>
      <c r="MLQ46" s="671"/>
      <c r="MLR46" s="672"/>
      <c r="MLS46" s="740"/>
      <c r="MLT46" s="1140"/>
      <c r="MLU46" s="671"/>
      <c r="MLV46" s="672"/>
      <c r="MLW46" s="740"/>
      <c r="MLX46" s="1140"/>
      <c r="MLY46" s="671"/>
      <c r="MLZ46" s="672"/>
      <c r="MMA46" s="740"/>
      <c r="MMB46" s="1140"/>
      <c r="MMC46" s="671"/>
      <c r="MMD46" s="672"/>
      <c r="MME46" s="740"/>
      <c r="MMF46" s="1140"/>
      <c r="MMG46" s="671"/>
      <c r="MMH46" s="672"/>
      <c r="MMI46" s="740"/>
      <c r="MMJ46" s="1140"/>
      <c r="MMK46" s="671"/>
      <c r="MML46" s="672"/>
      <c r="MMM46" s="740"/>
      <c r="MMN46" s="1140"/>
      <c r="MMO46" s="671"/>
      <c r="MMP46" s="672"/>
      <c r="MMQ46" s="740"/>
      <c r="MMR46" s="1140"/>
      <c r="MMS46" s="671"/>
      <c r="MMT46" s="672"/>
      <c r="MMU46" s="740"/>
      <c r="MMV46" s="1140"/>
      <c r="MMW46" s="671"/>
      <c r="MMX46" s="672"/>
      <c r="MMY46" s="740"/>
      <c r="MMZ46" s="1140"/>
      <c r="MNA46" s="671"/>
      <c r="MNB46" s="672"/>
      <c r="MNC46" s="740"/>
      <c r="MND46" s="1140"/>
      <c r="MNE46" s="671"/>
      <c r="MNF46" s="672"/>
      <c r="MNG46" s="740"/>
      <c r="MNH46" s="1140"/>
      <c r="MNI46" s="671"/>
      <c r="MNJ46" s="672"/>
      <c r="MNK46" s="740"/>
      <c r="MNL46" s="1140"/>
      <c r="MNM46" s="671"/>
      <c r="MNN46" s="672"/>
      <c r="MNO46" s="740"/>
      <c r="MNP46" s="1140"/>
      <c r="MNQ46" s="671"/>
      <c r="MNR46" s="672"/>
      <c r="MNS46" s="740"/>
      <c r="MNT46" s="1140"/>
      <c r="MNU46" s="671"/>
      <c r="MNV46" s="672"/>
      <c r="MNW46" s="740"/>
      <c r="MNX46" s="1140"/>
      <c r="MNY46" s="671"/>
      <c r="MNZ46" s="672"/>
      <c r="MOA46" s="740"/>
      <c r="MOB46" s="1140"/>
      <c r="MOC46" s="671"/>
      <c r="MOD46" s="672"/>
      <c r="MOE46" s="740"/>
      <c r="MOF46" s="1140"/>
      <c r="MOG46" s="671"/>
      <c r="MOH46" s="672"/>
      <c r="MOI46" s="740"/>
      <c r="MOJ46" s="1140"/>
      <c r="MOK46" s="671"/>
      <c r="MOL46" s="672"/>
      <c r="MOM46" s="740"/>
      <c r="MON46" s="1140"/>
      <c r="MOO46" s="671"/>
      <c r="MOP46" s="672"/>
      <c r="MOQ46" s="740"/>
      <c r="MOR46" s="1140"/>
      <c r="MOS46" s="671"/>
      <c r="MOT46" s="672"/>
      <c r="MOU46" s="740"/>
      <c r="MOV46" s="1140"/>
      <c r="MOW46" s="671"/>
      <c r="MOX46" s="672"/>
      <c r="MOY46" s="740"/>
      <c r="MOZ46" s="1140"/>
      <c r="MPA46" s="671"/>
      <c r="MPB46" s="672"/>
      <c r="MPC46" s="740"/>
      <c r="MPD46" s="1140"/>
      <c r="MPE46" s="671"/>
      <c r="MPF46" s="672"/>
      <c r="MPG46" s="740"/>
      <c r="MPH46" s="1140"/>
      <c r="MPI46" s="671"/>
      <c r="MPJ46" s="672"/>
      <c r="MPK46" s="740"/>
      <c r="MPL46" s="1140"/>
      <c r="MPM46" s="671"/>
      <c r="MPN46" s="672"/>
      <c r="MPO46" s="740"/>
      <c r="MPP46" s="1140"/>
      <c r="MPQ46" s="671"/>
      <c r="MPR46" s="672"/>
      <c r="MPS46" s="740"/>
      <c r="MPT46" s="1140"/>
      <c r="MPU46" s="671"/>
      <c r="MPV46" s="672"/>
      <c r="MPW46" s="740"/>
      <c r="MPX46" s="1140"/>
      <c r="MPY46" s="671"/>
      <c r="MPZ46" s="672"/>
      <c r="MQA46" s="740"/>
      <c r="MQB46" s="1140"/>
      <c r="MQC46" s="671"/>
      <c r="MQD46" s="672"/>
      <c r="MQE46" s="740"/>
      <c r="MQF46" s="1140"/>
      <c r="MQG46" s="671"/>
      <c r="MQH46" s="672"/>
      <c r="MQI46" s="740"/>
      <c r="MQJ46" s="1140"/>
      <c r="MQK46" s="671"/>
      <c r="MQL46" s="672"/>
      <c r="MQM46" s="740"/>
      <c r="MQN46" s="1140"/>
      <c r="MQO46" s="671"/>
      <c r="MQP46" s="672"/>
      <c r="MQQ46" s="740"/>
      <c r="MQR46" s="1140"/>
      <c r="MQS46" s="671"/>
      <c r="MQT46" s="672"/>
      <c r="MQU46" s="740"/>
      <c r="MQV46" s="1140"/>
      <c r="MQW46" s="671"/>
      <c r="MQX46" s="672"/>
      <c r="MQY46" s="740"/>
      <c r="MQZ46" s="1140"/>
      <c r="MRA46" s="671"/>
      <c r="MRB46" s="672"/>
      <c r="MRC46" s="740"/>
      <c r="MRD46" s="1140"/>
      <c r="MRE46" s="671"/>
      <c r="MRF46" s="672"/>
      <c r="MRG46" s="740"/>
      <c r="MRH46" s="1140"/>
      <c r="MRI46" s="671"/>
      <c r="MRJ46" s="672"/>
      <c r="MRK46" s="740"/>
      <c r="MRL46" s="1140"/>
      <c r="MRM46" s="671"/>
      <c r="MRN46" s="672"/>
      <c r="MRO46" s="740"/>
      <c r="MRP46" s="1140"/>
      <c r="MRQ46" s="671"/>
      <c r="MRR46" s="672"/>
      <c r="MRS46" s="740"/>
      <c r="MRT46" s="1140"/>
      <c r="MRU46" s="671"/>
      <c r="MRV46" s="672"/>
      <c r="MRW46" s="740"/>
      <c r="MRX46" s="1140"/>
      <c r="MRY46" s="671"/>
      <c r="MRZ46" s="672"/>
      <c r="MSA46" s="740"/>
      <c r="MSB46" s="1140"/>
      <c r="MSC46" s="671"/>
      <c r="MSD46" s="672"/>
      <c r="MSE46" s="740"/>
      <c r="MSF46" s="1140"/>
      <c r="MSG46" s="671"/>
      <c r="MSH46" s="672"/>
      <c r="MSI46" s="740"/>
      <c r="MSJ46" s="1140"/>
      <c r="MSK46" s="671"/>
      <c r="MSL46" s="672"/>
      <c r="MSM46" s="740"/>
      <c r="MSN46" s="1140"/>
      <c r="MSO46" s="671"/>
      <c r="MSP46" s="672"/>
      <c r="MSQ46" s="740"/>
      <c r="MSR46" s="1140"/>
      <c r="MSS46" s="671"/>
      <c r="MST46" s="672"/>
      <c r="MSU46" s="740"/>
      <c r="MSV46" s="1140"/>
      <c r="MSW46" s="671"/>
      <c r="MSX46" s="672"/>
      <c r="MSY46" s="740"/>
      <c r="MSZ46" s="1140"/>
      <c r="MTA46" s="671"/>
      <c r="MTB46" s="672"/>
      <c r="MTC46" s="740"/>
      <c r="MTD46" s="1140"/>
      <c r="MTE46" s="671"/>
      <c r="MTF46" s="672"/>
      <c r="MTG46" s="740"/>
      <c r="MTH46" s="1140"/>
      <c r="MTI46" s="671"/>
      <c r="MTJ46" s="672"/>
      <c r="MTK46" s="740"/>
      <c r="MTL46" s="1140"/>
      <c r="MTM46" s="671"/>
      <c r="MTN46" s="672"/>
      <c r="MTO46" s="740"/>
      <c r="MTP46" s="1140"/>
      <c r="MTQ46" s="671"/>
      <c r="MTR46" s="672"/>
      <c r="MTS46" s="740"/>
      <c r="MTT46" s="1140"/>
      <c r="MTU46" s="671"/>
      <c r="MTV46" s="672"/>
      <c r="MTW46" s="740"/>
      <c r="MTX46" s="1140"/>
      <c r="MTY46" s="671"/>
      <c r="MTZ46" s="672"/>
      <c r="MUA46" s="740"/>
      <c r="MUB46" s="1140"/>
      <c r="MUC46" s="671"/>
      <c r="MUD46" s="672"/>
      <c r="MUE46" s="740"/>
      <c r="MUF46" s="1140"/>
      <c r="MUG46" s="671"/>
      <c r="MUH46" s="672"/>
      <c r="MUI46" s="740"/>
      <c r="MUJ46" s="1140"/>
      <c r="MUK46" s="671"/>
      <c r="MUL46" s="672"/>
      <c r="MUM46" s="740"/>
      <c r="MUN46" s="1140"/>
      <c r="MUO46" s="671"/>
      <c r="MUP46" s="672"/>
      <c r="MUQ46" s="740"/>
      <c r="MUR46" s="1140"/>
      <c r="MUS46" s="671"/>
      <c r="MUT46" s="672"/>
      <c r="MUU46" s="740"/>
      <c r="MUV46" s="1140"/>
      <c r="MUW46" s="671"/>
      <c r="MUX46" s="672"/>
      <c r="MUY46" s="740"/>
      <c r="MUZ46" s="1140"/>
      <c r="MVA46" s="671"/>
      <c r="MVB46" s="672"/>
      <c r="MVC46" s="740"/>
      <c r="MVD46" s="1140"/>
      <c r="MVE46" s="671"/>
      <c r="MVF46" s="672"/>
      <c r="MVG46" s="740"/>
      <c r="MVH46" s="1140"/>
      <c r="MVI46" s="671"/>
      <c r="MVJ46" s="672"/>
      <c r="MVK46" s="740"/>
      <c r="MVL46" s="1140"/>
      <c r="MVM46" s="671"/>
      <c r="MVN46" s="672"/>
      <c r="MVO46" s="740"/>
      <c r="MVP46" s="1140"/>
      <c r="MVQ46" s="671"/>
      <c r="MVR46" s="672"/>
      <c r="MVS46" s="740"/>
      <c r="MVT46" s="1140"/>
      <c r="MVU46" s="671"/>
      <c r="MVV46" s="672"/>
      <c r="MVW46" s="740"/>
      <c r="MVX46" s="1140"/>
      <c r="MVY46" s="671"/>
      <c r="MVZ46" s="672"/>
      <c r="MWA46" s="740"/>
      <c r="MWB46" s="1140"/>
      <c r="MWC46" s="671"/>
      <c r="MWD46" s="672"/>
      <c r="MWE46" s="740"/>
      <c r="MWF46" s="1140"/>
      <c r="MWG46" s="671"/>
      <c r="MWH46" s="672"/>
      <c r="MWI46" s="740"/>
      <c r="MWJ46" s="1140"/>
      <c r="MWK46" s="671"/>
      <c r="MWL46" s="672"/>
      <c r="MWM46" s="740"/>
      <c r="MWN46" s="1140"/>
      <c r="MWO46" s="671"/>
      <c r="MWP46" s="672"/>
      <c r="MWQ46" s="740"/>
      <c r="MWR46" s="1140"/>
      <c r="MWS46" s="671"/>
      <c r="MWT46" s="672"/>
      <c r="MWU46" s="740"/>
      <c r="MWV46" s="1140"/>
      <c r="MWW46" s="671"/>
      <c r="MWX46" s="672"/>
      <c r="MWY46" s="740"/>
      <c r="MWZ46" s="1140"/>
      <c r="MXA46" s="671"/>
      <c r="MXB46" s="672"/>
      <c r="MXC46" s="740"/>
      <c r="MXD46" s="1140"/>
      <c r="MXE46" s="671"/>
      <c r="MXF46" s="672"/>
      <c r="MXG46" s="740"/>
      <c r="MXH46" s="1140"/>
      <c r="MXI46" s="671"/>
      <c r="MXJ46" s="672"/>
      <c r="MXK46" s="740"/>
      <c r="MXL46" s="1140"/>
      <c r="MXM46" s="671"/>
      <c r="MXN46" s="672"/>
      <c r="MXO46" s="740"/>
      <c r="MXP46" s="1140"/>
      <c r="MXQ46" s="671"/>
      <c r="MXR46" s="672"/>
      <c r="MXS46" s="740"/>
      <c r="MXT46" s="1140"/>
      <c r="MXU46" s="671"/>
      <c r="MXV46" s="672"/>
      <c r="MXW46" s="740"/>
      <c r="MXX46" s="1140"/>
      <c r="MXY46" s="671"/>
      <c r="MXZ46" s="672"/>
      <c r="MYA46" s="740"/>
      <c r="MYB46" s="1140"/>
      <c r="MYC46" s="671"/>
      <c r="MYD46" s="672"/>
      <c r="MYE46" s="740"/>
      <c r="MYF46" s="1140"/>
      <c r="MYG46" s="671"/>
      <c r="MYH46" s="672"/>
      <c r="MYI46" s="740"/>
      <c r="MYJ46" s="1140"/>
      <c r="MYK46" s="671"/>
      <c r="MYL46" s="672"/>
      <c r="MYM46" s="740"/>
      <c r="MYN46" s="1140"/>
      <c r="MYO46" s="671"/>
      <c r="MYP46" s="672"/>
      <c r="MYQ46" s="740"/>
      <c r="MYR46" s="1140"/>
      <c r="MYS46" s="671"/>
      <c r="MYT46" s="672"/>
      <c r="MYU46" s="740"/>
      <c r="MYV46" s="1140"/>
      <c r="MYW46" s="671"/>
      <c r="MYX46" s="672"/>
      <c r="MYY46" s="740"/>
      <c r="MYZ46" s="1140"/>
      <c r="MZA46" s="671"/>
      <c r="MZB46" s="672"/>
      <c r="MZC46" s="740"/>
      <c r="MZD46" s="1140"/>
      <c r="MZE46" s="671"/>
      <c r="MZF46" s="672"/>
      <c r="MZG46" s="740"/>
      <c r="MZH46" s="1140"/>
      <c r="MZI46" s="671"/>
      <c r="MZJ46" s="672"/>
      <c r="MZK46" s="740"/>
      <c r="MZL46" s="1140"/>
      <c r="MZM46" s="671"/>
      <c r="MZN46" s="672"/>
      <c r="MZO46" s="740"/>
      <c r="MZP46" s="1140"/>
      <c r="MZQ46" s="671"/>
      <c r="MZR46" s="672"/>
      <c r="MZS46" s="740"/>
      <c r="MZT46" s="1140"/>
      <c r="MZU46" s="671"/>
      <c r="MZV46" s="672"/>
      <c r="MZW46" s="740"/>
      <c r="MZX46" s="1140"/>
      <c r="MZY46" s="671"/>
      <c r="MZZ46" s="672"/>
      <c r="NAA46" s="740"/>
      <c r="NAB46" s="1140"/>
      <c r="NAC46" s="671"/>
      <c r="NAD46" s="672"/>
      <c r="NAE46" s="740"/>
      <c r="NAF46" s="1140"/>
      <c r="NAG46" s="671"/>
      <c r="NAH46" s="672"/>
      <c r="NAI46" s="740"/>
      <c r="NAJ46" s="1140"/>
      <c r="NAK46" s="671"/>
      <c r="NAL46" s="672"/>
      <c r="NAM46" s="740"/>
      <c r="NAN46" s="1140"/>
      <c r="NAO46" s="671"/>
      <c r="NAP46" s="672"/>
      <c r="NAQ46" s="740"/>
      <c r="NAR46" s="1140"/>
      <c r="NAS46" s="671"/>
      <c r="NAT46" s="672"/>
      <c r="NAU46" s="740"/>
      <c r="NAV46" s="1140"/>
      <c r="NAW46" s="671"/>
      <c r="NAX46" s="672"/>
      <c r="NAY46" s="740"/>
      <c r="NAZ46" s="1140"/>
      <c r="NBA46" s="671"/>
      <c r="NBB46" s="672"/>
      <c r="NBC46" s="740"/>
      <c r="NBD46" s="1140"/>
      <c r="NBE46" s="671"/>
      <c r="NBF46" s="672"/>
      <c r="NBG46" s="740"/>
      <c r="NBH46" s="1140"/>
      <c r="NBI46" s="671"/>
      <c r="NBJ46" s="672"/>
      <c r="NBK46" s="740"/>
      <c r="NBL46" s="1140"/>
      <c r="NBM46" s="671"/>
      <c r="NBN46" s="672"/>
      <c r="NBO46" s="740"/>
      <c r="NBP46" s="1140"/>
      <c r="NBQ46" s="671"/>
      <c r="NBR46" s="672"/>
      <c r="NBS46" s="740"/>
      <c r="NBT46" s="1140"/>
      <c r="NBU46" s="671"/>
      <c r="NBV46" s="672"/>
      <c r="NBW46" s="740"/>
      <c r="NBX46" s="1140"/>
      <c r="NBY46" s="671"/>
      <c r="NBZ46" s="672"/>
      <c r="NCA46" s="740"/>
      <c r="NCB46" s="1140"/>
      <c r="NCC46" s="671"/>
      <c r="NCD46" s="672"/>
      <c r="NCE46" s="740"/>
      <c r="NCF46" s="1140"/>
      <c r="NCG46" s="671"/>
      <c r="NCH46" s="672"/>
      <c r="NCI46" s="740"/>
      <c r="NCJ46" s="1140"/>
      <c r="NCK46" s="671"/>
      <c r="NCL46" s="672"/>
      <c r="NCM46" s="740"/>
      <c r="NCN46" s="1140"/>
      <c r="NCO46" s="671"/>
      <c r="NCP46" s="672"/>
      <c r="NCQ46" s="740"/>
      <c r="NCR46" s="1140"/>
      <c r="NCS46" s="671"/>
      <c r="NCT46" s="672"/>
      <c r="NCU46" s="740"/>
      <c r="NCV46" s="1140"/>
      <c r="NCW46" s="671"/>
      <c r="NCX46" s="672"/>
      <c r="NCY46" s="740"/>
      <c r="NCZ46" s="1140"/>
      <c r="NDA46" s="671"/>
      <c r="NDB46" s="672"/>
      <c r="NDC46" s="740"/>
      <c r="NDD46" s="1140"/>
      <c r="NDE46" s="671"/>
      <c r="NDF46" s="672"/>
      <c r="NDG46" s="740"/>
      <c r="NDH46" s="1140"/>
      <c r="NDI46" s="671"/>
      <c r="NDJ46" s="672"/>
      <c r="NDK46" s="740"/>
      <c r="NDL46" s="1140"/>
      <c r="NDM46" s="671"/>
      <c r="NDN46" s="672"/>
      <c r="NDO46" s="740"/>
      <c r="NDP46" s="1140"/>
      <c r="NDQ46" s="671"/>
      <c r="NDR46" s="672"/>
      <c r="NDS46" s="740"/>
      <c r="NDT46" s="1140"/>
      <c r="NDU46" s="671"/>
      <c r="NDV46" s="672"/>
      <c r="NDW46" s="740"/>
      <c r="NDX46" s="1140"/>
      <c r="NDY46" s="671"/>
      <c r="NDZ46" s="672"/>
      <c r="NEA46" s="740"/>
      <c r="NEB46" s="1140"/>
      <c r="NEC46" s="671"/>
      <c r="NED46" s="672"/>
      <c r="NEE46" s="740"/>
      <c r="NEF46" s="1140"/>
      <c r="NEG46" s="671"/>
      <c r="NEH46" s="672"/>
      <c r="NEI46" s="740"/>
      <c r="NEJ46" s="1140"/>
      <c r="NEK46" s="671"/>
      <c r="NEL46" s="672"/>
      <c r="NEM46" s="740"/>
      <c r="NEN46" s="1140"/>
      <c r="NEO46" s="671"/>
      <c r="NEP46" s="672"/>
      <c r="NEQ46" s="740"/>
      <c r="NER46" s="1140"/>
      <c r="NES46" s="671"/>
      <c r="NET46" s="672"/>
      <c r="NEU46" s="740"/>
      <c r="NEV46" s="1140"/>
      <c r="NEW46" s="671"/>
      <c r="NEX46" s="672"/>
      <c r="NEY46" s="740"/>
      <c r="NEZ46" s="1140"/>
      <c r="NFA46" s="671"/>
      <c r="NFB46" s="672"/>
      <c r="NFC46" s="740"/>
      <c r="NFD46" s="1140"/>
      <c r="NFE46" s="671"/>
      <c r="NFF46" s="672"/>
      <c r="NFG46" s="740"/>
      <c r="NFH46" s="1140"/>
      <c r="NFI46" s="671"/>
      <c r="NFJ46" s="672"/>
      <c r="NFK46" s="740"/>
      <c r="NFL46" s="1140"/>
      <c r="NFM46" s="671"/>
      <c r="NFN46" s="672"/>
      <c r="NFO46" s="740"/>
      <c r="NFP46" s="1140"/>
      <c r="NFQ46" s="671"/>
      <c r="NFR46" s="672"/>
      <c r="NFS46" s="740"/>
      <c r="NFT46" s="1140"/>
      <c r="NFU46" s="671"/>
      <c r="NFV46" s="672"/>
      <c r="NFW46" s="740"/>
      <c r="NFX46" s="1140"/>
      <c r="NFY46" s="671"/>
      <c r="NFZ46" s="672"/>
      <c r="NGA46" s="740"/>
      <c r="NGB46" s="1140"/>
      <c r="NGC46" s="671"/>
      <c r="NGD46" s="672"/>
      <c r="NGE46" s="740"/>
      <c r="NGF46" s="1140"/>
      <c r="NGG46" s="671"/>
      <c r="NGH46" s="672"/>
      <c r="NGI46" s="740"/>
      <c r="NGJ46" s="1140"/>
      <c r="NGK46" s="671"/>
      <c r="NGL46" s="672"/>
      <c r="NGM46" s="740"/>
      <c r="NGN46" s="1140"/>
      <c r="NGO46" s="671"/>
      <c r="NGP46" s="672"/>
      <c r="NGQ46" s="740"/>
      <c r="NGR46" s="1140"/>
      <c r="NGS46" s="671"/>
      <c r="NGT46" s="672"/>
      <c r="NGU46" s="740"/>
      <c r="NGV46" s="1140"/>
      <c r="NGW46" s="671"/>
      <c r="NGX46" s="672"/>
      <c r="NGY46" s="740"/>
      <c r="NGZ46" s="1140"/>
      <c r="NHA46" s="671"/>
      <c r="NHB46" s="672"/>
      <c r="NHC46" s="740"/>
      <c r="NHD46" s="1140"/>
      <c r="NHE46" s="671"/>
      <c r="NHF46" s="672"/>
      <c r="NHG46" s="740"/>
      <c r="NHH46" s="1140"/>
      <c r="NHI46" s="671"/>
      <c r="NHJ46" s="672"/>
      <c r="NHK46" s="740"/>
      <c r="NHL46" s="1140"/>
      <c r="NHM46" s="671"/>
      <c r="NHN46" s="672"/>
      <c r="NHO46" s="740"/>
      <c r="NHP46" s="1140"/>
      <c r="NHQ46" s="671"/>
      <c r="NHR46" s="672"/>
      <c r="NHS46" s="740"/>
      <c r="NHT46" s="1140"/>
      <c r="NHU46" s="671"/>
      <c r="NHV46" s="672"/>
      <c r="NHW46" s="740"/>
      <c r="NHX46" s="1140"/>
      <c r="NHY46" s="671"/>
      <c r="NHZ46" s="672"/>
      <c r="NIA46" s="740"/>
      <c r="NIB46" s="1140"/>
      <c r="NIC46" s="671"/>
      <c r="NID46" s="672"/>
      <c r="NIE46" s="740"/>
      <c r="NIF46" s="1140"/>
      <c r="NIG46" s="671"/>
      <c r="NIH46" s="672"/>
      <c r="NII46" s="740"/>
      <c r="NIJ46" s="1140"/>
      <c r="NIK46" s="671"/>
      <c r="NIL46" s="672"/>
      <c r="NIM46" s="740"/>
      <c r="NIN46" s="1140"/>
      <c r="NIO46" s="671"/>
      <c r="NIP46" s="672"/>
      <c r="NIQ46" s="740"/>
      <c r="NIR46" s="1140"/>
      <c r="NIS46" s="671"/>
      <c r="NIT46" s="672"/>
      <c r="NIU46" s="740"/>
      <c r="NIV46" s="1140"/>
      <c r="NIW46" s="671"/>
      <c r="NIX46" s="672"/>
      <c r="NIY46" s="740"/>
      <c r="NIZ46" s="1140"/>
      <c r="NJA46" s="671"/>
      <c r="NJB46" s="672"/>
      <c r="NJC46" s="740"/>
      <c r="NJD46" s="1140"/>
      <c r="NJE46" s="671"/>
      <c r="NJF46" s="672"/>
      <c r="NJG46" s="740"/>
      <c r="NJH46" s="1140"/>
      <c r="NJI46" s="671"/>
      <c r="NJJ46" s="672"/>
      <c r="NJK46" s="740"/>
      <c r="NJL46" s="1140"/>
      <c r="NJM46" s="671"/>
      <c r="NJN46" s="672"/>
      <c r="NJO46" s="740"/>
      <c r="NJP46" s="1140"/>
      <c r="NJQ46" s="671"/>
      <c r="NJR46" s="672"/>
      <c r="NJS46" s="740"/>
      <c r="NJT46" s="1140"/>
      <c r="NJU46" s="671"/>
      <c r="NJV46" s="672"/>
      <c r="NJW46" s="740"/>
      <c r="NJX46" s="1140"/>
      <c r="NJY46" s="671"/>
      <c r="NJZ46" s="672"/>
      <c r="NKA46" s="740"/>
      <c r="NKB46" s="1140"/>
      <c r="NKC46" s="671"/>
      <c r="NKD46" s="672"/>
      <c r="NKE46" s="740"/>
      <c r="NKF46" s="1140"/>
      <c r="NKG46" s="671"/>
      <c r="NKH46" s="672"/>
      <c r="NKI46" s="740"/>
      <c r="NKJ46" s="1140"/>
      <c r="NKK46" s="671"/>
      <c r="NKL46" s="672"/>
      <c r="NKM46" s="740"/>
      <c r="NKN46" s="1140"/>
      <c r="NKO46" s="671"/>
      <c r="NKP46" s="672"/>
      <c r="NKQ46" s="740"/>
      <c r="NKR46" s="1140"/>
      <c r="NKS46" s="671"/>
      <c r="NKT46" s="672"/>
      <c r="NKU46" s="740"/>
      <c r="NKV46" s="1140"/>
      <c r="NKW46" s="671"/>
      <c r="NKX46" s="672"/>
      <c r="NKY46" s="740"/>
      <c r="NKZ46" s="1140"/>
      <c r="NLA46" s="671"/>
      <c r="NLB46" s="672"/>
      <c r="NLC46" s="740"/>
      <c r="NLD46" s="1140"/>
      <c r="NLE46" s="671"/>
      <c r="NLF46" s="672"/>
      <c r="NLG46" s="740"/>
      <c r="NLH46" s="1140"/>
      <c r="NLI46" s="671"/>
      <c r="NLJ46" s="672"/>
      <c r="NLK46" s="740"/>
      <c r="NLL46" s="1140"/>
      <c r="NLM46" s="671"/>
      <c r="NLN46" s="672"/>
      <c r="NLO46" s="740"/>
      <c r="NLP46" s="1140"/>
      <c r="NLQ46" s="671"/>
      <c r="NLR46" s="672"/>
      <c r="NLS46" s="740"/>
      <c r="NLT46" s="1140"/>
      <c r="NLU46" s="671"/>
      <c r="NLV46" s="672"/>
      <c r="NLW46" s="740"/>
      <c r="NLX46" s="1140"/>
      <c r="NLY46" s="671"/>
      <c r="NLZ46" s="672"/>
      <c r="NMA46" s="740"/>
      <c r="NMB46" s="1140"/>
      <c r="NMC46" s="671"/>
      <c r="NMD46" s="672"/>
      <c r="NME46" s="740"/>
      <c r="NMF46" s="1140"/>
      <c r="NMG46" s="671"/>
      <c r="NMH46" s="672"/>
      <c r="NMI46" s="740"/>
      <c r="NMJ46" s="1140"/>
      <c r="NMK46" s="671"/>
      <c r="NML46" s="672"/>
      <c r="NMM46" s="740"/>
      <c r="NMN46" s="1140"/>
      <c r="NMO46" s="671"/>
      <c r="NMP46" s="672"/>
      <c r="NMQ46" s="740"/>
      <c r="NMR46" s="1140"/>
      <c r="NMS46" s="671"/>
      <c r="NMT46" s="672"/>
      <c r="NMU46" s="740"/>
      <c r="NMV46" s="1140"/>
      <c r="NMW46" s="671"/>
      <c r="NMX46" s="672"/>
      <c r="NMY46" s="740"/>
      <c r="NMZ46" s="1140"/>
      <c r="NNA46" s="671"/>
      <c r="NNB46" s="672"/>
      <c r="NNC46" s="740"/>
      <c r="NND46" s="1140"/>
      <c r="NNE46" s="671"/>
      <c r="NNF46" s="672"/>
      <c r="NNG46" s="740"/>
      <c r="NNH46" s="1140"/>
      <c r="NNI46" s="671"/>
      <c r="NNJ46" s="672"/>
      <c r="NNK46" s="740"/>
      <c r="NNL46" s="1140"/>
      <c r="NNM46" s="671"/>
      <c r="NNN46" s="672"/>
      <c r="NNO46" s="740"/>
      <c r="NNP46" s="1140"/>
      <c r="NNQ46" s="671"/>
      <c r="NNR46" s="672"/>
      <c r="NNS46" s="740"/>
      <c r="NNT46" s="1140"/>
      <c r="NNU46" s="671"/>
      <c r="NNV46" s="672"/>
      <c r="NNW46" s="740"/>
      <c r="NNX46" s="1140"/>
      <c r="NNY46" s="671"/>
      <c r="NNZ46" s="672"/>
      <c r="NOA46" s="740"/>
      <c r="NOB46" s="1140"/>
      <c r="NOC46" s="671"/>
      <c r="NOD46" s="672"/>
      <c r="NOE46" s="740"/>
      <c r="NOF46" s="1140"/>
      <c r="NOG46" s="671"/>
      <c r="NOH46" s="672"/>
      <c r="NOI46" s="740"/>
      <c r="NOJ46" s="1140"/>
      <c r="NOK46" s="671"/>
      <c r="NOL46" s="672"/>
      <c r="NOM46" s="740"/>
      <c r="NON46" s="1140"/>
      <c r="NOO46" s="671"/>
      <c r="NOP46" s="672"/>
      <c r="NOQ46" s="740"/>
      <c r="NOR46" s="1140"/>
      <c r="NOS46" s="671"/>
      <c r="NOT46" s="672"/>
      <c r="NOU46" s="740"/>
      <c r="NOV46" s="1140"/>
      <c r="NOW46" s="671"/>
      <c r="NOX46" s="672"/>
      <c r="NOY46" s="740"/>
      <c r="NOZ46" s="1140"/>
      <c r="NPA46" s="671"/>
      <c r="NPB46" s="672"/>
      <c r="NPC46" s="740"/>
      <c r="NPD46" s="1140"/>
      <c r="NPE46" s="671"/>
      <c r="NPF46" s="672"/>
      <c r="NPG46" s="740"/>
      <c r="NPH46" s="1140"/>
      <c r="NPI46" s="671"/>
      <c r="NPJ46" s="672"/>
      <c r="NPK46" s="740"/>
      <c r="NPL46" s="1140"/>
      <c r="NPM46" s="671"/>
      <c r="NPN46" s="672"/>
      <c r="NPO46" s="740"/>
      <c r="NPP46" s="1140"/>
      <c r="NPQ46" s="671"/>
      <c r="NPR46" s="672"/>
      <c r="NPS46" s="740"/>
      <c r="NPT46" s="1140"/>
      <c r="NPU46" s="671"/>
      <c r="NPV46" s="672"/>
      <c r="NPW46" s="740"/>
      <c r="NPX46" s="1140"/>
      <c r="NPY46" s="671"/>
      <c r="NPZ46" s="672"/>
      <c r="NQA46" s="740"/>
      <c r="NQB46" s="1140"/>
      <c r="NQC46" s="671"/>
      <c r="NQD46" s="672"/>
      <c r="NQE46" s="740"/>
      <c r="NQF46" s="1140"/>
      <c r="NQG46" s="671"/>
      <c r="NQH46" s="672"/>
      <c r="NQI46" s="740"/>
      <c r="NQJ46" s="1140"/>
      <c r="NQK46" s="671"/>
      <c r="NQL46" s="672"/>
      <c r="NQM46" s="740"/>
      <c r="NQN46" s="1140"/>
      <c r="NQO46" s="671"/>
      <c r="NQP46" s="672"/>
      <c r="NQQ46" s="740"/>
      <c r="NQR46" s="1140"/>
      <c r="NQS46" s="671"/>
      <c r="NQT46" s="672"/>
      <c r="NQU46" s="740"/>
      <c r="NQV46" s="1140"/>
      <c r="NQW46" s="671"/>
      <c r="NQX46" s="672"/>
      <c r="NQY46" s="740"/>
      <c r="NQZ46" s="1140"/>
      <c r="NRA46" s="671"/>
      <c r="NRB46" s="672"/>
      <c r="NRC46" s="740"/>
      <c r="NRD46" s="1140"/>
      <c r="NRE46" s="671"/>
      <c r="NRF46" s="672"/>
      <c r="NRG46" s="740"/>
      <c r="NRH46" s="1140"/>
      <c r="NRI46" s="671"/>
      <c r="NRJ46" s="672"/>
      <c r="NRK46" s="740"/>
      <c r="NRL46" s="1140"/>
      <c r="NRM46" s="671"/>
      <c r="NRN46" s="672"/>
      <c r="NRO46" s="740"/>
      <c r="NRP46" s="1140"/>
      <c r="NRQ46" s="671"/>
      <c r="NRR46" s="672"/>
      <c r="NRS46" s="740"/>
      <c r="NRT46" s="1140"/>
      <c r="NRU46" s="671"/>
      <c r="NRV46" s="672"/>
      <c r="NRW46" s="740"/>
      <c r="NRX46" s="1140"/>
      <c r="NRY46" s="671"/>
      <c r="NRZ46" s="672"/>
      <c r="NSA46" s="740"/>
      <c r="NSB46" s="1140"/>
      <c r="NSC46" s="671"/>
      <c r="NSD46" s="672"/>
      <c r="NSE46" s="740"/>
      <c r="NSF46" s="1140"/>
      <c r="NSG46" s="671"/>
      <c r="NSH46" s="672"/>
      <c r="NSI46" s="740"/>
      <c r="NSJ46" s="1140"/>
      <c r="NSK46" s="671"/>
      <c r="NSL46" s="672"/>
      <c r="NSM46" s="740"/>
      <c r="NSN46" s="1140"/>
      <c r="NSO46" s="671"/>
      <c r="NSP46" s="672"/>
      <c r="NSQ46" s="740"/>
      <c r="NSR46" s="1140"/>
      <c r="NSS46" s="671"/>
      <c r="NST46" s="672"/>
      <c r="NSU46" s="740"/>
      <c r="NSV46" s="1140"/>
      <c r="NSW46" s="671"/>
      <c r="NSX46" s="672"/>
      <c r="NSY46" s="740"/>
      <c r="NSZ46" s="1140"/>
      <c r="NTA46" s="671"/>
      <c r="NTB46" s="672"/>
      <c r="NTC46" s="740"/>
      <c r="NTD46" s="1140"/>
      <c r="NTE46" s="671"/>
      <c r="NTF46" s="672"/>
      <c r="NTG46" s="740"/>
      <c r="NTH46" s="1140"/>
      <c r="NTI46" s="671"/>
      <c r="NTJ46" s="672"/>
      <c r="NTK46" s="740"/>
      <c r="NTL46" s="1140"/>
      <c r="NTM46" s="671"/>
      <c r="NTN46" s="672"/>
      <c r="NTO46" s="740"/>
      <c r="NTP46" s="1140"/>
      <c r="NTQ46" s="671"/>
      <c r="NTR46" s="672"/>
      <c r="NTS46" s="740"/>
      <c r="NTT46" s="1140"/>
      <c r="NTU46" s="671"/>
      <c r="NTV46" s="672"/>
      <c r="NTW46" s="740"/>
      <c r="NTX46" s="1140"/>
      <c r="NTY46" s="671"/>
      <c r="NTZ46" s="672"/>
      <c r="NUA46" s="740"/>
      <c r="NUB46" s="1140"/>
      <c r="NUC46" s="671"/>
      <c r="NUD46" s="672"/>
      <c r="NUE46" s="740"/>
      <c r="NUF46" s="1140"/>
      <c r="NUG46" s="671"/>
      <c r="NUH46" s="672"/>
      <c r="NUI46" s="740"/>
      <c r="NUJ46" s="1140"/>
      <c r="NUK46" s="671"/>
      <c r="NUL46" s="672"/>
      <c r="NUM46" s="740"/>
      <c r="NUN46" s="1140"/>
      <c r="NUO46" s="671"/>
      <c r="NUP46" s="672"/>
      <c r="NUQ46" s="740"/>
      <c r="NUR46" s="1140"/>
      <c r="NUS46" s="671"/>
      <c r="NUT46" s="672"/>
      <c r="NUU46" s="740"/>
      <c r="NUV46" s="1140"/>
      <c r="NUW46" s="671"/>
      <c r="NUX46" s="672"/>
      <c r="NUY46" s="740"/>
      <c r="NUZ46" s="1140"/>
      <c r="NVA46" s="671"/>
      <c r="NVB46" s="672"/>
      <c r="NVC46" s="740"/>
      <c r="NVD46" s="1140"/>
      <c r="NVE46" s="671"/>
      <c r="NVF46" s="672"/>
      <c r="NVG46" s="740"/>
      <c r="NVH46" s="1140"/>
      <c r="NVI46" s="671"/>
      <c r="NVJ46" s="672"/>
      <c r="NVK46" s="740"/>
      <c r="NVL46" s="1140"/>
      <c r="NVM46" s="671"/>
      <c r="NVN46" s="672"/>
      <c r="NVO46" s="740"/>
      <c r="NVP46" s="1140"/>
      <c r="NVQ46" s="671"/>
      <c r="NVR46" s="672"/>
      <c r="NVS46" s="740"/>
      <c r="NVT46" s="1140"/>
      <c r="NVU46" s="671"/>
      <c r="NVV46" s="672"/>
      <c r="NVW46" s="740"/>
      <c r="NVX46" s="1140"/>
      <c r="NVY46" s="671"/>
      <c r="NVZ46" s="672"/>
      <c r="NWA46" s="740"/>
      <c r="NWB46" s="1140"/>
      <c r="NWC46" s="671"/>
      <c r="NWD46" s="672"/>
      <c r="NWE46" s="740"/>
      <c r="NWF46" s="1140"/>
      <c r="NWG46" s="671"/>
      <c r="NWH46" s="672"/>
      <c r="NWI46" s="740"/>
      <c r="NWJ46" s="1140"/>
      <c r="NWK46" s="671"/>
      <c r="NWL46" s="672"/>
      <c r="NWM46" s="740"/>
      <c r="NWN46" s="1140"/>
      <c r="NWO46" s="671"/>
      <c r="NWP46" s="672"/>
      <c r="NWQ46" s="740"/>
      <c r="NWR46" s="1140"/>
      <c r="NWS46" s="671"/>
      <c r="NWT46" s="672"/>
      <c r="NWU46" s="740"/>
      <c r="NWV46" s="1140"/>
      <c r="NWW46" s="671"/>
      <c r="NWX46" s="672"/>
      <c r="NWY46" s="740"/>
      <c r="NWZ46" s="1140"/>
      <c r="NXA46" s="671"/>
      <c r="NXB46" s="672"/>
      <c r="NXC46" s="740"/>
      <c r="NXD46" s="1140"/>
      <c r="NXE46" s="671"/>
      <c r="NXF46" s="672"/>
      <c r="NXG46" s="740"/>
      <c r="NXH46" s="1140"/>
      <c r="NXI46" s="671"/>
      <c r="NXJ46" s="672"/>
      <c r="NXK46" s="740"/>
      <c r="NXL46" s="1140"/>
      <c r="NXM46" s="671"/>
      <c r="NXN46" s="672"/>
      <c r="NXO46" s="740"/>
      <c r="NXP46" s="1140"/>
      <c r="NXQ46" s="671"/>
      <c r="NXR46" s="672"/>
      <c r="NXS46" s="740"/>
      <c r="NXT46" s="1140"/>
      <c r="NXU46" s="671"/>
      <c r="NXV46" s="672"/>
      <c r="NXW46" s="740"/>
      <c r="NXX46" s="1140"/>
      <c r="NXY46" s="671"/>
      <c r="NXZ46" s="672"/>
      <c r="NYA46" s="740"/>
      <c r="NYB46" s="1140"/>
      <c r="NYC46" s="671"/>
      <c r="NYD46" s="672"/>
      <c r="NYE46" s="740"/>
      <c r="NYF46" s="1140"/>
      <c r="NYG46" s="671"/>
      <c r="NYH46" s="672"/>
      <c r="NYI46" s="740"/>
      <c r="NYJ46" s="1140"/>
      <c r="NYK46" s="671"/>
      <c r="NYL46" s="672"/>
      <c r="NYM46" s="740"/>
      <c r="NYN46" s="1140"/>
      <c r="NYO46" s="671"/>
      <c r="NYP46" s="672"/>
      <c r="NYQ46" s="740"/>
      <c r="NYR46" s="1140"/>
      <c r="NYS46" s="671"/>
      <c r="NYT46" s="672"/>
      <c r="NYU46" s="740"/>
      <c r="NYV46" s="1140"/>
      <c r="NYW46" s="671"/>
      <c r="NYX46" s="672"/>
      <c r="NYY46" s="740"/>
      <c r="NYZ46" s="1140"/>
      <c r="NZA46" s="671"/>
      <c r="NZB46" s="672"/>
      <c r="NZC46" s="740"/>
      <c r="NZD46" s="1140"/>
      <c r="NZE46" s="671"/>
      <c r="NZF46" s="672"/>
      <c r="NZG46" s="740"/>
      <c r="NZH46" s="1140"/>
      <c r="NZI46" s="671"/>
      <c r="NZJ46" s="672"/>
      <c r="NZK46" s="740"/>
      <c r="NZL46" s="1140"/>
      <c r="NZM46" s="671"/>
      <c r="NZN46" s="672"/>
      <c r="NZO46" s="740"/>
      <c r="NZP46" s="1140"/>
      <c r="NZQ46" s="671"/>
      <c r="NZR46" s="672"/>
      <c r="NZS46" s="740"/>
      <c r="NZT46" s="1140"/>
      <c r="NZU46" s="671"/>
      <c r="NZV46" s="672"/>
      <c r="NZW46" s="740"/>
      <c r="NZX46" s="1140"/>
      <c r="NZY46" s="671"/>
      <c r="NZZ46" s="672"/>
      <c r="OAA46" s="740"/>
      <c r="OAB46" s="1140"/>
      <c r="OAC46" s="671"/>
      <c r="OAD46" s="672"/>
      <c r="OAE46" s="740"/>
      <c r="OAF46" s="1140"/>
      <c r="OAG46" s="671"/>
      <c r="OAH46" s="672"/>
      <c r="OAI46" s="740"/>
      <c r="OAJ46" s="1140"/>
      <c r="OAK46" s="671"/>
      <c r="OAL46" s="672"/>
      <c r="OAM46" s="740"/>
      <c r="OAN46" s="1140"/>
      <c r="OAO46" s="671"/>
      <c r="OAP46" s="672"/>
      <c r="OAQ46" s="740"/>
      <c r="OAR46" s="1140"/>
      <c r="OAS46" s="671"/>
      <c r="OAT46" s="672"/>
      <c r="OAU46" s="740"/>
      <c r="OAV46" s="1140"/>
      <c r="OAW46" s="671"/>
      <c r="OAX46" s="672"/>
      <c r="OAY46" s="740"/>
      <c r="OAZ46" s="1140"/>
      <c r="OBA46" s="671"/>
      <c r="OBB46" s="672"/>
      <c r="OBC46" s="740"/>
      <c r="OBD46" s="1140"/>
      <c r="OBE46" s="671"/>
      <c r="OBF46" s="672"/>
      <c r="OBG46" s="740"/>
      <c r="OBH46" s="1140"/>
      <c r="OBI46" s="671"/>
      <c r="OBJ46" s="672"/>
      <c r="OBK46" s="740"/>
      <c r="OBL46" s="1140"/>
      <c r="OBM46" s="671"/>
      <c r="OBN46" s="672"/>
      <c r="OBO46" s="740"/>
      <c r="OBP46" s="1140"/>
      <c r="OBQ46" s="671"/>
      <c r="OBR46" s="672"/>
      <c r="OBS46" s="740"/>
      <c r="OBT46" s="1140"/>
      <c r="OBU46" s="671"/>
      <c r="OBV46" s="672"/>
      <c r="OBW46" s="740"/>
      <c r="OBX46" s="1140"/>
      <c r="OBY46" s="671"/>
      <c r="OBZ46" s="672"/>
      <c r="OCA46" s="740"/>
      <c r="OCB46" s="1140"/>
      <c r="OCC46" s="671"/>
      <c r="OCD46" s="672"/>
      <c r="OCE46" s="740"/>
      <c r="OCF46" s="1140"/>
      <c r="OCG46" s="671"/>
      <c r="OCH46" s="672"/>
      <c r="OCI46" s="740"/>
      <c r="OCJ46" s="1140"/>
      <c r="OCK46" s="671"/>
      <c r="OCL46" s="672"/>
      <c r="OCM46" s="740"/>
      <c r="OCN46" s="1140"/>
      <c r="OCO46" s="671"/>
      <c r="OCP46" s="672"/>
      <c r="OCQ46" s="740"/>
      <c r="OCR46" s="1140"/>
      <c r="OCS46" s="671"/>
      <c r="OCT46" s="672"/>
      <c r="OCU46" s="740"/>
      <c r="OCV46" s="1140"/>
      <c r="OCW46" s="671"/>
      <c r="OCX46" s="672"/>
      <c r="OCY46" s="740"/>
      <c r="OCZ46" s="1140"/>
      <c r="ODA46" s="671"/>
      <c r="ODB46" s="672"/>
      <c r="ODC46" s="740"/>
      <c r="ODD46" s="1140"/>
      <c r="ODE46" s="671"/>
      <c r="ODF46" s="672"/>
      <c r="ODG46" s="740"/>
      <c r="ODH46" s="1140"/>
      <c r="ODI46" s="671"/>
      <c r="ODJ46" s="672"/>
      <c r="ODK46" s="740"/>
      <c r="ODL46" s="1140"/>
      <c r="ODM46" s="671"/>
      <c r="ODN46" s="672"/>
      <c r="ODO46" s="740"/>
      <c r="ODP46" s="1140"/>
      <c r="ODQ46" s="671"/>
      <c r="ODR46" s="672"/>
      <c r="ODS46" s="740"/>
      <c r="ODT46" s="1140"/>
      <c r="ODU46" s="671"/>
      <c r="ODV46" s="672"/>
      <c r="ODW46" s="740"/>
      <c r="ODX46" s="1140"/>
      <c r="ODY46" s="671"/>
      <c r="ODZ46" s="672"/>
      <c r="OEA46" s="740"/>
      <c r="OEB46" s="1140"/>
      <c r="OEC46" s="671"/>
      <c r="OED46" s="672"/>
      <c r="OEE46" s="740"/>
      <c r="OEF46" s="1140"/>
      <c r="OEG46" s="671"/>
      <c r="OEH46" s="672"/>
      <c r="OEI46" s="740"/>
      <c r="OEJ46" s="1140"/>
      <c r="OEK46" s="671"/>
      <c r="OEL46" s="672"/>
      <c r="OEM46" s="740"/>
      <c r="OEN46" s="1140"/>
      <c r="OEO46" s="671"/>
      <c r="OEP46" s="672"/>
      <c r="OEQ46" s="740"/>
      <c r="OER46" s="1140"/>
      <c r="OES46" s="671"/>
      <c r="OET46" s="672"/>
      <c r="OEU46" s="740"/>
      <c r="OEV46" s="1140"/>
      <c r="OEW46" s="671"/>
      <c r="OEX46" s="672"/>
      <c r="OEY46" s="740"/>
      <c r="OEZ46" s="1140"/>
      <c r="OFA46" s="671"/>
      <c r="OFB46" s="672"/>
      <c r="OFC46" s="740"/>
      <c r="OFD46" s="1140"/>
      <c r="OFE46" s="671"/>
      <c r="OFF46" s="672"/>
      <c r="OFG46" s="740"/>
      <c r="OFH46" s="1140"/>
      <c r="OFI46" s="671"/>
      <c r="OFJ46" s="672"/>
      <c r="OFK46" s="740"/>
      <c r="OFL46" s="1140"/>
      <c r="OFM46" s="671"/>
      <c r="OFN46" s="672"/>
      <c r="OFO46" s="740"/>
      <c r="OFP46" s="1140"/>
      <c r="OFQ46" s="671"/>
      <c r="OFR46" s="672"/>
      <c r="OFS46" s="740"/>
      <c r="OFT46" s="1140"/>
      <c r="OFU46" s="671"/>
      <c r="OFV46" s="672"/>
      <c r="OFW46" s="740"/>
      <c r="OFX46" s="1140"/>
      <c r="OFY46" s="671"/>
      <c r="OFZ46" s="672"/>
      <c r="OGA46" s="740"/>
      <c r="OGB46" s="1140"/>
      <c r="OGC46" s="671"/>
      <c r="OGD46" s="672"/>
      <c r="OGE46" s="740"/>
      <c r="OGF46" s="1140"/>
      <c r="OGG46" s="671"/>
      <c r="OGH46" s="672"/>
      <c r="OGI46" s="740"/>
      <c r="OGJ46" s="1140"/>
      <c r="OGK46" s="671"/>
      <c r="OGL46" s="672"/>
      <c r="OGM46" s="740"/>
      <c r="OGN46" s="1140"/>
      <c r="OGO46" s="671"/>
      <c r="OGP46" s="672"/>
      <c r="OGQ46" s="740"/>
      <c r="OGR46" s="1140"/>
      <c r="OGS46" s="671"/>
      <c r="OGT46" s="672"/>
      <c r="OGU46" s="740"/>
      <c r="OGV46" s="1140"/>
      <c r="OGW46" s="671"/>
      <c r="OGX46" s="672"/>
      <c r="OGY46" s="740"/>
      <c r="OGZ46" s="1140"/>
      <c r="OHA46" s="671"/>
      <c r="OHB46" s="672"/>
      <c r="OHC46" s="740"/>
      <c r="OHD46" s="1140"/>
      <c r="OHE46" s="671"/>
      <c r="OHF46" s="672"/>
      <c r="OHG46" s="740"/>
      <c r="OHH46" s="1140"/>
      <c r="OHI46" s="671"/>
      <c r="OHJ46" s="672"/>
      <c r="OHK46" s="740"/>
      <c r="OHL46" s="1140"/>
      <c r="OHM46" s="671"/>
      <c r="OHN46" s="672"/>
      <c r="OHO46" s="740"/>
      <c r="OHP46" s="1140"/>
      <c r="OHQ46" s="671"/>
      <c r="OHR46" s="672"/>
      <c r="OHS46" s="740"/>
      <c r="OHT46" s="1140"/>
      <c r="OHU46" s="671"/>
      <c r="OHV46" s="672"/>
      <c r="OHW46" s="740"/>
      <c r="OHX46" s="1140"/>
      <c r="OHY46" s="671"/>
      <c r="OHZ46" s="672"/>
      <c r="OIA46" s="740"/>
      <c r="OIB46" s="1140"/>
      <c r="OIC46" s="671"/>
      <c r="OID46" s="672"/>
      <c r="OIE46" s="740"/>
      <c r="OIF46" s="1140"/>
      <c r="OIG46" s="671"/>
      <c r="OIH46" s="672"/>
      <c r="OII46" s="740"/>
      <c r="OIJ46" s="1140"/>
      <c r="OIK46" s="671"/>
      <c r="OIL46" s="672"/>
      <c r="OIM46" s="740"/>
      <c r="OIN46" s="1140"/>
      <c r="OIO46" s="671"/>
      <c r="OIP46" s="672"/>
      <c r="OIQ46" s="740"/>
      <c r="OIR46" s="1140"/>
      <c r="OIS46" s="671"/>
      <c r="OIT46" s="672"/>
      <c r="OIU46" s="740"/>
      <c r="OIV46" s="1140"/>
      <c r="OIW46" s="671"/>
      <c r="OIX46" s="672"/>
      <c r="OIY46" s="740"/>
      <c r="OIZ46" s="1140"/>
      <c r="OJA46" s="671"/>
      <c r="OJB46" s="672"/>
      <c r="OJC46" s="740"/>
      <c r="OJD46" s="1140"/>
      <c r="OJE46" s="671"/>
      <c r="OJF46" s="672"/>
      <c r="OJG46" s="740"/>
      <c r="OJH46" s="1140"/>
      <c r="OJI46" s="671"/>
      <c r="OJJ46" s="672"/>
      <c r="OJK46" s="740"/>
      <c r="OJL46" s="1140"/>
      <c r="OJM46" s="671"/>
      <c r="OJN46" s="672"/>
      <c r="OJO46" s="740"/>
      <c r="OJP46" s="1140"/>
      <c r="OJQ46" s="671"/>
      <c r="OJR46" s="672"/>
      <c r="OJS46" s="740"/>
      <c r="OJT46" s="1140"/>
      <c r="OJU46" s="671"/>
      <c r="OJV46" s="672"/>
      <c r="OJW46" s="740"/>
      <c r="OJX46" s="1140"/>
      <c r="OJY46" s="671"/>
      <c r="OJZ46" s="672"/>
      <c r="OKA46" s="740"/>
      <c r="OKB46" s="1140"/>
      <c r="OKC46" s="671"/>
      <c r="OKD46" s="672"/>
      <c r="OKE46" s="740"/>
      <c r="OKF46" s="1140"/>
      <c r="OKG46" s="671"/>
      <c r="OKH46" s="672"/>
      <c r="OKI46" s="740"/>
      <c r="OKJ46" s="1140"/>
      <c r="OKK46" s="671"/>
      <c r="OKL46" s="672"/>
      <c r="OKM46" s="740"/>
      <c r="OKN46" s="1140"/>
      <c r="OKO46" s="671"/>
      <c r="OKP46" s="672"/>
      <c r="OKQ46" s="740"/>
      <c r="OKR46" s="1140"/>
      <c r="OKS46" s="671"/>
      <c r="OKT46" s="672"/>
      <c r="OKU46" s="740"/>
      <c r="OKV46" s="1140"/>
      <c r="OKW46" s="671"/>
      <c r="OKX46" s="672"/>
      <c r="OKY46" s="740"/>
      <c r="OKZ46" s="1140"/>
      <c r="OLA46" s="671"/>
      <c r="OLB46" s="672"/>
      <c r="OLC46" s="740"/>
      <c r="OLD46" s="1140"/>
      <c r="OLE46" s="671"/>
      <c r="OLF46" s="672"/>
      <c r="OLG46" s="740"/>
      <c r="OLH46" s="1140"/>
      <c r="OLI46" s="671"/>
      <c r="OLJ46" s="672"/>
      <c r="OLK46" s="740"/>
      <c r="OLL46" s="1140"/>
      <c r="OLM46" s="671"/>
      <c r="OLN46" s="672"/>
      <c r="OLO46" s="740"/>
      <c r="OLP46" s="1140"/>
      <c r="OLQ46" s="671"/>
      <c r="OLR46" s="672"/>
      <c r="OLS46" s="740"/>
      <c r="OLT46" s="1140"/>
      <c r="OLU46" s="671"/>
      <c r="OLV46" s="672"/>
      <c r="OLW46" s="740"/>
      <c r="OLX46" s="1140"/>
      <c r="OLY46" s="671"/>
      <c r="OLZ46" s="672"/>
      <c r="OMA46" s="740"/>
      <c r="OMB46" s="1140"/>
      <c r="OMC46" s="671"/>
      <c r="OMD46" s="672"/>
      <c r="OME46" s="740"/>
      <c r="OMF46" s="1140"/>
      <c r="OMG46" s="671"/>
      <c r="OMH46" s="672"/>
      <c r="OMI46" s="740"/>
      <c r="OMJ46" s="1140"/>
      <c r="OMK46" s="671"/>
      <c r="OML46" s="672"/>
      <c r="OMM46" s="740"/>
      <c r="OMN46" s="1140"/>
      <c r="OMO46" s="671"/>
      <c r="OMP46" s="672"/>
      <c r="OMQ46" s="740"/>
      <c r="OMR46" s="1140"/>
      <c r="OMS46" s="671"/>
      <c r="OMT46" s="672"/>
      <c r="OMU46" s="740"/>
      <c r="OMV46" s="1140"/>
      <c r="OMW46" s="671"/>
      <c r="OMX46" s="672"/>
      <c r="OMY46" s="740"/>
      <c r="OMZ46" s="1140"/>
      <c r="ONA46" s="671"/>
      <c r="ONB46" s="672"/>
      <c r="ONC46" s="740"/>
      <c r="OND46" s="1140"/>
      <c r="ONE46" s="671"/>
      <c r="ONF46" s="672"/>
      <c r="ONG46" s="740"/>
      <c r="ONH46" s="1140"/>
      <c r="ONI46" s="671"/>
      <c r="ONJ46" s="672"/>
      <c r="ONK46" s="740"/>
      <c r="ONL46" s="1140"/>
      <c r="ONM46" s="671"/>
      <c r="ONN46" s="672"/>
      <c r="ONO46" s="740"/>
      <c r="ONP46" s="1140"/>
      <c r="ONQ46" s="671"/>
      <c r="ONR46" s="672"/>
      <c r="ONS46" s="740"/>
      <c r="ONT46" s="1140"/>
      <c r="ONU46" s="671"/>
      <c r="ONV46" s="672"/>
      <c r="ONW46" s="740"/>
      <c r="ONX46" s="1140"/>
      <c r="ONY46" s="671"/>
      <c r="ONZ46" s="672"/>
      <c r="OOA46" s="740"/>
      <c r="OOB46" s="1140"/>
      <c r="OOC46" s="671"/>
      <c r="OOD46" s="672"/>
      <c r="OOE46" s="740"/>
      <c r="OOF46" s="1140"/>
      <c r="OOG46" s="671"/>
      <c r="OOH46" s="672"/>
      <c r="OOI46" s="740"/>
      <c r="OOJ46" s="1140"/>
      <c r="OOK46" s="671"/>
      <c r="OOL46" s="672"/>
      <c r="OOM46" s="740"/>
      <c r="OON46" s="1140"/>
      <c r="OOO46" s="671"/>
      <c r="OOP46" s="672"/>
      <c r="OOQ46" s="740"/>
      <c r="OOR46" s="1140"/>
      <c r="OOS46" s="671"/>
      <c r="OOT46" s="672"/>
      <c r="OOU46" s="740"/>
      <c r="OOV46" s="1140"/>
      <c r="OOW46" s="671"/>
      <c r="OOX46" s="672"/>
      <c r="OOY46" s="740"/>
      <c r="OOZ46" s="1140"/>
      <c r="OPA46" s="671"/>
      <c r="OPB46" s="672"/>
      <c r="OPC46" s="740"/>
      <c r="OPD46" s="1140"/>
      <c r="OPE46" s="671"/>
      <c r="OPF46" s="672"/>
      <c r="OPG46" s="740"/>
      <c r="OPH46" s="1140"/>
      <c r="OPI46" s="671"/>
      <c r="OPJ46" s="672"/>
      <c r="OPK46" s="740"/>
      <c r="OPL46" s="1140"/>
      <c r="OPM46" s="671"/>
      <c r="OPN46" s="672"/>
      <c r="OPO46" s="740"/>
      <c r="OPP46" s="1140"/>
      <c r="OPQ46" s="671"/>
      <c r="OPR46" s="672"/>
      <c r="OPS46" s="740"/>
      <c r="OPT46" s="1140"/>
      <c r="OPU46" s="671"/>
      <c r="OPV46" s="672"/>
      <c r="OPW46" s="740"/>
      <c r="OPX46" s="1140"/>
      <c r="OPY46" s="671"/>
      <c r="OPZ46" s="672"/>
      <c r="OQA46" s="740"/>
      <c r="OQB46" s="1140"/>
      <c r="OQC46" s="671"/>
      <c r="OQD46" s="672"/>
      <c r="OQE46" s="740"/>
      <c r="OQF46" s="1140"/>
      <c r="OQG46" s="671"/>
      <c r="OQH46" s="672"/>
      <c r="OQI46" s="740"/>
      <c r="OQJ46" s="1140"/>
      <c r="OQK46" s="671"/>
      <c r="OQL46" s="672"/>
      <c r="OQM46" s="740"/>
      <c r="OQN46" s="1140"/>
      <c r="OQO46" s="671"/>
      <c r="OQP46" s="672"/>
      <c r="OQQ46" s="740"/>
      <c r="OQR46" s="1140"/>
      <c r="OQS46" s="671"/>
      <c r="OQT46" s="672"/>
      <c r="OQU46" s="740"/>
      <c r="OQV46" s="1140"/>
      <c r="OQW46" s="671"/>
      <c r="OQX46" s="672"/>
      <c r="OQY46" s="740"/>
      <c r="OQZ46" s="1140"/>
      <c r="ORA46" s="671"/>
      <c r="ORB46" s="672"/>
      <c r="ORC46" s="740"/>
      <c r="ORD46" s="1140"/>
      <c r="ORE46" s="671"/>
      <c r="ORF46" s="672"/>
      <c r="ORG46" s="740"/>
      <c r="ORH46" s="1140"/>
      <c r="ORI46" s="671"/>
      <c r="ORJ46" s="672"/>
      <c r="ORK46" s="740"/>
      <c r="ORL46" s="1140"/>
      <c r="ORM46" s="671"/>
      <c r="ORN46" s="672"/>
      <c r="ORO46" s="740"/>
      <c r="ORP46" s="1140"/>
      <c r="ORQ46" s="671"/>
      <c r="ORR46" s="672"/>
      <c r="ORS46" s="740"/>
      <c r="ORT46" s="1140"/>
      <c r="ORU46" s="671"/>
      <c r="ORV46" s="672"/>
      <c r="ORW46" s="740"/>
      <c r="ORX46" s="1140"/>
      <c r="ORY46" s="671"/>
      <c r="ORZ46" s="672"/>
      <c r="OSA46" s="740"/>
      <c r="OSB46" s="1140"/>
      <c r="OSC46" s="671"/>
      <c r="OSD46" s="672"/>
      <c r="OSE46" s="740"/>
      <c r="OSF46" s="1140"/>
      <c r="OSG46" s="671"/>
      <c r="OSH46" s="672"/>
      <c r="OSI46" s="740"/>
      <c r="OSJ46" s="1140"/>
      <c r="OSK46" s="671"/>
      <c r="OSL46" s="672"/>
      <c r="OSM46" s="740"/>
      <c r="OSN46" s="1140"/>
      <c r="OSO46" s="671"/>
      <c r="OSP46" s="672"/>
      <c r="OSQ46" s="740"/>
      <c r="OSR46" s="1140"/>
      <c r="OSS46" s="671"/>
      <c r="OST46" s="672"/>
      <c r="OSU46" s="740"/>
      <c r="OSV46" s="1140"/>
      <c r="OSW46" s="671"/>
      <c r="OSX46" s="672"/>
      <c r="OSY46" s="740"/>
      <c r="OSZ46" s="1140"/>
      <c r="OTA46" s="671"/>
      <c r="OTB46" s="672"/>
      <c r="OTC46" s="740"/>
      <c r="OTD46" s="1140"/>
      <c r="OTE46" s="671"/>
      <c r="OTF46" s="672"/>
      <c r="OTG46" s="740"/>
      <c r="OTH46" s="1140"/>
      <c r="OTI46" s="671"/>
      <c r="OTJ46" s="672"/>
      <c r="OTK46" s="740"/>
      <c r="OTL46" s="1140"/>
      <c r="OTM46" s="671"/>
      <c r="OTN46" s="672"/>
      <c r="OTO46" s="740"/>
      <c r="OTP46" s="1140"/>
      <c r="OTQ46" s="671"/>
      <c r="OTR46" s="672"/>
      <c r="OTS46" s="740"/>
      <c r="OTT46" s="1140"/>
      <c r="OTU46" s="671"/>
      <c r="OTV46" s="672"/>
      <c r="OTW46" s="740"/>
      <c r="OTX46" s="1140"/>
      <c r="OTY46" s="671"/>
      <c r="OTZ46" s="672"/>
      <c r="OUA46" s="740"/>
      <c r="OUB46" s="1140"/>
      <c r="OUC46" s="671"/>
      <c r="OUD46" s="672"/>
      <c r="OUE46" s="740"/>
      <c r="OUF46" s="1140"/>
      <c r="OUG46" s="671"/>
      <c r="OUH46" s="672"/>
      <c r="OUI46" s="740"/>
      <c r="OUJ46" s="1140"/>
      <c r="OUK46" s="671"/>
      <c r="OUL46" s="672"/>
      <c r="OUM46" s="740"/>
      <c r="OUN46" s="1140"/>
      <c r="OUO46" s="671"/>
      <c r="OUP46" s="672"/>
      <c r="OUQ46" s="740"/>
      <c r="OUR46" s="1140"/>
      <c r="OUS46" s="671"/>
      <c r="OUT46" s="672"/>
      <c r="OUU46" s="740"/>
      <c r="OUV46" s="1140"/>
      <c r="OUW46" s="671"/>
      <c r="OUX46" s="672"/>
      <c r="OUY46" s="740"/>
      <c r="OUZ46" s="1140"/>
      <c r="OVA46" s="671"/>
      <c r="OVB46" s="672"/>
      <c r="OVC46" s="740"/>
      <c r="OVD46" s="1140"/>
      <c r="OVE46" s="671"/>
      <c r="OVF46" s="672"/>
      <c r="OVG46" s="740"/>
      <c r="OVH46" s="1140"/>
      <c r="OVI46" s="671"/>
      <c r="OVJ46" s="672"/>
      <c r="OVK46" s="740"/>
      <c r="OVL46" s="1140"/>
      <c r="OVM46" s="671"/>
      <c r="OVN46" s="672"/>
      <c r="OVO46" s="740"/>
      <c r="OVP46" s="1140"/>
      <c r="OVQ46" s="671"/>
      <c r="OVR46" s="672"/>
      <c r="OVS46" s="740"/>
      <c r="OVT46" s="1140"/>
      <c r="OVU46" s="671"/>
      <c r="OVV46" s="672"/>
      <c r="OVW46" s="740"/>
      <c r="OVX46" s="1140"/>
      <c r="OVY46" s="671"/>
      <c r="OVZ46" s="672"/>
      <c r="OWA46" s="740"/>
      <c r="OWB46" s="1140"/>
      <c r="OWC46" s="671"/>
      <c r="OWD46" s="672"/>
      <c r="OWE46" s="740"/>
      <c r="OWF46" s="1140"/>
      <c r="OWG46" s="671"/>
      <c r="OWH46" s="672"/>
      <c r="OWI46" s="740"/>
      <c r="OWJ46" s="1140"/>
      <c r="OWK46" s="671"/>
      <c r="OWL46" s="672"/>
      <c r="OWM46" s="740"/>
      <c r="OWN46" s="1140"/>
      <c r="OWO46" s="671"/>
      <c r="OWP46" s="672"/>
      <c r="OWQ46" s="740"/>
      <c r="OWR46" s="1140"/>
      <c r="OWS46" s="671"/>
      <c r="OWT46" s="672"/>
      <c r="OWU46" s="740"/>
      <c r="OWV46" s="1140"/>
      <c r="OWW46" s="671"/>
      <c r="OWX46" s="672"/>
      <c r="OWY46" s="740"/>
      <c r="OWZ46" s="1140"/>
      <c r="OXA46" s="671"/>
      <c r="OXB46" s="672"/>
      <c r="OXC46" s="740"/>
      <c r="OXD46" s="1140"/>
      <c r="OXE46" s="671"/>
      <c r="OXF46" s="672"/>
      <c r="OXG46" s="740"/>
      <c r="OXH46" s="1140"/>
      <c r="OXI46" s="671"/>
      <c r="OXJ46" s="672"/>
      <c r="OXK46" s="740"/>
      <c r="OXL46" s="1140"/>
      <c r="OXM46" s="671"/>
      <c r="OXN46" s="672"/>
      <c r="OXO46" s="740"/>
      <c r="OXP46" s="1140"/>
      <c r="OXQ46" s="671"/>
      <c r="OXR46" s="672"/>
      <c r="OXS46" s="740"/>
      <c r="OXT46" s="1140"/>
      <c r="OXU46" s="671"/>
      <c r="OXV46" s="672"/>
      <c r="OXW46" s="740"/>
      <c r="OXX46" s="1140"/>
      <c r="OXY46" s="671"/>
      <c r="OXZ46" s="672"/>
      <c r="OYA46" s="740"/>
      <c r="OYB46" s="1140"/>
      <c r="OYC46" s="671"/>
      <c r="OYD46" s="672"/>
      <c r="OYE46" s="740"/>
      <c r="OYF46" s="1140"/>
      <c r="OYG46" s="671"/>
      <c r="OYH46" s="672"/>
      <c r="OYI46" s="740"/>
      <c r="OYJ46" s="1140"/>
      <c r="OYK46" s="671"/>
      <c r="OYL46" s="672"/>
      <c r="OYM46" s="740"/>
      <c r="OYN46" s="1140"/>
      <c r="OYO46" s="671"/>
      <c r="OYP46" s="672"/>
      <c r="OYQ46" s="740"/>
      <c r="OYR46" s="1140"/>
      <c r="OYS46" s="671"/>
      <c r="OYT46" s="672"/>
      <c r="OYU46" s="740"/>
      <c r="OYV46" s="1140"/>
      <c r="OYW46" s="671"/>
      <c r="OYX46" s="672"/>
      <c r="OYY46" s="740"/>
      <c r="OYZ46" s="1140"/>
      <c r="OZA46" s="671"/>
      <c r="OZB46" s="672"/>
      <c r="OZC46" s="740"/>
      <c r="OZD46" s="1140"/>
      <c r="OZE46" s="671"/>
      <c r="OZF46" s="672"/>
      <c r="OZG46" s="740"/>
      <c r="OZH46" s="1140"/>
      <c r="OZI46" s="671"/>
      <c r="OZJ46" s="672"/>
      <c r="OZK46" s="740"/>
      <c r="OZL46" s="1140"/>
      <c r="OZM46" s="671"/>
      <c r="OZN46" s="672"/>
      <c r="OZO46" s="740"/>
      <c r="OZP46" s="1140"/>
      <c r="OZQ46" s="671"/>
      <c r="OZR46" s="672"/>
      <c r="OZS46" s="740"/>
      <c r="OZT46" s="1140"/>
      <c r="OZU46" s="671"/>
      <c r="OZV46" s="672"/>
      <c r="OZW46" s="740"/>
      <c r="OZX46" s="1140"/>
      <c r="OZY46" s="671"/>
      <c r="OZZ46" s="672"/>
      <c r="PAA46" s="740"/>
      <c r="PAB46" s="1140"/>
      <c r="PAC46" s="671"/>
      <c r="PAD46" s="672"/>
      <c r="PAE46" s="740"/>
      <c r="PAF46" s="1140"/>
      <c r="PAG46" s="671"/>
      <c r="PAH46" s="672"/>
      <c r="PAI46" s="740"/>
      <c r="PAJ46" s="1140"/>
      <c r="PAK46" s="671"/>
      <c r="PAL46" s="672"/>
      <c r="PAM46" s="740"/>
      <c r="PAN46" s="1140"/>
      <c r="PAO46" s="671"/>
      <c r="PAP46" s="672"/>
      <c r="PAQ46" s="740"/>
      <c r="PAR46" s="1140"/>
      <c r="PAS46" s="671"/>
      <c r="PAT46" s="672"/>
      <c r="PAU46" s="740"/>
      <c r="PAV46" s="1140"/>
      <c r="PAW46" s="671"/>
      <c r="PAX46" s="672"/>
      <c r="PAY46" s="740"/>
      <c r="PAZ46" s="1140"/>
      <c r="PBA46" s="671"/>
      <c r="PBB46" s="672"/>
      <c r="PBC46" s="740"/>
      <c r="PBD46" s="1140"/>
      <c r="PBE46" s="671"/>
      <c r="PBF46" s="672"/>
      <c r="PBG46" s="740"/>
      <c r="PBH46" s="1140"/>
      <c r="PBI46" s="671"/>
      <c r="PBJ46" s="672"/>
      <c r="PBK46" s="740"/>
      <c r="PBL46" s="1140"/>
      <c r="PBM46" s="671"/>
      <c r="PBN46" s="672"/>
      <c r="PBO46" s="740"/>
      <c r="PBP46" s="1140"/>
      <c r="PBQ46" s="671"/>
      <c r="PBR46" s="672"/>
      <c r="PBS46" s="740"/>
      <c r="PBT46" s="1140"/>
      <c r="PBU46" s="671"/>
      <c r="PBV46" s="672"/>
      <c r="PBW46" s="740"/>
      <c r="PBX46" s="1140"/>
      <c r="PBY46" s="671"/>
      <c r="PBZ46" s="672"/>
      <c r="PCA46" s="740"/>
      <c r="PCB46" s="1140"/>
      <c r="PCC46" s="671"/>
      <c r="PCD46" s="672"/>
      <c r="PCE46" s="740"/>
      <c r="PCF46" s="1140"/>
      <c r="PCG46" s="671"/>
      <c r="PCH46" s="672"/>
      <c r="PCI46" s="740"/>
      <c r="PCJ46" s="1140"/>
      <c r="PCK46" s="671"/>
      <c r="PCL46" s="672"/>
      <c r="PCM46" s="740"/>
      <c r="PCN46" s="1140"/>
      <c r="PCO46" s="671"/>
      <c r="PCP46" s="672"/>
      <c r="PCQ46" s="740"/>
      <c r="PCR46" s="1140"/>
      <c r="PCS46" s="671"/>
      <c r="PCT46" s="672"/>
      <c r="PCU46" s="740"/>
      <c r="PCV46" s="1140"/>
      <c r="PCW46" s="671"/>
      <c r="PCX46" s="672"/>
      <c r="PCY46" s="740"/>
      <c r="PCZ46" s="1140"/>
      <c r="PDA46" s="671"/>
      <c r="PDB46" s="672"/>
      <c r="PDC46" s="740"/>
      <c r="PDD46" s="1140"/>
      <c r="PDE46" s="671"/>
      <c r="PDF46" s="672"/>
      <c r="PDG46" s="740"/>
      <c r="PDH46" s="1140"/>
      <c r="PDI46" s="671"/>
      <c r="PDJ46" s="672"/>
      <c r="PDK46" s="740"/>
      <c r="PDL46" s="1140"/>
      <c r="PDM46" s="671"/>
      <c r="PDN46" s="672"/>
      <c r="PDO46" s="740"/>
      <c r="PDP46" s="1140"/>
      <c r="PDQ46" s="671"/>
      <c r="PDR46" s="672"/>
      <c r="PDS46" s="740"/>
      <c r="PDT46" s="1140"/>
      <c r="PDU46" s="671"/>
      <c r="PDV46" s="672"/>
      <c r="PDW46" s="740"/>
      <c r="PDX46" s="1140"/>
      <c r="PDY46" s="671"/>
      <c r="PDZ46" s="672"/>
      <c r="PEA46" s="740"/>
      <c r="PEB46" s="1140"/>
      <c r="PEC46" s="671"/>
      <c r="PED46" s="672"/>
      <c r="PEE46" s="740"/>
      <c r="PEF46" s="1140"/>
      <c r="PEG46" s="671"/>
      <c r="PEH46" s="672"/>
      <c r="PEI46" s="740"/>
      <c r="PEJ46" s="1140"/>
      <c r="PEK46" s="671"/>
      <c r="PEL46" s="672"/>
      <c r="PEM46" s="740"/>
      <c r="PEN46" s="1140"/>
      <c r="PEO46" s="671"/>
      <c r="PEP46" s="672"/>
      <c r="PEQ46" s="740"/>
      <c r="PER46" s="1140"/>
      <c r="PES46" s="671"/>
      <c r="PET46" s="672"/>
      <c r="PEU46" s="740"/>
      <c r="PEV46" s="1140"/>
      <c r="PEW46" s="671"/>
      <c r="PEX46" s="672"/>
      <c r="PEY46" s="740"/>
      <c r="PEZ46" s="1140"/>
      <c r="PFA46" s="671"/>
      <c r="PFB46" s="672"/>
      <c r="PFC46" s="740"/>
      <c r="PFD46" s="1140"/>
      <c r="PFE46" s="671"/>
      <c r="PFF46" s="672"/>
      <c r="PFG46" s="740"/>
      <c r="PFH46" s="1140"/>
      <c r="PFI46" s="671"/>
      <c r="PFJ46" s="672"/>
      <c r="PFK46" s="740"/>
      <c r="PFL46" s="1140"/>
      <c r="PFM46" s="671"/>
      <c r="PFN46" s="672"/>
      <c r="PFO46" s="740"/>
      <c r="PFP46" s="1140"/>
      <c r="PFQ46" s="671"/>
      <c r="PFR46" s="672"/>
      <c r="PFS46" s="740"/>
      <c r="PFT46" s="1140"/>
      <c r="PFU46" s="671"/>
      <c r="PFV46" s="672"/>
      <c r="PFW46" s="740"/>
      <c r="PFX46" s="1140"/>
      <c r="PFY46" s="671"/>
      <c r="PFZ46" s="672"/>
      <c r="PGA46" s="740"/>
      <c r="PGB46" s="1140"/>
      <c r="PGC46" s="671"/>
      <c r="PGD46" s="672"/>
      <c r="PGE46" s="740"/>
      <c r="PGF46" s="1140"/>
      <c r="PGG46" s="671"/>
      <c r="PGH46" s="672"/>
      <c r="PGI46" s="740"/>
      <c r="PGJ46" s="1140"/>
      <c r="PGK46" s="671"/>
      <c r="PGL46" s="672"/>
      <c r="PGM46" s="740"/>
      <c r="PGN46" s="1140"/>
      <c r="PGO46" s="671"/>
      <c r="PGP46" s="672"/>
      <c r="PGQ46" s="740"/>
      <c r="PGR46" s="1140"/>
      <c r="PGS46" s="671"/>
      <c r="PGT46" s="672"/>
      <c r="PGU46" s="740"/>
      <c r="PGV46" s="1140"/>
      <c r="PGW46" s="671"/>
      <c r="PGX46" s="672"/>
      <c r="PGY46" s="740"/>
      <c r="PGZ46" s="1140"/>
      <c r="PHA46" s="671"/>
      <c r="PHB46" s="672"/>
      <c r="PHC46" s="740"/>
      <c r="PHD46" s="1140"/>
      <c r="PHE46" s="671"/>
      <c r="PHF46" s="672"/>
      <c r="PHG46" s="740"/>
      <c r="PHH46" s="1140"/>
      <c r="PHI46" s="671"/>
      <c r="PHJ46" s="672"/>
      <c r="PHK46" s="740"/>
      <c r="PHL46" s="1140"/>
      <c r="PHM46" s="671"/>
      <c r="PHN46" s="672"/>
      <c r="PHO46" s="740"/>
      <c r="PHP46" s="1140"/>
      <c r="PHQ46" s="671"/>
      <c r="PHR46" s="672"/>
      <c r="PHS46" s="740"/>
      <c r="PHT46" s="1140"/>
      <c r="PHU46" s="671"/>
      <c r="PHV46" s="672"/>
      <c r="PHW46" s="740"/>
      <c r="PHX46" s="1140"/>
      <c r="PHY46" s="671"/>
      <c r="PHZ46" s="672"/>
      <c r="PIA46" s="740"/>
      <c r="PIB46" s="1140"/>
      <c r="PIC46" s="671"/>
      <c r="PID46" s="672"/>
      <c r="PIE46" s="740"/>
      <c r="PIF46" s="1140"/>
      <c r="PIG46" s="671"/>
      <c r="PIH46" s="672"/>
      <c r="PII46" s="740"/>
      <c r="PIJ46" s="1140"/>
      <c r="PIK46" s="671"/>
      <c r="PIL46" s="672"/>
      <c r="PIM46" s="740"/>
      <c r="PIN46" s="1140"/>
      <c r="PIO46" s="671"/>
      <c r="PIP46" s="672"/>
      <c r="PIQ46" s="740"/>
      <c r="PIR46" s="1140"/>
      <c r="PIS46" s="671"/>
      <c r="PIT46" s="672"/>
      <c r="PIU46" s="740"/>
      <c r="PIV46" s="1140"/>
      <c r="PIW46" s="671"/>
      <c r="PIX46" s="672"/>
      <c r="PIY46" s="740"/>
      <c r="PIZ46" s="1140"/>
      <c r="PJA46" s="671"/>
      <c r="PJB46" s="672"/>
      <c r="PJC46" s="740"/>
      <c r="PJD46" s="1140"/>
      <c r="PJE46" s="671"/>
      <c r="PJF46" s="672"/>
      <c r="PJG46" s="740"/>
      <c r="PJH46" s="1140"/>
      <c r="PJI46" s="671"/>
      <c r="PJJ46" s="672"/>
      <c r="PJK46" s="740"/>
      <c r="PJL46" s="1140"/>
      <c r="PJM46" s="671"/>
      <c r="PJN46" s="672"/>
      <c r="PJO46" s="740"/>
      <c r="PJP46" s="1140"/>
      <c r="PJQ46" s="671"/>
      <c r="PJR46" s="672"/>
      <c r="PJS46" s="740"/>
      <c r="PJT46" s="1140"/>
      <c r="PJU46" s="671"/>
      <c r="PJV46" s="672"/>
      <c r="PJW46" s="740"/>
      <c r="PJX46" s="1140"/>
      <c r="PJY46" s="671"/>
      <c r="PJZ46" s="672"/>
      <c r="PKA46" s="740"/>
      <c r="PKB46" s="1140"/>
      <c r="PKC46" s="671"/>
      <c r="PKD46" s="672"/>
      <c r="PKE46" s="740"/>
      <c r="PKF46" s="1140"/>
      <c r="PKG46" s="671"/>
      <c r="PKH46" s="672"/>
      <c r="PKI46" s="740"/>
      <c r="PKJ46" s="1140"/>
      <c r="PKK46" s="671"/>
      <c r="PKL46" s="672"/>
      <c r="PKM46" s="740"/>
      <c r="PKN46" s="1140"/>
      <c r="PKO46" s="671"/>
      <c r="PKP46" s="672"/>
      <c r="PKQ46" s="740"/>
      <c r="PKR46" s="1140"/>
      <c r="PKS46" s="671"/>
      <c r="PKT46" s="672"/>
      <c r="PKU46" s="740"/>
      <c r="PKV46" s="1140"/>
      <c r="PKW46" s="671"/>
      <c r="PKX46" s="672"/>
      <c r="PKY46" s="740"/>
      <c r="PKZ46" s="1140"/>
      <c r="PLA46" s="671"/>
      <c r="PLB46" s="672"/>
      <c r="PLC46" s="740"/>
      <c r="PLD46" s="1140"/>
      <c r="PLE46" s="671"/>
      <c r="PLF46" s="672"/>
      <c r="PLG46" s="740"/>
      <c r="PLH46" s="1140"/>
      <c r="PLI46" s="671"/>
      <c r="PLJ46" s="672"/>
      <c r="PLK46" s="740"/>
      <c r="PLL46" s="1140"/>
      <c r="PLM46" s="671"/>
      <c r="PLN46" s="672"/>
      <c r="PLO46" s="740"/>
      <c r="PLP46" s="1140"/>
      <c r="PLQ46" s="671"/>
      <c r="PLR46" s="672"/>
      <c r="PLS46" s="740"/>
      <c r="PLT46" s="1140"/>
      <c r="PLU46" s="671"/>
      <c r="PLV46" s="672"/>
      <c r="PLW46" s="740"/>
      <c r="PLX46" s="1140"/>
      <c r="PLY46" s="671"/>
      <c r="PLZ46" s="672"/>
      <c r="PMA46" s="740"/>
      <c r="PMB46" s="1140"/>
      <c r="PMC46" s="671"/>
      <c r="PMD46" s="672"/>
      <c r="PME46" s="740"/>
      <c r="PMF46" s="1140"/>
      <c r="PMG46" s="671"/>
      <c r="PMH46" s="672"/>
      <c r="PMI46" s="740"/>
      <c r="PMJ46" s="1140"/>
      <c r="PMK46" s="671"/>
      <c r="PML46" s="672"/>
      <c r="PMM46" s="740"/>
      <c r="PMN46" s="1140"/>
      <c r="PMO46" s="671"/>
      <c r="PMP46" s="672"/>
      <c r="PMQ46" s="740"/>
      <c r="PMR46" s="1140"/>
      <c r="PMS46" s="671"/>
      <c r="PMT46" s="672"/>
      <c r="PMU46" s="740"/>
      <c r="PMV46" s="1140"/>
      <c r="PMW46" s="671"/>
      <c r="PMX46" s="672"/>
      <c r="PMY46" s="740"/>
      <c r="PMZ46" s="1140"/>
      <c r="PNA46" s="671"/>
      <c r="PNB46" s="672"/>
      <c r="PNC46" s="740"/>
      <c r="PND46" s="1140"/>
      <c r="PNE46" s="671"/>
      <c r="PNF46" s="672"/>
      <c r="PNG46" s="740"/>
      <c r="PNH46" s="1140"/>
      <c r="PNI46" s="671"/>
      <c r="PNJ46" s="672"/>
      <c r="PNK46" s="740"/>
      <c r="PNL46" s="1140"/>
      <c r="PNM46" s="671"/>
      <c r="PNN46" s="672"/>
      <c r="PNO46" s="740"/>
      <c r="PNP46" s="1140"/>
      <c r="PNQ46" s="671"/>
      <c r="PNR46" s="672"/>
      <c r="PNS46" s="740"/>
      <c r="PNT46" s="1140"/>
      <c r="PNU46" s="671"/>
      <c r="PNV46" s="672"/>
      <c r="PNW46" s="740"/>
      <c r="PNX46" s="1140"/>
      <c r="PNY46" s="671"/>
      <c r="PNZ46" s="672"/>
      <c r="POA46" s="740"/>
      <c r="POB46" s="1140"/>
      <c r="POC46" s="671"/>
      <c r="POD46" s="672"/>
      <c r="POE46" s="740"/>
      <c r="POF46" s="1140"/>
      <c r="POG46" s="671"/>
      <c r="POH46" s="672"/>
      <c r="POI46" s="740"/>
      <c r="POJ46" s="1140"/>
      <c r="POK46" s="671"/>
      <c r="POL46" s="672"/>
      <c r="POM46" s="740"/>
      <c r="PON46" s="1140"/>
      <c r="POO46" s="671"/>
      <c r="POP46" s="672"/>
      <c r="POQ46" s="740"/>
      <c r="POR46" s="1140"/>
      <c r="POS46" s="671"/>
      <c r="POT46" s="672"/>
      <c r="POU46" s="740"/>
      <c r="POV46" s="1140"/>
      <c r="POW46" s="671"/>
      <c r="POX46" s="672"/>
      <c r="POY46" s="740"/>
      <c r="POZ46" s="1140"/>
      <c r="PPA46" s="671"/>
      <c r="PPB46" s="672"/>
      <c r="PPC46" s="740"/>
      <c r="PPD46" s="1140"/>
      <c r="PPE46" s="671"/>
      <c r="PPF46" s="672"/>
      <c r="PPG46" s="740"/>
      <c r="PPH46" s="1140"/>
      <c r="PPI46" s="671"/>
      <c r="PPJ46" s="672"/>
      <c r="PPK46" s="740"/>
      <c r="PPL46" s="1140"/>
      <c r="PPM46" s="671"/>
      <c r="PPN46" s="672"/>
      <c r="PPO46" s="740"/>
      <c r="PPP46" s="1140"/>
      <c r="PPQ46" s="671"/>
      <c r="PPR46" s="672"/>
      <c r="PPS46" s="740"/>
      <c r="PPT46" s="1140"/>
      <c r="PPU46" s="671"/>
      <c r="PPV46" s="672"/>
      <c r="PPW46" s="740"/>
      <c r="PPX46" s="1140"/>
      <c r="PPY46" s="671"/>
      <c r="PPZ46" s="672"/>
      <c r="PQA46" s="740"/>
      <c r="PQB46" s="1140"/>
      <c r="PQC46" s="671"/>
      <c r="PQD46" s="672"/>
      <c r="PQE46" s="740"/>
      <c r="PQF46" s="1140"/>
      <c r="PQG46" s="671"/>
      <c r="PQH46" s="672"/>
      <c r="PQI46" s="740"/>
      <c r="PQJ46" s="1140"/>
      <c r="PQK46" s="671"/>
      <c r="PQL46" s="672"/>
      <c r="PQM46" s="740"/>
      <c r="PQN46" s="1140"/>
      <c r="PQO46" s="671"/>
      <c r="PQP46" s="672"/>
      <c r="PQQ46" s="740"/>
      <c r="PQR46" s="1140"/>
      <c r="PQS46" s="671"/>
      <c r="PQT46" s="672"/>
      <c r="PQU46" s="740"/>
      <c r="PQV46" s="1140"/>
      <c r="PQW46" s="671"/>
      <c r="PQX46" s="672"/>
      <c r="PQY46" s="740"/>
      <c r="PQZ46" s="1140"/>
      <c r="PRA46" s="671"/>
      <c r="PRB46" s="672"/>
      <c r="PRC46" s="740"/>
      <c r="PRD46" s="1140"/>
      <c r="PRE46" s="671"/>
      <c r="PRF46" s="672"/>
      <c r="PRG46" s="740"/>
      <c r="PRH46" s="1140"/>
      <c r="PRI46" s="671"/>
      <c r="PRJ46" s="672"/>
      <c r="PRK46" s="740"/>
      <c r="PRL46" s="1140"/>
      <c r="PRM46" s="671"/>
      <c r="PRN46" s="672"/>
      <c r="PRO46" s="740"/>
      <c r="PRP46" s="1140"/>
      <c r="PRQ46" s="671"/>
      <c r="PRR46" s="672"/>
      <c r="PRS46" s="740"/>
      <c r="PRT46" s="1140"/>
      <c r="PRU46" s="671"/>
      <c r="PRV46" s="672"/>
      <c r="PRW46" s="740"/>
      <c r="PRX46" s="1140"/>
      <c r="PRY46" s="671"/>
      <c r="PRZ46" s="672"/>
      <c r="PSA46" s="740"/>
      <c r="PSB46" s="1140"/>
      <c r="PSC46" s="671"/>
      <c r="PSD46" s="672"/>
      <c r="PSE46" s="740"/>
      <c r="PSF46" s="1140"/>
      <c r="PSG46" s="671"/>
      <c r="PSH46" s="672"/>
      <c r="PSI46" s="740"/>
      <c r="PSJ46" s="1140"/>
      <c r="PSK46" s="671"/>
      <c r="PSL46" s="672"/>
      <c r="PSM46" s="740"/>
      <c r="PSN46" s="1140"/>
      <c r="PSO46" s="671"/>
      <c r="PSP46" s="672"/>
      <c r="PSQ46" s="740"/>
      <c r="PSR46" s="1140"/>
      <c r="PSS46" s="671"/>
      <c r="PST46" s="672"/>
      <c r="PSU46" s="740"/>
      <c r="PSV46" s="1140"/>
      <c r="PSW46" s="671"/>
      <c r="PSX46" s="672"/>
      <c r="PSY46" s="740"/>
      <c r="PSZ46" s="1140"/>
      <c r="PTA46" s="671"/>
      <c r="PTB46" s="672"/>
      <c r="PTC46" s="740"/>
      <c r="PTD46" s="1140"/>
      <c r="PTE46" s="671"/>
      <c r="PTF46" s="672"/>
      <c r="PTG46" s="740"/>
      <c r="PTH46" s="1140"/>
      <c r="PTI46" s="671"/>
      <c r="PTJ46" s="672"/>
      <c r="PTK46" s="740"/>
      <c r="PTL46" s="1140"/>
      <c r="PTM46" s="671"/>
      <c r="PTN46" s="672"/>
      <c r="PTO46" s="740"/>
      <c r="PTP46" s="1140"/>
      <c r="PTQ46" s="671"/>
      <c r="PTR46" s="672"/>
      <c r="PTS46" s="740"/>
      <c r="PTT46" s="1140"/>
      <c r="PTU46" s="671"/>
      <c r="PTV46" s="672"/>
      <c r="PTW46" s="740"/>
      <c r="PTX46" s="1140"/>
      <c r="PTY46" s="671"/>
      <c r="PTZ46" s="672"/>
      <c r="PUA46" s="740"/>
      <c r="PUB46" s="1140"/>
      <c r="PUC46" s="671"/>
      <c r="PUD46" s="672"/>
      <c r="PUE46" s="740"/>
      <c r="PUF46" s="1140"/>
      <c r="PUG46" s="671"/>
      <c r="PUH46" s="672"/>
      <c r="PUI46" s="740"/>
      <c r="PUJ46" s="1140"/>
      <c r="PUK46" s="671"/>
      <c r="PUL46" s="672"/>
      <c r="PUM46" s="740"/>
      <c r="PUN46" s="1140"/>
      <c r="PUO46" s="671"/>
      <c r="PUP46" s="672"/>
      <c r="PUQ46" s="740"/>
      <c r="PUR46" s="1140"/>
      <c r="PUS46" s="671"/>
      <c r="PUT46" s="672"/>
      <c r="PUU46" s="740"/>
      <c r="PUV46" s="1140"/>
      <c r="PUW46" s="671"/>
      <c r="PUX46" s="672"/>
      <c r="PUY46" s="740"/>
      <c r="PUZ46" s="1140"/>
      <c r="PVA46" s="671"/>
      <c r="PVB46" s="672"/>
      <c r="PVC46" s="740"/>
      <c r="PVD46" s="1140"/>
      <c r="PVE46" s="671"/>
      <c r="PVF46" s="672"/>
      <c r="PVG46" s="740"/>
      <c r="PVH46" s="1140"/>
      <c r="PVI46" s="671"/>
      <c r="PVJ46" s="672"/>
      <c r="PVK46" s="740"/>
      <c r="PVL46" s="1140"/>
      <c r="PVM46" s="671"/>
      <c r="PVN46" s="672"/>
      <c r="PVO46" s="740"/>
      <c r="PVP46" s="1140"/>
      <c r="PVQ46" s="671"/>
      <c r="PVR46" s="672"/>
      <c r="PVS46" s="740"/>
      <c r="PVT46" s="1140"/>
      <c r="PVU46" s="671"/>
      <c r="PVV46" s="672"/>
      <c r="PVW46" s="740"/>
      <c r="PVX46" s="1140"/>
      <c r="PVY46" s="671"/>
      <c r="PVZ46" s="672"/>
      <c r="PWA46" s="740"/>
      <c r="PWB46" s="1140"/>
      <c r="PWC46" s="671"/>
      <c r="PWD46" s="672"/>
      <c r="PWE46" s="740"/>
      <c r="PWF46" s="1140"/>
      <c r="PWG46" s="671"/>
      <c r="PWH46" s="672"/>
      <c r="PWI46" s="740"/>
      <c r="PWJ46" s="1140"/>
      <c r="PWK46" s="671"/>
      <c r="PWL46" s="672"/>
      <c r="PWM46" s="740"/>
      <c r="PWN46" s="1140"/>
      <c r="PWO46" s="671"/>
      <c r="PWP46" s="672"/>
      <c r="PWQ46" s="740"/>
      <c r="PWR46" s="1140"/>
      <c r="PWS46" s="671"/>
      <c r="PWT46" s="672"/>
      <c r="PWU46" s="740"/>
      <c r="PWV46" s="1140"/>
      <c r="PWW46" s="671"/>
      <c r="PWX46" s="672"/>
      <c r="PWY46" s="740"/>
      <c r="PWZ46" s="1140"/>
      <c r="PXA46" s="671"/>
      <c r="PXB46" s="672"/>
      <c r="PXC46" s="740"/>
      <c r="PXD46" s="1140"/>
      <c r="PXE46" s="671"/>
      <c r="PXF46" s="672"/>
      <c r="PXG46" s="740"/>
      <c r="PXH46" s="1140"/>
      <c r="PXI46" s="671"/>
      <c r="PXJ46" s="672"/>
      <c r="PXK46" s="740"/>
      <c r="PXL46" s="1140"/>
      <c r="PXM46" s="671"/>
      <c r="PXN46" s="672"/>
      <c r="PXO46" s="740"/>
      <c r="PXP46" s="1140"/>
      <c r="PXQ46" s="671"/>
      <c r="PXR46" s="672"/>
      <c r="PXS46" s="740"/>
      <c r="PXT46" s="1140"/>
      <c r="PXU46" s="671"/>
      <c r="PXV46" s="672"/>
      <c r="PXW46" s="740"/>
      <c r="PXX46" s="1140"/>
      <c r="PXY46" s="671"/>
      <c r="PXZ46" s="672"/>
      <c r="PYA46" s="740"/>
      <c r="PYB46" s="1140"/>
      <c r="PYC46" s="671"/>
      <c r="PYD46" s="672"/>
      <c r="PYE46" s="740"/>
      <c r="PYF46" s="1140"/>
      <c r="PYG46" s="671"/>
      <c r="PYH46" s="672"/>
      <c r="PYI46" s="740"/>
      <c r="PYJ46" s="1140"/>
      <c r="PYK46" s="671"/>
      <c r="PYL46" s="672"/>
      <c r="PYM46" s="740"/>
      <c r="PYN46" s="1140"/>
      <c r="PYO46" s="671"/>
      <c r="PYP46" s="672"/>
      <c r="PYQ46" s="740"/>
      <c r="PYR46" s="1140"/>
      <c r="PYS46" s="671"/>
      <c r="PYT46" s="672"/>
      <c r="PYU46" s="740"/>
      <c r="PYV46" s="1140"/>
      <c r="PYW46" s="671"/>
      <c r="PYX46" s="672"/>
      <c r="PYY46" s="740"/>
      <c r="PYZ46" s="1140"/>
      <c r="PZA46" s="671"/>
      <c r="PZB46" s="672"/>
      <c r="PZC46" s="740"/>
      <c r="PZD46" s="1140"/>
      <c r="PZE46" s="671"/>
      <c r="PZF46" s="672"/>
      <c r="PZG46" s="740"/>
      <c r="PZH46" s="1140"/>
      <c r="PZI46" s="671"/>
      <c r="PZJ46" s="672"/>
      <c r="PZK46" s="740"/>
      <c r="PZL46" s="1140"/>
      <c r="PZM46" s="671"/>
      <c r="PZN46" s="672"/>
      <c r="PZO46" s="740"/>
      <c r="PZP46" s="1140"/>
      <c r="PZQ46" s="671"/>
      <c r="PZR46" s="672"/>
      <c r="PZS46" s="740"/>
      <c r="PZT46" s="1140"/>
      <c r="PZU46" s="671"/>
      <c r="PZV46" s="672"/>
      <c r="PZW46" s="740"/>
      <c r="PZX46" s="1140"/>
      <c r="PZY46" s="671"/>
      <c r="PZZ46" s="672"/>
      <c r="QAA46" s="740"/>
      <c r="QAB46" s="1140"/>
      <c r="QAC46" s="671"/>
      <c r="QAD46" s="672"/>
      <c r="QAE46" s="740"/>
      <c r="QAF46" s="1140"/>
      <c r="QAG46" s="671"/>
      <c r="QAH46" s="672"/>
      <c r="QAI46" s="740"/>
      <c r="QAJ46" s="1140"/>
      <c r="QAK46" s="671"/>
      <c r="QAL46" s="672"/>
      <c r="QAM46" s="740"/>
      <c r="QAN46" s="1140"/>
      <c r="QAO46" s="671"/>
      <c r="QAP46" s="672"/>
      <c r="QAQ46" s="740"/>
      <c r="QAR46" s="1140"/>
      <c r="QAS46" s="671"/>
      <c r="QAT46" s="672"/>
      <c r="QAU46" s="740"/>
      <c r="QAV46" s="1140"/>
      <c r="QAW46" s="671"/>
      <c r="QAX46" s="672"/>
      <c r="QAY46" s="740"/>
      <c r="QAZ46" s="1140"/>
      <c r="QBA46" s="671"/>
      <c r="QBB46" s="672"/>
      <c r="QBC46" s="740"/>
      <c r="QBD46" s="1140"/>
      <c r="QBE46" s="671"/>
      <c r="QBF46" s="672"/>
      <c r="QBG46" s="740"/>
      <c r="QBH46" s="1140"/>
      <c r="QBI46" s="671"/>
      <c r="QBJ46" s="672"/>
      <c r="QBK46" s="740"/>
      <c r="QBL46" s="1140"/>
      <c r="QBM46" s="671"/>
      <c r="QBN46" s="672"/>
      <c r="QBO46" s="740"/>
      <c r="QBP46" s="1140"/>
      <c r="QBQ46" s="671"/>
      <c r="QBR46" s="672"/>
      <c r="QBS46" s="740"/>
      <c r="QBT46" s="1140"/>
      <c r="QBU46" s="671"/>
      <c r="QBV46" s="672"/>
      <c r="QBW46" s="740"/>
      <c r="QBX46" s="1140"/>
      <c r="QBY46" s="671"/>
      <c r="QBZ46" s="672"/>
      <c r="QCA46" s="740"/>
      <c r="QCB46" s="1140"/>
      <c r="QCC46" s="671"/>
      <c r="QCD46" s="672"/>
      <c r="QCE46" s="740"/>
      <c r="QCF46" s="1140"/>
      <c r="QCG46" s="671"/>
      <c r="QCH46" s="672"/>
      <c r="QCI46" s="740"/>
      <c r="QCJ46" s="1140"/>
      <c r="QCK46" s="671"/>
      <c r="QCL46" s="672"/>
      <c r="QCM46" s="740"/>
      <c r="QCN46" s="1140"/>
      <c r="QCO46" s="671"/>
      <c r="QCP46" s="672"/>
      <c r="QCQ46" s="740"/>
      <c r="QCR46" s="1140"/>
      <c r="QCS46" s="671"/>
      <c r="QCT46" s="672"/>
      <c r="QCU46" s="740"/>
      <c r="QCV46" s="1140"/>
      <c r="QCW46" s="671"/>
      <c r="QCX46" s="672"/>
      <c r="QCY46" s="740"/>
      <c r="QCZ46" s="1140"/>
      <c r="QDA46" s="671"/>
      <c r="QDB46" s="672"/>
      <c r="QDC46" s="740"/>
      <c r="QDD46" s="1140"/>
      <c r="QDE46" s="671"/>
      <c r="QDF46" s="672"/>
      <c r="QDG46" s="740"/>
      <c r="QDH46" s="1140"/>
      <c r="QDI46" s="671"/>
      <c r="QDJ46" s="672"/>
      <c r="QDK46" s="740"/>
      <c r="QDL46" s="1140"/>
      <c r="QDM46" s="671"/>
      <c r="QDN46" s="672"/>
      <c r="QDO46" s="740"/>
      <c r="QDP46" s="1140"/>
      <c r="QDQ46" s="671"/>
      <c r="QDR46" s="672"/>
      <c r="QDS46" s="740"/>
      <c r="QDT46" s="1140"/>
      <c r="QDU46" s="671"/>
      <c r="QDV46" s="672"/>
      <c r="QDW46" s="740"/>
      <c r="QDX46" s="1140"/>
      <c r="QDY46" s="671"/>
      <c r="QDZ46" s="672"/>
      <c r="QEA46" s="740"/>
      <c r="QEB46" s="1140"/>
      <c r="QEC46" s="671"/>
      <c r="QED46" s="672"/>
      <c r="QEE46" s="740"/>
      <c r="QEF46" s="1140"/>
      <c r="QEG46" s="671"/>
      <c r="QEH46" s="672"/>
      <c r="QEI46" s="740"/>
      <c r="QEJ46" s="1140"/>
      <c r="QEK46" s="671"/>
      <c r="QEL46" s="672"/>
      <c r="QEM46" s="740"/>
      <c r="QEN46" s="1140"/>
      <c r="QEO46" s="671"/>
      <c r="QEP46" s="672"/>
      <c r="QEQ46" s="740"/>
      <c r="QER46" s="1140"/>
      <c r="QES46" s="671"/>
      <c r="QET46" s="672"/>
      <c r="QEU46" s="740"/>
      <c r="QEV46" s="1140"/>
      <c r="QEW46" s="671"/>
      <c r="QEX46" s="672"/>
      <c r="QEY46" s="740"/>
      <c r="QEZ46" s="1140"/>
      <c r="QFA46" s="671"/>
      <c r="QFB46" s="672"/>
      <c r="QFC46" s="740"/>
      <c r="QFD46" s="1140"/>
      <c r="QFE46" s="671"/>
      <c r="QFF46" s="672"/>
      <c r="QFG46" s="740"/>
      <c r="QFH46" s="1140"/>
      <c r="QFI46" s="671"/>
      <c r="QFJ46" s="672"/>
      <c r="QFK46" s="740"/>
      <c r="QFL46" s="1140"/>
      <c r="QFM46" s="671"/>
      <c r="QFN46" s="672"/>
      <c r="QFO46" s="740"/>
      <c r="QFP46" s="1140"/>
      <c r="QFQ46" s="671"/>
      <c r="QFR46" s="672"/>
      <c r="QFS46" s="740"/>
      <c r="QFT46" s="1140"/>
      <c r="QFU46" s="671"/>
      <c r="QFV46" s="672"/>
      <c r="QFW46" s="740"/>
      <c r="QFX46" s="1140"/>
      <c r="QFY46" s="671"/>
      <c r="QFZ46" s="672"/>
      <c r="QGA46" s="740"/>
      <c r="QGB46" s="1140"/>
      <c r="QGC46" s="671"/>
      <c r="QGD46" s="672"/>
      <c r="QGE46" s="740"/>
      <c r="QGF46" s="1140"/>
      <c r="QGG46" s="671"/>
      <c r="QGH46" s="672"/>
      <c r="QGI46" s="740"/>
      <c r="QGJ46" s="1140"/>
      <c r="QGK46" s="671"/>
      <c r="QGL46" s="672"/>
      <c r="QGM46" s="740"/>
      <c r="QGN46" s="1140"/>
      <c r="QGO46" s="671"/>
      <c r="QGP46" s="672"/>
      <c r="QGQ46" s="740"/>
      <c r="QGR46" s="1140"/>
      <c r="QGS46" s="671"/>
      <c r="QGT46" s="672"/>
      <c r="QGU46" s="740"/>
      <c r="QGV46" s="1140"/>
      <c r="QGW46" s="671"/>
      <c r="QGX46" s="672"/>
      <c r="QGY46" s="740"/>
      <c r="QGZ46" s="1140"/>
      <c r="QHA46" s="671"/>
      <c r="QHB46" s="672"/>
      <c r="QHC46" s="740"/>
      <c r="QHD46" s="1140"/>
      <c r="QHE46" s="671"/>
      <c r="QHF46" s="672"/>
      <c r="QHG46" s="740"/>
      <c r="QHH46" s="1140"/>
      <c r="QHI46" s="671"/>
      <c r="QHJ46" s="672"/>
      <c r="QHK46" s="740"/>
      <c r="QHL46" s="1140"/>
      <c r="QHM46" s="671"/>
      <c r="QHN46" s="672"/>
      <c r="QHO46" s="740"/>
      <c r="QHP46" s="1140"/>
      <c r="QHQ46" s="671"/>
      <c r="QHR46" s="672"/>
      <c r="QHS46" s="740"/>
      <c r="QHT46" s="1140"/>
      <c r="QHU46" s="671"/>
      <c r="QHV46" s="672"/>
      <c r="QHW46" s="740"/>
      <c r="QHX46" s="1140"/>
      <c r="QHY46" s="671"/>
      <c r="QHZ46" s="672"/>
      <c r="QIA46" s="740"/>
      <c r="QIB46" s="1140"/>
      <c r="QIC46" s="671"/>
      <c r="QID46" s="672"/>
      <c r="QIE46" s="740"/>
      <c r="QIF46" s="1140"/>
      <c r="QIG46" s="671"/>
      <c r="QIH46" s="672"/>
      <c r="QII46" s="740"/>
      <c r="QIJ46" s="1140"/>
      <c r="QIK46" s="671"/>
      <c r="QIL46" s="672"/>
      <c r="QIM46" s="740"/>
      <c r="QIN46" s="1140"/>
      <c r="QIO46" s="671"/>
      <c r="QIP46" s="672"/>
      <c r="QIQ46" s="740"/>
      <c r="QIR46" s="1140"/>
      <c r="QIS46" s="671"/>
      <c r="QIT46" s="672"/>
      <c r="QIU46" s="740"/>
      <c r="QIV46" s="1140"/>
      <c r="QIW46" s="671"/>
      <c r="QIX46" s="672"/>
      <c r="QIY46" s="740"/>
      <c r="QIZ46" s="1140"/>
      <c r="QJA46" s="671"/>
      <c r="QJB46" s="672"/>
      <c r="QJC46" s="740"/>
      <c r="QJD46" s="1140"/>
      <c r="QJE46" s="671"/>
      <c r="QJF46" s="672"/>
      <c r="QJG46" s="740"/>
      <c r="QJH46" s="1140"/>
      <c r="QJI46" s="671"/>
      <c r="QJJ46" s="672"/>
      <c r="QJK46" s="740"/>
      <c r="QJL46" s="1140"/>
      <c r="QJM46" s="671"/>
      <c r="QJN46" s="672"/>
      <c r="QJO46" s="740"/>
      <c r="QJP46" s="1140"/>
      <c r="QJQ46" s="671"/>
      <c r="QJR46" s="672"/>
      <c r="QJS46" s="740"/>
      <c r="QJT46" s="1140"/>
      <c r="QJU46" s="671"/>
      <c r="QJV46" s="672"/>
      <c r="QJW46" s="740"/>
      <c r="QJX46" s="1140"/>
      <c r="QJY46" s="671"/>
      <c r="QJZ46" s="672"/>
      <c r="QKA46" s="740"/>
      <c r="QKB46" s="1140"/>
      <c r="QKC46" s="671"/>
      <c r="QKD46" s="672"/>
      <c r="QKE46" s="740"/>
      <c r="QKF46" s="1140"/>
      <c r="QKG46" s="671"/>
      <c r="QKH46" s="672"/>
      <c r="QKI46" s="740"/>
      <c r="QKJ46" s="1140"/>
      <c r="QKK46" s="671"/>
      <c r="QKL46" s="672"/>
      <c r="QKM46" s="740"/>
      <c r="QKN46" s="1140"/>
      <c r="QKO46" s="671"/>
      <c r="QKP46" s="672"/>
      <c r="QKQ46" s="740"/>
      <c r="QKR46" s="1140"/>
      <c r="QKS46" s="671"/>
      <c r="QKT46" s="672"/>
      <c r="QKU46" s="740"/>
      <c r="QKV46" s="1140"/>
      <c r="QKW46" s="671"/>
      <c r="QKX46" s="672"/>
      <c r="QKY46" s="740"/>
      <c r="QKZ46" s="1140"/>
      <c r="QLA46" s="671"/>
      <c r="QLB46" s="672"/>
      <c r="QLC46" s="740"/>
      <c r="QLD46" s="1140"/>
      <c r="QLE46" s="671"/>
      <c r="QLF46" s="672"/>
      <c r="QLG46" s="740"/>
      <c r="QLH46" s="1140"/>
      <c r="QLI46" s="671"/>
      <c r="QLJ46" s="672"/>
      <c r="QLK46" s="740"/>
      <c r="QLL46" s="1140"/>
      <c r="QLM46" s="671"/>
      <c r="QLN46" s="672"/>
      <c r="QLO46" s="740"/>
      <c r="QLP46" s="1140"/>
      <c r="QLQ46" s="671"/>
      <c r="QLR46" s="672"/>
      <c r="QLS46" s="740"/>
      <c r="QLT46" s="1140"/>
      <c r="QLU46" s="671"/>
      <c r="QLV46" s="672"/>
      <c r="QLW46" s="740"/>
      <c r="QLX46" s="1140"/>
      <c r="QLY46" s="671"/>
      <c r="QLZ46" s="672"/>
      <c r="QMA46" s="740"/>
      <c r="QMB46" s="1140"/>
      <c r="QMC46" s="671"/>
      <c r="QMD46" s="672"/>
      <c r="QME46" s="740"/>
      <c r="QMF46" s="1140"/>
      <c r="QMG46" s="671"/>
      <c r="QMH46" s="672"/>
      <c r="QMI46" s="740"/>
      <c r="QMJ46" s="1140"/>
      <c r="QMK46" s="671"/>
      <c r="QML46" s="672"/>
      <c r="QMM46" s="740"/>
      <c r="QMN46" s="1140"/>
      <c r="QMO46" s="671"/>
      <c r="QMP46" s="672"/>
      <c r="QMQ46" s="740"/>
      <c r="QMR46" s="1140"/>
      <c r="QMS46" s="671"/>
      <c r="QMT46" s="672"/>
      <c r="QMU46" s="740"/>
      <c r="QMV46" s="1140"/>
      <c r="QMW46" s="671"/>
      <c r="QMX46" s="672"/>
      <c r="QMY46" s="740"/>
      <c r="QMZ46" s="1140"/>
      <c r="QNA46" s="671"/>
      <c r="QNB46" s="672"/>
      <c r="QNC46" s="740"/>
      <c r="QND46" s="1140"/>
      <c r="QNE46" s="671"/>
      <c r="QNF46" s="672"/>
      <c r="QNG46" s="740"/>
      <c r="QNH46" s="1140"/>
      <c r="QNI46" s="671"/>
      <c r="QNJ46" s="672"/>
      <c r="QNK46" s="740"/>
      <c r="QNL46" s="1140"/>
      <c r="QNM46" s="671"/>
      <c r="QNN46" s="672"/>
      <c r="QNO46" s="740"/>
      <c r="QNP46" s="1140"/>
      <c r="QNQ46" s="671"/>
      <c r="QNR46" s="672"/>
      <c r="QNS46" s="740"/>
      <c r="QNT46" s="1140"/>
      <c r="QNU46" s="671"/>
      <c r="QNV46" s="672"/>
      <c r="QNW46" s="740"/>
      <c r="QNX46" s="1140"/>
      <c r="QNY46" s="671"/>
      <c r="QNZ46" s="672"/>
      <c r="QOA46" s="740"/>
      <c r="QOB46" s="1140"/>
      <c r="QOC46" s="671"/>
      <c r="QOD46" s="672"/>
      <c r="QOE46" s="740"/>
      <c r="QOF46" s="1140"/>
      <c r="QOG46" s="671"/>
      <c r="QOH46" s="672"/>
      <c r="QOI46" s="740"/>
      <c r="QOJ46" s="1140"/>
      <c r="QOK46" s="671"/>
      <c r="QOL46" s="672"/>
      <c r="QOM46" s="740"/>
      <c r="QON46" s="1140"/>
      <c r="QOO46" s="671"/>
      <c r="QOP46" s="672"/>
      <c r="QOQ46" s="740"/>
      <c r="QOR46" s="1140"/>
      <c r="QOS46" s="671"/>
      <c r="QOT46" s="672"/>
      <c r="QOU46" s="740"/>
      <c r="QOV46" s="1140"/>
      <c r="QOW46" s="671"/>
      <c r="QOX46" s="672"/>
      <c r="QOY46" s="740"/>
      <c r="QOZ46" s="1140"/>
      <c r="QPA46" s="671"/>
      <c r="QPB46" s="672"/>
      <c r="QPC46" s="740"/>
      <c r="QPD46" s="1140"/>
      <c r="QPE46" s="671"/>
      <c r="QPF46" s="672"/>
      <c r="QPG46" s="740"/>
      <c r="QPH46" s="1140"/>
      <c r="QPI46" s="671"/>
      <c r="QPJ46" s="672"/>
      <c r="QPK46" s="740"/>
      <c r="QPL46" s="1140"/>
      <c r="QPM46" s="671"/>
      <c r="QPN46" s="672"/>
      <c r="QPO46" s="740"/>
      <c r="QPP46" s="1140"/>
      <c r="QPQ46" s="671"/>
      <c r="QPR46" s="672"/>
      <c r="QPS46" s="740"/>
      <c r="QPT46" s="1140"/>
      <c r="QPU46" s="671"/>
      <c r="QPV46" s="672"/>
      <c r="QPW46" s="740"/>
      <c r="QPX46" s="1140"/>
      <c r="QPY46" s="671"/>
      <c r="QPZ46" s="672"/>
      <c r="QQA46" s="740"/>
      <c r="QQB46" s="1140"/>
      <c r="QQC46" s="671"/>
      <c r="QQD46" s="672"/>
      <c r="QQE46" s="740"/>
      <c r="QQF46" s="1140"/>
      <c r="QQG46" s="671"/>
      <c r="QQH46" s="672"/>
      <c r="QQI46" s="740"/>
      <c r="QQJ46" s="1140"/>
      <c r="QQK46" s="671"/>
      <c r="QQL46" s="672"/>
      <c r="QQM46" s="740"/>
      <c r="QQN46" s="1140"/>
      <c r="QQO46" s="671"/>
      <c r="QQP46" s="672"/>
      <c r="QQQ46" s="740"/>
      <c r="QQR46" s="1140"/>
      <c r="QQS46" s="671"/>
      <c r="QQT46" s="672"/>
      <c r="QQU46" s="740"/>
      <c r="QQV46" s="1140"/>
      <c r="QQW46" s="671"/>
      <c r="QQX46" s="672"/>
      <c r="QQY46" s="740"/>
      <c r="QQZ46" s="1140"/>
      <c r="QRA46" s="671"/>
      <c r="QRB46" s="672"/>
      <c r="QRC46" s="740"/>
      <c r="QRD46" s="1140"/>
      <c r="QRE46" s="671"/>
      <c r="QRF46" s="672"/>
      <c r="QRG46" s="740"/>
      <c r="QRH46" s="1140"/>
      <c r="QRI46" s="671"/>
      <c r="QRJ46" s="672"/>
      <c r="QRK46" s="740"/>
      <c r="QRL46" s="1140"/>
      <c r="QRM46" s="671"/>
      <c r="QRN46" s="672"/>
      <c r="QRO46" s="740"/>
      <c r="QRP46" s="1140"/>
      <c r="QRQ46" s="671"/>
      <c r="QRR46" s="672"/>
      <c r="QRS46" s="740"/>
      <c r="QRT46" s="1140"/>
      <c r="QRU46" s="671"/>
      <c r="QRV46" s="672"/>
      <c r="QRW46" s="740"/>
      <c r="QRX46" s="1140"/>
      <c r="QRY46" s="671"/>
      <c r="QRZ46" s="672"/>
      <c r="QSA46" s="740"/>
      <c r="QSB46" s="1140"/>
      <c r="QSC46" s="671"/>
      <c r="QSD46" s="672"/>
      <c r="QSE46" s="740"/>
      <c r="QSF46" s="1140"/>
      <c r="QSG46" s="671"/>
      <c r="QSH46" s="672"/>
      <c r="QSI46" s="740"/>
      <c r="QSJ46" s="1140"/>
      <c r="QSK46" s="671"/>
      <c r="QSL46" s="672"/>
      <c r="QSM46" s="740"/>
      <c r="QSN46" s="1140"/>
      <c r="QSO46" s="671"/>
      <c r="QSP46" s="672"/>
      <c r="QSQ46" s="740"/>
      <c r="QSR46" s="1140"/>
      <c r="QSS46" s="671"/>
      <c r="QST46" s="672"/>
      <c r="QSU46" s="740"/>
      <c r="QSV46" s="1140"/>
      <c r="QSW46" s="671"/>
      <c r="QSX46" s="672"/>
      <c r="QSY46" s="740"/>
      <c r="QSZ46" s="1140"/>
      <c r="QTA46" s="671"/>
      <c r="QTB46" s="672"/>
      <c r="QTC46" s="740"/>
      <c r="QTD46" s="1140"/>
      <c r="QTE46" s="671"/>
      <c r="QTF46" s="672"/>
      <c r="QTG46" s="740"/>
      <c r="QTH46" s="1140"/>
      <c r="QTI46" s="671"/>
      <c r="QTJ46" s="672"/>
      <c r="QTK46" s="740"/>
      <c r="QTL46" s="1140"/>
      <c r="QTM46" s="671"/>
      <c r="QTN46" s="672"/>
      <c r="QTO46" s="740"/>
      <c r="QTP46" s="1140"/>
      <c r="QTQ46" s="671"/>
      <c r="QTR46" s="672"/>
      <c r="QTS46" s="740"/>
      <c r="QTT46" s="1140"/>
      <c r="QTU46" s="671"/>
      <c r="QTV46" s="672"/>
      <c r="QTW46" s="740"/>
      <c r="QTX46" s="1140"/>
      <c r="QTY46" s="671"/>
      <c r="QTZ46" s="672"/>
      <c r="QUA46" s="740"/>
      <c r="QUB46" s="1140"/>
      <c r="QUC46" s="671"/>
      <c r="QUD46" s="672"/>
      <c r="QUE46" s="740"/>
      <c r="QUF46" s="1140"/>
      <c r="QUG46" s="671"/>
      <c r="QUH46" s="672"/>
      <c r="QUI46" s="740"/>
      <c r="QUJ46" s="1140"/>
      <c r="QUK46" s="671"/>
      <c r="QUL46" s="672"/>
      <c r="QUM46" s="740"/>
      <c r="QUN46" s="1140"/>
      <c r="QUO46" s="671"/>
      <c r="QUP46" s="672"/>
      <c r="QUQ46" s="740"/>
      <c r="QUR46" s="1140"/>
      <c r="QUS46" s="671"/>
      <c r="QUT46" s="672"/>
      <c r="QUU46" s="740"/>
      <c r="QUV46" s="1140"/>
      <c r="QUW46" s="671"/>
      <c r="QUX46" s="672"/>
      <c r="QUY46" s="740"/>
      <c r="QUZ46" s="1140"/>
      <c r="QVA46" s="671"/>
      <c r="QVB46" s="672"/>
      <c r="QVC46" s="740"/>
      <c r="QVD46" s="1140"/>
      <c r="QVE46" s="671"/>
      <c r="QVF46" s="672"/>
      <c r="QVG46" s="740"/>
      <c r="QVH46" s="1140"/>
      <c r="QVI46" s="671"/>
      <c r="QVJ46" s="672"/>
      <c r="QVK46" s="740"/>
      <c r="QVL46" s="1140"/>
      <c r="QVM46" s="671"/>
      <c r="QVN46" s="672"/>
      <c r="QVO46" s="740"/>
      <c r="QVP46" s="1140"/>
      <c r="QVQ46" s="671"/>
      <c r="QVR46" s="672"/>
      <c r="QVS46" s="740"/>
      <c r="QVT46" s="1140"/>
      <c r="QVU46" s="671"/>
      <c r="QVV46" s="672"/>
      <c r="QVW46" s="740"/>
      <c r="QVX46" s="1140"/>
      <c r="QVY46" s="671"/>
      <c r="QVZ46" s="672"/>
      <c r="QWA46" s="740"/>
      <c r="QWB46" s="1140"/>
      <c r="QWC46" s="671"/>
      <c r="QWD46" s="672"/>
      <c r="QWE46" s="740"/>
      <c r="QWF46" s="1140"/>
      <c r="QWG46" s="671"/>
      <c r="QWH46" s="672"/>
      <c r="QWI46" s="740"/>
      <c r="QWJ46" s="1140"/>
      <c r="QWK46" s="671"/>
      <c r="QWL46" s="672"/>
      <c r="QWM46" s="740"/>
      <c r="QWN46" s="1140"/>
      <c r="QWO46" s="671"/>
      <c r="QWP46" s="672"/>
      <c r="QWQ46" s="740"/>
      <c r="QWR46" s="1140"/>
      <c r="QWS46" s="671"/>
      <c r="QWT46" s="672"/>
      <c r="QWU46" s="740"/>
      <c r="QWV46" s="1140"/>
      <c r="QWW46" s="671"/>
      <c r="QWX46" s="672"/>
      <c r="QWY46" s="740"/>
      <c r="QWZ46" s="1140"/>
      <c r="QXA46" s="671"/>
      <c r="QXB46" s="672"/>
      <c r="QXC46" s="740"/>
      <c r="QXD46" s="1140"/>
      <c r="QXE46" s="671"/>
      <c r="QXF46" s="672"/>
      <c r="QXG46" s="740"/>
      <c r="QXH46" s="1140"/>
      <c r="QXI46" s="671"/>
      <c r="QXJ46" s="672"/>
      <c r="QXK46" s="740"/>
      <c r="QXL46" s="1140"/>
      <c r="QXM46" s="671"/>
      <c r="QXN46" s="672"/>
      <c r="QXO46" s="740"/>
      <c r="QXP46" s="1140"/>
      <c r="QXQ46" s="671"/>
      <c r="QXR46" s="672"/>
      <c r="QXS46" s="740"/>
      <c r="QXT46" s="1140"/>
      <c r="QXU46" s="671"/>
      <c r="QXV46" s="672"/>
      <c r="QXW46" s="740"/>
      <c r="QXX46" s="1140"/>
      <c r="QXY46" s="671"/>
      <c r="QXZ46" s="672"/>
      <c r="QYA46" s="740"/>
      <c r="QYB46" s="1140"/>
      <c r="QYC46" s="671"/>
      <c r="QYD46" s="672"/>
      <c r="QYE46" s="740"/>
      <c r="QYF46" s="1140"/>
      <c r="QYG46" s="671"/>
      <c r="QYH46" s="672"/>
      <c r="QYI46" s="740"/>
      <c r="QYJ46" s="1140"/>
      <c r="QYK46" s="671"/>
      <c r="QYL46" s="672"/>
      <c r="QYM46" s="740"/>
      <c r="QYN46" s="1140"/>
      <c r="QYO46" s="671"/>
      <c r="QYP46" s="672"/>
      <c r="QYQ46" s="740"/>
      <c r="QYR46" s="1140"/>
      <c r="QYS46" s="671"/>
      <c r="QYT46" s="672"/>
      <c r="QYU46" s="740"/>
      <c r="QYV46" s="1140"/>
      <c r="QYW46" s="671"/>
      <c r="QYX46" s="672"/>
      <c r="QYY46" s="740"/>
      <c r="QYZ46" s="1140"/>
      <c r="QZA46" s="671"/>
      <c r="QZB46" s="672"/>
      <c r="QZC46" s="740"/>
      <c r="QZD46" s="1140"/>
      <c r="QZE46" s="671"/>
      <c r="QZF46" s="672"/>
      <c r="QZG46" s="740"/>
      <c r="QZH46" s="1140"/>
      <c r="QZI46" s="671"/>
      <c r="QZJ46" s="672"/>
      <c r="QZK46" s="740"/>
      <c r="QZL46" s="1140"/>
      <c r="QZM46" s="671"/>
      <c r="QZN46" s="672"/>
      <c r="QZO46" s="740"/>
      <c r="QZP46" s="1140"/>
      <c r="QZQ46" s="671"/>
      <c r="QZR46" s="672"/>
      <c r="QZS46" s="740"/>
      <c r="QZT46" s="1140"/>
      <c r="QZU46" s="671"/>
      <c r="QZV46" s="672"/>
      <c r="QZW46" s="740"/>
      <c r="QZX46" s="1140"/>
      <c r="QZY46" s="671"/>
      <c r="QZZ46" s="672"/>
      <c r="RAA46" s="740"/>
      <c r="RAB46" s="1140"/>
      <c r="RAC46" s="671"/>
      <c r="RAD46" s="672"/>
      <c r="RAE46" s="740"/>
      <c r="RAF46" s="1140"/>
      <c r="RAG46" s="671"/>
      <c r="RAH46" s="672"/>
      <c r="RAI46" s="740"/>
      <c r="RAJ46" s="1140"/>
      <c r="RAK46" s="671"/>
      <c r="RAL46" s="672"/>
      <c r="RAM46" s="740"/>
      <c r="RAN46" s="1140"/>
      <c r="RAO46" s="671"/>
      <c r="RAP46" s="672"/>
      <c r="RAQ46" s="740"/>
      <c r="RAR46" s="1140"/>
      <c r="RAS46" s="671"/>
      <c r="RAT46" s="672"/>
      <c r="RAU46" s="740"/>
      <c r="RAV46" s="1140"/>
      <c r="RAW46" s="671"/>
      <c r="RAX46" s="672"/>
      <c r="RAY46" s="740"/>
      <c r="RAZ46" s="1140"/>
      <c r="RBA46" s="671"/>
      <c r="RBB46" s="672"/>
      <c r="RBC46" s="740"/>
      <c r="RBD46" s="1140"/>
      <c r="RBE46" s="671"/>
      <c r="RBF46" s="672"/>
      <c r="RBG46" s="740"/>
      <c r="RBH46" s="1140"/>
      <c r="RBI46" s="671"/>
      <c r="RBJ46" s="672"/>
      <c r="RBK46" s="740"/>
      <c r="RBL46" s="1140"/>
      <c r="RBM46" s="671"/>
      <c r="RBN46" s="672"/>
      <c r="RBO46" s="740"/>
      <c r="RBP46" s="1140"/>
      <c r="RBQ46" s="671"/>
      <c r="RBR46" s="672"/>
      <c r="RBS46" s="740"/>
      <c r="RBT46" s="1140"/>
      <c r="RBU46" s="671"/>
      <c r="RBV46" s="672"/>
      <c r="RBW46" s="740"/>
      <c r="RBX46" s="1140"/>
      <c r="RBY46" s="671"/>
      <c r="RBZ46" s="672"/>
      <c r="RCA46" s="740"/>
      <c r="RCB46" s="1140"/>
      <c r="RCC46" s="671"/>
      <c r="RCD46" s="672"/>
      <c r="RCE46" s="740"/>
      <c r="RCF46" s="1140"/>
      <c r="RCG46" s="671"/>
      <c r="RCH46" s="672"/>
      <c r="RCI46" s="740"/>
      <c r="RCJ46" s="1140"/>
      <c r="RCK46" s="671"/>
      <c r="RCL46" s="672"/>
      <c r="RCM46" s="740"/>
      <c r="RCN46" s="1140"/>
      <c r="RCO46" s="671"/>
      <c r="RCP46" s="672"/>
      <c r="RCQ46" s="740"/>
      <c r="RCR46" s="1140"/>
      <c r="RCS46" s="671"/>
      <c r="RCT46" s="672"/>
      <c r="RCU46" s="740"/>
      <c r="RCV46" s="1140"/>
      <c r="RCW46" s="671"/>
      <c r="RCX46" s="672"/>
      <c r="RCY46" s="740"/>
      <c r="RCZ46" s="1140"/>
      <c r="RDA46" s="671"/>
      <c r="RDB46" s="672"/>
      <c r="RDC46" s="740"/>
      <c r="RDD46" s="1140"/>
      <c r="RDE46" s="671"/>
      <c r="RDF46" s="672"/>
      <c r="RDG46" s="740"/>
      <c r="RDH46" s="1140"/>
      <c r="RDI46" s="671"/>
      <c r="RDJ46" s="672"/>
      <c r="RDK46" s="740"/>
      <c r="RDL46" s="1140"/>
      <c r="RDM46" s="671"/>
      <c r="RDN46" s="672"/>
      <c r="RDO46" s="740"/>
      <c r="RDP46" s="1140"/>
      <c r="RDQ46" s="671"/>
      <c r="RDR46" s="672"/>
      <c r="RDS46" s="740"/>
      <c r="RDT46" s="1140"/>
      <c r="RDU46" s="671"/>
      <c r="RDV46" s="672"/>
      <c r="RDW46" s="740"/>
      <c r="RDX46" s="1140"/>
      <c r="RDY46" s="671"/>
      <c r="RDZ46" s="672"/>
      <c r="REA46" s="740"/>
      <c r="REB46" s="1140"/>
      <c r="REC46" s="671"/>
      <c r="RED46" s="672"/>
      <c r="REE46" s="740"/>
      <c r="REF46" s="1140"/>
      <c r="REG46" s="671"/>
      <c r="REH46" s="672"/>
      <c r="REI46" s="740"/>
      <c r="REJ46" s="1140"/>
      <c r="REK46" s="671"/>
      <c r="REL46" s="672"/>
      <c r="REM46" s="740"/>
      <c r="REN46" s="1140"/>
      <c r="REO46" s="671"/>
      <c r="REP46" s="672"/>
      <c r="REQ46" s="740"/>
      <c r="RER46" s="1140"/>
      <c r="RES46" s="671"/>
      <c r="RET46" s="672"/>
      <c r="REU46" s="740"/>
      <c r="REV46" s="1140"/>
      <c r="REW46" s="671"/>
      <c r="REX46" s="672"/>
      <c r="REY46" s="740"/>
      <c r="REZ46" s="1140"/>
      <c r="RFA46" s="671"/>
      <c r="RFB46" s="672"/>
      <c r="RFC46" s="740"/>
      <c r="RFD46" s="1140"/>
      <c r="RFE46" s="671"/>
      <c r="RFF46" s="672"/>
      <c r="RFG46" s="740"/>
      <c r="RFH46" s="1140"/>
      <c r="RFI46" s="671"/>
      <c r="RFJ46" s="672"/>
      <c r="RFK46" s="740"/>
      <c r="RFL46" s="1140"/>
      <c r="RFM46" s="671"/>
      <c r="RFN46" s="672"/>
      <c r="RFO46" s="740"/>
      <c r="RFP46" s="1140"/>
      <c r="RFQ46" s="671"/>
      <c r="RFR46" s="672"/>
      <c r="RFS46" s="740"/>
      <c r="RFT46" s="1140"/>
      <c r="RFU46" s="671"/>
      <c r="RFV46" s="672"/>
      <c r="RFW46" s="740"/>
      <c r="RFX46" s="1140"/>
      <c r="RFY46" s="671"/>
      <c r="RFZ46" s="672"/>
      <c r="RGA46" s="740"/>
      <c r="RGB46" s="1140"/>
      <c r="RGC46" s="671"/>
      <c r="RGD46" s="672"/>
      <c r="RGE46" s="740"/>
      <c r="RGF46" s="1140"/>
      <c r="RGG46" s="671"/>
      <c r="RGH46" s="672"/>
      <c r="RGI46" s="740"/>
      <c r="RGJ46" s="1140"/>
      <c r="RGK46" s="671"/>
      <c r="RGL46" s="672"/>
      <c r="RGM46" s="740"/>
      <c r="RGN46" s="1140"/>
      <c r="RGO46" s="671"/>
      <c r="RGP46" s="672"/>
      <c r="RGQ46" s="740"/>
      <c r="RGR46" s="1140"/>
      <c r="RGS46" s="671"/>
      <c r="RGT46" s="672"/>
      <c r="RGU46" s="740"/>
      <c r="RGV46" s="1140"/>
      <c r="RGW46" s="671"/>
      <c r="RGX46" s="672"/>
      <c r="RGY46" s="740"/>
      <c r="RGZ46" s="1140"/>
      <c r="RHA46" s="671"/>
      <c r="RHB46" s="672"/>
      <c r="RHC46" s="740"/>
      <c r="RHD46" s="1140"/>
      <c r="RHE46" s="671"/>
      <c r="RHF46" s="672"/>
      <c r="RHG46" s="740"/>
      <c r="RHH46" s="1140"/>
      <c r="RHI46" s="671"/>
      <c r="RHJ46" s="672"/>
      <c r="RHK46" s="740"/>
      <c r="RHL46" s="1140"/>
      <c r="RHM46" s="671"/>
      <c r="RHN46" s="672"/>
      <c r="RHO46" s="740"/>
      <c r="RHP46" s="1140"/>
      <c r="RHQ46" s="671"/>
      <c r="RHR46" s="672"/>
      <c r="RHS46" s="740"/>
      <c r="RHT46" s="1140"/>
      <c r="RHU46" s="671"/>
      <c r="RHV46" s="672"/>
      <c r="RHW46" s="740"/>
      <c r="RHX46" s="1140"/>
      <c r="RHY46" s="671"/>
      <c r="RHZ46" s="672"/>
      <c r="RIA46" s="740"/>
      <c r="RIB46" s="1140"/>
      <c r="RIC46" s="671"/>
      <c r="RID46" s="672"/>
      <c r="RIE46" s="740"/>
      <c r="RIF46" s="1140"/>
      <c r="RIG46" s="671"/>
      <c r="RIH46" s="672"/>
      <c r="RII46" s="740"/>
      <c r="RIJ46" s="1140"/>
      <c r="RIK46" s="671"/>
      <c r="RIL46" s="672"/>
      <c r="RIM46" s="740"/>
      <c r="RIN46" s="1140"/>
      <c r="RIO46" s="671"/>
      <c r="RIP46" s="672"/>
      <c r="RIQ46" s="740"/>
      <c r="RIR46" s="1140"/>
      <c r="RIS46" s="671"/>
      <c r="RIT46" s="672"/>
      <c r="RIU46" s="740"/>
      <c r="RIV46" s="1140"/>
      <c r="RIW46" s="671"/>
      <c r="RIX46" s="672"/>
      <c r="RIY46" s="740"/>
      <c r="RIZ46" s="1140"/>
      <c r="RJA46" s="671"/>
      <c r="RJB46" s="672"/>
      <c r="RJC46" s="740"/>
      <c r="RJD46" s="1140"/>
      <c r="RJE46" s="671"/>
      <c r="RJF46" s="672"/>
      <c r="RJG46" s="740"/>
      <c r="RJH46" s="1140"/>
      <c r="RJI46" s="671"/>
      <c r="RJJ46" s="672"/>
      <c r="RJK46" s="740"/>
      <c r="RJL46" s="1140"/>
      <c r="RJM46" s="671"/>
      <c r="RJN46" s="672"/>
      <c r="RJO46" s="740"/>
      <c r="RJP46" s="1140"/>
      <c r="RJQ46" s="671"/>
      <c r="RJR46" s="672"/>
      <c r="RJS46" s="740"/>
      <c r="RJT46" s="1140"/>
      <c r="RJU46" s="671"/>
      <c r="RJV46" s="672"/>
      <c r="RJW46" s="740"/>
      <c r="RJX46" s="1140"/>
      <c r="RJY46" s="671"/>
      <c r="RJZ46" s="672"/>
      <c r="RKA46" s="740"/>
      <c r="RKB46" s="1140"/>
      <c r="RKC46" s="671"/>
      <c r="RKD46" s="672"/>
      <c r="RKE46" s="740"/>
      <c r="RKF46" s="1140"/>
      <c r="RKG46" s="671"/>
      <c r="RKH46" s="672"/>
      <c r="RKI46" s="740"/>
      <c r="RKJ46" s="1140"/>
      <c r="RKK46" s="671"/>
      <c r="RKL46" s="672"/>
      <c r="RKM46" s="740"/>
      <c r="RKN46" s="1140"/>
      <c r="RKO46" s="671"/>
      <c r="RKP46" s="672"/>
      <c r="RKQ46" s="740"/>
      <c r="RKR46" s="1140"/>
      <c r="RKS46" s="671"/>
      <c r="RKT46" s="672"/>
      <c r="RKU46" s="740"/>
      <c r="RKV46" s="1140"/>
      <c r="RKW46" s="671"/>
      <c r="RKX46" s="672"/>
      <c r="RKY46" s="740"/>
      <c r="RKZ46" s="1140"/>
      <c r="RLA46" s="671"/>
      <c r="RLB46" s="672"/>
      <c r="RLC46" s="740"/>
      <c r="RLD46" s="1140"/>
      <c r="RLE46" s="671"/>
      <c r="RLF46" s="672"/>
      <c r="RLG46" s="740"/>
      <c r="RLH46" s="1140"/>
      <c r="RLI46" s="671"/>
      <c r="RLJ46" s="672"/>
      <c r="RLK46" s="740"/>
      <c r="RLL46" s="1140"/>
      <c r="RLM46" s="671"/>
      <c r="RLN46" s="672"/>
      <c r="RLO46" s="740"/>
      <c r="RLP46" s="1140"/>
      <c r="RLQ46" s="671"/>
      <c r="RLR46" s="672"/>
      <c r="RLS46" s="740"/>
      <c r="RLT46" s="1140"/>
      <c r="RLU46" s="671"/>
      <c r="RLV46" s="672"/>
      <c r="RLW46" s="740"/>
      <c r="RLX46" s="1140"/>
      <c r="RLY46" s="671"/>
      <c r="RLZ46" s="672"/>
      <c r="RMA46" s="740"/>
      <c r="RMB46" s="1140"/>
      <c r="RMC46" s="671"/>
      <c r="RMD46" s="672"/>
      <c r="RME46" s="740"/>
      <c r="RMF46" s="1140"/>
      <c r="RMG46" s="671"/>
      <c r="RMH46" s="672"/>
      <c r="RMI46" s="740"/>
      <c r="RMJ46" s="1140"/>
      <c r="RMK46" s="671"/>
      <c r="RML46" s="672"/>
      <c r="RMM46" s="740"/>
      <c r="RMN46" s="1140"/>
      <c r="RMO46" s="671"/>
      <c r="RMP46" s="672"/>
      <c r="RMQ46" s="740"/>
      <c r="RMR46" s="1140"/>
      <c r="RMS46" s="671"/>
      <c r="RMT46" s="672"/>
      <c r="RMU46" s="740"/>
      <c r="RMV46" s="1140"/>
      <c r="RMW46" s="671"/>
      <c r="RMX46" s="672"/>
      <c r="RMY46" s="740"/>
      <c r="RMZ46" s="1140"/>
      <c r="RNA46" s="671"/>
      <c r="RNB46" s="672"/>
      <c r="RNC46" s="740"/>
      <c r="RND46" s="1140"/>
      <c r="RNE46" s="671"/>
      <c r="RNF46" s="672"/>
      <c r="RNG46" s="740"/>
      <c r="RNH46" s="1140"/>
      <c r="RNI46" s="671"/>
      <c r="RNJ46" s="672"/>
      <c r="RNK46" s="740"/>
      <c r="RNL46" s="1140"/>
      <c r="RNM46" s="671"/>
      <c r="RNN46" s="672"/>
      <c r="RNO46" s="740"/>
      <c r="RNP46" s="1140"/>
      <c r="RNQ46" s="671"/>
      <c r="RNR46" s="672"/>
      <c r="RNS46" s="740"/>
      <c r="RNT46" s="1140"/>
      <c r="RNU46" s="671"/>
      <c r="RNV46" s="672"/>
      <c r="RNW46" s="740"/>
      <c r="RNX46" s="1140"/>
      <c r="RNY46" s="671"/>
      <c r="RNZ46" s="672"/>
      <c r="ROA46" s="740"/>
      <c r="ROB46" s="1140"/>
      <c r="ROC46" s="671"/>
      <c r="ROD46" s="672"/>
      <c r="ROE46" s="740"/>
      <c r="ROF46" s="1140"/>
      <c r="ROG46" s="671"/>
      <c r="ROH46" s="672"/>
      <c r="ROI46" s="740"/>
      <c r="ROJ46" s="1140"/>
      <c r="ROK46" s="671"/>
      <c r="ROL46" s="672"/>
      <c r="ROM46" s="740"/>
      <c r="RON46" s="1140"/>
      <c r="ROO46" s="671"/>
      <c r="ROP46" s="672"/>
      <c r="ROQ46" s="740"/>
      <c r="ROR46" s="1140"/>
      <c r="ROS46" s="671"/>
      <c r="ROT46" s="672"/>
      <c r="ROU46" s="740"/>
      <c r="ROV46" s="1140"/>
      <c r="ROW46" s="671"/>
      <c r="ROX46" s="672"/>
      <c r="ROY46" s="740"/>
      <c r="ROZ46" s="1140"/>
      <c r="RPA46" s="671"/>
      <c r="RPB46" s="672"/>
      <c r="RPC46" s="740"/>
      <c r="RPD46" s="1140"/>
      <c r="RPE46" s="671"/>
      <c r="RPF46" s="672"/>
      <c r="RPG46" s="740"/>
      <c r="RPH46" s="1140"/>
      <c r="RPI46" s="671"/>
      <c r="RPJ46" s="672"/>
      <c r="RPK46" s="740"/>
      <c r="RPL46" s="1140"/>
      <c r="RPM46" s="671"/>
      <c r="RPN46" s="672"/>
      <c r="RPO46" s="740"/>
      <c r="RPP46" s="1140"/>
      <c r="RPQ46" s="671"/>
      <c r="RPR46" s="672"/>
      <c r="RPS46" s="740"/>
      <c r="RPT46" s="1140"/>
      <c r="RPU46" s="671"/>
      <c r="RPV46" s="672"/>
      <c r="RPW46" s="740"/>
      <c r="RPX46" s="1140"/>
      <c r="RPY46" s="671"/>
      <c r="RPZ46" s="672"/>
      <c r="RQA46" s="740"/>
      <c r="RQB46" s="1140"/>
      <c r="RQC46" s="671"/>
      <c r="RQD46" s="672"/>
      <c r="RQE46" s="740"/>
      <c r="RQF46" s="1140"/>
      <c r="RQG46" s="671"/>
      <c r="RQH46" s="672"/>
      <c r="RQI46" s="740"/>
      <c r="RQJ46" s="1140"/>
      <c r="RQK46" s="671"/>
      <c r="RQL46" s="672"/>
      <c r="RQM46" s="740"/>
      <c r="RQN46" s="1140"/>
      <c r="RQO46" s="671"/>
      <c r="RQP46" s="672"/>
      <c r="RQQ46" s="740"/>
      <c r="RQR46" s="1140"/>
      <c r="RQS46" s="671"/>
      <c r="RQT46" s="672"/>
      <c r="RQU46" s="740"/>
      <c r="RQV46" s="1140"/>
      <c r="RQW46" s="671"/>
      <c r="RQX46" s="672"/>
      <c r="RQY46" s="740"/>
      <c r="RQZ46" s="1140"/>
      <c r="RRA46" s="671"/>
      <c r="RRB46" s="672"/>
      <c r="RRC46" s="740"/>
      <c r="RRD46" s="1140"/>
      <c r="RRE46" s="671"/>
      <c r="RRF46" s="672"/>
      <c r="RRG46" s="740"/>
      <c r="RRH46" s="1140"/>
      <c r="RRI46" s="671"/>
      <c r="RRJ46" s="672"/>
      <c r="RRK46" s="740"/>
      <c r="RRL46" s="1140"/>
      <c r="RRM46" s="671"/>
      <c r="RRN46" s="672"/>
      <c r="RRO46" s="740"/>
      <c r="RRP46" s="1140"/>
      <c r="RRQ46" s="671"/>
      <c r="RRR46" s="672"/>
      <c r="RRS46" s="740"/>
      <c r="RRT46" s="1140"/>
      <c r="RRU46" s="671"/>
      <c r="RRV46" s="672"/>
      <c r="RRW46" s="740"/>
      <c r="RRX46" s="1140"/>
      <c r="RRY46" s="671"/>
      <c r="RRZ46" s="672"/>
      <c r="RSA46" s="740"/>
      <c r="RSB46" s="1140"/>
      <c r="RSC46" s="671"/>
      <c r="RSD46" s="672"/>
      <c r="RSE46" s="740"/>
      <c r="RSF46" s="1140"/>
      <c r="RSG46" s="671"/>
      <c r="RSH46" s="672"/>
      <c r="RSI46" s="740"/>
      <c r="RSJ46" s="1140"/>
      <c r="RSK46" s="671"/>
      <c r="RSL46" s="672"/>
      <c r="RSM46" s="740"/>
      <c r="RSN46" s="1140"/>
      <c r="RSO46" s="671"/>
      <c r="RSP46" s="672"/>
      <c r="RSQ46" s="740"/>
      <c r="RSR46" s="1140"/>
      <c r="RSS46" s="671"/>
      <c r="RST46" s="672"/>
      <c r="RSU46" s="740"/>
      <c r="RSV46" s="1140"/>
      <c r="RSW46" s="671"/>
      <c r="RSX46" s="672"/>
      <c r="RSY46" s="740"/>
      <c r="RSZ46" s="1140"/>
      <c r="RTA46" s="671"/>
      <c r="RTB46" s="672"/>
      <c r="RTC46" s="740"/>
      <c r="RTD46" s="1140"/>
      <c r="RTE46" s="671"/>
      <c r="RTF46" s="672"/>
      <c r="RTG46" s="740"/>
      <c r="RTH46" s="1140"/>
      <c r="RTI46" s="671"/>
      <c r="RTJ46" s="672"/>
      <c r="RTK46" s="740"/>
      <c r="RTL46" s="1140"/>
      <c r="RTM46" s="671"/>
      <c r="RTN46" s="672"/>
      <c r="RTO46" s="740"/>
      <c r="RTP46" s="1140"/>
      <c r="RTQ46" s="671"/>
      <c r="RTR46" s="672"/>
      <c r="RTS46" s="740"/>
      <c r="RTT46" s="1140"/>
      <c r="RTU46" s="671"/>
      <c r="RTV46" s="672"/>
      <c r="RTW46" s="740"/>
      <c r="RTX46" s="1140"/>
      <c r="RTY46" s="671"/>
      <c r="RTZ46" s="672"/>
      <c r="RUA46" s="740"/>
      <c r="RUB46" s="1140"/>
      <c r="RUC46" s="671"/>
      <c r="RUD46" s="672"/>
      <c r="RUE46" s="740"/>
      <c r="RUF46" s="1140"/>
      <c r="RUG46" s="671"/>
      <c r="RUH46" s="672"/>
      <c r="RUI46" s="740"/>
      <c r="RUJ46" s="1140"/>
      <c r="RUK46" s="671"/>
      <c r="RUL46" s="672"/>
      <c r="RUM46" s="740"/>
      <c r="RUN46" s="1140"/>
      <c r="RUO46" s="671"/>
      <c r="RUP46" s="672"/>
      <c r="RUQ46" s="740"/>
      <c r="RUR46" s="1140"/>
      <c r="RUS46" s="671"/>
      <c r="RUT46" s="672"/>
      <c r="RUU46" s="740"/>
      <c r="RUV46" s="1140"/>
      <c r="RUW46" s="671"/>
      <c r="RUX46" s="672"/>
      <c r="RUY46" s="740"/>
      <c r="RUZ46" s="1140"/>
      <c r="RVA46" s="671"/>
      <c r="RVB46" s="672"/>
      <c r="RVC46" s="740"/>
      <c r="RVD46" s="1140"/>
      <c r="RVE46" s="671"/>
      <c r="RVF46" s="672"/>
      <c r="RVG46" s="740"/>
      <c r="RVH46" s="1140"/>
      <c r="RVI46" s="671"/>
      <c r="RVJ46" s="672"/>
      <c r="RVK46" s="740"/>
      <c r="RVL46" s="1140"/>
      <c r="RVM46" s="671"/>
      <c r="RVN46" s="672"/>
      <c r="RVO46" s="740"/>
      <c r="RVP46" s="1140"/>
      <c r="RVQ46" s="671"/>
      <c r="RVR46" s="672"/>
      <c r="RVS46" s="740"/>
      <c r="RVT46" s="1140"/>
      <c r="RVU46" s="671"/>
      <c r="RVV46" s="672"/>
      <c r="RVW46" s="740"/>
      <c r="RVX46" s="1140"/>
      <c r="RVY46" s="671"/>
      <c r="RVZ46" s="672"/>
      <c r="RWA46" s="740"/>
      <c r="RWB46" s="1140"/>
      <c r="RWC46" s="671"/>
      <c r="RWD46" s="672"/>
      <c r="RWE46" s="740"/>
      <c r="RWF46" s="1140"/>
      <c r="RWG46" s="671"/>
      <c r="RWH46" s="672"/>
      <c r="RWI46" s="740"/>
      <c r="RWJ46" s="1140"/>
      <c r="RWK46" s="671"/>
      <c r="RWL46" s="672"/>
      <c r="RWM46" s="740"/>
      <c r="RWN46" s="1140"/>
      <c r="RWO46" s="671"/>
      <c r="RWP46" s="672"/>
      <c r="RWQ46" s="740"/>
      <c r="RWR46" s="1140"/>
      <c r="RWS46" s="671"/>
      <c r="RWT46" s="672"/>
      <c r="RWU46" s="740"/>
      <c r="RWV46" s="1140"/>
      <c r="RWW46" s="671"/>
      <c r="RWX46" s="672"/>
      <c r="RWY46" s="740"/>
      <c r="RWZ46" s="1140"/>
      <c r="RXA46" s="671"/>
      <c r="RXB46" s="672"/>
      <c r="RXC46" s="740"/>
      <c r="RXD46" s="1140"/>
      <c r="RXE46" s="671"/>
      <c r="RXF46" s="672"/>
      <c r="RXG46" s="740"/>
      <c r="RXH46" s="1140"/>
      <c r="RXI46" s="671"/>
      <c r="RXJ46" s="672"/>
      <c r="RXK46" s="740"/>
      <c r="RXL46" s="1140"/>
      <c r="RXM46" s="671"/>
      <c r="RXN46" s="672"/>
      <c r="RXO46" s="740"/>
      <c r="RXP46" s="1140"/>
      <c r="RXQ46" s="671"/>
      <c r="RXR46" s="672"/>
      <c r="RXS46" s="740"/>
      <c r="RXT46" s="1140"/>
      <c r="RXU46" s="671"/>
      <c r="RXV46" s="672"/>
      <c r="RXW46" s="740"/>
      <c r="RXX46" s="1140"/>
      <c r="RXY46" s="671"/>
      <c r="RXZ46" s="672"/>
      <c r="RYA46" s="740"/>
      <c r="RYB46" s="1140"/>
      <c r="RYC46" s="671"/>
      <c r="RYD46" s="672"/>
      <c r="RYE46" s="740"/>
      <c r="RYF46" s="1140"/>
      <c r="RYG46" s="671"/>
      <c r="RYH46" s="672"/>
      <c r="RYI46" s="740"/>
      <c r="RYJ46" s="1140"/>
      <c r="RYK46" s="671"/>
      <c r="RYL46" s="672"/>
      <c r="RYM46" s="740"/>
      <c r="RYN46" s="1140"/>
      <c r="RYO46" s="671"/>
      <c r="RYP46" s="672"/>
      <c r="RYQ46" s="740"/>
      <c r="RYR46" s="1140"/>
      <c r="RYS46" s="671"/>
      <c r="RYT46" s="672"/>
      <c r="RYU46" s="740"/>
      <c r="RYV46" s="1140"/>
      <c r="RYW46" s="671"/>
      <c r="RYX46" s="672"/>
      <c r="RYY46" s="740"/>
      <c r="RYZ46" s="1140"/>
      <c r="RZA46" s="671"/>
      <c r="RZB46" s="672"/>
      <c r="RZC46" s="740"/>
      <c r="RZD46" s="1140"/>
      <c r="RZE46" s="671"/>
      <c r="RZF46" s="672"/>
      <c r="RZG46" s="740"/>
      <c r="RZH46" s="1140"/>
      <c r="RZI46" s="671"/>
      <c r="RZJ46" s="672"/>
      <c r="RZK46" s="740"/>
      <c r="RZL46" s="1140"/>
      <c r="RZM46" s="671"/>
      <c r="RZN46" s="672"/>
      <c r="RZO46" s="740"/>
      <c r="RZP46" s="1140"/>
      <c r="RZQ46" s="671"/>
      <c r="RZR46" s="672"/>
      <c r="RZS46" s="740"/>
      <c r="RZT46" s="1140"/>
      <c r="RZU46" s="671"/>
      <c r="RZV46" s="672"/>
      <c r="RZW46" s="740"/>
      <c r="RZX46" s="1140"/>
      <c r="RZY46" s="671"/>
      <c r="RZZ46" s="672"/>
      <c r="SAA46" s="740"/>
      <c r="SAB46" s="1140"/>
      <c r="SAC46" s="671"/>
      <c r="SAD46" s="672"/>
      <c r="SAE46" s="740"/>
      <c r="SAF46" s="1140"/>
      <c r="SAG46" s="671"/>
      <c r="SAH46" s="672"/>
      <c r="SAI46" s="740"/>
      <c r="SAJ46" s="1140"/>
      <c r="SAK46" s="671"/>
      <c r="SAL46" s="672"/>
      <c r="SAM46" s="740"/>
      <c r="SAN46" s="1140"/>
      <c r="SAO46" s="671"/>
      <c r="SAP46" s="672"/>
      <c r="SAQ46" s="740"/>
      <c r="SAR46" s="1140"/>
      <c r="SAS46" s="671"/>
      <c r="SAT46" s="672"/>
      <c r="SAU46" s="740"/>
      <c r="SAV46" s="1140"/>
      <c r="SAW46" s="671"/>
      <c r="SAX46" s="672"/>
      <c r="SAY46" s="740"/>
      <c r="SAZ46" s="1140"/>
      <c r="SBA46" s="671"/>
      <c r="SBB46" s="672"/>
      <c r="SBC46" s="740"/>
      <c r="SBD46" s="1140"/>
      <c r="SBE46" s="671"/>
      <c r="SBF46" s="672"/>
      <c r="SBG46" s="740"/>
      <c r="SBH46" s="1140"/>
      <c r="SBI46" s="671"/>
      <c r="SBJ46" s="672"/>
      <c r="SBK46" s="740"/>
      <c r="SBL46" s="1140"/>
      <c r="SBM46" s="671"/>
      <c r="SBN46" s="672"/>
      <c r="SBO46" s="740"/>
      <c r="SBP46" s="1140"/>
      <c r="SBQ46" s="671"/>
      <c r="SBR46" s="672"/>
      <c r="SBS46" s="740"/>
      <c r="SBT46" s="1140"/>
      <c r="SBU46" s="671"/>
      <c r="SBV46" s="672"/>
      <c r="SBW46" s="740"/>
      <c r="SBX46" s="1140"/>
      <c r="SBY46" s="671"/>
      <c r="SBZ46" s="672"/>
      <c r="SCA46" s="740"/>
      <c r="SCB46" s="1140"/>
      <c r="SCC46" s="671"/>
      <c r="SCD46" s="672"/>
      <c r="SCE46" s="740"/>
      <c r="SCF46" s="1140"/>
      <c r="SCG46" s="671"/>
      <c r="SCH46" s="672"/>
      <c r="SCI46" s="740"/>
      <c r="SCJ46" s="1140"/>
      <c r="SCK46" s="671"/>
      <c r="SCL46" s="672"/>
      <c r="SCM46" s="740"/>
      <c r="SCN46" s="1140"/>
      <c r="SCO46" s="671"/>
      <c r="SCP46" s="672"/>
      <c r="SCQ46" s="740"/>
      <c r="SCR46" s="1140"/>
      <c r="SCS46" s="671"/>
      <c r="SCT46" s="672"/>
      <c r="SCU46" s="740"/>
      <c r="SCV46" s="1140"/>
      <c r="SCW46" s="671"/>
      <c r="SCX46" s="672"/>
      <c r="SCY46" s="740"/>
      <c r="SCZ46" s="1140"/>
      <c r="SDA46" s="671"/>
      <c r="SDB46" s="672"/>
      <c r="SDC46" s="740"/>
      <c r="SDD46" s="1140"/>
      <c r="SDE46" s="671"/>
      <c r="SDF46" s="672"/>
      <c r="SDG46" s="740"/>
      <c r="SDH46" s="1140"/>
      <c r="SDI46" s="671"/>
      <c r="SDJ46" s="672"/>
      <c r="SDK46" s="740"/>
      <c r="SDL46" s="1140"/>
      <c r="SDM46" s="671"/>
      <c r="SDN46" s="672"/>
      <c r="SDO46" s="740"/>
      <c r="SDP46" s="1140"/>
      <c r="SDQ46" s="671"/>
      <c r="SDR46" s="672"/>
      <c r="SDS46" s="740"/>
      <c r="SDT46" s="1140"/>
      <c r="SDU46" s="671"/>
      <c r="SDV46" s="672"/>
      <c r="SDW46" s="740"/>
      <c r="SDX46" s="1140"/>
      <c r="SDY46" s="671"/>
      <c r="SDZ46" s="672"/>
      <c r="SEA46" s="740"/>
      <c r="SEB46" s="1140"/>
      <c r="SEC46" s="671"/>
      <c r="SED46" s="672"/>
      <c r="SEE46" s="740"/>
      <c r="SEF46" s="1140"/>
      <c r="SEG46" s="671"/>
      <c r="SEH46" s="672"/>
      <c r="SEI46" s="740"/>
      <c r="SEJ46" s="1140"/>
      <c r="SEK46" s="671"/>
      <c r="SEL46" s="672"/>
      <c r="SEM46" s="740"/>
      <c r="SEN46" s="1140"/>
      <c r="SEO46" s="671"/>
      <c r="SEP46" s="672"/>
      <c r="SEQ46" s="740"/>
      <c r="SER46" s="1140"/>
      <c r="SES46" s="671"/>
      <c r="SET46" s="672"/>
      <c r="SEU46" s="740"/>
      <c r="SEV46" s="1140"/>
      <c r="SEW46" s="671"/>
      <c r="SEX46" s="672"/>
      <c r="SEY46" s="740"/>
      <c r="SEZ46" s="1140"/>
      <c r="SFA46" s="671"/>
      <c r="SFB46" s="672"/>
      <c r="SFC46" s="740"/>
      <c r="SFD46" s="1140"/>
      <c r="SFE46" s="671"/>
      <c r="SFF46" s="672"/>
      <c r="SFG46" s="740"/>
      <c r="SFH46" s="1140"/>
      <c r="SFI46" s="671"/>
      <c r="SFJ46" s="672"/>
      <c r="SFK46" s="740"/>
      <c r="SFL46" s="1140"/>
      <c r="SFM46" s="671"/>
      <c r="SFN46" s="672"/>
      <c r="SFO46" s="740"/>
      <c r="SFP46" s="1140"/>
      <c r="SFQ46" s="671"/>
      <c r="SFR46" s="672"/>
      <c r="SFS46" s="740"/>
      <c r="SFT46" s="1140"/>
      <c r="SFU46" s="671"/>
      <c r="SFV46" s="672"/>
      <c r="SFW46" s="740"/>
      <c r="SFX46" s="1140"/>
      <c r="SFY46" s="671"/>
      <c r="SFZ46" s="672"/>
      <c r="SGA46" s="740"/>
      <c r="SGB46" s="1140"/>
      <c r="SGC46" s="671"/>
      <c r="SGD46" s="672"/>
      <c r="SGE46" s="740"/>
      <c r="SGF46" s="1140"/>
      <c r="SGG46" s="671"/>
      <c r="SGH46" s="672"/>
      <c r="SGI46" s="740"/>
      <c r="SGJ46" s="1140"/>
      <c r="SGK46" s="671"/>
      <c r="SGL46" s="672"/>
      <c r="SGM46" s="740"/>
      <c r="SGN46" s="1140"/>
      <c r="SGO46" s="671"/>
      <c r="SGP46" s="672"/>
      <c r="SGQ46" s="740"/>
      <c r="SGR46" s="1140"/>
      <c r="SGS46" s="671"/>
      <c r="SGT46" s="672"/>
      <c r="SGU46" s="740"/>
      <c r="SGV46" s="1140"/>
      <c r="SGW46" s="671"/>
      <c r="SGX46" s="672"/>
      <c r="SGY46" s="740"/>
      <c r="SGZ46" s="1140"/>
      <c r="SHA46" s="671"/>
      <c r="SHB46" s="672"/>
      <c r="SHC46" s="740"/>
      <c r="SHD46" s="1140"/>
      <c r="SHE46" s="671"/>
      <c r="SHF46" s="672"/>
      <c r="SHG46" s="740"/>
      <c r="SHH46" s="1140"/>
      <c r="SHI46" s="671"/>
      <c r="SHJ46" s="672"/>
      <c r="SHK46" s="740"/>
      <c r="SHL46" s="1140"/>
      <c r="SHM46" s="671"/>
      <c r="SHN46" s="672"/>
      <c r="SHO46" s="740"/>
      <c r="SHP46" s="1140"/>
      <c r="SHQ46" s="671"/>
      <c r="SHR46" s="672"/>
      <c r="SHS46" s="740"/>
      <c r="SHT46" s="1140"/>
      <c r="SHU46" s="671"/>
      <c r="SHV46" s="672"/>
      <c r="SHW46" s="740"/>
      <c r="SHX46" s="1140"/>
      <c r="SHY46" s="671"/>
      <c r="SHZ46" s="672"/>
      <c r="SIA46" s="740"/>
      <c r="SIB46" s="1140"/>
      <c r="SIC46" s="671"/>
      <c r="SID46" s="672"/>
      <c r="SIE46" s="740"/>
      <c r="SIF46" s="1140"/>
      <c r="SIG46" s="671"/>
      <c r="SIH46" s="672"/>
      <c r="SII46" s="740"/>
      <c r="SIJ46" s="1140"/>
      <c r="SIK46" s="671"/>
      <c r="SIL46" s="672"/>
      <c r="SIM46" s="740"/>
      <c r="SIN46" s="1140"/>
      <c r="SIO46" s="671"/>
      <c r="SIP46" s="672"/>
      <c r="SIQ46" s="740"/>
      <c r="SIR46" s="1140"/>
      <c r="SIS46" s="671"/>
      <c r="SIT46" s="672"/>
      <c r="SIU46" s="740"/>
      <c r="SIV46" s="1140"/>
      <c r="SIW46" s="671"/>
      <c r="SIX46" s="672"/>
      <c r="SIY46" s="740"/>
      <c r="SIZ46" s="1140"/>
      <c r="SJA46" s="671"/>
      <c r="SJB46" s="672"/>
      <c r="SJC46" s="740"/>
      <c r="SJD46" s="1140"/>
      <c r="SJE46" s="671"/>
      <c r="SJF46" s="672"/>
      <c r="SJG46" s="740"/>
      <c r="SJH46" s="1140"/>
      <c r="SJI46" s="671"/>
      <c r="SJJ46" s="672"/>
      <c r="SJK46" s="740"/>
      <c r="SJL46" s="1140"/>
      <c r="SJM46" s="671"/>
      <c r="SJN46" s="672"/>
      <c r="SJO46" s="740"/>
      <c r="SJP46" s="1140"/>
      <c r="SJQ46" s="671"/>
      <c r="SJR46" s="672"/>
      <c r="SJS46" s="740"/>
      <c r="SJT46" s="1140"/>
      <c r="SJU46" s="671"/>
      <c r="SJV46" s="672"/>
      <c r="SJW46" s="740"/>
      <c r="SJX46" s="1140"/>
      <c r="SJY46" s="671"/>
      <c r="SJZ46" s="672"/>
      <c r="SKA46" s="740"/>
      <c r="SKB46" s="1140"/>
      <c r="SKC46" s="671"/>
      <c r="SKD46" s="672"/>
      <c r="SKE46" s="740"/>
      <c r="SKF46" s="1140"/>
      <c r="SKG46" s="671"/>
      <c r="SKH46" s="672"/>
      <c r="SKI46" s="740"/>
      <c r="SKJ46" s="1140"/>
      <c r="SKK46" s="671"/>
      <c r="SKL46" s="672"/>
      <c r="SKM46" s="740"/>
      <c r="SKN46" s="1140"/>
      <c r="SKO46" s="671"/>
      <c r="SKP46" s="672"/>
      <c r="SKQ46" s="740"/>
      <c r="SKR46" s="1140"/>
      <c r="SKS46" s="671"/>
      <c r="SKT46" s="672"/>
      <c r="SKU46" s="740"/>
      <c r="SKV46" s="1140"/>
      <c r="SKW46" s="671"/>
      <c r="SKX46" s="672"/>
      <c r="SKY46" s="740"/>
      <c r="SKZ46" s="1140"/>
      <c r="SLA46" s="671"/>
      <c r="SLB46" s="672"/>
      <c r="SLC46" s="740"/>
      <c r="SLD46" s="1140"/>
      <c r="SLE46" s="671"/>
      <c r="SLF46" s="672"/>
      <c r="SLG46" s="740"/>
      <c r="SLH46" s="1140"/>
      <c r="SLI46" s="671"/>
      <c r="SLJ46" s="672"/>
      <c r="SLK46" s="740"/>
      <c r="SLL46" s="1140"/>
      <c r="SLM46" s="671"/>
      <c r="SLN46" s="672"/>
      <c r="SLO46" s="740"/>
      <c r="SLP46" s="1140"/>
      <c r="SLQ46" s="671"/>
      <c r="SLR46" s="672"/>
      <c r="SLS46" s="740"/>
      <c r="SLT46" s="1140"/>
      <c r="SLU46" s="671"/>
      <c r="SLV46" s="672"/>
      <c r="SLW46" s="740"/>
      <c r="SLX46" s="1140"/>
      <c r="SLY46" s="671"/>
      <c r="SLZ46" s="672"/>
      <c r="SMA46" s="740"/>
      <c r="SMB46" s="1140"/>
      <c r="SMC46" s="671"/>
      <c r="SMD46" s="672"/>
      <c r="SME46" s="740"/>
      <c r="SMF46" s="1140"/>
      <c r="SMG46" s="671"/>
      <c r="SMH46" s="672"/>
      <c r="SMI46" s="740"/>
      <c r="SMJ46" s="1140"/>
      <c r="SMK46" s="671"/>
      <c r="SML46" s="672"/>
      <c r="SMM46" s="740"/>
      <c r="SMN46" s="1140"/>
      <c r="SMO46" s="671"/>
      <c r="SMP46" s="672"/>
      <c r="SMQ46" s="740"/>
      <c r="SMR46" s="1140"/>
      <c r="SMS46" s="671"/>
      <c r="SMT46" s="672"/>
      <c r="SMU46" s="740"/>
      <c r="SMV46" s="1140"/>
      <c r="SMW46" s="671"/>
      <c r="SMX46" s="672"/>
      <c r="SMY46" s="740"/>
      <c r="SMZ46" s="1140"/>
      <c r="SNA46" s="671"/>
      <c r="SNB46" s="672"/>
      <c r="SNC46" s="740"/>
      <c r="SND46" s="1140"/>
      <c r="SNE46" s="671"/>
      <c r="SNF46" s="672"/>
      <c r="SNG46" s="740"/>
      <c r="SNH46" s="1140"/>
      <c r="SNI46" s="671"/>
      <c r="SNJ46" s="672"/>
      <c r="SNK46" s="740"/>
      <c r="SNL46" s="1140"/>
      <c r="SNM46" s="671"/>
      <c r="SNN46" s="672"/>
      <c r="SNO46" s="740"/>
      <c r="SNP46" s="1140"/>
      <c r="SNQ46" s="671"/>
      <c r="SNR46" s="672"/>
      <c r="SNS46" s="740"/>
      <c r="SNT46" s="1140"/>
      <c r="SNU46" s="671"/>
      <c r="SNV46" s="672"/>
      <c r="SNW46" s="740"/>
      <c r="SNX46" s="1140"/>
      <c r="SNY46" s="671"/>
      <c r="SNZ46" s="672"/>
      <c r="SOA46" s="740"/>
      <c r="SOB46" s="1140"/>
      <c r="SOC46" s="671"/>
      <c r="SOD46" s="672"/>
      <c r="SOE46" s="740"/>
      <c r="SOF46" s="1140"/>
      <c r="SOG46" s="671"/>
      <c r="SOH46" s="672"/>
      <c r="SOI46" s="740"/>
      <c r="SOJ46" s="1140"/>
      <c r="SOK46" s="671"/>
      <c r="SOL46" s="672"/>
      <c r="SOM46" s="740"/>
      <c r="SON46" s="1140"/>
      <c r="SOO46" s="671"/>
      <c r="SOP46" s="672"/>
      <c r="SOQ46" s="740"/>
      <c r="SOR46" s="1140"/>
      <c r="SOS46" s="671"/>
      <c r="SOT46" s="672"/>
      <c r="SOU46" s="740"/>
      <c r="SOV46" s="1140"/>
      <c r="SOW46" s="671"/>
      <c r="SOX46" s="672"/>
      <c r="SOY46" s="740"/>
      <c r="SOZ46" s="1140"/>
      <c r="SPA46" s="671"/>
      <c r="SPB46" s="672"/>
      <c r="SPC46" s="740"/>
      <c r="SPD46" s="1140"/>
      <c r="SPE46" s="671"/>
      <c r="SPF46" s="672"/>
      <c r="SPG46" s="740"/>
      <c r="SPH46" s="1140"/>
      <c r="SPI46" s="671"/>
      <c r="SPJ46" s="672"/>
      <c r="SPK46" s="740"/>
      <c r="SPL46" s="1140"/>
      <c r="SPM46" s="671"/>
      <c r="SPN46" s="672"/>
      <c r="SPO46" s="740"/>
      <c r="SPP46" s="1140"/>
      <c r="SPQ46" s="671"/>
      <c r="SPR46" s="672"/>
      <c r="SPS46" s="740"/>
      <c r="SPT46" s="1140"/>
      <c r="SPU46" s="671"/>
      <c r="SPV46" s="672"/>
      <c r="SPW46" s="740"/>
      <c r="SPX46" s="1140"/>
      <c r="SPY46" s="671"/>
      <c r="SPZ46" s="672"/>
      <c r="SQA46" s="740"/>
      <c r="SQB46" s="1140"/>
      <c r="SQC46" s="671"/>
      <c r="SQD46" s="672"/>
      <c r="SQE46" s="740"/>
      <c r="SQF46" s="1140"/>
      <c r="SQG46" s="671"/>
      <c r="SQH46" s="672"/>
      <c r="SQI46" s="740"/>
      <c r="SQJ46" s="1140"/>
      <c r="SQK46" s="671"/>
      <c r="SQL46" s="672"/>
      <c r="SQM46" s="740"/>
      <c r="SQN46" s="1140"/>
      <c r="SQO46" s="671"/>
      <c r="SQP46" s="672"/>
      <c r="SQQ46" s="740"/>
      <c r="SQR46" s="1140"/>
      <c r="SQS46" s="671"/>
      <c r="SQT46" s="672"/>
      <c r="SQU46" s="740"/>
      <c r="SQV46" s="1140"/>
      <c r="SQW46" s="671"/>
      <c r="SQX46" s="672"/>
      <c r="SQY46" s="740"/>
      <c r="SQZ46" s="1140"/>
      <c r="SRA46" s="671"/>
      <c r="SRB46" s="672"/>
      <c r="SRC46" s="740"/>
      <c r="SRD46" s="1140"/>
      <c r="SRE46" s="671"/>
      <c r="SRF46" s="672"/>
      <c r="SRG46" s="740"/>
      <c r="SRH46" s="1140"/>
      <c r="SRI46" s="671"/>
      <c r="SRJ46" s="672"/>
      <c r="SRK46" s="740"/>
      <c r="SRL46" s="1140"/>
      <c r="SRM46" s="671"/>
      <c r="SRN46" s="672"/>
      <c r="SRO46" s="740"/>
      <c r="SRP46" s="1140"/>
      <c r="SRQ46" s="671"/>
      <c r="SRR46" s="672"/>
      <c r="SRS46" s="740"/>
      <c r="SRT46" s="1140"/>
      <c r="SRU46" s="671"/>
      <c r="SRV46" s="672"/>
      <c r="SRW46" s="740"/>
      <c r="SRX46" s="1140"/>
      <c r="SRY46" s="671"/>
      <c r="SRZ46" s="672"/>
      <c r="SSA46" s="740"/>
      <c r="SSB46" s="1140"/>
      <c r="SSC46" s="671"/>
      <c r="SSD46" s="672"/>
      <c r="SSE46" s="740"/>
      <c r="SSF46" s="1140"/>
      <c r="SSG46" s="671"/>
      <c r="SSH46" s="672"/>
      <c r="SSI46" s="740"/>
      <c r="SSJ46" s="1140"/>
      <c r="SSK46" s="671"/>
      <c r="SSL46" s="672"/>
      <c r="SSM46" s="740"/>
      <c r="SSN46" s="1140"/>
      <c r="SSO46" s="671"/>
      <c r="SSP46" s="672"/>
      <c r="SSQ46" s="740"/>
      <c r="SSR46" s="1140"/>
      <c r="SSS46" s="671"/>
      <c r="SST46" s="672"/>
      <c r="SSU46" s="740"/>
      <c r="SSV46" s="1140"/>
      <c r="SSW46" s="671"/>
      <c r="SSX46" s="672"/>
      <c r="SSY46" s="740"/>
      <c r="SSZ46" s="1140"/>
      <c r="STA46" s="671"/>
      <c r="STB46" s="672"/>
      <c r="STC46" s="740"/>
      <c r="STD46" s="1140"/>
      <c r="STE46" s="671"/>
      <c r="STF46" s="672"/>
      <c r="STG46" s="740"/>
      <c r="STH46" s="1140"/>
      <c r="STI46" s="671"/>
      <c r="STJ46" s="672"/>
      <c r="STK46" s="740"/>
      <c r="STL46" s="1140"/>
      <c r="STM46" s="671"/>
      <c r="STN46" s="672"/>
      <c r="STO46" s="740"/>
      <c r="STP46" s="1140"/>
      <c r="STQ46" s="671"/>
      <c r="STR46" s="672"/>
      <c r="STS46" s="740"/>
      <c r="STT46" s="1140"/>
      <c r="STU46" s="671"/>
      <c r="STV46" s="672"/>
      <c r="STW46" s="740"/>
      <c r="STX46" s="1140"/>
      <c r="STY46" s="671"/>
      <c r="STZ46" s="672"/>
      <c r="SUA46" s="740"/>
      <c r="SUB46" s="1140"/>
      <c r="SUC46" s="671"/>
      <c r="SUD46" s="672"/>
      <c r="SUE46" s="740"/>
      <c r="SUF46" s="1140"/>
      <c r="SUG46" s="671"/>
      <c r="SUH46" s="672"/>
      <c r="SUI46" s="740"/>
      <c r="SUJ46" s="1140"/>
      <c r="SUK46" s="671"/>
      <c r="SUL46" s="672"/>
      <c r="SUM46" s="740"/>
      <c r="SUN46" s="1140"/>
      <c r="SUO46" s="671"/>
      <c r="SUP46" s="672"/>
      <c r="SUQ46" s="740"/>
      <c r="SUR46" s="1140"/>
      <c r="SUS46" s="671"/>
      <c r="SUT46" s="672"/>
      <c r="SUU46" s="740"/>
      <c r="SUV46" s="1140"/>
      <c r="SUW46" s="671"/>
      <c r="SUX46" s="672"/>
      <c r="SUY46" s="740"/>
      <c r="SUZ46" s="1140"/>
      <c r="SVA46" s="671"/>
      <c r="SVB46" s="672"/>
      <c r="SVC46" s="740"/>
      <c r="SVD46" s="1140"/>
      <c r="SVE46" s="671"/>
      <c r="SVF46" s="672"/>
      <c r="SVG46" s="740"/>
      <c r="SVH46" s="1140"/>
      <c r="SVI46" s="671"/>
      <c r="SVJ46" s="672"/>
      <c r="SVK46" s="740"/>
      <c r="SVL46" s="1140"/>
      <c r="SVM46" s="671"/>
      <c r="SVN46" s="672"/>
      <c r="SVO46" s="740"/>
      <c r="SVP46" s="1140"/>
      <c r="SVQ46" s="671"/>
      <c r="SVR46" s="672"/>
      <c r="SVS46" s="740"/>
      <c r="SVT46" s="1140"/>
      <c r="SVU46" s="671"/>
      <c r="SVV46" s="672"/>
      <c r="SVW46" s="740"/>
      <c r="SVX46" s="1140"/>
      <c r="SVY46" s="671"/>
      <c r="SVZ46" s="672"/>
      <c r="SWA46" s="740"/>
      <c r="SWB46" s="1140"/>
      <c r="SWC46" s="671"/>
      <c r="SWD46" s="672"/>
      <c r="SWE46" s="740"/>
      <c r="SWF46" s="1140"/>
      <c r="SWG46" s="671"/>
      <c r="SWH46" s="672"/>
      <c r="SWI46" s="740"/>
      <c r="SWJ46" s="1140"/>
      <c r="SWK46" s="671"/>
      <c r="SWL46" s="672"/>
      <c r="SWM46" s="740"/>
      <c r="SWN46" s="1140"/>
      <c r="SWO46" s="671"/>
      <c r="SWP46" s="672"/>
      <c r="SWQ46" s="740"/>
      <c r="SWR46" s="1140"/>
      <c r="SWS46" s="671"/>
      <c r="SWT46" s="672"/>
      <c r="SWU46" s="740"/>
      <c r="SWV46" s="1140"/>
      <c r="SWW46" s="671"/>
      <c r="SWX46" s="672"/>
      <c r="SWY46" s="740"/>
      <c r="SWZ46" s="1140"/>
      <c r="SXA46" s="671"/>
      <c r="SXB46" s="672"/>
      <c r="SXC46" s="740"/>
      <c r="SXD46" s="1140"/>
      <c r="SXE46" s="671"/>
      <c r="SXF46" s="672"/>
      <c r="SXG46" s="740"/>
      <c r="SXH46" s="1140"/>
      <c r="SXI46" s="671"/>
      <c r="SXJ46" s="672"/>
      <c r="SXK46" s="740"/>
      <c r="SXL46" s="1140"/>
      <c r="SXM46" s="671"/>
      <c r="SXN46" s="672"/>
      <c r="SXO46" s="740"/>
      <c r="SXP46" s="1140"/>
      <c r="SXQ46" s="671"/>
      <c r="SXR46" s="672"/>
      <c r="SXS46" s="740"/>
      <c r="SXT46" s="1140"/>
      <c r="SXU46" s="671"/>
      <c r="SXV46" s="672"/>
      <c r="SXW46" s="740"/>
      <c r="SXX46" s="1140"/>
      <c r="SXY46" s="671"/>
      <c r="SXZ46" s="672"/>
      <c r="SYA46" s="740"/>
      <c r="SYB46" s="1140"/>
      <c r="SYC46" s="671"/>
      <c r="SYD46" s="672"/>
      <c r="SYE46" s="740"/>
      <c r="SYF46" s="1140"/>
      <c r="SYG46" s="671"/>
      <c r="SYH46" s="672"/>
      <c r="SYI46" s="740"/>
      <c r="SYJ46" s="1140"/>
      <c r="SYK46" s="671"/>
      <c r="SYL46" s="672"/>
      <c r="SYM46" s="740"/>
      <c r="SYN46" s="1140"/>
      <c r="SYO46" s="671"/>
      <c r="SYP46" s="672"/>
      <c r="SYQ46" s="740"/>
      <c r="SYR46" s="1140"/>
      <c r="SYS46" s="671"/>
      <c r="SYT46" s="672"/>
      <c r="SYU46" s="740"/>
      <c r="SYV46" s="1140"/>
      <c r="SYW46" s="671"/>
      <c r="SYX46" s="672"/>
      <c r="SYY46" s="740"/>
      <c r="SYZ46" s="1140"/>
      <c r="SZA46" s="671"/>
      <c r="SZB46" s="672"/>
      <c r="SZC46" s="740"/>
      <c r="SZD46" s="1140"/>
      <c r="SZE46" s="671"/>
      <c r="SZF46" s="672"/>
      <c r="SZG46" s="740"/>
      <c r="SZH46" s="1140"/>
      <c r="SZI46" s="671"/>
      <c r="SZJ46" s="672"/>
      <c r="SZK46" s="740"/>
      <c r="SZL46" s="1140"/>
      <c r="SZM46" s="671"/>
      <c r="SZN46" s="672"/>
      <c r="SZO46" s="740"/>
      <c r="SZP46" s="1140"/>
      <c r="SZQ46" s="671"/>
      <c r="SZR46" s="672"/>
      <c r="SZS46" s="740"/>
      <c r="SZT46" s="1140"/>
      <c r="SZU46" s="671"/>
      <c r="SZV46" s="672"/>
      <c r="SZW46" s="740"/>
      <c r="SZX46" s="1140"/>
      <c r="SZY46" s="671"/>
      <c r="SZZ46" s="672"/>
      <c r="TAA46" s="740"/>
      <c r="TAB46" s="1140"/>
      <c r="TAC46" s="671"/>
      <c r="TAD46" s="672"/>
      <c r="TAE46" s="740"/>
      <c r="TAF46" s="1140"/>
      <c r="TAG46" s="671"/>
      <c r="TAH46" s="672"/>
      <c r="TAI46" s="740"/>
      <c r="TAJ46" s="1140"/>
      <c r="TAK46" s="671"/>
      <c r="TAL46" s="672"/>
      <c r="TAM46" s="740"/>
      <c r="TAN46" s="1140"/>
      <c r="TAO46" s="671"/>
      <c r="TAP46" s="672"/>
      <c r="TAQ46" s="740"/>
      <c r="TAR46" s="1140"/>
      <c r="TAS46" s="671"/>
      <c r="TAT46" s="672"/>
      <c r="TAU46" s="740"/>
      <c r="TAV46" s="1140"/>
      <c r="TAW46" s="671"/>
      <c r="TAX46" s="672"/>
      <c r="TAY46" s="740"/>
      <c r="TAZ46" s="1140"/>
      <c r="TBA46" s="671"/>
      <c r="TBB46" s="672"/>
      <c r="TBC46" s="740"/>
      <c r="TBD46" s="1140"/>
      <c r="TBE46" s="671"/>
      <c r="TBF46" s="672"/>
      <c r="TBG46" s="740"/>
      <c r="TBH46" s="1140"/>
      <c r="TBI46" s="671"/>
      <c r="TBJ46" s="672"/>
      <c r="TBK46" s="740"/>
      <c r="TBL46" s="1140"/>
      <c r="TBM46" s="671"/>
      <c r="TBN46" s="672"/>
      <c r="TBO46" s="740"/>
      <c r="TBP46" s="1140"/>
      <c r="TBQ46" s="671"/>
      <c r="TBR46" s="672"/>
      <c r="TBS46" s="740"/>
      <c r="TBT46" s="1140"/>
      <c r="TBU46" s="671"/>
      <c r="TBV46" s="672"/>
      <c r="TBW46" s="740"/>
      <c r="TBX46" s="1140"/>
      <c r="TBY46" s="671"/>
      <c r="TBZ46" s="672"/>
      <c r="TCA46" s="740"/>
      <c r="TCB46" s="1140"/>
      <c r="TCC46" s="671"/>
      <c r="TCD46" s="672"/>
      <c r="TCE46" s="740"/>
      <c r="TCF46" s="1140"/>
      <c r="TCG46" s="671"/>
      <c r="TCH46" s="672"/>
      <c r="TCI46" s="740"/>
      <c r="TCJ46" s="1140"/>
      <c r="TCK46" s="671"/>
      <c r="TCL46" s="672"/>
      <c r="TCM46" s="740"/>
      <c r="TCN46" s="1140"/>
      <c r="TCO46" s="671"/>
      <c r="TCP46" s="672"/>
      <c r="TCQ46" s="740"/>
      <c r="TCR46" s="1140"/>
      <c r="TCS46" s="671"/>
      <c r="TCT46" s="672"/>
      <c r="TCU46" s="740"/>
      <c r="TCV46" s="1140"/>
      <c r="TCW46" s="671"/>
      <c r="TCX46" s="672"/>
      <c r="TCY46" s="740"/>
      <c r="TCZ46" s="1140"/>
      <c r="TDA46" s="671"/>
      <c r="TDB46" s="672"/>
      <c r="TDC46" s="740"/>
      <c r="TDD46" s="1140"/>
      <c r="TDE46" s="671"/>
      <c r="TDF46" s="672"/>
      <c r="TDG46" s="740"/>
      <c r="TDH46" s="1140"/>
      <c r="TDI46" s="671"/>
      <c r="TDJ46" s="672"/>
      <c r="TDK46" s="740"/>
      <c r="TDL46" s="1140"/>
      <c r="TDM46" s="671"/>
      <c r="TDN46" s="672"/>
      <c r="TDO46" s="740"/>
      <c r="TDP46" s="1140"/>
      <c r="TDQ46" s="671"/>
      <c r="TDR46" s="672"/>
      <c r="TDS46" s="740"/>
      <c r="TDT46" s="1140"/>
      <c r="TDU46" s="671"/>
      <c r="TDV46" s="672"/>
      <c r="TDW46" s="740"/>
      <c r="TDX46" s="1140"/>
      <c r="TDY46" s="671"/>
      <c r="TDZ46" s="672"/>
      <c r="TEA46" s="740"/>
      <c r="TEB46" s="1140"/>
      <c r="TEC46" s="671"/>
      <c r="TED46" s="672"/>
      <c r="TEE46" s="740"/>
      <c r="TEF46" s="1140"/>
      <c r="TEG46" s="671"/>
      <c r="TEH46" s="672"/>
      <c r="TEI46" s="740"/>
      <c r="TEJ46" s="1140"/>
      <c r="TEK46" s="671"/>
      <c r="TEL46" s="672"/>
      <c r="TEM46" s="740"/>
      <c r="TEN46" s="1140"/>
      <c r="TEO46" s="671"/>
      <c r="TEP46" s="672"/>
      <c r="TEQ46" s="740"/>
      <c r="TER46" s="1140"/>
      <c r="TES46" s="671"/>
      <c r="TET46" s="672"/>
      <c r="TEU46" s="740"/>
      <c r="TEV46" s="1140"/>
      <c r="TEW46" s="671"/>
      <c r="TEX46" s="672"/>
      <c r="TEY46" s="740"/>
      <c r="TEZ46" s="1140"/>
      <c r="TFA46" s="671"/>
      <c r="TFB46" s="672"/>
      <c r="TFC46" s="740"/>
      <c r="TFD46" s="1140"/>
      <c r="TFE46" s="671"/>
      <c r="TFF46" s="672"/>
      <c r="TFG46" s="740"/>
      <c r="TFH46" s="1140"/>
      <c r="TFI46" s="671"/>
      <c r="TFJ46" s="672"/>
      <c r="TFK46" s="740"/>
      <c r="TFL46" s="1140"/>
      <c r="TFM46" s="671"/>
      <c r="TFN46" s="672"/>
      <c r="TFO46" s="740"/>
      <c r="TFP46" s="1140"/>
      <c r="TFQ46" s="671"/>
      <c r="TFR46" s="672"/>
      <c r="TFS46" s="740"/>
      <c r="TFT46" s="1140"/>
      <c r="TFU46" s="671"/>
      <c r="TFV46" s="672"/>
      <c r="TFW46" s="740"/>
      <c r="TFX46" s="1140"/>
      <c r="TFY46" s="671"/>
      <c r="TFZ46" s="672"/>
      <c r="TGA46" s="740"/>
      <c r="TGB46" s="1140"/>
      <c r="TGC46" s="671"/>
      <c r="TGD46" s="672"/>
      <c r="TGE46" s="740"/>
      <c r="TGF46" s="1140"/>
      <c r="TGG46" s="671"/>
      <c r="TGH46" s="672"/>
      <c r="TGI46" s="740"/>
      <c r="TGJ46" s="1140"/>
      <c r="TGK46" s="671"/>
      <c r="TGL46" s="672"/>
      <c r="TGM46" s="740"/>
      <c r="TGN46" s="1140"/>
      <c r="TGO46" s="671"/>
      <c r="TGP46" s="672"/>
      <c r="TGQ46" s="740"/>
      <c r="TGR46" s="1140"/>
      <c r="TGS46" s="671"/>
      <c r="TGT46" s="672"/>
      <c r="TGU46" s="740"/>
      <c r="TGV46" s="1140"/>
      <c r="TGW46" s="671"/>
      <c r="TGX46" s="672"/>
      <c r="TGY46" s="740"/>
      <c r="TGZ46" s="1140"/>
      <c r="THA46" s="671"/>
      <c r="THB46" s="672"/>
      <c r="THC46" s="740"/>
      <c r="THD46" s="1140"/>
      <c r="THE46" s="671"/>
      <c r="THF46" s="672"/>
      <c r="THG46" s="740"/>
      <c r="THH46" s="1140"/>
      <c r="THI46" s="671"/>
      <c r="THJ46" s="672"/>
      <c r="THK46" s="740"/>
      <c r="THL46" s="1140"/>
      <c r="THM46" s="671"/>
      <c r="THN46" s="672"/>
      <c r="THO46" s="740"/>
      <c r="THP46" s="1140"/>
      <c r="THQ46" s="671"/>
      <c r="THR46" s="672"/>
      <c r="THS46" s="740"/>
      <c r="THT46" s="1140"/>
      <c r="THU46" s="671"/>
      <c r="THV46" s="672"/>
      <c r="THW46" s="740"/>
      <c r="THX46" s="1140"/>
      <c r="THY46" s="671"/>
      <c r="THZ46" s="672"/>
      <c r="TIA46" s="740"/>
      <c r="TIB46" s="1140"/>
      <c r="TIC46" s="671"/>
      <c r="TID46" s="672"/>
      <c r="TIE46" s="740"/>
      <c r="TIF46" s="1140"/>
      <c r="TIG46" s="671"/>
      <c r="TIH46" s="672"/>
      <c r="TII46" s="740"/>
      <c r="TIJ46" s="1140"/>
      <c r="TIK46" s="671"/>
      <c r="TIL46" s="672"/>
      <c r="TIM46" s="740"/>
      <c r="TIN46" s="1140"/>
      <c r="TIO46" s="671"/>
      <c r="TIP46" s="672"/>
      <c r="TIQ46" s="740"/>
      <c r="TIR46" s="1140"/>
      <c r="TIS46" s="671"/>
      <c r="TIT46" s="672"/>
      <c r="TIU46" s="740"/>
      <c r="TIV46" s="1140"/>
      <c r="TIW46" s="671"/>
      <c r="TIX46" s="672"/>
      <c r="TIY46" s="740"/>
      <c r="TIZ46" s="1140"/>
      <c r="TJA46" s="671"/>
      <c r="TJB46" s="672"/>
      <c r="TJC46" s="740"/>
      <c r="TJD46" s="1140"/>
      <c r="TJE46" s="671"/>
      <c r="TJF46" s="672"/>
      <c r="TJG46" s="740"/>
      <c r="TJH46" s="1140"/>
      <c r="TJI46" s="671"/>
      <c r="TJJ46" s="672"/>
      <c r="TJK46" s="740"/>
      <c r="TJL46" s="1140"/>
      <c r="TJM46" s="671"/>
      <c r="TJN46" s="672"/>
      <c r="TJO46" s="740"/>
      <c r="TJP46" s="1140"/>
      <c r="TJQ46" s="671"/>
      <c r="TJR46" s="672"/>
      <c r="TJS46" s="740"/>
      <c r="TJT46" s="1140"/>
      <c r="TJU46" s="671"/>
      <c r="TJV46" s="672"/>
      <c r="TJW46" s="740"/>
      <c r="TJX46" s="1140"/>
      <c r="TJY46" s="671"/>
      <c r="TJZ46" s="672"/>
      <c r="TKA46" s="740"/>
      <c r="TKB46" s="1140"/>
      <c r="TKC46" s="671"/>
      <c r="TKD46" s="672"/>
      <c r="TKE46" s="740"/>
      <c r="TKF46" s="1140"/>
      <c r="TKG46" s="671"/>
      <c r="TKH46" s="672"/>
      <c r="TKI46" s="740"/>
      <c r="TKJ46" s="1140"/>
      <c r="TKK46" s="671"/>
      <c r="TKL46" s="672"/>
      <c r="TKM46" s="740"/>
      <c r="TKN46" s="1140"/>
      <c r="TKO46" s="671"/>
      <c r="TKP46" s="672"/>
      <c r="TKQ46" s="740"/>
      <c r="TKR46" s="1140"/>
      <c r="TKS46" s="671"/>
      <c r="TKT46" s="672"/>
      <c r="TKU46" s="740"/>
      <c r="TKV46" s="1140"/>
      <c r="TKW46" s="671"/>
      <c r="TKX46" s="672"/>
      <c r="TKY46" s="740"/>
      <c r="TKZ46" s="1140"/>
      <c r="TLA46" s="671"/>
      <c r="TLB46" s="672"/>
      <c r="TLC46" s="740"/>
      <c r="TLD46" s="1140"/>
      <c r="TLE46" s="671"/>
      <c r="TLF46" s="672"/>
      <c r="TLG46" s="740"/>
      <c r="TLH46" s="1140"/>
      <c r="TLI46" s="671"/>
      <c r="TLJ46" s="672"/>
      <c r="TLK46" s="740"/>
      <c r="TLL46" s="1140"/>
      <c r="TLM46" s="671"/>
      <c r="TLN46" s="672"/>
      <c r="TLO46" s="740"/>
      <c r="TLP46" s="1140"/>
      <c r="TLQ46" s="671"/>
      <c r="TLR46" s="672"/>
      <c r="TLS46" s="740"/>
      <c r="TLT46" s="1140"/>
      <c r="TLU46" s="671"/>
      <c r="TLV46" s="672"/>
      <c r="TLW46" s="740"/>
      <c r="TLX46" s="1140"/>
      <c r="TLY46" s="671"/>
      <c r="TLZ46" s="672"/>
      <c r="TMA46" s="740"/>
      <c r="TMB46" s="1140"/>
      <c r="TMC46" s="671"/>
      <c r="TMD46" s="672"/>
      <c r="TME46" s="740"/>
      <c r="TMF46" s="1140"/>
      <c r="TMG46" s="671"/>
      <c r="TMH46" s="672"/>
      <c r="TMI46" s="740"/>
      <c r="TMJ46" s="1140"/>
      <c r="TMK46" s="671"/>
      <c r="TML46" s="672"/>
      <c r="TMM46" s="740"/>
      <c r="TMN46" s="1140"/>
      <c r="TMO46" s="671"/>
      <c r="TMP46" s="672"/>
      <c r="TMQ46" s="740"/>
      <c r="TMR46" s="1140"/>
      <c r="TMS46" s="671"/>
      <c r="TMT46" s="672"/>
      <c r="TMU46" s="740"/>
      <c r="TMV46" s="1140"/>
      <c r="TMW46" s="671"/>
      <c r="TMX46" s="672"/>
      <c r="TMY46" s="740"/>
      <c r="TMZ46" s="1140"/>
      <c r="TNA46" s="671"/>
      <c r="TNB46" s="672"/>
      <c r="TNC46" s="740"/>
      <c r="TND46" s="1140"/>
      <c r="TNE46" s="671"/>
      <c r="TNF46" s="672"/>
      <c r="TNG46" s="740"/>
      <c r="TNH46" s="1140"/>
      <c r="TNI46" s="671"/>
      <c r="TNJ46" s="672"/>
      <c r="TNK46" s="740"/>
      <c r="TNL46" s="1140"/>
      <c r="TNM46" s="671"/>
      <c r="TNN46" s="672"/>
      <c r="TNO46" s="740"/>
      <c r="TNP46" s="1140"/>
      <c r="TNQ46" s="671"/>
      <c r="TNR46" s="672"/>
      <c r="TNS46" s="740"/>
      <c r="TNT46" s="1140"/>
      <c r="TNU46" s="671"/>
      <c r="TNV46" s="672"/>
      <c r="TNW46" s="740"/>
      <c r="TNX46" s="1140"/>
      <c r="TNY46" s="671"/>
      <c r="TNZ46" s="672"/>
      <c r="TOA46" s="740"/>
      <c r="TOB46" s="1140"/>
      <c r="TOC46" s="671"/>
      <c r="TOD46" s="672"/>
      <c r="TOE46" s="740"/>
      <c r="TOF46" s="1140"/>
      <c r="TOG46" s="671"/>
      <c r="TOH46" s="672"/>
      <c r="TOI46" s="740"/>
      <c r="TOJ46" s="1140"/>
      <c r="TOK46" s="671"/>
      <c r="TOL46" s="672"/>
      <c r="TOM46" s="740"/>
      <c r="TON46" s="1140"/>
      <c r="TOO46" s="671"/>
      <c r="TOP46" s="672"/>
      <c r="TOQ46" s="740"/>
      <c r="TOR46" s="1140"/>
      <c r="TOS46" s="671"/>
      <c r="TOT46" s="672"/>
      <c r="TOU46" s="740"/>
      <c r="TOV46" s="1140"/>
      <c r="TOW46" s="671"/>
      <c r="TOX46" s="672"/>
      <c r="TOY46" s="740"/>
      <c r="TOZ46" s="1140"/>
      <c r="TPA46" s="671"/>
      <c r="TPB46" s="672"/>
      <c r="TPC46" s="740"/>
      <c r="TPD46" s="1140"/>
      <c r="TPE46" s="671"/>
      <c r="TPF46" s="672"/>
      <c r="TPG46" s="740"/>
      <c r="TPH46" s="1140"/>
      <c r="TPI46" s="671"/>
      <c r="TPJ46" s="672"/>
      <c r="TPK46" s="740"/>
      <c r="TPL46" s="1140"/>
      <c r="TPM46" s="671"/>
      <c r="TPN46" s="672"/>
      <c r="TPO46" s="740"/>
      <c r="TPP46" s="1140"/>
      <c r="TPQ46" s="671"/>
      <c r="TPR46" s="672"/>
      <c r="TPS46" s="740"/>
      <c r="TPT46" s="1140"/>
      <c r="TPU46" s="671"/>
      <c r="TPV46" s="672"/>
      <c r="TPW46" s="740"/>
      <c r="TPX46" s="1140"/>
      <c r="TPY46" s="671"/>
      <c r="TPZ46" s="672"/>
      <c r="TQA46" s="740"/>
      <c r="TQB46" s="1140"/>
      <c r="TQC46" s="671"/>
      <c r="TQD46" s="672"/>
      <c r="TQE46" s="740"/>
      <c r="TQF46" s="1140"/>
      <c r="TQG46" s="671"/>
      <c r="TQH46" s="672"/>
      <c r="TQI46" s="740"/>
      <c r="TQJ46" s="1140"/>
      <c r="TQK46" s="671"/>
      <c r="TQL46" s="672"/>
      <c r="TQM46" s="740"/>
      <c r="TQN46" s="1140"/>
      <c r="TQO46" s="671"/>
      <c r="TQP46" s="672"/>
      <c r="TQQ46" s="740"/>
      <c r="TQR46" s="1140"/>
      <c r="TQS46" s="671"/>
      <c r="TQT46" s="672"/>
      <c r="TQU46" s="740"/>
      <c r="TQV46" s="1140"/>
      <c r="TQW46" s="671"/>
      <c r="TQX46" s="672"/>
      <c r="TQY46" s="740"/>
      <c r="TQZ46" s="1140"/>
      <c r="TRA46" s="671"/>
      <c r="TRB46" s="672"/>
      <c r="TRC46" s="740"/>
      <c r="TRD46" s="1140"/>
      <c r="TRE46" s="671"/>
      <c r="TRF46" s="672"/>
      <c r="TRG46" s="740"/>
      <c r="TRH46" s="1140"/>
      <c r="TRI46" s="671"/>
      <c r="TRJ46" s="672"/>
      <c r="TRK46" s="740"/>
      <c r="TRL46" s="1140"/>
      <c r="TRM46" s="671"/>
      <c r="TRN46" s="672"/>
      <c r="TRO46" s="740"/>
      <c r="TRP46" s="1140"/>
      <c r="TRQ46" s="671"/>
      <c r="TRR46" s="672"/>
      <c r="TRS46" s="740"/>
      <c r="TRT46" s="1140"/>
      <c r="TRU46" s="671"/>
      <c r="TRV46" s="672"/>
      <c r="TRW46" s="740"/>
      <c r="TRX46" s="1140"/>
      <c r="TRY46" s="671"/>
      <c r="TRZ46" s="672"/>
      <c r="TSA46" s="740"/>
      <c r="TSB46" s="1140"/>
      <c r="TSC46" s="671"/>
      <c r="TSD46" s="672"/>
      <c r="TSE46" s="740"/>
      <c r="TSF46" s="1140"/>
      <c r="TSG46" s="671"/>
      <c r="TSH46" s="672"/>
      <c r="TSI46" s="740"/>
      <c r="TSJ46" s="1140"/>
      <c r="TSK46" s="671"/>
      <c r="TSL46" s="672"/>
      <c r="TSM46" s="740"/>
      <c r="TSN46" s="1140"/>
      <c r="TSO46" s="671"/>
      <c r="TSP46" s="672"/>
      <c r="TSQ46" s="740"/>
      <c r="TSR46" s="1140"/>
      <c r="TSS46" s="671"/>
      <c r="TST46" s="672"/>
      <c r="TSU46" s="740"/>
      <c r="TSV46" s="1140"/>
      <c r="TSW46" s="671"/>
      <c r="TSX46" s="672"/>
      <c r="TSY46" s="740"/>
      <c r="TSZ46" s="1140"/>
      <c r="TTA46" s="671"/>
      <c r="TTB46" s="672"/>
      <c r="TTC46" s="740"/>
      <c r="TTD46" s="1140"/>
      <c r="TTE46" s="671"/>
      <c r="TTF46" s="672"/>
      <c r="TTG46" s="740"/>
      <c r="TTH46" s="1140"/>
      <c r="TTI46" s="671"/>
      <c r="TTJ46" s="672"/>
      <c r="TTK46" s="740"/>
      <c r="TTL46" s="1140"/>
      <c r="TTM46" s="671"/>
      <c r="TTN46" s="672"/>
      <c r="TTO46" s="740"/>
      <c r="TTP46" s="1140"/>
      <c r="TTQ46" s="671"/>
      <c r="TTR46" s="672"/>
      <c r="TTS46" s="740"/>
      <c r="TTT46" s="1140"/>
      <c r="TTU46" s="671"/>
      <c r="TTV46" s="672"/>
      <c r="TTW46" s="740"/>
      <c r="TTX46" s="1140"/>
      <c r="TTY46" s="671"/>
      <c r="TTZ46" s="672"/>
      <c r="TUA46" s="740"/>
      <c r="TUB46" s="1140"/>
      <c r="TUC46" s="671"/>
      <c r="TUD46" s="672"/>
      <c r="TUE46" s="740"/>
      <c r="TUF46" s="1140"/>
      <c r="TUG46" s="671"/>
      <c r="TUH46" s="672"/>
      <c r="TUI46" s="740"/>
      <c r="TUJ46" s="1140"/>
      <c r="TUK46" s="671"/>
      <c r="TUL46" s="672"/>
      <c r="TUM46" s="740"/>
      <c r="TUN46" s="1140"/>
      <c r="TUO46" s="671"/>
      <c r="TUP46" s="672"/>
      <c r="TUQ46" s="740"/>
      <c r="TUR46" s="1140"/>
      <c r="TUS46" s="671"/>
      <c r="TUT46" s="672"/>
      <c r="TUU46" s="740"/>
      <c r="TUV46" s="1140"/>
      <c r="TUW46" s="671"/>
      <c r="TUX46" s="672"/>
      <c r="TUY46" s="740"/>
      <c r="TUZ46" s="1140"/>
      <c r="TVA46" s="671"/>
      <c r="TVB46" s="672"/>
      <c r="TVC46" s="740"/>
      <c r="TVD46" s="1140"/>
      <c r="TVE46" s="671"/>
      <c r="TVF46" s="672"/>
      <c r="TVG46" s="740"/>
      <c r="TVH46" s="1140"/>
      <c r="TVI46" s="671"/>
      <c r="TVJ46" s="672"/>
      <c r="TVK46" s="740"/>
      <c r="TVL46" s="1140"/>
      <c r="TVM46" s="671"/>
      <c r="TVN46" s="672"/>
      <c r="TVO46" s="740"/>
      <c r="TVP46" s="1140"/>
      <c r="TVQ46" s="671"/>
      <c r="TVR46" s="672"/>
      <c r="TVS46" s="740"/>
      <c r="TVT46" s="1140"/>
      <c r="TVU46" s="671"/>
      <c r="TVV46" s="672"/>
      <c r="TVW46" s="740"/>
      <c r="TVX46" s="1140"/>
      <c r="TVY46" s="671"/>
      <c r="TVZ46" s="672"/>
      <c r="TWA46" s="740"/>
      <c r="TWB46" s="1140"/>
      <c r="TWC46" s="671"/>
      <c r="TWD46" s="672"/>
      <c r="TWE46" s="740"/>
      <c r="TWF46" s="1140"/>
      <c r="TWG46" s="671"/>
      <c r="TWH46" s="672"/>
      <c r="TWI46" s="740"/>
      <c r="TWJ46" s="1140"/>
      <c r="TWK46" s="671"/>
      <c r="TWL46" s="672"/>
      <c r="TWM46" s="740"/>
      <c r="TWN46" s="1140"/>
      <c r="TWO46" s="671"/>
      <c r="TWP46" s="672"/>
      <c r="TWQ46" s="740"/>
      <c r="TWR46" s="1140"/>
      <c r="TWS46" s="671"/>
      <c r="TWT46" s="672"/>
      <c r="TWU46" s="740"/>
      <c r="TWV46" s="1140"/>
      <c r="TWW46" s="671"/>
      <c r="TWX46" s="672"/>
      <c r="TWY46" s="740"/>
      <c r="TWZ46" s="1140"/>
      <c r="TXA46" s="671"/>
      <c r="TXB46" s="672"/>
      <c r="TXC46" s="740"/>
      <c r="TXD46" s="1140"/>
      <c r="TXE46" s="671"/>
      <c r="TXF46" s="672"/>
      <c r="TXG46" s="740"/>
      <c r="TXH46" s="1140"/>
      <c r="TXI46" s="671"/>
      <c r="TXJ46" s="672"/>
      <c r="TXK46" s="740"/>
      <c r="TXL46" s="1140"/>
      <c r="TXM46" s="671"/>
      <c r="TXN46" s="672"/>
      <c r="TXO46" s="740"/>
      <c r="TXP46" s="1140"/>
      <c r="TXQ46" s="671"/>
      <c r="TXR46" s="672"/>
      <c r="TXS46" s="740"/>
      <c r="TXT46" s="1140"/>
      <c r="TXU46" s="671"/>
      <c r="TXV46" s="672"/>
      <c r="TXW46" s="740"/>
      <c r="TXX46" s="1140"/>
      <c r="TXY46" s="671"/>
      <c r="TXZ46" s="672"/>
      <c r="TYA46" s="740"/>
      <c r="TYB46" s="1140"/>
      <c r="TYC46" s="671"/>
      <c r="TYD46" s="672"/>
      <c r="TYE46" s="740"/>
      <c r="TYF46" s="1140"/>
      <c r="TYG46" s="671"/>
      <c r="TYH46" s="672"/>
      <c r="TYI46" s="740"/>
      <c r="TYJ46" s="1140"/>
      <c r="TYK46" s="671"/>
      <c r="TYL46" s="672"/>
      <c r="TYM46" s="740"/>
      <c r="TYN46" s="1140"/>
      <c r="TYO46" s="671"/>
      <c r="TYP46" s="672"/>
      <c r="TYQ46" s="740"/>
      <c r="TYR46" s="1140"/>
      <c r="TYS46" s="671"/>
      <c r="TYT46" s="672"/>
      <c r="TYU46" s="740"/>
      <c r="TYV46" s="1140"/>
      <c r="TYW46" s="671"/>
      <c r="TYX46" s="672"/>
      <c r="TYY46" s="740"/>
      <c r="TYZ46" s="1140"/>
      <c r="TZA46" s="671"/>
      <c r="TZB46" s="672"/>
      <c r="TZC46" s="740"/>
      <c r="TZD46" s="1140"/>
      <c r="TZE46" s="671"/>
      <c r="TZF46" s="672"/>
      <c r="TZG46" s="740"/>
      <c r="TZH46" s="1140"/>
      <c r="TZI46" s="671"/>
      <c r="TZJ46" s="672"/>
      <c r="TZK46" s="740"/>
      <c r="TZL46" s="1140"/>
      <c r="TZM46" s="671"/>
      <c r="TZN46" s="672"/>
      <c r="TZO46" s="740"/>
      <c r="TZP46" s="1140"/>
      <c r="TZQ46" s="671"/>
      <c r="TZR46" s="672"/>
      <c r="TZS46" s="740"/>
      <c r="TZT46" s="1140"/>
      <c r="TZU46" s="671"/>
      <c r="TZV46" s="672"/>
      <c r="TZW46" s="740"/>
      <c r="TZX46" s="1140"/>
      <c r="TZY46" s="671"/>
      <c r="TZZ46" s="672"/>
      <c r="UAA46" s="740"/>
      <c r="UAB46" s="1140"/>
      <c r="UAC46" s="671"/>
      <c r="UAD46" s="672"/>
      <c r="UAE46" s="740"/>
      <c r="UAF46" s="1140"/>
      <c r="UAG46" s="671"/>
      <c r="UAH46" s="672"/>
      <c r="UAI46" s="740"/>
      <c r="UAJ46" s="1140"/>
      <c r="UAK46" s="671"/>
      <c r="UAL46" s="672"/>
      <c r="UAM46" s="740"/>
      <c r="UAN46" s="1140"/>
      <c r="UAO46" s="671"/>
      <c r="UAP46" s="672"/>
      <c r="UAQ46" s="740"/>
      <c r="UAR46" s="1140"/>
      <c r="UAS46" s="671"/>
      <c r="UAT46" s="672"/>
      <c r="UAU46" s="740"/>
      <c r="UAV46" s="1140"/>
      <c r="UAW46" s="671"/>
      <c r="UAX46" s="672"/>
      <c r="UAY46" s="740"/>
      <c r="UAZ46" s="1140"/>
      <c r="UBA46" s="671"/>
      <c r="UBB46" s="672"/>
      <c r="UBC46" s="740"/>
      <c r="UBD46" s="1140"/>
      <c r="UBE46" s="671"/>
      <c r="UBF46" s="672"/>
      <c r="UBG46" s="740"/>
      <c r="UBH46" s="1140"/>
      <c r="UBI46" s="671"/>
      <c r="UBJ46" s="672"/>
      <c r="UBK46" s="740"/>
      <c r="UBL46" s="1140"/>
      <c r="UBM46" s="671"/>
      <c r="UBN46" s="672"/>
      <c r="UBO46" s="740"/>
      <c r="UBP46" s="1140"/>
      <c r="UBQ46" s="671"/>
      <c r="UBR46" s="672"/>
      <c r="UBS46" s="740"/>
      <c r="UBT46" s="1140"/>
      <c r="UBU46" s="671"/>
      <c r="UBV46" s="672"/>
      <c r="UBW46" s="740"/>
      <c r="UBX46" s="1140"/>
      <c r="UBY46" s="671"/>
      <c r="UBZ46" s="672"/>
      <c r="UCA46" s="740"/>
      <c r="UCB46" s="1140"/>
      <c r="UCC46" s="671"/>
      <c r="UCD46" s="672"/>
      <c r="UCE46" s="740"/>
      <c r="UCF46" s="1140"/>
      <c r="UCG46" s="671"/>
      <c r="UCH46" s="672"/>
      <c r="UCI46" s="740"/>
      <c r="UCJ46" s="1140"/>
      <c r="UCK46" s="671"/>
      <c r="UCL46" s="672"/>
      <c r="UCM46" s="740"/>
      <c r="UCN46" s="1140"/>
      <c r="UCO46" s="671"/>
      <c r="UCP46" s="672"/>
      <c r="UCQ46" s="740"/>
      <c r="UCR46" s="1140"/>
      <c r="UCS46" s="671"/>
      <c r="UCT46" s="672"/>
      <c r="UCU46" s="740"/>
      <c r="UCV46" s="1140"/>
      <c r="UCW46" s="671"/>
      <c r="UCX46" s="672"/>
      <c r="UCY46" s="740"/>
      <c r="UCZ46" s="1140"/>
      <c r="UDA46" s="671"/>
      <c r="UDB46" s="672"/>
      <c r="UDC46" s="740"/>
      <c r="UDD46" s="1140"/>
      <c r="UDE46" s="671"/>
      <c r="UDF46" s="672"/>
      <c r="UDG46" s="740"/>
      <c r="UDH46" s="1140"/>
      <c r="UDI46" s="671"/>
      <c r="UDJ46" s="672"/>
      <c r="UDK46" s="740"/>
      <c r="UDL46" s="1140"/>
      <c r="UDM46" s="671"/>
      <c r="UDN46" s="672"/>
      <c r="UDO46" s="740"/>
      <c r="UDP46" s="1140"/>
      <c r="UDQ46" s="671"/>
      <c r="UDR46" s="672"/>
      <c r="UDS46" s="740"/>
      <c r="UDT46" s="1140"/>
      <c r="UDU46" s="671"/>
      <c r="UDV46" s="672"/>
      <c r="UDW46" s="740"/>
      <c r="UDX46" s="1140"/>
      <c r="UDY46" s="671"/>
      <c r="UDZ46" s="672"/>
      <c r="UEA46" s="740"/>
      <c r="UEB46" s="1140"/>
      <c r="UEC46" s="671"/>
      <c r="UED46" s="672"/>
      <c r="UEE46" s="740"/>
      <c r="UEF46" s="1140"/>
      <c r="UEG46" s="671"/>
      <c r="UEH46" s="672"/>
      <c r="UEI46" s="740"/>
      <c r="UEJ46" s="1140"/>
      <c r="UEK46" s="671"/>
      <c r="UEL46" s="672"/>
      <c r="UEM46" s="740"/>
      <c r="UEN46" s="1140"/>
      <c r="UEO46" s="671"/>
      <c r="UEP46" s="672"/>
      <c r="UEQ46" s="740"/>
      <c r="UER46" s="1140"/>
      <c r="UES46" s="671"/>
      <c r="UET46" s="672"/>
      <c r="UEU46" s="740"/>
      <c r="UEV46" s="1140"/>
      <c r="UEW46" s="671"/>
      <c r="UEX46" s="672"/>
      <c r="UEY46" s="740"/>
      <c r="UEZ46" s="1140"/>
      <c r="UFA46" s="671"/>
      <c r="UFB46" s="672"/>
      <c r="UFC46" s="740"/>
      <c r="UFD46" s="1140"/>
      <c r="UFE46" s="671"/>
      <c r="UFF46" s="672"/>
      <c r="UFG46" s="740"/>
      <c r="UFH46" s="1140"/>
      <c r="UFI46" s="671"/>
      <c r="UFJ46" s="672"/>
      <c r="UFK46" s="740"/>
      <c r="UFL46" s="1140"/>
      <c r="UFM46" s="671"/>
      <c r="UFN46" s="672"/>
      <c r="UFO46" s="740"/>
      <c r="UFP46" s="1140"/>
      <c r="UFQ46" s="671"/>
      <c r="UFR46" s="672"/>
      <c r="UFS46" s="740"/>
      <c r="UFT46" s="1140"/>
      <c r="UFU46" s="671"/>
      <c r="UFV46" s="672"/>
      <c r="UFW46" s="740"/>
      <c r="UFX46" s="1140"/>
      <c r="UFY46" s="671"/>
      <c r="UFZ46" s="672"/>
      <c r="UGA46" s="740"/>
      <c r="UGB46" s="1140"/>
      <c r="UGC46" s="671"/>
      <c r="UGD46" s="672"/>
      <c r="UGE46" s="740"/>
      <c r="UGF46" s="1140"/>
      <c r="UGG46" s="671"/>
      <c r="UGH46" s="672"/>
      <c r="UGI46" s="740"/>
      <c r="UGJ46" s="1140"/>
      <c r="UGK46" s="671"/>
      <c r="UGL46" s="672"/>
      <c r="UGM46" s="740"/>
      <c r="UGN46" s="1140"/>
      <c r="UGO46" s="671"/>
      <c r="UGP46" s="672"/>
      <c r="UGQ46" s="740"/>
      <c r="UGR46" s="1140"/>
      <c r="UGS46" s="671"/>
      <c r="UGT46" s="672"/>
      <c r="UGU46" s="740"/>
      <c r="UGV46" s="1140"/>
      <c r="UGW46" s="671"/>
      <c r="UGX46" s="672"/>
      <c r="UGY46" s="740"/>
      <c r="UGZ46" s="1140"/>
      <c r="UHA46" s="671"/>
      <c r="UHB46" s="672"/>
      <c r="UHC46" s="740"/>
      <c r="UHD46" s="1140"/>
      <c r="UHE46" s="671"/>
      <c r="UHF46" s="672"/>
      <c r="UHG46" s="740"/>
      <c r="UHH46" s="1140"/>
      <c r="UHI46" s="671"/>
      <c r="UHJ46" s="672"/>
      <c r="UHK46" s="740"/>
      <c r="UHL46" s="1140"/>
      <c r="UHM46" s="671"/>
      <c r="UHN46" s="672"/>
      <c r="UHO46" s="740"/>
      <c r="UHP46" s="1140"/>
      <c r="UHQ46" s="671"/>
      <c r="UHR46" s="672"/>
      <c r="UHS46" s="740"/>
      <c r="UHT46" s="1140"/>
      <c r="UHU46" s="671"/>
      <c r="UHV46" s="672"/>
      <c r="UHW46" s="740"/>
      <c r="UHX46" s="1140"/>
      <c r="UHY46" s="671"/>
      <c r="UHZ46" s="672"/>
      <c r="UIA46" s="740"/>
      <c r="UIB46" s="1140"/>
      <c r="UIC46" s="671"/>
      <c r="UID46" s="672"/>
      <c r="UIE46" s="740"/>
      <c r="UIF46" s="1140"/>
      <c r="UIG46" s="671"/>
      <c r="UIH46" s="672"/>
      <c r="UII46" s="740"/>
      <c r="UIJ46" s="1140"/>
      <c r="UIK46" s="671"/>
      <c r="UIL46" s="672"/>
      <c r="UIM46" s="740"/>
      <c r="UIN46" s="1140"/>
      <c r="UIO46" s="671"/>
      <c r="UIP46" s="672"/>
      <c r="UIQ46" s="740"/>
      <c r="UIR46" s="1140"/>
      <c r="UIS46" s="671"/>
      <c r="UIT46" s="672"/>
      <c r="UIU46" s="740"/>
      <c r="UIV46" s="1140"/>
      <c r="UIW46" s="671"/>
      <c r="UIX46" s="672"/>
      <c r="UIY46" s="740"/>
      <c r="UIZ46" s="1140"/>
      <c r="UJA46" s="671"/>
      <c r="UJB46" s="672"/>
      <c r="UJC46" s="740"/>
      <c r="UJD46" s="1140"/>
      <c r="UJE46" s="671"/>
      <c r="UJF46" s="672"/>
      <c r="UJG46" s="740"/>
      <c r="UJH46" s="1140"/>
      <c r="UJI46" s="671"/>
      <c r="UJJ46" s="672"/>
      <c r="UJK46" s="740"/>
      <c r="UJL46" s="1140"/>
      <c r="UJM46" s="671"/>
      <c r="UJN46" s="672"/>
      <c r="UJO46" s="740"/>
      <c r="UJP46" s="1140"/>
      <c r="UJQ46" s="671"/>
      <c r="UJR46" s="672"/>
      <c r="UJS46" s="740"/>
      <c r="UJT46" s="1140"/>
      <c r="UJU46" s="671"/>
      <c r="UJV46" s="672"/>
      <c r="UJW46" s="740"/>
      <c r="UJX46" s="1140"/>
      <c r="UJY46" s="671"/>
      <c r="UJZ46" s="672"/>
      <c r="UKA46" s="740"/>
      <c r="UKB46" s="1140"/>
      <c r="UKC46" s="671"/>
      <c r="UKD46" s="672"/>
      <c r="UKE46" s="740"/>
      <c r="UKF46" s="1140"/>
      <c r="UKG46" s="671"/>
      <c r="UKH46" s="672"/>
      <c r="UKI46" s="740"/>
      <c r="UKJ46" s="1140"/>
      <c r="UKK46" s="671"/>
      <c r="UKL46" s="672"/>
      <c r="UKM46" s="740"/>
      <c r="UKN46" s="1140"/>
      <c r="UKO46" s="671"/>
      <c r="UKP46" s="672"/>
      <c r="UKQ46" s="740"/>
      <c r="UKR46" s="1140"/>
      <c r="UKS46" s="671"/>
      <c r="UKT46" s="672"/>
      <c r="UKU46" s="740"/>
      <c r="UKV46" s="1140"/>
      <c r="UKW46" s="671"/>
      <c r="UKX46" s="672"/>
      <c r="UKY46" s="740"/>
      <c r="UKZ46" s="1140"/>
      <c r="ULA46" s="671"/>
      <c r="ULB46" s="672"/>
      <c r="ULC46" s="740"/>
      <c r="ULD46" s="1140"/>
      <c r="ULE46" s="671"/>
      <c r="ULF46" s="672"/>
      <c r="ULG46" s="740"/>
      <c r="ULH46" s="1140"/>
      <c r="ULI46" s="671"/>
      <c r="ULJ46" s="672"/>
      <c r="ULK46" s="740"/>
      <c r="ULL46" s="1140"/>
      <c r="ULM46" s="671"/>
      <c r="ULN46" s="672"/>
      <c r="ULO46" s="740"/>
      <c r="ULP46" s="1140"/>
      <c r="ULQ46" s="671"/>
      <c r="ULR46" s="672"/>
      <c r="ULS46" s="740"/>
      <c r="ULT46" s="1140"/>
      <c r="ULU46" s="671"/>
      <c r="ULV46" s="672"/>
      <c r="ULW46" s="740"/>
      <c r="ULX46" s="1140"/>
      <c r="ULY46" s="671"/>
      <c r="ULZ46" s="672"/>
      <c r="UMA46" s="740"/>
      <c r="UMB46" s="1140"/>
      <c r="UMC46" s="671"/>
      <c r="UMD46" s="672"/>
      <c r="UME46" s="740"/>
      <c r="UMF46" s="1140"/>
      <c r="UMG46" s="671"/>
      <c r="UMH46" s="672"/>
      <c r="UMI46" s="740"/>
      <c r="UMJ46" s="1140"/>
      <c r="UMK46" s="671"/>
      <c r="UML46" s="672"/>
      <c r="UMM46" s="740"/>
      <c r="UMN46" s="1140"/>
      <c r="UMO46" s="671"/>
      <c r="UMP46" s="672"/>
      <c r="UMQ46" s="740"/>
      <c r="UMR46" s="1140"/>
      <c r="UMS46" s="671"/>
      <c r="UMT46" s="672"/>
      <c r="UMU46" s="740"/>
      <c r="UMV46" s="1140"/>
      <c r="UMW46" s="671"/>
      <c r="UMX46" s="672"/>
      <c r="UMY46" s="740"/>
      <c r="UMZ46" s="1140"/>
      <c r="UNA46" s="671"/>
      <c r="UNB46" s="672"/>
      <c r="UNC46" s="740"/>
      <c r="UND46" s="1140"/>
      <c r="UNE46" s="671"/>
      <c r="UNF46" s="672"/>
      <c r="UNG46" s="740"/>
      <c r="UNH46" s="1140"/>
      <c r="UNI46" s="671"/>
      <c r="UNJ46" s="672"/>
      <c r="UNK46" s="740"/>
      <c r="UNL46" s="1140"/>
      <c r="UNM46" s="671"/>
      <c r="UNN46" s="672"/>
      <c r="UNO46" s="740"/>
      <c r="UNP46" s="1140"/>
      <c r="UNQ46" s="671"/>
      <c r="UNR46" s="672"/>
      <c r="UNS46" s="740"/>
      <c r="UNT46" s="1140"/>
      <c r="UNU46" s="671"/>
      <c r="UNV46" s="672"/>
      <c r="UNW46" s="740"/>
      <c r="UNX46" s="1140"/>
      <c r="UNY46" s="671"/>
      <c r="UNZ46" s="672"/>
      <c r="UOA46" s="740"/>
      <c r="UOB46" s="1140"/>
      <c r="UOC46" s="671"/>
      <c r="UOD46" s="672"/>
      <c r="UOE46" s="740"/>
      <c r="UOF46" s="1140"/>
      <c r="UOG46" s="671"/>
      <c r="UOH46" s="672"/>
      <c r="UOI46" s="740"/>
      <c r="UOJ46" s="1140"/>
      <c r="UOK46" s="671"/>
      <c r="UOL46" s="672"/>
      <c r="UOM46" s="740"/>
      <c r="UON46" s="1140"/>
      <c r="UOO46" s="671"/>
      <c r="UOP46" s="672"/>
      <c r="UOQ46" s="740"/>
      <c r="UOR46" s="1140"/>
      <c r="UOS46" s="671"/>
      <c r="UOT46" s="672"/>
      <c r="UOU46" s="740"/>
      <c r="UOV46" s="1140"/>
      <c r="UOW46" s="671"/>
      <c r="UOX46" s="672"/>
      <c r="UOY46" s="740"/>
      <c r="UOZ46" s="1140"/>
      <c r="UPA46" s="671"/>
      <c r="UPB46" s="672"/>
      <c r="UPC46" s="740"/>
      <c r="UPD46" s="1140"/>
      <c r="UPE46" s="671"/>
      <c r="UPF46" s="672"/>
      <c r="UPG46" s="740"/>
      <c r="UPH46" s="1140"/>
      <c r="UPI46" s="671"/>
      <c r="UPJ46" s="672"/>
      <c r="UPK46" s="740"/>
      <c r="UPL46" s="1140"/>
      <c r="UPM46" s="671"/>
      <c r="UPN46" s="672"/>
      <c r="UPO46" s="740"/>
      <c r="UPP46" s="1140"/>
      <c r="UPQ46" s="671"/>
      <c r="UPR46" s="672"/>
      <c r="UPS46" s="740"/>
      <c r="UPT46" s="1140"/>
      <c r="UPU46" s="671"/>
      <c r="UPV46" s="672"/>
      <c r="UPW46" s="740"/>
      <c r="UPX46" s="1140"/>
      <c r="UPY46" s="671"/>
      <c r="UPZ46" s="672"/>
      <c r="UQA46" s="740"/>
      <c r="UQB46" s="1140"/>
      <c r="UQC46" s="671"/>
      <c r="UQD46" s="672"/>
      <c r="UQE46" s="740"/>
      <c r="UQF46" s="1140"/>
      <c r="UQG46" s="671"/>
      <c r="UQH46" s="672"/>
      <c r="UQI46" s="740"/>
      <c r="UQJ46" s="1140"/>
      <c r="UQK46" s="671"/>
      <c r="UQL46" s="672"/>
      <c r="UQM46" s="740"/>
      <c r="UQN46" s="1140"/>
      <c r="UQO46" s="671"/>
      <c r="UQP46" s="672"/>
      <c r="UQQ46" s="740"/>
      <c r="UQR46" s="1140"/>
      <c r="UQS46" s="671"/>
      <c r="UQT46" s="672"/>
      <c r="UQU46" s="740"/>
      <c r="UQV46" s="1140"/>
      <c r="UQW46" s="671"/>
      <c r="UQX46" s="672"/>
      <c r="UQY46" s="740"/>
      <c r="UQZ46" s="1140"/>
      <c r="URA46" s="671"/>
      <c r="URB46" s="672"/>
      <c r="URC46" s="740"/>
      <c r="URD46" s="1140"/>
      <c r="URE46" s="671"/>
      <c r="URF46" s="672"/>
      <c r="URG46" s="740"/>
      <c r="URH46" s="1140"/>
      <c r="URI46" s="671"/>
      <c r="URJ46" s="672"/>
      <c r="URK46" s="740"/>
      <c r="URL46" s="1140"/>
      <c r="URM46" s="671"/>
      <c r="URN46" s="672"/>
      <c r="URO46" s="740"/>
      <c r="URP46" s="1140"/>
      <c r="URQ46" s="671"/>
      <c r="URR46" s="672"/>
      <c r="URS46" s="740"/>
      <c r="URT46" s="1140"/>
      <c r="URU46" s="671"/>
      <c r="URV46" s="672"/>
      <c r="URW46" s="740"/>
      <c r="URX46" s="1140"/>
      <c r="URY46" s="671"/>
      <c r="URZ46" s="672"/>
      <c r="USA46" s="740"/>
      <c r="USB46" s="1140"/>
      <c r="USC46" s="671"/>
      <c r="USD46" s="672"/>
      <c r="USE46" s="740"/>
      <c r="USF46" s="1140"/>
      <c r="USG46" s="671"/>
      <c r="USH46" s="672"/>
      <c r="USI46" s="740"/>
      <c r="USJ46" s="1140"/>
      <c r="USK46" s="671"/>
      <c r="USL46" s="672"/>
      <c r="USM46" s="740"/>
      <c r="USN46" s="1140"/>
      <c r="USO46" s="671"/>
      <c r="USP46" s="672"/>
      <c r="USQ46" s="740"/>
      <c r="USR46" s="1140"/>
      <c r="USS46" s="671"/>
      <c r="UST46" s="672"/>
      <c r="USU46" s="740"/>
      <c r="USV46" s="1140"/>
      <c r="USW46" s="671"/>
      <c r="USX46" s="672"/>
      <c r="USY46" s="740"/>
      <c r="USZ46" s="1140"/>
      <c r="UTA46" s="671"/>
      <c r="UTB46" s="672"/>
      <c r="UTC46" s="740"/>
      <c r="UTD46" s="1140"/>
      <c r="UTE46" s="671"/>
      <c r="UTF46" s="672"/>
      <c r="UTG46" s="740"/>
      <c r="UTH46" s="1140"/>
      <c r="UTI46" s="671"/>
      <c r="UTJ46" s="672"/>
      <c r="UTK46" s="740"/>
      <c r="UTL46" s="1140"/>
      <c r="UTM46" s="671"/>
      <c r="UTN46" s="672"/>
      <c r="UTO46" s="740"/>
      <c r="UTP46" s="1140"/>
      <c r="UTQ46" s="671"/>
      <c r="UTR46" s="672"/>
      <c r="UTS46" s="740"/>
      <c r="UTT46" s="1140"/>
      <c r="UTU46" s="671"/>
      <c r="UTV46" s="672"/>
      <c r="UTW46" s="740"/>
      <c r="UTX46" s="1140"/>
      <c r="UTY46" s="671"/>
      <c r="UTZ46" s="672"/>
      <c r="UUA46" s="740"/>
      <c r="UUB46" s="1140"/>
      <c r="UUC46" s="671"/>
      <c r="UUD46" s="672"/>
      <c r="UUE46" s="740"/>
      <c r="UUF46" s="1140"/>
      <c r="UUG46" s="671"/>
      <c r="UUH46" s="672"/>
      <c r="UUI46" s="740"/>
      <c r="UUJ46" s="1140"/>
      <c r="UUK46" s="671"/>
      <c r="UUL46" s="672"/>
      <c r="UUM46" s="740"/>
      <c r="UUN46" s="1140"/>
      <c r="UUO46" s="671"/>
      <c r="UUP46" s="672"/>
      <c r="UUQ46" s="740"/>
      <c r="UUR46" s="1140"/>
      <c r="UUS46" s="671"/>
      <c r="UUT46" s="672"/>
      <c r="UUU46" s="740"/>
      <c r="UUV46" s="1140"/>
      <c r="UUW46" s="671"/>
      <c r="UUX46" s="672"/>
      <c r="UUY46" s="740"/>
      <c r="UUZ46" s="1140"/>
      <c r="UVA46" s="671"/>
      <c r="UVB46" s="672"/>
      <c r="UVC46" s="740"/>
      <c r="UVD46" s="1140"/>
      <c r="UVE46" s="671"/>
      <c r="UVF46" s="672"/>
      <c r="UVG46" s="740"/>
      <c r="UVH46" s="1140"/>
      <c r="UVI46" s="671"/>
      <c r="UVJ46" s="672"/>
      <c r="UVK46" s="740"/>
      <c r="UVL46" s="1140"/>
      <c r="UVM46" s="671"/>
      <c r="UVN46" s="672"/>
      <c r="UVO46" s="740"/>
      <c r="UVP46" s="1140"/>
      <c r="UVQ46" s="671"/>
      <c r="UVR46" s="672"/>
      <c r="UVS46" s="740"/>
      <c r="UVT46" s="1140"/>
      <c r="UVU46" s="671"/>
      <c r="UVV46" s="672"/>
      <c r="UVW46" s="740"/>
      <c r="UVX46" s="1140"/>
      <c r="UVY46" s="671"/>
      <c r="UVZ46" s="672"/>
      <c r="UWA46" s="740"/>
      <c r="UWB46" s="1140"/>
      <c r="UWC46" s="671"/>
      <c r="UWD46" s="672"/>
      <c r="UWE46" s="740"/>
      <c r="UWF46" s="1140"/>
      <c r="UWG46" s="671"/>
      <c r="UWH46" s="672"/>
      <c r="UWI46" s="740"/>
      <c r="UWJ46" s="1140"/>
      <c r="UWK46" s="671"/>
      <c r="UWL46" s="672"/>
      <c r="UWM46" s="740"/>
      <c r="UWN46" s="1140"/>
      <c r="UWO46" s="671"/>
      <c r="UWP46" s="672"/>
      <c r="UWQ46" s="740"/>
      <c r="UWR46" s="1140"/>
      <c r="UWS46" s="671"/>
      <c r="UWT46" s="672"/>
      <c r="UWU46" s="740"/>
      <c r="UWV46" s="1140"/>
      <c r="UWW46" s="671"/>
      <c r="UWX46" s="672"/>
      <c r="UWY46" s="740"/>
      <c r="UWZ46" s="1140"/>
      <c r="UXA46" s="671"/>
      <c r="UXB46" s="672"/>
      <c r="UXC46" s="740"/>
      <c r="UXD46" s="1140"/>
      <c r="UXE46" s="671"/>
      <c r="UXF46" s="672"/>
      <c r="UXG46" s="740"/>
      <c r="UXH46" s="1140"/>
      <c r="UXI46" s="671"/>
      <c r="UXJ46" s="672"/>
      <c r="UXK46" s="740"/>
      <c r="UXL46" s="1140"/>
      <c r="UXM46" s="671"/>
      <c r="UXN46" s="672"/>
      <c r="UXO46" s="740"/>
      <c r="UXP46" s="1140"/>
      <c r="UXQ46" s="671"/>
      <c r="UXR46" s="672"/>
      <c r="UXS46" s="740"/>
      <c r="UXT46" s="1140"/>
      <c r="UXU46" s="671"/>
      <c r="UXV46" s="672"/>
      <c r="UXW46" s="740"/>
      <c r="UXX46" s="1140"/>
      <c r="UXY46" s="671"/>
      <c r="UXZ46" s="672"/>
      <c r="UYA46" s="740"/>
      <c r="UYB46" s="1140"/>
      <c r="UYC46" s="671"/>
      <c r="UYD46" s="672"/>
      <c r="UYE46" s="740"/>
      <c r="UYF46" s="1140"/>
      <c r="UYG46" s="671"/>
      <c r="UYH46" s="672"/>
      <c r="UYI46" s="740"/>
      <c r="UYJ46" s="1140"/>
      <c r="UYK46" s="671"/>
      <c r="UYL46" s="672"/>
      <c r="UYM46" s="740"/>
      <c r="UYN46" s="1140"/>
      <c r="UYO46" s="671"/>
      <c r="UYP46" s="672"/>
      <c r="UYQ46" s="740"/>
      <c r="UYR46" s="1140"/>
      <c r="UYS46" s="671"/>
      <c r="UYT46" s="672"/>
      <c r="UYU46" s="740"/>
      <c r="UYV46" s="1140"/>
      <c r="UYW46" s="671"/>
      <c r="UYX46" s="672"/>
      <c r="UYY46" s="740"/>
      <c r="UYZ46" s="1140"/>
      <c r="UZA46" s="671"/>
      <c r="UZB46" s="672"/>
      <c r="UZC46" s="740"/>
      <c r="UZD46" s="1140"/>
      <c r="UZE46" s="671"/>
      <c r="UZF46" s="672"/>
      <c r="UZG46" s="740"/>
      <c r="UZH46" s="1140"/>
      <c r="UZI46" s="671"/>
      <c r="UZJ46" s="672"/>
      <c r="UZK46" s="740"/>
      <c r="UZL46" s="1140"/>
      <c r="UZM46" s="671"/>
      <c r="UZN46" s="672"/>
      <c r="UZO46" s="740"/>
      <c r="UZP46" s="1140"/>
      <c r="UZQ46" s="671"/>
      <c r="UZR46" s="672"/>
      <c r="UZS46" s="740"/>
      <c r="UZT46" s="1140"/>
      <c r="UZU46" s="671"/>
      <c r="UZV46" s="672"/>
      <c r="UZW46" s="740"/>
      <c r="UZX46" s="1140"/>
      <c r="UZY46" s="671"/>
      <c r="UZZ46" s="672"/>
      <c r="VAA46" s="740"/>
      <c r="VAB46" s="1140"/>
      <c r="VAC46" s="671"/>
      <c r="VAD46" s="672"/>
      <c r="VAE46" s="740"/>
      <c r="VAF46" s="1140"/>
      <c r="VAG46" s="671"/>
      <c r="VAH46" s="672"/>
      <c r="VAI46" s="740"/>
      <c r="VAJ46" s="1140"/>
      <c r="VAK46" s="671"/>
      <c r="VAL46" s="672"/>
      <c r="VAM46" s="740"/>
      <c r="VAN46" s="1140"/>
      <c r="VAO46" s="671"/>
      <c r="VAP46" s="672"/>
      <c r="VAQ46" s="740"/>
      <c r="VAR46" s="1140"/>
      <c r="VAS46" s="671"/>
      <c r="VAT46" s="672"/>
      <c r="VAU46" s="740"/>
      <c r="VAV46" s="1140"/>
      <c r="VAW46" s="671"/>
      <c r="VAX46" s="672"/>
      <c r="VAY46" s="740"/>
      <c r="VAZ46" s="1140"/>
      <c r="VBA46" s="671"/>
      <c r="VBB46" s="672"/>
      <c r="VBC46" s="740"/>
      <c r="VBD46" s="1140"/>
      <c r="VBE46" s="671"/>
      <c r="VBF46" s="672"/>
      <c r="VBG46" s="740"/>
      <c r="VBH46" s="1140"/>
      <c r="VBI46" s="671"/>
      <c r="VBJ46" s="672"/>
      <c r="VBK46" s="740"/>
      <c r="VBL46" s="1140"/>
      <c r="VBM46" s="671"/>
      <c r="VBN46" s="672"/>
      <c r="VBO46" s="740"/>
      <c r="VBP46" s="1140"/>
      <c r="VBQ46" s="671"/>
      <c r="VBR46" s="672"/>
      <c r="VBS46" s="740"/>
      <c r="VBT46" s="1140"/>
      <c r="VBU46" s="671"/>
      <c r="VBV46" s="672"/>
      <c r="VBW46" s="740"/>
      <c r="VBX46" s="1140"/>
      <c r="VBY46" s="671"/>
      <c r="VBZ46" s="672"/>
      <c r="VCA46" s="740"/>
      <c r="VCB46" s="1140"/>
      <c r="VCC46" s="671"/>
      <c r="VCD46" s="672"/>
      <c r="VCE46" s="740"/>
      <c r="VCF46" s="1140"/>
      <c r="VCG46" s="671"/>
      <c r="VCH46" s="672"/>
      <c r="VCI46" s="740"/>
      <c r="VCJ46" s="1140"/>
      <c r="VCK46" s="671"/>
      <c r="VCL46" s="672"/>
      <c r="VCM46" s="740"/>
      <c r="VCN46" s="1140"/>
      <c r="VCO46" s="671"/>
      <c r="VCP46" s="672"/>
      <c r="VCQ46" s="740"/>
      <c r="VCR46" s="1140"/>
      <c r="VCS46" s="671"/>
      <c r="VCT46" s="672"/>
      <c r="VCU46" s="740"/>
      <c r="VCV46" s="1140"/>
      <c r="VCW46" s="671"/>
      <c r="VCX46" s="672"/>
      <c r="VCY46" s="740"/>
      <c r="VCZ46" s="1140"/>
      <c r="VDA46" s="671"/>
      <c r="VDB46" s="672"/>
      <c r="VDC46" s="740"/>
      <c r="VDD46" s="1140"/>
      <c r="VDE46" s="671"/>
      <c r="VDF46" s="672"/>
      <c r="VDG46" s="740"/>
      <c r="VDH46" s="1140"/>
      <c r="VDI46" s="671"/>
      <c r="VDJ46" s="672"/>
      <c r="VDK46" s="740"/>
      <c r="VDL46" s="1140"/>
      <c r="VDM46" s="671"/>
      <c r="VDN46" s="672"/>
      <c r="VDO46" s="740"/>
      <c r="VDP46" s="1140"/>
      <c r="VDQ46" s="671"/>
      <c r="VDR46" s="672"/>
      <c r="VDS46" s="740"/>
      <c r="VDT46" s="1140"/>
      <c r="VDU46" s="671"/>
      <c r="VDV46" s="672"/>
      <c r="VDW46" s="740"/>
      <c r="VDX46" s="1140"/>
      <c r="VDY46" s="671"/>
      <c r="VDZ46" s="672"/>
      <c r="VEA46" s="740"/>
      <c r="VEB46" s="1140"/>
      <c r="VEC46" s="671"/>
      <c r="VED46" s="672"/>
      <c r="VEE46" s="740"/>
      <c r="VEF46" s="1140"/>
      <c r="VEG46" s="671"/>
      <c r="VEH46" s="672"/>
      <c r="VEI46" s="740"/>
      <c r="VEJ46" s="1140"/>
      <c r="VEK46" s="671"/>
      <c r="VEL46" s="672"/>
      <c r="VEM46" s="740"/>
      <c r="VEN46" s="1140"/>
      <c r="VEO46" s="671"/>
      <c r="VEP46" s="672"/>
      <c r="VEQ46" s="740"/>
      <c r="VER46" s="1140"/>
      <c r="VES46" s="671"/>
      <c r="VET46" s="672"/>
      <c r="VEU46" s="740"/>
      <c r="VEV46" s="1140"/>
      <c r="VEW46" s="671"/>
      <c r="VEX46" s="672"/>
      <c r="VEY46" s="740"/>
      <c r="VEZ46" s="1140"/>
      <c r="VFA46" s="671"/>
      <c r="VFB46" s="672"/>
      <c r="VFC46" s="740"/>
      <c r="VFD46" s="1140"/>
      <c r="VFE46" s="671"/>
      <c r="VFF46" s="672"/>
      <c r="VFG46" s="740"/>
      <c r="VFH46" s="1140"/>
      <c r="VFI46" s="671"/>
      <c r="VFJ46" s="672"/>
      <c r="VFK46" s="740"/>
      <c r="VFL46" s="1140"/>
      <c r="VFM46" s="671"/>
      <c r="VFN46" s="672"/>
      <c r="VFO46" s="740"/>
      <c r="VFP46" s="1140"/>
      <c r="VFQ46" s="671"/>
      <c r="VFR46" s="672"/>
      <c r="VFS46" s="740"/>
      <c r="VFT46" s="1140"/>
      <c r="VFU46" s="671"/>
      <c r="VFV46" s="672"/>
      <c r="VFW46" s="740"/>
      <c r="VFX46" s="1140"/>
      <c r="VFY46" s="671"/>
      <c r="VFZ46" s="672"/>
      <c r="VGA46" s="740"/>
      <c r="VGB46" s="1140"/>
      <c r="VGC46" s="671"/>
      <c r="VGD46" s="672"/>
      <c r="VGE46" s="740"/>
      <c r="VGF46" s="1140"/>
      <c r="VGG46" s="671"/>
      <c r="VGH46" s="672"/>
      <c r="VGI46" s="740"/>
      <c r="VGJ46" s="1140"/>
      <c r="VGK46" s="671"/>
      <c r="VGL46" s="672"/>
      <c r="VGM46" s="740"/>
      <c r="VGN46" s="1140"/>
      <c r="VGO46" s="671"/>
      <c r="VGP46" s="672"/>
      <c r="VGQ46" s="740"/>
      <c r="VGR46" s="1140"/>
      <c r="VGS46" s="671"/>
      <c r="VGT46" s="672"/>
      <c r="VGU46" s="740"/>
      <c r="VGV46" s="1140"/>
      <c r="VGW46" s="671"/>
      <c r="VGX46" s="672"/>
      <c r="VGY46" s="740"/>
      <c r="VGZ46" s="1140"/>
      <c r="VHA46" s="671"/>
      <c r="VHB46" s="672"/>
      <c r="VHC46" s="740"/>
      <c r="VHD46" s="1140"/>
      <c r="VHE46" s="671"/>
      <c r="VHF46" s="672"/>
      <c r="VHG46" s="740"/>
      <c r="VHH46" s="1140"/>
      <c r="VHI46" s="671"/>
      <c r="VHJ46" s="672"/>
      <c r="VHK46" s="740"/>
      <c r="VHL46" s="1140"/>
      <c r="VHM46" s="671"/>
      <c r="VHN46" s="672"/>
      <c r="VHO46" s="740"/>
      <c r="VHP46" s="1140"/>
      <c r="VHQ46" s="671"/>
      <c r="VHR46" s="672"/>
      <c r="VHS46" s="740"/>
      <c r="VHT46" s="1140"/>
      <c r="VHU46" s="671"/>
      <c r="VHV46" s="672"/>
      <c r="VHW46" s="740"/>
      <c r="VHX46" s="1140"/>
      <c r="VHY46" s="671"/>
      <c r="VHZ46" s="672"/>
      <c r="VIA46" s="740"/>
      <c r="VIB46" s="1140"/>
      <c r="VIC46" s="671"/>
      <c r="VID46" s="672"/>
      <c r="VIE46" s="740"/>
      <c r="VIF46" s="1140"/>
      <c r="VIG46" s="671"/>
      <c r="VIH46" s="672"/>
      <c r="VII46" s="740"/>
      <c r="VIJ46" s="1140"/>
      <c r="VIK46" s="671"/>
      <c r="VIL46" s="672"/>
      <c r="VIM46" s="740"/>
      <c r="VIN46" s="1140"/>
      <c r="VIO46" s="671"/>
      <c r="VIP46" s="672"/>
      <c r="VIQ46" s="740"/>
      <c r="VIR46" s="1140"/>
      <c r="VIS46" s="671"/>
      <c r="VIT46" s="672"/>
      <c r="VIU46" s="740"/>
      <c r="VIV46" s="1140"/>
      <c r="VIW46" s="671"/>
      <c r="VIX46" s="672"/>
      <c r="VIY46" s="740"/>
      <c r="VIZ46" s="1140"/>
      <c r="VJA46" s="671"/>
      <c r="VJB46" s="672"/>
      <c r="VJC46" s="740"/>
      <c r="VJD46" s="1140"/>
      <c r="VJE46" s="671"/>
      <c r="VJF46" s="672"/>
      <c r="VJG46" s="740"/>
      <c r="VJH46" s="1140"/>
      <c r="VJI46" s="671"/>
      <c r="VJJ46" s="672"/>
      <c r="VJK46" s="740"/>
      <c r="VJL46" s="1140"/>
      <c r="VJM46" s="671"/>
      <c r="VJN46" s="672"/>
      <c r="VJO46" s="740"/>
      <c r="VJP46" s="1140"/>
      <c r="VJQ46" s="671"/>
      <c r="VJR46" s="672"/>
      <c r="VJS46" s="740"/>
      <c r="VJT46" s="1140"/>
      <c r="VJU46" s="671"/>
      <c r="VJV46" s="672"/>
      <c r="VJW46" s="740"/>
      <c r="VJX46" s="1140"/>
      <c r="VJY46" s="671"/>
      <c r="VJZ46" s="672"/>
      <c r="VKA46" s="740"/>
      <c r="VKB46" s="1140"/>
      <c r="VKC46" s="671"/>
      <c r="VKD46" s="672"/>
      <c r="VKE46" s="740"/>
      <c r="VKF46" s="1140"/>
      <c r="VKG46" s="671"/>
      <c r="VKH46" s="672"/>
      <c r="VKI46" s="740"/>
      <c r="VKJ46" s="1140"/>
      <c r="VKK46" s="671"/>
      <c r="VKL46" s="672"/>
      <c r="VKM46" s="740"/>
      <c r="VKN46" s="1140"/>
      <c r="VKO46" s="671"/>
      <c r="VKP46" s="672"/>
      <c r="VKQ46" s="740"/>
      <c r="VKR46" s="1140"/>
      <c r="VKS46" s="671"/>
      <c r="VKT46" s="672"/>
      <c r="VKU46" s="740"/>
      <c r="VKV46" s="1140"/>
      <c r="VKW46" s="671"/>
      <c r="VKX46" s="672"/>
      <c r="VKY46" s="740"/>
      <c r="VKZ46" s="1140"/>
      <c r="VLA46" s="671"/>
      <c r="VLB46" s="672"/>
      <c r="VLC46" s="740"/>
      <c r="VLD46" s="1140"/>
      <c r="VLE46" s="671"/>
      <c r="VLF46" s="672"/>
      <c r="VLG46" s="740"/>
      <c r="VLH46" s="1140"/>
      <c r="VLI46" s="671"/>
      <c r="VLJ46" s="672"/>
      <c r="VLK46" s="740"/>
      <c r="VLL46" s="1140"/>
      <c r="VLM46" s="671"/>
      <c r="VLN46" s="672"/>
      <c r="VLO46" s="740"/>
      <c r="VLP46" s="1140"/>
      <c r="VLQ46" s="671"/>
      <c r="VLR46" s="672"/>
      <c r="VLS46" s="740"/>
      <c r="VLT46" s="1140"/>
      <c r="VLU46" s="671"/>
      <c r="VLV46" s="672"/>
      <c r="VLW46" s="740"/>
      <c r="VLX46" s="1140"/>
      <c r="VLY46" s="671"/>
      <c r="VLZ46" s="672"/>
      <c r="VMA46" s="740"/>
      <c r="VMB46" s="1140"/>
      <c r="VMC46" s="671"/>
      <c r="VMD46" s="672"/>
      <c r="VME46" s="740"/>
      <c r="VMF46" s="1140"/>
      <c r="VMG46" s="671"/>
      <c r="VMH46" s="672"/>
      <c r="VMI46" s="740"/>
      <c r="VMJ46" s="1140"/>
      <c r="VMK46" s="671"/>
      <c r="VML46" s="672"/>
      <c r="VMM46" s="740"/>
      <c r="VMN46" s="1140"/>
      <c r="VMO46" s="671"/>
      <c r="VMP46" s="672"/>
      <c r="VMQ46" s="740"/>
      <c r="VMR46" s="1140"/>
      <c r="VMS46" s="671"/>
      <c r="VMT46" s="672"/>
      <c r="VMU46" s="740"/>
      <c r="VMV46" s="1140"/>
      <c r="VMW46" s="671"/>
      <c r="VMX46" s="672"/>
      <c r="VMY46" s="740"/>
      <c r="VMZ46" s="1140"/>
      <c r="VNA46" s="671"/>
      <c r="VNB46" s="672"/>
      <c r="VNC46" s="740"/>
      <c r="VND46" s="1140"/>
      <c r="VNE46" s="671"/>
      <c r="VNF46" s="672"/>
      <c r="VNG46" s="740"/>
      <c r="VNH46" s="1140"/>
      <c r="VNI46" s="671"/>
      <c r="VNJ46" s="672"/>
      <c r="VNK46" s="740"/>
      <c r="VNL46" s="1140"/>
      <c r="VNM46" s="671"/>
      <c r="VNN46" s="672"/>
      <c r="VNO46" s="740"/>
      <c r="VNP46" s="1140"/>
      <c r="VNQ46" s="671"/>
      <c r="VNR46" s="672"/>
      <c r="VNS46" s="740"/>
      <c r="VNT46" s="1140"/>
      <c r="VNU46" s="671"/>
      <c r="VNV46" s="672"/>
      <c r="VNW46" s="740"/>
      <c r="VNX46" s="1140"/>
      <c r="VNY46" s="671"/>
      <c r="VNZ46" s="672"/>
      <c r="VOA46" s="740"/>
      <c r="VOB46" s="1140"/>
      <c r="VOC46" s="671"/>
      <c r="VOD46" s="672"/>
      <c r="VOE46" s="740"/>
      <c r="VOF46" s="1140"/>
      <c r="VOG46" s="671"/>
      <c r="VOH46" s="672"/>
      <c r="VOI46" s="740"/>
      <c r="VOJ46" s="1140"/>
      <c r="VOK46" s="671"/>
      <c r="VOL46" s="672"/>
      <c r="VOM46" s="740"/>
      <c r="VON46" s="1140"/>
      <c r="VOO46" s="671"/>
      <c r="VOP46" s="672"/>
      <c r="VOQ46" s="740"/>
      <c r="VOR46" s="1140"/>
      <c r="VOS46" s="671"/>
      <c r="VOT46" s="672"/>
      <c r="VOU46" s="740"/>
      <c r="VOV46" s="1140"/>
      <c r="VOW46" s="671"/>
      <c r="VOX46" s="672"/>
      <c r="VOY46" s="740"/>
      <c r="VOZ46" s="1140"/>
      <c r="VPA46" s="671"/>
      <c r="VPB46" s="672"/>
      <c r="VPC46" s="740"/>
      <c r="VPD46" s="1140"/>
      <c r="VPE46" s="671"/>
      <c r="VPF46" s="672"/>
      <c r="VPG46" s="740"/>
      <c r="VPH46" s="1140"/>
      <c r="VPI46" s="671"/>
      <c r="VPJ46" s="672"/>
      <c r="VPK46" s="740"/>
      <c r="VPL46" s="1140"/>
      <c r="VPM46" s="671"/>
      <c r="VPN46" s="672"/>
      <c r="VPO46" s="740"/>
      <c r="VPP46" s="1140"/>
      <c r="VPQ46" s="671"/>
      <c r="VPR46" s="672"/>
      <c r="VPS46" s="740"/>
      <c r="VPT46" s="1140"/>
      <c r="VPU46" s="671"/>
      <c r="VPV46" s="672"/>
      <c r="VPW46" s="740"/>
      <c r="VPX46" s="1140"/>
      <c r="VPY46" s="671"/>
      <c r="VPZ46" s="672"/>
      <c r="VQA46" s="740"/>
      <c r="VQB46" s="1140"/>
      <c r="VQC46" s="671"/>
      <c r="VQD46" s="672"/>
      <c r="VQE46" s="740"/>
      <c r="VQF46" s="1140"/>
      <c r="VQG46" s="671"/>
      <c r="VQH46" s="672"/>
      <c r="VQI46" s="740"/>
      <c r="VQJ46" s="1140"/>
      <c r="VQK46" s="671"/>
      <c r="VQL46" s="672"/>
      <c r="VQM46" s="740"/>
      <c r="VQN46" s="1140"/>
      <c r="VQO46" s="671"/>
      <c r="VQP46" s="672"/>
      <c r="VQQ46" s="740"/>
      <c r="VQR46" s="1140"/>
      <c r="VQS46" s="671"/>
      <c r="VQT46" s="672"/>
      <c r="VQU46" s="740"/>
      <c r="VQV46" s="1140"/>
      <c r="VQW46" s="671"/>
      <c r="VQX46" s="672"/>
      <c r="VQY46" s="740"/>
      <c r="VQZ46" s="1140"/>
      <c r="VRA46" s="671"/>
      <c r="VRB46" s="672"/>
      <c r="VRC46" s="740"/>
      <c r="VRD46" s="1140"/>
      <c r="VRE46" s="671"/>
      <c r="VRF46" s="672"/>
      <c r="VRG46" s="740"/>
      <c r="VRH46" s="1140"/>
      <c r="VRI46" s="671"/>
      <c r="VRJ46" s="672"/>
      <c r="VRK46" s="740"/>
      <c r="VRL46" s="1140"/>
      <c r="VRM46" s="671"/>
      <c r="VRN46" s="672"/>
      <c r="VRO46" s="740"/>
      <c r="VRP46" s="1140"/>
      <c r="VRQ46" s="671"/>
      <c r="VRR46" s="672"/>
      <c r="VRS46" s="740"/>
      <c r="VRT46" s="1140"/>
      <c r="VRU46" s="671"/>
      <c r="VRV46" s="672"/>
      <c r="VRW46" s="740"/>
      <c r="VRX46" s="1140"/>
      <c r="VRY46" s="671"/>
      <c r="VRZ46" s="672"/>
      <c r="VSA46" s="740"/>
      <c r="VSB46" s="1140"/>
      <c r="VSC46" s="671"/>
      <c r="VSD46" s="672"/>
      <c r="VSE46" s="740"/>
      <c r="VSF46" s="1140"/>
      <c r="VSG46" s="671"/>
      <c r="VSH46" s="672"/>
      <c r="VSI46" s="740"/>
      <c r="VSJ46" s="1140"/>
      <c r="VSK46" s="671"/>
      <c r="VSL46" s="672"/>
      <c r="VSM46" s="740"/>
      <c r="VSN46" s="1140"/>
      <c r="VSO46" s="671"/>
      <c r="VSP46" s="672"/>
      <c r="VSQ46" s="740"/>
      <c r="VSR46" s="1140"/>
      <c r="VSS46" s="671"/>
      <c r="VST46" s="672"/>
      <c r="VSU46" s="740"/>
      <c r="VSV46" s="1140"/>
      <c r="VSW46" s="671"/>
      <c r="VSX46" s="672"/>
      <c r="VSY46" s="740"/>
      <c r="VSZ46" s="1140"/>
      <c r="VTA46" s="671"/>
      <c r="VTB46" s="672"/>
      <c r="VTC46" s="740"/>
      <c r="VTD46" s="1140"/>
      <c r="VTE46" s="671"/>
      <c r="VTF46" s="672"/>
      <c r="VTG46" s="740"/>
      <c r="VTH46" s="1140"/>
      <c r="VTI46" s="671"/>
      <c r="VTJ46" s="672"/>
      <c r="VTK46" s="740"/>
      <c r="VTL46" s="1140"/>
      <c r="VTM46" s="671"/>
      <c r="VTN46" s="672"/>
      <c r="VTO46" s="740"/>
      <c r="VTP46" s="1140"/>
      <c r="VTQ46" s="671"/>
      <c r="VTR46" s="672"/>
      <c r="VTS46" s="740"/>
      <c r="VTT46" s="1140"/>
      <c r="VTU46" s="671"/>
      <c r="VTV46" s="672"/>
      <c r="VTW46" s="740"/>
      <c r="VTX46" s="1140"/>
      <c r="VTY46" s="671"/>
      <c r="VTZ46" s="672"/>
      <c r="VUA46" s="740"/>
      <c r="VUB46" s="1140"/>
      <c r="VUC46" s="671"/>
      <c r="VUD46" s="672"/>
      <c r="VUE46" s="740"/>
      <c r="VUF46" s="1140"/>
      <c r="VUG46" s="671"/>
      <c r="VUH46" s="672"/>
      <c r="VUI46" s="740"/>
      <c r="VUJ46" s="1140"/>
      <c r="VUK46" s="671"/>
      <c r="VUL46" s="672"/>
      <c r="VUM46" s="740"/>
      <c r="VUN46" s="1140"/>
      <c r="VUO46" s="671"/>
      <c r="VUP46" s="672"/>
      <c r="VUQ46" s="740"/>
      <c r="VUR46" s="1140"/>
      <c r="VUS46" s="671"/>
      <c r="VUT46" s="672"/>
      <c r="VUU46" s="740"/>
      <c r="VUV46" s="1140"/>
      <c r="VUW46" s="671"/>
      <c r="VUX46" s="672"/>
      <c r="VUY46" s="740"/>
      <c r="VUZ46" s="1140"/>
      <c r="VVA46" s="671"/>
      <c r="VVB46" s="672"/>
      <c r="VVC46" s="740"/>
      <c r="VVD46" s="1140"/>
      <c r="VVE46" s="671"/>
      <c r="VVF46" s="672"/>
      <c r="VVG46" s="740"/>
      <c r="VVH46" s="1140"/>
      <c r="VVI46" s="671"/>
      <c r="VVJ46" s="672"/>
      <c r="VVK46" s="740"/>
      <c r="VVL46" s="1140"/>
      <c r="VVM46" s="671"/>
      <c r="VVN46" s="672"/>
      <c r="VVO46" s="740"/>
      <c r="VVP46" s="1140"/>
      <c r="VVQ46" s="671"/>
      <c r="VVR46" s="672"/>
      <c r="VVS46" s="740"/>
      <c r="VVT46" s="1140"/>
      <c r="VVU46" s="671"/>
      <c r="VVV46" s="672"/>
      <c r="VVW46" s="740"/>
      <c r="VVX46" s="1140"/>
      <c r="VVY46" s="671"/>
      <c r="VVZ46" s="672"/>
      <c r="VWA46" s="740"/>
      <c r="VWB46" s="1140"/>
      <c r="VWC46" s="671"/>
      <c r="VWD46" s="672"/>
      <c r="VWE46" s="740"/>
      <c r="VWF46" s="1140"/>
      <c r="VWG46" s="671"/>
      <c r="VWH46" s="672"/>
      <c r="VWI46" s="740"/>
      <c r="VWJ46" s="1140"/>
      <c r="VWK46" s="671"/>
      <c r="VWL46" s="672"/>
      <c r="VWM46" s="740"/>
      <c r="VWN46" s="1140"/>
      <c r="VWO46" s="671"/>
      <c r="VWP46" s="672"/>
      <c r="VWQ46" s="740"/>
      <c r="VWR46" s="1140"/>
      <c r="VWS46" s="671"/>
      <c r="VWT46" s="672"/>
      <c r="VWU46" s="740"/>
      <c r="VWV46" s="1140"/>
      <c r="VWW46" s="671"/>
      <c r="VWX46" s="672"/>
      <c r="VWY46" s="740"/>
      <c r="VWZ46" s="1140"/>
      <c r="VXA46" s="671"/>
      <c r="VXB46" s="672"/>
      <c r="VXC46" s="740"/>
      <c r="VXD46" s="1140"/>
      <c r="VXE46" s="671"/>
      <c r="VXF46" s="672"/>
      <c r="VXG46" s="740"/>
      <c r="VXH46" s="1140"/>
      <c r="VXI46" s="671"/>
      <c r="VXJ46" s="672"/>
      <c r="VXK46" s="740"/>
      <c r="VXL46" s="1140"/>
      <c r="VXM46" s="671"/>
      <c r="VXN46" s="672"/>
      <c r="VXO46" s="740"/>
      <c r="VXP46" s="1140"/>
      <c r="VXQ46" s="671"/>
      <c r="VXR46" s="672"/>
      <c r="VXS46" s="740"/>
      <c r="VXT46" s="1140"/>
      <c r="VXU46" s="671"/>
      <c r="VXV46" s="672"/>
      <c r="VXW46" s="740"/>
      <c r="VXX46" s="1140"/>
      <c r="VXY46" s="671"/>
      <c r="VXZ46" s="672"/>
      <c r="VYA46" s="740"/>
      <c r="VYB46" s="1140"/>
      <c r="VYC46" s="671"/>
      <c r="VYD46" s="672"/>
      <c r="VYE46" s="740"/>
      <c r="VYF46" s="1140"/>
      <c r="VYG46" s="671"/>
      <c r="VYH46" s="672"/>
      <c r="VYI46" s="740"/>
      <c r="VYJ46" s="1140"/>
      <c r="VYK46" s="671"/>
      <c r="VYL46" s="672"/>
      <c r="VYM46" s="740"/>
      <c r="VYN46" s="1140"/>
      <c r="VYO46" s="671"/>
      <c r="VYP46" s="672"/>
      <c r="VYQ46" s="740"/>
      <c r="VYR46" s="1140"/>
      <c r="VYS46" s="671"/>
      <c r="VYT46" s="672"/>
      <c r="VYU46" s="740"/>
      <c r="VYV46" s="1140"/>
      <c r="VYW46" s="671"/>
      <c r="VYX46" s="672"/>
      <c r="VYY46" s="740"/>
      <c r="VYZ46" s="1140"/>
      <c r="VZA46" s="671"/>
      <c r="VZB46" s="672"/>
      <c r="VZC46" s="740"/>
      <c r="VZD46" s="1140"/>
      <c r="VZE46" s="671"/>
      <c r="VZF46" s="672"/>
      <c r="VZG46" s="740"/>
      <c r="VZH46" s="1140"/>
      <c r="VZI46" s="671"/>
      <c r="VZJ46" s="672"/>
      <c r="VZK46" s="740"/>
      <c r="VZL46" s="1140"/>
      <c r="VZM46" s="671"/>
      <c r="VZN46" s="672"/>
      <c r="VZO46" s="740"/>
      <c r="VZP46" s="1140"/>
      <c r="VZQ46" s="671"/>
      <c r="VZR46" s="672"/>
      <c r="VZS46" s="740"/>
      <c r="VZT46" s="1140"/>
      <c r="VZU46" s="671"/>
      <c r="VZV46" s="672"/>
      <c r="VZW46" s="740"/>
      <c r="VZX46" s="1140"/>
      <c r="VZY46" s="671"/>
      <c r="VZZ46" s="672"/>
      <c r="WAA46" s="740"/>
      <c r="WAB46" s="1140"/>
      <c r="WAC46" s="671"/>
      <c r="WAD46" s="672"/>
      <c r="WAE46" s="740"/>
      <c r="WAF46" s="1140"/>
      <c r="WAG46" s="671"/>
      <c r="WAH46" s="672"/>
      <c r="WAI46" s="740"/>
      <c r="WAJ46" s="1140"/>
      <c r="WAK46" s="671"/>
      <c r="WAL46" s="672"/>
      <c r="WAM46" s="740"/>
      <c r="WAN46" s="1140"/>
      <c r="WAO46" s="671"/>
      <c r="WAP46" s="672"/>
      <c r="WAQ46" s="740"/>
      <c r="WAR46" s="1140"/>
      <c r="WAS46" s="671"/>
      <c r="WAT46" s="672"/>
      <c r="WAU46" s="740"/>
      <c r="WAV46" s="1140"/>
      <c r="WAW46" s="671"/>
      <c r="WAX46" s="672"/>
      <c r="WAY46" s="740"/>
      <c r="WAZ46" s="1140"/>
      <c r="WBA46" s="671"/>
      <c r="WBB46" s="672"/>
      <c r="WBC46" s="740"/>
      <c r="WBD46" s="1140"/>
      <c r="WBE46" s="671"/>
      <c r="WBF46" s="672"/>
      <c r="WBG46" s="740"/>
      <c r="WBH46" s="1140"/>
      <c r="WBI46" s="671"/>
      <c r="WBJ46" s="672"/>
      <c r="WBK46" s="740"/>
      <c r="WBL46" s="1140"/>
      <c r="WBM46" s="671"/>
      <c r="WBN46" s="672"/>
      <c r="WBO46" s="740"/>
      <c r="WBP46" s="1140"/>
      <c r="WBQ46" s="671"/>
      <c r="WBR46" s="672"/>
      <c r="WBS46" s="740"/>
      <c r="WBT46" s="1140"/>
      <c r="WBU46" s="671"/>
      <c r="WBV46" s="672"/>
      <c r="WBW46" s="740"/>
      <c r="WBX46" s="1140"/>
      <c r="WBY46" s="671"/>
      <c r="WBZ46" s="672"/>
      <c r="WCA46" s="740"/>
      <c r="WCB46" s="1140"/>
      <c r="WCC46" s="671"/>
      <c r="WCD46" s="672"/>
      <c r="WCE46" s="740"/>
      <c r="WCF46" s="1140"/>
      <c r="WCG46" s="671"/>
      <c r="WCH46" s="672"/>
      <c r="WCI46" s="740"/>
      <c r="WCJ46" s="1140"/>
      <c r="WCK46" s="671"/>
      <c r="WCL46" s="672"/>
      <c r="WCM46" s="740"/>
      <c r="WCN46" s="1140"/>
      <c r="WCO46" s="671"/>
      <c r="WCP46" s="672"/>
      <c r="WCQ46" s="740"/>
      <c r="WCR46" s="1140"/>
      <c r="WCS46" s="671"/>
      <c r="WCT46" s="672"/>
      <c r="WCU46" s="740"/>
      <c r="WCV46" s="1140"/>
      <c r="WCW46" s="671"/>
      <c r="WCX46" s="672"/>
      <c r="WCY46" s="740"/>
      <c r="WCZ46" s="1140"/>
      <c r="WDA46" s="671"/>
      <c r="WDB46" s="672"/>
      <c r="WDC46" s="740"/>
      <c r="WDD46" s="1140"/>
      <c r="WDE46" s="671"/>
      <c r="WDF46" s="672"/>
      <c r="WDG46" s="740"/>
      <c r="WDH46" s="1140"/>
      <c r="WDI46" s="671"/>
      <c r="WDJ46" s="672"/>
      <c r="WDK46" s="740"/>
      <c r="WDL46" s="1140"/>
      <c r="WDM46" s="671"/>
      <c r="WDN46" s="672"/>
      <c r="WDO46" s="740"/>
      <c r="WDP46" s="1140"/>
      <c r="WDQ46" s="671"/>
      <c r="WDR46" s="672"/>
      <c r="WDS46" s="740"/>
      <c r="WDT46" s="1140"/>
      <c r="WDU46" s="671"/>
      <c r="WDV46" s="672"/>
      <c r="WDW46" s="740"/>
      <c r="WDX46" s="1140"/>
      <c r="WDY46" s="671"/>
      <c r="WDZ46" s="672"/>
      <c r="WEA46" s="740"/>
      <c r="WEB46" s="1140"/>
      <c r="WEC46" s="671"/>
      <c r="WED46" s="672"/>
      <c r="WEE46" s="740"/>
      <c r="WEF46" s="1140"/>
      <c r="WEG46" s="671"/>
      <c r="WEH46" s="672"/>
      <c r="WEI46" s="740"/>
      <c r="WEJ46" s="1140"/>
      <c r="WEK46" s="671"/>
      <c r="WEL46" s="672"/>
      <c r="WEM46" s="740"/>
      <c r="WEN46" s="1140"/>
      <c r="WEO46" s="671"/>
      <c r="WEP46" s="672"/>
      <c r="WEQ46" s="740"/>
      <c r="WER46" s="1140"/>
      <c r="WES46" s="671"/>
      <c r="WET46" s="672"/>
      <c r="WEU46" s="740"/>
      <c r="WEV46" s="1140"/>
      <c r="WEW46" s="671"/>
      <c r="WEX46" s="672"/>
      <c r="WEY46" s="740"/>
      <c r="WEZ46" s="1140"/>
      <c r="WFA46" s="671"/>
      <c r="WFB46" s="672"/>
      <c r="WFC46" s="740"/>
      <c r="WFD46" s="1140"/>
      <c r="WFE46" s="671"/>
      <c r="WFF46" s="672"/>
      <c r="WFG46" s="740"/>
      <c r="WFH46" s="1140"/>
      <c r="WFI46" s="671"/>
      <c r="WFJ46" s="672"/>
      <c r="WFK46" s="740"/>
      <c r="WFL46" s="1140"/>
      <c r="WFM46" s="671"/>
      <c r="WFN46" s="672"/>
      <c r="WFO46" s="740"/>
      <c r="WFP46" s="1140"/>
      <c r="WFQ46" s="671"/>
      <c r="WFR46" s="672"/>
      <c r="WFS46" s="740"/>
      <c r="WFT46" s="1140"/>
      <c r="WFU46" s="671"/>
      <c r="WFV46" s="672"/>
      <c r="WFW46" s="740"/>
      <c r="WFX46" s="1140"/>
      <c r="WFY46" s="671"/>
      <c r="WFZ46" s="672"/>
      <c r="WGA46" s="740"/>
      <c r="WGB46" s="1140"/>
      <c r="WGC46" s="671"/>
      <c r="WGD46" s="672"/>
      <c r="WGE46" s="740"/>
      <c r="WGF46" s="1140"/>
      <c r="WGG46" s="671"/>
      <c r="WGH46" s="672"/>
      <c r="WGI46" s="740"/>
      <c r="WGJ46" s="1140"/>
      <c r="WGK46" s="671"/>
      <c r="WGL46" s="672"/>
      <c r="WGM46" s="740"/>
      <c r="WGN46" s="1140"/>
      <c r="WGO46" s="671"/>
      <c r="WGP46" s="672"/>
      <c r="WGQ46" s="740"/>
      <c r="WGR46" s="1140"/>
      <c r="WGS46" s="671"/>
      <c r="WGT46" s="672"/>
      <c r="WGU46" s="740"/>
      <c r="WGV46" s="1140"/>
      <c r="WGW46" s="671"/>
      <c r="WGX46" s="672"/>
      <c r="WGY46" s="740"/>
      <c r="WGZ46" s="1140"/>
      <c r="WHA46" s="671"/>
      <c r="WHB46" s="672"/>
      <c r="WHC46" s="740"/>
      <c r="WHD46" s="1140"/>
      <c r="WHE46" s="671"/>
      <c r="WHF46" s="672"/>
      <c r="WHG46" s="740"/>
      <c r="WHH46" s="1140"/>
      <c r="WHI46" s="671"/>
      <c r="WHJ46" s="672"/>
      <c r="WHK46" s="740"/>
      <c r="WHL46" s="1140"/>
      <c r="WHM46" s="671"/>
      <c r="WHN46" s="672"/>
      <c r="WHO46" s="740"/>
      <c r="WHP46" s="1140"/>
      <c r="WHQ46" s="671"/>
      <c r="WHR46" s="672"/>
      <c r="WHS46" s="740"/>
      <c r="WHT46" s="1140"/>
      <c r="WHU46" s="671"/>
      <c r="WHV46" s="672"/>
      <c r="WHW46" s="740"/>
      <c r="WHX46" s="1140"/>
      <c r="WHY46" s="671"/>
      <c r="WHZ46" s="672"/>
      <c r="WIA46" s="740"/>
      <c r="WIB46" s="1140"/>
      <c r="WIC46" s="671"/>
      <c r="WID46" s="672"/>
      <c r="WIE46" s="740"/>
      <c r="WIF46" s="1140"/>
      <c r="WIG46" s="671"/>
      <c r="WIH46" s="672"/>
      <c r="WII46" s="740"/>
      <c r="WIJ46" s="1140"/>
      <c r="WIK46" s="671"/>
      <c r="WIL46" s="672"/>
      <c r="WIM46" s="740"/>
      <c r="WIN46" s="1140"/>
      <c r="WIO46" s="671"/>
      <c r="WIP46" s="672"/>
      <c r="WIQ46" s="740"/>
      <c r="WIR46" s="1140"/>
      <c r="WIS46" s="671"/>
      <c r="WIT46" s="672"/>
      <c r="WIU46" s="740"/>
      <c r="WIV46" s="1140"/>
      <c r="WIW46" s="671"/>
      <c r="WIX46" s="672"/>
      <c r="WIY46" s="740"/>
      <c r="WIZ46" s="1140"/>
      <c r="WJA46" s="671"/>
      <c r="WJB46" s="672"/>
      <c r="WJC46" s="740"/>
      <c r="WJD46" s="1140"/>
      <c r="WJE46" s="671"/>
      <c r="WJF46" s="672"/>
      <c r="WJG46" s="740"/>
      <c r="WJH46" s="1140"/>
      <c r="WJI46" s="671"/>
      <c r="WJJ46" s="672"/>
      <c r="WJK46" s="740"/>
      <c r="WJL46" s="1140"/>
      <c r="WJM46" s="671"/>
      <c r="WJN46" s="672"/>
      <c r="WJO46" s="740"/>
      <c r="WJP46" s="1140"/>
      <c r="WJQ46" s="671"/>
      <c r="WJR46" s="672"/>
      <c r="WJS46" s="740"/>
      <c r="WJT46" s="1140"/>
      <c r="WJU46" s="671"/>
      <c r="WJV46" s="672"/>
      <c r="WJW46" s="740"/>
      <c r="WJX46" s="1140"/>
      <c r="WJY46" s="671"/>
      <c r="WJZ46" s="672"/>
      <c r="WKA46" s="740"/>
      <c r="WKB46" s="1140"/>
      <c r="WKC46" s="671"/>
      <c r="WKD46" s="672"/>
      <c r="WKE46" s="740"/>
      <c r="WKF46" s="1140"/>
      <c r="WKG46" s="671"/>
      <c r="WKH46" s="672"/>
      <c r="WKI46" s="740"/>
      <c r="WKJ46" s="1140"/>
      <c r="WKK46" s="671"/>
      <c r="WKL46" s="672"/>
      <c r="WKM46" s="740"/>
      <c r="WKN46" s="1140"/>
      <c r="WKO46" s="671"/>
      <c r="WKP46" s="672"/>
      <c r="WKQ46" s="740"/>
      <c r="WKR46" s="1140"/>
      <c r="WKS46" s="671"/>
      <c r="WKT46" s="672"/>
      <c r="WKU46" s="740"/>
      <c r="WKV46" s="1140"/>
      <c r="WKW46" s="671"/>
      <c r="WKX46" s="672"/>
      <c r="WKY46" s="740"/>
      <c r="WKZ46" s="1140"/>
      <c r="WLA46" s="671"/>
      <c r="WLB46" s="672"/>
      <c r="WLC46" s="740"/>
      <c r="WLD46" s="1140"/>
      <c r="WLE46" s="671"/>
      <c r="WLF46" s="672"/>
      <c r="WLG46" s="740"/>
      <c r="WLH46" s="1140"/>
      <c r="WLI46" s="671"/>
      <c r="WLJ46" s="672"/>
      <c r="WLK46" s="740"/>
      <c r="WLL46" s="1140"/>
      <c r="WLM46" s="671"/>
      <c r="WLN46" s="672"/>
      <c r="WLO46" s="740"/>
      <c r="WLP46" s="1140"/>
      <c r="WLQ46" s="671"/>
      <c r="WLR46" s="672"/>
      <c r="WLS46" s="740"/>
      <c r="WLT46" s="1140"/>
      <c r="WLU46" s="671"/>
      <c r="WLV46" s="672"/>
      <c r="WLW46" s="740"/>
      <c r="WLX46" s="1140"/>
      <c r="WLY46" s="671"/>
      <c r="WLZ46" s="672"/>
      <c r="WMA46" s="740"/>
      <c r="WMB46" s="1140"/>
      <c r="WMC46" s="671"/>
      <c r="WMD46" s="672"/>
      <c r="WME46" s="740"/>
      <c r="WMF46" s="1140"/>
      <c r="WMG46" s="671"/>
      <c r="WMH46" s="672"/>
      <c r="WMI46" s="740"/>
      <c r="WMJ46" s="1140"/>
      <c r="WMK46" s="671"/>
      <c r="WML46" s="672"/>
      <c r="WMM46" s="740"/>
      <c r="WMN46" s="1140"/>
      <c r="WMO46" s="671"/>
      <c r="WMP46" s="672"/>
      <c r="WMQ46" s="740"/>
      <c r="WMR46" s="1140"/>
      <c r="WMS46" s="671"/>
      <c r="WMT46" s="672"/>
      <c r="WMU46" s="740"/>
      <c r="WMV46" s="1140"/>
      <c r="WMW46" s="671"/>
      <c r="WMX46" s="672"/>
      <c r="WMY46" s="740"/>
      <c r="WMZ46" s="1140"/>
      <c r="WNA46" s="671"/>
      <c r="WNB46" s="672"/>
      <c r="WNC46" s="740"/>
      <c r="WND46" s="1140"/>
      <c r="WNE46" s="671"/>
      <c r="WNF46" s="672"/>
      <c r="WNG46" s="740"/>
      <c r="WNH46" s="1140"/>
      <c r="WNI46" s="671"/>
      <c r="WNJ46" s="672"/>
      <c r="WNK46" s="740"/>
      <c r="WNL46" s="1140"/>
      <c r="WNM46" s="671"/>
      <c r="WNN46" s="672"/>
      <c r="WNO46" s="740"/>
      <c r="WNP46" s="1140"/>
      <c r="WNQ46" s="671"/>
      <c r="WNR46" s="672"/>
      <c r="WNS46" s="740"/>
      <c r="WNT46" s="1140"/>
      <c r="WNU46" s="671"/>
      <c r="WNV46" s="672"/>
      <c r="WNW46" s="740"/>
      <c r="WNX46" s="1140"/>
      <c r="WNY46" s="671"/>
      <c r="WNZ46" s="672"/>
      <c r="WOA46" s="740"/>
      <c r="WOB46" s="1140"/>
      <c r="WOC46" s="671"/>
      <c r="WOD46" s="672"/>
      <c r="WOE46" s="740"/>
      <c r="WOF46" s="1140"/>
      <c r="WOG46" s="671"/>
      <c r="WOH46" s="672"/>
      <c r="WOI46" s="740"/>
      <c r="WOJ46" s="1140"/>
      <c r="WOK46" s="671"/>
      <c r="WOL46" s="672"/>
      <c r="WOM46" s="740"/>
      <c r="WON46" s="1140"/>
      <c r="WOO46" s="671"/>
      <c r="WOP46" s="672"/>
      <c r="WOQ46" s="740"/>
      <c r="WOR46" s="1140"/>
      <c r="WOS46" s="671"/>
      <c r="WOT46" s="672"/>
      <c r="WOU46" s="740"/>
      <c r="WOV46" s="1140"/>
      <c r="WOW46" s="671"/>
      <c r="WOX46" s="672"/>
      <c r="WOY46" s="740"/>
      <c r="WOZ46" s="1140"/>
      <c r="WPA46" s="671"/>
      <c r="WPB46" s="672"/>
      <c r="WPC46" s="740"/>
      <c r="WPD46" s="1140"/>
      <c r="WPE46" s="671"/>
      <c r="WPF46" s="672"/>
      <c r="WPG46" s="740"/>
      <c r="WPH46" s="1140"/>
      <c r="WPI46" s="671"/>
      <c r="WPJ46" s="672"/>
      <c r="WPK46" s="740"/>
      <c r="WPL46" s="1140"/>
      <c r="WPM46" s="671"/>
      <c r="WPN46" s="672"/>
      <c r="WPO46" s="740"/>
      <c r="WPP46" s="1140"/>
      <c r="WPQ46" s="671"/>
      <c r="WPR46" s="672"/>
      <c r="WPS46" s="740"/>
      <c r="WPT46" s="1140"/>
      <c r="WPU46" s="671"/>
      <c r="WPV46" s="672"/>
      <c r="WPW46" s="740"/>
      <c r="WPX46" s="1140"/>
      <c r="WPY46" s="671"/>
      <c r="WPZ46" s="672"/>
      <c r="WQA46" s="740"/>
      <c r="WQB46" s="1140"/>
      <c r="WQC46" s="671"/>
      <c r="WQD46" s="672"/>
      <c r="WQE46" s="740"/>
      <c r="WQF46" s="1140"/>
      <c r="WQG46" s="671"/>
      <c r="WQH46" s="672"/>
      <c r="WQI46" s="740"/>
      <c r="WQJ46" s="1140"/>
      <c r="WQK46" s="671"/>
      <c r="WQL46" s="672"/>
      <c r="WQM46" s="740"/>
      <c r="WQN46" s="1140"/>
      <c r="WQO46" s="671"/>
      <c r="WQP46" s="672"/>
      <c r="WQQ46" s="740"/>
      <c r="WQR46" s="1140"/>
      <c r="WQS46" s="671"/>
      <c r="WQT46" s="672"/>
      <c r="WQU46" s="740"/>
      <c r="WQV46" s="1140"/>
      <c r="WQW46" s="671"/>
      <c r="WQX46" s="672"/>
      <c r="WQY46" s="740"/>
      <c r="WQZ46" s="1140"/>
      <c r="WRA46" s="671"/>
      <c r="WRB46" s="672"/>
      <c r="WRC46" s="740"/>
      <c r="WRD46" s="1140"/>
      <c r="WRE46" s="671"/>
      <c r="WRF46" s="672"/>
      <c r="WRG46" s="740"/>
      <c r="WRH46" s="1140"/>
      <c r="WRI46" s="671"/>
      <c r="WRJ46" s="672"/>
      <c r="WRK46" s="740"/>
      <c r="WRL46" s="1140"/>
      <c r="WRM46" s="671"/>
      <c r="WRN46" s="672"/>
      <c r="WRO46" s="740"/>
      <c r="WRP46" s="1140"/>
      <c r="WRQ46" s="671"/>
      <c r="WRR46" s="672"/>
      <c r="WRS46" s="740"/>
      <c r="WRT46" s="1140"/>
      <c r="WRU46" s="671"/>
      <c r="WRV46" s="672"/>
      <c r="WRW46" s="740"/>
      <c r="WRX46" s="1140"/>
      <c r="WRY46" s="671"/>
      <c r="WRZ46" s="672"/>
      <c r="WSA46" s="740"/>
      <c r="WSB46" s="1140"/>
      <c r="WSC46" s="671"/>
      <c r="WSD46" s="672"/>
      <c r="WSE46" s="740"/>
      <c r="WSF46" s="1140"/>
      <c r="WSG46" s="671"/>
      <c r="WSH46" s="672"/>
      <c r="WSI46" s="740"/>
      <c r="WSJ46" s="1140"/>
      <c r="WSK46" s="671"/>
      <c r="WSL46" s="672"/>
      <c r="WSM46" s="740"/>
      <c r="WSN46" s="1140"/>
      <c r="WSO46" s="671"/>
      <c r="WSP46" s="672"/>
      <c r="WSQ46" s="740"/>
      <c r="WSR46" s="1140"/>
      <c r="WSS46" s="671"/>
      <c r="WST46" s="672"/>
      <c r="WSU46" s="740"/>
      <c r="WSV46" s="1140"/>
      <c r="WSW46" s="671"/>
      <c r="WSX46" s="672"/>
      <c r="WSY46" s="740"/>
      <c r="WSZ46" s="1140"/>
      <c r="WTA46" s="671"/>
      <c r="WTB46" s="672"/>
      <c r="WTC46" s="740"/>
      <c r="WTD46" s="1140"/>
      <c r="WTE46" s="671"/>
      <c r="WTF46" s="672"/>
      <c r="WTG46" s="740"/>
      <c r="WTH46" s="1140"/>
      <c r="WTI46" s="671"/>
      <c r="WTJ46" s="672"/>
      <c r="WTK46" s="740"/>
      <c r="WTL46" s="1140"/>
      <c r="WTM46" s="671"/>
      <c r="WTN46" s="672"/>
      <c r="WTO46" s="740"/>
      <c r="WTP46" s="1140"/>
      <c r="WTQ46" s="671"/>
      <c r="WTR46" s="672"/>
      <c r="WTS46" s="740"/>
      <c r="WTT46" s="1140"/>
      <c r="WTU46" s="671"/>
      <c r="WTV46" s="672"/>
      <c r="WTW46" s="740"/>
      <c r="WTX46" s="1140"/>
      <c r="WTY46" s="671"/>
      <c r="WTZ46" s="672"/>
      <c r="WUA46" s="740"/>
      <c r="WUB46" s="1140"/>
      <c r="WUC46" s="671"/>
      <c r="WUD46" s="672"/>
      <c r="WUE46" s="740"/>
      <c r="WUF46" s="1140"/>
      <c r="WUG46" s="671"/>
      <c r="WUH46" s="672"/>
      <c r="WUI46" s="740"/>
      <c r="WUJ46" s="1140"/>
      <c r="WUK46" s="671"/>
      <c r="WUL46" s="672"/>
      <c r="WUM46" s="740"/>
      <c r="WUN46" s="1140"/>
      <c r="WUO46" s="671"/>
      <c r="WUP46" s="672"/>
      <c r="WUQ46" s="740"/>
      <c r="WUR46" s="1140"/>
      <c r="WUS46" s="671"/>
      <c r="WUT46" s="672"/>
      <c r="WUU46" s="740"/>
      <c r="WUV46" s="1140"/>
      <c r="WUW46" s="671"/>
      <c r="WUX46" s="672"/>
      <c r="WUY46" s="740"/>
      <c r="WUZ46" s="1140"/>
      <c r="WVA46" s="671"/>
      <c r="WVB46" s="672"/>
      <c r="WVC46" s="740"/>
      <c r="WVD46" s="1140"/>
      <c r="WVE46" s="671"/>
      <c r="WVF46" s="672"/>
      <c r="WVG46" s="740"/>
      <c r="WVH46" s="1140"/>
      <c r="WVI46" s="671"/>
      <c r="WVJ46" s="672"/>
      <c r="WVK46" s="740"/>
      <c r="WVL46" s="1140"/>
      <c r="WVM46" s="671"/>
      <c r="WVN46" s="672"/>
      <c r="WVO46" s="740"/>
      <c r="WVP46" s="1140"/>
      <c r="WVQ46" s="671"/>
      <c r="WVR46" s="672"/>
      <c r="WVS46" s="740"/>
      <c r="WVT46" s="1140"/>
      <c r="WVU46" s="671"/>
      <c r="WVV46" s="672"/>
      <c r="WVW46" s="740"/>
      <c r="WVX46" s="1140"/>
      <c r="WVY46" s="671"/>
      <c r="WVZ46" s="672"/>
      <c r="WWA46" s="740"/>
      <c r="WWB46" s="1140"/>
      <c r="WWC46" s="671"/>
      <c r="WWD46" s="672"/>
      <c r="WWE46" s="740"/>
      <c r="WWF46" s="1140"/>
      <c r="WWG46" s="671"/>
      <c r="WWH46" s="672"/>
      <c r="WWI46" s="740"/>
      <c r="WWJ46" s="1140"/>
      <c r="WWK46" s="671"/>
      <c r="WWL46" s="672"/>
      <c r="WWM46" s="740"/>
      <c r="WWN46" s="1140"/>
      <c r="WWO46" s="671"/>
      <c r="WWP46" s="672"/>
      <c r="WWQ46" s="740"/>
      <c r="WWR46" s="1140"/>
      <c r="WWS46" s="671"/>
      <c r="WWT46" s="672"/>
      <c r="WWU46" s="740"/>
      <c r="WWV46" s="1140"/>
      <c r="WWW46" s="671"/>
      <c r="WWX46" s="672"/>
      <c r="WWY46" s="740"/>
      <c r="WWZ46" s="1140"/>
      <c r="WXA46" s="671"/>
      <c r="WXB46" s="672"/>
      <c r="WXC46" s="740"/>
      <c r="WXD46" s="1140"/>
      <c r="WXE46" s="671"/>
      <c r="WXF46" s="672"/>
      <c r="WXG46" s="740"/>
      <c r="WXH46" s="1140"/>
      <c r="WXI46" s="671"/>
      <c r="WXJ46" s="672"/>
      <c r="WXK46" s="740"/>
      <c r="WXL46" s="1140"/>
      <c r="WXM46" s="671"/>
      <c r="WXN46" s="672"/>
      <c r="WXO46" s="740"/>
      <c r="WXP46" s="1140"/>
      <c r="WXQ46" s="671"/>
      <c r="WXR46" s="672"/>
      <c r="WXS46" s="740"/>
      <c r="WXT46" s="1140"/>
      <c r="WXU46" s="671"/>
      <c r="WXV46" s="672"/>
      <c r="WXW46" s="740"/>
      <c r="WXX46" s="1140"/>
      <c r="WXY46" s="671"/>
      <c r="WXZ46" s="672"/>
      <c r="WYA46" s="740"/>
      <c r="WYB46" s="1140"/>
      <c r="WYC46" s="671"/>
      <c r="WYD46" s="672"/>
      <c r="WYE46" s="740"/>
      <c r="WYF46" s="1140"/>
      <c r="WYG46" s="671"/>
      <c r="WYH46" s="672"/>
      <c r="WYI46" s="740"/>
      <c r="WYJ46" s="1140"/>
      <c r="WYK46" s="671"/>
      <c r="WYL46" s="672"/>
      <c r="WYM46" s="740"/>
      <c r="WYN46" s="1140"/>
      <c r="WYO46" s="671"/>
      <c r="WYP46" s="672"/>
      <c r="WYQ46" s="740"/>
      <c r="WYR46" s="1140"/>
      <c r="WYS46" s="671"/>
      <c r="WYT46" s="672"/>
      <c r="WYU46" s="740"/>
      <c r="WYV46" s="1140"/>
      <c r="WYW46" s="671"/>
      <c r="WYX46" s="672"/>
      <c r="WYY46" s="740"/>
      <c r="WYZ46" s="1140"/>
      <c r="WZA46" s="671"/>
      <c r="WZB46" s="672"/>
      <c r="WZC46" s="740"/>
      <c r="WZD46" s="1140"/>
      <c r="WZE46" s="671"/>
      <c r="WZF46" s="672"/>
      <c r="WZG46" s="740"/>
      <c r="WZH46" s="1140"/>
      <c r="WZI46" s="671"/>
      <c r="WZJ46" s="672"/>
      <c r="WZK46" s="740"/>
      <c r="WZL46" s="1140"/>
      <c r="WZM46" s="671"/>
      <c r="WZN46" s="672"/>
      <c r="WZO46" s="740"/>
      <c r="WZP46" s="1140"/>
      <c r="WZQ46" s="671"/>
      <c r="WZR46" s="672"/>
      <c r="WZS46" s="740"/>
      <c r="WZT46" s="1140"/>
      <c r="WZU46" s="671"/>
      <c r="WZV46" s="672"/>
      <c r="WZW46" s="740"/>
      <c r="WZX46" s="1140"/>
      <c r="WZY46" s="671"/>
      <c r="WZZ46" s="672"/>
      <c r="XAA46" s="740"/>
      <c r="XAB46" s="1140"/>
      <c r="XAC46" s="671"/>
      <c r="XAD46" s="672"/>
      <c r="XAE46" s="740"/>
      <c r="XAF46" s="1140"/>
      <c r="XAG46" s="671"/>
      <c r="XAH46" s="672"/>
      <c r="XAI46" s="740"/>
      <c r="XAJ46" s="1140"/>
      <c r="XAK46" s="671"/>
      <c r="XAL46" s="672"/>
      <c r="XAM46" s="740"/>
      <c r="XAN46" s="1140"/>
      <c r="XAO46" s="671"/>
      <c r="XAP46" s="672"/>
      <c r="XAQ46" s="740"/>
      <c r="XAR46" s="1140"/>
      <c r="XAS46" s="671"/>
      <c r="XAT46" s="672"/>
      <c r="XAU46" s="740"/>
      <c r="XAV46" s="1140"/>
      <c r="XAW46" s="671"/>
      <c r="XAX46" s="672"/>
      <c r="XAY46" s="740"/>
      <c r="XAZ46" s="1140"/>
      <c r="XBA46" s="671"/>
      <c r="XBB46" s="672"/>
      <c r="XBC46" s="740"/>
      <c r="XBD46" s="1140"/>
      <c r="XBE46" s="671"/>
      <c r="XBF46" s="672"/>
      <c r="XBG46" s="740"/>
      <c r="XBH46" s="1140"/>
      <c r="XBI46" s="671"/>
      <c r="XBJ46" s="672"/>
      <c r="XBK46" s="740"/>
      <c r="XBL46" s="1140"/>
      <c r="XBM46" s="671"/>
      <c r="XBN46" s="672"/>
      <c r="XBO46" s="740"/>
      <c r="XBP46" s="1140"/>
      <c r="XBQ46" s="671"/>
      <c r="XBR46" s="672"/>
      <c r="XBS46" s="740"/>
      <c r="XBT46" s="1140"/>
      <c r="XBU46" s="671"/>
      <c r="XBV46" s="672"/>
      <c r="XBW46" s="740"/>
      <c r="XBX46" s="1140"/>
      <c r="XBY46" s="671"/>
      <c r="XBZ46" s="672"/>
      <c r="XCA46" s="740"/>
      <c r="XCB46" s="1140"/>
      <c r="XCC46" s="671"/>
      <c r="XCD46" s="672"/>
      <c r="XCE46" s="740"/>
      <c r="XCF46" s="1140"/>
      <c r="XCG46" s="671"/>
      <c r="XCH46" s="672"/>
      <c r="XCI46" s="740"/>
      <c r="XCJ46" s="1140"/>
      <c r="XCK46" s="671"/>
      <c r="XCL46" s="672"/>
      <c r="XCM46" s="740"/>
      <c r="XCN46" s="1140"/>
      <c r="XCO46" s="671"/>
      <c r="XCP46" s="672"/>
      <c r="XCQ46" s="740"/>
      <c r="XCR46" s="1140"/>
      <c r="XCS46" s="671"/>
      <c r="XCT46" s="672"/>
      <c r="XCU46" s="740"/>
      <c r="XCV46" s="1140"/>
      <c r="XCW46" s="671"/>
      <c r="XCX46" s="672"/>
      <c r="XCY46" s="740"/>
      <c r="XCZ46" s="1140"/>
      <c r="XDA46" s="671"/>
      <c r="XDB46" s="672"/>
      <c r="XDC46" s="740"/>
      <c r="XDD46" s="1140"/>
      <c r="XDE46" s="671"/>
      <c r="XDF46" s="672"/>
      <c r="XDG46" s="740"/>
      <c r="XDH46" s="1140"/>
      <c r="XDI46" s="671"/>
      <c r="XDJ46" s="672"/>
      <c r="XDK46" s="740"/>
      <c r="XDL46" s="1140"/>
      <c r="XDM46" s="671"/>
      <c r="XDN46" s="672"/>
      <c r="XDO46" s="740"/>
      <c r="XDP46" s="1140"/>
      <c r="XDQ46" s="671"/>
      <c r="XDR46" s="672"/>
      <c r="XDS46" s="740"/>
      <c r="XDT46" s="1140"/>
      <c r="XDU46" s="671"/>
      <c r="XDV46" s="672"/>
      <c r="XDW46" s="740"/>
      <c r="XDX46" s="1140"/>
      <c r="XDY46" s="671"/>
      <c r="XDZ46" s="672"/>
      <c r="XEA46" s="740"/>
      <c r="XEB46" s="1140"/>
      <c r="XEC46" s="671"/>
      <c r="XED46" s="672"/>
      <c r="XEE46" s="740"/>
      <c r="XEF46" s="1140"/>
      <c r="XEG46" s="671"/>
      <c r="XEH46" s="672"/>
      <c r="XEI46" s="740"/>
      <c r="XEJ46" s="1140"/>
      <c r="XEK46" s="671"/>
      <c r="XEL46" s="672"/>
      <c r="XEM46" s="740"/>
      <c r="XEN46" s="1140"/>
      <c r="XEO46" s="671"/>
      <c r="XEP46" s="672"/>
      <c r="XEQ46" s="740"/>
      <c r="XER46" s="1140"/>
      <c r="XES46" s="671"/>
      <c r="XET46" s="672"/>
      <c r="XEU46" s="740"/>
      <c r="XEV46" s="1140"/>
      <c r="XEW46" s="671"/>
      <c r="XEX46" s="672"/>
      <c r="XEY46" s="740"/>
      <c r="XEZ46" s="1140"/>
      <c r="XFA46" s="671"/>
      <c r="XFB46" s="672"/>
      <c r="XFC46" s="740"/>
      <c r="XFD46" s="1140"/>
    </row>
    <row r="47" spans="1:16384" ht="27" customHeight="1">
      <c r="A47" s="173"/>
      <c r="B47" s="672"/>
      <c r="C47" s="7"/>
      <c r="D47" s="10"/>
      <c r="E47" s="727"/>
      <c r="F47" s="1138"/>
      <c r="G47" s="630"/>
      <c r="H47" s="1139"/>
      <c r="AF47" s="1140"/>
      <c r="AG47" s="671"/>
      <c r="AH47" s="672"/>
      <c r="AI47" s="740"/>
      <c r="AJ47" s="1140"/>
      <c r="AK47" s="671"/>
      <c r="AL47" s="672"/>
      <c r="AM47" s="740"/>
      <c r="AN47" s="1140"/>
      <c r="AO47" s="671"/>
      <c r="AP47" s="672"/>
      <c r="AQ47" s="740"/>
      <c r="AR47" s="1140"/>
      <c r="AS47" s="671"/>
      <c r="AT47" s="672"/>
      <c r="AU47" s="740"/>
      <c r="AV47" s="1140"/>
      <c r="AW47" s="671"/>
      <c r="AX47" s="672"/>
      <c r="AY47" s="740"/>
      <c r="AZ47" s="1140"/>
      <c r="BA47" s="671"/>
      <c r="BB47" s="672"/>
      <c r="BC47" s="740"/>
      <c r="BD47" s="1140"/>
      <c r="BE47" s="671"/>
      <c r="BF47" s="672"/>
      <c r="BG47" s="740"/>
      <c r="BH47" s="1140"/>
      <c r="BI47" s="671"/>
      <c r="BJ47" s="672"/>
      <c r="BK47" s="740"/>
      <c r="BL47" s="1140"/>
      <c r="BM47" s="671"/>
      <c r="BN47" s="672"/>
      <c r="BO47" s="740"/>
      <c r="BP47" s="1140"/>
      <c r="BQ47" s="671"/>
      <c r="BR47" s="672"/>
      <c r="BS47" s="740"/>
      <c r="BT47" s="1140"/>
      <c r="BU47" s="671"/>
      <c r="BV47" s="672"/>
      <c r="BW47" s="740"/>
      <c r="BX47" s="1140"/>
      <c r="BY47" s="671"/>
      <c r="BZ47" s="672"/>
      <c r="CA47" s="740"/>
      <c r="CB47" s="1140"/>
      <c r="CC47" s="671"/>
      <c r="CD47" s="672"/>
      <c r="CE47" s="740"/>
      <c r="CF47" s="1140"/>
      <c r="CG47" s="671"/>
      <c r="CH47" s="672"/>
      <c r="CI47" s="740"/>
      <c r="CJ47" s="1140"/>
      <c r="CK47" s="671"/>
      <c r="CL47" s="672"/>
      <c r="CM47" s="740"/>
      <c r="CN47" s="1140"/>
      <c r="CO47" s="671"/>
      <c r="CP47" s="672"/>
      <c r="CQ47" s="740"/>
      <c r="CR47" s="1140"/>
      <c r="CS47" s="671"/>
      <c r="CT47" s="672"/>
      <c r="CU47" s="740"/>
      <c r="CV47" s="1140"/>
      <c r="CW47" s="671"/>
      <c r="CX47" s="672"/>
      <c r="CY47" s="740"/>
      <c r="CZ47" s="1140"/>
      <c r="DA47" s="671"/>
      <c r="DB47" s="672"/>
      <c r="DC47" s="740"/>
      <c r="DD47" s="1140"/>
      <c r="DE47" s="671"/>
      <c r="DF47" s="672"/>
      <c r="DG47" s="740"/>
      <c r="DH47" s="1140"/>
      <c r="DI47" s="671"/>
      <c r="DJ47" s="672"/>
      <c r="DK47" s="740"/>
      <c r="DL47" s="1140"/>
      <c r="DM47" s="671"/>
      <c r="DN47" s="672"/>
      <c r="DO47" s="740"/>
      <c r="DP47" s="1140"/>
      <c r="DQ47" s="671"/>
      <c r="DR47" s="672"/>
      <c r="DS47" s="740"/>
      <c r="DT47" s="1140"/>
      <c r="DU47" s="671"/>
      <c r="DV47" s="672"/>
      <c r="DW47" s="740"/>
      <c r="DX47" s="1140"/>
      <c r="DY47" s="671"/>
      <c r="DZ47" s="672"/>
      <c r="EA47" s="740"/>
      <c r="EB47" s="1140"/>
      <c r="EC47" s="671"/>
      <c r="ED47" s="672"/>
      <c r="EE47" s="740"/>
      <c r="EF47" s="1140"/>
      <c r="EG47" s="671"/>
      <c r="EH47" s="672"/>
      <c r="EI47" s="740"/>
      <c r="EJ47" s="1140"/>
      <c r="EK47" s="671"/>
      <c r="EL47" s="672"/>
      <c r="EM47" s="740"/>
      <c r="EN47" s="1140"/>
      <c r="EO47" s="671"/>
      <c r="EP47" s="672"/>
      <c r="EQ47" s="740"/>
      <c r="ER47" s="1140"/>
      <c r="ES47" s="671"/>
      <c r="ET47" s="672"/>
      <c r="EU47" s="740"/>
      <c r="EV47" s="1140"/>
      <c r="EW47" s="671"/>
      <c r="EX47" s="672"/>
      <c r="EY47" s="740"/>
      <c r="EZ47" s="1140"/>
      <c r="FA47" s="671"/>
      <c r="FB47" s="672"/>
      <c r="FC47" s="740"/>
      <c r="FD47" s="1140"/>
      <c r="FE47" s="671"/>
      <c r="FF47" s="672"/>
      <c r="FG47" s="740"/>
      <c r="FH47" s="1140"/>
      <c r="FI47" s="671"/>
      <c r="FJ47" s="672"/>
      <c r="FK47" s="740"/>
      <c r="FL47" s="1140"/>
      <c r="FM47" s="671"/>
      <c r="FN47" s="672"/>
      <c r="FO47" s="740"/>
      <c r="FP47" s="1140"/>
      <c r="FQ47" s="671"/>
      <c r="FR47" s="672"/>
      <c r="FS47" s="740"/>
      <c r="FT47" s="1140"/>
      <c r="FU47" s="671"/>
      <c r="FV47" s="672"/>
      <c r="FW47" s="740"/>
      <c r="FX47" s="1140"/>
      <c r="FY47" s="671"/>
      <c r="FZ47" s="672"/>
      <c r="GA47" s="740"/>
      <c r="GB47" s="1140"/>
      <c r="GC47" s="671"/>
      <c r="GD47" s="672"/>
      <c r="GE47" s="740"/>
      <c r="GF47" s="1140"/>
      <c r="GG47" s="671"/>
      <c r="GH47" s="672"/>
      <c r="GI47" s="740"/>
      <c r="GJ47" s="1140"/>
      <c r="GK47" s="671"/>
      <c r="GL47" s="672"/>
      <c r="GM47" s="740"/>
      <c r="GN47" s="1140"/>
      <c r="GO47" s="671"/>
      <c r="GP47" s="672"/>
      <c r="GQ47" s="740"/>
      <c r="GR47" s="1140"/>
      <c r="GS47" s="671"/>
      <c r="GT47" s="672"/>
      <c r="GU47" s="740"/>
      <c r="GV47" s="1140"/>
      <c r="GW47" s="671"/>
      <c r="GX47" s="672"/>
      <c r="GY47" s="740"/>
      <c r="GZ47" s="1140"/>
      <c r="HA47" s="671"/>
      <c r="HB47" s="672"/>
      <c r="HC47" s="740"/>
      <c r="HD47" s="1140"/>
      <c r="HE47" s="671"/>
      <c r="HF47" s="672"/>
      <c r="HG47" s="740"/>
      <c r="HH47" s="1140"/>
      <c r="HI47" s="671"/>
      <c r="HJ47" s="672"/>
      <c r="HK47" s="740"/>
      <c r="HL47" s="1140"/>
      <c r="HM47" s="671"/>
      <c r="HN47" s="672"/>
      <c r="HO47" s="740"/>
      <c r="HP47" s="1140"/>
      <c r="HQ47" s="671"/>
      <c r="HR47" s="672"/>
      <c r="HS47" s="740"/>
      <c r="HT47" s="1140"/>
      <c r="HU47" s="671"/>
      <c r="HV47" s="672"/>
      <c r="HW47" s="740"/>
      <c r="HX47" s="1140"/>
      <c r="HY47" s="671"/>
      <c r="HZ47" s="672"/>
      <c r="IA47" s="740"/>
      <c r="IB47" s="1140"/>
      <c r="IC47" s="671"/>
      <c r="ID47" s="672"/>
      <c r="IE47" s="740"/>
      <c r="IF47" s="1140"/>
      <c r="IG47" s="671"/>
      <c r="IH47" s="672"/>
      <c r="II47" s="740"/>
      <c r="IJ47" s="1140"/>
      <c r="IK47" s="671"/>
      <c r="IL47" s="672"/>
      <c r="IM47" s="740"/>
      <c r="IN47" s="1140"/>
      <c r="IO47" s="671"/>
      <c r="IP47" s="672"/>
      <c r="IQ47" s="740"/>
      <c r="IR47" s="1140"/>
      <c r="IS47" s="671"/>
      <c r="IT47" s="672"/>
      <c r="IU47" s="740"/>
      <c r="IV47" s="1140"/>
      <c r="IW47" s="671"/>
      <c r="IX47" s="672"/>
      <c r="IY47" s="740"/>
      <c r="IZ47" s="1140"/>
      <c r="JA47" s="671"/>
      <c r="JB47" s="672"/>
      <c r="JC47" s="740"/>
      <c r="JD47" s="1140"/>
      <c r="JE47" s="671"/>
      <c r="JF47" s="672"/>
      <c r="JG47" s="740"/>
      <c r="JH47" s="1140"/>
      <c r="JI47" s="671"/>
      <c r="JJ47" s="672"/>
      <c r="JK47" s="740"/>
      <c r="JL47" s="1140"/>
      <c r="JM47" s="671"/>
      <c r="JN47" s="672"/>
      <c r="JO47" s="740"/>
      <c r="JP47" s="1140"/>
      <c r="JQ47" s="671"/>
      <c r="JR47" s="672"/>
      <c r="JS47" s="740"/>
      <c r="JT47" s="1140"/>
      <c r="JU47" s="671"/>
      <c r="JV47" s="672"/>
      <c r="JW47" s="740"/>
      <c r="JX47" s="1140"/>
      <c r="JY47" s="671"/>
      <c r="JZ47" s="672"/>
      <c r="KA47" s="740"/>
      <c r="KB47" s="1140"/>
      <c r="KC47" s="671"/>
      <c r="KD47" s="672"/>
      <c r="KE47" s="740"/>
      <c r="KF47" s="1140"/>
      <c r="KG47" s="671"/>
      <c r="KH47" s="672"/>
      <c r="KI47" s="740"/>
      <c r="KJ47" s="1140"/>
      <c r="KK47" s="671"/>
      <c r="KL47" s="672"/>
      <c r="KM47" s="740"/>
      <c r="KN47" s="1140"/>
      <c r="KO47" s="671"/>
      <c r="KP47" s="672"/>
      <c r="KQ47" s="740"/>
      <c r="KR47" s="1140"/>
      <c r="KS47" s="671"/>
      <c r="KT47" s="672"/>
      <c r="KU47" s="740"/>
      <c r="KV47" s="1140"/>
      <c r="KW47" s="671"/>
      <c r="KX47" s="672"/>
      <c r="KY47" s="740"/>
      <c r="KZ47" s="1140"/>
      <c r="LA47" s="671"/>
      <c r="LB47" s="672"/>
      <c r="LC47" s="740"/>
      <c r="LD47" s="1140"/>
      <c r="LE47" s="671"/>
      <c r="LF47" s="672"/>
      <c r="LG47" s="740"/>
      <c r="LH47" s="1140"/>
      <c r="LI47" s="671"/>
      <c r="LJ47" s="672"/>
      <c r="LK47" s="740"/>
      <c r="LL47" s="1140"/>
      <c r="LM47" s="671"/>
      <c r="LN47" s="672"/>
      <c r="LO47" s="740"/>
      <c r="LP47" s="1140"/>
      <c r="LQ47" s="671"/>
      <c r="LR47" s="672"/>
      <c r="LS47" s="740"/>
      <c r="LT47" s="1140"/>
      <c r="LU47" s="671"/>
      <c r="LV47" s="672"/>
      <c r="LW47" s="740"/>
      <c r="LX47" s="1140"/>
      <c r="LY47" s="671"/>
      <c r="LZ47" s="672"/>
      <c r="MA47" s="740"/>
      <c r="MB47" s="1140"/>
      <c r="MC47" s="671"/>
      <c r="MD47" s="672"/>
      <c r="ME47" s="740"/>
      <c r="MF47" s="1140"/>
      <c r="MG47" s="671"/>
      <c r="MH47" s="672"/>
      <c r="MI47" s="740"/>
      <c r="MJ47" s="1140"/>
      <c r="MK47" s="671"/>
      <c r="ML47" s="672"/>
      <c r="MM47" s="740"/>
      <c r="MN47" s="1140"/>
      <c r="MO47" s="671"/>
      <c r="MP47" s="672"/>
      <c r="MQ47" s="740"/>
      <c r="MR47" s="1140"/>
      <c r="MS47" s="671"/>
      <c r="MT47" s="672"/>
      <c r="MU47" s="740"/>
      <c r="MV47" s="1140"/>
      <c r="MW47" s="671"/>
      <c r="MX47" s="672"/>
      <c r="MY47" s="740"/>
      <c r="MZ47" s="1140"/>
      <c r="NA47" s="671"/>
      <c r="NB47" s="672"/>
      <c r="NC47" s="740"/>
      <c r="ND47" s="1140"/>
      <c r="NE47" s="671"/>
      <c r="NF47" s="672"/>
      <c r="NG47" s="740"/>
      <c r="NH47" s="1140"/>
      <c r="NI47" s="671"/>
      <c r="NJ47" s="672"/>
      <c r="NK47" s="740"/>
      <c r="NL47" s="1140"/>
      <c r="NM47" s="671"/>
      <c r="NN47" s="672"/>
      <c r="NO47" s="740"/>
      <c r="NP47" s="1140"/>
      <c r="NQ47" s="671"/>
      <c r="NR47" s="672"/>
      <c r="NS47" s="740"/>
      <c r="NT47" s="1140"/>
      <c r="NU47" s="671"/>
      <c r="NV47" s="672"/>
      <c r="NW47" s="740"/>
      <c r="NX47" s="1140"/>
      <c r="NY47" s="671"/>
      <c r="NZ47" s="672"/>
      <c r="OA47" s="740"/>
      <c r="OB47" s="1140"/>
      <c r="OC47" s="671"/>
      <c r="OD47" s="672"/>
      <c r="OE47" s="740"/>
      <c r="OF47" s="1140"/>
      <c r="OG47" s="671"/>
      <c r="OH47" s="672"/>
      <c r="OI47" s="740"/>
      <c r="OJ47" s="1140"/>
      <c r="OK47" s="671"/>
      <c r="OL47" s="672"/>
      <c r="OM47" s="740"/>
      <c r="ON47" s="1140"/>
      <c r="OO47" s="671"/>
      <c r="OP47" s="672"/>
      <c r="OQ47" s="740"/>
      <c r="OR47" s="1140"/>
      <c r="OS47" s="671"/>
      <c r="OT47" s="672"/>
      <c r="OU47" s="740"/>
      <c r="OV47" s="1140"/>
      <c r="OW47" s="671"/>
      <c r="OX47" s="672"/>
      <c r="OY47" s="740"/>
      <c r="OZ47" s="1140"/>
      <c r="PA47" s="671"/>
      <c r="PB47" s="672"/>
      <c r="PC47" s="740"/>
      <c r="PD47" s="1140"/>
      <c r="PE47" s="671"/>
      <c r="PF47" s="672"/>
      <c r="PG47" s="740"/>
      <c r="PH47" s="1140"/>
      <c r="PI47" s="671"/>
      <c r="PJ47" s="672"/>
      <c r="PK47" s="740"/>
      <c r="PL47" s="1140"/>
      <c r="PM47" s="671"/>
      <c r="PN47" s="672"/>
      <c r="PO47" s="740"/>
      <c r="PP47" s="1140"/>
      <c r="PQ47" s="671"/>
      <c r="PR47" s="672"/>
      <c r="PS47" s="740"/>
      <c r="PT47" s="1140"/>
      <c r="PU47" s="671"/>
      <c r="PV47" s="672"/>
      <c r="PW47" s="740"/>
      <c r="PX47" s="1140"/>
      <c r="PY47" s="671"/>
      <c r="PZ47" s="672"/>
      <c r="QA47" s="740"/>
      <c r="QB47" s="1140"/>
      <c r="QC47" s="671"/>
      <c r="QD47" s="672"/>
      <c r="QE47" s="740"/>
      <c r="QF47" s="1140"/>
      <c r="QG47" s="671"/>
      <c r="QH47" s="672"/>
      <c r="QI47" s="740"/>
      <c r="QJ47" s="1140"/>
      <c r="QK47" s="671"/>
      <c r="QL47" s="672"/>
      <c r="QM47" s="740"/>
      <c r="QN47" s="1140"/>
      <c r="QO47" s="671"/>
      <c r="QP47" s="672"/>
      <c r="QQ47" s="740"/>
      <c r="QR47" s="1140"/>
      <c r="QS47" s="671"/>
      <c r="QT47" s="672"/>
      <c r="QU47" s="740"/>
      <c r="QV47" s="1140"/>
      <c r="QW47" s="671"/>
      <c r="QX47" s="672"/>
      <c r="QY47" s="740"/>
      <c r="QZ47" s="1140"/>
      <c r="RA47" s="671"/>
      <c r="RB47" s="672"/>
      <c r="RC47" s="740"/>
      <c r="RD47" s="1140"/>
      <c r="RE47" s="671"/>
      <c r="RF47" s="672"/>
      <c r="RG47" s="740"/>
      <c r="RH47" s="1140"/>
      <c r="RI47" s="671"/>
      <c r="RJ47" s="672"/>
      <c r="RK47" s="740"/>
      <c r="RL47" s="1140"/>
      <c r="RM47" s="671"/>
      <c r="RN47" s="672"/>
      <c r="RO47" s="740"/>
      <c r="RP47" s="1140"/>
      <c r="RQ47" s="671"/>
      <c r="RR47" s="672"/>
      <c r="RS47" s="740"/>
      <c r="RT47" s="1140"/>
      <c r="RU47" s="671"/>
      <c r="RV47" s="672"/>
      <c r="RW47" s="740"/>
      <c r="RX47" s="1140"/>
      <c r="RY47" s="671"/>
      <c r="RZ47" s="672"/>
      <c r="SA47" s="740"/>
      <c r="SB47" s="1140"/>
      <c r="SC47" s="671"/>
      <c r="SD47" s="672"/>
      <c r="SE47" s="740"/>
      <c r="SF47" s="1140"/>
      <c r="SG47" s="671"/>
      <c r="SH47" s="672"/>
      <c r="SI47" s="740"/>
      <c r="SJ47" s="1140"/>
      <c r="SK47" s="671"/>
      <c r="SL47" s="672"/>
      <c r="SM47" s="740"/>
      <c r="SN47" s="1140"/>
      <c r="SO47" s="671"/>
      <c r="SP47" s="672"/>
      <c r="SQ47" s="740"/>
      <c r="SR47" s="1140"/>
      <c r="SS47" s="671"/>
      <c r="ST47" s="672"/>
      <c r="SU47" s="740"/>
      <c r="SV47" s="1140"/>
      <c r="SW47" s="671"/>
      <c r="SX47" s="672"/>
      <c r="SY47" s="740"/>
      <c r="SZ47" s="1140"/>
      <c r="TA47" s="671"/>
      <c r="TB47" s="672"/>
      <c r="TC47" s="740"/>
      <c r="TD47" s="1140"/>
      <c r="TE47" s="671"/>
      <c r="TF47" s="672"/>
      <c r="TG47" s="740"/>
      <c r="TH47" s="1140"/>
      <c r="TI47" s="671"/>
      <c r="TJ47" s="672"/>
      <c r="TK47" s="740"/>
      <c r="TL47" s="1140"/>
      <c r="TM47" s="671"/>
      <c r="TN47" s="672"/>
      <c r="TO47" s="740"/>
      <c r="TP47" s="1140"/>
      <c r="TQ47" s="671"/>
      <c r="TR47" s="672"/>
      <c r="TS47" s="740"/>
      <c r="TT47" s="1140"/>
      <c r="TU47" s="671"/>
      <c r="TV47" s="672"/>
      <c r="TW47" s="740"/>
      <c r="TX47" s="1140"/>
      <c r="TY47" s="671"/>
      <c r="TZ47" s="672"/>
      <c r="UA47" s="740"/>
      <c r="UB47" s="1140"/>
      <c r="UC47" s="671"/>
      <c r="UD47" s="672"/>
      <c r="UE47" s="740"/>
      <c r="UF47" s="1140"/>
      <c r="UG47" s="671"/>
      <c r="UH47" s="672"/>
      <c r="UI47" s="740"/>
      <c r="UJ47" s="1140"/>
      <c r="UK47" s="671"/>
      <c r="UL47" s="672"/>
      <c r="UM47" s="740"/>
      <c r="UN47" s="1140"/>
      <c r="UO47" s="671"/>
      <c r="UP47" s="672"/>
      <c r="UQ47" s="740"/>
      <c r="UR47" s="1140"/>
      <c r="US47" s="671"/>
      <c r="UT47" s="672"/>
      <c r="UU47" s="740"/>
      <c r="UV47" s="1140"/>
      <c r="UW47" s="671"/>
      <c r="UX47" s="672"/>
      <c r="UY47" s="740"/>
      <c r="UZ47" s="1140"/>
      <c r="VA47" s="671"/>
      <c r="VB47" s="672"/>
      <c r="VC47" s="740"/>
      <c r="VD47" s="1140"/>
      <c r="VE47" s="671"/>
      <c r="VF47" s="672"/>
      <c r="VG47" s="740"/>
      <c r="VH47" s="1140"/>
      <c r="VI47" s="671"/>
      <c r="VJ47" s="672"/>
      <c r="VK47" s="740"/>
      <c r="VL47" s="1140"/>
      <c r="VM47" s="671"/>
      <c r="VN47" s="672"/>
      <c r="VO47" s="740"/>
      <c r="VP47" s="1140"/>
      <c r="VQ47" s="671"/>
      <c r="VR47" s="672"/>
      <c r="VS47" s="740"/>
      <c r="VT47" s="1140"/>
      <c r="VU47" s="671"/>
      <c r="VV47" s="672"/>
      <c r="VW47" s="740"/>
      <c r="VX47" s="1140"/>
      <c r="VY47" s="671"/>
      <c r="VZ47" s="672"/>
      <c r="WA47" s="740"/>
      <c r="WB47" s="1140"/>
      <c r="WC47" s="671"/>
      <c r="WD47" s="672"/>
      <c r="WE47" s="740"/>
      <c r="WF47" s="1140"/>
      <c r="WG47" s="671"/>
      <c r="WH47" s="672"/>
      <c r="WI47" s="740"/>
      <c r="WJ47" s="1140"/>
      <c r="WK47" s="671"/>
      <c r="WL47" s="672"/>
      <c r="WM47" s="740"/>
      <c r="WN47" s="1140"/>
      <c r="WO47" s="671"/>
      <c r="WP47" s="672"/>
      <c r="WQ47" s="740"/>
      <c r="WR47" s="1140"/>
      <c r="WS47" s="671"/>
      <c r="WT47" s="672"/>
      <c r="WU47" s="740"/>
      <c r="WV47" s="1140"/>
      <c r="WW47" s="671"/>
      <c r="WX47" s="672"/>
      <c r="WY47" s="740"/>
      <c r="WZ47" s="1140"/>
      <c r="XA47" s="671"/>
      <c r="XB47" s="672"/>
      <c r="XC47" s="740"/>
      <c r="XD47" s="1140"/>
      <c r="XE47" s="671"/>
      <c r="XF47" s="672"/>
      <c r="XG47" s="740"/>
      <c r="XH47" s="1140"/>
      <c r="XI47" s="671"/>
      <c r="XJ47" s="672"/>
      <c r="XK47" s="740"/>
      <c r="XL47" s="1140"/>
      <c r="XM47" s="671"/>
      <c r="XN47" s="672"/>
      <c r="XO47" s="740"/>
      <c r="XP47" s="1140"/>
      <c r="XQ47" s="671"/>
      <c r="XR47" s="672"/>
      <c r="XS47" s="740"/>
      <c r="XT47" s="1140"/>
      <c r="XU47" s="671"/>
      <c r="XV47" s="672"/>
      <c r="XW47" s="740"/>
      <c r="XX47" s="1140"/>
      <c r="XY47" s="671"/>
      <c r="XZ47" s="672"/>
      <c r="YA47" s="740"/>
      <c r="YB47" s="1140"/>
      <c r="YC47" s="671"/>
      <c r="YD47" s="672"/>
      <c r="YE47" s="740"/>
      <c r="YF47" s="1140"/>
      <c r="YG47" s="671"/>
      <c r="YH47" s="672"/>
      <c r="YI47" s="740"/>
      <c r="YJ47" s="1140"/>
      <c r="YK47" s="671"/>
      <c r="YL47" s="672"/>
      <c r="YM47" s="740"/>
      <c r="YN47" s="1140"/>
      <c r="YO47" s="671"/>
      <c r="YP47" s="672"/>
      <c r="YQ47" s="740"/>
      <c r="YR47" s="1140"/>
      <c r="YS47" s="671"/>
      <c r="YT47" s="672"/>
      <c r="YU47" s="740"/>
      <c r="YV47" s="1140"/>
      <c r="YW47" s="671"/>
      <c r="YX47" s="672"/>
      <c r="YY47" s="740"/>
      <c r="YZ47" s="1140"/>
      <c r="ZA47" s="671"/>
      <c r="ZB47" s="672"/>
      <c r="ZC47" s="740"/>
      <c r="ZD47" s="1140"/>
      <c r="ZE47" s="671"/>
      <c r="ZF47" s="672"/>
      <c r="ZG47" s="740"/>
      <c r="ZH47" s="1140"/>
      <c r="ZI47" s="671"/>
      <c r="ZJ47" s="672"/>
      <c r="ZK47" s="740"/>
      <c r="ZL47" s="1140"/>
      <c r="ZM47" s="671"/>
      <c r="ZN47" s="672"/>
      <c r="ZO47" s="740"/>
      <c r="ZP47" s="1140"/>
      <c r="ZQ47" s="671"/>
      <c r="ZR47" s="672"/>
      <c r="ZS47" s="740"/>
      <c r="ZT47" s="1140"/>
      <c r="ZU47" s="671"/>
      <c r="ZV47" s="672"/>
      <c r="ZW47" s="740"/>
      <c r="ZX47" s="1140"/>
      <c r="ZY47" s="671"/>
      <c r="ZZ47" s="672"/>
      <c r="AAA47" s="740"/>
      <c r="AAB47" s="1140"/>
      <c r="AAC47" s="671"/>
      <c r="AAD47" s="672"/>
      <c r="AAE47" s="740"/>
      <c r="AAF47" s="1140"/>
      <c r="AAG47" s="671"/>
      <c r="AAH47" s="672"/>
      <c r="AAI47" s="740"/>
      <c r="AAJ47" s="1140"/>
      <c r="AAK47" s="671"/>
      <c r="AAL47" s="672"/>
      <c r="AAM47" s="740"/>
      <c r="AAN47" s="1140"/>
      <c r="AAO47" s="671"/>
      <c r="AAP47" s="672"/>
      <c r="AAQ47" s="740"/>
      <c r="AAR47" s="1140"/>
      <c r="AAS47" s="671"/>
      <c r="AAT47" s="672"/>
      <c r="AAU47" s="740"/>
      <c r="AAV47" s="1140"/>
      <c r="AAW47" s="671"/>
      <c r="AAX47" s="672"/>
      <c r="AAY47" s="740"/>
      <c r="AAZ47" s="1140"/>
      <c r="ABA47" s="671"/>
      <c r="ABB47" s="672"/>
      <c r="ABC47" s="740"/>
      <c r="ABD47" s="1140"/>
      <c r="ABE47" s="671"/>
      <c r="ABF47" s="672"/>
      <c r="ABG47" s="740"/>
      <c r="ABH47" s="1140"/>
      <c r="ABI47" s="671"/>
      <c r="ABJ47" s="672"/>
      <c r="ABK47" s="740"/>
      <c r="ABL47" s="1140"/>
      <c r="ABM47" s="671"/>
      <c r="ABN47" s="672"/>
      <c r="ABO47" s="740"/>
      <c r="ABP47" s="1140"/>
      <c r="ABQ47" s="671"/>
      <c r="ABR47" s="672"/>
      <c r="ABS47" s="740"/>
      <c r="ABT47" s="1140"/>
      <c r="ABU47" s="671"/>
      <c r="ABV47" s="672"/>
      <c r="ABW47" s="740"/>
      <c r="ABX47" s="1140"/>
      <c r="ABY47" s="671"/>
      <c r="ABZ47" s="672"/>
      <c r="ACA47" s="740"/>
      <c r="ACB47" s="1140"/>
      <c r="ACC47" s="671"/>
      <c r="ACD47" s="672"/>
      <c r="ACE47" s="740"/>
      <c r="ACF47" s="1140"/>
      <c r="ACG47" s="671"/>
      <c r="ACH47" s="672"/>
      <c r="ACI47" s="740"/>
      <c r="ACJ47" s="1140"/>
      <c r="ACK47" s="671"/>
      <c r="ACL47" s="672"/>
      <c r="ACM47" s="740"/>
      <c r="ACN47" s="1140"/>
      <c r="ACO47" s="671"/>
      <c r="ACP47" s="672"/>
      <c r="ACQ47" s="740"/>
      <c r="ACR47" s="1140"/>
      <c r="ACS47" s="671"/>
      <c r="ACT47" s="672"/>
      <c r="ACU47" s="740"/>
      <c r="ACV47" s="1140"/>
      <c r="ACW47" s="671"/>
      <c r="ACX47" s="672"/>
      <c r="ACY47" s="740"/>
      <c r="ACZ47" s="1140"/>
      <c r="ADA47" s="671"/>
      <c r="ADB47" s="672"/>
      <c r="ADC47" s="740"/>
      <c r="ADD47" s="1140"/>
      <c r="ADE47" s="671"/>
      <c r="ADF47" s="672"/>
      <c r="ADG47" s="740"/>
      <c r="ADH47" s="1140"/>
      <c r="ADI47" s="671"/>
      <c r="ADJ47" s="672"/>
      <c r="ADK47" s="740"/>
      <c r="ADL47" s="1140"/>
      <c r="ADM47" s="671"/>
      <c r="ADN47" s="672"/>
      <c r="ADO47" s="740"/>
      <c r="ADP47" s="1140"/>
      <c r="ADQ47" s="671"/>
      <c r="ADR47" s="672"/>
      <c r="ADS47" s="740"/>
      <c r="ADT47" s="1140"/>
      <c r="ADU47" s="671"/>
      <c r="ADV47" s="672"/>
      <c r="ADW47" s="740"/>
      <c r="ADX47" s="1140"/>
      <c r="ADY47" s="671"/>
      <c r="ADZ47" s="672"/>
      <c r="AEA47" s="740"/>
      <c r="AEB47" s="1140"/>
      <c r="AEC47" s="671"/>
      <c r="AED47" s="672"/>
      <c r="AEE47" s="740"/>
      <c r="AEF47" s="1140"/>
      <c r="AEG47" s="671"/>
      <c r="AEH47" s="672"/>
      <c r="AEI47" s="740"/>
      <c r="AEJ47" s="1140"/>
      <c r="AEK47" s="671"/>
      <c r="AEL47" s="672"/>
      <c r="AEM47" s="740"/>
      <c r="AEN47" s="1140"/>
      <c r="AEO47" s="671"/>
      <c r="AEP47" s="672"/>
      <c r="AEQ47" s="740"/>
      <c r="AER47" s="1140"/>
      <c r="AES47" s="671"/>
      <c r="AET47" s="672"/>
      <c r="AEU47" s="740"/>
      <c r="AEV47" s="1140"/>
      <c r="AEW47" s="671"/>
      <c r="AEX47" s="672"/>
      <c r="AEY47" s="740"/>
      <c r="AEZ47" s="1140"/>
      <c r="AFA47" s="671"/>
      <c r="AFB47" s="672"/>
      <c r="AFC47" s="740"/>
      <c r="AFD47" s="1140"/>
      <c r="AFE47" s="671"/>
      <c r="AFF47" s="672"/>
      <c r="AFG47" s="740"/>
      <c r="AFH47" s="1140"/>
      <c r="AFI47" s="671"/>
      <c r="AFJ47" s="672"/>
      <c r="AFK47" s="740"/>
      <c r="AFL47" s="1140"/>
      <c r="AFM47" s="671"/>
      <c r="AFN47" s="672"/>
      <c r="AFO47" s="740"/>
      <c r="AFP47" s="1140"/>
      <c r="AFQ47" s="671"/>
      <c r="AFR47" s="672"/>
      <c r="AFS47" s="740"/>
      <c r="AFT47" s="1140"/>
      <c r="AFU47" s="671"/>
      <c r="AFV47" s="672"/>
      <c r="AFW47" s="740"/>
      <c r="AFX47" s="1140"/>
      <c r="AFY47" s="671"/>
      <c r="AFZ47" s="672"/>
      <c r="AGA47" s="740"/>
      <c r="AGB47" s="1140"/>
      <c r="AGC47" s="671"/>
      <c r="AGD47" s="672"/>
      <c r="AGE47" s="740"/>
      <c r="AGF47" s="1140"/>
      <c r="AGG47" s="671"/>
      <c r="AGH47" s="672"/>
      <c r="AGI47" s="740"/>
      <c r="AGJ47" s="1140"/>
      <c r="AGK47" s="671"/>
      <c r="AGL47" s="672"/>
      <c r="AGM47" s="740"/>
      <c r="AGN47" s="1140"/>
      <c r="AGO47" s="671"/>
      <c r="AGP47" s="672"/>
      <c r="AGQ47" s="740"/>
      <c r="AGR47" s="1140"/>
      <c r="AGS47" s="671"/>
      <c r="AGT47" s="672"/>
      <c r="AGU47" s="740"/>
      <c r="AGV47" s="1140"/>
      <c r="AGW47" s="671"/>
      <c r="AGX47" s="672"/>
      <c r="AGY47" s="740"/>
      <c r="AGZ47" s="1140"/>
      <c r="AHA47" s="671"/>
      <c r="AHB47" s="672"/>
      <c r="AHC47" s="740"/>
      <c r="AHD47" s="1140"/>
      <c r="AHE47" s="671"/>
      <c r="AHF47" s="672"/>
      <c r="AHG47" s="740"/>
      <c r="AHH47" s="1140"/>
      <c r="AHI47" s="671"/>
      <c r="AHJ47" s="672"/>
      <c r="AHK47" s="740"/>
      <c r="AHL47" s="1140"/>
      <c r="AHM47" s="671"/>
      <c r="AHN47" s="672"/>
      <c r="AHO47" s="740"/>
      <c r="AHP47" s="1140"/>
      <c r="AHQ47" s="671"/>
      <c r="AHR47" s="672"/>
      <c r="AHS47" s="740"/>
      <c r="AHT47" s="1140"/>
      <c r="AHU47" s="671"/>
      <c r="AHV47" s="672"/>
      <c r="AHW47" s="740"/>
      <c r="AHX47" s="1140"/>
      <c r="AHY47" s="671"/>
      <c r="AHZ47" s="672"/>
      <c r="AIA47" s="740"/>
      <c r="AIB47" s="1140"/>
      <c r="AIC47" s="671"/>
      <c r="AID47" s="672"/>
      <c r="AIE47" s="740"/>
      <c r="AIF47" s="1140"/>
      <c r="AIG47" s="671"/>
      <c r="AIH47" s="672"/>
      <c r="AII47" s="740"/>
      <c r="AIJ47" s="1140"/>
      <c r="AIK47" s="671"/>
      <c r="AIL47" s="672"/>
      <c r="AIM47" s="740"/>
      <c r="AIN47" s="1140"/>
      <c r="AIO47" s="671"/>
      <c r="AIP47" s="672"/>
      <c r="AIQ47" s="740"/>
      <c r="AIR47" s="1140"/>
      <c r="AIS47" s="671"/>
      <c r="AIT47" s="672"/>
      <c r="AIU47" s="740"/>
      <c r="AIV47" s="1140"/>
      <c r="AIW47" s="671"/>
      <c r="AIX47" s="672"/>
      <c r="AIY47" s="740"/>
      <c r="AIZ47" s="1140"/>
      <c r="AJA47" s="671"/>
      <c r="AJB47" s="672"/>
      <c r="AJC47" s="740"/>
      <c r="AJD47" s="1140"/>
      <c r="AJE47" s="671"/>
      <c r="AJF47" s="672"/>
      <c r="AJG47" s="740"/>
      <c r="AJH47" s="1140"/>
      <c r="AJI47" s="671"/>
      <c r="AJJ47" s="672"/>
      <c r="AJK47" s="740"/>
      <c r="AJL47" s="1140"/>
      <c r="AJM47" s="671"/>
      <c r="AJN47" s="672"/>
      <c r="AJO47" s="740"/>
      <c r="AJP47" s="1140"/>
      <c r="AJQ47" s="671"/>
      <c r="AJR47" s="672"/>
      <c r="AJS47" s="740"/>
      <c r="AJT47" s="1140"/>
      <c r="AJU47" s="671"/>
      <c r="AJV47" s="672"/>
      <c r="AJW47" s="740"/>
      <c r="AJX47" s="1140"/>
      <c r="AJY47" s="671"/>
      <c r="AJZ47" s="672"/>
      <c r="AKA47" s="740"/>
      <c r="AKB47" s="1140"/>
      <c r="AKC47" s="671"/>
      <c r="AKD47" s="672"/>
      <c r="AKE47" s="740"/>
      <c r="AKF47" s="1140"/>
      <c r="AKG47" s="671"/>
      <c r="AKH47" s="672"/>
      <c r="AKI47" s="740"/>
      <c r="AKJ47" s="1140"/>
      <c r="AKK47" s="671"/>
      <c r="AKL47" s="672"/>
      <c r="AKM47" s="740"/>
      <c r="AKN47" s="1140"/>
      <c r="AKO47" s="671"/>
      <c r="AKP47" s="672"/>
      <c r="AKQ47" s="740"/>
      <c r="AKR47" s="1140"/>
      <c r="AKS47" s="671"/>
      <c r="AKT47" s="672"/>
      <c r="AKU47" s="740"/>
      <c r="AKV47" s="1140"/>
      <c r="AKW47" s="671"/>
      <c r="AKX47" s="672"/>
      <c r="AKY47" s="740"/>
      <c r="AKZ47" s="1140"/>
      <c r="ALA47" s="671"/>
      <c r="ALB47" s="672"/>
      <c r="ALC47" s="740"/>
      <c r="ALD47" s="1140"/>
      <c r="ALE47" s="671"/>
      <c r="ALF47" s="672"/>
      <c r="ALG47" s="740"/>
      <c r="ALH47" s="1140"/>
      <c r="ALI47" s="671"/>
      <c r="ALJ47" s="672"/>
      <c r="ALK47" s="740"/>
      <c r="ALL47" s="1140"/>
      <c r="ALM47" s="671"/>
      <c r="ALN47" s="672"/>
      <c r="ALO47" s="740"/>
      <c r="ALP47" s="1140"/>
      <c r="ALQ47" s="671"/>
      <c r="ALR47" s="672"/>
      <c r="ALS47" s="740"/>
      <c r="ALT47" s="1140"/>
      <c r="ALU47" s="671"/>
      <c r="ALV47" s="672"/>
      <c r="ALW47" s="740"/>
      <c r="ALX47" s="1140"/>
      <c r="ALY47" s="671"/>
      <c r="ALZ47" s="672"/>
      <c r="AMA47" s="740"/>
      <c r="AMB47" s="1140"/>
      <c r="AMC47" s="671"/>
      <c r="AMD47" s="672"/>
      <c r="AME47" s="740"/>
      <c r="AMF47" s="1140"/>
      <c r="AMG47" s="671"/>
      <c r="AMH47" s="672"/>
      <c r="AMI47" s="740"/>
      <c r="AMJ47" s="1140"/>
      <c r="AMK47" s="671"/>
      <c r="AML47" s="672"/>
      <c r="AMM47" s="740"/>
      <c r="AMN47" s="1140"/>
      <c r="AMO47" s="671"/>
      <c r="AMP47" s="672"/>
      <c r="AMQ47" s="740"/>
      <c r="AMR47" s="1140"/>
      <c r="AMS47" s="671"/>
      <c r="AMT47" s="672"/>
      <c r="AMU47" s="740"/>
      <c r="AMV47" s="1140"/>
      <c r="AMW47" s="671"/>
      <c r="AMX47" s="672"/>
      <c r="AMY47" s="740"/>
      <c r="AMZ47" s="1140"/>
      <c r="ANA47" s="671"/>
      <c r="ANB47" s="672"/>
      <c r="ANC47" s="740"/>
      <c r="AND47" s="1140"/>
      <c r="ANE47" s="671"/>
      <c r="ANF47" s="672"/>
      <c r="ANG47" s="740"/>
      <c r="ANH47" s="1140"/>
      <c r="ANI47" s="671"/>
      <c r="ANJ47" s="672"/>
      <c r="ANK47" s="740"/>
      <c r="ANL47" s="1140"/>
      <c r="ANM47" s="671"/>
      <c r="ANN47" s="672"/>
      <c r="ANO47" s="740"/>
      <c r="ANP47" s="1140"/>
      <c r="ANQ47" s="671"/>
      <c r="ANR47" s="672"/>
      <c r="ANS47" s="740"/>
      <c r="ANT47" s="1140"/>
      <c r="ANU47" s="671"/>
      <c r="ANV47" s="672"/>
      <c r="ANW47" s="740"/>
      <c r="ANX47" s="1140"/>
      <c r="ANY47" s="671"/>
      <c r="ANZ47" s="672"/>
      <c r="AOA47" s="740"/>
      <c r="AOB47" s="1140"/>
      <c r="AOC47" s="671"/>
      <c r="AOD47" s="672"/>
      <c r="AOE47" s="740"/>
      <c r="AOF47" s="1140"/>
      <c r="AOG47" s="671"/>
      <c r="AOH47" s="672"/>
      <c r="AOI47" s="740"/>
      <c r="AOJ47" s="1140"/>
      <c r="AOK47" s="671"/>
      <c r="AOL47" s="672"/>
      <c r="AOM47" s="740"/>
      <c r="AON47" s="1140"/>
      <c r="AOO47" s="671"/>
      <c r="AOP47" s="672"/>
      <c r="AOQ47" s="740"/>
      <c r="AOR47" s="1140"/>
      <c r="AOS47" s="671"/>
      <c r="AOT47" s="672"/>
      <c r="AOU47" s="740"/>
      <c r="AOV47" s="1140"/>
      <c r="AOW47" s="671"/>
      <c r="AOX47" s="672"/>
      <c r="AOY47" s="740"/>
      <c r="AOZ47" s="1140"/>
      <c r="APA47" s="671"/>
      <c r="APB47" s="672"/>
      <c r="APC47" s="740"/>
      <c r="APD47" s="1140"/>
      <c r="APE47" s="671"/>
      <c r="APF47" s="672"/>
      <c r="APG47" s="740"/>
      <c r="APH47" s="1140"/>
      <c r="API47" s="671"/>
      <c r="APJ47" s="672"/>
      <c r="APK47" s="740"/>
      <c r="APL47" s="1140"/>
      <c r="APM47" s="671"/>
      <c r="APN47" s="672"/>
      <c r="APO47" s="740"/>
      <c r="APP47" s="1140"/>
      <c r="APQ47" s="671"/>
      <c r="APR47" s="672"/>
      <c r="APS47" s="740"/>
      <c r="APT47" s="1140"/>
      <c r="APU47" s="671"/>
      <c r="APV47" s="672"/>
      <c r="APW47" s="740"/>
      <c r="APX47" s="1140"/>
      <c r="APY47" s="671"/>
      <c r="APZ47" s="672"/>
      <c r="AQA47" s="740"/>
      <c r="AQB47" s="1140"/>
      <c r="AQC47" s="671"/>
      <c r="AQD47" s="672"/>
      <c r="AQE47" s="740"/>
      <c r="AQF47" s="1140"/>
      <c r="AQG47" s="671"/>
      <c r="AQH47" s="672"/>
      <c r="AQI47" s="740"/>
      <c r="AQJ47" s="1140"/>
      <c r="AQK47" s="671"/>
      <c r="AQL47" s="672"/>
      <c r="AQM47" s="740"/>
      <c r="AQN47" s="1140"/>
      <c r="AQO47" s="671"/>
      <c r="AQP47" s="672"/>
      <c r="AQQ47" s="740"/>
      <c r="AQR47" s="1140"/>
      <c r="AQS47" s="671"/>
      <c r="AQT47" s="672"/>
      <c r="AQU47" s="740"/>
      <c r="AQV47" s="1140"/>
      <c r="AQW47" s="671"/>
      <c r="AQX47" s="672"/>
      <c r="AQY47" s="740"/>
      <c r="AQZ47" s="1140"/>
      <c r="ARA47" s="671"/>
      <c r="ARB47" s="672"/>
      <c r="ARC47" s="740"/>
      <c r="ARD47" s="1140"/>
      <c r="ARE47" s="671"/>
      <c r="ARF47" s="672"/>
      <c r="ARG47" s="740"/>
      <c r="ARH47" s="1140"/>
      <c r="ARI47" s="671"/>
      <c r="ARJ47" s="672"/>
      <c r="ARK47" s="740"/>
      <c r="ARL47" s="1140"/>
      <c r="ARM47" s="671"/>
      <c r="ARN47" s="672"/>
      <c r="ARO47" s="740"/>
      <c r="ARP47" s="1140"/>
      <c r="ARQ47" s="671"/>
      <c r="ARR47" s="672"/>
      <c r="ARS47" s="740"/>
      <c r="ART47" s="1140"/>
      <c r="ARU47" s="671"/>
      <c r="ARV47" s="672"/>
      <c r="ARW47" s="740"/>
      <c r="ARX47" s="1140"/>
      <c r="ARY47" s="671"/>
      <c r="ARZ47" s="672"/>
      <c r="ASA47" s="740"/>
      <c r="ASB47" s="1140"/>
      <c r="ASC47" s="671"/>
      <c r="ASD47" s="672"/>
      <c r="ASE47" s="740"/>
      <c r="ASF47" s="1140"/>
      <c r="ASG47" s="671"/>
      <c r="ASH47" s="672"/>
      <c r="ASI47" s="740"/>
      <c r="ASJ47" s="1140"/>
      <c r="ASK47" s="671"/>
      <c r="ASL47" s="672"/>
      <c r="ASM47" s="740"/>
      <c r="ASN47" s="1140"/>
      <c r="ASO47" s="671"/>
      <c r="ASP47" s="672"/>
      <c r="ASQ47" s="740"/>
      <c r="ASR47" s="1140"/>
      <c r="ASS47" s="671"/>
      <c r="AST47" s="672"/>
      <c r="ASU47" s="740"/>
      <c r="ASV47" s="1140"/>
      <c r="ASW47" s="671"/>
      <c r="ASX47" s="672"/>
      <c r="ASY47" s="740"/>
      <c r="ASZ47" s="1140"/>
      <c r="ATA47" s="671"/>
      <c r="ATB47" s="672"/>
      <c r="ATC47" s="740"/>
      <c r="ATD47" s="1140"/>
      <c r="ATE47" s="671"/>
      <c r="ATF47" s="672"/>
      <c r="ATG47" s="740"/>
      <c r="ATH47" s="1140"/>
      <c r="ATI47" s="671"/>
      <c r="ATJ47" s="672"/>
      <c r="ATK47" s="740"/>
      <c r="ATL47" s="1140"/>
      <c r="ATM47" s="671"/>
      <c r="ATN47" s="672"/>
      <c r="ATO47" s="740"/>
      <c r="ATP47" s="1140"/>
      <c r="ATQ47" s="671"/>
      <c r="ATR47" s="672"/>
      <c r="ATS47" s="740"/>
      <c r="ATT47" s="1140"/>
      <c r="ATU47" s="671"/>
      <c r="ATV47" s="672"/>
      <c r="ATW47" s="740"/>
      <c r="ATX47" s="1140"/>
      <c r="ATY47" s="671"/>
      <c r="ATZ47" s="672"/>
      <c r="AUA47" s="740"/>
      <c r="AUB47" s="1140"/>
      <c r="AUC47" s="671"/>
      <c r="AUD47" s="672"/>
      <c r="AUE47" s="740"/>
      <c r="AUF47" s="1140"/>
      <c r="AUG47" s="671"/>
      <c r="AUH47" s="672"/>
      <c r="AUI47" s="740"/>
      <c r="AUJ47" s="1140"/>
      <c r="AUK47" s="671"/>
      <c r="AUL47" s="672"/>
      <c r="AUM47" s="740"/>
      <c r="AUN47" s="1140"/>
      <c r="AUO47" s="671"/>
      <c r="AUP47" s="672"/>
      <c r="AUQ47" s="740"/>
      <c r="AUR47" s="1140"/>
      <c r="AUS47" s="671"/>
      <c r="AUT47" s="672"/>
      <c r="AUU47" s="740"/>
      <c r="AUV47" s="1140"/>
      <c r="AUW47" s="671"/>
      <c r="AUX47" s="672"/>
      <c r="AUY47" s="740"/>
      <c r="AUZ47" s="1140"/>
      <c r="AVA47" s="671"/>
      <c r="AVB47" s="672"/>
      <c r="AVC47" s="740"/>
      <c r="AVD47" s="1140"/>
      <c r="AVE47" s="671"/>
      <c r="AVF47" s="672"/>
      <c r="AVG47" s="740"/>
      <c r="AVH47" s="1140"/>
      <c r="AVI47" s="671"/>
      <c r="AVJ47" s="672"/>
      <c r="AVK47" s="740"/>
      <c r="AVL47" s="1140"/>
      <c r="AVM47" s="671"/>
      <c r="AVN47" s="672"/>
      <c r="AVO47" s="740"/>
      <c r="AVP47" s="1140"/>
      <c r="AVQ47" s="671"/>
      <c r="AVR47" s="672"/>
      <c r="AVS47" s="740"/>
      <c r="AVT47" s="1140"/>
      <c r="AVU47" s="671"/>
      <c r="AVV47" s="672"/>
      <c r="AVW47" s="740"/>
      <c r="AVX47" s="1140"/>
      <c r="AVY47" s="671"/>
      <c r="AVZ47" s="672"/>
      <c r="AWA47" s="740"/>
      <c r="AWB47" s="1140"/>
      <c r="AWC47" s="671"/>
      <c r="AWD47" s="672"/>
      <c r="AWE47" s="740"/>
      <c r="AWF47" s="1140"/>
      <c r="AWG47" s="671"/>
      <c r="AWH47" s="672"/>
      <c r="AWI47" s="740"/>
      <c r="AWJ47" s="1140"/>
      <c r="AWK47" s="671"/>
      <c r="AWL47" s="672"/>
      <c r="AWM47" s="740"/>
      <c r="AWN47" s="1140"/>
      <c r="AWO47" s="671"/>
      <c r="AWP47" s="672"/>
      <c r="AWQ47" s="740"/>
      <c r="AWR47" s="1140"/>
      <c r="AWS47" s="671"/>
      <c r="AWT47" s="672"/>
      <c r="AWU47" s="740"/>
      <c r="AWV47" s="1140"/>
      <c r="AWW47" s="671"/>
      <c r="AWX47" s="672"/>
      <c r="AWY47" s="740"/>
      <c r="AWZ47" s="1140"/>
      <c r="AXA47" s="671"/>
      <c r="AXB47" s="672"/>
      <c r="AXC47" s="740"/>
      <c r="AXD47" s="1140"/>
      <c r="AXE47" s="671"/>
      <c r="AXF47" s="672"/>
      <c r="AXG47" s="740"/>
      <c r="AXH47" s="1140"/>
      <c r="AXI47" s="671"/>
      <c r="AXJ47" s="672"/>
      <c r="AXK47" s="740"/>
      <c r="AXL47" s="1140"/>
      <c r="AXM47" s="671"/>
      <c r="AXN47" s="672"/>
      <c r="AXO47" s="740"/>
      <c r="AXP47" s="1140"/>
      <c r="AXQ47" s="671"/>
      <c r="AXR47" s="672"/>
      <c r="AXS47" s="740"/>
      <c r="AXT47" s="1140"/>
      <c r="AXU47" s="671"/>
      <c r="AXV47" s="672"/>
      <c r="AXW47" s="740"/>
      <c r="AXX47" s="1140"/>
      <c r="AXY47" s="671"/>
      <c r="AXZ47" s="672"/>
      <c r="AYA47" s="740"/>
      <c r="AYB47" s="1140"/>
      <c r="AYC47" s="671"/>
      <c r="AYD47" s="672"/>
      <c r="AYE47" s="740"/>
      <c r="AYF47" s="1140"/>
      <c r="AYG47" s="671"/>
      <c r="AYH47" s="672"/>
      <c r="AYI47" s="740"/>
      <c r="AYJ47" s="1140"/>
      <c r="AYK47" s="671"/>
      <c r="AYL47" s="672"/>
      <c r="AYM47" s="740"/>
      <c r="AYN47" s="1140"/>
      <c r="AYO47" s="671"/>
      <c r="AYP47" s="672"/>
      <c r="AYQ47" s="740"/>
      <c r="AYR47" s="1140"/>
      <c r="AYS47" s="671"/>
      <c r="AYT47" s="672"/>
      <c r="AYU47" s="740"/>
      <c r="AYV47" s="1140"/>
      <c r="AYW47" s="671"/>
      <c r="AYX47" s="672"/>
      <c r="AYY47" s="740"/>
      <c r="AYZ47" s="1140"/>
      <c r="AZA47" s="671"/>
      <c r="AZB47" s="672"/>
      <c r="AZC47" s="740"/>
      <c r="AZD47" s="1140"/>
      <c r="AZE47" s="671"/>
      <c r="AZF47" s="672"/>
      <c r="AZG47" s="740"/>
      <c r="AZH47" s="1140"/>
      <c r="AZI47" s="671"/>
      <c r="AZJ47" s="672"/>
      <c r="AZK47" s="740"/>
      <c r="AZL47" s="1140"/>
      <c r="AZM47" s="671"/>
      <c r="AZN47" s="672"/>
      <c r="AZO47" s="740"/>
      <c r="AZP47" s="1140"/>
      <c r="AZQ47" s="671"/>
      <c r="AZR47" s="672"/>
      <c r="AZS47" s="740"/>
      <c r="AZT47" s="1140"/>
      <c r="AZU47" s="671"/>
      <c r="AZV47" s="672"/>
      <c r="AZW47" s="740"/>
      <c r="AZX47" s="1140"/>
      <c r="AZY47" s="671"/>
      <c r="AZZ47" s="672"/>
      <c r="BAA47" s="740"/>
      <c r="BAB47" s="1140"/>
      <c r="BAC47" s="671"/>
      <c r="BAD47" s="672"/>
      <c r="BAE47" s="740"/>
      <c r="BAF47" s="1140"/>
      <c r="BAG47" s="671"/>
      <c r="BAH47" s="672"/>
      <c r="BAI47" s="740"/>
      <c r="BAJ47" s="1140"/>
      <c r="BAK47" s="671"/>
      <c r="BAL47" s="672"/>
      <c r="BAM47" s="740"/>
      <c r="BAN47" s="1140"/>
      <c r="BAO47" s="671"/>
      <c r="BAP47" s="672"/>
      <c r="BAQ47" s="740"/>
      <c r="BAR47" s="1140"/>
      <c r="BAS47" s="671"/>
      <c r="BAT47" s="672"/>
      <c r="BAU47" s="740"/>
      <c r="BAV47" s="1140"/>
      <c r="BAW47" s="671"/>
      <c r="BAX47" s="672"/>
      <c r="BAY47" s="740"/>
      <c r="BAZ47" s="1140"/>
      <c r="BBA47" s="671"/>
      <c r="BBB47" s="672"/>
      <c r="BBC47" s="740"/>
      <c r="BBD47" s="1140"/>
      <c r="BBE47" s="671"/>
      <c r="BBF47" s="672"/>
      <c r="BBG47" s="740"/>
      <c r="BBH47" s="1140"/>
      <c r="BBI47" s="671"/>
      <c r="BBJ47" s="672"/>
      <c r="BBK47" s="740"/>
      <c r="BBL47" s="1140"/>
      <c r="BBM47" s="671"/>
      <c r="BBN47" s="672"/>
      <c r="BBO47" s="740"/>
      <c r="BBP47" s="1140"/>
      <c r="BBQ47" s="671"/>
      <c r="BBR47" s="672"/>
      <c r="BBS47" s="740"/>
      <c r="BBT47" s="1140"/>
      <c r="BBU47" s="671"/>
      <c r="BBV47" s="672"/>
      <c r="BBW47" s="740"/>
      <c r="BBX47" s="1140"/>
      <c r="BBY47" s="671"/>
      <c r="BBZ47" s="672"/>
      <c r="BCA47" s="740"/>
      <c r="BCB47" s="1140"/>
      <c r="BCC47" s="671"/>
      <c r="BCD47" s="672"/>
      <c r="BCE47" s="740"/>
      <c r="BCF47" s="1140"/>
      <c r="BCG47" s="671"/>
      <c r="BCH47" s="672"/>
      <c r="BCI47" s="740"/>
      <c r="BCJ47" s="1140"/>
      <c r="BCK47" s="671"/>
      <c r="BCL47" s="672"/>
      <c r="BCM47" s="740"/>
      <c r="BCN47" s="1140"/>
      <c r="BCO47" s="671"/>
      <c r="BCP47" s="672"/>
      <c r="BCQ47" s="740"/>
      <c r="BCR47" s="1140"/>
      <c r="BCS47" s="671"/>
      <c r="BCT47" s="672"/>
      <c r="BCU47" s="740"/>
      <c r="BCV47" s="1140"/>
      <c r="BCW47" s="671"/>
      <c r="BCX47" s="672"/>
      <c r="BCY47" s="740"/>
      <c r="BCZ47" s="1140"/>
      <c r="BDA47" s="671"/>
      <c r="BDB47" s="672"/>
      <c r="BDC47" s="740"/>
      <c r="BDD47" s="1140"/>
      <c r="BDE47" s="671"/>
      <c r="BDF47" s="672"/>
      <c r="BDG47" s="740"/>
      <c r="BDH47" s="1140"/>
      <c r="BDI47" s="671"/>
      <c r="BDJ47" s="672"/>
      <c r="BDK47" s="740"/>
      <c r="BDL47" s="1140"/>
      <c r="BDM47" s="671"/>
      <c r="BDN47" s="672"/>
      <c r="BDO47" s="740"/>
      <c r="BDP47" s="1140"/>
      <c r="BDQ47" s="671"/>
      <c r="BDR47" s="672"/>
      <c r="BDS47" s="740"/>
      <c r="BDT47" s="1140"/>
      <c r="BDU47" s="671"/>
      <c r="BDV47" s="672"/>
      <c r="BDW47" s="740"/>
      <c r="BDX47" s="1140"/>
      <c r="BDY47" s="671"/>
      <c r="BDZ47" s="672"/>
      <c r="BEA47" s="740"/>
      <c r="BEB47" s="1140"/>
      <c r="BEC47" s="671"/>
      <c r="BED47" s="672"/>
      <c r="BEE47" s="740"/>
      <c r="BEF47" s="1140"/>
      <c r="BEG47" s="671"/>
      <c r="BEH47" s="672"/>
      <c r="BEI47" s="740"/>
      <c r="BEJ47" s="1140"/>
      <c r="BEK47" s="671"/>
      <c r="BEL47" s="672"/>
      <c r="BEM47" s="740"/>
      <c r="BEN47" s="1140"/>
      <c r="BEO47" s="671"/>
      <c r="BEP47" s="672"/>
      <c r="BEQ47" s="740"/>
      <c r="BER47" s="1140"/>
      <c r="BES47" s="671"/>
      <c r="BET47" s="672"/>
      <c r="BEU47" s="740"/>
      <c r="BEV47" s="1140"/>
      <c r="BEW47" s="671"/>
      <c r="BEX47" s="672"/>
      <c r="BEY47" s="740"/>
      <c r="BEZ47" s="1140"/>
      <c r="BFA47" s="671"/>
      <c r="BFB47" s="672"/>
      <c r="BFC47" s="740"/>
      <c r="BFD47" s="1140"/>
      <c r="BFE47" s="671"/>
      <c r="BFF47" s="672"/>
      <c r="BFG47" s="740"/>
      <c r="BFH47" s="1140"/>
      <c r="BFI47" s="671"/>
      <c r="BFJ47" s="672"/>
      <c r="BFK47" s="740"/>
      <c r="BFL47" s="1140"/>
      <c r="BFM47" s="671"/>
      <c r="BFN47" s="672"/>
      <c r="BFO47" s="740"/>
      <c r="BFP47" s="1140"/>
      <c r="BFQ47" s="671"/>
      <c r="BFR47" s="672"/>
      <c r="BFS47" s="740"/>
      <c r="BFT47" s="1140"/>
      <c r="BFU47" s="671"/>
      <c r="BFV47" s="672"/>
      <c r="BFW47" s="740"/>
      <c r="BFX47" s="1140"/>
      <c r="BFY47" s="671"/>
      <c r="BFZ47" s="672"/>
      <c r="BGA47" s="740"/>
      <c r="BGB47" s="1140"/>
      <c r="BGC47" s="671"/>
      <c r="BGD47" s="672"/>
      <c r="BGE47" s="740"/>
      <c r="BGF47" s="1140"/>
      <c r="BGG47" s="671"/>
      <c r="BGH47" s="672"/>
      <c r="BGI47" s="740"/>
      <c r="BGJ47" s="1140"/>
      <c r="BGK47" s="671"/>
      <c r="BGL47" s="672"/>
      <c r="BGM47" s="740"/>
      <c r="BGN47" s="1140"/>
      <c r="BGO47" s="671"/>
      <c r="BGP47" s="672"/>
      <c r="BGQ47" s="740"/>
      <c r="BGR47" s="1140"/>
      <c r="BGS47" s="671"/>
      <c r="BGT47" s="672"/>
      <c r="BGU47" s="740"/>
      <c r="BGV47" s="1140"/>
      <c r="BGW47" s="671"/>
      <c r="BGX47" s="672"/>
      <c r="BGY47" s="740"/>
      <c r="BGZ47" s="1140"/>
      <c r="BHA47" s="671"/>
      <c r="BHB47" s="672"/>
      <c r="BHC47" s="740"/>
      <c r="BHD47" s="1140"/>
      <c r="BHE47" s="671"/>
      <c r="BHF47" s="672"/>
      <c r="BHG47" s="740"/>
      <c r="BHH47" s="1140"/>
      <c r="BHI47" s="671"/>
      <c r="BHJ47" s="672"/>
      <c r="BHK47" s="740"/>
      <c r="BHL47" s="1140"/>
      <c r="BHM47" s="671"/>
      <c r="BHN47" s="672"/>
      <c r="BHO47" s="740"/>
      <c r="BHP47" s="1140"/>
      <c r="BHQ47" s="671"/>
      <c r="BHR47" s="672"/>
      <c r="BHS47" s="740"/>
      <c r="BHT47" s="1140"/>
      <c r="BHU47" s="671"/>
      <c r="BHV47" s="672"/>
      <c r="BHW47" s="740"/>
      <c r="BHX47" s="1140"/>
      <c r="BHY47" s="671"/>
      <c r="BHZ47" s="672"/>
      <c r="BIA47" s="740"/>
      <c r="BIB47" s="1140"/>
      <c r="BIC47" s="671"/>
      <c r="BID47" s="672"/>
      <c r="BIE47" s="740"/>
      <c r="BIF47" s="1140"/>
      <c r="BIG47" s="671"/>
      <c r="BIH47" s="672"/>
      <c r="BII47" s="740"/>
      <c r="BIJ47" s="1140"/>
      <c r="BIK47" s="671"/>
      <c r="BIL47" s="672"/>
      <c r="BIM47" s="740"/>
      <c r="BIN47" s="1140"/>
      <c r="BIO47" s="671"/>
      <c r="BIP47" s="672"/>
      <c r="BIQ47" s="740"/>
      <c r="BIR47" s="1140"/>
      <c r="BIS47" s="671"/>
      <c r="BIT47" s="672"/>
      <c r="BIU47" s="740"/>
      <c r="BIV47" s="1140"/>
      <c r="BIW47" s="671"/>
      <c r="BIX47" s="672"/>
      <c r="BIY47" s="740"/>
      <c r="BIZ47" s="1140"/>
      <c r="BJA47" s="671"/>
      <c r="BJB47" s="672"/>
      <c r="BJC47" s="740"/>
      <c r="BJD47" s="1140"/>
      <c r="BJE47" s="671"/>
      <c r="BJF47" s="672"/>
      <c r="BJG47" s="740"/>
      <c r="BJH47" s="1140"/>
      <c r="BJI47" s="671"/>
      <c r="BJJ47" s="672"/>
      <c r="BJK47" s="740"/>
      <c r="BJL47" s="1140"/>
      <c r="BJM47" s="671"/>
      <c r="BJN47" s="672"/>
      <c r="BJO47" s="740"/>
      <c r="BJP47" s="1140"/>
      <c r="BJQ47" s="671"/>
      <c r="BJR47" s="672"/>
      <c r="BJS47" s="740"/>
      <c r="BJT47" s="1140"/>
      <c r="BJU47" s="671"/>
      <c r="BJV47" s="672"/>
      <c r="BJW47" s="740"/>
      <c r="BJX47" s="1140"/>
      <c r="BJY47" s="671"/>
      <c r="BJZ47" s="672"/>
      <c r="BKA47" s="740"/>
      <c r="BKB47" s="1140"/>
      <c r="BKC47" s="671"/>
      <c r="BKD47" s="672"/>
      <c r="BKE47" s="740"/>
      <c r="BKF47" s="1140"/>
      <c r="BKG47" s="671"/>
      <c r="BKH47" s="672"/>
      <c r="BKI47" s="740"/>
      <c r="BKJ47" s="1140"/>
      <c r="BKK47" s="671"/>
      <c r="BKL47" s="672"/>
      <c r="BKM47" s="740"/>
      <c r="BKN47" s="1140"/>
      <c r="BKO47" s="671"/>
      <c r="BKP47" s="672"/>
      <c r="BKQ47" s="740"/>
      <c r="BKR47" s="1140"/>
      <c r="BKS47" s="671"/>
      <c r="BKT47" s="672"/>
      <c r="BKU47" s="740"/>
      <c r="BKV47" s="1140"/>
      <c r="BKW47" s="671"/>
      <c r="BKX47" s="672"/>
      <c r="BKY47" s="740"/>
      <c r="BKZ47" s="1140"/>
      <c r="BLA47" s="671"/>
      <c r="BLB47" s="672"/>
      <c r="BLC47" s="740"/>
      <c r="BLD47" s="1140"/>
      <c r="BLE47" s="671"/>
      <c r="BLF47" s="672"/>
      <c r="BLG47" s="740"/>
      <c r="BLH47" s="1140"/>
      <c r="BLI47" s="671"/>
      <c r="BLJ47" s="672"/>
      <c r="BLK47" s="740"/>
      <c r="BLL47" s="1140"/>
      <c r="BLM47" s="671"/>
      <c r="BLN47" s="672"/>
      <c r="BLO47" s="740"/>
      <c r="BLP47" s="1140"/>
      <c r="BLQ47" s="671"/>
      <c r="BLR47" s="672"/>
      <c r="BLS47" s="740"/>
      <c r="BLT47" s="1140"/>
      <c r="BLU47" s="671"/>
      <c r="BLV47" s="672"/>
      <c r="BLW47" s="740"/>
      <c r="BLX47" s="1140"/>
      <c r="BLY47" s="671"/>
      <c r="BLZ47" s="672"/>
      <c r="BMA47" s="740"/>
      <c r="BMB47" s="1140"/>
      <c r="BMC47" s="671"/>
      <c r="BMD47" s="672"/>
      <c r="BME47" s="740"/>
      <c r="BMF47" s="1140"/>
      <c r="BMG47" s="671"/>
      <c r="BMH47" s="672"/>
      <c r="BMI47" s="740"/>
      <c r="BMJ47" s="1140"/>
      <c r="BMK47" s="671"/>
      <c r="BML47" s="672"/>
      <c r="BMM47" s="740"/>
      <c r="BMN47" s="1140"/>
      <c r="BMO47" s="671"/>
      <c r="BMP47" s="672"/>
      <c r="BMQ47" s="740"/>
      <c r="BMR47" s="1140"/>
      <c r="BMS47" s="671"/>
      <c r="BMT47" s="672"/>
      <c r="BMU47" s="740"/>
      <c r="BMV47" s="1140"/>
      <c r="BMW47" s="671"/>
      <c r="BMX47" s="672"/>
      <c r="BMY47" s="740"/>
      <c r="BMZ47" s="1140"/>
      <c r="BNA47" s="671"/>
      <c r="BNB47" s="672"/>
      <c r="BNC47" s="740"/>
      <c r="BND47" s="1140"/>
      <c r="BNE47" s="671"/>
      <c r="BNF47" s="672"/>
      <c r="BNG47" s="740"/>
      <c r="BNH47" s="1140"/>
      <c r="BNI47" s="671"/>
      <c r="BNJ47" s="672"/>
      <c r="BNK47" s="740"/>
      <c r="BNL47" s="1140"/>
      <c r="BNM47" s="671"/>
      <c r="BNN47" s="672"/>
      <c r="BNO47" s="740"/>
      <c r="BNP47" s="1140"/>
      <c r="BNQ47" s="671"/>
      <c r="BNR47" s="672"/>
      <c r="BNS47" s="740"/>
      <c r="BNT47" s="1140"/>
      <c r="BNU47" s="671"/>
      <c r="BNV47" s="672"/>
      <c r="BNW47" s="740"/>
      <c r="BNX47" s="1140"/>
      <c r="BNY47" s="671"/>
      <c r="BNZ47" s="672"/>
      <c r="BOA47" s="740"/>
      <c r="BOB47" s="1140"/>
      <c r="BOC47" s="671"/>
      <c r="BOD47" s="672"/>
      <c r="BOE47" s="740"/>
      <c r="BOF47" s="1140"/>
      <c r="BOG47" s="671"/>
      <c r="BOH47" s="672"/>
      <c r="BOI47" s="740"/>
      <c r="BOJ47" s="1140"/>
      <c r="BOK47" s="671"/>
      <c r="BOL47" s="672"/>
      <c r="BOM47" s="740"/>
      <c r="BON47" s="1140"/>
      <c r="BOO47" s="671"/>
      <c r="BOP47" s="672"/>
      <c r="BOQ47" s="740"/>
      <c r="BOR47" s="1140"/>
      <c r="BOS47" s="671"/>
      <c r="BOT47" s="672"/>
      <c r="BOU47" s="740"/>
      <c r="BOV47" s="1140"/>
      <c r="BOW47" s="671"/>
      <c r="BOX47" s="672"/>
      <c r="BOY47" s="740"/>
      <c r="BOZ47" s="1140"/>
      <c r="BPA47" s="671"/>
      <c r="BPB47" s="672"/>
      <c r="BPC47" s="740"/>
      <c r="BPD47" s="1140"/>
      <c r="BPE47" s="671"/>
      <c r="BPF47" s="672"/>
      <c r="BPG47" s="740"/>
      <c r="BPH47" s="1140"/>
      <c r="BPI47" s="671"/>
      <c r="BPJ47" s="672"/>
      <c r="BPK47" s="740"/>
      <c r="BPL47" s="1140"/>
      <c r="BPM47" s="671"/>
      <c r="BPN47" s="672"/>
      <c r="BPO47" s="740"/>
      <c r="BPP47" s="1140"/>
      <c r="BPQ47" s="671"/>
      <c r="BPR47" s="672"/>
      <c r="BPS47" s="740"/>
      <c r="BPT47" s="1140"/>
      <c r="BPU47" s="671"/>
      <c r="BPV47" s="672"/>
      <c r="BPW47" s="740"/>
      <c r="BPX47" s="1140"/>
      <c r="BPY47" s="671"/>
      <c r="BPZ47" s="672"/>
      <c r="BQA47" s="740"/>
      <c r="BQB47" s="1140"/>
      <c r="BQC47" s="671"/>
      <c r="BQD47" s="672"/>
      <c r="BQE47" s="740"/>
      <c r="BQF47" s="1140"/>
      <c r="BQG47" s="671"/>
      <c r="BQH47" s="672"/>
      <c r="BQI47" s="740"/>
      <c r="BQJ47" s="1140"/>
      <c r="BQK47" s="671"/>
      <c r="BQL47" s="672"/>
      <c r="BQM47" s="740"/>
      <c r="BQN47" s="1140"/>
      <c r="BQO47" s="671"/>
      <c r="BQP47" s="672"/>
      <c r="BQQ47" s="740"/>
      <c r="BQR47" s="1140"/>
      <c r="BQS47" s="671"/>
      <c r="BQT47" s="672"/>
      <c r="BQU47" s="740"/>
      <c r="BQV47" s="1140"/>
      <c r="BQW47" s="671"/>
      <c r="BQX47" s="672"/>
      <c r="BQY47" s="740"/>
      <c r="BQZ47" s="1140"/>
      <c r="BRA47" s="671"/>
      <c r="BRB47" s="672"/>
      <c r="BRC47" s="740"/>
      <c r="BRD47" s="1140"/>
      <c r="BRE47" s="671"/>
      <c r="BRF47" s="672"/>
      <c r="BRG47" s="740"/>
      <c r="BRH47" s="1140"/>
      <c r="BRI47" s="671"/>
      <c r="BRJ47" s="672"/>
      <c r="BRK47" s="740"/>
      <c r="BRL47" s="1140"/>
      <c r="BRM47" s="671"/>
      <c r="BRN47" s="672"/>
      <c r="BRO47" s="740"/>
      <c r="BRP47" s="1140"/>
      <c r="BRQ47" s="671"/>
      <c r="BRR47" s="672"/>
      <c r="BRS47" s="740"/>
      <c r="BRT47" s="1140"/>
      <c r="BRU47" s="671"/>
      <c r="BRV47" s="672"/>
      <c r="BRW47" s="740"/>
      <c r="BRX47" s="1140"/>
      <c r="BRY47" s="671"/>
      <c r="BRZ47" s="672"/>
      <c r="BSA47" s="740"/>
      <c r="BSB47" s="1140"/>
      <c r="BSC47" s="671"/>
      <c r="BSD47" s="672"/>
      <c r="BSE47" s="740"/>
      <c r="BSF47" s="1140"/>
      <c r="BSG47" s="671"/>
      <c r="BSH47" s="672"/>
      <c r="BSI47" s="740"/>
      <c r="BSJ47" s="1140"/>
      <c r="BSK47" s="671"/>
      <c r="BSL47" s="672"/>
      <c r="BSM47" s="740"/>
      <c r="BSN47" s="1140"/>
      <c r="BSO47" s="671"/>
      <c r="BSP47" s="672"/>
      <c r="BSQ47" s="740"/>
      <c r="BSR47" s="1140"/>
      <c r="BSS47" s="671"/>
      <c r="BST47" s="672"/>
      <c r="BSU47" s="740"/>
      <c r="BSV47" s="1140"/>
      <c r="BSW47" s="671"/>
      <c r="BSX47" s="672"/>
      <c r="BSY47" s="740"/>
      <c r="BSZ47" s="1140"/>
      <c r="BTA47" s="671"/>
      <c r="BTB47" s="672"/>
      <c r="BTC47" s="740"/>
      <c r="BTD47" s="1140"/>
      <c r="BTE47" s="671"/>
      <c r="BTF47" s="672"/>
      <c r="BTG47" s="740"/>
      <c r="BTH47" s="1140"/>
      <c r="BTI47" s="671"/>
      <c r="BTJ47" s="672"/>
      <c r="BTK47" s="740"/>
      <c r="BTL47" s="1140"/>
      <c r="BTM47" s="671"/>
      <c r="BTN47" s="672"/>
      <c r="BTO47" s="740"/>
      <c r="BTP47" s="1140"/>
      <c r="BTQ47" s="671"/>
      <c r="BTR47" s="672"/>
      <c r="BTS47" s="740"/>
      <c r="BTT47" s="1140"/>
      <c r="BTU47" s="671"/>
      <c r="BTV47" s="672"/>
      <c r="BTW47" s="740"/>
      <c r="BTX47" s="1140"/>
      <c r="BTY47" s="671"/>
      <c r="BTZ47" s="672"/>
      <c r="BUA47" s="740"/>
      <c r="BUB47" s="1140"/>
      <c r="BUC47" s="671"/>
      <c r="BUD47" s="672"/>
      <c r="BUE47" s="740"/>
      <c r="BUF47" s="1140"/>
      <c r="BUG47" s="671"/>
      <c r="BUH47" s="672"/>
      <c r="BUI47" s="740"/>
      <c r="BUJ47" s="1140"/>
      <c r="BUK47" s="671"/>
      <c r="BUL47" s="672"/>
      <c r="BUM47" s="740"/>
      <c r="BUN47" s="1140"/>
      <c r="BUO47" s="671"/>
      <c r="BUP47" s="672"/>
      <c r="BUQ47" s="740"/>
      <c r="BUR47" s="1140"/>
      <c r="BUS47" s="671"/>
      <c r="BUT47" s="672"/>
      <c r="BUU47" s="740"/>
      <c r="BUV47" s="1140"/>
      <c r="BUW47" s="671"/>
      <c r="BUX47" s="672"/>
      <c r="BUY47" s="740"/>
      <c r="BUZ47" s="1140"/>
      <c r="BVA47" s="671"/>
      <c r="BVB47" s="672"/>
      <c r="BVC47" s="740"/>
      <c r="BVD47" s="1140"/>
      <c r="BVE47" s="671"/>
      <c r="BVF47" s="672"/>
      <c r="BVG47" s="740"/>
      <c r="BVH47" s="1140"/>
      <c r="BVI47" s="671"/>
      <c r="BVJ47" s="672"/>
      <c r="BVK47" s="740"/>
      <c r="BVL47" s="1140"/>
      <c r="BVM47" s="671"/>
      <c r="BVN47" s="672"/>
      <c r="BVO47" s="740"/>
      <c r="BVP47" s="1140"/>
      <c r="BVQ47" s="671"/>
      <c r="BVR47" s="672"/>
      <c r="BVS47" s="740"/>
      <c r="BVT47" s="1140"/>
      <c r="BVU47" s="671"/>
      <c r="BVV47" s="672"/>
      <c r="BVW47" s="740"/>
      <c r="BVX47" s="1140"/>
      <c r="BVY47" s="671"/>
      <c r="BVZ47" s="672"/>
      <c r="BWA47" s="740"/>
      <c r="BWB47" s="1140"/>
      <c r="BWC47" s="671"/>
      <c r="BWD47" s="672"/>
      <c r="BWE47" s="740"/>
      <c r="BWF47" s="1140"/>
      <c r="BWG47" s="671"/>
      <c r="BWH47" s="672"/>
      <c r="BWI47" s="740"/>
      <c r="BWJ47" s="1140"/>
      <c r="BWK47" s="671"/>
      <c r="BWL47" s="672"/>
      <c r="BWM47" s="740"/>
      <c r="BWN47" s="1140"/>
      <c r="BWO47" s="671"/>
      <c r="BWP47" s="672"/>
      <c r="BWQ47" s="740"/>
      <c r="BWR47" s="1140"/>
      <c r="BWS47" s="671"/>
      <c r="BWT47" s="672"/>
      <c r="BWU47" s="740"/>
      <c r="BWV47" s="1140"/>
      <c r="BWW47" s="671"/>
      <c r="BWX47" s="672"/>
      <c r="BWY47" s="740"/>
      <c r="BWZ47" s="1140"/>
      <c r="BXA47" s="671"/>
      <c r="BXB47" s="672"/>
      <c r="BXC47" s="740"/>
      <c r="BXD47" s="1140"/>
      <c r="BXE47" s="671"/>
      <c r="BXF47" s="672"/>
      <c r="BXG47" s="740"/>
      <c r="BXH47" s="1140"/>
      <c r="BXI47" s="671"/>
      <c r="BXJ47" s="672"/>
      <c r="BXK47" s="740"/>
      <c r="BXL47" s="1140"/>
      <c r="BXM47" s="671"/>
      <c r="BXN47" s="672"/>
      <c r="BXO47" s="740"/>
      <c r="BXP47" s="1140"/>
      <c r="BXQ47" s="671"/>
      <c r="BXR47" s="672"/>
      <c r="BXS47" s="740"/>
      <c r="BXT47" s="1140"/>
      <c r="BXU47" s="671"/>
      <c r="BXV47" s="672"/>
      <c r="BXW47" s="740"/>
      <c r="BXX47" s="1140"/>
      <c r="BXY47" s="671"/>
      <c r="BXZ47" s="672"/>
      <c r="BYA47" s="740"/>
      <c r="BYB47" s="1140"/>
      <c r="BYC47" s="671"/>
      <c r="BYD47" s="672"/>
      <c r="BYE47" s="740"/>
      <c r="BYF47" s="1140"/>
      <c r="BYG47" s="671"/>
      <c r="BYH47" s="672"/>
      <c r="BYI47" s="740"/>
      <c r="BYJ47" s="1140"/>
      <c r="BYK47" s="671"/>
      <c r="BYL47" s="672"/>
      <c r="BYM47" s="740"/>
      <c r="BYN47" s="1140"/>
      <c r="BYO47" s="671"/>
      <c r="BYP47" s="672"/>
      <c r="BYQ47" s="740"/>
      <c r="BYR47" s="1140"/>
      <c r="BYS47" s="671"/>
      <c r="BYT47" s="672"/>
      <c r="BYU47" s="740"/>
      <c r="BYV47" s="1140"/>
      <c r="BYW47" s="671"/>
      <c r="BYX47" s="672"/>
      <c r="BYY47" s="740"/>
      <c r="BYZ47" s="1140"/>
      <c r="BZA47" s="671"/>
      <c r="BZB47" s="672"/>
      <c r="BZC47" s="740"/>
      <c r="BZD47" s="1140"/>
      <c r="BZE47" s="671"/>
      <c r="BZF47" s="672"/>
      <c r="BZG47" s="740"/>
      <c r="BZH47" s="1140"/>
      <c r="BZI47" s="671"/>
      <c r="BZJ47" s="672"/>
      <c r="BZK47" s="740"/>
      <c r="BZL47" s="1140"/>
      <c r="BZM47" s="671"/>
      <c r="BZN47" s="672"/>
      <c r="BZO47" s="740"/>
      <c r="BZP47" s="1140"/>
      <c r="BZQ47" s="671"/>
      <c r="BZR47" s="672"/>
      <c r="BZS47" s="740"/>
      <c r="BZT47" s="1140"/>
      <c r="BZU47" s="671"/>
      <c r="BZV47" s="672"/>
      <c r="BZW47" s="740"/>
      <c r="BZX47" s="1140"/>
      <c r="BZY47" s="671"/>
      <c r="BZZ47" s="672"/>
      <c r="CAA47" s="740"/>
      <c r="CAB47" s="1140"/>
      <c r="CAC47" s="671"/>
      <c r="CAD47" s="672"/>
      <c r="CAE47" s="740"/>
      <c r="CAF47" s="1140"/>
      <c r="CAG47" s="671"/>
      <c r="CAH47" s="672"/>
      <c r="CAI47" s="740"/>
      <c r="CAJ47" s="1140"/>
      <c r="CAK47" s="671"/>
      <c r="CAL47" s="672"/>
      <c r="CAM47" s="740"/>
      <c r="CAN47" s="1140"/>
      <c r="CAO47" s="671"/>
      <c r="CAP47" s="672"/>
      <c r="CAQ47" s="740"/>
      <c r="CAR47" s="1140"/>
      <c r="CAS47" s="671"/>
      <c r="CAT47" s="672"/>
      <c r="CAU47" s="740"/>
      <c r="CAV47" s="1140"/>
      <c r="CAW47" s="671"/>
      <c r="CAX47" s="672"/>
      <c r="CAY47" s="740"/>
      <c r="CAZ47" s="1140"/>
      <c r="CBA47" s="671"/>
      <c r="CBB47" s="672"/>
      <c r="CBC47" s="740"/>
      <c r="CBD47" s="1140"/>
      <c r="CBE47" s="671"/>
      <c r="CBF47" s="672"/>
      <c r="CBG47" s="740"/>
      <c r="CBH47" s="1140"/>
      <c r="CBI47" s="671"/>
      <c r="CBJ47" s="672"/>
      <c r="CBK47" s="740"/>
      <c r="CBL47" s="1140"/>
      <c r="CBM47" s="671"/>
      <c r="CBN47" s="672"/>
      <c r="CBO47" s="740"/>
      <c r="CBP47" s="1140"/>
      <c r="CBQ47" s="671"/>
      <c r="CBR47" s="672"/>
      <c r="CBS47" s="740"/>
      <c r="CBT47" s="1140"/>
      <c r="CBU47" s="671"/>
      <c r="CBV47" s="672"/>
      <c r="CBW47" s="740"/>
      <c r="CBX47" s="1140"/>
      <c r="CBY47" s="671"/>
      <c r="CBZ47" s="672"/>
      <c r="CCA47" s="740"/>
      <c r="CCB47" s="1140"/>
      <c r="CCC47" s="671"/>
      <c r="CCD47" s="672"/>
      <c r="CCE47" s="740"/>
      <c r="CCF47" s="1140"/>
      <c r="CCG47" s="671"/>
      <c r="CCH47" s="672"/>
      <c r="CCI47" s="740"/>
      <c r="CCJ47" s="1140"/>
      <c r="CCK47" s="671"/>
      <c r="CCL47" s="672"/>
      <c r="CCM47" s="740"/>
      <c r="CCN47" s="1140"/>
      <c r="CCO47" s="671"/>
      <c r="CCP47" s="672"/>
      <c r="CCQ47" s="740"/>
      <c r="CCR47" s="1140"/>
      <c r="CCS47" s="671"/>
      <c r="CCT47" s="672"/>
      <c r="CCU47" s="740"/>
      <c r="CCV47" s="1140"/>
      <c r="CCW47" s="671"/>
      <c r="CCX47" s="672"/>
      <c r="CCY47" s="740"/>
      <c r="CCZ47" s="1140"/>
      <c r="CDA47" s="671"/>
      <c r="CDB47" s="672"/>
      <c r="CDC47" s="740"/>
      <c r="CDD47" s="1140"/>
      <c r="CDE47" s="671"/>
      <c r="CDF47" s="672"/>
      <c r="CDG47" s="740"/>
      <c r="CDH47" s="1140"/>
      <c r="CDI47" s="671"/>
      <c r="CDJ47" s="672"/>
      <c r="CDK47" s="740"/>
      <c r="CDL47" s="1140"/>
      <c r="CDM47" s="671"/>
      <c r="CDN47" s="672"/>
      <c r="CDO47" s="740"/>
      <c r="CDP47" s="1140"/>
      <c r="CDQ47" s="671"/>
      <c r="CDR47" s="672"/>
      <c r="CDS47" s="740"/>
      <c r="CDT47" s="1140"/>
      <c r="CDU47" s="671"/>
      <c r="CDV47" s="672"/>
      <c r="CDW47" s="740"/>
      <c r="CDX47" s="1140"/>
      <c r="CDY47" s="671"/>
      <c r="CDZ47" s="672"/>
      <c r="CEA47" s="740"/>
      <c r="CEB47" s="1140"/>
      <c r="CEC47" s="671"/>
      <c r="CED47" s="672"/>
      <c r="CEE47" s="740"/>
      <c r="CEF47" s="1140"/>
      <c r="CEG47" s="671"/>
      <c r="CEH47" s="672"/>
      <c r="CEI47" s="740"/>
      <c r="CEJ47" s="1140"/>
      <c r="CEK47" s="671"/>
      <c r="CEL47" s="672"/>
      <c r="CEM47" s="740"/>
      <c r="CEN47" s="1140"/>
      <c r="CEO47" s="671"/>
      <c r="CEP47" s="672"/>
      <c r="CEQ47" s="740"/>
      <c r="CER47" s="1140"/>
      <c r="CES47" s="671"/>
      <c r="CET47" s="672"/>
      <c r="CEU47" s="740"/>
      <c r="CEV47" s="1140"/>
      <c r="CEW47" s="671"/>
      <c r="CEX47" s="672"/>
      <c r="CEY47" s="740"/>
      <c r="CEZ47" s="1140"/>
      <c r="CFA47" s="671"/>
      <c r="CFB47" s="672"/>
      <c r="CFC47" s="740"/>
      <c r="CFD47" s="1140"/>
      <c r="CFE47" s="671"/>
      <c r="CFF47" s="672"/>
      <c r="CFG47" s="740"/>
      <c r="CFH47" s="1140"/>
      <c r="CFI47" s="671"/>
      <c r="CFJ47" s="672"/>
      <c r="CFK47" s="740"/>
      <c r="CFL47" s="1140"/>
      <c r="CFM47" s="671"/>
      <c r="CFN47" s="672"/>
      <c r="CFO47" s="740"/>
      <c r="CFP47" s="1140"/>
      <c r="CFQ47" s="671"/>
      <c r="CFR47" s="672"/>
      <c r="CFS47" s="740"/>
      <c r="CFT47" s="1140"/>
      <c r="CFU47" s="671"/>
      <c r="CFV47" s="672"/>
      <c r="CFW47" s="740"/>
      <c r="CFX47" s="1140"/>
      <c r="CFY47" s="671"/>
      <c r="CFZ47" s="672"/>
      <c r="CGA47" s="740"/>
      <c r="CGB47" s="1140"/>
      <c r="CGC47" s="671"/>
      <c r="CGD47" s="672"/>
      <c r="CGE47" s="740"/>
      <c r="CGF47" s="1140"/>
      <c r="CGG47" s="671"/>
      <c r="CGH47" s="672"/>
      <c r="CGI47" s="740"/>
      <c r="CGJ47" s="1140"/>
      <c r="CGK47" s="671"/>
      <c r="CGL47" s="672"/>
      <c r="CGM47" s="740"/>
      <c r="CGN47" s="1140"/>
      <c r="CGO47" s="671"/>
      <c r="CGP47" s="672"/>
      <c r="CGQ47" s="740"/>
      <c r="CGR47" s="1140"/>
      <c r="CGS47" s="671"/>
      <c r="CGT47" s="672"/>
      <c r="CGU47" s="740"/>
      <c r="CGV47" s="1140"/>
      <c r="CGW47" s="671"/>
      <c r="CGX47" s="672"/>
      <c r="CGY47" s="740"/>
      <c r="CGZ47" s="1140"/>
      <c r="CHA47" s="671"/>
      <c r="CHB47" s="672"/>
      <c r="CHC47" s="740"/>
      <c r="CHD47" s="1140"/>
      <c r="CHE47" s="671"/>
      <c r="CHF47" s="672"/>
      <c r="CHG47" s="740"/>
      <c r="CHH47" s="1140"/>
      <c r="CHI47" s="671"/>
      <c r="CHJ47" s="672"/>
      <c r="CHK47" s="740"/>
      <c r="CHL47" s="1140"/>
      <c r="CHM47" s="671"/>
      <c r="CHN47" s="672"/>
      <c r="CHO47" s="740"/>
      <c r="CHP47" s="1140"/>
      <c r="CHQ47" s="671"/>
      <c r="CHR47" s="672"/>
      <c r="CHS47" s="740"/>
      <c r="CHT47" s="1140"/>
      <c r="CHU47" s="671"/>
      <c r="CHV47" s="672"/>
      <c r="CHW47" s="740"/>
      <c r="CHX47" s="1140"/>
      <c r="CHY47" s="671"/>
      <c r="CHZ47" s="672"/>
      <c r="CIA47" s="740"/>
      <c r="CIB47" s="1140"/>
      <c r="CIC47" s="671"/>
      <c r="CID47" s="672"/>
      <c r="CIE47" s="740"/>
      <c r="CIF47" s="1140"/>
      <c r="CIG47" s="671"/>
      <c r="CIH47" s="672"/>
      <c r="CII47" s="740"/>
      <c r="CIJ47" s="1140"/>
      <c r="CIK47" s="671"/>
      <c r="CIL47" s="672"/>
      <c r="CIM47" s="740"/>
      <c r="CIN47" s="1140"/>
      <c r="CIO47" s="671"/>
      <c r="CIP47" s="672"/>
      <c r="CIQ47" s="740"/>
      <c r="CIR47" s="1140"/>
      <c r="CIS47" s="671"/>
      <c r="CIT47" s="672"/>
      <c r="CIU47" s="740"/>
      <c r="CIV47" s="1140"/>
      <c r="CIW47" s="671"/>
      <c r="CIX47" s="672"/>
      <c r="CIY47" s="740"/>
      <c r="CIZ47" s="1140"/>
      <c r="CJA47" s="671"/>
      <c r="CJB47" s="672"/>
      <c r="CJC47" s="740"/>
      <c r="CJD47" s="1140"/>
      <c r="CJE47" s="671"/>
      <c r="CJF47" s="672"/>
      <c r="CJG47" s="740"/>
      <c r="CJH47" s="1140"/>
      <c r="CJI47" s="671"/>
      <c r="CJJ47" s="672"/>
      <c r="CJK47" s="740"/>
      <c r="CJL47" s="1140"/>
      <c r="CJM47" s="671"/>
      <c r="CJN47" s="672"/>
      <c r="CJO47" s="740"/>
      <c r="CJP47" s="1140"/>
      <c r="CJQ47" s="671"/>
      <c r="CJR47" s="672"/>
      <c r="CJS47" s="740"/>
      <c r="CJT47" s="1140"/>
      <c r="CJU47" s="671"/>
      <c r="CJV47" s="672"/>
      <c r="CJW47" s="740"/>
      <c r="CJX47" s="1140"/>
      <c r="CJY47" s="671"/>
      <c r="CJZ47" s="672"/>
      <c r="CKA47" s="740"/>
      <c r="CKB47" s="1140"/>
      <c r="CKC47" s="671"/>
      <c r="CKD47" s="672"/>
      <c r="CKE47" s="740"/>
      <c r="CKF47" s="1140"/>
      <c r="CKG47" s="671"/>
      <c r="CKH47" s="672"/>
      <c r="CKI47" s="740"/>
      <c r="CKJ47" s="1140"/>
      <c r="CKK47" s="671"/>
      <c r="CKL47" s="672"/>
      <c r="CKM47" s="740"/>
      <c r="CKN47" s="1140"/>
      <c r="CKO47" s="671"/>
      <c r="CKP47" s="672"/>
      <c r="CKQ47" s="740"/>
      <c r="CKR47" s="1140"/>
      <c r="CKS47" s="671"/>
      <c r="CKT47" s="672"/>
      <c r="CKU47" s="740"/>
      <c r="CKV47" s="1140"/>
      <c r="CKW47" s="671"/>
      <c r="CKX47" s="672"/>
      <c r="CKY47" s="740"/>
      <c r="CKZ47" s="1140"/>
      <c r="CLA47" s="671"/>
      <c r="CLB47" s="672"/>
      <c r="CLC47" s="740"/>
      <c r="CLD47" s="1140"/>
      <c r="CLE47" s="671"/>
      <c r="CLF47" s="672"/>
      <c r="CLG47" s="740"/>
      <c r="CLH47" s="1140"/>
      <c r="CLI47" s="671"/>
      <c r="CLJ47" s="672"/>
      <c r="CLK47" s="740"/>
      <c r="CLL47" s="1140"/>
      <c r="CLM47" s="671"/>
      <c r="CLN47" s="672"/>
      <c r="CLO47" s="740"/>
      <c r="CLP47" s="1140"/>
      <c r="CLQ47" s="671"/>
      <c r="CLR47" s="672"/>
      <c r="CLS47" s="740"/>
      <c r="CLT47" s="1140"/>
      <c r="CLU47" s="671"/>
      <c r="CLV47" s="672"/>
      <c r="CLW47" s="740"/>
      <c r="CLX47" s="1140"/>
      <c r="CLY47" s="671"/>
      <c r="CLZ47" s="672"/>
      <c r="CMA47" s="740"/>
      <c r="CMB47" s="1140"/>
      <c r="CMC47" s="671"/>
      <c r="CMD47" s="672"/>
      <c r="CME47" s="740"/>
      <c r="CMF47" s="1140"/>
      <c r="CMG47" s="671"/>
      <c r="CMH47" s="672"/>
      <c r="CMI47" s="740"/>
      <c r="CMJ47" s="1140"/>
      <c r="CMK47" s="671"/>
      <c r="CML47" s="672"/>
      <c r="CMM47" s="740"/>
      <c r="CMN47" s="1140"/>
      <c r="CMO47" s="671"/>
      <c r="CMP47" s="672"/>
      <c r="CMQ47" s="740"/>
      <c r="CMR47" s="1140"/>
      <c r="CMS47" s="671"/>
      <c r="CMT47" s="672"/>
      <c r="CMU47" s="740"/>
      <c r="CMV47" s="1140"/>
      <c r="CMW47" s="671"/>
      <c r="CMX47" s="672"/>
      <c r="CMY47" s="740"/>
      <c r="CMZ47" s="1140"/>
      <c r="CNA47" s="671"/>
      <c r="CNB47" s="672"/>
      <c r="CNC47" s="740"/>
      <c r="CND47" s="1140"/>
      <c r="CNE47" s="671"/>
      <c r="CNF47" s="672"/>
      <c r="CNG47" s="740"/>
      <c r="CNH47" s="1140"/>
      <c r="CNI47" s="671"/>
      <c r="CNJ47" s="672"/>
      <c r="CNK47" s="740"/>
      <c r="CNL47" s="1140"/>
      <c r="CNM47" s="671"/>
      <c r="CNN47" s="672"/>
      <c r="CNO47" s="740"/>
      <c r="CNP47" s="1140"/>
      <c r="CNQ47" s="671"/>
      <c r="CNR47" s="672"/>
      <c r="CNS47" s="740"/>
      <c r="CNT47" s="1140"/>
      <c r="CNU47" s="671"/>
      <c r="CNV47" s="672"/>
      <c r="CNW47" s="740"/>
      <c r="CNX47" s="1140"/>
      <c r="CNY47" s="671"/>
      <c r="CNZ47" s="672"/>
      <c r="COA47" s="740"/>
      <c r="COB47" s="1140"/>
      <c r="COC47" s="671"/>
      <c r="COD47" s="672"/>
      <c r="COE47" s="740"/>
      <c r="COF47" s="1140"/>
      <c r="COG47" s="671"/>
      <c r="COH47" s="672"/>
      <c r="COI47" s="740"/>
      <c r="COJ47" s="1140"/>
      <c r="COK47" s="671"/>
      <c r="COL47" s="672"/>
      <c r="COM47" s="740"/>
      <c r="CON47" s="1140"/>
      <c r="COO47" s="671"/>
      <c r="COP47" s="672"/>
      <c r="COQ47" s="740"/>
      <c r="COR47" s="1140"/>
      <c r="COS47" s="671"/>
      <c r="COT47" s="672"/>
      <c r="COU47" s="740"/>
      <c r="COV47" s="1140"/>
      <c r="COW47" s="671"/>
      <c r="COX47" s="672"/>
      <c r="COY47" s="740"/>
      <c r="COZ47" s="1140"/>
      <c r="CPA47" s="671"/>
      <c r="CPB47" s="672"/>
      <c r="CPC47" s="740"/>
      <c r="CPD47" s="1140"/>
      <c r="CPE47" s="671"/>
      <c r="CPF47" s="672"/>
      <c r="CPG47" s="740"/>
      <c r="CPH47" s="1140"/>
      <c r="CPI47" s="671"/>
      <c r="CPJ47" s="672"/>
      <c r="CPK47" s="740"/>
      <c r="CPL47" s="1140"/>
      <c r="CPM47" s="671"/>
      <c r="CPN47" s="672"/>
      <c r="CPO47" s="740"/>
      <c r="CPP47" s="1140"/>
      <c r="CPQ47" s="671"/>
      <c r="CPR47" s="672"/>
      <c r="CPS47" s="740"/>
      <c r="CPT47" s="1140"/>
      <c r="CPU47" s="671"/>
      <c r="CPV47" s="672"/>
      <c r="CPW47" s="740"/>
      <c r="CPX47" s="1140"/>
      <c r="CPY47" s="671"/>
      <c r="CPZ47" s="672"/>
      <c r="CQA47" s="740"/>
      <c r="CQB47" s="1140"/>
      <c r="CQC47" s="671"/>
      <c r="CQD47" s="672"/>
      <c r="CQE47" s="740"/>
      <c r="CQF47" s="1140"/>
      <c r="CQG47" s="671"/>
      <c r="CQH47" s="672"/>
      <c r="CQI47" s="740"/>
      <c r="CQJ47" s="1140"/>
      <c r="CQK47" s="671"/>
      <c r="CQL47" s="672"/>
      <c r="CQM47" s="740"/>
      <c r="CQN47" s="1140"/>
      <c r="CQO47" s="671"/>
      <c r="CQP47" s="672"/>
      <c r="CQQ47" s="740"/>
      <c r="CQR47" s="1140"/>
      <c r="CQS47" s="671"/>
      <c r="CQT47" s="672"/>
      <c r="CQU47" s="740"/>
      <c r="CQV47" s="1140"/>
      <c r="CQW47" s="671"/>
      <c r="CQX47" s="672"/>
      <c r="CQY47" s="740"/>
      <c r="CQZ47" s="1140"/>
      <c r="CRA47" s="671"/>
      <c r="CRB47" s="672"/>
      <c r="CRC47" s="740"/>
      <c r="CRD47" s="1140"/>
      <c r="CRE47" s="671"/>
      <c r="CRF47" s="672"/>
      <c r="CRG47" s="740"/>
      <c r="CRH47" s="1140"/>
      <c r="CRI47" s="671"/>
      <c r="CRJ47" s="672"/>
      <c r="CRK47" s="740"/>
      <c r="CRL47" s="1140"/>
      <c r="CRM47" s="671"/>
      <c r="CRN47" s="672"/>
      <c r="CRO47" s="740"/>
      <c r="CRP47" s="1140"/>
      <c r="CRQ47" s="671"/>
      <c r="CRR47" s="672"/>
      <c r="CRS47" s="740"/>
      <c r="CRT47" s="1140"/>
      <c r="CRU47" s="671"/>
      <c r="CRV47" s="672"/>
      <c r="CRW47" s="740"/>
      <c r="CRX47" s="1140"/>
      <c r="CRY47" s="671"/>
      <c r="CRZ47" s="672"/>
      <c r="CSA47" s="740"/>
      <c r="CSB47" s="1140"/>
      <c r="CSC47" s="671"/>
      <c r="CSD47" s="672"/>
      <c r="CSE47" s="740"/>
      <c r="CSF47" s="1140"/>
      <c r="CSG47" s="671"/>
      <c r="CSH47" s="672"/>
      <c r="CSI47" s="740"/>
      <c r="CSJ47" s="1140"/>
      <c r="CSK47" s="671"/>
      <c r="CSL47" s="672"/>
      <c r="CSM47" s="740"/>
      <c r="CSN47" s="1140"/>
      <c r="CSO47" s="671"/>
      <c r="CSP47" s="672"/>
      <c r="CSQ47" s="740"/>
      <c r="CSR47" s="1140"/>
      <c r="CSS47" s="671"/>
      <c r="CST47" s="672"/>
      <c r="CSU47" s="740"/>
      <c r="CSV47" s="1140"/>
      <c r="CSW47" s="671"/>
      <c r="CSX47" s="672"/>
      <c r="CSY47" s="740"/>
      <c r="CSZ47" s="1140"/>
      <c r="CTA47" s="671"/>
      <c r="CTB47" s="672"/>
      <c r="CTC47" s="740"/>
      <c r="CTD47" s="1140"/>
      <c r="CTE47" s="671"/>
      <c r="CTF47" s="672"/>
      <c r="CTG47" s="740"/>
      <c r="CTH47" s="1140"/>
      <c r="CTI47" s="671"/>
      <c r="CTJ47" s="672"/>
      <c r="CTK47" s="740"/>
      <c r="CTL47" s="1140"/>
      <c r="CTM47" s="671"/>
      <c r="CTN47" s="672"/>
      <c r="CTO47" s="740"/>
      <c r="CTP47" s="1140"/>
      <c r="CTQ47" s="671"/>
      <c r="CTR47" s="672"/>
      <c r="CTS47" s="740"/>
      <c r="CTT47" s="1140"/>
      <c r="CTU47" s="671"/>
      <c r="CTV47" s="672"/>
      <c r="CTW47" s="740"/>
      <c r="CTX47" s="1140"/>
      <c r="CTY47" s="671"/>
      <c r="CTZ47" s="672"/>
      <c r="CUA47" s="740"/>
      <c r="CUB47" s="1140"/>
      <c r="CUC47" s="671"/>
      <c r="CUD47" s="672"/>
      <c r="CUE47" s="740"/>
      <c r="CUF47" s="1140"/>
      <c r="CUG47" s="671"/>
      <c r="CUH47" s="672"/>
      <c r="CUI47" s="740"/>
      <c r="CUJ47" s="1140"/>
      <c r="CUK47" s="671"/>
      <c r="CUL47" s="672"/>
      <c r="CUM47" s="740"/>
      <c r="CUN47" s="1140"/>
      <c r="CUO47" s="671"/>
      <c r="CUP47" s="672"/>
      <c r="CUQ47" s="740"/>
      <c r="CUR47" s="1140"/>
      <c r="CUS47" s="671"/>
      <c r="CUT47" s="672"/>
      <c r="CUU47" s="740"/>
      <c r="CUV47" s="1140"/>
      <c r="CUW47" s="671"/>
      <c r="CUX47" s="672"/>
      <c r="CUY47" s="740"/>
      <c r="CUZ47" s="1140"/>
      <c r="CVA47" s="671"/>
      <c r="CVB47" s="672"/>
      <c r="CVC47" s="740"/>
      <c r="CVD47" s="1140"/>
      <c r="CVE47" s="671"/>
      <c r="CVF47" s="672"/>
      <c r="CVG47" s="740"/>
      <c r="CVH47" s="1140"/>
      <c r="CVI47" s="671"/>
      <c r="CVJ47" s="672"/>
      <c r="CVK47" s="740"/>
      <c r="CVL47" s="1140"/>
      <c r="CVM47" s="671"/>
      <c r="CVN47" s="672"/>
      <c r="CVO47" s="740"/>
      <c r="CVP47" s="1140"/>
      <c r="CVQ47" s="671"/>
      <c r="CVR47" s="672"/>
      <c r="CVS47" s="740"/>
      <c r="CVT47" s="1140"/>
      <c r="CVU47" s="671"/>
      <c r="CVV47" s="672"/>
      <c r="CVW47" s="740"/>
      <c r="CVX47" s="1140"/>
      <c r="CVY47" s="671"/>
      <c r="CVZ47" s="672"/>
      <c r="CWA47" s="740"/>
      <c r="CWB47" s="1140"/>
      <c r="CWC47" s="671"/>
      <c r="CWD47" s="672"/>
      <c r="CWE47" s="740"/>
      <c r="CWF47" s="1140"/>
      <c r="CWG47" s="671"/>
      <c r="CWH47" s="672"/>
      <c r="CWI47" s="740"/>
      <c r="CWJ47" s="1140"/>
      <c r="CWK47" s="671"/>
      <c r="CWL47" s="672"/>
      <c r="CWM47" s="740"/>
      <c r="CWN47" s="1140"/>
      <c r="CWO47" s="671"/>
      <c r="CWP47" s="672"/>
      <c r="CWQ47" s="740"/>
      <c r="CWR47" s="1140"/>
      <c r="CWS47" s="671"/>
      <c r="CWT47" s="672"/>
      <c r="CWU47" s="740"/>
      <c r="CWV47" s="1140"/>
      <c r="CWW47" s="671"/>
      <c r="CWX47" s="672"/>
      <c r="CWY47" s="740"/>
      <c r="CWZ47" s="1140"/>
      <c r="CXA47" s="671"/>
      <c r="CXB47" s="672"/>
      <c r="CXC47" s="740"/>
      <c r="CXD47" s="1140"/>
      <c r="CXE47" s="671"/>
      <c r="CXF47" s="672"/>
      <c r="CXG47" s="740"/>
      <c r="CXH47" s="1140"/>
      <c r="CXI47" s="671"/>
      <c r="CXJ47" s="672"/>
      <c r="CXK47" s="740"/>
      <c r="CXL47" s="1140"/>
      <c r="CXM47" s="671"/>
      <c r="CXN47" s="672"/>
      <c r="CXO47" s="740"/>
      <c r="CXP47" s="1140"/>
      <c r="CXQ47" s="671"/>
      <c r="CXR47" s="672"/>
      <c r="CXS47" s="740"/>
      <c r="CXT47" s="1140"/>
      <c r="CXU47" s="671"/>
      <c r="CXV47" s="672"/>
      <c r="CXW47" s="740"/>
      <c r="CXX47" s="1140"/>
      <c r="CXY47" s="671"/>
      <c r="CXZ47" s="672"/>
      <c r="CYA47" s="740"/>
      <c r="CYB47" s="1140"/>
      <c r="CYC47" s="671"/>
      <c r="CYD47" s="672"/>
      <c r="CYE47" s="740"/>
      <c r="CYF47" s="1140"/>
      <c r="CYG47" s="671"/>
      <c r="CYH47" s="672"/>
      <c r="CYI47" s="740"/>
      <c r="CYJ47" s="1140"/>
      <c r="CYK47" s="671"/>
      <c r="CYL47" s="672"/>
      <c r="CYM47" s="740"/>
      <c r="CYN47" s="1140"/>
      <c r="CYO47" s="671"/>
      <c r="CYP47" s="672"/>
      <c r="CYQ47" s="740"/>
      <c r="CYR47" s="1140"/>
      <c r="CYS47" s="671"/>
      <c r="CYT47" s="672"/>
      <c r="CYU47" s="740"/>
      <c r="CYV47" s="1140"/>
      <c r="CYW47" s="671"/>
      <c r="CYX47" s="672"/>
      <c r="CYY47" s="740"/>
      <c r="CYZ47" s="1140"/>
      <c r="CZA47" s="671"/>
      <c r="CZB47" s="672"/>
      <c r="CZC47" s="740"/>
      <c r="CZD47" s="1140"/>
      <c r="CZE47" s="671"/>
      <c r="CZF47" s="672"/>
      <c r="CZG47" s="740"/>
      <c r="CZH47" s="1140"/>
      <c r="CZI47" s="671"/>
      <c r="CZJ47" s="672"/>
      <c r="CZK47" s="740"/>
      <c r="CZL47" s="1140"/>
      <c r="CZM47" s="671"/>
      <c r="CZN47" s="672"/>
      <c r="CZO47" s="740"/>
      <c r="CZP47" s="1140"/>
      <c r="CZQ47" s="671"/>
      <c r="CZR47" s="672"/>
      <c r="CZS47" s="740"/>
      <c r="CZT47" s="1140"/>
      <c r="CZU47" s="671"/>
      <c r="CZV47" s="672"/>
      <c r="CZW47" s="740"/>
      <c r="CZX47" s="1140"/>
      <c r="CZY47" s="671"/>
      <c r="CZZ47" s="672"/>
      <c r="DAA47" s="740"/>
      <c r="DAB47" s="1140"/>
      <c r="DAC47" s="671"/>
      <c r="DAD47" s="672"/>
      <c r="DAE47" s="740"/>
      <c r="DAF47" s="1140"/>
      <c r="DAG47" s="671"/>
      <c r="DAH47" s="672"/>
      <c r="DAI47" s="740"/>
      <c r="DAJ47" s="1140"/>
      <c r="DAK47" s="671"/>
      <c r="DAL47" s="672"/>
      <c r="DAM47" s="740"/>
      <c r="DAN47" s="1140"/>
      <c r="DAO47" s="671"/>
      <c r="DAP47" s="672"/>
      <c r="DAQ47" s="740"/>
      <c r="DAR47" s="1140"/>
      <c r="DAS47" s="671"/>
      <c r="DAT47" s="672"/>
      <c r="DAU47" s="740"/>
      <c r="DAV47" s="1140"/>
      <c r="DAW47" s="671"/>
      <c r="DAX47" s="672"/>
      <c r="DAY47" s="740"/>
      <c r="DAZ47" s="1140"/>
      <c r="DBA47" s="671"/>
      <c r="DBB47" s="672"/>
      <c r="DBC47" s="740"/>
      <c r="DBD47" s="1140"/>
      <c r="DBE47" s="671"/>
      <c r="DBF47" s="672"/>
      <c r="DBG47" s="740"/>
      <c r="DBH47" s="1140"/>
      <c r="DBI47" s="671"/>
      <c r="DBJ47" s="672"/>
      <c r="DBK47" s="740"/>
      <c r="DBL47" s="1140"/>
      <c r="DBM47" s="671"/>
      <c r="DBN47" s="672"/>
      <c r="DBO47" s="740"/>
      <c r="DBP47" s="1140"/>
      <c r="DBQ47" s="671"/>
      <c r="DBR47" s="672"/>
      <c r="DBS47" s="740"/>
      <c r="DBT47" s="1140"/>
      <c r="DBU47" s="671"/>
      <c r="DBV47" s="672"/>
      <c r="DBW47" s="740"/>
      <c r="DBX47" s="1140"/>
      <c r="DBY47" s="671"/>
      <c r="DBZ47" s="672"/>
      <c r="DCA47" s="740"/>
      <c r="DCB47" s="1140"/>
      <c r="DCC47" s="671"/>
      <c r="DCD47" s="672"/>
      <c r="DCE47" s="740"/>
      <c r="DCF47" s="1140"/>
      <c r="DCG47" s="671"/>
      <c r="DCH47" s="672"/>
      <c r="DCI47" s="740"/>
      <c r="DCJ47" s="1140"/>
      <c r="DCK47" s="671"/>
      <c r="DCL47" s="672"/>
      <c r="DCM47" s="740"/>
      <c r="DCN47" s="1140"/>
      <c r="DCO47" s="671"/>
      <c r="DCP47" s="672"/>
      <c r="DCQ47" s="740"/>
      <c r="DCR47" s="1140"/>
      <c r="DCS47" s="671"/>
      <c r="DCT47" s="672"/>
      <c r="DCU47" s="740"/>
      <c r="DCV47" s="1140"/>
      <c r="DCW47" s="671"/>
      <c r="DCX47" s="672"/>
      <c r="DCY47" s="740"/>
      <c r="DCZ47" s="1140"/>
      <c r="DDA47" s="671"/>
      <c r="DDB47" s="672"/>
      <c r="DDC47" s="740"/>
      <c r="DDD47" s="1140"/>
      <c r="DDE47" s="671"/>
      <c r="DDF47" s="672"/>
      <c r="DDG47" s="740"/>
      <c r="DDH47" s="1140"/>
      <c r="DDI47" s="671"/>
      <c r="DDJ47" s="672"/>
      <c r="DDK47" s="740"/>
      <c r="DDL47" s="1140"/>
      <c r="DDM47" s="671"/>
      <c r="DDN47" s="672"/>
      <c r="DDO47" s="740"/>
      <c r="DDP47" s="1140"/>
      <c r="DDQ47" s="671"/>
      <c r="DDR47" s="672"/>
      <c r="DDS47" s="740"/>
      <c r="DDT47" s="1140"/>
      <c r="DDU47" s="671"/>
      <c r="DDV47" s="672"/>
      <c r="DDW47" s="740"/>
      <c r="DDX47" s="1140"/>
      <c r="DDY47" s="671"/>
      <c r="DDZ47" s="672"/>
      <c r="DEA47" s="740"/>
      <c r="DEB47" s="1140"/>
      <c r="DEC47" s="671"/>
      <c r="DED47" s="672"/>
      <c r="DEE47" s="740"/>
      <c r="DEF47" s="1140"/>
      <c r="DEG47" s="671"/>
      <c r="DEH47" s="672"/>
      <c r="DEI47" s="740"/>
      <c r="DEJ47" s="1140"/>
      <c r="DEK47" s="671"/>
      <c r="DEL47" s="672"/>
      <c r="DEM47" s="740"/>
      <c r="DEN47" s="1140"/>
      <c r="DEO47" s="671"/>
      <c r="DEP47" s="672"/>
      <c r="DEQ47" s="740"/>
      <c r="DER47" s="1140"/>
      <c r="DES47" s="671"/>
      <c r="DET47" s="672"/>
      <c r="DEU47" s="740"/>
      <c r="DEV47" s="1140"/>
      <c r="DEW47" s="671"/>
      <c r="DEX47" s="672"/>
      <c r="DEY47" s="740"/>
      <c r="DEZ47" s="1140"/>
      <c r="DFA47" s="671"/>
      <c r="DFB47" s="672"/>
      <c r="DFC47" s="740"/>
      <c r="DFD47" s="1140"/>
      <c r="DFE47" s="671"/>
      <c r="DFF47" s="672"/>
      <c r="DFG47" s="740"/>
      <c r="DFH47" s="1140"/>
      <c r="DFI47" s="671"/>
      <c r="DFJ47" s="672"/>
      <c r="DFK47" s="740"/>
      <c r="DFL47" s="1140"/>
      <c r="DFM47" s="671"/>
      <c r="DFN47" s="672"/>
      <c r="DFO47" s="740"/>
      <c r="DFP47" s="1140"/>
      <c r="DFQ47" s="671"/>
      <c r="DFR47" s="672"/>
      <c r="DFS47" s="740"/>
      <c r="DFT47" s="1140"/>
      <c r="DFU47" s="671"/>
      <c r="DFV47" s="672"/>
      <c r="DFW47" s="740"/>
      <c r="DFX47" s="1140"/>
      <c r="DFY47" s="671"/>
      <c r="DFZ47" s="672"/>
      <c r="DGA47" s="740"/>
      <c r="DGB47" s="1140"/>
      <c r="DGC47" s="671"/>
      <c r="DGD47" s="672"/>
      <c r="DGE47" s="740"/>
      <c r="DGF47" s="1140"/>
      <c r="DGG47" s="671"/>
      <c r="DGH47" s="672"/>
      <c r="DGI47" s="740"/>
      <c r="DGJ47" s="1140"/>
      <c r="DGK47" s="671"/>
      <c r="DGL47" s="672"/>
      <c r="DGM47" s="740"/>
      <c r="DGN47" s="1140"/>
      <c r="DGO47" s="671"/>
      <c r="DGP47" s="672"/>
      <c r="DGQ47" s="740"/>
      <c r="DGR47" s="1140"/>
      <c r="DGS47" s="671"/>
      <c r="DGT47" s="672"/>
      <c r="DGU47" s="740"/>
      <c r="DGV47" s="1140"/>
      <c r="DGW47" s="671"/>
      <c r="DGX47" s="672"/>
      <c r="DGY47" s="740"/>
      <c r="DGZ47" s="1140"/>
      <c r="DHA47" s="671"/>
      <c r="DHB47" s="672"/>
      <c r="DHC47" s="740"/>
      <c r="DHD47" s="1140"/>
      <c r="DHE47" s="671"/>
      <c r="DHF47" s="672"/>
      <c r="DHG47" s="740"/>
      <c r="DHH47" s="1140"/>
      <c r="DHI47" s="671"/>
      <c r="DHJ47" s="672"/>
      <c r="DHK47" s="740"/>
      <c r="DHL47" s="1140"/>
      <c r="DHM47" s="671"/>
      <c r="DHN47" s="672"/>
      <c r="DHO47" s="740"/>
      <c r="DHP47" s="1140"/>
      <c r="DHQ47" s="671"/>
      <c r="DHR47" s="672"/>
      <c r="DHS47" s="740"/>
      <c r="DHT47" s="1140"/>
      <c r="DHU47" s="671"/>
      <c r="DHV47" s="672"/>
      <c r="DHW47" s="740"/>
      <c r="DHX47" s="1140"/>
      <c r="DHY47" s="671"/>
      <c r="DHZ47" s="672"/>
      <c r="DIA47" s="740"/>
      <c r="DIB47" s="1140"/>
      <c r="DIC47" s="671"/>
      <c r="DID47" s="672"/>
      <c r="DIE47" s="740"/>
      <c r="DIF47" s="1140"/>
      <c r="DIG47" s="671"/>
      <c r="DIH47" s="672"/>
      <c r="DII47" s="740"/>
      <c r="DIJ47" s="1140"/>
      <c r="DIK47" s="671"/>
      <c r="DIL47" s="672"/>
      <c r="DIM47" s="740"/>
      <c r="DIN47" s="1140"/>
      <c r="DIO47" s="671"/>
      <c r="DIP47" s="672"/>
      <c r="DIQ47" s="740"/>
      <c r="DIR47" s="1140"/>
      <c r="DIS47" s="671"/>
      <c r="DIT47" s="672"/>
      <c r="DIU47" s="740"/>
      <c r="DIV47" s="1140"/>
      <c r="DIW47" s="671"/>
      <c r="DIX47" s="672"/>
      <c r="DIY47" s="740"/>
      <c r="DIZ47" s="1140"/>
      <c r="DJA47" s="671"/>
      <c r="DJB47" s="672"/>
      <c r="DJC47" s="740"/>
      <c r="DJD47" s="1140"/>
      <c r="DJE47" s="671"/>
      <c r="DJF47" s="672"/>
      <c r="DJG47" s="740"/>
      <c r="DJH47" s="1140"/>
      <c r="DJI47" s="671"/>
      <c r="DJJ47" s="672"/>
      <c r="DJK47" s="740"/>
      <c r="DJL47" s="1140"/>
      <c r="DJM47" s="671"/>
      <c r="DJN47" s="672"/>
      <c r="DJO47" s="740"/>
      <c r="DJP47" s="1140"/>
      <c r="DJQ47" s="671"/>
      <c r="DJR47" s="672"/>
      <c r="DJS47" s="740"/>
      <c r="DJT47" s="1140"/>
      <c r="DJU47" s="671"/>
      <c r="DJV47" s="672"/>
      <c r="DJW47" s="740"/>
      <c r="DJX47" s="1140"/>
      <c r="DJY47" s="671"/>
      <c r="DJZ47" s="672"/>
      <c r="DKA47" s="740"/>
      <c r="DKB47" s="1140"/>
      <c r="DKC47" s="671"/>
      <c r="DKD47" s="672"/>
      <c r="DKE47" s="740"/>
      <c r="DKF47" s="1140"/>
      <c r="DKG47" s="671"/>
      <c r="DKH47" s="672"/>
      <c r="DKI47" s="740"/>
      <c r="DKJ47" s="1140"/>
      <c r="DKK47" s="671"/>
      <c r="DKL47" s="672"/>
      <c r="DKM47" s="740"/>
      <c r="DKN47" s="1140"/>
      <c r="DKO47" s="671"/>
      <c r="DKP47" s="672"/>
      <c r="DKQ47" s="740"/>
      <c r="DKR47" s="1140"/>
      <c r="DKS47" s="671"/>
      <c r="DKT47" s="672"/>
      <c r="DKU47" s="740"/>
      <c r="DKV47" s="1140"/>
      <c r="DKW47" s="671"/>
      <c r="DKX47" s="672"/>
      <c r="DKY47" s="740"/>
      <c r="DKZ47" s="1140"/>
      <c r="DLA47" s="671"/>
      <c r="DLB47" s="672"/>
      <c r="DLC47" s="740"/>
      <c r="DLD47" s="1140"/>
      <c r="DLE47" s="671"/>
      <c r="DLF47" s="672"/>
      <c r="DLG47" s="740"/>
      <c r="DLH47" s="1140"/>
      <c r="DLI47" s="671"/>
      <c r="DLJ47" s="672"/>
      <c r="DLK47" s="740"/>
      <c r="DLL47" s="1140"/>
      <c r="DLM47" s="671"/>
      <c r="DLN47" s="672"/>
      <c r="DLO47" s="740"/>
      <c r="DLP47" s="1140"/>
      <c r="DLQ47" s="671"/>
      <c r="DLR47" s="672"/>
      <c r="DLS47" s="740"/>
      <c r="DLT47" s="1140"/>
      <c r="DLU47" s="671"/>
      <c r="DLV47" s="672"/>
      <c r="DLW47" s="740"/>
      <c r="DLX47" s="1140"/>
      <c r="DLY47" s="671"/>
      <c r="DLZ47" s="672"/>
      <c r="DMA47" s="740"/>
      <c r="DMB47" s="1140"/>
      <c r="DMC47" s="671"/>
      <c r="DMD47" s="672"/>
      <c r="DME47" s="740"/>
      <c r="DMF47" s="1140"/>
      <c r="DMG47" s="671"/>
      <c r="DMH47" s="672"/>
      <c r="DMI47" s="740"/>
      <c r="DMJ47" s="1140"/>
      <c r="DMK47" s="671"/>
      <c r="DML47" s="672"/>
      <c r="DMM47" s="740"/>
      <c r="DMN47" s="1140"/>
      <c r="DMO47" s="671"/>
      <c r="DMP47" s="672"/>
      <c r="DMQ47" s="740"/>
      <c r="DMR47" s="1140"/>
      <c r="DMS47" s="671"/>
      <c r="DMT47" s="672"/>
      <c r="DMU47" s="740"/>
      <c r="DMV47" s="1140"/>
      <c r="DMW47" s="671"/>
      <c r="DMX47" s="672"/>
      <c r="DMY47" s="740"/>
      <c r="DMZ47" s="1140"/>
      <c r="DNA47" s="671"/>
      <c r="DNB47" s="672"/>
      <c r="DNC47" s="740"/>
      <c r="DND47" s="1140"/>
      <c r="DNE47" s="671"/>
      <c r="DNF47" s="672"/>
      <c r="DNG47" s="740"/>
      <c r="DNH47" s="1140"/>
      <c r="DNI47" s="671"/>
      <c r="DNJ47" s="672"/>
      <c r="DNK47" s="740"/>
      <c r="DNL47" s="1140"/>
      <c r="DNM47" s="671"/>
      <c r="DNN47" s="672"/>
      <c r="DNO47" s="740"/>
      <c r="DNP47" s="1140"/>
      <c r="DNQ47" s="671"/>
      <c r="DNR47" s="672"/>
      <c r="DNS47" s="740"/>
      <c r="DNT47" s="1140"/>
      <c r="DNU47" s="671"/>
      <c r="DNV47" s="672"/>
      <c r="DNW47" s="740"/>
      <c r="DNX47" s="1140"/>
      <c r="DNY47" s="671"/>
      <c r="DNZ47" s="672"/>
      <c r="DOA47" s="740"/>
      <c r="DOB47" s="1140"/>
      <c r="DOC47" s="671"/>
      <c r="DOD47" s="672"/>
      <c r="DOE47" s="740"/>
      <c r="DOF47" s="1140"/>
      <c r="DOG47" s="671"/>
      <c r="DOH47" s="672"/>
      <c r="DOI47" s="740"/>
      <c r="DOJ47" s="1140"/>
      <c r="DOK47" s="671"/>
      <c r="DOL47" s="672"/>
      <c r="DOM47" s="740"/>
      <c r="DON47" s="1140"/>
      <c r="DOO47" s="671"/>
      <c r="DOP47" s="672"/>
      <c r="DOQ47" s="740"/>
      <c r="DOR47" s="1140"/>
      <c r="DOS47" s="671"/>
      <c r="DOT47" s="672"/>
      <c r="DOU47" s="740"/>
      <c r="DOV47" s="1140"/>
      <c r="DOW47" s="671"/>
      <c r="DOX47" s="672"/>
      <c r="DOY47" s="740"/>
      <c r="DOZ47" s="1140"/>
      <c r="DPA47" s="671"/>
      <c r="DPB47" s="672"/>
      <c r="DPC47" s="740"/>
      <c r="DPD47" s="1140"/>
      <c r="DPE47" s="671"/>
      <c r="DPF47" s="672"/>
      <c r="DPG47" s="740"/>
      <c r="DPH47" s="1140"/>
      <c r="DPI47" s="671"/>
      <c r="DPJ47" s="672"/>
      <c r="DPK47" s="740"/>
      <c r="DPL47" s="1140"/>
      <c r="DPM47" s="671"/>
      <c r="DPN47" s="672"/>
      <c r="DPO47" s="740"/>
      <c r="DPP47" s="1140"/>
      <c r="DPQ47" s="671"/>
      <c r="DPR47" s="672"/>
      <c r="DPS47" s="740"/>
      <c r="DPT47" s="1140"/>
      <c r="DPU47" s="671"/>
      <c r="DPV47" s="672"/>
      <c r="DPW47" s="740"/>
      <c r="DPX47" s="1140"/>
      <c r="DPY47" s="671"/>
      <c r="DPZ47" s="672"/>
      <c r="DQA47" s="740"/>
      <c r="DQB47" s="1140"/>
      <c r="DQC47" s="671"/>
      <c r="DQD47" s="672"/>
      <c r="DQE47" s="740"/>
      <c r="DQF47" s="1140"/>
      <c r="DQG47" s="671"/>
      <c r="DQH47" s="672"/>
      <c r="DQI47" s="740"/>
      <c r="DQJ47" s="1140"/>
      <c r="DQK47" s="671"/>
      <c r="DQL47" s="672"/>
      <c r="DQM47" s="740"/>
      <c r="DQN47" s="1140"/>
      <c r="DQO47" s="671"/>
      <c r="DQP47" s="672"/>
      <c r="DQQ47" s="740"/>
      <c r="DQR47" s="1140"/>
      <c r="DQS47" s="671"/>
      <c r="DQT47" s="672"/>
      <c r="DQU47" s="740"/>
      <c r="DQV47" s="1140"/>
      <c r="DQW47" s="671"/>
      <c r="DQX47" s="672"/>
      <c r="DQY47" s="740"/>
      <c r="DQZ47" s="1140"/>
      <c r="DRA47" s="671"/>
      <c r="DRB47" s="672"/>
      <c r="DRC47" s="740"/>
      <c r="DRD47" s="1140"/>
      <c r="DRE47" s="671"/>
      <c r="DRF47" s="672"/>
      <c r="DRG47" s="740"/>
      <c r="DRH47" s="1140"/>
      <c r="DRI47" s="671"/>
      <c r="DRJ47" s="672"/>
      <c r="DRK47" s="740"/>
      <c r="DRL47" s="1140"/>
      <c r="DRM47" s="671"/>
      <c r="DRN47" s="672"/>
      <c r="DRO47" s="740"/>
      <c r="DRP47" s="1140"/>
      <c r="DRQ47" s="671"/>
      <c r="DRR47" s="672"/>
      <c r="DRS47" s="740"/>
      <c r="DRT47" s="1140"/>
      <c r="DRU47" s="671"/>
      <c r="DRV47" s="672"/>
      <c r="DRW47" s="740"/>
      <c r="DRX47" s="1140"/>
      <c r="DRY47" s="671"/>
      <c r="DRZ47" s="672"/>
      <c r="DSA47" s="740"/>
      <c r="DSB47" s="1140"/>
      <c r="DSC47" s="671"/>
      <c r="DSD47" s="672"/>
      <c r="DSE47" s="740"/>
      <c r="DSF47" s="1140"/>
      <c r="DSG47" s="671"/>
      <c r="DSH47" s="672"/>
      <c r="DSI47" s="740"/>
      <c r="DSJ47" s="1140"/>
      <c r="DSK47" s="671"/>
      <c r="DSL47" s="672"/>
      <c r="DSM47" s="740"/>
      <c r="DSN47" s="1140"/>
      <c r="DSO47" s="671"/>
      <c r="DSP47" s="672"/>
      <c r="DSQ47" s="740"/>
      <c r="DSR47" s="1140"/>
      <c r="DSS47" s="671"/>
      <c r="DST47" s="672"/>
      <c r="DSU47" s="740"/>
      <c r="DSV47" s="1140"/>
      <c r="DSW47" s="671"/>
      <c r="DSX47" s="672"/>
      <c r="DSY47" s="740"/>
      <c r="DSZ47" s="1140"/>
      <c r="DTA47" s="671"/>
      <c r="DTB47" s="672"/>
      <c r="DTC47" s="740"/>
      <c r="DTD47" s="1140"/>
      <c r="DTE47" s="671"/>
      <c r="DTF47" s="672"/>
      <c r="DTG47" s="740"/>
      <c r="DTH47" s="1140"/>
      <c r="DTI47" s="671"/>
      <c r="DTJ47" s="672"/>
      <c r="DTK47" s="740"/>
      <c r="DTL47" s="1140"/>
      <c r="DTM47" s="671"/>
      <c r="DTN47" s="672"/>
      <c r="DTO47" s="740"/>
      <c r="DTP47" s="1140"/>
      <c r="DTQ47" s="671"/>
      <c r="DTR47" s="672"/>
      <c r="DTS47" s="740"/>
      <c r="DTT47" s="1140"/>
      <c r="DTU47" s="671"/>
      <c r="DTV47" s="672"/>
      <c r="DTW47" s="740"/>
      <c r="DTX47" s="1140"/>
      <c r="DTY47" s="671"/>
      <c r="DTZ47" s="672"/>
      <c r="DUA47" s="740"/>
      <c r="DUB47" s="1140"/>
      <c r="DUC47" s="671"/>
      <c r="DUD47" s="672"/>
      <c r="DUE47" s="740"/>
      <c r="DUF47" s="1140"/>
      <c r="DUG47" s="671"/>
      <c r="DUH47" s="672"/>
      <c r="DUI47" s="740"/>
      <c r="DUJ47" s="1140"/>
      <c r="DUK47" s="671"/>
      <c r="DUL47" s="672"/>
      <c r="DUM47" s="740"/>
      <c r="DUN47" s="1140"/>
      <c r="DUO47" s="671"/>
      <c r="DUP47" s="672"/>
      <c r="DUQ47" s="740"/>
      <c r="DUR47" s="1140"/>
      <c r="DUS47" s="671"/>
      <c r="DUT47" s="672"/>
      <c r="DUU47" s="740"/>
      <c r="DUV47" s="1140"/>
      <c r="DUW47" s="671"/>
      <c r="DUX47" s="672"/>
      <c r="DUY47" s="740"/>
      <c r="DUZ47" s="1140"/>
      <c r="DVA47" s="671"/>
      <c r="DVB47" s="672"/>
      <c r="DVC47" s="740"/>
      <c r="DVD47" s="1140"/>
      <c r="DVE47" s="671"/>
      <c r="DVF47" s="672"/>
      <c r="DVG47" s="740"/>
      <c r="DVH47" s="1140"/>
      <c r="DVI47" s="671"/>
      <c r="DVJ47" s="672"/>
      <c r="DVK47" s="740"/>
      <c r="DVL47" s="1140"/>
      <c r="DVM47" s="671"/>
      <c r="DVN47" s="672"/>
      <c r="DVO47" s="740"/>
      <c r="DVP47" s="1140"/>
      <c r="DVQ47" s="671"/>
      <c r="DVR47" s="672"/>
      <c r="DVS47" s="740"/>
      <c r="DVT47" s="1140"/>
      <c r="DVU47" s="671"/>
      <c r="DVV47" s="672"/>
      <c r="DVW47" s="740"/>
      <c r="DVX47" s="1140"/>
      <c r="DVY47" s="671"/>
      <c r="DVZ47" s="672"/>
      <c r="DWA47" s="740"/>
      <c r="DWB47" s="1140"/>
      <c r="DWC47" s="671"/>
      <c r="DWD47" s="672"/>
      <c r="DWE47" s="740"/>
      <c r="DWF47" s="1140"/>
      <c r="DWG47" s="671"/>
      <c r="DWH47" s="672"/>
      <c r="DWI47" s="740"/>
      <c r="DWJ47" s="1140"/>
      <c r="DWK47" s="671"/>
      <c r="DWL47" s="672"/>
      <c r="DWM47" s="740"/>
      <c r="DWN47" s="1140"/>
      <c r="DWO47" s="671"/>
      <c r="DWP47" s="672"/>
      <c r="DWQ47" s="740"/>
      <c r="DWR47" s="1140"/>
      <c r="DWS47" s="671"/>
      <c r="DWT47" s="672"/>
      <c r="DWU47" s="740"/>
      <c r="DWV47" s="1140"/>
      <c r="DWW47" s="671"/>
      <c r="DWX47" s="672"/>
      <c r="DWY47" s="740"/>
      <c r="DWZ47" s="1140"/>
      <c r="DXA47" s="671"/>
      <c r="DXB47" s="672"/>
      <c r="DXC47" s="740"/>
      <c r="DXD47" s="1140"/>
      <c r="DXE47" s="671"/>
      <c r="DXF47" s="672"/>
      <c r="DXG47" s="740"/>
      <c r="DXH47" s="1140"/>
      <c r="DXI47" s="671"/>
      <c r="DXJ47" s="672"/>
      <c r="DXK47" s="740"/>
      <c r="DXL47" s="1140"/>
      <c r="DXM47" s="671"/>
      <c r="DXN47" s="672"/>
      <c r="DXO47" s="740"/>
      <c r="DXP47" s="1140"/>
      <c r="DXQ47" s="671"/>
      <c r="DXR47" s="672"/>
      <c r="DXS47" s="740"/>
      <c r="DXT47" s="1140"/>
      <c r="DXU47" s="671"/>
      <c r="DXV47" s="672"/>
      <c r="DXW47" s="740"/>
      <c r="DXX47" s="1140"/>
      <c r="DXY47" s="671"/>
      <c r="DXZ47" s="672"/>
      <c r="DYA47" s="740"/>
      <c r="DYB47" s="1140"/>
      <c r="DYC47" s="671"/>
      <c r="DYD47" s="672"/>
      <c r="DYE47" s="740"/>
      <c r="DYF47" s="1140"/>
      <c r="DYG47" s="671"/>
      <c r="DYH47" s="672"/>
      <c r="DYI47" s="740"/>
      <c r="DYJ47" s="1140"/>
      <c r="DYK47" s="671"/>
      <c r="DYL47" s="672"/>
      <c r="DYM47" s="740"/>
      <c r="DYN47" s="1140"/>
      <c r="DYO47" s="671"/>
      <c r="DYP47" s="672"/>
      <c r="DYQ47" s="740"/>
      <c r="DYR47" s="1140"/>
      <c r="DYS47" s="671"/>
      <c r="DYT47" s="672"/>
      <c r="DYU47" s="740"/>
      <c r="DYV47" s="1140"/>
      <c r="DYW47" s="671"/>
      <c r="DYX47" s="672"/>
      <c r="DYY47" s="740"/>
      <c r="DYZ47" s="1140"/>
      <c r="DZA47" s="671"/>
      <c r="DZB47" s="672"/>
      <c r="DZC47" s="740"/>
      <c r="DZD47" s="1140"/>
      <c r="DZE47" s="671"/>
      <c r="DZF47" s="672"/>
      <c r="DZG47" s="740"/>
      <c r="DZH47" s="1140"/>
      <c r="DZI47" s="671"/>
      <c r="DZJ47" s="672"/>
      <c r="DZK47" s="740"/>
      <c r="DZL47" s="1140"/>
      <c r="DZM47" s="671"/>
      <c r="DZN47" s="672"/>
      <c r="DZO47" s="740"/>
      <c r="DZP47" s="1140"/>
      <c r="DZQ47" s="671"/>
      <c r="DZR47" s="672"/>
      <c r="DZS47" s="740"/>
      <c r="DZT47" s="1140"/>
      <c r="DZU47" s="671"/>
      <c r="DZV47" s="672"/>
      <c r="DZW47" s="740"/>
      <c r="DZX47" s="1140"/>
      <c r="DZY47" s="671"/>
      <c r="DZZ47" s="672"/>
      <c r="EAA47" s="740"/>
      <c r="EAB47" s="1140"/>
      <c r="EAC47" s="671"/>
      <c r="EAD47" s="672"/>
      <c r="EAE47" s="740"/>
      <c r="EAF47" s="1140"/>
      <c r="EAG47" s="671"/>
      <c r="EAH47" s="672"/>
      <c r="EAI47" s="740"/>
      <c r="EAJ47" s="1140"/>
      <c r="EAK47" s="671"/>
      <c r="EAL47" s="672"/>
      <c r="EAM47" s="740"/>
      <c r="EAN47" s="1140"/>
      <c r="EAO47" s="671"/>
      <c r="EAP47" s="672"/>
      <c r="EAQ47" s="740"/>
      <c r="EAR47" s="1140"/>
      <c r="EAS47" s="671"/>
      <c r="EAT47" s="672"/>
      <c r="EAU47" s="740"/>
      <c r="EAV47" s="1140"/>
      <c r="EAW47" s="671"/>
      <c r="EAX47" s="672"/>
      <c r="EAY47" s="740"/>
      <c r="EAZ47" s="1140"/>
      <c r="EBA47" s="671"/>
      <c r="EBB47" s="672"/>
      <c r="EBC47" s="740"/>
      <c r="EBD47" s="1140"/>
      <c r="EBE47" s="671"/>
      <c r="EBF47" s="672"/>
      <c r="EBG47" s="740"/>
      <c r="EBH47" s="1140"/>
      <c r="EBI47" s="671"/>
      <c r="EBJ47" s="672"/>
      <c r="EBK47" s="740"/>
      <c r="EBL47" s="1140"/>
      <c r="EBM47" s="671"/>
      <c r="EBN47" s="672"/>
      <c r="EBO47" s="740"/>
      <c r="EBP47" s="1140"/>
      <c r="EBQ47" s="671"/>
      <c r="EBR47" s="672"/>
      <c r="EBS47" s="740"/>
      <c r="EBT47" s="1140"/>
      <c r="EBU47" s="671"/>
      <c r="EBV47" s="672"/>
      <c r="EBW47" s="740"/>
      <c r="EBX47" s="1140"/>
      <c r="EBY47" s="671"/>
      <c r="EBZ47" s="672"/>
      <c r="ECA47" s="740"/>
      <c r="ECB47" s="1140"/>
      <c r="ECC47" s="671"/>
      <c r="ECD47" s="672"/>
      <c r="ECE47" s="740"/>
      <c r="ECF47" s="1140"/>
      <c r="ECG47" s="671"/>
      <c r="ECH47" s="672"/>
      <c r="ECI47" s="740"/>
      <c r="ECJ47" s="1140"/>
      <c r="ECK47" s="671"/>
      <c r="ECL47" s="672"/>
      <c r="ECM47" s="740"/>
      <c r="ECN47" s="1140"/>
      <c r="ECO47" s="671"/>
      <c r="ECP47" s="672"/>
      <c r="ECQ47" s="740"/>
      <c r="ECR47" s="1140"/>
      <c r="ECS47" s="671"/>
      <c r="ECT47" s="672"/>
      <c r="ECU47" s="740"/>
      <c r="ECV47" s="1140"/>
      <c r="ECW47" s="671"/>
      <c r="ECX47" s="672"/>
      <c r="ECY47" s="740"/>
      <c r="ECZ47" s="1140"/>
      <c r="EDA47" s="671"/>
      <c r="EDB47" s="672"/>
      <c r="EDC47" s="740"/>
      <c r="EDD47" s="1140"/>
      <c r="EDE47" s="671"/>
      <c r="EDF47" s="672"/>
      <c r="EDG47" s="740"/>
      <c r="EDH47" s="1140"/>
      <c r="EDI47" s="671"/>
      <c r="EDJ47" s="672"/>
      <c r="EDK47" s="740"/>
      <c r="EDL47" s="1140"/>
      <c r="EDM47" s="671"/>
      <c r="EDN47" s="672"/>
      <c r="EDO47" s="740"/>
      <c r="EDP47" s="1140"/>
      <c r="EDQ47" s="671"/>
      <c r="EDR47" s="672"/>
      <c r="EDS47" s="740"/>
      <c r="EDT47" s="1140"/>
      <c r="EDU47" s="671"/>
      <c r="EDV47" s="672"/>
      <c r="EDW47" s="740"/>
      <c r="EDX47" s="1140"/>
      <c r="EDY47" s="671"/>
      <c r="EDZ47" s="672"/>
      <c r="EEA47" s="740"/>
      <c r="EEB47" s="1140"/>
      <c r="EEC47" s="671"/>
      <c r="EED47" s="672"/>
      <c r="EEE47" s="740"/>
      <c r="EEF47" s="1140"/>
      <c r="EEG47" s="671"/>
      <c r="EEH47" s="672"/>
      <c r="EEI47" s="740"/>
      <c r="EEJ47" s="1140"/>
      <c r="EEK47" s="671"/>
      <c r="EEL47" s="672"/>
      <c r="EEM47" s="740"/>
      <c r="EEN47" s="1140"/>
      <c r="EEO47" s="671"/>
      <c r="EEP47" s="672"/>
      <c r="EEQ47" s="740"/>
      <c r="EER47" s="1140"/>
      <c r="EES47" s="671"/>
      <c r="EET47" s="672"/>
      <c r="EEU47" s="740"/>
      <c r="EEV47" s="1140"/>
      <c r="EEW47" s="671"/>
      <c r="EEX47" s="672"/>
      <c r="EEY47" s="740"/>
      <c r="EEZ47" s="1140"/>
      <c r="EFA47" s="671"/>
      <c r="EFB47" s="672"/>
      <c r="EFC47" s="740"/>
      <c r="EFD47" s="1140"/>
      <c r="EFE47" s="671"/>
      <c r="EFF47" s="672"/>
      <c r="EFG47" s="740"/>
      <c r="EFH47" s="1140"/>
      <c r="EFI47" s="671"/>
      <c r="EFJ47" s="672"/>
      <c r="EFK47" s="740"/>
      <c r="EFL47" s="1140"/>
      <c r="EFM47" s="671"/>
      <c r="EFN47" s="672"/>
      <c r="EFO47" s="740"/>
      <c r="EFP47" s="1140"/>
      <c r="EFQ47" s="671"/>
      <c r="EFR47" s="672"/>
      <c r="EFS47" s="740"/>
      <c r="EFT47" s="1140"/>
      <c r="EFU47" s="671"/>
      <c r="EFV47" s="672"/>
      <c r="EFW47" s="740"/>
      <c r="EFX47" s="1140"/>
      <c r="EFY47" s="671"/>
      <c r="EFZ47" s="672"/>
      <c r="EGA47" s="740"/>
      <c r="EGB47" s="1140"/>
      <c r="EGC47" s="671"/>
      <c r="EGD47" s="672"/>
      <c r="EGE47" s="740"/>
      <c r="EGF47" s="1140"/>
      <c r="EGG47" s="671"/>
      <c r="EGH47" s="672"/>
      <c r="EGI47" s="740"/>
      <c r="EGJ47" s="1140"/>
      <c r="EGK47" s="671"/>
      <c r="EGL47" s="672"/>
      <c r="EGM47" s="740"/>
      <c r="EGN47" s="1140"/>
      <c r="EGO47" s="671"/>
      <c r="EGP47" s="672"/>
      <c r="EGQ47" s="740"/>
      <c r="EGR47" s="1140"/>
      <c r="EGS47" s="671"/>
      <c r="EGT47" s="672"/>
      <c r="EGU47" s="740"/>
      <c r="EGV47" s="1140"/>
      <c r="EGW47" s="671"/>
      <c r="EGX47" s="672"/>
      <c r="EGY47" s="740"/>
      <c r="EGZ47" s="1140"/>
      <c r="EHA47" s="671"/>
      <c r="EHB47" s="672"/>
      <c r="EHC47" s="740"/>
      <c r="EHD47" s="1140"/>
      <c r="EHE47" s="671"/>
      <c r="EHF47" s="672"/>
      <c r="EHG47" s="740"/>
      <c r="EHH47" s="1140"/>
      <c r="EHI47" s="671"/>
      <c r="EHJ47" s="672"/>
      <c r="EHK47" s="740"/>
      <c r="EHL47" s="1140"/>
      <c r="EHM47" s="671"/>
      <c r="EHN47" s="672"/>
      <c r="EHO47" s="740"/>
      <c r="EHP47" s="1140"/>
      <c r="EHQ47" s="671"/>
      <c r="EHR47" s="672"/>
      <c r="EHS47" s="740"/>
      <c r="EHT47" s="1140"/>
      <c r="EHU47" s="671"/>
      <c r="EHV47" s="672"/>
      <c r="EHW47" s="740"/>
      <c r="EHX47" s="1140"/>
      <c r="EHY47" s="671"/>
      <c r="EHZ47" s="672"/>
      <c r="EIA47" s="740"/>
      <c r="EIB47" s="1140"/>
      <c r="EIC47" s="671"/>
      <c r="EID47" s="672"/>
      <c r="EIE47" s="740"/>
      <c r="EIF47" s="1140"/>
      <c r="EIG47" s="671"/>
      <c r="EIH47" s="672"/>
      <c r="EII47" s="740"/>
      <c r="EIJ47" s="1140"/>
      <c r="EIK47" s="671"/>
      <c r="EIL47" s="672"/>
      <c r="EIM47" s="740"/>
      <c r="EIN47" s="1140"/>
      <c r="EIO47" s="671"/>
      <c r="EIP47" s="672"/>
      <c r="EIQ47" s="740"/>
      <c r="EIR47" s="1140"/>
      <c r="EIS47" s="671"/>
      <c r="EIT47" s="672"/>
      <c r="EIU47" s="740"/>
      <c r="EIV47" s="1140"/>
      <c r="EIW47" s="671"/>
      <c r="EIX47" s="672"/>
      <c r="EIY47" s="740"/>
      <c r="EIZ47" s="1140"/>
      <c r="EJA47" s="671"/>
      <c r="EJB47" s="672"/>
      <c r="EJC47" s="740"/>
      <c r="EJD47" s="1140"/>
      <c r="EJE47" s="671"/>
      <c r="EJF47" s="672"/>
      <c r="EJG47" s="740"/>
      <c r="EJH47" s="1140"/>
      <c r="EJI47" s="671"/>
      <c r="EJJ47" s="672"/>
      <c r="EJK47" s="740"/>
      <c r="EJL47" s="1140"/>
      <c r="EJM47" s="671"/>
      <c r="EJN47" s="672"/>
      <c r="EJO47" s="740"/>
      <c r="EJP47" s="1140"/>
      <c r="EJQ47" s="671"/>
      <c r="EJR47" s="672"/>
      <c r="EJS47" s="740"/>
      <c r="EJT47" s="1140"/>
      <c r="EJU47" s="671"/>
      <c r="EJV47" s="672"/>
      <c r="EJW47" s="740"/>
      <c r="EJX47" s="1140"/>
      <c r="EJY47" s="671"/>
      <c r="EJZ47" s="672"/>
      <c r="EKA47" s="740"/>
      <c r="EKB47" s="1140"/>
      <c r="EKC47" s="671"/>
      <c r="EKD47" s="672"/>
      <c r="EKE47" s="740"/>
      <c r="EKF47" s="1140"/>
      <c r="EKG47" s="671"/>
      <c r="EKH47" s="672"/>
      <c r="EKI47" s="740"/>
      <c r="EKJ47" s="1140"/>
      <c r="EKK47" s="671"/>
      <c r="EKL47" s="672"/>
      <c r="EKM47" s="740"/>
      <c r="EKN47" s="1140"/>
      <c r="EKO47" s="671"/>
      <c r="EKP47" s="672"/>
      <c r="EKQ47" s="740"/>
      <c r="EKR47" s="1140"/>
      <c r="EKS47" s="671"/>
      <c r="EKT47" s="672"/>
      <c r="EKU47" s="740"/>
      <c r="EKV47" s="1140"/>
      <c r="EKW47" s="671"/>
      <c r="EKX47" s="672"/>
      <c r="EKY47" s="740"/>
      <c r="EKZ47" s="1140"/>
      <c r="ELA47" s="671"/>
      <c r="ELB47" s="672"/>
      <c r="ELC47" s="740"/>
      <c r="ELD47" s="1140"/>
      <c r="ELE47" s="671"/>
      <c r="ELF47" s="672"/>
      <c r="ELG47" s="740"/>
      <c r="ELH47" s="1140"/>
      <c r="ELI47" s="671"/>
      <c r="ELJ47" s="672"/>
      <c r="ELK47" s="740"/>
      <c r="ELL47" s="1140"/>
      <c r="ELM47" s="671"/>
      <c r="ELN47" s="672"/>
      <c r="ELO47" s="740"/>
      <c r="ELP47" s="1140"/>
      <c r="ELQ47" s="671"/>
      <c r="ELR47" s="672"/>
      <c r="ELS47" s="740"/>
      <c r="ELT47" s="1140"/>
      <c r="ELU47" s="671"/>
      <c r="ELV47" s="672"/>
      <c r="ELW47" s="740"/>
      <c r="ELX47" s="1140"/>
      <c r="ELY47" s="671"/>
      <c r="ELZ47" s="672"/>
      <c r="EMA47" s="740"/>
      <c r="EMB47" s="1140"/>
      <c r="EMC47" s="671"/>
      <c r="EMD47" s="672"/>
      <c r="EME47" s="740"/>
      <c r="EMF47" s="1140"/>
      <c r="EMG47" s="671"/>
      <c r="EMH47" s="672"/>
      <c r="EMI47" s="740"/>
      <c r="EMJ47" s="1140"/>
      <c r="EMK47" s="671"/>
      <c r="EML47" s="672"/>
      <c r="EMM47" s="740"/>
      <c r="EMN47" s="1140"/>
      <c r="EMO47" s="671"/>
      <c r="EMP47" s="672"/>
      <c r="EMQ47" s="740"/>
      <c r="EMR47" s="1140"/>
      <c r="EMS47" s="671"/>
      <c r="EMT47" s="672"/>
      <c r="EMU47" s="740"/>
      <c r="EMV47" s="1140"/>
      <c r="EMW47" s="671"/>
      <c r="EMX47" s="672"/>
      <c r="EMY47" s="740"/>
      <c r="EMZ47" s="1140"/>
      <c r="ENA47" s="671"/>
      <c r="ENB47" s="672"/>
      <c r="ENC47" s="740"/>
      <c r="END47" s="1140"/>
      <c r="ENE47" s="671"/>
      <c r="ENF47" s="672"/>
      <c r="ENG47" s="740"/>
      <c r="ENH47" s="1140"/>
      <c r="ENI47" s="671"/>
      <c r="ENJ47" s="672"/>
      <c r="ENK47" s="740"/>
      <c r="ENL47" s="1140"/>
      <c r="ENM47" s="671"/>
      <c r="ENN47" s="672"/>
      <c r="ENO47" s="740"/>
      <c r="ENP47" s="1140"/>
      <c r="ENQ47" s="671"/>
      <c r="ENR47" s="672"/>
      <c r="ENS47" s="740"/>
      <c r="ENT47" s="1140"/>
      <c r="ENU47" s="671"/>
      <c r="ENV47" s="672"/>
      <c r="ENW47" s="740"/>
      <c r="ENX47" s="1140"/>
      <c r="ENY47" s="671"/>
      <c r="ENZ47" s="672"/>
      <c r="EOA47" s="740"/>
      <c r="EOB47" s="1140"/>
      <c r="EOC47" s="671"/>
      <c r="EOD47" s="672"/>
      <c r="EOE47" s="740"/>
      <c r="EOF47" s="1140"/>
      <c r="EOG47" s="671"/>
      <c r="EOH47" s="672"/>
      <c r="EOI47" s="740"/>
      <c r="EOJ47" s="1140"/>
      <c r="EOK47" s="671"/>
      <c r="EOL47" s="672"/>
      <c r="EOM47" s="740"/>
      <c r="EON47" s="1140"/>
      <c r="EOO47" s="671"/>
      <c r="EOP47" s="672"/>
      <c r="EOQ47" s="740"/>
      <c r="EOR47" s="1140"/>
      <c r="EOS47" s="671"/>
      <c r="EOT47" s="672"/>
      <c r="EOU47" s="740"/>
      <c r="EOV47" s="1140"/>
      <c r="EOW47" s="671"/>
      <c r="EOX47" s="672"/>
      <c r="EOY47" s="740"/>
      <c r="EOZ47" s="1140"/>
      <c r="EPA47" s="671"/>
      <c r="EPB47" s="672"/>
      <c r="EPC47" s="740"/>
      <c r="EPD47" s="1140"/>
      <c r="EPE47" s="671"/>
      <c r="EPF47" s="672"/>
      <c r="EPG47" s="740"/>
      <c r="EPH47" s="1140"/>
      <c r="EPI47" s="671"/>
      <c r="EPJ47" s="672"/>
      <c r="EPK47" s="740"/>
      <c r="EPL47" s="1140"/>
      <c r="EPM47" s="671"/>
      <c r="EPN47" s="672"/>
      <c r="EPO47" s="740"/>
      <c r="EPP47" s="1140"/>
      <c r="EPQ47" s="671"/>
      <c r="EPR47" s="672"/>
      <c r="EPS47" s="740"/>
      <c r="EPT47" s="1140"/>
      <c r="EPU47" s="671"/>
      <c r="EPV47" s="672"/>
      <c r="EPW47" s="740"/>
      <c r="EPX47" s="1140"/>
      <c r="EPY47" s="671"/>
      <c r="EPZ47" s="672"/>
      <c r="EQA47" s="740"/>
      <c r="EQB47" s="1140"/>
      <c r="EQC47" s="671"/>
      <c r="EQD47" s="672"/>
      <c r="EQE47" s="740"/>
      <c r="EQF47" s="1140"/>
      <c r="EQG47" s="671"/>
      <c r="EQH47" s="672"/>
      <c r="EQI47" s="740"/>
      <c r="EQJ47" s="1140"/>
      <c r="EQK47" s="671"/>
      <c r="EQL47" s="672"/>
      <c r="EQM47" s="740"/>
      <c r="EQN47" s="1140"/>
      <c r="EQO47" s="671"/>
      <c r="EQP47" s="672"/>
      <c r="EQQ47" s="740"/>
      <c r="EQR47" s="1140"/>
      <c r="EQS47" s="671"/>
      <c r="EQT47" s="672"/>
      <c r="EQU47" s="740"/>
      <c r="EQV47" s="1140"/>
      <c r="EQW47" s="671"/>
      <c r="EQX47" s="672"/>
      <c r="EQY47" s="740"/>
      <c r="EQZ47" s="1140"/>
      <c r="ERA47" s="671"/>
      <c r="ERB47" s="672"/>
      <c r="ERC47" s="740"/>
      <c r="ERD47" s="1140"/>
      <c r="ERE47" s="671"/>
      <c r="ERF47" s="672"/>
      <c r="ERG47" s="740"/>
      <c r="ERH47" s="1140"/>
      <c r="ERI47" s="671"/>
      <c r="ERJ47" s="672"/>
      <c r="ERK47" s="740"/>
      <c r="ERL47" s="1140"/>
      <c r="ERM47" s="671"/>
      <c r="ERN47" s="672"/>
      <c r="ERO47" s="740"/>
      <c r="ERP47" s="1140"/>
      <c r="ERQ47" s="671"/>
      <c r="ERR47" s="672"/>
      <c r="ERS47" s="740"/>
      <c r="ERT47" s="1140"/>
      <c r="ERU47" s="671"/>
      <c r="ERV47" s="672"/>
      <c r="ERW47" s="740"/>
      <c r="ERX47" s="1140"/>
      <c r="ERY47" s="671"/>
      <c r="ERZ47" s="672"/>
      <c r="ESA47" s="740"/>
      <c r="ESB47" s="1140"/>
      <c r="ESC47" s="671"/>
      <c r="ESD47" s="672"/>
      <c r="ESE47" s="740"/>
      <c r="ESF47" s="1140"/>
      <c r="ESG47" s="671"/>
      <c r="ESH47" s="672"/>
      <c r="ESI47" s="740"/>
      <c r="ESJ47" s="1140"/>
      <c r="ESK47" s="671"/>
      <c r="ESL47" s="672"/>
      <c r="ESM47" s="740"/>
      <c r="ESN47" s="1140"/>
      <c r="ESO47" s="671"/>
      <c r="ESP47" s="672"/>
      <c r="ESQ47" s="740"/>
      <c r="ESR47" s="1140"/>
      <c r="ESS47" s="671"/>
      <c r="EST47" s="672"/>
      <c r="ESU47" s="740"/>
      <c r="ESV47" s="1140"/>
      <c r="ESW47" s="671"/>
      <c r="ESX47" s="672"/>
      <c r="ESY47" s="740"/>
      <c r="ESZ47" s="1140"/>
      <c r="ETA47" s="671"/>
      <c r="ETB47" s="672"/>
      <c r="ETC47" s="740"/>
      <c r="ETD47" s="1140"/>
      <c r="ETE47" s="671"/>
      <c r="ETF47" s="672"/>
      <c r="ETG47" s="740"/>
      <c r="ETH47" s="1140"/>
      <c r="ETI47" s="671"/>
      <c r="ETJ47" s="672"/>
      <c r="ETK47" s="740"/>
      <c r="ETL47" s="1140"/>
      <c r="ETM47" s="671"/>
      <c r="ETN47" s="672"/>
      <c r="ETO47" s="740"/>
      <c r="ETP47" s="1140"/>
      <c r="ETQ47" s="671"/>
      <c r="ETR47" s="672"/>
      <c r="ETS47" s="740"/>
      <c r="ETT47" s="1140"/>
      <c r="ETU47" s="671"/>
      <c r="ETV47" s="672"/>
      <c r="ETW47" s="740"/>
      <c r="ETX47" s="1140"/>
      <c r="ETY47" s="671"/>
      <c r="ETZ47" s="672"/>
      <c r="EUA47" s="740"/>
      <c r="EUB47" s="1140"/>
      <c r="EUC47" s="671"/>
      <c r="EUD47" s="672"/>
      <c r="EUE47" s="740"/>
      <c r="EUF47" s="1140"/>
      <c r="EUG47" s="671"/>
      <c r="EUH47" s="672"/>
      <c r="EUI47" s="740"/>
      <c r="EUJ47" s="1140"/>
      <c r="EUK47" s="671"/>
      <c r="EUL47" s="672"/>
      <c r="EUM47" s="740"/>
      <c r="EUN47" s="1140"/>
      <c r="EUO47" s="671"/>
      <c r="EUP47" s="672"/>
      <c r="EUQ47" s="740"/>
      <c r="EUR47" s="1140"/>
      <c r="EUS47" s="671"/>
      <c r="EUT47" s="672"/>
      <c r="EUU47" s="740"/>
      <c r="EUV47" s="1140"/>
      <c r="EUW47" s="671"/>
      <c r="EUX47" s="672"/>
      <c r="EUY47" s="740"/>
      <c r="EUZ47" s="1140"/>
      <c r="EVA47" s="671"/>
      <c r="EVB47" s="672"/>
      <c r="EVC47" s="740"/>
      <c r="EVD47" s="1140"/>
      <c r="EVE47" s="671"/>
      <c r="EVF47" s="672"/>
      <c r="EVG47" s="740"/>
      <c r="EVH47" s="1140"/>
      <c r="EVI47" s="671"/>
      <c r="EVJ47" s="672"/>
      <c r="EVK47" s="740"/>
      <c r="EVL47" s="1140"/>
      <c r="EVM47" s="671"/>
      <c r="EVN47" s="672"/>
      <c r="EVO47" s="740"/>
      <c r="EVP47" s="1140"/>
      <c r="EVQ47" s="671"/>
      <c r="EVR47" s="672"/>
      <c r="EVS47" s="740"/>
      <c r="EVT47" s="1140"/>
      <c r="EVU47" s="671"/>
      <c r="EVV47" s="672"/>
      <c r="EVW47" s="740"/>
      <c r="EVX47" s="1140"/>
      <c r="EVY47" s="671"/>
      <c r="EVZ47" s="672"/>
      <c r="EWA47" s="740"/>
      <c r="EWB47" s="1140"/>
      <c r="EWC47" s="671"/>
      <c r="EWD47" s="672"/>
      <c r="EWE47" s="740"/>
      <c r="EWF47" s="1140"/>
      <c r="EWG47" s="671"/>
      <c r="EWH47" s="672"/>
      <c r="EWI47" s="740"/>
      <c r="EWJ47" s="1140"/>
      <c r="EWK47" s="671"/>
      <c r="EWL47" s="672"/>
      <c r="EWM47" s="740"/>
      <c r="EWN47" s="1140"/>
      <c r="EWO47" s="671"/>
      <c r="EWP47" s="672"/>
      <c r="EWQ47" s="740"/>
      <c r="EWR47" s="1140"/>
      <c r="EWS47" s="671"/>
      <c r="EWT47" s="672"/>
      <c r="EWU47" s="740"/>
      <c r="EWV47" s="1140"/>
      <c r="EWW47" s="671"/>
      <c r="EWX47" s="672"/>
      <c r="EWY47" s="740"/>
      <c r="EWZ47" s="1140"/>
      <c r="EXA47" s="671"/>
      <c r="EXB47" s="672"/>
      <c r="EXC47" s="740"/>
      <c r="EXD47" s="1140"/>
      <c r="EXE47" s="671"/>
      <c r="EXF47" s="672"/>
      <c r="EXG47" s="740"/>
      <c r="EXH47" s="1140"/>
      <c r="EXI47" s="671"/>
      <c r="EXJ47" s="672"/>
      <c r="EXK47" s="740"/>
      <c r="EXL47" s="1140"/>
      <c r="EXM47" s="671"/>
      <c r="EXN47" s="672"/>
      <c r="EXO47" s="740"/>
      <c r="EXP47" s="1140"/>
      <c r="EXQ47" s="671"/>
      <c r="EXR47" s="672"/>
      <c r="EXS47" s="740"/>
      <c r="EXT47" s="1140"/>
      <c r="EXU47" s="671"/>
      <c r="EXV47" s="672"/>
      <c r="EXW47" s="740"/>
      <c r="EXX47" s="1140"/>
      <c r="EXY47" s="671"/>
      <c r="EXZ47" s="672"/>
      <c r="EYA47" s="740"/>
      <c r="EYB47" s="1140"/>
      <c r="EYC47" s="671"/>
      <c r="EYD47" s="672"/>
      <c r="EYE47" s="740"/>
      <c r="EYF47" s="1140"/>
      <c r="EYG47" s="671"/>
      <c r="EYH47" s="672"/>
      <c r="EYI47" s="740"/>
      <c r="EYJ47" s="1140"/>
      <c r="EYK47" s="671"/>
      <c r="EYL47" s="672"/>
      <c r="EYM47" s="740"/>
      <c r="EYN47" s="1140"/>
      <c r="EYO47" s="671"/>
      <c r="EYP47" s="672"/>
      <c r="EYQ47" s="740"/>
      <c r="EYR47" s="1140"/>
      <c r="EYS47" s="671"/>
      <c r="EYT47" s="672"/>
      <c r="EYU47" s="740"/>
      <c r="EYV47" s="1140"/>
      <c r="EYW47" s="671"/>
      <c r="EYX47" s="672"/>
      <c r="EYY47" s="740"/>
      <c r="EYZ47" s="1140"/>
      <c r="EZA47" s="671"/>
      <c r="EZB47" s="672"/>
      <c r="EZC47" s="740"/>
      <c r="EZD47" s="1140"/>
      <c r="EZE47" s="671"/>
      <c r="EZF47" s="672"/>
      <c r="EZG47" s="740"/>
      <c r="EZH47" s="1140"/>
      <c r="EZI47" s="671"/>
      <c r="EZJ47" s="672"/>
      <c r="EZK47" s="740"/>
      <c r="EZL47" s="1140"/>
      <c r="EZM47" s="671"/>
      <c r="EZN47" s="672"/>
      <c r="EZO47" s="740"/>
      <c r="EZP47" s="1140"/>
      <c r="EZQ47" s="671"/>
      <c r="EZR47" s="672"/>
      <c r="EZS47" s="740"/>
      <c r="EZT47" s="1140"/>
      <c r="EZU47" s="671"/>
      <c r="EZV47" s="672"/>
      <c r="EZW47" s="740"/>
      <c r="EZX47" s="1140"/>
      <c r="EZY47" s="671"/>
      <c r="EZZ47" s="672"/>
      <c r="FAA47" s="740"/>
      <c r="FAB47" s="1140"/>
      <c r="FAC47" s="671"/>
      <c r="FAD47" s="672"/>
      <c r="FAE47" s="740"/>
      <c r="FAF47" s="1140"/>
      <c r="FAG47" s="671"/>
      <c r="FAH47" s="672"/>
      <c r="FAI47" s="740"/>
      <c r="FAJ47" s="1140"/>
      <c r="FAK47" s="671"/>
      <c r="FAL47" s="672"/>
      <c r="FAM47" s="740"/>
      <c r="FAN47" s="1140"/>
      <c r="FAO47" s="671"/>
      <c r="FAP47" s="672"/>
      <c r="FAQ47" s="740"/>
      <c r="FAR47" s="1140"/>
      <c r="FAS47" s="671"/>
      <c r="FAT47" s="672"/>
      <c r="FAU47" s="740"/>
      <c r="FAV47" s="1140"/>
      <c r="FAW47" s="671"/>
      <c r="FAX47" s="672"/>
      <c r="FAY47" s="740"/>
      <c r="FAZ47" s="1140"/>
      <c r="FBA47" s="671"/>
      <c r="FBB47" s="672"/>
      <c r="FBC47" s="740"/>
      <c r="FBD47" s="1140"/>
      <c r="FBE47" s="671"/>
      <c r="FBF47" s="672"/>
      <c r="FBG47" s="740"/>
      <c r="FBH47" s="1140"/>
      <c r="FBI47" s="671"/>
      <c r="FBJ47" s="672"/>
      <c r="FBK47" s="740"/>
      <c r="FBL47" s="1140"/>
      <c r="FBM47" s="671"/>
      <c r="FBN47" s="672"/>
      <c r="FBO47" s="740"/>
      <c r="FBP47" s="1140"/>
      <c r="FBQ47" s="671"/>
      <c r="FBR47" s="672"/>
      <c r="FBS47" s="740"/>
      <c r="FBT47" s="1140"/>
      <c r="FBU47" s="671"/>
      <c r="FBV47" s="672"/>
      <c r="FBW47" s="740"/>
      <c r="FBX47" s="1140"/>
      <c r="FBY47" s="671"/>
      <c r="FBZ47" s="672"/>
      <c r="FCA47" s="740"/>
      <c r="FCB47" s="1140"/>
      <c r="FCC47" s="671"/>
      <c r="FCD47" s="672"/>
      <c r="FCE47" s="740"/>
      <c r="FCF47" s="1140"/>
      <c r="FCG47" s="671"/>
      <c r="FCH47" s="672"/>
      <c r="FCI47" s="740"/>
      <c r="FCJ47" s="1140"/>
      <c r="FCK47" s="671"/>
      <c r="FCL47" s="672"/>
      <c r="FCM47" s="740"/>
      <c r="FCN47" s="1140"/>
      <c r="FCO47" s="671"/>
      <c r="FCP47" s="672"/>
      <c r="FCQ47" s="740"/>
      <c r="FCR47" s="1140"/>
      <c r="FCS47" s="671"/>
      <c r="FCT47" s="672"/>
      <c r="FCU47" s="740"/>
      <c r="FCV47" s="1140"/>
      <c r="FCW47" s="671"/>
      <c r="FCX47" s="672"/>
      <c r="FCY47" s="740"/>
      <c r="FCZ47" s="1140"/>
      <c r="FDA47" s="671"/>
      <c r="FDB47" s="672"/>
      <c r="FDC47" s="740"/>
      <c r="FDD47" s="1140"/>
      <c r="FDE47" s="671"/>
      <c r="FDF47" s="672"/>
      <c r="FDG47" s="740"/>
      <c r="FDH47" s="1140"/>
      <c r="FDI47" s="671"/>
      <c r="FDJ47" s="672"/>
      <c r="FDK47" s="740"/>
      <c r="FDL47" s="1140"/>
      <c r="FDM47" s="671"/>
      <c r="FDN47" s="672"/>
      <c r="FDO47" s="740"/>
      <c r="FDP47" s="1140"/>
      <c r="FDQ47" s="671"/>
      <c r="FDR47" s="672"/>
      <c r="FDS47" s="740"/>
      <c r="FDT47" s="1140"/>
      <c r="FDU47" s="671"/>
      <c r="FDV47" s="672"/>
      <c r="FDW47" s="740"/>
      <c r="FDX47" s="1140"/>
      <c r="FDY47" s="671"/>
      <c r="FDZ47" s="672"/>
      <c r="FEA47" s="740"/>
      <c r="FEB47" s="1140"/>
      <c r="FEC47" s="671"/>
      <c r="FED47" s="672"/>
      <c r="FEE47" s="740"/>
      <c r="FEF47" s="1140"/>
      <c r="FEG47" s="671"/>
      <c r="FEH47" s="672"/>
      <c r="FEI47" s="740"/>
      <c r="FEJ47" s="1140"/>
      <c r="FEK47" s="671"/>
      <c r="FEL47" s="672"/>
      <c r="FEM47" s="740"/>
      <c r="FEN47" s="1140"/>
      <c r="FEO47" s="671"/>
      <c r="FEP47" s="672"/>
      <c r="FEQ47" s="740"/>
      <c r="FER47" s="1140"/>
      <c r="FES47" s="671"/>
      <c r="FET47" s="672"/>
      <c r="FEU47" s="740"/>
      <c r="FEV47" s="1140"/>
      <c r="FEW47" s="671"/>
      <c r="FEX47" s="672"/>
      <c r="FEY47" s="740"/>
      <c r="FEZ47" s="1140"/>
      <c r="FFA47" s="671"/>
      <c r="FFB47" s="672"/>
      <c r="FFC47" s="740"/>
      <c r="FFD47" s="1140"/>
      <c r="FFE47" s="671"/>
      <c r="FFF47" s="672"/>
      <c r="FFG47" s="740"/>
      <c r="FFH47" s="1140"/>
      <c r="FFI47" s="671"/>
      <c r="FFJ47" s="672"/>
      <c r="FFK47" s="740"/>
      <c r="FFL47" s="1140"/>
      <c r="FFM47" s="671"/>
      <c r="FFN47" s="672"/>
      <c r="FFO47" s="740"/>
      <c r="FFP47" s="1140"/>
      <c r="FFQ47" s="671"/>
      <c r="FFR47" s="672"/>
      <c r="FFS47" s="740"/>
      <c r="FFT47" s="1140"/>
      <c r="FFU47" s="671"/>
      <c r="FFV47" s="672"/>
      <c r="FFW47" s="740"/>
      <c r="FFX47" s="1140"/>
      <c r="FFY47" s="671"/>
      <c r="FFZ47" s="672"/>
      <c r="FGA47" s="740"/>
      <c r="FGB47" s="1140"/>
      <c r="FGC47" s="671"/>
      <c r="FGD47" s="672"/>
      <c r="FGE47" s="740"/>
      <c r="FGF47" s="1140"/>
      <c r="FGG47" s="671"/>
      <c r="FGH47" s="672"/>
      <c r="FGI47" s="740"/>
      <c r="FGJ47" s="1140"/>
      <c r="FGK47" s="671"/>
      <c r="FGL47" s="672"/>
      <c r="FGM47" s="740"/>
      <c r="FGN47" s="1140"/>
      <c r="FGO47" s="671"/>
      <c r="FGP47" s="672"/>
      <c r="FGQ47" s="740"/>
      <c r="FGR47" s="1140"/>
      <c r="FGS47" s="671"/>
      <c r="FGT47" s="672"/>
      <c r="FGU47" s="740"/>
      <c r="FGV47" s="1140"/>
      <c r="FGW47" s="671"/>
      <c r="FGX47" s="672"/>
      <c r="FGY47" s="740"/>
      <c r="FGZ47" s="1140"/>
      <c r="FHA47" s="671"/>
      <c r="FHB47" s="672"/>
      <c r="FHC47" s="740"/>
      <c r="FHD47" s="1140"/>
      <c r="FHE47" s="671"/>
      <c r="FHF47" s="672"/>
      <c r="FHG47" s="740"/>
      <c r="FHH47" s="1140"/>
      <c r="FHI47" s="671"/>
      <c r="FHJ47" s="672"/>
      <c r="FHK47" s="740"/>
      <c r="FHL47" s="1140"/>
      <c r="FHM47" s="671"/>
      <c r="FHN47" s="672"/>
      <c r="FHO47" s="740"/>
      <c r="FHP47" s="1140"/>
      <c r="FHQ47" s="671"/>
      <c r="FHR47" s="672"/>
      <c r="FHS47" s="740"/>
      <c r="FHT47" s="1140"/>
      <c r="FHU47" s="671"/>
      <c r="FHV47" s="672"/>
      <c r="FHW47" s="740"/>
      <c r="FHX47" s="1140"/>
      <c r="FHY47" s="671"/>
      <c r="FHZ47" s="672"/>
      <c r="FIA47" s="740"/>
      <c r="FIB47" s="1140"/>
      <c r="FIC47" s="671"/>
      <c r="FID47" s="672"/>
      <c r="FIE47" s="740"/>
      <c r="FIF47" s="1140"/>
      <c r="FIG47" s="671"/>
      <c r="FIH47" s="672"/>
      <c r="FII47" s="740"/>
      <c r="FIJ47" s="1140"/>
      <c r="FIK47" s="671"/>
      <c r="FIL47" s="672"/>
      <c r="FIM47" s="740"/>
      <c r="FIN47" s="1140"/>
      <c r="FIO47" s="671"/>
      <c r="FIP47" s="672"/>
      <c r="FIQ47" s="740"/>
      <c r="FIR47" s="1140"/>
      <c r="FIS47" s="671"/>
      <c r="FIT47" s="672"/>
      <c r="FIU47" s="740"/>
      <c r="FIV47" s="1140"/>
      <c r="FIW47" s="671"/>
      <c r="FIX47" s="672"/>
      <c r="FIY47" s="740"/>
      <c r="FIZ47" s="1140"/>
      <c r="FJA47" s="671"/>
      <c r="FJB47" s="672"/>
      <c r="FJC47" s="740"/>
      <c r="FJD47" s="1140"/>
      <c r="FJE47" s="671"/>
      <c r="FJF47" s="672"/>
      <c r="FJG47" s="740"/>
      <c r="FJH47" s="1140"/>
      <c r="FJI47" s="671"/>
      <c r="FJJ47" s="672"/>
      <c r="FJK47" s="740"/>
      <c r="FJL47" s="1140"/>
      <c r="FJM47" s="671"/>
      <c r="FJN47" s="672"/>
      <c r="FJO47" s="740"/>
      <c r="FJP47" s="1140"/>
      <c r="FJQ47" s="671"/>
      <c r="FJR47" s="672"/>
      <c r="FJS47" s="740"/>
      <c r="FJT47" s="1140"/>
      <c r="FJU47" s="671"/>
      <c r="FJV47" s="672"/>
      <c r="FJW47" s="740"/>
      <c r="FJX47" s="1140"/>
      <c r="FJY47" s="671"/>
      <c r="FJZ47" s="672"/>
      <c r="FKA47" s="740"/>
      <c r="FKB47" s="1140"/>
      <c r="FKC47" s="671"/>
      <c r="FKD47" s="672"/>
      <c r="FKE47" s="740"/>
      <c r="FKF47" s="1140"/>
      <c r="FKG47" s="671"/>
      <c r="FKH47" s="672"/>
      <c r="FKI47" s="740"/>
      <c r="FKJ47" s="1140"/>
      <c r="FKK47" s="671"/>
      <c r="FKL47" s="672"/>
      <c r="FKM47" s="740"/>
      <c r="FKN47" s="1140"/>
      <c r="FKO47" s="671"/>
      <c r="FKP47" s="672"/>
      <c r="FKQ47" s="740"/>
      <c r="FKR47" s="1140"/>
      <c r="FKS47" s="671"/>
      <c r="FKT47" s="672"/>
      <c r="FKU47" s="740"/>
      <c r="FKV47" s="1140"/>
      <c r="FKW47" s="671"/>
      <c r="FKX47" s="672"/>
      <c r="FKY47" s="740"/>
      <c r="FKZ47" s="1140"/>
      <c r="FLA47" s="671"/>
      <c r="FLB47" s="672"/>
      <c r="FLC47" s="740"/>
      <c r="FLD47" s="1140"/>
      <c r="FLE47" s="671"/>
      <c r="FLF47" s="672"/>
      <c r="FLG47" s="740"/>
      <c r="FLH47" s="1140"/>
      <c r="FLI47" s="671"/>
      <c r="FLJ47" s="672"/>
      <c r="FLK47" s="740"/>
      <c r="FLL47" s="1140"/>
      <c r="FLM47" s="671"/>
      <c r="FLN47" s="672"/>
      <c r="FLO47" s="740"/>
      <c r="FLP47" s="1140"/>
      <c r="FLQ47" s="671"/>
      <c r="FLR47" s="672"/>
      <c r="FLS47" s="740"/>
      <c r="FLT47" s="1140"/>
      <c r="FLU47" s="671"/>
      <c r="FLV47" s="672"/>
      <c r="FLW47" s="740"/>
      <c r="FLX47" s="1140"/>
      <c r="FLY47" s="671"/>
      <c r="FLZ47" s="672"/>
      <c r="FMA47" s="740"/>
      <c r="FMB47" s="1140"/>
      <c r="FMC47" s="671"/>
      <c r="FMD47" s="672"/>
      <c r="FME47" s="740"/>
      <c r="FMF47" s="1140"/>
      <c r="FMG47" s="671"/>
      <c r="FMH47" s="672"/>
      <c r="FMI47" s="740"/>
      <c r="FMJ47" s="1140"/>
      <c r="FMK47" s="671"/>
      <c r="FML47" s="672"/>
      <c r="FMM47" s="740"/>
      <c r="FMN47" s="1140"/>
      <c r="FMO47" s="671"/>
      <c r="FMP47" s="672"/>
      <c r="FMQ47" s="740"/>
      <c r="FMR47" s="1140"/>
      <c r="FMS47" s="671"/>
      <c r="FMT47" s="672"/>
      <c r="FMU47" s="740"/>
      <c r="FMV47" s="1140"/>
      <c r="FMW47" s="671"/>
      <c r="FMX47" s="672"/>
      <c r="FMY47" s="740"/>
      <c r="FMZ47" s="1140"/>
      <c r="FNA47" s="671"/>
      <c r="FNB47" s="672"/>
      <c r="FNC47" s="740"/>
      <c r="FND47" s="1140"/>
      <c r="FNE47" s="671"/>
      <c r="FNF47" s="672"/>
      <c r="FNG47" s="740"/>
      <c r="FNH47" s="1140"/>
      <c r="FNI47" s="671"/>
      <c r="FNJ47" s="672"/>
      <c r="FNK47" s="740"/>
      <c r="FNL47" s="1140"/>
      <c r="FNM47" s="671"/>
      <c r="FNN47" s="672"/>
      <c r="FNO47" s="740"/>
      <c r="FNP47" s="1140"/>
      <c r="FNQ47" s="671"/>
      <c r="FNR47" s="672"/>
      <c r="FNS47" s="740"/>
      <c r="FNT47" s="1140"/>
      <c r="FNU47" s="671"/>
      <c r="FNV47" s="672"/>
      <c r="FNW47" s="740"/>
      <c r="FNX47" s="1140"/>
      <c r="FNY47" s="671"/>
      <c r="FNZ47" s="672"/>
      <c r="FOA47" s="740"/>
      <c r="FOB47" s="1140"/>
      <c r="FOC47" s="671"/>
      <c r="FOD47" s="672"/>
      <c r="FOE47" s="740"/>
      <c r="FOF47" s="1140"/>
      <c r="FOG47" s="671"/>
      <c r="FOH47" s="672"/>
      <c r="FOI47" s="740"/>
      <c r="FOJ47" s="1140"/>
      <c r="FOK47" s="671"/>
      <c r="FOL47" s="672"/>
      <c r="FOM47" s="740"/>
      <c r="FON47" s="1140"/>
      <c r="FOO47" s="671"/>
      <c r="FOP47" s="672"/>
      <c r="FOQ47" s="740"/>
      <c r="FOR47" s="1140"/>
      <c r="FOS47" s="671"/>
      <c r="FOT47" s="672"/>
      <c r="FOU47" s="740"/>
      <c r="FOV47" s="1140"/>
      <c r="FOW47" s="671"/>
      <c r="FOX47" s="672"/>
      <c r="FOY47" s="740"/>
      <c r="FOZ47" s="1140"/>
      <c r="FPA47" s="671"/>
      <c r="FPB47" s="672"/>
      <c r="FPC47" s="740"/>
      <c r="FPD47" s="1140"/>
      <c r="FPE47" s="671"/>
      <c r="FPF47" s="672"/>
      <c r="FPG47" s="740"/>
      <c r="FPH47" s="1140"/>
      <c r="FPI47" s="671"/>
      <c r="FPJ47" s="672"/>
      <c r="FPK47" s="740"/>
      <c r="FPL47" s="1140"/>
      <c r="FPM47" s="671"/>
      <c r="FPN47" s="672"/>
      <c r="FPO47" s="740"/>
      <c r="FPP47" s="1140"/>
      <c r="FPQ47" s="671"/>
      <c r="FPR47" s="672"/>
      <c r="FPS47" s="740"/>
      <c r="FPT47" s="1140"/>
      <c r="FPU47" s="671"/>
      <c r="FPV47" s="672"/>
      <c r="FPW47" s="740"/>
      <c r="FPX47" s="1140"/>
      <c r="FPY47" s="671"/>
      <c r="FPZ47" s="672"/>
      <c r="FQA47" s="740"/>
      <c r="FQB47" s="1140"/>
      <c r="FQC47" s="671"/>
      <c r="FQD47" s="672"/>
      <c r="FQE47" s="740"/>
      <c r="FQF47" s="1140"/>
      <c r="FQG47" s="671"/>
      <c r="FQH47" s="672"/>
      <c r="FQI47" s="740"/>
      <c r="FQJ47" s="1140"/>
      <c r="FQK47" s="671"/>
      <c r="FQL47" s="672"/>
      <c r="FQM47" s="740"/>
      <c r="FQN47" s="1140"/>
      <c r="FQO47" s="671"/>
      <c r="FQP47" s="672"/>
      <c r="FQQ47" s="740"/>
      <c r="FQR47" s="1140"/>
      <c r="FQS47" s="671"/>
      <c r="FQT47" s="672"/>
      <c r="FQU47" s="740"/>
      <c r="FQV47" s="1140"/>
      <c r="FQW47" s="671"/>
      <c r="FQX47" s="672"/>
      <c r="FQY47" s="740"/>
      <c r="FQZ47" s="1140"/>
      <c r="FRA47" s="671"/>
      <c r="FRB47" s="672"/>
      <c r="FRC47" s="740"/>
      <c r="FRD47" s="1140"/>
      <c r="FRE47" s="671"/>
      <c r="FRF47" s="672"/>
      <c r="FRG47" s="740"/>
      <c r="FRH47" s="1140"/>
      <c r="FRI47" s="671"/>
      <c r="FRJ47" s="672"/>
      <c r="FRK47" s="740"/>
      <c r="FRL47" s="1140"/>
      <c r="FRM47" s="671"/>
      <c r="FRN47" s="672"/>
      <c r="FRO47" s="740"/>
      <c r="FRP47" s="1140"/>
      <c r="FRQ47" s="671"/>
      <c r="FRR47" s="672"/>
      <c r="FRS47" s="740"/>
      <c r="FRT47" s="1140"/>
      <c r="FRU47" s="671"/>
      <c r="FRV47" s="672"/>
      <c r="FRW47" s="740"/>
      <c r="FRX47" s="1140"/>
      <c r="FRY47" s="671"/>
      <c r="FRZ47" s="672"/>
      <c r="FSA47" s="740"/>
      <c r="FSB47" s="1140"/>
      <c r="FSC47" s="671"/>
      <c r="FSD47" s="672"/>
      <c r="FSE47" s="740"/>
      <c r="FSF47" s="1140"/>
      <c r="FSG47" s="671"/>
      <c r="FSH47" s="672"/>
      <c r="FSI47" s="740"/>
      <c r="FSJ47" s="1140"/>
      <c r="FSK47" s="671"/>
      <c r="FSL47" s="672"/>
      <c r="FSM47" s="740"/>
      <c r="FSN47" s="1140"/>
      <c r="FSO47" s="671"/>
      <c r="FSP47" s="672"/>
      <c r="FSQ47" s="740"/>
      <c r="FSR47" s="1140"/>
      <c r="FSS47" s="671"/>
      <c r="FST47" s="672"/>
      <c r="FSU47" s="740"/>
      <c r="FSV47" s="1140"/>
      <c r="FSW47" s="671"/>
      <c r="FSX47" s="672"/>
      <c r="FSY47" s="740"/>
      <c r="FSZ47" s="1140"/>
      <c r="FTA47" s="671"/>
      <c r="FTB47" s="672"/>
      <c r="FTC47" s="740"/>
      <c r="FTD47" s="1140"/>
      <c r="FTE47" s="671"/>
      <c r="FTF47" s="672"/>
      <c r="FTG47" s="740"/>
      <c r="FTH47" s="1140"/>
      <c r="FTI47" s="671"/>
      <c r="FTJ47" s="672"/>
      <c r="FTK47" s="740"/>
      <c r="FTL47" s="1140"/>
      <c r="FTM47" s="671"/>
      <c r="FTN47" s="672"/>
      <c r="FTO47" s="740"/>
      <c r="FTP47" s="1140"/>
      <c r="FTQ47" s="671"/>
      <c r="FTR47" s="672"/>
      <c r="FTS47" s="740"/>
      <c r="FTT47" s="1140"/>
      <c r="FTU47" s="671"/>
      <c r="FTV47" s="672"/>
      <c r="FTW47" s="740"/>
      <c r="FTX47" s="1140"/>
      <c r="FTY47" s="671"/>
      <c r="FTZ47" s="672"/>
      <c r="FUA47" s="740"/>
      <c r="FUB47" s="1140"/>
      <c r="FUC47" s="671"/>
      <c r="FUD47" s="672"/>
      <c r="FUE47" s="740"/>
      <c r="FUF47" s="1140"/>
      <c r="FUG47" s="671"/>
      <c r="FUH47" s="672"/>
      <c r="FUI47" s="740"/>
      <c r="FUJ47" s="1140"/>
      <c r="FUK47" s="671"/>
      <c r="FUL47" s="672"/>
      <c r="FUM47" s="740"/>
      <c r="FUN47" s="1140"/>
      <c r="FUO47" s="671"/>
      <c r="FUP47" s="672"/>
      <c r="FUQ47" s="740"/>
      <c r="FUR47" s="1140"/>
      <c r="FUS47" s="671"/>
      <c r="FUT47" s="672"/>
      <c r="FUU47" s="740"/>
      <c r="FUV47" s="1140"/>
      <c r="FUW47" s="671"/>
      <c r="FUX47" s="672"/>
      <c r="FUY47" s="740"/>
      <c r="FUZ47" s="1140"/>
      <c r="FVA47" s="671"/>
      <c r="FVB47" s="672"/>
      <c r="FVC47" s="740"/>
      <c r="FVD47" s="1140"/>
      <c r="FVE47" s="671"/>
      <c r="FVF47" s="672"/>
      <c r="FVG47" s="740"/>
      <c r="FVH47" s="1140"/>
      <c r="FVI47" s="671"/>
      <c r="FVJ47" s="672"/>
      <c r="FVK47" s="740"/>
      <c r="FVL47" s="1140"/>
      <c r="FVM47" s="671"/>
      <c r="FVN47" s="672"/>
      <c r="FVO47" s="740"/>
      <c r="FVP47" s="1140"/>
      <c r="FVQ47" s="671"/>
      <c r="FVR47" s="672"/>
      <c r="FVS47" s="740"/>
      <c r="FVT47" s="1140"/>
      <c r="FVU47" s="671"/>
      <c r="FVV47" s="672"/>
      <c r="FVW47" s="740"/>
      <c r="FVX47" s="1140"/>
      <c r="FVY47" s="671"/>
      <c r="FVZ47" s="672"/>
      <c r="FWA47" s="740"/>
      <c r="FWB47" s="1140"/>
      <c r="FWC47" s="671"/>
      <c r="FWD47" s="672"/>
      <c r="FWE47" s="740"/>
      <c r="FWF47" s="1140"/>
      <c r="FWG47" s="671"/>
      <c r="FWH47" s="672"/>
      <c r="FWI47" s="740"/>
      <c r="FWJ47" s="1140"/>
      <c r="FWK47" s="671"/>
      <c r="FWL47" s="672"/>
      <c r="FWM47" s="740"/>
      <c r="FWN47" s="1140"/>
      <c r="FWO47" s="671"/>
      <c r="FWP47" s="672"/>
      <c r="FWQ47" s="740"/>
      <c r="FWR47" s="1140"/>
      <c r="FWS47" s="671"/>
      <c r="FWT47" s="672"/>
      <c r="FWU47" s="740"/>
      <c r="FWV47" s="1140"/>
      <c r="FWW47" s="671"/>
      <c r="FWX47" s="672"/>
      <c r="FWY47" s="740"/>
      <c r="FWZ47" s="1140"/>
      <c r="FXA47" s="671"/>
      <c r="FXB47" s="672"/>
      <c r="FXC47" s="740"/>
      <c r="FXD47" s="1140"/>
      <c r="FXE47" s="671"/>
      <c r="FXF47" s="672"/>
      <c r="FXG47" s="740"/>
      <c r="FXH47" s="1140"/>
      <c r="FXI47" s="671"/>
      <c r="FXJ47" s="672"/>
      <c r="FXK47" s="740"/>
      <c r="FXL47" s="1140"/>
      <c r="FXM47" s="671"/>
      <c r="FXN47" s="672"/>
      <c r="FXO47" s="740"/>
      <c r="FXP47" s="1140"/>
      <c r="FXQ47" s="671"/>
      <c r="FXR47" s="672"/>
      <c r="FXS47" s="740"/>
      <c r="FXT47" s="1140"/>
      <c r="FXU47" s="671"/>
      <c r="FXV47" s="672"/>
      <c r="FXW47" s="740"/>
      <c r="FXX47" s="1140"/>
      <c r="FXY47" s="671"/>
      <c r="FXZ47" s="672"/>
      <c r="FYA47" s="740"/>
      <c r="FYB47" s="1140"/>
      <c r="FYC47" s="671"/>
      <c r="FYD47" s="672"/>
      <c r="FYE47" s="740"/>
      <c r="FYF47" s="1140"/>
      <c r="FYG47" s="671"/>
      <c r="FYH47" s="672"/>
      <c r="FYI47" s="740"/>
      <c r="FYJ47" s="1140"/>
      <c r="FYK47" s="671"/>
      <c r="FYL47" s="672"/>
      <c r="FYM47" s="740"/>
      <c r="FYN47" s="1140"/>
      <c r="FYO47" s="671"/>
      <c r="FYP47" s="672"/>
      <c r="FYQ47" s="740"/>
      <c r="FYR47" s="1140"/>
      <c r="FYS47" s="671"/>
      <c r="FYT47" s="672"/>
      <c r="FYU47" s="740"/>
      <c r="FYV47" s="1140"/>
      <c r="FYW47" s="671"/>
      <c r="FYX47" s="672"/>
      <c r="FYY47" s="740"/>
      <c r="FYZ47" s="1140"/>
      <c r="FZA47" s="671"/>
      <c r="FZB47" s="672"/>
      <c r="FZC47" s="740"/>
      <c r="FZD47" s="1140"/>
      <c r="FZE47" s="671"/>
      <c r="FZF47" s="672"/>
      <c r="FZG47" s="740"/>
      <c r="FZH47" s="1140"/>
      <c r="FZI47" s="671"/>
      <c r="FZJ47" s="672"/>
      <c r="FZK47" s="740"/>
      <c r="FZL47" s="1140"/>
      <c r="FZM47" s="671"/>
      <c r="FZN47" s="672"/>
      <c r="FZO47" s="740"/>
      <c r="FZP47" s="1140"/>
      <c r="FZQ47" s="671"/>
      <c r="FZR47" s="672"/>
      <c r="FZS47" s="740"/>
      <c r="FZT47" s="1140"/>
      <c r="FZU47" s="671"/>
      <c r="FZV47" s="672"/>
      <c r="FZW47" s="740"/>
      <c r="FZX47" s="1140"/>
      <c r="FZY47" s="671"/>
      <c r="FZZ47" s="672"/>
      <c r="GAA47" s="740"/>
      <c r="GAB47" s="1140"/>
      <c r="GAC47" s="671"/>
      <c r="GAD47" s="672"/>
      <c r="GAE47" s="740"/>
      <c r="GAF47" s="1140"/>
      <c r="GAG47" s="671"/>
      <c r="GAH47" s="672"/>
      <c r="GAI47" s="740"/>
      <c r="GAJ47" s="1140"/>
      <c r="GAK47" s="671"/>
      <c r="GAL47" s="672"/>
      <c r="GAM47" s="740"/>
      <c r="GAN47" s="1140"/>
      <c r="GAO47" s="671"/>
      <c r="GAP47" s="672"/>
      <c r="GAQ47" s="740"/>
      <c r="GAR47" s="1140"/>
      <c r="GAS47" s="671"/>
      <c r="GAT47" s="672"/>
      <c r="GAU47" s="740"/>
      <c r="GAV47" s="1140"/>
      <c r="GAW47" s="671"/>
      <c r="GAX47" s="672"/>
      <c r="GAY47" s="740"/>
      <c r="GAZ47" s="1140"/>
      <c r="GBA47" s="671"/>
      <c r="GBB47" s="672"/>
      <c r="GBC47" s="740"/>
      <c r="GBD47" s="1140"/>
      <c r="GBE47" s="671"/>
      <c r="GBF47" s="672"/>
      <c r="GBG47" s="740"/>
      <c r="GBH47" s="1140"/>
      <c r="GBI47" s="671"/>
      <c r="GBJ47" s="672"/>
      <c r="GBK47" s="740"/>
      <c r="GBL47" s="1140"/>
      <c r="GBM47" s="671"/>
      <c r="GBN47" s="672"/>
      <c r="GBO47" s="740"/>
      <c r="GBP47" s="1140"/>
      <c r="GBQ47" s="671"/>
      <c r="GBR47" s="672"/>
      <c r="GBS47" s="740"/>
      <c r="GBT47" s="1140"/>
      <c r="GBU47" s="671"/>
      <c r="GBV47" s="672"/>
      <c r="GBW47" s="740"/>
      <c r="GBX47" s="1140"/>
      <c r="GBY47" s="671"/>
      <c r="GBZ47" s="672"/>
      <c r="GCA47" s="740"/>
      <c r="GCB47" s="1140"/>
      <c r="GCC47" s="671"/>
      <c r="GCD47" s="672"/>
      <c r="GCE47" s="740"/>
      <c r="GCF47" s="1140"/>
      <c r="GCG47" s="671"/>
      <c r="GCH47" s="672"/>
      <c r="GCI47" s="740"/>
      <c r="GCJ47" s="1140"/>
      <c r="GCK47" s="671"/>
      <c r="GCL47" s="672"/>
      <c r="GCM47" s="740"/>
      <c r="GCN47" s="1140"/>
      <c r="GCO47" s="671"/>
      <c r="GCP47" s="672"/>
      <c r="GCQ47" s="740"/>
      <c r="GCR47" s="1140"/>
      <c r="GCS47" s="671"/>
      <c r="GCT47" s="672"/>
      <c r="GCU47" s="740"/>
      <c r="GCV47" s="1140"/>
      <c r="GCW47" s="671"/>
      <c r="GCX47" s="672"/>
      <c r="GCY47" s="740"/>
      <c r="GCZ47" s="1140"/>
      <c r="GDA47" s="671"/>
      <c r="GDB47" s="672"/>
      <c r="GDC47" s="740"/>
      <c r="GDD47" s="1140"/>
      <c r="GDE47" s="671"/>
      <c r="GDF47" s="672"/>
      <c r="GDG47" s="740"/>
      <c r="GDH47" s="1140"/>
      <c r="GDI47" s="671"/>
      <c r="GDJ47" s="672"/>
      <c r="GDK47" s="740"/>
      <c r="GDL47" s="1140"/>
      <c r="GDM47" s="671"/>
      <c r="GDN47" s="672"/>
      <c r="GDO47" s="740"/>
      <c r="GDP47" s="1140"/>
      <c r="GDQ47" s="671"/>
      <c r="GDR47" s="672"/>
      <c r="GDS47" s="740"/>
      <c r="GDT47" s="1140"/>
      <c r="GDU47" s="671"/>
      <c r="GDV47" s="672"/>
      <c r="GDW47" s="740"/>
      <c r="GDX47" s="1140"/>
      <c r="GDY47" s="671"/>
      <c r="GDZ47" s="672"/>
      <c r="GEA47" s="740"/>
      <c r="GEB47" s="1140"/>
      <c r="GEC47" s="671"/>
      <c r="GED47" s="672"/>
      <c r="GEE47" s="740"/>
      <c r="GEF47" s="1140"/>
      <c r="GEG47" s="671"/>
      <c r="GEH47" s="672"/>
      <c r="GEI47" s="740"/>
      <c r="GEJ47" s="1140"/>
      <c r="GEK47" s="671"/>
      <c r="GEL47" s="672"/>
      <c r="GEM47" s="740"/>
      <c r="GEN47" s="1140"/>
      <c r="GEO47" s="671"/>
      <c r="GEP47" s="672"/>
      <c r="GEQ47" s="740"/>
      <c r="GER47" s="1140"/>
      <c r="GES47" s="671"/>
      <c r="GET47" s="672"/>
      <c r="GEU47" s="740"/>
      <c r="GEV47" s="1140"/>
      <c r="GEW47" s="671"/>
      <c r="GEX47" s="672"/>
      <c r="GEY47" s="740"/>
      <c r="GEZ47" s="1140"/>
      <c r="GFA47" s="671"/>
      <c r="GFB47" s="672"/>
      <c r="GFC47" s="740"/>
      <c r="GFD47" s="1140"/>
      <c r="GFE47" s="671"/>
      <c r="GFF47" s="672"/>
      <c r="GFG47" s="740"/>
      <c r="GFH47" s="1140"/>
      <c r="GFI47" s="671"/>
      <c r="GFJ47" s="672"/>
      <c r="GFK47" s="740"/>
      <c r="GFL47" s="1140"/>
      <c r="GFM47" s="671"/>
      <c r="GFN47" s="672"/>
      <c r="GFO47" s="740"/>
      <c r="GFP47" s="1140"/>
      <c r="GFQ47" s="671"/>
      <c r="GFR47" s="672"/>
      <c r="GFS47" s="740"/>
      <c r="GFT47" s="1140"/>
      <c r="GFU47" s="671"/>
      <c r="GFV47" s="672"/>
      <c r="GFW47" s="740"/>
      <c r="GFX47" s="1140"/>
      <c r="GFY47" s="671"/>
      <c r="GFZ47" s="672"/>
      <c r="GGA47" s="740"/>
      <c r="GGB47" s="1140"/>
      <c r="GGC47" s="671"/>
      <c r="GGD47" s="672"/>
      <c r="GGE47" s="740"/>
      <c r="GGF47" s="1140"/>
      <c r="GGG47" s="671"/>
      <c r="GGH47" s="672"/>
      <c r="GGI47" s="740"/>
      <c r="GGJ47" s="1140"/>
      <c r="GGK47" s="671"/>
      <c r="GGL47" s="672"/>
      <c r="GGM47" s="740"/>
      <c r="GGN47" s="1140"/>
      <c r="GGO47" s="671"/>
      <c r="GGP47" s="672"/>
      <c r="GGQ47" s="740"/>
      <c r="GGR47" s="1140"/>
      <c r="GGS47" s="671"/>
      <c r="GGT47" s="672"/>
      <c r="GGU47" s="740"/>
      <c r="GGV47" s="1140"/>
      <c r="GGW47" s="671"/>
      <c r="GGX47" s="672"/>
      <c r="GGY47" s="740"/>
      <c r="GGZ47" s="1140"/>
      <c r="GHA47" s="671"/>
      <c r="GHB47" s="672"/>
      <c r="GHC47" s="740"/>
      <c r="GHD47" s="1140"/>
      <c r="GHE47" s="671"/>
      <c r="GHF47" s="672"/>
      <c r="GHG47" s="740"/>
      <c r="GHH47" s="1140"/>
      <c r="GHI47" s="671"/>
      <c r="GHJ47" s="672"/>
      <c r="GHK47" s="740"/>
      <c r="GHL47" s="1140"/>
      <c r="GHM47" s="671"/>
      <c r="GHN47" s="672"/>
      <c r="GHO47" s="740"/>
      <c r="GHP47" s="1140"/>
      <c r="GHQ47" s="671"/>
      <c r="GHR47" s="672"/>
      <c r="GHS47" s="740"/>
      <c r="GHT47" s="1140"/>
      <c r="GHU47" s="671"/>
      <c r="GHV47" s="672"/>
      <c r="GHW47" s="740"/>
      <c r="GHX47" s="1140"/>
      <c r="GHY47" s="671"/>
      <c r="GHZ47" s="672"/>
      <c r="GIA47" s="740"/>
      <c r="GIB47" s="1140"/>
      <c r="GIC47" s="671"/>
      <c r="GID47" s="672"/>
      <c r="GIE47" s="740"/>
      <c r="GIF47" s="1140"/>
      <c r="GIG47" s="671"/>
      <c r="GIH47" s="672"/>
      <c r="GII47" s="740"/>
      <c r="GIJ47" s="1140"/>
      <c r="GIK47" s="671"/>
      <c r="GIL47" s="672"/>
      <c r="GIM47" s="740"/>
      <c r="GIN47" s="1140"/>
      <c r="GIO47" s="671"/>
      <c r="GIP47" s="672"/>
      <c r="GIQ47" s="740"/>
      <c r="GIR47" s="1140"/>
      <c r="GIS47" s="671"/>
      <c r="GIT47" s="672"/>
      <c r="GIU47" s="740"/>
      <c r="GIV47" s="1140"/>
      <c r="GIW47" s="671"/>
      <c r="GIX47" s="672"/>
      <c r="GIY47" s="740"/>
      <c r="GIZ47" s="1140"/>
      <c r="GJA47" s="671"/>
      <c r="GJB47" s="672"/>
      <c r="GJC47" s="740"/>
      <c r="GJD47" s="1140"/>
      <c r="GJE47" s="671"/>
      <c r="GJF47" s="672"/>
      <c r="GJG47" s="740"/>
      <c r="GJH47" s="1140"/>
      <c r="GJI47" s="671"/>
      <c r="GJJ47" s="672"/>
      <c r="GJK47" s="740"/>
      <c r="GJL47" s="1140"/>
      <c r="GJM47" s="671"/>
      <c r="GJN47" s="672"/>
      <c r="GJO47" s="740"/>
      <c r="GJP47" s="1140"/>
      <c r="GJQ47" s="671"/>
      <c r="GJR47" s="672"/>
      <c r="GJS47" s="740"/>
      <c r="GJT47" s="1140"/>
      <c r="GJU47" s="671"/>
      <c r="GJV47" s="672"/>
      <c r="GJW47" s="740"/>
      <c r="GJX47" s="1140"/>
      <c r="GJY47" s="671"/>
      <c r="GJZ47" s="672"/>
      <c r="GKA47" s="740"/>
      <c r="GKB47" s="1140"/>
      <c r="GKC47" s="671"/>
      <c r="GKD47" s="672"/>
      <c r="GKE47" s="740"/>
      <c r="GKF47" s="1140"/>
      <c r="GKG47" s="671"/>
      <c r="GKH47" s="672"/>
      <c r="GKI47" s="740"/>
      <c r="GKJ47" s="1140"/>
      <c r="GKK47" s="671"/>
      <c r="GKL47" s="672"/>
      <c r="GKM47" s="740"/>
      <c r="GKN47" s="1140"/>
      <c r="GKO47" s="671"/>
      <c r="GKP47" s="672"/>
      <c r="GKQ47" s="740"/>
      <c r="GKR47" s="1140"/>
      <c r="GKS47" s="671"/>
      <c r="GKT47" s="672"/>
      <c r="GKU47" s="740"/>
      <c r="GKV47" s="1140"/>
      <c r="GKW47" s="671"/>
      <c r="GKX47" s="672"/>
      <c r="GKY47" s="740"/>
      <c r="GKZ47" s="1140"/>
      <c r="GLA47" s="671"/>
      <c r="GLB47" s="672"/>
      <c r="GLC47" s="740"/>
      <c r="GLD47" s="1140"/>
      <c r="GLE47" s="671"/>
      <c r="GLF47" s="672"/>
      <c r="GLG47" s="740"/>
      <c r="GLH47" s="1140"/>
      <c r="GLI47" s="671"/>
      <c r="GLJ47" s="672"/>
      <c r="GLK47" s="740"/>
      <c r="GLL47" s="1140"/>
      <c r="GLM47" s="671"/>
      <c r="GLN47" s="672"/>
      <c r="GLO47" s="740"/>
      <c r="GLP47" s="1140"/>
      <c r="GLQ47" s="671"/>
      <c r="GLR47" s="672"/>
      <c r="GLS47" s="740"/>
      <c r="GLT47" s="1140"/>
      <c r="GLU47" s="671"/>
      <c r="GLV47" s="672"/>
      <c r="GLW47" s="740"/>
      <c r="GLX47" s="1140"/>
      <c r="GLY47" s="671"/>
      <c r="GLZ47" s="672"/>
      <c r="GMA47" s="740"/>
      <c r="GMB47" s="1140"/>
      <c r="GMC47" s="671"/>
      <c r="GMD47" s="672"/>
      <c r="GME47" s="740"/>
      <c r="GMF47" s="1140"/>
      <c r="GMG47" s="671"/>
      <c r="GMH47" s="672"/>
      <c r="GMI47" s="740"/>
      <c r="GMJ47" s="1140"/>
      <c r="GMK47" s="671"/>
      <c r="GML47" s="672"/>
      <c r="GMM47" s="740"/>
      <c r="GMN47" s="1140"/>
      <c r="GMO47" s="671"/>
      <c r="GMP47" s="672"/>
      <c r="GMQ47" s="740"/>
      <c r="GMR47" s="1140"/>
      <c r="GMS47" s="671"/>
      <c r="GMT47" s="672"/>
      <c r="GMU47" s="740"/>
      <c r="GMV47" s="1140"/>
      <c r="GMW47" s="671"/>
      <c r="GMX47" s="672"/>
      <c r="GMY47" s="740"/>
      <c r="GMZ47" s="1140"/>
      <c r="GNA47" s="671"/>
      <c r="GNB47" s="672"/>
      <c r="GNC47" s="740"/>
      <c r="GND47" s="1140"/>
      <c r="GNE47" s="671"/>
      <c r="GNF47" s="672"/>
      <c r="GNG47" s="740"/>
      <c r="GNH47" s="1140"/>
      <c r="GNI47" s="671"/>
      <c r="GNJ47" s="672"/>
      <c r="GNK47" s="740"/>
      <c r="GNL47" s="1140"/>
      <c r="GNM47" s="671"/>
      <c r="GNN47" s="672"/>
      <c r="GNO47" s="740"/>
      <c r="GNP47" s="1140"/>
      <c r="GNQ47" s="671"/>
      <c r="GNR47" s="672"/>
      <c r="GNS47" s="740"/>
      <c r="GNT47" s="1140"/>
      <c r="GNU47" s="671"/>
      <c r="GNV47" s="672"/>
      <c r="GNW47" s="740"/>
      <c r="GNX47" s="1140"/>
      <c r="GNY47" s="671"/>
      <c r="GNZ47" s="672"/>
      <c r="GOA47" s="740"/>
      <c r="GOB47" s="1140"/>
      <c r="GOC47" s="671"/>
      <c r="GOD47" s="672"/>
      <c r="GOE47" s="740"/>
      <c r="GOF47" s="1140"/>
      <c r="GOG47" s="671"/>
      <c r="GOH47" s="672"/>
      <c r="GOI47" s="740"/>
      <c r="GOJ47" s="1140"/>
      <c r="GOK47" s="671"/>
      <c r="GOL47" s="672"/>
      <c r="GOM47" s="740"/>
      <c r="GON47" s="1140"/>
      <c r="GOO47" s="671"/>
      <c r="GOP47" s="672"/>
      <c r="GOQ47" s="740"/>
      <c r="GOR47" s="1140"/>
      <c r="GOS47" s="671"/>
      <c r="GOT47" s="672"/>
      <c r="GOU47" s="740"/>
      <c r="GOV47" s="1140"/>
      <c r="GOW47" s="671"/>
      <c r="GOX47" s="672"/>
      <c r="GOY47" s="740"/>
      <c r="GOZ47" s="1140"/>
      <c r="GPA47" s="671"/>
      <c r="GPB47" s="672"/>
      <c r="GPC47" s="740"/>
      <c r="GPD47" s="1140"/>
      <c r="GPE47" s="671"/>
      <c r="GPF47" s="672"/>
      <c r="GPG47" s="740"/>
      <c r="GPH47" s="1140"/>
      <c r="GPI47" s="671"/>
      <c r="GPJ47" s="672"/>
      <c r="GPK47" s="740"/>
      <c r="GPL47" s="1140"/>
      <c r="GPM47" s="671"/>
      <c r="GPN47" s="672"/>
      <c r="GPO47" s="740"/>
      <c r="GPP47" s="1140"/>
      <c r="GPQ47" s="671"/>
      <c r="GPR47" s="672"/>
      <c r="GPS47" s="740"/>
      <c r="GPT47" s="1140"/>
      <c r="GPU47" s="671"/>
      <c r="GPV47" s="672"/>
      <c r="GPW47" s="740"/>
      <c r="GPX47" s="1140"/>
      <c r="GPY47" s="671"/>
      <c r="GPZ47" s="672"/>
      <c r="GQA47" s="740"/>
      <c r="GQB47" s="1140"/>
      <c r="GQC47" s="671"/>
      <c r="GQD47" s="672"/>
      <c r="GQE47" s="740"/>
      <c r="GQF47" s="1140"/>
      <c r="GQG47" s="671"/>
      <c r="GQH47" s="672"/>
      <c r="GQI47" s="740"/>
      <c r="GQJ47" s="1140"/>
      <c r="GQK47" s="671"/>
      <c r="GQL47" s="672"/>
      <c r="GQM47" s="740"/>
      <c r="GQN47" s="1140"/>
      <c r="GQO47" s="671"/>
      <c r="GQP47" s="672"/>
      <c r="GQQ47" s="740"/>
      <c r="GQR47" s="1140"/>
      <c r="GQS47" s="671"/>
      <c r="GQT47" s="672"/>
      <c r="GQU47" s="740"/>
      <c r="GQV47" s="1140"/>
      <c r="GQW47" s="671"/>
      <c r="GQX47" s="672"/>
      <c r="GQY47" s="740"/>
      <c r="GQZ47" s="1140"/>
      <c r="GRA47" s="671"/>
      <c r="GRB47" s="672"/>
      <c r="GRC47" s="740"/>
      <c r="GRD47" s="1140"/>
      <c r="GRE47" s="671"/>
      <c r="GRF47" s="672"/>
      <c r="GRG47" s="740"/>
      <c r="GRH47" s="1140"/>
      <c r="GRI47" s="671"/>
      <c r="GRJ47" s="672"/>
      <c r="GRK47" s="740"/>
      <c r="GRL47" s="1140"/>
      <c r="GRM47" s="671"/>
      <c r="GRN47" s="672"/>
      <c r="GRO47" s="740"/>
      <c r="GRP47" s="1140"/>
      <c r="GRQ47" s="671"/>
      <c r="GRR47" s="672"/>
      <c r="GRS47" s="740"/>
      <c r="GRT47" s="1140"/>
      <c r="GRU47" s="671"/>
      <c r="GRV47" s="672"/>
      <c r="GRW47" s="740"/>
      <c r="GRX47" s="1140"/>
      <c r="GRY47" s="671"/>
      <c r="GRZ47" s="672"/>
      <c r="GSA47" s="740"/>
      <c r="GSB47" s="1140"/>
      <c r="GSC47" s="671"/>
      <c r="GSD47" s="672"/>
      <c r="GSE47" s="740"/>
      <c r="GSF47" s="1140"/>
      <c r="GSG47" s="671"/>
      <c r="GSH47" s="672"/>
      <c r="GSI47" s="740"/>
      <c r="GSJ47" s="1140"/>
      <c r="GSK47" s="671"/>
      <c r="GSL47" s="672"/>
      <c r="GSM47" s="740"/>
      <c r="GSN47" s="1140"/>
      <c r="GSO47" s="671"/>
      <c r="GSP47" s="672"/>
      <c r="GSQ47" s="740"/>
      <c r="GSR47" s="1140"/>
      <c r="GSS47" s="671"/>
      <c r="GST47" s="672"/>
      <c r="GSU47" s="740"/>
      <c r="GSV47" s="1140"/>
      <c r="GSW47" s="671"/>
      <c r="GSX47" s="672"/>
      <c r="GSY47" s="740"/>
      <c r="GSZ47" s="1140"/>
      <c r="GTA47" s="671"/>
      <c r="GTB47" s="672"/>
      <c r="GTC47" s="740"/>
      <c r="GTD47" s="1140"/>
      <c r="GTE47" s="671"/>
      <c r="GTF47" s="672"/>
      <c r="GTG47" s="740"/>
      <c r="GTH47" s="1140"/>
      <c r="GTI47" s="671"/>
      <c r="GTJ47" s="672"/>
      <c r="GTK47" s="740"/>
      <c r="GTL47" s="1140"/>
      <c r="GTM47" s="671"/>
      <c r="GTN47" s="672"/>
      <c r="GTO47" s="740"/>
      <c r="GTP47" s="1140"/>
      <c r="GTQ47" s="671"/>
      <c r="GTR47" s="672"/>
      <c r="GTS47" s="740"/>
      <c r="GTT47" s="1140"/>
      <c r="GTU47" s="671"/>
      <c r="GTV47" s="672"/>
      <c r="GTW47" s="740"/>
      <c r="GTX47" s="1140"/>
      <c r="GTY47" s="671"/>
      <c r="GTZ47" s="672"/>
      <c r="GUA47" s="740"/>
      <c r="GUB47" s="1140"/>
      <c r="GUC47" s="671"/>
      <c r="GUD47" s="672"/>
      <c r="GUE47" s="740"/>
      <c r="GUF47" s="1140"/>
      <c r="GUG47" s="671"/>
      <c r="GUH47" s="672"/>
      <c r="GUI47" s="740"/>
      <c r="GUJ47" s="1140"/>
      <c r="GUK47" s="671"/>
      <c r="GUL47" s="672"/>
      <c r="GUM47" s="740"/>
      <c r="GUN47" s="1140"/>
      <c r="GUO47" s="671"/>
      <c r="GUP47" s="672"/>
      <c r="GUQ47" s="740"/>
      <c r="GUR47" s="1140"/>
      <c r="GUS47" s="671"/>
      <c r="GUT47" s="672"/>
      <c r="GUU47" s="740"/>
      <c r="GUV47" s="1140"/>
      <c r="GUW47" s="671"/>
      <c r="GUX47" s="672"/>
      <c r="GUY47" s="740"/>
      <c r="GUZ47" s="1140"/>
      <c r="GVA47" s="671"/>
      <c r="GVB47" s="672"/>
      <c r="GVC47" s="740"/>
      <c r="GVD47" s="1140"/>
      <c r="GVE47" s="671"/>
      <c r="GVF47" s="672"/>
      <c r="GVG47" s="740"/>
      <c r="GVH47" s="1140"/>
      <c r="GVI47" s="671"/>
      <c r="GVJ47" s="672"/>
      <c r="GVK47" s="740"/>
      <c r="GVL47" s="1140"/>
      <c r="GVM47" s="671"/>
      <c r="GVN47" s="672"/>
      <c r="GVO47" s="740"/>
      <c r="GVP47" s="1140"/>
      <c r="GVQ47" s="671"/>
      <c r="GVR47" s="672"/>
      <c r="GVS47" s="740"/>
      <c r="GVT47" s="1140"/>
      <c r="GVU47" s="671"/>
      <c r="GVV47" s="672"/>
      <c r="GVW47" s="740"/>
      <c r="GVX47" s="1140"/>
      <c r="GVY47" s="671"/>
      <c r="GVZ47" s="672"/>
      <c r="GWA47" s="740"/>
      <c r="GWB47" s="1140"/>
      <c r="GWC47" s="671"/>
      <c r="GWD47" s="672"/>
      <c r="GWE47" s="740"/>
      <c r="GWF47" s="1140"/>
      <c r="GWG47" s="671"/>
      <c r="GWH47" s="672"/>
      <c r="GWI47" s="740"/>
      <c r="GWJ47" s="1140"/>
      <c r="GWK47" s="671"/>
      <c r="GWL47" s="672"/>
      <c r="GWM47" s="740"/>
      <c r="GWN47" s="1140"/>
      <c r="GWO47" s="671"/>
      <c r="GWP47" s="672"/>
      <c r="GWQ47" s="740"/>
      <c r="GWR47" s="1140"/>
      <c r="GWS47" s="671"/>
      <c r="GWT47" s="672"/>
      <c r="GWU47" s="740"/>
      <c r="GWV47" s="1140"/>
      <c r="GWW47" s="671"/>
      <c r="GWX47" s="672"/>
      <c r="GWY47" s="740"/>
      <c r="GWZ47" s="1140"/>
      <c r="GXA47" s="671"/>
      <c r="GXB47" s="672"/>
      <c r="GXC47" s="740"/>
      <c r="GXD47" s="1140"/>
      <c r="GXE47" s="671"/>
      <c r="GXF47" s="672"/>
      <c r="GXG47" s="740"/>
      <c r="GXH47" s="1140"/>
      <c r="GXI47" s="671"/>
      <c r="GXJ47" s="672"/>
      <c r="GXK47" s="740"/>
      <c r="GXL47" s="1140"/>
      <c r="GXM47" s="671"/>
      <c r="GXN47" s="672"/>
      <c r="GXO47" s="740"/>
      <c r="GXP47" s="1140"/>
      <c r="GXQ47" s="671"/>
      <c r="GXR47" s="672"/>
      <c r="GXS47" s="740"/>
      <c r="GXT47" s="1140"/>
      <c r="GXU47" s="671"/>
      <c r="GXV47" s="672"/>
      <c r="GXW47" s="740"/>
      <c r="GXX47" s="1140"/>
      <c r="GXY47" s="671"/>
      <c r="GXZ47" s="672"/>
      <c r="GYA47" s="740"/>
      <c r="GYB47" s="1140"/>
      <c r="GYC47" s="671"/>
      <c r="GYD47" s="672"/>
      <c r="GYE47" s="740"/>
      <c r="GYF47" s="1140"/>
      <c r="GYG47" s="671"/>
      <c r="GYH47" s="672"/>
      <c r="GYI47" s="740"/>
      <c r="GYJ47" s="1140"/>
      <c r="GYK47" s="671"/>
      <c r="GYL47" s="672"/>
      <c r="GYM47" s="740"/>
      <c r="GYN47" s="1140"/>
      <c r="GYO47" s="671"/>
      <c r="GYP47" s="672"/>
      <c r="GYQ47" s="740"/>
      <c r="GYR47" s="1140"/>
      <c r="GYS47" s="671"/>
      <c r="GYT47" s="672"/>
      <c r="GYU47" s="740"/>
      <c r="GYV47" s="1140"/>
      <c r="GYW47" s="671"/>
      <c r="GYX47" s="672"/>
      <c r="GYY47" s="740"/>
      <c r="GYZ47" s="1140"/>
      <c r="GZA47" s="671"/>
      <c r="GZB47" s="672"/>
      <c r="GZC47" s="740"/>
      <c r="GZD47" s="1140"/>
      <c r="GZE47" s="671"/>
      <c r="GZF47" s="672"/>
      <c r="GZG47" s="740"/>
      <c r="GZH47" s="1140"/>
      <c r="GZI47" s="671"/>
      <c r="GZJ47" s="672"/>
      <c r="GZK47" s="740"/>
      <c r="GZL47" s="1140"/>
      <c r="GZM47" s="671"/>
      <c r="GZN47" s="672"/>
      <c r="GZO47" s="740"/>
      <c r="GZP47" s="1140"/>
      <c r="GZQ47" s="671"/>
      <c r="GZR47" s="672"/>
      <c r="GZS47" s="740"/>
      <c r="GZT47" s="1140"/>
      <c r="GZU47" s="671"/>
      <c r="GZV47" s="672"/>
      <c r="GZW47" s="740"/>
      <c r="GZX47" s="1140"/>
      <c r="GZY47" s="671"/>
      <c r="GZZ47" s="672"/>
      <c r="HAA47" s="740"/>
      <c r="HAB47" s="1140"/>
      <c r="HAC47" s="671"/>
      <c r="HAD47" s="672"/>
      <c r="HAE47" s="740"/>
      <c r="HAF47" s="1140"/>
      <c r="HAG47" s="671"/>
      <c r="HAH47" s="672"/>
      <c r="HAI47" s="740"/>
      <c r="HAJ47" s="1140"/>
      <c r="HAK47" s="671"/>
      <c r="HAL47" s="672"/>
      <c r="HAM47" s="740"/>
      <c r="HAN47" s="1140"/>
      <c r="HAO47" s="671"/>
      <c r="HAP47" s="672"/>
      <c r="HAQ47" s="740"/>
      <c r="HAR47" s="1140"/>
      <c r="HAS47" s="671"/>
      <c r="HAT47" s="672"/>
      <c r="HAU47" s="740"/>
      <c r="HAV47" s="1140"/>
      <c r="HAW47" s="671"/>
      <c r="HAX47" s="672"/>
      <c r="HAY47" s="740"/>
      <c r="HAZ47" s="1140"/>
      <c r="HBA47" s="671"/>
      <c r="HBB47" s="672"/>
      <c r="HBC47" s="740"/>
      <c r="HBD47" s="1140"/>
      <c r="HBE47" s="671"/>
      <c r="HBF47" s="672"/>
      <c r="HBG47" s="740"/>
      <c r="HBH47" s="1140"/>
      <c r="HBI47" s="671"/>
      <c r="HBJ47" s="672"/>
      <c r="HBK47" s="740"/>
      <c r="HBL47" s="1140"/>
      <c r="HBM47" s="671"/>
      <c r="HBN47" s="672"/>
      <c r="HBO47" s="740"/>
      <c r="HBP47" s="1140"/>
      <c r="HBQ47" s="671"/>
      <c r="HBR47" s="672"/>
      <c r="HBS47" s="740"/>
      <c r="HBT47" s="1140"/>
      <c r="HBU47" s="671"/>
      <c r="HBV47" s="672"/>
      <c r="HBW47" s="740"/>
      <c r="HBX47" s="1140"/>
      <c r="HBY47" s="671"/>
      <c r="HBZ47" s="672"/>
      <c r="HCA47" s="740"/>
      <c r="HCB47" s="1140"/>
      <c r="HCC47" s="671"/>
      <c r="HCD47" s="672"/>
      <c r="HCE47" s="740"/>
      <c r="HCF47" s="1140"/>
      <c r="HCG47" s="671"/>
      <c r="HCH47" s="672"/>
      <c r="HCI47" s="740"/>
      <c r="HCJ47" s="1140"/>
      <c r="HCK47" s="671"/>
      <c r="HCL47" s="672"/>
      <c r="HCM47" s="740"/>
      <c r="HCN47" s="1140"/>
      <c r="HCO47" s="671"/>
      <c r="HCP47" s="672"/>
      <c r="HCQ47" s="740"/>
      <c r="HCR47" s="1140"/>
      <c r="HCS47" s="671"/>
      <c r="HCT47" s="672"/>
      <c r="HCU47" s="740"/>
      <c r="HCV47" s="1140"/>
      <c r="HCW47" s="671"/>
      <c r="HCX47" s="672"/>
      <c r="HCY47" s="740"/>
      <c r="HCZ47" s="1140"/>
      <c r="HDA47" s="671"/>
      <c r="HDB47" s="672"/>
      <c r="HDC47" s="740"/>
      <c r="HDD47" s="1140"/>
      <c r="HDE47" s="671"/>
      <c r="HDF47" s="672"/>
      <c r="HDG47" s="740"/>
      <c r="HDH47" s="1140"/>
      <c r="HDI47" s="671"/>
      <c r="HDJ47" s="672"/>
      <c r="HDK47" s="740"/>
      <c r="HDL47" s="1140"/>
      <c r="HDM47" s="671"/>
      <c r="HDN47" s="672"/>
      <c r="HDO47" s="740"/>
      <c r="HDP47" s="1140"/>
      <c r="HDQ47" s="671"/>
      <c r="HDR47" s="672"/>
      <c r="HDS47" s="740"/>
      <c r="HDT47" s="1140"/>
      <c r="HDU47" s="671"/>
      <c r="HDV47" s="672"/>
      <c r="HDW47" s="740"/>
      <c r="HDX47" s="1140"/>
      <c r="HDY47" s="671"/>
      <c r="HDZ47" s="672"/>
      <c r="HEA47" s="740"/>
      <c r="HEB47" s="1140"/>
      <c r="HEC47" s="671"/>
      <c r="HED47" s="672"/>
      <c r="HEE47" s="740"/>
      <c r="HEF47" s="1140"/>
      <c r="HEG47" s="671"/>
      <c r="HEH47" s="672"/>
      <c r="HEI47" s="740"/>
      <c r="HEJ47" s="1140"/>
      <c r="HEK47" s="671"/>
      <c r="HEL47" s="672"/>
      <c r="HEM47" s="740"/>
      <c r="HEN47" s="1140"/>
      <c r="HEO47" s="671"/>
      <c r="HEP47" s="672"/>
      <c r="HEQ47" s="740"/>
      <c r="HER47" s="1140"/>
      <c r="HES47" s="671"/>
      <c r="HET47" s="672"/>
      <c r="HEU47" s="740"/>
      <c r="HEV47" s="1140"/>
      <c r="HEW47" s="671"/>
      <c r="HEX47" s="672"/>
      <c r="HEY47" s="740"/>
      <c r="HEZ47" s="1140"/>
      <c r="HFA47" s="671"/>
      <c r="HFB47" s="672"/>
      <c r="HFC47" s="740"/>
      <c r="HFD47" s="1140"/>
      <c r="HFE47" s="671"/>
      <c r="HFF47" s="672"/>
      <c r="HFG47" s="740"/>
      <c r="HFH47" s="1140"/>
      <c r="HFI47" s="671"/>
      <c r="HFJ47" s="672"/>
      <c r="HFK47" s="740"/>
      <c r="HFL47" s="1140"/>
      <c r="HFM47" s="671"/>
      <c r="HFN47" s="672"/>
      <c r="HFO47" s="740"/>
      <c r="HFP47" s="1140"/>
      <c r="HFQ47" s="671"/>
      <c r="HFR47" s="672"/>
      <c r="HFS47" s="740"/>
      <c r="HFT47" s="1140"/>
      <c r="HFU47" s="671"/>
      <c r="HFV47" s="672"/>
      <c r="HFW47" s="740"/>
      <c r="HFX47" s="1140"/>
      <c r="HFY47" s="671"/>
      <c r="HFZ47" s="672"/>
      <c r="HGA47" s="740"/>
      <c r="HGB47" s="1140"/>
      <c r="HGC47" s="671"/>
      <c r="HGD47" s="672"/>
      <c r="HGE47" s="740"/>
      <c r="HGF47" s="1140"/>
      <c r="HGG47" s="671"/>
      <c r="HGH47" s="672"/>
      <c r="HGI47" s="740"/>
      <c r="HGJ47" s="1140"/>
      <c r="HGK47" s="671"/>
      <c r="HGL47" s="672"/>
      <c r="HGM47" s="740"/>
      <c r="HGN47" s="1140"/>
      <c r="HGO47" s="671"/>
      <c r="HGP47" s="672"/>
      <c r="HGQ47" s="740"/>
      <c r="HGR47" s="1140"/>
      <c r="HGS47" s="671"/>
      <c r="HGT47" s="672"/>
      <c r="HGU47" s="740"/>
      <c r="HGV47" s="1140"/>
      <c r="HGW47" s="671"/>
      <c r="HGX47" s="672"/>
      <c r="HGY47" s="740"/>
      <c r="HGZ47" s="1140"/>
      <c r="HHA47" s="671"/>
      <c r="HHB47" s="672"/>
      <c r="HHC47" s="740"/>
      <c r="HHD47" s="1140"/>
      <c r="HHE47" s="671"/>
      <c r="HHF47" s="672"/>
      <c r="HHG47" s="740"/>
      <c r="HHH47" s="1140"/>
      <c r="HHI47" s="671"/>
      <c r="HHJ47" s="672"/>
      <c r="HHK47" s="740"/>
      <c r="HHL47" s="1140"/>
      <c r="HHM47" s="671"/>
      <c r="HHN47" s="672"/>
      <c r="HHO47" s="740"/>
      <c r="HHP47" s="1140"/>
      <c r="HHQ47" s="671"/>
      <c r="HHR47" s="672"/>
      <c r="HHS47" s="740"/>
      <c r="HHT47" s="1140"/>
      <c r="HHU47" s="671"/>
      <c r="HHV47" s="672"/>
      <c r="HHW47" s="740"/>
      <c r="HHX47" s="1140"/>
      <c r="HHY47" s="671"/>
      <c r="HHZ47" s="672"/>
      <c r="HIA47" s="740"/>
      <c r="HIB47" s="1140"/>
      <c r="HIC47" s="671"/>
      <c r="HID47" s="672"/>
      <c r="HIE47" s="740"/>
      <c r="HIF47" s="1140"/>
      <c r="HIG47" s="671"/>
      <c r="HIH47" s="672"/>
      <c r="HII47" s="740"/>
      <c r="HIJ47" s="1140"/>
      <c r="HIK47" s="671"/>
      <c r="HIL47" s="672"/>
      <c r="HIM47" s="740"/>
      <c r="HIN47" s="1140"/>
      <c r="HIO47" s="671"/>
      <c r="HIP47" s="672"/>
      <c r="HIQ47" s="740"/>
      <c r="HIR47" s="1140"/>
      <c r="HIS47" s="671"/>
      <c r="HIT47" s="672"/>
      <c r="HIU47" s="740"/>
      <c r="HIV47" s="1140"/>
      <c r="HIW47" s="671"/>
      <c r="HIX47" s="672"/>
      <c r="HIY47" s="740"/>
      <c r="HIZ47" s="1140"/>
      <c r="HJA47" s="671"/>
      <c r="HJB47" s="672"/>
      <c r="HJC47" s="740"/>
      <c r="HJD47" s="1140"/>
      <c r="HJE47" s="671"/>
      <c r="HJF47" s="672"/>
      <c r="HJG47" s="740"/>
      <c r="HJH47" s="1140"/>
      <c r="HJI47" s="671"/>
      <c r="HJJ47" s="672"/>
      <c r="HJK47" s="740"/>
      <c r="HJL47" s="1140"/>
      <c r="HJM47" s="671"/>
      <c r="HJN47" s="672"/>
      <c r="HJO47" s="740"/>
      <c r="HJP47" s="1140"/>
      <c r="HJQ47" s="671"/>
      <c r="HJR47" s="672"/>
      <c r="HJS47" s="740"/>
      <c r="HJT47" s="1140"/>
      <c r="HJU47" s="671"/>
      <c r="HJV47" s="672"/>
      <c r="HJW47" s="740"/>
      <c r="HJX47" s="1140"/>
      <c r="HJY47" s="671"/>
      <c r="HJZ47" s="672"/>
      <c r="HKA47" s="740"/>
      <c r="HKB47" s="1140"/>
      <c r="HKC47" s="671"/>
      <c r="HKD47" s="672"/>
      <c r="HKE47" s="740"/>
      <c r="HKF47" s="1140"/>
      <c r="HKG47" s="671"/>
      <c r="HKH47" s="672"/>
      <c r="HKI47" s="740"/>
      <c r="HKJ47" s="1140"/>
      <c r="HKK47" s="671"/>
      <c r="HKL47" s="672"/>
      <c r="HKM47" s="740"/>
      <c r="HKN47" s="1140"/>
      <c r="HKO47" s="671"/>
      <c r="HKP47" s="672"/>
      <c r="HKQ47" s="740"/>
      <c r="HKR47" s="1140"/>
      <c r="HKS47" s="671"/>
      <c r="HKT47" s="672"/>
      <c r="HKU47" s="740"/>
      <c r="HKV47" s="1140"/>
      <c r="HKW47" s="671"/>
      <c r="HKX47" s="672"/>
      <c r="HKY47" s="740"/>
      <c r="HKZ47" s="1140"/>
      <c r="HLA47" s="671"/>
      <c r="HLB47" s="672"/>
      <c r="HLC47" s="740"/>
      <c r="HLD47" s="1140"/>
      <c r="HLE47" s="671"/>
      <c r="HLF47" s="672"/>
      <c r="HLG47" s="740"/>
      <c r="HLH47" s="1140"/>
      <c r="HLI47" s="671"/>
      <c r="HLJ47" s="672"/>
      <c r="HLK47" s="740"/>
      <c r="HLL47" s="1140"/>
      <c r="HLM47" s="671"/>
      <c r="HLN47" s="672"/>
      <c r="HLO47" s="740"/>
      <c r="HLP47" s="1140"/>
      <c r="HLQ47" s="671"/>
      <c r="HLR47" s="672"/>
      <c r="HLS47" s="740"/>
      <c r="HLT47" s="1140"/>
      <c r="HLU47" s="671"/>
      <c r="HLV47" s="672"/>
      <c r="HLW47" s="740"/>
      <c r="HLX47" s="1140"/>
      <c r="HLY47" s="671"/>
      <c r="HLZ47" s="672"/>
      <c r="HMA47" s="740"/>
      <c r="HMB47" s="1140"/>
      <c r="HMC47" s="671"/>
      <c r="HMD47" s="672"/>
      <c r="HME47" s="740"/>
      <c r="HMF47" s="1140"/>
      <c r="HMG47" s="671"/>
      <c r="HMH47" s="672"/>
      <c r="HMI47" s="740"/>
      <c r="HMJ47" s="1140"/>
      <c r="HMK47" s="671"/>
      <c r="HML47" s="672"/>
      <c r="HMM47" s="740"/>
      <c r="HMN47" s="1140"/>
      <c r="HMO47" s="671"/>
      <c r="HMP47" s="672"/>
      <c r="HMQ47" s="740"/>
      <c r="HMR47" s="1140"/>
      <c r="HMS47" s="671"/>
      <c r="HMT47" s="672"/>
      <c r="HMU47" s="740"/>
      <c r="HMV47" s="1140"/>
      <c r="HMW47" s="671"/>
      <c r="HMX47" s="672"/>
      <c r="HMY47" s="740"/>
      <c r="HMZ47" s="1140"/>
      <c r="HNA47" s="671"/>
      <c r="HNB47" s="672"/>
      <c r="HNC47" s="740"/>
      <c r="HND47" s="1140"/>
      <c r="HNE47" s="671"/>
      <c r="HNF47" s="672"/>
      <c r="HNG47" s="740"/>
      <c r="HNH47" s="1140"/>
      <c r="HNI47" s="671"/>
      <c r="HNJ47" s="672"/>
      <c r="HNK47" s="740"/>
      <c r="HNL47" s="1140"/>
      <c r="HNM47" s="671"/>
      <c r="HNN47" s="672"/>
      <c r="HNO47" s="740"/>
      <c r="HNP47" s="1140"/>
      <c r="HNQ47" s="671"/>
      <c r="HNR47" s="672"/>
      <c r="HNS47" s="740"/>
      <c r="HNT47" s="1140"/>
      <c r="HNU47" s="671"/>
      <c r="HNV47" s="672"/>
      <c r="HNW47" s="740"/>
      <c r="HNX47" s="1140"/>
      <c r="HNY47" s="671"/>
      <c r="HNZ47" s="672"/>
      <c r="HOA47" s="740"/>
      <c r="HOB47" s="1140"/>
      <c r="HOC47" s="671"/>
      <c r="HOD47" s="672"/>
      <c r="HOE47" s="740"/>
      <c r="HOF47" s="1140"/>
      <c r="HOG47" s="671"/>
      <c r="HOH47" s="672"/>
      <c r="HOI47" s="740"/>
      <c r="HOJ47" s="1140"/>
      <c r="HOK47" s="671"/>
      <c r="HOL47" s="672"/>
      <c r="HOM47" s="740"/>
      <c r="HON47" s="1140"/>
      <c r="HOO47" s="671"/>
      <c r="HOP47" s="672"/>
      <c r="HOQ47" s="740"/>
      <c r="HOR47" s="1140"/>
      <c r="HOS47" s="671"/>
      <c r="HOT47" s="672"/>
      <c r="HOU47" s="740"/>
      <c r="HOV47" s="1140"/>
      <c r="HOW47" s="671"/>
      <c r="HOX47" s="672"/>
      <c r="HOY47" s="740"/>
      <c r="HOZ47" s="1140"/>
      <c r="HPA47" s="671"/>
      <c r="HPB47" s="672"/>
      <c r="HPC47" s="740"/>
      <c r="HPD47" s="1140"/>
      <c r="HPE47" s="671"/>
      <c r="HPF47" s="672"/>
      <c r="HPG47" s="740"/>
      <c r="HPH47" s="1140"/>
      <c r="HPI47" s="671"/>
      <c r="HPJ47" s="672"/>
      <c r="HPK47" s="740"/>
      <c r="HPL47" s="1140"/>
      <c r="HPM47" s="671"/>
      <c r="HPN47" s="672"/>
      <c r="HPO47" s="740"/>
      <c r="HPP47" s="1140"/>
      <c r="HPQ47" s="671"/>
      <c r="HPR47" s="672"/>
      <c r="HPS47" s="740"/>
      <c r="HPT47" s="1140"/>
      <c r="HPU47" s="671"/>
      <c r="HPV47" s="672"/>
      <c r="HPW47" s="740"/>
      <c r="HPX47" s="1140"/>
      <c r="HPY47" s="671"/>
      <c r="HPZ47" s="672"/>
      <c r="HQA47" s="740"/>
      <c r="HQB47" s="1140"/>
      <c r="HQC47" s="671"/>
      <c r="HQD47" s="672"/>
      <c r="HQE47" s="740"/>
      <c r="HQF47" s="1140"/>
      <c r="HQG47" s="671"/>
      <c r="HQH47" s="672"/>
      <c r="HQI47" s="740"/>
      <c r="HQJ47" s="1140"/>
      <c r="HQK47" s="671"/>
      <c r="HQL47" s="672"/>
      <c r="HQM47" s="740"/>
      <c r="HQN47" s="1140"/>
      <c r="HQO47" s="671"/>
      <c r="HQP47" s="672"/>
      <c r="HQQ47" s="740"/>
      <c r="HQR47" s="1140"/>
      <c r="HQS47" s="671"/>
      <c r="HQT47" s="672"/>
      <c r="HQU47" s="740"/>
      <c r="HQV47" s="1140"/>
      <c r="HQW47" s="671"/>
      <c r="HQX47" s="672"/>
      <c r="HQY47" s="740"/>
      <c r="HQZ47" s="1140"/>
      <c r="HRA47" s="671"/>
      <c r="HRB47" s="672"/>
      <c r="HRC47" s="740"/>
      <c r="HRD47" s="1140"/>
      <c r="HRE47" s="671"/>
      <c r="HRF47" s="672"/>
      <c r="HRG47" s="740"/>
      <c r="HRH47" s="1140"/>
      <c r="HRI47" s="671"/>
      <c r="HRJ47" s="672"/>
      <c r="HRK47" s="740"/>
      <c r="HRL47" s="1140"/>
      <c r="HRM47" s="671"/>
      <c r="HRN47" s="672"/>
      <c r="HRO47" s="740"/>
      <c r="HRP47" s="1140"/>
      <c r="HRQ47" s="671"/>
      <c r="HRR47" s="672"/>
      <c r="HRS47" s="740"/>
      <c r="HRT47" s="1140"/>
      <c r="HRU47" s="671"/>
      <c r="HRV47" s="672"/>
      <c r="HRW47" s="740"/>
      <c r="HRX47" s="1140"/>
      <c r="HRY47" s="671"/>
      <c r="HRZ47" s="672"/>
      <c r="HSA47" s="740"/>
      <c r="HSB47" s="1140"/>
      <c r="HSC47" s="671"/>
      <c r="HSD47" s="672"/>
      <c r="HSE47" s="740"/>
      <c r="HSF47" s="1140"/>
      <c r="HSG47" s="671"/>
      <c r="HSH47" s="672"/>
      <c r="HSI47" s="740"/>
      <c r="HSJ47" s="1140"/>
      <c r="HSK47" s="671"/>
      <c r="HSL47" s="672"/>
      <c r="HSM47" s="740"/>
      <c r="HSN47" s="1140"/>
      <c r="HSO47" s="671"/>
      <c r="HSP47" s="672"/>
      <c r="HSQ47" s="740"/>
      <c r="HSR47" s="1140"/>
      <c r="HSS47" s="671"/>
      <c r="HST47" s="672"/>
      <c r="HSU47" s="740"/>
      <c r="HSV47" s="1140"/>
      <c r="HSW47" s="671"/>
      <c r="HSX47" s="672"/>
      <c r="HSY47" s="740"/>
      <c r="HSZ47" s="1140"/>
      <c r="HTA47" s="671"/>
      <c r="HTB47" s="672"/>
      <c r="HTC47" s="740"/>
      <c r="HTD47" s="1140"/>
      <c r="HTE47" s="671"/>
      <c r="HTF47" s="672"/>
      <c r="HTG47" s="740"/>
      <c r="HTH47" s="1140"/>
      <c r="HTI47" s="671"/>
      <c r="HTJ47" s="672"/>
      <c r="HTK47" s="740"/>
      <c r="HTL47" s="1140"/>
      <c r="HTM47" s="671"/>
      <c r="HTN47" s="672"/>
      <c r="HTO47" s="740"/>
      <c r="HTP47" s="1140"/>
      <c r="HTQ47" s="671"/>
      <c r="HTR47" s="672"/>
      <c r="HTS47" s="740"/>
      <c r="HTT47" s="1140"/>
      <c r="HTU47" s="671"/>
      <c r="HTV47" s="672"/>
      <c r="HTW47" s="740"/>
      <c r="HTX47" s="1140"/>
      <c r="HTY47" s="671"/>
      <c r="HTZ47" s="672"/>
      <c r="HUA47" s="740"/>
      <c r="HUB47" s="1140"/>
      <c r="HUC47" s="671"/>
      <c r="HUD47" s="672"/>
      <c r="HUE47" s="740"/>
      <c r="HUF47" s="1140"/>
      <c r="HUG47" s="671"/>
      <c r="HUH47" s="672"/>
      <c r="HUI47" s="740"/>
      <c r="HUJ47" s="1140"/>
      <c r="HUK47" s="671"/>
      <c r="HUL47" s="672"/>
      <c r="HUM47" s="740"/>
      <c r="HUN47" s="1140"/>
      <c r="HUO47" s="671"/>
      <c r="HUP47" s="672"/>
      <c r="HUQ47" s="740"/>
      <c r="HUR47" s="1140"/>
      <c r="HUS47" s="671"/>
      <c r="HUT47" s="672"/>
      <c r="HUU47" s="740"/>
      <c r="HUV47" s="1140"/>
      <c r="HUW47" s="671"/>
      <c r="HUX47" s="672"/>
      <c r="HUY47" s="740"/>
      <c r="HUZ47" s="1140"/>
      <c r="HVA47" s="671"/>
      <c r="HVB47" s="672"/>
      <c r="HVC47" s="740"/>
      <c r="HVD47" s="1140"/>
      <c r="HVE47" s="671"/>
      <c r="HVF47" s="672"/>
      <c r="HVG47" s="740"/>
      <c r="HVH47" s="1140"/>
      <c r="HVI47" s="671"/>
      <c r="HVJ47" s="672"/>
      <c r="HVK47" s="740"/>
      <c r="HVL47" s="1140"/>
      <c r="HVM47" s="671"/>
      <c r="HVN47" s="672"/>
      <c r="HVO47" s="740"/>
      <c r="HVP47" s="1140"/>
      <c r="HVQ47" s="671"/>
      <c r="HVR47" s="672"/>
      <c r="HVS47" s="740"/>
      <c r="HVT47" s="1140"/>
      <c r="HVU47" s="671"/>
      <c r="HVV47" s="672"/>
      <c r="HVW47" s="740"/>
      <c r="HVX47" s="1140"/>
      <c r="HVY47" s="671"/>
      <c r="HVZ47" s="672"/>
      <c r="HWA47" s="740"/>
      <c r="HWB47" s="1140"/>
      <c r="HWC47" s="671"/>
      <c r="HWD47" s="672"/>
      <c r="HWE47" s="740"/>
      <c r="HWF47" s="1140"/>
      <c r="HWG47" s="671"/>
      <c r="HWH47" s="672"/>
      <c r="HWI47" s="740"/>
      <c r="HWJ47" s="1140"/>
      <c r="HWK47" s="671"/>
      <c r="HWL47" s="672"/>
      <c r="HWM47" s="740"/>
      <c r="HWN47" s="1140"/>
      <c r="HWO47" s="671"/>
      <c r="HWP47" s="672"/>
      <c r="HWQ47" s="740"/>
      <c r="HWR47" s="1140"/>
      <c r="HWS47" s="671"/>
      <c r="HWT47" s="672"/>
      <c r="HWU47" s="740"/>
      <c r="HWV47" s="1140"/>
      <c r="HWW47" s="671"/>
      <c r="HWX47" s="672"/>
      <c r="HWY47" s="740"/>
      <c r="HWZ47" s="1140"/>
      <c r="HXA47" s="671"/>
      <c r="HXB47" s="672"/>
      <c r="HXC47" s="740"/>
      <c r="HXD47" s="1140"/>
      <c r="HXE47" s="671"/>
      <c r="HXF47" s="672"/>
      <c r="HXG47" s="740"/>
      <c r="HXH47" s="1140"/>
      <c r="HXI47" s="671"/>
      <c r="HXJ47" s="672"/>
      <c r="HXK47" s="740"/>
      <c r="HXL47" s="1140"/>
      <c r="HXM47" s="671"/>
      <c r="HXN47" s="672"/>
      <c r="HXO47" s="740"/>
      <c r="HXP47" s="1140"/>
      <c r="HXQ47" s="671"/>
      <c r="HXR47" s="672"/>
      <c r="HXS47" s="740"/>
      <c r="HXT47" s="1140"/>
      <c r="HXU47" s="671"/>
      <c r="HXV47" s="672"/>
      <c r="HXW47" s="740"/>
      <c r="HXX47" s="1140"/>
      <c r="HXY47" s="671"/>
      <c r="HXZ47" s="672"/>
      <c r="HYA47" s="740"/>
      <c r="HYB47" s="1140"/>
      <c r="HYC47" s="671"/>
      <c r="HYD47" s="672"/>
      <c r="HYE47" s="740"/>
      <c r="HYF47" s="1140"/>
      <c r="HYG47" s="671"/>
      <c r="HYH47" s="672"/>
      <c r="HYI47" s="740"/>
      <c r="HYJ47" s="1140"/>
      <c r="HYK47" s="671"/>
      <c r="HYL47" s="672"/>
      <c r="HYM47" s="740"/>
      <c r="HYN47" s="1140"/>
      <c r="HYO47" s="671"/>
      <c r="HYP47" s="672"/>
      <c r="HYQ47" s="740"/>
      <c r="HYR47" s="1140"/>
      <c r="HYS47" s="671"/>
      <c r="HYT47" s="672"/>
      <c r="HYU47" s="740"/>
      <c r="HYV47" s="1140"/>
      <c r="HYW47" s="671"/>
      <c r="HYX47" s="672"/>
      <c r="HYY47" s="740"/>
      <c r="HYZ47" s="1140"/>
      <c r="HZA47" s="671"/>
      <c r="HZB47" s="672"/>
      <c r="HZC47" s="740"/>
      <c r="HZD47" s="1140"/>
      <c r="HZE47" s="671"/>
      <c r="HZF47" s="672"/>
      <c r="HZG47" s="740"/>
      <c r="HZH47" s="1140"/>
      <c r="HZI47" s="671"/>
      <c r="HZJ47" s="672"/>
      <c r="HZK47" s="740"/>
      <c r="HZL47" s="1140"/>
      <c r="HZM47" s="671"/>
      <c r="HZN47" s="672"/>
      <c r="HZO47" s="740"/>
      <c r="HZP47" s="1140"/>
      <c r="HZQ47" s="671"/>
      <c r="HZR47" s="672"/>
      <c r="HZS47" s="740"/>
      <c r="HZT47" s="1140"/>
      <c r="HZU47" s="671"/>
      <c r="HZV47" s="672"/>
      <c r="HZW47" s="740"/>
      <c r="HZX47" s="1140"/>
      <c r="HZY47" s="671"/>
      <c r="HZZ47" s="672"/>
      <c r="IAA47" s="740"/>
      <c r="IAB47" s="1140"/>
      <c r="IAC47" s="671"/>
      <c r="IAD47" s="672"/>
      <c r="IAE47" s="740"/>
      <c r="IAF47" s="1140"/>
      <c r="IAG47" s="671"/>
      <c r="IAH47" s="672"/>
      <c r="IAI47" s="740"/>
      <c r="IAJ47" s="1140"/>
      <c r="IAK47" s="671"/>
      <c r="IAL47" s="672"/>
      <c r="IAM47" s="740"/>
      <c r="IAN47" s="1140"/>
      <c r="IAO47" s="671"/>
      <c r="IAP47" s="672"/>
      <c r="IAQ47" s="740"/>
      <c r="IAR47" s="1140"/>
      <c r="IAS47" s="671"/>
      <c r="IAT47" s="672"/>
      <c r="IAU47" s="740"/>
      <c r="IAV47" s="1140"/>
      <c r="IAW47" s="671"/>
      <c r="IAX47" s="672"/>
      <c r="IAY47" s="740"/>
      <c r="IAZ47" s="1140"/>
      <c r="IBA47" s="671"/>
      <c r="IBB47" s="672"/>
      <c r="IBC47" s="740"/>
      <c r="IBD47" s="1140"/>
      <c r="IBE47" s="671"/>
      <c r="IBF47" s="672"/>
      <c r="IBG47" s="740"/>
      <c r="IBH47" s="1140"/>
      <c r="IBI47" s="671"/>
      <c r="IBJ47" s="672"/>
      <c r="IBK47" s="740"/>
      <c r="IBL47" s="1140"/>
      <c r="IBM47" s="671"/>
      <c r="IBN47" s="672"/>
      <c r="IBO47" s="740"/>
      <c r="IBP47" s="1140"/>
      <c r="IBQ47" s="671"/>
      <c r="IBR47" s="672"/>
      <c r="IBS47" s="740"/>
      <c r="IBT47" s="1140"/>
      <c r="IBU47" s="671"/>
      <c r="IBV47" s="672"/>
      <c r="IBW47" s="740"/>
      <c r="IBX47" s="1140"/>
      <c r="IBY47" s="671"/>
      <c r="IBZ47" s="672"/>
      <c r="ICA47" s="740"/>
      <c r="ICB47" s="1140"/>
      <c r="ICC47" s="671"/>
      <c r="ICD47" s="672"/>
      <c r="ICE47" s="740"/>
      <c r="ICF47" s="1140"/>
      <c r="ICG47" s="671"/>
      <c r="ICH47" s="672"/>
      <c r="ICI47" s="740"/>
      <c r="ICJ47" s="1140"/>
      <c r="ICK47" s="671"/>
      <c r="ICL47" s="672"/>
      <c r="ICM47" s="740"/>
      <c r="ICN47" s="1140"/>
      <c r="ICO47" s="671"/>
      <c r="ICP47" s="672"/>
      <c r="ICQ47" s="740"/>
      <c r="ICR47" s="1140"/>
      <c r="ICS47" s="671"/>
      <c r="ICT47" s="672"/>
      <c r="ICU47" s="740"/>
      <c r="ICV47" s="1140"/>
      <c r="ICW47" s="671"/>
      <c r="ICX47" s="672"/>
      <c r="ICY47" s="740"/>
      <c r="ICZ47" s="1140"/>
      <c r="IDA47" s="671"/>
      <c r="IDB47" s="672"/>
      <c r="IDC47" s="740"/>
      <c r="IDD47" s="1140"/>
      <c r="IDE47" s="671"/>
      <c r="IDF47" s="672"/>
      <c r="IDG47" s="740"/>
      <c r="IDH47" s="1140"/>
      <c r="IDI47" s="671"/>
      <c r="IDJ47" s="672"/>
      <c r="IDK47" s="740"/>
      <c r="IDL47" s="1140"/>
      <c r="IDM47" s="671"/>
      <c r="IDN47" s="672"/>
      <c r="IDO47" s="740"/>
      <c r="IDP47" s="1140"/>
      <c r="IDQ47" s="671"/>
      <c r="IDR47" s="672"/>
      <c r="IDS47" s="740"/>
      <c r="IDT47" s="1140"/>
      <c r="IDU47" s="671"/>
      <c r="IDV47" s="672"/>
      <c r="IDW47" s="740"/>
      <c r="IDX47" s="1140"/>
      <c r="IDY47" s="671"/>
      <c r="IDZ47" s="672"/>
      <c r="IEA47" s="740"/>
      <c r="IEB47" s="1140"/>
      <c r="IEC47" s="671"/>
      <c r="IED47" s="672"/>
      <c r="IEE47" s="740"/>
      <c r="IEF47" s="1140"/>
      <c r="IEG47" s="671"/>
      <c r="IEH47" s="672"/>
      <c r="IEI47" s="740"/>
      <c r="IEJ47" s="1140"/>
      <c r="IEK47" s="671"/>
      <c r="IEL47" s="672"/>
      <c r="IEM47" s="740"/>
      <c r="IEN47" s="1140"/>
      <c r="IEO47" s="671"/>
      <c r="IEP47" s="672"/>
      <c r="IEQ47" s="740"/>
      <c r="IER47" s="1140"/>
      <c r="IES47" s="671"/>
      <c r="IET47" s="672"/>
      <c r="IEU47" s="740"/>
      <c r="IEV47" s="1140"/>
      <c r="IEW47" s="671"/>
      <c r="IEX47" s="672"/>
      <c r="IEY47" s="740"/>
      <c r="IEZ47" s="1140"/>
      <c r="IFA47" s="671"/>
      <c r="IFB47" s="672"/>
      <c r="IFC47" s="740"/>
      <c r="IFD47" s="1140"/>
      <c r="IFE47" s="671"/>
      <c r="IFF47" s="672"/>
      <c r="IFG47" s="740"/>
      <c r="IFH47" s="1140"/>
      <c r="IFI47" s="671"/>
      <c r="IFJ47" s="672"/>
      <c r="IFK47" s="740"/>
      <c r="IFL47" s="1140"/>
      <c r="IFM47" s="671"/>
      <c r="IFN47" s="672"/>
      <c r="IFO47" s="740"/>
      <c r="IFP47" s="1140"/>
      <c r="IFQ47" s="671"/>
      <c r="IFR47" s="672"/>
      <c r="IFS47" s="740"/>
      <c r="IFT47" s="1140"/>
      <c r="IFU47" s="671"/>
      <c r="IFV47" s="672"/>
      <c r="IFW47" s="740"/>
      <c r="IFX47" s="1140"/>
      <c r="IFY47" s="671"/>
      <c r="IFZ47" s="672"/>
      <c r="IGA47" s="740"/>
      <c r="IGB47" s="1140"/>
      <c r="IGC47" s="671"/>
      <c r="IGD47" s="672"/>
      <c r="IGE47" s="740"/>
      <c r="IGF47" s="1140"/>
      <c r="IGG47" s="671"/>
      <c r="IGH47" s="672"/>
      <c r="IGI47" s="740"/>
      <c r="IGJ47" s="1140"/>
      <c r="IGK47" s="671"/>
      <c r="IGL47" s="672"/>
      <c r="IGM47" s="740"/>
      <c r="IGN47" s="1140"/>
      <c r="IGO47" s="671"/>
      <c r="IGP47" s="672"/>
      <c r="IGQ47" s="740"/>
      <c r="IGR47" s="1140"/>
      <c r="IGS47" s="671"/>
      <c r="IGT47" s="672"/>
      <c r="IGU47" s="740"/>
      <c r="IGV47" s="1140"/>
      <c r="IGW47" s="671"/>
      <c r="IGX47" s="672"/>
      <c r="IGY47" s="740"/>
      <c r="IGZ47" s="1140"/>
      <c r="IHA47" s="671"/>
      <c r="IHB47" s="672"/>
      <c r="IHC47" s="740"/>
      <c r="IHD47" s="1140"/>
      <c r="IHE47" s="671"/>
      <c r="IHF47" s="672"/>
      <c r="IHG47" s="740"/>
      <c r="IHH47" s="1140"/>
      <c r="IHI47" s="671"/>
      <c r="IHJ47" s="672"/>
      <c r="IHK47" s="740"/>
      <c r="IHL47" s="1140"/>
      <c r="IHM47" s="671"/>
      <c r="IHN47" s="672"/>
      <c r="IHO47" s="740"/>
      <c r="IHP47" s="1140"/>
      <c r="IHQ47" s="671"/>
      <c r="IHR47" s="672"/>
      <c r="IHS47" s="740"/>
      <c r="IHT47" s="1140"/>
      <c r="IHU47" s="671"/>
      <c r="IHV47" s="672"/>
      <c r="IHW47" s="740"/>
      <c r="IHX47" s="1140"/>
      <c r="IHY47" s="671"/>
      <c r="IHZ47" s="672"/>
      <c r="IIA47" s="740"/>
      <c r="IIB47" s="1140"/>
      <c r="IIC47" s="671"/>
      <c r="IID47" s="672"/>
      <c r="IIE47" s="740"/>
      <c r="IIF47" s="1140"/>
      <c r="IIG47" s="671"/>
      <c r="IIH47" s="672"/>
      <c r="III47" s="740"/>
      <c r="IIJ47" s="1140"/>
      <c r="IIK47" s="671"/>
      <c r="IIL47" s="672"/>
      <c r="IIM47" s="740"/>
      <c r="IIN47" s="1140"/>
      <c r="IIO47" s="671"/>
      <c r="IIP47" s="672"/>
      <c r="IIQ47" s="740"/>
      <c r="IIR47" s="1140"/>
      <c r="IIS47" s="671"/>
      <c r="IIT47" s="672"/>
      <c r="IIU47" s="740"/>
      <c r="IIV47" s="1140"/>
      <c r="IIW47" s="671"/>
      <c r="IIX47" s="672"/>
      <c r="IIY47" s="740"/>
      <c r="IIZ47" s="1140"/>
      <c r="IJA47" s="671"/>
      <c r="IJB47" s="672"/>
      <c r="IJC47" s="740"/>
      <c r="IJD47" s="1140"/>
      <c r="IJE47" s="671"/>
      <c r="IJF47" s="672"/>
      <c r="IJG47" s="740"/>
      <c r="IJH47" s="1140"/>
      <c r="IJI47" s="671"/>
      <c r="IJJ47" s="672"/>
      <c r="IJK47" s="740"/>
      <c r="IJL47" s="1140"/>
      <c r="IJM47" s="671"/>
      <c r="IJN47" s="672"/>
      <c r="IJO47" s="740"/>
      <c r="IJP47" s="1140"/>
      <c r="IJQ47" s="671"/>
      <c r="IJR47" s="672"/>
      <c r="IJS47" s="740"/>
      <c r="IJT47" s="1140"/>
      <c r="IJU47" s="671"/>
      <c r="IJV47" s="672"/>
      <c r="IJW47" s="740"/>
      <c r="IJX47" s="1140"/>
      <c r="IJY47" s="671"/>
      <c r="IJZ47" s="672"/>
      <c r="IKA47" s="740"/>
      <c r="IKB47" s="1140"/>
      <c r="IKC47" s="671"/>
      <c r="IKD47" s="672"/>
      <c r="IKE47" s="740"/>
      <c r="IKF47" s="1140"/>
      <c r="IKG47" s="671"/>
      <c r="IKH47" s="672"/>
      <c r="IKI47" s="740"/>
      <c r="IKJ47" s="1140"/>
      <c r="IKK47" s="671"/>
      <c r="IKL47" s="672"/>
      <c r="IKM47" s="740"/>
      <c r="IKN47" s="1140"/>
      <c r="IKO47" s="671"/>
      <c r="IKP47" s="672"/>
      <c r="IKQ47" s="740"/>
      <c r="IKR47" s="1140"/>
      <c r="IKS47" s="671"/>
      <c r="IKT47" s="672"/>
      <c r="IKU47" s="740"/>
      <c r="IKV47" s="1140"/>
      <c r="IKW47" s="671"/>
      <c r="IKX47" s="672"/>
      <c r="IKY47" s="740"/>
      <c r="IKZ47" s="1140"/>
      <c r="ILA47" s="671"/>
      <c r="ILB47" s="672"/>
      <c r="ILC47" s="740"/>
      <c r="ILD47" s="1140"/>
      <c r="ILE47" s="671"/>
      <c r="ILF47" s="672"/>
      <c r="ILG47" s="740"/>
      <c r="ILH47" s="1140"/>
      <c r="ILI47" s="671"/>
      <c r="ILJ47" s="672"/>
      <c r="ILK47" s="740"/>
      <c r="ILL47" s="1140"/>
      <c r="ILM47" s="671"/>
      <c r="ILN47" s="672"/>
      <c r="ILO47" s="740"/>
      <c r="ILP47" s="1140"/>
      <c r="ILQ47" s="671"/>
      <c r="ILR47" s="672"/>
      <c r="ILS47" s="740"/>
      <c r="ILT47" s="1140"/>
      <c r="ILU47" s="671"/>
      <c r="ILV47" s="672"/>
      <c r="ILW47" s="740"/>
      <c r="ILX47" s="1140"/>
      <c r="ILY47" s="671"/>
      <c r="ILZ47" s="672"/>
      <c r="IMA47" s="740"/>
      <c r="IMB47" s="1140"/>
      <c r="IMC47" s="671"/>
      <c r="IMD47" s="672"/>
      <c r="IME47" s="740"/>
      <c r="IMF47" s="1140"/>
      <c r="IMG47" s="671"/>
      <c r="IMH47" s="672"/>
      <c r="IMI47" s="740"/>
      <c r="IMJ47" s="1140"/>
      <c r="IMK47" s="671"/>
      <c r="IML47" s="672"/>
      <c r="IMM47" s="740"/>
      <c r="IMN47" s="1140"/>
      <c r="IMO47" s="671"/>
      <c r="IMP47" s="672"/>
      <c r="IMQ47" s="740"/>
      <c r="IMR47" s="1140"/>
      <c r="IMS47" s="671"/>
      <c r="IMT47" s="672"/>
      <c r="IMU47" s="740"/>
      <c r="IMV47" s="1140"/>
      <c r="IMW47" s="671"/>
      <c r="IMX47" s="672"/>
      <c r="IMY47" s="740"/>
      <c r="IMZ47" s="1140"/>
      <c r="INA47" s="671"/>
      <c r="INB47" s="672"/>
      <c r="INC47" s="740"/>
      <c r="IND47" s="1140"/>
      <c r="INE47" s="671"/>
      <c r="INF47" s="672"/>
      <c r="ING47" s="740"/>
      <c r="INH47" s="1140"/>
      <c r="INI47" s="671"/>
      <c r="INJ47" s="672"/>
      <c r="INK47" s="740"/>
      <c r="INL47" s="1140"/>
      <c r="INM47" s="671"/>
      <c r="INN47" s="672"/>
      <c r="INO47" s="740"/>
      <c r="INP47" s="1140"/>
      <c r="INQ47" s="671"/>
      <c r="INR47" s="672"/>
      <c r="INS47" s="740"/>
      <c r="INT47" s="1140"/>
      <c r="INU47" s="671"/>
      <c r="INV47" s="672"/>
      <c r="INW47" s="740"/>
      <c r="INX47" s="1140"/>
      <c r="INY47" s="671"/>
      <c r="INZ47" s="672"/>
      <c r="IOA47" s="740"/>
      <c r="IOB47" s="1140"/>
      <c r="IOC47" s="671"/>
      <c r="IOD47" s="672"/>
      <c r="IOE47" s="740"/>
      <c r="IOF47" s="1140"/>
      <c r="IOG47" s="671"/>
      <c r="IOH47" s="672"/>
      <c r="IOI47" s="740"/>
      <c r="IOJ47" s="1140"/>
      <c r="IOK47" s="671"/>
      <c r="IOL47" s="672"/>
      <c r="IOM47" s="740"/>
      <c r="ION47" s="1140"/>
      <c r="IOO47" s="671"/>
      <c r="IOP47" s="672"/>
      <c r="IOQ47" s="740"/>
      <c r="IOR47" s="1140"/>
      <c r="IOS47" s="671"/>
      <c r="IOT47" s="672"/>
      <c r="IOU47" s="740"/>
      <c r="IOV47" s="1140"/>
      <c r="IOW47" s="671"/>
      <c r="IOX47" s="672"/>
      <c r="IOY47" s="740"/>
      <c r="IOZ47" s="1140"/>
      <c r="IPA47" s="671"/>
      <c r="IPB47" s="672"/>
      <c r="IPC47" s="740"/>
      <c r="IPD47" s="1140"/>
      <c r="IPE47" s="671"/>
      <c r="IPF47" s="672"/>
      <c r="IPG47" s="740"/>
      <c r="IPH47" s="1140"/>
      <c r="IPI47" s="671"/>
      <c r="IPJ47" s="672"/>
      <c r="IPK47" s="740"/>
      <c r="IPL47" s="1140"/>
      <c r="IPM47" s="671"/>
      <c r="IPN47" s="672"/>
      <c r="IPO47" s="740"/>
      <c r="IPP47" s="1140"/>
      <c r="IPQ47" s="671"/>
      <c r="IPR47" s="672"/>
      <c r="IPS47" s="740"/>
      <c r="IPT47" s="1140"/>
      <c r="IPU47" s="671"/>
      <c r="IPV47" s="672"/>
      <c r="IPW47" s="740"/>
      <c r="IPX47" s="1140"/>
      <c r="IPY47" s="671"/>
      <c r="IPZ47" s="672"/>
      <c r="IQA47" s="740"/>
      <c r="IQB47" s="1140"/>
      <c r="IQC47" s="671"/>
      <c r="IQD47" s="672"/>
      <c r="IQE47" s="740"/>
      <c r="IQF47" s="1140"/>
      <c r="IQG47" s="671"/>
      <c r="IQH47" s="672"/>
      <c r="IQI47" s="740"/>
      <c r="IQJ47" s="1140"/>
      <c r="IQK47" s="671"/>
      <c r="IQL47" s="672"/>
      <c r="IQM47" s="740"/>
      <c r="IQN47" s="1140"/>
      <c r="IQO47" s="671"/>
      <c r="IQP47" s="672"/>
      <c r="IQQ47" s="740"/>
      <c r="IQR47" s="1140"/>
      <c r="IQS47" s="671"/>
      <c r="IQT47" s="672"/>
      <c r="IQU47" s="740"/>
      <c r="IQV47" s="1140"/>
      <c r="IQW47" s="671"/>
      <c r="IQX47" s="672"/>
      <c r="IQY47" s="740"/>
      <c r="IQZ47" s="1140"/>
      <c r="IRA47" s="671"/>
      <c r="IRB47" s="672"/>
      <c r="IRC47" s="740"/>
      <c r="IRD47" s="1140"/>
      <c r="IRE47" s="671"/>
      <c r="IRF47" s="672"/>
      <c r="IRG47" s="740"/>
      <c r="IRH47" s="1140"/>
      <c r="IRI47" s="671"/>
      <c r="IRJ47" s="672"/>
      <c r="IRK47" s="740"/>
      <c r="IRL47" s="1140"/>
      <c r="IRM47" s="671"/>
      <c r="IRN47" s="672"/>
      <c r="IRO47" s="740"/>
      <c r="IRP47" s="1140"/>
      <c r="IRQ47" s="671"/>
      <c r="IRR47" s="672"/>
      <c r="IRS47" s="740"/>
      <c r="IRT47" s="1140"/>
      <c r="IRU47" s="671"/>
      <c r="IRV47" s="672"/>
      <c r="IRW47" s="740"/>
      <c r="IRX47" s="1140"/>
      <c r="IRY47" s="671"/>
      <c r="IRZ47" s="672"/>
      <c r="ISA47" s="740"/>
      <c r="ISB47" s="1140"/>
      <c r="ISC47" s="671"/>
      <c r="ISD47" s="672"/>
      <c r="ISE47" s="740"/>
      <c r="ISF47" s="1140"/>
      <c r="ISG47" s="671"/>
      <c r="ISH47" s="672"/>
      <c r="ISI47" s="740"/>
      <c r="ISJ47" s="1140"/>
      <c r="ISK47" s="671"/>
      <c r="ISL47" s="672"/>
      <c r="ISM47" s="740"/>
      <c r="ISN47" s="1140"/>
      <c r="ISO47" s="671"/>
      <c r="ISP47" s="672"/>
      <c r="ISQ47" s="740"/>
      <c r="ISR47" s="1140"/>
      <c r="ISS47" s="671"/>
      <c r="IST47" s="672"/>
      <c r="ISU47" s="740"/>
      <c r="ISV47" s="1140"/>
      <c r="ISW47" s="671"/>
      <c r="ISX47" s="672"/>
      <c r="ISY47" s="740"/>
      <c r="ISZ47" s="1140"/>
      <c r="ITA47" s="671"/>
      <c r="ITB47" s="672"/>
      <c r="ITC47" s="740"/>
      <c r="ITD47" s="1140"/>
      <c r="ITE47" s="671"/>
      <c r="ITF47" s="672"/>
      <c r="ITG47" s="740"/>
      <c r="ITH47" s="1140"/>
      <c r="ITI47" s="671"/>
      <c r="ITJ47" s="672"/>
      <c r="ITK47" s="740"/>
      <c r="ITL47" s="1140"/>
      <c r="ITM47" s="671"/>
      <c r="ITN47" s="672"/>
      <c r="ITO47" s="740"/>
      <c r="ITP47" s="1140"/>
      <c r="ITQ47" s="671"/>
      <c r="ITR47" s="672"/>
      <c r="ITS47" s="740"/>
      <c r="ITT47" s="1140"/>
      <c r="ITU47" s="671"/>
      <c r="ITV47" s="672"/>
      <c r="ITW47" s="740"/>
      <c r="ITX47" s="1140"/>
      <c r="ITY47" s="671"/>
      <c r="ITZ47" s="672"/>
      <c r="IUA47" s="740"/>
      <c r="IUB47" s="1140"/>
      <c r="IUC47" s="671"/>
      <c r="IUD47" s="672"/>
      <c r="IUE47" s="740"/>
      <c r="IUF47" s="1140"/>
      <c r="IUG47" s="671"/>
      <c r="IUH47" s="672"/>
      <c r="IUI47" s="740"/>
      <c r="IUJ47" s="1140"/>
      <c r="IUK47" s="671"/>
      <c r="IUL47" s="672"/>
      <c r="IUM47" s="740"/>
      <c r="IUN47" s="1140"/>
      <c r="IUO47" s="671"/>
      <c r="IUP47" s="672"/>
      <c r="IUQ47" s="740"/>
      <c r="IUR47" s="1140"/>
      <c r="IUS47" s="671"/>
      <c r="IUT47" s="672"/>
      <c r="IUU47" s="740"/>
      <c r="IUV47" s="1140"/>
      <c r="IUW47" s="671"/>
      <c r="IUX47" s="672"/>
      <c r="IUY47" s="740"/>
      <c r="IUZ47" s="1140"/>
      <c r="IVA47" s="671"/>
      <c r="IVB47" s="672"/>
      <c r="IVC47" s="740"/>
      <c r="IVD47" s="1140"/>
      <c r="IVE47" s="671"/>
      <c r="IVF47" s="672"/>
      <c r="IVG47" s="740"/>
      <c r="IVH47" s="1140"/>
      <c r="IVI47" s="671"/>
      <c r="IVJ47" s="672"/>
      <c r="IVK47" s="740"/>
      <c r="IVL47" s="1140"/>
      <c r="IVM47" s="671"/>
      <c r="IVN47" s="672"/>
      <c r="IVO47" s="740"/>
      <c r="IVP47" s="1140"/>
      <c r="IVQ47" s="671"/>
      <c r="IVR47" s="672"/>
      <c r="IVS47" s="740"/>
      <c r="IVT47" s="1140"/>
      <c r="IVU47" s="671"/>
      <c r="IVV47" s="672"/>
      <c r="IVW47" s="740"/>
      <c r="IVX47" s="1140"/>
      <c r="IVY47" s="671"/>
      <c r="IVZ47" s="672"/>
      <c r="IWA47" s="740"/>
      <c r="IWB47" s="1140"/>
      <c r="IWC47" s="671"/>
      <c r="IWD47" s="672"/>
      <c r="IWE47" s="740"/>
      <c r="IWF47" s="1140"/>
      <c r="IWG47" s="671"/>
      <c r="IWH47" s="672"/>
      <c r="IWI47" s="740"/>
      <c r="IWJ47" s="1140"/>
      <c r="IWK47" s="671"/>
      <c r="IWL47" s="672"/>
      <c r="IWM47" s="740"/>
      <c r="IWN47" s="1140"/>
      <c r="IWO47" s="671"/>
      <c r="IWP47" s="672"/>
      <c r="IWQ47" s="740"/>
      <c r="IWR47" s="1140"/>
      <c r="IWS47" s="671"/>
      <c r="IWT47" s="672"/>
      <c r="IWU47" s="740"/>
      <c r="IWV47" s="1140"/>
      <c r="IWW47" s="671"/>
      <c r="IWX47" s="672"/>
      <c r="IWY47" s="740"/>
      <c r="IWZ47" s="1140"/>
      <c r="IXA47" s="671"/>
      <c r="IXB47" s="672"/>
      <c r="IXC47" s="740"/>
      <c r="IXD47" s="1140"/>
      <c r="IXE47" s="671"/>
      <c r="IXF47" s="672"/>
      <c r="IXG47" s="740"/>
      <c r="IXH47" s="1140"/>
      <c r="IXI47" s="671"/>
      <c r="IXJ47" s="672"/>
      <c r="IXK47" s="740"/>
      <c r="IXL47" s="1140"/>
      <c r="IXM47" s="671"/>
      <c r="IXN47" s="672"/>
      <c r="IXO47" s="740"/>
      <c r="IXP47" s="1140"/>
      <c r="IXQ47" s="671"/>
      <c r="IXR47" s="672"/>
      <c r="IXS47" s="740"/>
      <c r="IXT47" s="1140"/>
      <c r="IXU47" s="671"/>
      <c r="IXV47" s="672"/>
      <c r="IXW47" s="740"/>
      <c r="IXX47" s="1140"/>
      <c r="IXY47" s="671"/>
      <c r="IXZ47" s="672"/>
      <c r="IYA47" s="740"/>
      <c r="IYB47" s="1140"/>
      <c r="IYC47" s="671"/>
      <c r="IYD47" s="672"/>
      <c r="IYE47" s="740"/>
      <c r="IYF47" s="1140"/>
      <c r="IYG47" s="671"/>
      <c r="IYH47" s="672"/>
      <c r="IYI47" s="740"/>
      <c r="IYJ47" s="1140"/>
      <c r="IYK47" s="671"/>
      <c r="IYL47" s="672"/>
      <c r="IYM47" s="740"/>
      <c r="IYN47" s="1140"/>
      <c r="IYO47" s="671"/>
      <c r="IYP47" s="672"/>
      <c r="IYQ47" s="740"/>
      <c r="IYR47" s="1140"/>
      <c r="IYS47" s="671"/>
      <c r="IYT47" s="672"/>
      <c r="IYU47" s="740"/>
      <c r="IYV47" s="1140"/>
      <c r="IYW47" s="671"/>
      <c r="IYX47" s="672"/>
      <c r="IYY47" s="740"/>
      <c r="IYZ47" s="1140"/>
      <c r="IZA47" s="671"/>
      <c r="IZB47" s="672"/>
      <c r="IZC47" s="740"/>
      <c r="IZD47" s="1140"/>
      <c r="IZE47" s="671"/>
      <c r="IZF47" s="672"/>
      <c r="IZG47" s="740"/>
      <c r="IZH47" s="1140"/>
      <c r="IZI47" s="671"/>
      <c r="IZJ47" s="672"/>
      <c r="IZK47" s="740"/>
      <c r="IZL47" s="1140"/>
      <c r="IZM47" s="671"/>
      <c r="IZN47" s="672"/>
      <c r="IZO47" s="740"/>
      <c r="IZP47" s="1140"/>
      <c r="IZQ47" s="671"/>
      <c r="IZR47" s="672"/>
      <c r="IZS47" s="740"/>
      <c r="IZT47" s="1140"/>
      <c r="IZU47" s="671"/>
      <c r="IZV47" s="672"/>
      <c r="IZW47" s="740"/>
      <c r="IZX47" s="1140"/>
      <c r="IZY47" s="671"/>
      <c r="IZZ47" s="672"/>
      <c r="JAA47" s="740"/>
      <c r="JAB47" s="1140"/>
      <c r="JAC47" s="671"/>
      <c r="JAD47" s="672"/>
      <c r="JAE47" s="740"/>
      <c r="JAF47" s="1140"/>
      <c r="JAG47" s="671"/>
      <c r="JAH47" s="672"/>
      <c r="JAI47" s="740"/>
      <c r="JAJ47" s="1140"/>
      <c r="JAK47" s="671"/>
      <c r="JAL47" s="672"/>
      <c r="JAM47" s="740"/>
      <c r="JAN47" s="1140"/>
      <c r="JAO47" s="671"/>
      <c r="JAP47" s="672"/>
      <c r="JAQ47" s="740"/>
      <c r="JAR47" s="1140"/>
      <c r="JAS47" s="671"/>
      <c r="JAT47" s="672"/>
      <c r="JAU47" s="740"/>
      <c r="JAV47" s="1140"/>
      <c r="JAW47" s="671"/>
      <c r="JAX47" s="672"/>
      <c r="JAY47" s="740"/>
      <c r="JAZ47" s="1140"/>
      <c r="JBA47" s="671"/>
      <c r="JBB47" s="672"/>
      <c r="JBC47" s="740"/>
      <c r="JBD47" s="1140"/>
      <c r="JBE47" s="671"/>
      <c r="JBF47" s="672"/>
      <c r="JBG47" s="740"/>
      <c r="JBH47" s="1140"/>
      <c r="JBI47" s="671"/>
      <c r="JBJ47" s="672"/>
      <c r="JBK47" s="740"/>
      <c r="JBL47" s="1140"/>
      <c r="JBM47" s="671"/>
      <c r="JBN47" s="672"/>
      <c r="JBO47" s="740"/>
      <c r="JBP47" s="1140"/>
      <c r="JBQ47" s="671"/>
      <c r="JBR47" s="672"/>
      <c r="JBS47" s="740"/>
      <c r="JBT47" s="1140"/>
      <c r="JBU47" s="671"/>
      <c r="JBV47" s="672"/>
      <c r="JBW47" s="740"/>
      <c r="JBX47" s="1140"/>
      <c r="JBY47" s="671"/>
      <c r="JBZ47" s="672"/>
      <c r="JCA47" s="740"/>
      <c r="JCB47" s="1140"/>
      <c r="JCC47" s="671"/>
      <c r="JCD47" s="672"/>
      <c r="JCE47" s="740"/>
      <c r="JCF47" s="1140"/>
      <c r="JCG47" s="671"/>
      <c r="JCH47" s="672"/>
      <c r="JCI47" s="740"/>
      <c r="JCJ47" s="1140"/>
      <c r="JCK47" s="671"/>
      <c r="JCL47" s="672"/>
      <c r="JCM47" s="740"/>
      <c r="JCN47" s="1140"/>
      <c r="JCO47" s="671"/>
      <c r="JCP47" s="672"/>
      <c r="JCQ47" s="740"/>
      <c r="JCR47" s="1140"/>
      <c r="JCS47" s="671"/>
      <c r="JCT47" s="672"/>
      <c r="JCU47" s="740"/>
      <c r="JCV47" s="1140"/>
      <c r="JCW47" s="671"/>
      <c r="JCX47" s="672"/>
      <c r="JCY47" s="740"/>
      <c r="JCZ47" s="1140"/>
      <c r="JDA47" s="671"/>
      <c r="JDB47" s="672"/>
      <c r="JDC47" s="740"/>
      <c r="JDD47" s="1140"/>
      <c r="JDE47" s="671"/>
      <c r="JDF47" s="672"/>
      <c r="JDG47" s="740"/>
      <c r="JDH47" s="1140"/>
      <c r="JDI47" s="671"/>
      <c r="JDJ47" s="672"/>
      <c r="JDK47" s="740"/>
      <c r="JDL47" s="1140"/>
      <c r="JDM47" s="671"/>
      <c r="JDN47" s="672"/>
      <c r="JDO47" s="740"/>
      <c r="JDP47" s="1140"/>
      <c r="JDQ47" s="671"/>
      <c r="JDR47" s="672"/>
      <c r="JDS47" s="740"/>
      <c r="JDT47" s="1140"/>
      <c r="JDU47" s="671"/>
      <c r="JDV47" s="672"/>
      <c r="JDW47" s="740"/>
      <c r="JDX47" s="1140"/>
      <c r="JDY47" s="671"/>
      <c r="JDZ47" s="672"/>
      <c r="JEA47" s="740"/>
      <c r="JEB47" s="1140"/>
      <c r="JEC47" s="671"/>
      <c r="JED47" s="672"/>
      <c r="JEE47" s="740"/>
      <c r="JEF47" s="1140"/>
      <c r="JEG47" s="671"/>
      <c r="JEH47" s="672"/>
      <c r="JEI47" s="740"/>
      <c r="JEJ47" s="1140"/>
      <c r="JEK47" s="671"/>
      <c r="JEL47" s="672"/>
      <c r="JEM47" s="740"/>
      <c r="JEN47" s="1140"/>
      <c r="JEO47" s="671"/>
      <c r="JEP47" s="672"/>
      <c r="JEQ47" s="740"/>
      <c r="JER47" s="1140"/>
      <c r="JES47" s="671"/>
      <c r="JET47" s="672"/>
      <c r="JEU47" s="740"/>
      <c r="JEV47" s="1140"/>
      <c r="JEW47" s="671"/>
      <c r="JEX47" s="672"/>
      <c r="JEY47" s="740"/>
      <c r="JEZ47" s="1140"/>
      <c r="JFA47" s="671"/>
      <c r="JFB47" s="672"/>
      <c r="JFC47" s="740"/>
      <c r="JFD47" s="1140"/>
      <c r="JFE47" s="671"/>
      <c r="JFF47" s="672"/>
      <c r="JFG47" s="740"/>
      <c r="JFH47" s="1140"/>
      <c r="JFI47" s="671"/>
      <c r="JFJ47" s="672"/>
      <c r="JFK47" s="740"/>
      <c r="JFL47" s="1140"/>
      <c r="JFM47" s="671"/>
      <c r="JFN47" s="672"/>
      <c r="JFO47" s="740"/>
      <c r="JFP47" s="1140"/>
      <c r="JFQ47" s="671"/>
      <c r="JFR47" s="672"/>
      <c r="JFS47" s="740"/>
      <c r="JFT47" s="1140"/>
      <c r="JFU47" s="671"/>
      <c r="JFV47" s="672"/>
      <c r="JFW47" s="740"/>
      <c r="JFX47" s="1140"/>
      <c r="JFY47" s="671"/>
      <c r="JFZ47" s="672"/>
      <c r="JGA47" s="740"/>
      <c r="JGB47" s="1140"/>
      <c r="JGC47" s="671"/>
      <c r="JGD47" s="672"/>
      <c r="JGE47" s="740"/>
      <c r="JGF47" s="1140"/>
      <c r="JGG47" s="671"/>
      <c r="JGH47" s="672"/>
      <c r="JGI47" s="740"/>
      <c r="JGJ47" s="1140"/>
      <c r="JGK47" s="671"/>
      <c r="JGL47" s="672"/>
      <c r="JGM47" s="740"/>
      <c r="JGN47" s="1140"/>
      <c r="JGO47" s="671"/>
      <c r="JGP47" s="672"/>
      <c r="JGQ47" s="740"/>
      <c r="JGR47" s="1140"/>
      <c r="JGS47" s="671"/>
      <c r="JGT47" s="672"/>
      <c r="JGU47" s="740"/>
      <c r="JGV47" s="1140"/>
      <c r="JGW47" s="671"/>
      <c r="JGX47" s="672"/>
      <c r="JGY47" s="740"/>
      <c r="JGZ47" s="1140"/>
      <c r="JHA47" s="671"/>
      <c r="JHB47" s="672"/>
      <c r="JHC47" s="740"/>
      <c r="JHD47" s="1140"/>
      <c r="JHE47" s="671"/>
      <c r="JHF47" s="672"/>
      <c r="JHG47" s="740"/>
      <c r="JHH47" s="1140"/>
      <c r="JHI47" s="671"/>
      <c r="JHJ47" s="672"/>
      <c r="JHK47" s="740"/>
      <c r="JHL47" s="1140"/>
      <c r="JHM47" s="671"/>
      <c r="JHN47" s="672"/>
      <c r="JHO47" s="740"/>
      <c r="JHP47" s="1140"/>
      <c r="JHQ47" s="671"/>
      <c r="JHR47" s="672"/>
      <c r="JHS47" s="740"/>
      <c r="JHT47" s="1140"/>
      <c r="JHU47" s="671"/>
      <c r="JHV47" s="672"/>
      <c r="JHW47" s="740"/>
      <c r="JHX47" s="1140"/>
      <c r="JHY47" s="671"/>
      <c r="JHZ47" s="672"/>
      <c r="JIA47" s="740"/>
      <c r="JIB47" s="1140"/>
      <c r="JIC47" s="671"/>
      <c r="JID47" s="672"/>
      <c r="JIE47" s="740"/>
      <c r="JIF47" s="1140"/>
      <c r="JIG47" s="671"/>
      <c r="JIH47" s="672"/>
      <c r="JII47" s="740"/>
      <c r="JIJ47" s="1140"/>
      <c r="JIK47" s="671"/>
      <c r="JIL47" s="672"/>
      <c r="JIM47" s="740"/>
      <c r="JIN47" s="1140"/>
      <c r="JIO47" s="671"/>
      <c r="JIP47" s="672"/>
      <c r="JIQ47" s="740"/>
      <c r="JIR47" s="1140"/>
      <c r="JIS47" s="671"/>
      <c r="JIT47" s="672"/>
      <c r="JIU47" s="740"/>
      <c r="JIV47" s="1140"/>
      <c r="JIW47" s="671"/>
      <c r="JIX47" s="672"/>
      <c r="JIY47" s="740"/>
      <c r="JIZ47" s="1140"/>
      <c r="JJA47" s="671"/>
      <c r="JJB47" s="672"/>
      <c r="JJC47" s="740"/>
      <c r="JJD47" s="1140"/>
      <c r="JJE47" s="671"/>
      <c r="JJF47" s="672"/>
      <c r="JJG47" s="740"/>
      <c r="JJH47" s="1140"/>
      <c r="JJI47" s="671"/>
      <c r="JJJ47" s="672"/>
      <c r="JJK47" s="740"/>
      <c r="JJL47" s="1140"/>
      <c r="JJM47" s="671"/>
      <c r="JJN47" s="672"/>
      <c r="JJO47" s="740"/>
      <c r="JJP47" s="1140"/>
      <c r="JJQ47" s="671"/>
      <c r="JJR47" s="672"/>
      <c r="JJS47" s="740"/>
      <c r="JJT47" s="1140"/>
      <c r="JJU47" s="671"/>
      <c r="JJV47" s="672"/>
      <c r="JJW47" s="740"/>
      <c r="JJX47" s="1140"/>
      <c r="JJY47" s="671"/>
      <c r="JJZ47" s="672"/>
      <c r="JKA47" s="740"/>
      <c r="JKB47" s="1140"/>
      <c r="JKC47" s="671"/>
      <c r="JKD47" s="672"/>
      <c r="JKE47" s="740"/>
      <c r="JKF47" s="1140"/>
      <c r="JKG47" s="671"/>
      <c r="JKH47" s="672"/>
      <c r="JKI47" s="740"/>
      <c r="JKJ47" s="1140"/>
      <c r="JKK47" s="671"/>
      <c r="JKL47" s="672"/>
      <c r="JKM47" s="740"/>
      <c r="JKN47" s="1140"/>
      <c r="JKO47" s="671"/>
      <c r="JKP47" s="672"/>
      <c r="JKQ47" s="740"/>
      <c r="JKR47" s="1140"/>
      <c r="JKS47" s="671"/>
      <c r="JKT47" s="672"/>
      <c r="JKU47" s="740"/>
      <c r="JKV47" s="1140"/>
      <c r="JKW47" s="671"/>
      <c r="JKX47" s="672"/>
      <c r="JKY47" s="740"/>
      <c r="JKZ47" s="1140"/>
      <c r="JLA47" s="671"/>
      <c r="JLB47" s="672"/>
      <c r="JLC47" s="740"/>
      <c r="JLD47" s="1140"/>
      <c r="JLE47" s="671"/>
      <c r="JLF47" s="672"/>
      <c r="JLG47" s="740"/>
      <c r="JLH47" s="1140"/>
      <c r="JLI47" s="671"/>
      <c r="JLJ47" s="672"/>
      <c r="JLK47" s="740"/>
      <c r="JLL47" s="1140"/>
      <c r="JLM47" s="671"/>
      <c r="JLN47" s="672"/>
      <c r="JLO47" s="740"/>
      <c r="JLP47" s="1140"/>
      <c r="JLQ47" s="671"/>
      <c r="JLR47" s="672"/>
      <c r="JLS47" s="740"/>
      <c r="JLT47" s="1140"/>
      <c r="JLU47" s="671"/>
      <c r="JLV47" s="672"/>
      <c r="JLW47" s="740"/>
      <c r="JLX47" s="1140"/>
      <c r="JLY47" s="671"/>
      <c r="JLZ47" s="672"/>
      <c r="JMA47" s="740"/>
      <c r="JMB47" s="1140"/>
      <c r="JMC47" s="671"/>
      <c r="JMD47" s="672"/>
      <c r="JME47" s="740"/>
      <c r="JMF47" s="1140"/>
      <c r="JMG47" s="671"/>
      <c r="JMH47" s="672"/>
      <c r="JMI47" s="740"/>
      <c r="JMJ47" s="1140"/>
      <c r="JMK47" s="671"/>
      <c r="JML47" s="672"/>
      <c r="JMM47" s="740"/>
      <c r="JMN47" s="1140"/>
      <c r="JMO47" s="671"/>
      <c r="JMP47" s="672"/>
      <c r="JMQ47" s="740"/>
      <c r="JMR47" s="1140"/>
      <c r="JMS47" s="671"/>
      <c r="JMT47" s="672"/>
      <c r="JMU47" s="740"/>
      <c r="JMV47" s="1140"/>
      <c r="JMW47" s="671"/>
      <c r="JMX47" s="672"/>
      <c r="JMY47" s="740"/>
      <c r="JMZ47" s="1140"/>
      <c r="JNA47" s="671"/>
      <c r="JNB47" s="672"/>
      <c r="JNC47" s="740"/>
      <c r="JND47" s="1140"/>
      <c r="JNE47" s="671"/>
      <c r="JNF47" s="672"/>
      <c r="JNG47" s="740"/>
      <c r="JNH47" s="1140"/>
      <c r="JNI47" s="671"/>
      <c r="JNJ47" s="672"/>
      <c r="JNK47" s="740"/>
      <c r="JNL47" s="1140"/>
      <c r="JNM47" s="671"/>
      <c r="JNN47" s="672"/>
      <c r="JNO47" s="740"/>
      <c r="JNP47" s="1140"/>
      <c r="JNQ47" s="671"/>
      <c r="JNR47" s="672"/>
      <c r="JNS47" s="740"/>
      <c r="JNT47" s="1140"/>
      <c r="JNU47" s="671"/>
      <c r="JNV47" s="672"/>
      <c r="JNW47" s="740"/>
      <c r="JNX47" s="1140"/>
      <c r="JNY47" s="671"/>
      <c r="JNZ47" s="672"/>
      <c r="JOA47" s="740"/>
      <c r="JOB47" s="1140"/>
      <c r="JOC47" s="671"/>
      <c r="JOD47" s="672"/>
      <c r="JOE47" s="740"/>
      <c r="JOF47" s="1140"/>
      <c r="JOG47" s="671"/>
      <c r="JOH47" s="672"/>
      <c r="JOI47" s="740"/>
      <c r="JOJ47" s="1140"/>
      <c r="JOK47" s="671"/>
      <c r="JOL47" s="672"/>
      <c r="JOM47" s="740"/>
      <c r="JON47" s="1140"/>
      <c r="JOO47" s="671"/>
      <c r="JOP47" s="672"/>
      <c r="JOQ47" s="740"/>
      <c r="JOR47" s="1140"/>
      <c r="JOS47" s="671"/>
      <c r="JOT47" s="672"/>
      <c r="JOU47" s="740"/>
      <c r="JOV47" s="1140"/>
      <c r="JOW47" s="671"/>
      <c r="JOX47" s="672"/>
      <c r="JOY47" s="740"/>
      <c r="JOZ47" s="1140"/>
      <c r="JPA47" s="671"/>
      <c r="JPB47" s="672"/>
      <c r="JPC47" s="740"/>
      <c r="JPD47" s="1140"/>
      <c r="JPE47" s="671"/>
      <c r="JPF47" s="672"/>
      <c r="JPG47" s="740"/>
      <c r="JPH47" s="1140"/>
      <c r="JPI47" s="671"/>
      <c r="JPJ47" s="672"/>
      <c r="JPK47" s="740"/>
      <c r="JPL47" s="1140"/>
      <c r="JPM47" s="671"/>
      <c r="JPN47" s="672"/>
      <c r="JPO47" s="740"/>
      <c r="JPP47" s="1140"/>
      <c r="JPQ47" s="671"/>
      <c r="JPR47" s="672"/>
      <c r="JPS47" s="740"/>
      <c r="JPT47" s="1140"/>
      <c r="JPU47" s="671"/>
      <c r="JPV47" s="672"/>
      <c r="JPW47" s="740"/>
      <c r="JPX47" s="1140"/>
      <c r="JPY47" s="671"/>
      <c r="JPZ47" s="672"/>
      <c r="JQA47" s="740"/>
      <c r="JQB47" s="1140"/>
      <c r="JQC47" s="671"/>
      <c r="JQD47" s="672"/>
      <c r="JQE47" s="740"/>
      <c r="JQF47" s="1140"/>
      <c r="JQG47" s="671"/>
      <c r="JQH47" s="672"/>
      <c r="JQI47" s="740"/>
      <c r="JQJ47" s="1140"/>
      <c r="JQK47" s="671"/>
      <c r="JQL47" s="672"/>
      <c r="JQM47" s="740"/>
      <c r="JQN47" s="1140"/>
      <c r="JQO47" s="671"/>
      <c r="JQP47" s="672"/>
      <c r="JQQ47" s="740"/>
      <c r="JQR47" s="1140"/>
      <c r="JQS47" s="671"/>
      <c r="JQT47" s="672"/>
      <c r="JQU47" s="740"/>
      <c r="JQV47" s="1140"/>
      <c r="JQW47" s="671"/>
      <c r="JQX47" s="672"/>
      <c r="JQY47" s="740"/>
      <c r="JQZ47" s="1140"/>
      <c r="JRA47" s="671"/>
      <c r="JRB47" s="672"/>
      <c r="JRC47" s="740"/>
      <c r="JRD47" s="1140"/>
      <c r="JRE47" s="671"/>
      <c r="JRF47" s="672"/>
      <c r="JRG47" s="740"/>
      <c r="JRH47" s="1140"/>
      <c r="JRI47" s="671"/>
      <c r="JRJ47" s="672"/>
      <c r="JRK47" s="740"/>
      <c r="JRL47" s="1140"/>
      <c r="JRM47" s="671"/>
      <c r="JRN47" s="672"/>
      <c r="JRO47" s="740"/>
      <c r="JRP47" s="1140"/>
      <c r="JRQ47" s="671"/>
      <c r="JRR47" s="672"/>
      <c r="JRS47" s="740"/>
      <c r="JRT47" s="1140"/>
      <c r="JRU47" s="671"/>
      <c r="JRV47" s="672"/>
      <c r="JRW47" s="740"/>
      <c r="JRX47" s="1140"/>
      <c r="JRY47" s="671"/>
      <c r="JRZ47" s="672"/>
      <c r="JSA47" s="740"/>
      <c r="JSB47" s="1140"/>
      <c r="JSC47" s="671"/>
      <c r="JSD47" s="672"/>
      <c r="JSE47" s="740"/>
      <c r="JSF47" s="1140"/>
      <c r="JSG47" s="671"/>
      <c r="JSH47" s="672"/>
      <c r="JSI47" s="740"/>
      <c r="JSJ47" s="1140"/>
      <c r="JSK47" s="671"/>
      <c r="JSL47" s="672"/>
      <c r="JSM47" s="740"/>
      <c r="JSN47" s="1140"/>
      <c r="JSO47" s="671"/>
      <c r="JSP47" s="672"/>
      <c r="JSQ47" s="740"/>
      <c r="JSR47" s="1140"/>
      <c r="JSS47" s="671"/>
      <c r="JST47" s="672"/>
      <c r="JSU47" s="740"/>
      <c r="JSV47" s="1140"/>
      <c r="JSW47" s="671"/>
      <c r="JSX47" s="672"/>
      <c r="JSY47" s="740"/>
      <c r="JSZ47" s="1140"/>
      <c r="JTA47" s="671"/>
      <c r="JTB47" s="672"/>
      <c r="JTC47" s="740"/>
      <c r="JTD47" s="1140"/>
      <c r="JTE47" s="671"/>
      <c r="JTF47" s="672"/>
      <c r="JTG47" s="740"/>
      <c r="JTH47" s="1140"/>
      <c r="JTI47" s="671"/>
      <c r="JTJ47" s="672"/>
      <c r="JTK47" s="740"/>
      <c r="JTL47" s="1140"/>
      <c r="JTM47" s="671"/>
      <c r="JTN47" s="672"/>
      <c r="JTO47" s="740"/>
      <c r="JTP47" s="1140"/>
      <c r="JTQ47" s="671"/>
      <c r="JTR47" s="672"/>
      <c r="JTS47" s="740"/>
      <c r="JTT47" s="1140"/>
      <c r="JTU47" s="671"/>
      <c r="JTV47" s="672"/>
      <c r="JTW47" s="740"/>
      <c r="JTX47" s="1140"/>
      <c r="JTY47" s="671"/>
      <c r="JTZ47" s="672"/>
      <c r="JUA47" s="740"/>
      <c r="JUB47" s="1140"/>
      <c r="JUC47" s="671"/>
      <c r="JUD47" s="672"/>
      <c r="JUE47" s="740"/>
      <c r="JUF47" s="1140"/>
      <c r="JUG47" s="671"/>
      <c r="JUH47" s="672"/>
      <c r="JUI47" s="740"/>
      <c r="JUJ47" s="1140"/>
      <c r="JUK47" s="671"/>
      <c r="JUL47" s="672"/>
      <c r="JUM47" s="740"/>
      <c r="JUN47" s="1140"/>
      <c r="JUO47" s="671"/>
      <c r="JUP47" s="672"/>
      <c r="JUQ47" s="740"/>
      <c r="JUR47" s="1140"/>
      <c r="JUS47" s="671"/>
      <c r="JUT47" s="672"/>
      <c r="JUU47" s="740"/>
      <c r="JUV47" s="1140"/>
      <c r="JUW47" s="671"/>
      <c r="JUX47" s="672"/>
      <c r="JUY47" s="740"/>
      <c r="JUZ47" s="1140"/>
      <c r="JVA47" s="671"/>
      <c r="JVB47" s="672"/>
      <c r="JVC47" s="740"/>
      <c r="JVD47" s="1140"/>
      <c r="JVE47" s="671"/>
      <c r="JVF47" s="672"/>
      <c r="JVG47" s="740"/>
      <c r="JVH47" s="1140"/>
      <c r="JVI47" s="671"/>
      <c r="JVJ47" s="672"/>
      <c r="JVK47" s="740"/>
      <c r="JVL47" s="1140"/>
      <c r="JVM47" s="671"/>
      <c r="JVN47" s="672"/>
      <c r="JVO47" s="740"/>
      <c r="JVP47" s="1140"/>
      <c r="JVQ47" s="671"/>
      <c r="JVR47" s="672"/>
      <c r="JVS47" s="740"/>
      <c r="JVT47" s="1140"/>
      <c r="JVU47" s="671"/>
      <c r="JVV47" s="672"/>
      <c r="JVW47" s="740"/>
      <c r="JVX47" s="1140"/>
      <c r="JVY47" s="671"/>
      <c r="JVZ47" s="672"/>
      <c r="JWA47" s="740"/>
      <c r="JWB47" s="1140"/>
      <c r="JWC47" s="671"/>
      <c r="JWD47" s="672"/>
      <c r="JWE47" s="740"/>
      <c r="JWF47" s="1140"/>
      <c r="JWG47" s="671"/>
      <c r="JWH47" s="672"/>
      <c r="JWI47" s="740"/>
      <c r="JWJ47" s="1140"/>
      <c r="JWK47" s="671"/>
      <c r="JWL47" s="672"/>
      <c r="JWM47" s="740"/>
      <c r="JWN47" s="1140"/>
      <c r="JWO47" s="671"/>
      <c r="JWP47" s="672"/>
      <c r="JWQ47" s="740"/>
      <c r="JWR47" s="1140"/>
      <c r="JWS47" s="671"/>
      <c r="JWT47" s="672"/>
      <c r="JWU47" s="740"/>
      <c r="JWV47" s="1140"/>
      <c r="JWW47" s="671"/>
      <c r="JWX47" s="672"/>
      <c r="JWY47" s="740"/>
      <c r="JWZ47" s="1140"/>
      <c r="JXA47" s="671"/>
      <c r="JXB47" s="672"/>
      <c r="JXC47" s="740"/>
      <c r="JXD47" s="1140"/>
      <c r="JXE47" s="671"/>
      <c r="JXF47" s="672"/>
      <c r="JXG47" s="740"/>
      <c r="JXH47" s="1140"/>
      <c r="JXI47" s="671"/>
      <c r="JXJ47" s="672"/>
      <c r="JXK47" s="740"/>
      <c r="JXL47" s="1140"/>
      <c r="JXM47" s="671"/>
      <c r="JXN47" s="672"/>
      <c r="JXO47" s="740"/>
      <c r="JXP47" s="1140"/>
      <c r="JXQ47" s="671"/>
      <c r="JXR47" s="672"/>
      <c r="JXS47" s="740"/>
      <c r="JXT47" s="1140"/>
      <c r="JXU47" s="671"/>
      <c r="JXV47" s="672"/>
      <c r="JXW47" s="740"/>
      <c r="JXX47" s="1140"/>
      <c r="JXY47" s="671"/>
      <c r="JXZ47" s="672"/>
      <c r="JYA47" s="740"/>
      <c r="JYB47" s="1140"/>
      <c r="JYC47" s="671"/>
      <c r="JYD47" s="672"/>
      <c r="JYE47" s="740"/>
      <c r="JYF47" s="1140"/>
      <c r="JYG47" s="671"/>
      <c r="JYH47" s="672"/>
      <c r="JYI47" s="740"/>
      <c r="JYJ47" s="1140"/>
      <c r="JYK47" s="671"/>
      <c r="JYL47" s="672"/>
      <c r="JYM47" s="740"/>
      <c r="JYN47" s="1140"/>
      <c r="JYO47" s="671"/>
      <c r="JYP47" s="672"/>
      <c r="JYQ47" s="740"/>
      <c r="JYR47" s="1140"/>
      <c r="JYS47" s="671"/>
      <c r="JYT47" s="672"/>
      <c r="JYU47" s="740"/>
      <c r="JYV47" s="1140"/>
      <c r="JYW47" s="671"/>
      <c r="JYX47" s="672"/>
      <c r="JYY47" s="740"/>
      <c r="JYZ47" s="1140"/>
      <c r="JZA47" s="671"/>
      <c r="JZB47" s="672"/>
      <c r="JZC47" s="740"/>
      <c r="JZD47" s="1140"/>
      <c r="JZE47" s="671"/>
      <c r="JZF47" s="672"/>
      <c r="JZG47" s="740"/>
      <c r="JZH47" s="1140"/>
      <c r="JZI47" s="671"/>
      <c r="JZJ47" s="672"/>
      <c r="JZK47" s="740"/>
      <c r="JZL47" s="1140"/>
      <c r="JZM47" s="671"/>
      <c r="JZN47" s="672"/>
      <c r="JZO47" s="740"/>
      <c r="JZP47" s="1140"/>
      <c r="JZQ47" s="671"/>
      <c r="JZR47" s="672"/>
      <c r="JZS47" s="740"/>
      <c r="JZT47" s="1140"/>
      <c r="JZU47" s="671"/>
      <c r="JZV47" s="672"/>
      <c r="JZW47" s="740"/>
      <c r="JZX47" s="1140"/>
      <c r="JZY47" s="671"/>
      <c r="JZZ47" s="672"/>
      <c r="KAA47" s="740"/>
      <c r="KAB47" s="1140"/>
      <c r="KAC47" s="671"/>
      <c r="KAD47" s="672"/>
      <c r="KAE47" s="740"/>
      <c r="KAF47" s="1140"/>
      <c r="KAG47" s="671"/>
      <c r="KAH47" s="672"/>
      <c r="KAI47" s="740"/>
      <c r="KAJ47" s="1140"/>
      <c r="KAK47" s="671"/>
      <c r="KAL47" s="672"/>
      <c r="KAM47" s="740"/>
      <c r="KAN47" s="1140"/>
      <c r="KAO47" s="671"/>
      <c r="KAP47" s="672"/>
      <c r="KAQ47" s="740"/>
      <c r="KAR47" s="1140"/>
      <c r="KAS47" s="671"/>
      <c r="KAT47" s="672"/>
      <c r="KAU47" s="740"/>
      <c r="KAV47" s="1140"/>
      <c r="KAW47" s="671"/>
      <c r="KAX47" s="672"/>
      <c r="KAY47" s="740"/>
      <c r="KAZ47" s="1140"/>
      <c r="KBA47" s="671"/>
      <c r="KBB47" s="672"/>
      <c r="KBC47" s="740"/>
      <c r="KBD47" s="1140"/>
      <c r="KBE47" s="671"/>
      <c r="KBF47" s="672"/>
      <c r="KBG47" s="740"/>
      <c r="KBH47" s="1140"/>
      <c r="KBI47" s="671"/>
      <c r="KBJ47" s="672"/>
      <c r="KBK47" s="740"/>
      <c r="KBL47" s="1140"/>
      <c r="KBM47" s="671"/>
      <c r="KBN47" s="672"/>
      <c r="KBO47" s="740"/>
      <c r="KBP47" s="1140"/>
      <c r="KBQ47" s="671"/>
      <c r="KBR47" s="672"/>
      <c r="KBS47" s="740"/>
      <c r="KBT47" s="1140"/>
      <c r="KBU47" s="671"/>
      <c r="KBV47" s="672"/>
      <c r="KBW47" s="740"/>
      <c r="KBX47" s="1140"/>
      <c r="KBY47" s="671"/>
      <c r="KBZ47" s="672"/>
      <c r="KCA47" s="740"/>
      <c r="KCB47" s="1140"/>
      <c r="KCC47" s="671"/>
      <c r="KCD47" s="672"/>
      <c r="KCE47" s="740"/>
      <c r="KCF47" s="1140"/>
      <c r="KCG47" s="671"/>
      <c r="KCH47" s="672"/>
      <c r="KCI47" s="740"/>
      <c r="KCJ47" s="1140"/>
      <c r="KCK47" s="671"/>
      <c r="KCL47" s="672"/>
      <c r="KCM47" s="740"/>
      <c r="KCN47" s="1140"/>
      <c r="KCO47" s="671"/>
      <c r="KCP47" s="672"/>
      <c r="KCQ47" s="740"/>
      <c r="KCR47" s="1140"/>
      <c r="KCS47" s="671"/>
      <c r="KCT47" s="672"/>
      <c r="KCU47" s="740"/>
      <c r="KCV47" s="1140"/>
      <c r="KCW47" s="671"/>
      <c r="KCX47" s="672"/>
      <c r="KCY47" s="740"/>
      <c r="KCZ47" s="1140"/>
      <c r="KDA47" s="671"/>
      <c r="KDB47" s="672"/>
      <c r="KDC47" s="740"/>
      <c r="KDD47" s="1140"/>
      <c r="KDE47" s="671"/>
      <c r="KDF47" s="672"/>
      <c r="KDG47" s="740"/>
      <c r="KDH47" s="1140"/>
      <c r="KDI47" s="671"/>
      <c r="KDJ47" s="672"/>
      <c r="KDK47" s="740"/>
      <c r="KDL47" s="1140"/>
      <c r="KDM47" s="671"/>
      <c r="KDN47" s="672"/>
      <c r="KDO47" s="740"/>
      <c r="KDP47" s="1140"/>
      <c r="KDQ47" s="671"/>
      <c r="KDR47" s="672"/>
      <c r="KDS47" s="740"/>
      <c r="KDT47" s="1140"/>
      <c r="KDU47" s="671"/>
      <c r="KDV47" s="672"/>
      <c r="KDW47" s="740"/>
      <c r="KDX47" s="1140"/>
      <c r="KDY47" s="671"/>
      <c r="KDZ47" s="672"/>
      <c r="KEA47" s="740"/>
      <c r="KEB47" s="1140"/>
      <c r="KEC47" s="671"/>
      <c r="KED47" s="672"/>
      <c r="KEE47" s="740"/>
      <c r="KEF47" s="1140"/>
      <c r="KEG47" s="671"/>
      <c r="KEH47" s="672"/>
      <c r="KEI47" s="740"/>
      <c r="KEJ47" s="1140"/>
      <c r="KEK47" s="671"/>
      <c r="KEL47" s="672"/>
      <c r="KEM47" s="740"/>
      <c r="KEN47" s="1140"/>
      <c r="KEO47" s="671"/>
      <c r="KEP47" s="672"/>
      <c r="KEQ47" s="740"/>
      <c r="KER47" s="1140"/>
      <c r="KES47" s="671"/>
      <c r="KET47" s="672"/>
      <c r="KEU47" s="740"/>
      <c r="KEV47" s="1140"/>
      <c r="KEW47" s="671"/>
      <c r="KEX47" s="672"/>
      <c r="KEY47" s="740"/>
      <c r="KEZ47" s="1140"/>
      <c r="KFA47" s="671"/>
      <c r="KFB47" s="672"/>
      <c r="KFC47" s="740"/>
      <c r="KFD47" s="1140"/>
      <c r="KFE47" s="671"/>
      <c r="KFF47" s="672"/>
      <c r="KFG47" s="740"/>
      <c r="KFH47" s="1140"/>
      <c r="KFI47" s="671"/>
      <c r="KFJ47" s="672"/>
      <c r="KFK47" s="740"/>
      <c r="KFL47" s="1140"/>
      <c r="KFM47" s="671"/>
      <c r="KFN47" s="672"/>
      <c r="KFO47" s="740"/>
      <c r="KFP47" s="1140"/>
      <c r="KFQ47" s="671"/>
      <c r="KFR47" s="672"/>
      <c r="KFS47" s="740"/>
      <c r="KFT47" s="1140"/>
      <c r="KFU47" s="671"/>
      <c r="KFV47" s="672"/>
      <c r="KFW47" s="740"/>
      <c r="KFX47" s="1140"/>
      <c r="KFY47" s="671"/>
      <c r="KFZ47" s="672"/>
      <c r="KGA47" s="740"/>
      <c r="KGB47" s="1140"/>
      <c r="KGC47" s="671"/>
      <c r="KGD47" s="672"/>
      <c r="KGE47" s="740"/>
      <c r="KGF47" s="1140"/>
      <c r="KGG47" s="671"/>
      <c r="KGH47" s="672"/>
      <c r="KGI47" s="740"/>
      <c r="KGJ47" s="1140"/>
      <c r="KGK47" s="671"/>
      <c r="KGL47" s="672"/>
      <c r="KGM47" s="740"/>
      <c r="KGN47" s="1140"/>
      <c r="KGO47" s="671"/>
      <c r="KGP47" s="672"/>
      <c r="KGQ47" s="740"/>
      <c r="KGR47" s="1140"/>
      <c r="KGS47" s="671"/>
      <c r="KGT47" s="672"/>
      <c r="KGU47" s="740"/>
      <c r="KGV47" s="1140"/>
      <c r="KGW47" s="671"/>
      <c r="KGX47" s="672"/>
      <c r="KGY47" s="740"/>
      <c r="KGZ47" s="1140"/>
      <c r="KHA47" s="671"/>
      <c r="KHB47" s="672"/>
      <c r="KHC47" s="740"/>
      <c r="KHD47" s="1140"/>
      <c r="KHE47" s="671"/>
      <c r="KHF47" s="672"/>
      <c r="KHG47" s="740"/>
      <c r="KHH47" s="1140"/>
      <c r="KHI47" s="671"/>
      <c r="KHJ47" s="672"/>
      <c r="KHK47" s="740"/>
      <c r="KHL47" s="1140"/>
      <c r="KHM47" s="671"/>
      <c r="KHN47" s="672"/>
      <c r="KHO47" s="740"/>
      <c r="KHP47" s="1140"/>
      <c r="KHQ47" s="671"/>
      <c r="KHR47" s="672"/>
      <c r="KHS47" s="740"/>
      <c r="KHT47" s="1140"/>
      <c r="KHU47" s="671"/>
      <c r="KHV47" s="672"/>
      <c r="KHW47" s="740"/>
      <c r="KHX47" s="1140"/>
      <c r="KHY47" s="671"/>
      <c r="KHZ47" s="672"/>
      <c r="KIA47" s="740"/>
      <c r="KIB47" s="1140"/>
      <c r="KIC47" s="671"/>
      <c r="KID47" s="672"/>
      <c r="KIE47" s="740"/>
      <c r="KIF47" s="1140"/>
      <c r="KIG47" s="671"/>
      <c r="KIH47" s="672"/>
      <c r="KII47" s="740"/>
      <c r="KIJ47" s="1140"/>
      <c r="KIK47" s="671"/>
      <c r="KIL47" s="672"/>
      <c r="KIM47" s="740"/>
      <c r="KIN47" s="1140"/>
      <c r="KIO47" s="671"/>
      <c r="KIP47" s="672"/>
      <c r="KIQ47" s="740"/>
      <c r="KIR47" s="1140"/>
      <c r="KIS47" s="671"/>
      <c r="KIT47" s="672"/>
      <c r="KIU47" s="740"/>
      <c r="KIV47" s="1140"/>
      <c r="KIW47" s="671"/>
      <c r="KIX47" s="672"/>
      <c r="KIY47" s="740"/>
      <c r="KIZ47" s="1140"/>
      <c r="KJA47" s="671"/>
      <c r="KJB47" s="672"/>
      <c r="KJC47" s="740"/>
      <c r="KJD47" s="1140"/>
      <c r="KJE47" s="671"/>
      <c r="KJF47" s="672"/>
      <c r="KJG47" s="740"/>
      <c r="KJH47" s="1140"/>
      <c r="KJI47" s="671"/>
      <c r="KJJ47" s="672"/>
      <c r="KJK47" s="740"/>
      <c r="KJL47" s="1140"/>
      <c r="KJM47" s="671"/>
      <c r="KJN47" s="672"/>
      <c r="KJO47" s="740"/>
      <c r="KJP47" s="1140"/>
      <c r="KJQ47" s="671"/>
      <c r="KJR47" s="672"/>
      <c r="KJS47" s="740"/>
      <c r="KJT47" s="1140"/>
      <c r="KJU47" s="671"/>
      <c r="KJV47" s="672"/>
      <c r="KJW47" s="740"/>
      <c r="KJX47" s="1140"/>
      <c r="KJY47" s="671"/>
      <c r="KJZ47" s="672"/>
      <c r="KKA47" s="740"/>
      <c r="KKB47" s="1140"/>
      <c r="KKC47" s="671"/>
      <c r="KKD47" s="672"/>
      <c r="KKE47" s="740"/>
      <c r="KKF47" s="1140"/>
      <c r="KKG47" s="671"/>
      <c r="KKH47" s="672"/>
      <c r="KKI47" s="740"/>
      <c r="KKJ47" s="1140"/>
      <c r="KKK47" s="671"/>
      <c r="KKL47" s="672"/>
      <c r="KKM47" s="740"/>
      <c r="KKN47" s="1140"/>
      <c r="KKO47" s="671"/>
      <c r="KKP47" s="672"/>
      <c r="KKQ47" s="740"/>
      <c r="KKR47" s="1140"/>
      <c r="KKS47" s="671"/>
      <c r="KKT47" s="672"/>
      <c r="KKU47" s="740"/>
      <c r="KKV47" s="1140"/>
      <c r="KKW47" s="671"/>
      <c r="KKX47" s="672"/>
      <c r="KKY47" s="740"/>
      <c r="KKZ47" s="1140"/>
      <c r="KLA47" s="671"/>
      <c r="KLB47" s="672"/>
      <c r="KLC47" s="740"/>
      <c r="KLD47" s="1140"/>
      <c r="KLE47" s="671"/>
      <c r="KLF47" s="672"/>
      <c r="KLG47" s="740"/>
      <c r="KLH47" s="1140"/>
      <c r="KLI47" s="671"/>
      <c r="KLJ47" s="672"/>
      <c r="KLK47" s="740"/>
      <c r="KLL47" s="1140"/>
      <c r="KLM47" s="671"/>
      <c r="KLN47" s="672"/>
      <c r="KLO47" s="740"/>
      <c r="KLP47" s="1140"/>
      <c r="KLQ47" s="671"/>
      <c r="KLR47" s="672"/>
      <c r="KLS47" s="740"/>
      <c r="KLT47" s="1140"/>
      <c r="KLU47" s="671"/>
      <c r="KLV47" s="672"/>
      <c r="KLW47" s="740"/>
      <c r="KLX47" s="1140"/>
      <c r="KLY47" s="671"/>
      <c r="KLZ47" s="672"/>
      <c r="KMA47" s="740"/>
      <c r="KMB47" s="1140"/>
      <c r="KMC47" s="671"/>
      <c r="KMD47" s="672"/>
      <c r="KME47" s="740"/>
      <c r="KMF47" s="1140"/>
      <c r="KMG47" s="671"/>
      <c r="KMH47" s="672"/>
      <c r="KMI47" s="740"/>
      <c r="KMJ47" s="1140"/>
      <c r="KMK47" s="671"/>
      <c r="KML47" s="672"/>
      <c r="KMM47" s="740"/>
      <c r="KMN47" s="1140"/>
      <c r="KMO47" s="671"/>
      <c r="KMP47" s="672"/>
      <c r="KMQ47" s="740"/>
      <c r="KMR47" s="1140"/>
      <c r="KMS47" s="671"/>
      <c r="KMT47" s="672"/>
      <c r="KMU47" s="740"/>
      <c r="KMV47" s="1140"/>
      <c r="KMW47" s="671"/>
      <c r="KMX47" s="672"/>
      <c r="KMY47" s="740"/>
      <c r="KMZ47" s="1140"/>
      <c r="KNA47" s="671"/>
      <c r="KNB47" s="672"/>
      <c r="KNC47" s="740"/>
      <c r="KND47" s="1140"/>
      <c r="KNE47" s="671"/>
      <c r="KNF47" s="672"/>
      <c r="KNG47" s="740"/>
      <c r="KNH47" s="1140"/>
      <c r="KNI47" s="671"/>
      <c r="KNJ47" s="672"/>
      <c r="KNK47" s="740"/>
      <c r="KNL47" s="1140"/>
      <c r="KNM47" s="671"/>
      <c r="KNN47" s="672"/>
      <c r="KNO47" s="740"/>
      <c r="KNP47" s="1140"/>
      <c r="KNQ47" s="671"/>
      <c r="KNR47" s="672"/>
      <c r="KNS47" s="740"/>
      <c r="KNT47" s="1140"/>
      <c r="KNU47" s="671"/>
      <c r="KNV47" s="672"/>
      <c r="KNW47" s="740"/>
      <c r="KNX47" s="1140"/>
      <c r="KNY47" s="671"/>
      <c r="KNZ47" s="672"/>
      <c r="KOA47" s="740"/>
      <c r="KOB47" s="1140"/>
      <c r="KOC47" s="671"/>
      <c r="KOD47" s="672"/>
      <c r="KOE47" s="740"/>
      <c r="KOF47" s="1140"/>
      <c r="KOG47" s="671"/>
      <c r="KOH47" s="672"/>
      <c r="KOI47" s="740"/>
      <c r="KOJ47" s="1140"/>
      <c r="KOK47" s="671"/>
      <c r="KOL47" s="672"/>
      <c r="KOM47" s="740"/>
      <c r="KON47" s="1140"/>
      <c r="KOO47" s="671"/>
      <c r="KOP47" s="672"/>
      <c r="KOQ47" s="740"/>
      <c r="KOR47" s="1140"/>
      <c r="KOS47" s="671"/>
      <c r="KOT47" s="672"/>
      <c r="KOU47" s="740"/>
      <c r="KOV47" s="1140"/>
      <c r="KOW47" s="671"/>
      <c r="KOX47" s="672"/>
      <c r="KOY47" s="740"/>
      <c r="KOZ47" s="1140"/>
      <c r="KPA47" s="671"/>
      <c r="KPB47" s="672"/>
      <c r="KPC47" s="740"/>
      <c r="KPD47" s="1140"/>
      <c r="KPE47" s="671"/>
      <c r="KPF47" s="672"/>
      <c r="KPG47" s="740"/>
      <c r="KPH47" s="1140"/>
      <c r="KPI47" s="671"/>
      <c r="KPJ47" s="672"/>
      <c r="KPK47" s="740"/>
      <c r="KPL47" s="1140"/>
      <c r="KPM47" s="671"/>
      <c r="KPN47" s="672"/>
      <c r="KPO47" s="740"/>
      <c r="KPP47" s="1140"/>
      <c r="KPQ47" s="671"/>
      <c r="KPR47" s="672"/>
      <c r="KPS47" s="740"/>
      <c r="KPT47" s="1140"/>
      <c r="KPU47" s="671"/>
      <c r="KPV47" s="672"/>
      <c r="KPW47" s="740"/>
      <c r="KPX47" s="1140"/>
      <c r="KPY47" s="671"/>
      <c r="KPZ47" s="672"/>
      <c r="KQA47" s="740"/>
      <c r="KQB47" s="1140"/>
      <c r="KQC47" s="671"/>
      <c r="KQD47" s="672"/>
      <c r="KQE47" s="740"/>
      <c r="KQF47" s="1140"/>
      <c r="KQG47" s="671"/>
      <c r="KQH47" s="672"/>
      <c r="KQI47" s="740"/>
      <c r="KQJ47" s="1140"/>
      <c r="KQK47" s="671"/>
      <c r="KQL47" s="672"/>
      <c r="KQM47" s="740"/>
      <c r="KQN47" s="1140"/>
      <c r="KQO47" s="671"/>
      <c r="KQP47" s="672"/>
      <c r="KQQ47" s="740"/>
      <c r="KQR47" s="1140"/>
      <c r="KQS47" s="671"/>
      <c r="KQT47" s="672"/>
      <c r="KQU47" s="740"/>
      <c r="KQV47" s="1140"/>
      <c r="KQW47" s="671"/>
      <c r="KQX47" s="672"/>
      <c r="KQY47" s="740"/>
      <c r="KQZ47" s="1140"/>
      <c r="KRA47" s="671"/>
      <c r="KRB47" s="672"/>
      <c r="KRC47" s="740"/>
      <c r="KRD47" s="1140"/>
      <c r="KRE47" s="671"/>
      <c r="KRF47" s="672"/>
      <c r="KRG47" s="740"/>
      <c r="KRH47" s="1140"/>
      <c r="KRI47" s="671"/>
      <c r="KRJ47" s="672"/>
      <c r="KRK47" s="740"/>
      <c r="KRL47" s="1140"/>
      <c r="KRM47" s="671"/>
      <c r="KRN47" s="672"/>
      <c r="KRO47" s="740"/>
      <c r="KRP47" s="1140"/>
      <c r="KRQ47" s="671"/>
      <c r="KRR47" s="672"/>
      <c r="KRS47" s="740"/>
      <c r="KRT47" s="1140"/>
      <c r="KRU47" s="671"/>
      <c r="KRV47" s="672"/>
      <c r="KRW47" s="740"/>
      <c r="KRX47" s="1140"/>
      <c r="KRY47" s="671"/>
      <c r="KRZ47" s="672"/>
      <c r="KSA47" s="740"/>
      <c r="KSB47" s="1140"/>
      <c r="KSC47" s="671"/>
      <c r="KSD47" s="672"/>
      <c r="KSE47" s="740"/>
      <c r="KSF47" s="1140"/>
      <c r="KSG47" s="671"/>
      <c r="KSH47" s="672"/>
      <c r="KSI47" s="740"/>
      <c r="KSJ47" s="1140"/>
      <c r="KSK47" s="671"/>
      <c r="KSL47" s="672"/>
      <c r="KSM47" s="740"/>
      <c r="KSN47" s="1140"/>
      <c r="KSO47" s="671"/>
      <c r="KSP47" s="672"/>
      <c r="KSQ47" s="740"/>
      <c r="KSR47" s="1140"/>
      <c r="KSS47" s="671"/>
      <c r="KST47" s="672"/>
      <c r="KSU47" s="740"/>
      <c r="KSV47" s="1140"/>
      <c r="KSW47" s="671"/>
      <c r="KSX47" s="672"/>
      <c r="KSY47" s="740"/>
      <c r="KSZ47" s="1140"/>
      <c r="KTA47" s="671"/>
      <c r="KTB47" s="672"/>
      <c r="KTC47" s="740"/>
      <c r="KTD47" s="1140"/>
      <c r="KTE47" s="671"/>
      <c r="KTF47" s="672"/>
      <c r="KTG47" s="740"/>
      <c r="KTH47" s="1140"/>
      <c r="KTI47" s="671"/>
      <c r="KTJ47" s="672"/>
      <c r="KTK47" s="740"/>
      <c r="KTL47" s="1140"/>
      <c r="KTM47" s="671"/>
      <c r="KTN47" s="672"/>
      <c r="KTO47" s="740"/>
      <c r="KTP47" s="1140"/>
      <c r="KTQ47" s="671"/>
      <c r="KTR47" s="672"/>
      <c r="KTS47" s="740"/>
      <c r="KTT47" s="1140"/>
      <c r="KTU47" s="671"/>
      <c r="KTV47" s="672"/>
      <c r="KTW47" s="740"/>
      <c r="KTX47" s="1140"/>
      <c r="KTY47" s="671"/>
      <c r="KTZ47" s="672"/>
      <c r="KUA47" s="740"/>
      <c r="KUB47" s="1140"/>
      <c r="KUC47" s="671"/>
      <c r="KUD47" s="672"/>
      <c r="KUE47" s="740"/>
      <c r="KUF47" s="1140"/>
      <c r="KUG47" s="671"/>
      <c r="KUH47" s="672"/>
      <c r="KUI47" s="740"/>
      <c r="KUJ47" s="1140"/>
      <c r="KUK47" s="671"/>
      <c r="KUL47" s="672"/>
      <c r="KUM47" s="740"/>
      <c r="KUN47" s="1140"/>
      <c r="KUO47" s="671"/>
      <c r="KUP47" s="672"/>
      <c r="KUQ47" s="740"/>
      <c r="KUR47" s="1140"/>
      <c r="KUS47" s="671"/>
      <c r="KUT47" s="672"/>
      <c r="KUU47" s="740"/>
      <c r="KUV47" s="1140"/>
      <c r="KUW47" s="671"/>
      <c r="KUX47" s="672"/>
      <c r="KUY47" s="740"/>
      <c r="KUZ47" s="1140"/>
      <c r="KVA47" s="671"/>
      <c r="KVB47" s="672"/>
      <c r="KVC47" s="740"/>
      <c r="KVD47" s="1140"/>
      <c r="KVE47" s="671"/>
      <c r="KVF47" s="672"/>
      <c r="KVG47" s="740"/>
      <c r="KVH47" s="1140"/>
      <c r="KVI47" s="671"/>
      <c r="KVJ47" s="672"/>
      <c r="KVK47" s="740"/>
      <c r="KVL47" s="1140"/>
      <c r="KVM47" s="671"/>
      <c r="KVN47" s="672"/>
      <c r="KVO47" s="740"/>
      <c r="KVP47" s="1140"/>
      <c r="KVQ47" s="671"/>
      <c r="KVR47" s="672"/>
      <c r="KVS47" s="740"/>
      <c r="KVT47" s="1140"/>
      <c r="KVU47" s="671"/>
      <c r="KVV47" s="672"/>
      <c r="KVW47" s="740"/>
      <c r="KVX47" s="1140"/>
      <c r="KVY47" s="671"/>
      <c r="KVZ47" s="672"/>
      <c r="KWA47" s="740"/>
      <c r="KWB47" s="1140"/>
      <c r="KWC47" s="671"/>
      <c r="KWD47" s="672"/>
      <c r="KWE47" s="740"/>
      <c r="KWF47" s="1140"/>
      <c r="KWG47" s="671"/>
      <c r="KWH47" s="672"/>
      <c r="KWI47" s="740"/>
      <c r="KWJ47" s="1140"/>
      <c r="KWK47" s="671"/>
      <c r="KWL47" s="672"/>
      <c r="KWM47" s="740"/>
      <c r="KWN47" s="1140"/>
      <c r="KWO47" s="671"/>
      <c r="KWP47" s="672"/>
      <c r="KWQ47" s="740"/>
      <c r="KWR47" s="1140"/>
      <c r="KWS47" s="671"/>
      <c r="KWT47" s="672"/>
      <c r="KWU47" s="740"/>
      <c r="KWV47" s="1140"/>
      <c r="KWW47" s="671"/>
      <c r="KWX47" s="672"/>
      <c r="KWY47" s="740"/>
      <c r="KWZ47" s="1140"/>
      <c r="KXA47" s="671"/>
      <c r="KXB47" s="672"/>
      <c r="KXC47" s="740"/>
      <c r="KXD47" s="1140"/>
      <c r="KXE47" s="671"/>
      <c r="KXF47" s="672"/>
      <c r="KXG47" s="740"/>
      <c r="KXH47" s="1140"/>
      <c r="KXI47" s="671"/>
      <c r="KXJ47" s="672"/>
      <c r="KXK47" s="740"/>
      <c r="KXL47" s="1140"/>
      <c r="KXM47" s="671"/>
      <c r="KXN47" s="672"/>
      <c r="KXO47" s="740"/>
      <c r="KXP47" s="1140"/>
      <c r="KXQ47" s="671"/>
      <c r="KXR47" s="672"/>
      <c r="KXS47" s="740"/>
      <c r="KXT47" s="1140"/>
      <c r="KXU47" s="671"/>
      <c r="KXV47" s="672"/>
      <c r="KXW47" s="740"/>
      <c r="KXX47" s="1140"/>
      <c r="KXY47" s="671"/>
      <c r="KXZ47" s="672"/>
      <c r="KYA47" s="740"/>
      <c r="KYB47" s="1140"/>
      <c r="KYC47" s="671"/>
      <c r="KYD47" s="672"/>
      <c r="KYE47" s="740"/>
      <c r="KYF47" s="1140"/>
      <c r="KYG47" s="671"/>
      <c r="KYH47" s="672"/>
      <c r="KYI47" s="740"/>
      <c r="KYJ47" s="1140"/>
      <c r="KYK47" s="671"/>
      <c r="KYL47" s="672"/>
      <c r="KYM47" s="740"/>
      <c r="KYN47" s="1140"/>
      <c r="KYO47" s="671"/>
      <c r="KYP47" s="672"/>
      <c r="KYQ47" s="740"/>
      <c r="KYR47" s="1140"/>
      <c r="KYS47" s="671"/>
      <c r="KYT47" s="672"/>
      <c r="KYU47" s="740"/>
      <c r="KYV47" s="1140"/>
      <c r="KYW47" s="671"/>
      <c r="KYX47" s="672"/>
      <c r="KYY47" s="740"/>
      <c r="KYZ47" s="1140"/>
      <c r="KZA47" s="671"/>
      <c r="KZB47" s="672"/>
      <c r="KZC47" s="740"/>
      <c r="KZD47" s="1140"/>
      <c r="KZE47" s="671"/>
      <c r="KZF47" s="672"/>
      <c r="KZG47" s="740"/>
      <c r="KZH47" s="1140"/>
      <c r="KZI47" s="671"/>
      <c r="KZJ47" s="672"/>
      <c r="KZK47" s="740"/>
      <c r="KZL47" s="1140"/>
      <c r="KZM47" s="671"/>
      <c r="KZN47" s="672"/>
      <c r="KZO47" s="740"/>
      <c r="KZP47" s="1140"/>
      <c r="KZQ47" s="671"/>
      <c r="KZR47" s="672"/>
      <c r="KZS47" s="740"/>
      <c r="KZT47" s="1140"/>
      <c r="KZU47" s="671"/>
      <c r="KZV47" s="672"/>
      <c r="KZW47" s="740"/>
      <c r="KZX47" s="1140"/>
      <c r="KZY47" s="671"/>
      <c r="KZZ47" s="672"/>
      <c r="LAA47" s="740"/>
      <c r="LAB47" s="1140"/>
      <c r="LAC47" s="671"/>
      <c r="LAD47" s="672"/>
      <c r="LAE47" s="740"/>
      <c r="LAF47" s="1140"/>
      <c r="LAG47" s="671"/>
      <c r="LAH47" s="672"/>
      <c r="LAI47" s="740"/>
      <c r="LAJ47" s="1140"/>
      <c r="LAK47" s="671"/>
      <c r="LAL47" s="672"/>
      <c r="LAM47" s="740"/>
      <c r="LAN47" s="1140"/>
      <c r="LAO47" s="671"/>
      <c r="LAP47" s="672"/>
      <c r="LAQ47" s="740"/>
      <c r="LAR47" s="1140"/>
      <c r="LAS47" s="671"/>
      <c r="LAT47" s="672"/>
      <c r="LAU47" s="740"/>
      <c r="LAV47" s="1140"/>
      <c r="LAW47" s="671"/>
      <c r="LAX47" s="672"/>
      <c r="LAY47" s="740"/>
      <c r="LAZ47" s="1140"/>
      <c r="LBA47" s="671"/>
      <c r="LBB47" s="672"/>
      <c r="LBC47" s="740"/>
      <c r="LBD47" s="1140"/>
      <c r="LBE47" s="671"/>
      <c r="LBF47" s="672"/>
      <c r="LBG47" s="740"/>
      <c r="LBH47" s="1140"/>
      <c r="LBI47" s="671"/>
      <c r="LBJ47" s="672"/>
      <c r="LBK47" s="740"/>
      <c r="LBL47" s="1140"/>
      <c r="LBM47" s="671"/>
      <c r="LBN47" s="672"/>
      <c r="LBO47" s="740"/>
      <c r="LBP47" s="1140"/>
      <c r="LBQ47" s="671"/>
      <c r="LBR47" s="672"/>
      <c r="LBS47" s="740"/>
      <c r="LBT47" s="1140"/>
      <c r="LBU47" s="671"/>
      <c r="LBV47" s="672"/>
      <c r="LBW47" s="740"/>
      <c r="LBX47" s="1140"/>
      <c r="LBY47" s="671"/>
      <c r="LBZ47" s="672"/>
      <c r="LCA47" s="740"/>
      <c r="LCB47" s="1140"/>
      <c r="LCC47" s="671"/>
      <c r="LCD47" s="672"/>
      <c r="LCE47" s="740"/>
      <c r="LCF47" s="1140"/>
      <c r="LCG47" s="671"/>
      <c r="LCH47" s="672"/>
      <c r="LCI47" s="740"/>
      <c r="LCJ47" s="1140"/>
      <c r="LCK47" s="671"/>
      <c r="LCL47" s="672"/>
      <c r="LCM47" s="740"/>
      <c r="LCN47" s="1140"/>
      <c r="LCO47" s="671"/>
      <c r="LCP47" s="672"/>
      <c r="LCQ47" s="740"/>
      <c r="LCR47" s="1140"/>
      <c r="LCS47" s="671"/>
      <c r="LCT47" s="672"/>
      <c r="LCU47" s="740"/>
      <c r="LCV47" s="1140"/>
      <c r="LCW47" s="671"/>
      <c r="LCX47" s="672"/>
      <c r="LCY47" s="740"/>
      <c r="LCZ47" s="1140"/>
      <c r="LDA47" s="671"/>
      <c r="LDB47" s="672"/>
      <c r="LDC47" s="740"/>
      <c r="LDD47" s="1140"/>
      <c r="LDE47" s="671"/>
      <c r="LDF47" s="672"/>
      <c r="LDG47" s="740"/>
      <c r="LDH47" s="1140"/>
      <c r="LDI47" s="671"/>
      <c r="LDJ47" s="672"/>
      <c r="LDK47" s="740"/>
      <c r="LDL47" s="1140"/>
      <c r="LDM47" s="671"/>
      <c r="LDN47" s="672"/>
      <c r="LDO47" s="740"/>
      <c r="LDP47" s="1140"/>
      <c r="LDQ47" s="671"/>
      <c r="LDR47" s="672"/>
      <c r="LDS47" s="740"/>
      <c r="LDT47" s="1140"/>
      <c r="LDU47" s="671"/>
      <c r="LDV47" s="672"/>
      <c r="LDW47" s="740"/>
      <c r="LDX47" s="1140"/>
      <c r="LDY47" s="671"/>
      <c r="LDZ47" s="672"/>
      <c r="LEA47" s="740"/>
      <c r="LEB47" s="1140"/>
      <c r="LEC47" s="671"/>
      <c r="LED47" s="672"/>
      <c r="LEE47" s="740"/>
      <c r="LEF47" s="1140"/>
      <c r="LEG47" s="671"/>
      <c r="LEH47" s="672"/>
      <c r="LEI47" s="740"/>
      <c r="LEJ47" s="1140"/>
      <c r="LEK47" s="671"/>
      <c r="LEL47" s="672"/>
      <c r="LEM47" s="740"/>
      <c r="LEN47" s="1140"/>
      <c r="LEO47" s="671"/>
      <c r="LEP47" s="672"/>
      <c r="LEQ47" s="740"/>
      <c r="LER47" s="1140"/>
      <c r="LES47" s="671"/>
      <c r="LET47" s="672"/>
      <c r="LEU47" s="740"/>
      <c r="LEV47" s="1140"/>
      <c r="LEW47" s="671"/>
      <c r="LEX47" s="672"/>
      <c r="LEY47" s="740"/>
      <c r="LEZ47" s="1140"/>
      <c r="LFA47" s="671"/>
      <c r="LFB47" s="672"/>
      <c r="LFC47" s="740"/>
      <c r="LFD47" s="1140"/>
      <c r="LFE47" s="671"/>
      <c r="LFF47" s="672"/>
      <c r="LFG47" s="740"/>
      <c r="LFH47" s="1140"/>
      <c r="LFI47" s="671"/>
      <c r="LFJ47" s="672"/>
      <c r="LFK47" s="740"/>
      <c r="LFL47" s="1140"/>
      <c r="LFM47" s="671"/>
      <c r="LFN47" s="672"/>
      <c r="LFO47" s="740"/>
      <c r="LFP47" s="1140"/>
      <c r="LFQ47" s="671"/>
      <c r="LFR47" s="672"/>
      <c r="LFS47" s="740"/>
      <c r="LFT47" s="1140"/>
      <c r="LFU47" s="671"/>
      <c r="LFV47" s="672"/>
      <c r="LFW47" s="740"/>
      <c r="LFX47" s="1140"/>
      <c r="LFY47" s="671"/>
      <c r="LFZ47" s="672"/>
      <c r="LGA47" s="740"/>
      <c r="LGB47" s="1140"/>
      <c r="LGC47" s="671"/>
      <c r="LGD47" s="672"/>
      <c r="LGE47" s="740"/>
      <c r="LGF47" s="1140"/>
      <c r="LGG47" s="671"/>
      <c r="LGH47" s="672"/>
      <c r="LGI47" s="740"/>
      <c r="LGJ47" s="1140"/>
      <c r="LGK47" s="671"/>
      <c r="LGL47" s="672"/>
      <c r="LGM47" s="740"/>
      <c r="LGN47" s="1140"/>
      <c r="LGO47" s="671"/>
      <c r="LGP47" s="672"/>
      <c r="LGQ47" s="740"/>
      <c r="LGR47" s="1140"/>
      <c r="LGS47" s="671"/>
      <c r="LGT47" s="672"/>
      <c r="LGU47" s="740"/>
      <c r="LGV47" s="1140"/>
      <c r="LGW47" s="671"/>
      <c r="LGX47" s="672"/>
      <c r="LGY47" s="740"/>
      <c r="LGZ47" s="1140"/>
      <c r="LHA47" s="671"/>
      <c r="LHB47" s="672"/>
      <c r="LHC47" s="740"/>
      <c r="LHD47" s="1140"/>
      <c r="LHE47" s="671"/>
      <c r="LHF47" s="672"/>
      <c r="LHG47" s="740"/>
      <c r="LHH47" s="1140"/>
      <c r="LHI47" s="671"/>
      <c r="LHJ47" s="672"/>
      <c r="LHK47" s="740"/>
      <c r="LHL47" s="1140"/>
      <c r="LHM47" s="671"/>
      <c r="LHN47" s="672"/>
      <c r="LHO47" s="740"/>
      <c r="LHP47" s="1140"/>
      <c r="LHQ47" s="671"/>
      <c r="LHR47" s="672"/>
      <c r="LHS47" s="740"/>
      <c r="LHT47" s="1140"/>
      <c r="LHU47" s="671"/>
      <c r="LHV47" s="672"/>
      <c r="LHW47" s="740"/>
      <c r="LHX47" s="1140"/>
      <c r="LHY47" s="671"/>
      <c r="LHZ47" s="672"/>
      <c r="LIA47" s="740"/>
      <c r="LIB47" s="1140"/>
      <c r="LIC47" s="671"/>
      <c r="LID47" s="672"/>
      <c r="LIE47" s="740"/>
      <c r="LIF47" s="1140"/>
      <c r="LIG47" s="671"/>
      <c r="LIH47" s="672"/>
      <c r="LII47" s="740"/>
      <c r="LIJ47" s="1140"/>
      <c r="LIK47" s="671"/>
      <c r="LIL47" s="672"/>
      <c r="LIM47" s="740"/>
      <c r="LIN47" s="1140"/>
      <c r="LIO47" s="671"/>
      <c r="LIP47" s="672"/>
      <c r="LIQ47" s="740"/>
      <c r="LIR47" s="1140"/>
      <c r="LIS47" s="671"/>
      <c r="LIT47" s="672"/>
      <c r="LIU47" s="740"/>
      <c r="LIV47" s="1140"/>
      <c r="LIW47" s="671"/>
      <c r="LIX47" s="672"/>
      <c r="LIY47" s="740"/>
      <c r="LIZ47" s="1140"/>
      <c r="LJA47" s="671"/>
      <c r="LJB47" s="672"/>
      <c r="LJC47" s="740"/>
      <c r="LJD47" s="1140"/>
      <c r="LJE47" s="671"/>
      <c r="LJF47" s="672"/>
      <c r="LJG47" s="740"/>
      <c r="LJH47" s="1140"/>
      <c r="LJI47" s="671"/>
      <c r="LJJ47" s="672"/>
      <c r="LJK47" s="740"/>
      <c r="LJL47" s="1140"/>
      <c r="LJM47" s="671"/>
      <c r="LJN47" s="672"/>
      <c r="LJO47" s="740"/>
      <c r="LJP47" s="1140"/>
      <c r="LJQ47" s="671"/>
      <c r="LJR47" s="672"/>
      <c r="LJS47" s="740"/>
      <c r="LJT47" s="1140"/>
      <c r="LJU47" s="671"/>
      <c r="LJV47" s="672"/>
      <c r="LJW47" s="740"/>
      <c r="LJX47" s="1140"/>
      <c r="LJY47" s="671"/>
      <c r="LJZ47" s="672"/>
      <c r="LKA47" s="740"/>
      <c r="LKB47" s="1140"/>
      <c r="LKC47" s="671"/>
      <c r="LKD47" s="672"/>
      <c r="LKE47" s="740"/>
      <c r="LKF47" s="1140"/>
      <c r="LKG47" s="671"/>
      <c r="LKH47" s="672"/>
      <c r="LKI47" s="740"/>
      <c r="LKJ47" s="1140"/>
      <c r="LKK47" s="671"/>
      <c r="LKL47" s="672"/>
      <c r="LKM47" s="740"/>
      <c r="LKN47" s="1140"/>
      <c r="LKO47" s="671"/>
      <c r="LKP47" s="672"/>
      <c r="LKQ47" s="740"/>
      <c r="LKR47" s="1140"/>
      <c r="LKS47" s="671"/>
      <c r="LKT47" s="672"/>
      <c r="LKU47" s="740"/>
      <c r="LKV47" s="1140"/>
      <c r="LKW47" s="671"/>
      <c r="LKX47" s="672"/>
      <c r="LKY47" s="740"/>
      <c r="LKZ47" s="1140"/>
      <c r="LLA47" s="671"/>
      <c r="LLB47" s="672"/>
      <c r="LLC47" s="740"/>
      <c r="LLD47" s="1140"/>
      <c r="LLE47" s="671"/>
      <c r="LLF47" s="672"/>
      <c r="LLG47" s="740"/>
      <c r="LLH47" s="1140"/>
      <c r="LLI47" s="671"/>
      <c r="LLJ47" s="672"/>
      <c r="LLK47" s="740"/>
      <c r="LLL47" s="1140"/>
      <c r="LLM47" s="671"/>
      <c r="LLN47" s="672"/>
      <c r="LLO47" s="740"/>
      <c r="LLP47" s="1140"/>
      <c r="LLQ47" s="671"/>
      <c r="LLR47" s="672"/>
      <c r="LLS47" s="740"/>
      <c r="LLT47" s="1140"/>
      <c r="LLU47" s="671"/>
      <c r="LLV47" s="672"/>
      <c r="LLW47" s="740"/>
      <c r="LLX47" s="1140"/>
      <c r="LLY47" s="671"/>
      <c r="LLZ47" s="672"/>
      <c r="LMA47" s="740"/>
      <c r="LMB47" s="1140"/>
      <c r="LMC47" s="671"/>
      <c r="LMD47" s="672"/>
      <c r="LME47" s="740"/>
      <c r="LMF47" s="1140"/>
      <c r="LMG47" s="671"/>
      <c r="LMH47" s="672"/>
      <c r="LMI47" s="740"/>
      <c r="LMJ47" s="1140"/>
      <c r="LMK47" s="671"/>
      <c r="LML47" s="672"/>
      <c r="LMM47" s="740"/>
      <c r="LMN47" s="1140"/>
      <c r="LMO47" s="671"/>
      <c r="LMP47" s="672"/>
      <c r="LMQ47" s="740"/>
      <c r="LMR47" s="1140"/>
      <c r="LMS47" s="671"/>
      <c r="LMT47" s="672"/>
      <c r="LMU47" s="740"/>
      <c r="LMV47" s="1140"/>
      <c r="LMW47" s="671"/>
      <c r="LMX47" s="672"/>
      <c r="LMY47" s="740"/>
      <c r="LMZ47" s="1140"/>
      <c r="LNA47" s="671"/>
      <c r="LNB47" s="672"/>
      <c r="LNC47" s="740"/>
      <c r="LND47" s="1140"/>
      <c r="LNE47" s="671"/>
      <c r="LNF47" s="672"/>
      <c r="LNG47" s="740"/>
      <c r="LNH47" s="1140"/>
      <c r="LNI47" s="671"/>
      <c r="LNJ47" s="672"/>
      <c r="LNK47" s="740"/>
      <c r="LNL47" s="1140"/>
      <c r="LNM47" s="671"/>
      <c r="LNN47" s="672"/>
      <c r="LNO47" s="740"/>
      <c r="LNP47" s="1140"/>
      <c r="LNQ47" s="671"/>
      <c r="LNR47" s="672"/>
      <c r="LNS47" s="740"/>
      <c r="LNT47" s="1140"/>
      <c r="LNU47" s="671"/>
      <c r="LNV47" s="672"/>
      <c r="LNW47" s="740"/>
      <c r="LNX47" s="1140"/>
      <c r="LNY47" s="671"/>
      <c r="LNZ47" s="672"/>
      <c r="LOA47" s="740"/>
      <c r="LOB47" s="1140"/>
      <c r="LOC47" s="671"/>
      <c r="LOD47" s="672"/>
      <c r="LOE47" s="740"/>
      <c r="LOF47" s="1140"/>
      <c r="LOG47" s="671"/>
      <c r="LOH47" s="672"/>
      <c r="LOI47" s="740"/>
      <c r="LOJ47" s="1140"/>
      <c r="LOK47" s="671"/>
      <c r="LOL47" s="672"/>
      <c r="LOM47" s="740"/>
      <c r="LON47" s="1140"/>
      <c r="LOO47" s="671"/>
      <c r="LOP47" s="672"/>
      <c r="LOQ47" s="740"/>
      <c r="LOR47" s="1140"/>
      <c r="LOS47" s="671"/>
      <c r="LOT47" s="672"/>
      <c r="LOU47" s="740"/>
      <c r="LOV47" s="1140"/>
      <c r="LOW47" s="671"/>
      <c r="LOX47" s="672"/>
      <c r="LOY47" s="740"/>
      <c r="LOZ47" s="1140"/>
      <c r="LPA47" s="671"/>
      <c r="LPB47" s="672"/>
      <c r="LPC47" s="740"/>
      <c r="LPD47" s="1140"/>
      <c r="LPE47" s="671"/>
      <c r="LPF47" s="672"/>
      <c r="LPG47" s="740"/>
      <c r="LPH47" s="1140"/>
      <c r="LPI47" s="671"/>
      <c r="LPJ47" s="672"/>
      <c r="LPK47" s="740"/>
      <c r="LPL47" s="1140"/>
      <c r="LPM47" s="671"/>
      <c r="LPN47" s="672"/>
      <c r="LPO47" s="740"/>
      <c r="LPP47" s="1140"/>
      <c r="LPQ47" s="671"/>
      <c r="LPR47" s="672"/>
      <c r="LPS47" s="740"/>
      <c r="LPT47" s="1140"/>
      <c r="LPU47" s="671"/>
      <c r="LPV47" s="672"/>
      <c r="LPW47" s="740"/>
      <c r="LPX47" s="1140"/>
      <c r="LPY47" s="671"/>
      <c r="LPZ47" s="672"/>
      <c r="LQA47" s="740"/>
      <c r="LQB47" s="1140"/>
      <c r="LQC47" s="671"/>
      <c r="LQD47" s="672"/>
      <c r="LQE47" s="740"/>
      <c r="LQF47" s="1140"/>
      <c r="LQG47" s="671"/>
      <c r="LQH47" s="672"/>
      <c r="LQI47" s="740"/>
      <c r="LQJ47" s="1140"/>
      <c r="LQK47" s="671"/>
      <c r="LQL47" s="672"/>
      <c r="LQM47" s="740"/>
      <c r="LQN47" s="1140"/>
      <c r="LQO47" s="671"/>
      <c r="LQP47" s="672"/>
      <c r="LQQ47" s="740"/>
      <c r="LQR47" s="1140"/>
      <c r="LQS47" s="671"/>
      <c r="LQT47" s="672"/>
      <c r="LQU47" s="740"/>
      <c r="LQV47" s="1140"/>
      <c r="LQW47" s="671"/>
      <c r="LQX47" s="672"/>
      <c r="LQY47" s="740"/>
      <c r="LQZ47" s="1140"/>
      <c r="LRA47" s="671"/>
      <c r="LRB47" s="672"/>
      <c r="LRC47" s="740"/>
      <c r="LRD47" s="1140"/>
      <c r="LRE47" s="671"/>
      <c r="LRF47" s="672"/>
      <c r="LRG47" s="740"/>
      <c r="LRH47" s="1140"/>
      <c r="LRI47" s="671"/>
      <c r="LRJ47" s="672"/>
      <c r="LRK47" s="740"/>
      <c r="LRL47" s="1140"/>
      <c r="LRM47" s="671"/>
      <c r="LRN47" s="672"/>
      <c r="LRO47" s="740"/>
      <c r="LRP47" s="1140"/>
      <c r="LRQ47" s="671"/>
      <c r="LRR47" s="672"/>
      <c r="LRS47" s="740"/>
      <c r="LRT47" s="1140"/>
      <c r="LRU47" s="671"/>
      <c r="LRV47" s="672"/>
      <c r="LRW47" s="740"/>
      <c r="LRX47" s="1140"/>
      <c r="LRY47" s="671"/>
      <c r="LRZ47" s="672"/>
      <c r="LSA47" s="740"/>
      <c r="LSB47" s="1140"/>
      <c r="LSC47" s="671"/>
      <c r="LSD47" s="672"/>
      <c r="LSE47" s="740"/>
      <c r="LSF47" s="1140"/>
      <c r="LSG47" s="671"/>
      <c r="LSH47" s="672"/>
      <c r="LSI47" s="740"/>
      <c r="LSJ47" s="1140"/>
      <c r="LSK47" s="671"/>
      <c r="LSL47" s="672"/>
      <c r="LSM47" s="740"/>
      <c r="LSN47" s="1140"/>
      <c r="LSO47" s="671"/>
      <c r="LSP47" s="672"/>
      <c r="LSQ47" s="740"/>
      <c r="LSR47" s="1140"/>
      <c r="LSS47" s="671"/>
      <c r="LST47" s="672"/>
      <c r="LSU47" s="740"/>
      <c r="LSV47" s="1140"/>
      <c r="LSW47" s="671"/>
      <c r="LSX47" s="672"/>
      <c r="LSY47" s="740"/>
      <c r="LSZ47" s="1140"/>
      <c r="LTA47" s="671"/>
      <c r="LTB47" s="672"/>
      <c r="LTC47" s="740"/>
      <c r="LTD47" s="1140"/>
      <c r="LTE47" s="671"/>
      <c r="LTF47" s="672"/>
      <c r="LTG47" s="740"/>
      <c r="LTH47" s="1140"/>
      <c r="LTI47" s="671"/>
      <c r="LTJ47" s="672"/>
      <c r="LTK47" s="740"/>
      <c r="LTL47" s="1140"/>
      <c r="LTM47" s="671"/>
      <c r="LTN47" s="672"/>
      <c r="LTO47" s="740"/>
      <c r="LTP47" s="1140"/>
      <c r="LTQ47" s="671"/>
      <c r="LTR47" s="672"/>
      <c r="LTS47" s="740"/>
      <c r="LTT47" s="1140"/>
      <c r="LTU47" s="671"/>
      <c r="LTV47" s="672"/>
      <c r="LTW47" s="740"/>
      <c r="LTX47" s="1140"/>
      <c r="LTY47" s="671"/>
      <c r="LTZ47" s="672"/>
      <c r="LUA47" s="740"/>
      <c r="LUB47" s="1140"/>
      <c r="LUC47" s="671"/>
      <c r="LUD47" s="672"/>
      <c r="LUE47" s="740"/>
      <c r="LUF47" s="1140"/>
      <c r="LUG47" s="671"/>
      <c r="LUH47" s="672"/>
      <c r="LUI47" s="740"/>
      <c r="LUJ47" s="1140"/>
      <c r="LUK47" s="671"/>
      <c r="LUL47" s="672"/>
      <c r="LUM47" s="740"/>
      <c r="LUN47" s="1140"/>
      <c r="LUO47" s="671"/>
      <c r="LUP47" s="672"/>
      <c r="LUQ47" s="740"/>
      <c r="LUR47" s="1140"/>
      <c r="LUS47" s="671"/>
      <c r="LUT47" s="672"/>
      <c r="LUU47" s="740"/>
      <c r="LUV47" s="1140"/>
      <c r="LUW47" s="671"/>
      <c r="LUX47" s="672"/>
      <c r="LUY47" s="740"/>
      <c r="LUZ47" s="1140"/>
      <c r="LVA47" s="671"/>
      <c r="LVB47" s="672"/>
      <c r="LVC47" s="740"/>
      <c r="LVD47" s="1140"/>
      <c r="LVE47" s="671"/>
      <c r="LVF47" s="672"/>
      <c r="LVG47" s="740"/>
      <c r="LVH47" s="1140"/>
      <c r="LVI47" s="671"/>
      <c r="LVJ47" s="672"/>
      <c r="LVK47" s="740"/>
      <c r="LVL47" s="1140"/>
      <c r="LVM47" s="671"/>
      <c r="LVN47" s="672"/>
      <c r="LVO47" s="740"/>
      <c r="LVP47" s="1140"/>
      <c r="LVQ47" s="671"/>
      <c r="LVR47" s="672"/>
      <c r="LVS47" s="740"/>
      <c r="LVT47" s="1140"/>
      <c r="LVU47" s="671"/>
      <c r="LVV47" s="672"/>
      <c r="LVW47" s="740"/>
      <c r="LVX47" s="1140"/>
      <c r="LVY47" s="671"/>
      <c r="LVZ47" s="672"/>
      <c r="LWA47" s="740"/>
      <c r="LWB47" s="1140"/>
      <c r="LWC47" s="671"/>
      <c r="LWD47" s="672"/>
      <c r="LWE47" s="740"/>
      <c r="LWF47" s="1140"/>
      <c r="LWG47" s="671"/>
      <c r="LWH47" s="672"/>
      <c r="LWI47" s="740"/>
      <c r="LWJ47" s="1140"/>
      <c r="LWK47" s="671"/>
      <c r="LWL47" s="672"/>
      <c r="LWM47" s="740"/>
      <c r="LWN47" s="1140"/>
      <c r="LWO47" s="671"/>
      <c r="LWP47" s="672"/>
      <c r="LWQ47" s="740"/>
      <c r="LWR47" s="1140"/>
      <c r="LWS47" s="671"/>
      <c r="LWT47" s="672"/>
      <c r="LWU47" s="740"/>
      <c r="LWV47" s="1140"/>
      <c r="LWW47" s="671"/>
      <c r="LWX47" s="672"/>
      <c r="LWY47" s="740"/>
      <c r="LWZ47" s="1140"/>
      <c r="LXA47" s="671"/>
      <c r="LXB47" s="672"/>
      <c r="LXC47" s="740"/>
      <c r="LXD47" s="1140"/>
      <c r="LXE47" s="671"/>
      <c r="LXF47" s="672"/>
      <c r="LXG47" s="740"/>
      <c r="LXH47" s="1140"/>
      <c r="LXI47" s="671"/>
      <c r="LXJ47" s="672"/>
      <c r="LXK47" s="740"/>
      <c r="LXL47" s="1140"/>
      <c r="LXM47" s="671"/>
      <c r="LXN47" s="672"/>
      <c r="LXO47" s="740"/>
      <c r="LXP47" s="1140"/>
      <c r="LXQ47" s="671"/>
      <c r="LXR47" s="672"/>
      <c r="LXS47" s="740"/>
      <c r="LXT47" s="1140"/>
      <c r="LXU47" s="671"/>
      <c r="LXV47" s="672"/>
      <c r="LXW47" s="740"/>
      <c r="LXX47" s="1140"/>
      <c r="LXY47" s="671"/>
      <c r="LXZ47" s="672"/>
      <c r="LYA47" s="740"/>
      <c r="LYB47" s="1140"/>
      <c r="LYC47" s="671"/>
      <c r="LYD47" s="672"/>
      <c r="LYE47" s="740"/>
      <c r="LYF47" s="1140"/>
      <c r="LYG47" s="671"/>
      <c r="LYH47" s="672"/>
      <c r="LYI47" s="740"/>
      <c r="LYJ47" s="1140"/>
      <c r="LYK47" s="671"/>
      <c r="LYL47" s="672"/>
      <c r="LYM47" s="740"/>
      <c r="LYN47" s="1140"/>
      <c r="LYO47" s="671"/>
      <c r="LYP47" s="672"/>
      <c r="LYQ47" s="740"/>
      <c r="LYR47" s="1140"/>
      <c r="LYS47" s="671"/>
      <c r="LYT47" s="672"/>
      <c r="LYU47" s="740"/>
      <c r="LYV47" s="1140"/>
      <c r="LYW47" s="671"/>
      <c r="LYX47" s="672"/>
      <c r="LYY47" s="740"/>
      <c r="LYZ47" s="1140"/>
      <c r="LZA47" s="671"/>
      <c r="LZB47" s="672"/>
      <c r="LZC47" s="740"/>
      <c r="LZD47" s="1140"/>
      <c r="LZE47" s="671"/>
      <c r="LZF47" s="672"/>
      <c r="LZG47" s="740"/>
      <c r="LZH47" s="1140"/>
      <c r="LZI47" s="671"/>
      <c r="LZJ47" s="672"/>
      <c r="LZK47" s="740"/>
      <c r="LZL47" s="1140"/>
      <c r="LZM47" s="671"/>
      <c r="LZN47" s="672"/>
      <c r="LZO47" s="740"/>
      <c r="LZP47" s="1140"/>
      <c r="LZQ47" s="671"/>
      <c r="LZR47" s="672"/>
      <c r="LZS47" s="740"/>
      <c r="LZT47" s="1140"/>
      <c r="LZU47" s="671"/>
      <c r="LZV47" s="672"/>
      <c r="LZW47" s="740"/>
      <c r="LZX47" s="1140"/>
      <c r="LZY47" s="671"/>
      <c r="LZZ47" s="672"/>
      <c r="MAA47" s="740"/>
      <c r="MAB47" s="1140"/>
      <c r="MAC47" s="671"/>
      <c r="MAD47" s="672"/>
      <c r="MAE47" s="740"/>
      <c r="MAF47" s="1140"/>
      <c r="MAG47" s="671"/>
      <c r="MAH47" s="672"/>
      <c r="MAI47" s="740"/>
      <c r="MAJ47" s="1140"/>
      <c r="MAK47" s="671"/>
      <c r="MAL47" s="672"/>
      <c r="MAM47" s="740"/>
      <c r="MAN47" s="1140"/>
      <c r="MAO47" s="671"/>
      <c r="MAP47" s="672"/>
      <c r="MAQ47" s="740"/>
      <c r="MAR47" s="1140"/>
      <c r="MAS47" s="671"/>
      <c r="MAT47" s="672"/>
      <c r="MAU47" s="740"/>
      <c r="MAV47" s="1140"/>
      <c r="MAW47" s="671"/>
      <c r="MAX47" s="672"/>
      <c r="MAY47" s="740"/>
      <c r="MAZ47" s="1140"/>
      <c r="MBA47" s="671"/>
      <c r="MBB47" s="672"/>
      <c r="MBC47" s="740"/>
      <c r="MBD47" s="1140"/>
      <c r="MBE47" s="671"/>
      <c r="MBF47" s="672"/>
      <c r="MBG47" s="740"/>
      <c r="MBH47" s="1140"/>
      <c r="MBI47" s="671"/>
      <c r="MBJ47" s="672"/>
      <c r="MBK47" s="740"/>
      <c r="MBL47" s="1140"/>
      <c r="MBM47" s="671"/>
      <c r="MBN47" s="672"/>
      <c r="MBO47" s="740"/>
      <c r="MBP47" s="1140"/>
      <c r="MBQ47" s="671"/>
      <c r="MBR47" s="672"/>
      <c r="MBS47" s="740"/>
      <c r="MBT47" s="1140"/>
      <c r="MBU47" s="671"/>
      <c r="MBV47" s="672"/>
      <c r="MBW47" s="740"/>
      <c r="MBX47" s="1140"/>
      <c r="MBY47" s="671"/>
      <c r="MBZ47" s="672"/>
      <c r="MCA47" s="740"/>
      <c r="MCB47" s="1140"/>
      <c r="MCC47" s="671"/>
      <c r="MCD47" s="672"/>
      <c r="MCE47" s="740"/>
      <c r="MCF47" s="1140"/>
      <c r="MCG47" s="671"/>
      <c r="MCH47" s="672"/>
      <c r="MCI47" s="740"/>
      <c r="MCJ47" s="1140"/>
      <c r="MCK47" s="671"/>
      <c r="MCL47" s="672"/>
      <c r="MCM47" s="740"/>
      <c r="MCN47" s="1140"/>
      <c r="MCO47" s="671"/>
      <c r="MCP47" s="672"/>
      <c r="MCQ47" s="740"/>
      <c r="MCR47" s="1140"/>
      <c r="MCS47" s="671"/>
      <c r="MCT47" s="672"/>
      <c r="MCU47" s="740"/>
      <c r="MCV47" s="1140"/>
      <c r="MCW47" s="671"/>
      <c r="MCX47" s="672"/>
      <c r="MCY47" s="740"/>
      <c r="MCZ47" s="1140"/>
      <c r="MDA47" s="671"/>
      <c r="MDB47" s="672"/>
      <c r="MDC47" s="740"/>
      <c r="MDD47" s="1140"/>
      <c r="MDE47" s="671"/>
      <c r="MDF47" s="672"/>
      <c r="MDG47" s="740"/>
      <c r="MDH47" s="1140"/>
      <c r="MDI47" s="671"/>
      <c r="MDJ47" s="672"/>
      <c r="MDK47" s="740"/>
      <c r="MDL47" s="1140"/>
      <c r="MDM47" s="671"/>
      <c r="MDN47" s="672"/>
      <c r="MDO47" s="740"/>
      <c r="MDP47" s="1140"/>
      <c r="MDQ47" s="671"/>
      <c r="MDR47" s="672"/>
      <c r="MDS47" s="740"/>
      <c r="MDT47" s="1140"/>
      <c r="MDU47" s="671"/>
      <c r="MDV47" s="672"/>
      <c r="MDW47" s="740"/>
      <c r="MDX47" s="1140"/>
      <c r="MDY47" s="671"/>
      <c r="MDZ47" s="672"/>
      <c r="MEA47" s="740"/>
      <c r="MEB47" s="1140"/>
      <c r="MEC47" s="671"/>
      <c r="MED47" s="672"/>
      <c r="MEE47" s="740"/>
      <c r="MEF47" s="1140"/>
      <c r="MEG47" s="671"/>
      <c r="MEH47" s="672"/>
      <c r="MEI47" s="740"/>
      <c r="MEJ47" s="1140"/>
      <c r="MEK47" s="671"/>
      <c r="MEL47" s="672"/>
      <c r="MEM47" s="740"/>
      <c r="MEN47" s="1140"/>
      <c r="MEO47" s="671"/>
      <c r="MEP47" s="672"/>
      <c r="MEQ47" s="740"/>
      <c r="MER47" s="1140"/>
      <c r="MES47" s="671"/>
      <c r="MET47" s="672"/>
      <c r="MEU47" s="740"/>
      <c r="MEV47" s="1140"/>
      <c r="MEW47" s="671"/>
      <c r="MEX47" s="672"/>
      <c r="MEY47" s="740"/>
      <c r="MEZ47" s="1140"/>
      <c r="MFA47" s="671"/>
      <c r="MFB47" s="672"/>
      <c r="MFC47" s="740"/>
      <c r="MFD47" s="1140"/>
      <c r="MFE47" s="671"/>
      <c r="MFF47" s="672"/>
      <c r="MFG47" s="740"/>
      <c r="MFH47" s="1140"/>
      <c r="MFI47" s="671"/>
      <c r="MFJ47" s="672"/>
      <c r="MFK47" s="740"/>
      <c r="MFL47" s="1140"/>
      <c r="MFM47" s="671"/>
      <c r="MFN47" s="672"/>
      <c r="MFO47" s="740"/>
      <c r="MFP47" s="1140"/>
      <c r="MFQ47" s="671"/>
      <c r="MFR47" s="672"/>
      <c r="MFS47" s="740"/>
      <c r="MFT47" s="1140"/>
      <c r="MFU47" s="671"/>
      <c r="MFV47" s="672"/>
      <c r="MFW47" s="740"/>
      <c r="MFX47" s="1140"/>
      <c r="MFY47" s="671"/>
      <c r="MFZ47" s="672"/>
      <c r="MGA47" s="740"/>
      <c r="MGB47" s="1140"/>
      <c r="MGC47" s="671"/>
      <c r="MGD47" s="672"/>
      <c r="MGE47" s="740"/>
      <c r="MGF47" s="1140"/>
      <c r="MGG47" s="671"/>
      <c r="MGH47" s="672"/>
      <c r="MGI47" s="740"/>
      <c r="MGJ47" s="1140"/>
      <c r="MGK47" s="671"/>
      <c r="MGL47" s="672"/>
      <c r="MGM47" s="740"/>
      <c r="MGN47" s="1140"/>
      <c r="MGO47" s="671"/>
      <c r="MGP47" s="672"/>
      <c r="MGQ47" s="740"/>
      <c r="MGR47" s="1140"/>
      <c r="MGS47" s="671"/>
      <c r="MGT47" s="672"/>
      <c r="MGU47" s="740"/>
      <c r="MGV47" s="1140"/>
      <c r="MGW47" s="671"/>
      <c r="MGX47" s="672"/>
      <c r="MGY47" s="740"/>
      <c r="MGZ47" s="1140"/>
      <c r="MHA47" s="671"/>
      <c r="MHB47" s="672"/>
      <c r="MHC47" s="740"/>
      <c r="MHD47" s="1140"/>
      <c r="MHE47" s="671"/>
      <c r="MHF47" s="672"/>
      <c r="MHG47" s="740"/>
      <c r="MHH47" s="1140"/>
      <c r="MHI47" s="671"/>
      <c r="MHJ47" s="672"/>
      <c r="MHK47" s="740"/>
      <c r="MHL47" s="1140"/>
      <c r="MHM47" s="671"/>
      <c r="MHN47" s="672"/>
      <c r="MHO47" s="740"/>
      <c r="MHP47" s="1140"/>
      <c r="MHQ47" s="671"/>
      <c r="MHR47" s="672"/>
      <c r="MHS47" s="740"/>
      <c r="MHT47" s="1140"/>
      <c r="MHU47" s="671"/>
      <c r="MHV47" s="672"/>
      <c r="MHW47" s="740"/>
      <c r="MHX47" s="1140"/>
      <c r="MHY47" s="671"/>
      <c r="MHZ47" s="672"/>
      <c r="MIA47" s="740"/>
      <c r="MIB47" s="1140"/>
      <c r="MIC47" s="671"/>
      <c r="MID47" s="672"/>
      <c r="MIE47" s="740"/>
      <c r="MIF47" s="1140"/>
      <c r="MIG47" s="671"/>
      <c r="MIH47" s="672"/>
      <c r="MII47" s="740"/>
      <c r="MIJ47" s="1140"/>
      <c r="MIK47" s="671"/>
      <c r="MIL47" s="672"/>
      <c r="MIM47" s="740"/>
      <c r="MIN47" s="1140"/>
      <c r="MIO47" s="671"/>
      <c r="MIP47" s="672"/>
      <c r="MIQ47" s="740"/>
      <c r="MIR47" s="1140"/>
      <c r="MIS47" s="671"/>
      <c r="MIT47" s="672"/>
      <c r="MIU47" s="740"/>
      <c r="MIV47" s="1140"/>
      <c r="MIW47" s="671"/>
      <c r="MIX47" s="672"/>
      <c r="MIY47" s="740"/>
      <c r="MIZ47" s="1140"/>
      <c r="MJA47" s="671"/>
      <c r="MJB47" s="672"/>
      <c r="MJC47" s="740"/>
      <c r="MJD47" s="1140"/>
      <c r="MJE47" s="671"/>
      <c r="MJF47" s="672"/>
      <c r="MJG47" s="740"/>
      <c r="MJH47" s="1140"/>
      <c r="MJI47" s="671"/>
      <c r="MJJ47" s="672"/>
      <c r="MJK47" s="740"/>
      <c r="MJL47" s="1140"/>
      <c r="MJM47" s="671"/>
      <c r="MJN47" s="672"/>
      <c r="MJO47" s="740"/>
      <c r="MJP47" s="1140"/>
      <c r="MJQ47" s="671"/>
      <c r="MJR47" s="672"/>
      <c r="MJS47" s="740"/>
      <c r="MJT47" s="1140"/>
      <c r="MJU47" s="671"/>
      <c r="MJV47" s="672"/>
      <c r="MJW47" s="740"/>
      <c r="MJX47" s="1140"/>
      <c r="MJY47" s="671"/>
      <c r="MJZ47" s="672"/>
      <c r="MKA47" s="740"/>
      <c r="MKB47" s="1140"/>
      <c r="MKC47" s="671"/>
      <c r="MKD47" s="672"/>
      <c r="MKE47" s="740"/>
      <c r="MKF47" s="1140"/>
      <c r="MKG47" s="671"/>
      <c r="MKH47" s="672"/>
      <c r="MKI47" s="740"/>
      <c r="MKJ47" s="1140"/>
      <c r="MKK47" s="671"/>
      <c r="MKL47" s="672"/>
      <c r="MKM47" s="740"/>
      <c r="MKN47" s="1140"/>
      <c r="MKO47" s="671"/>
      <c r="MKP47" s="672"/>
      <c r="MKQ47" s="740"/>
      <c r="MKR47" s="1140"/>
      <c r="MKS47" s="671"/>
      <c r="MKT47" s="672"/>
      <c r="MKU47" s="740"/>
      <c r="MKV47" s="1140"/>
      <c r="MKW47" s="671"/>
      <c r="MKX47" s="672"/>
      <c r="MKY47" s="740"/>
      <c r="MKZ47" s="1140"/>
      <c r="MLA47" s="671"/>
      <c r="MLB47" s="672"/>
      <c r="MLC47" s="740"/>
      <c r="MLD47" s="1140"/>
      <c r="MLE47" s="671"/>
      <c r="MLF47" s="672"/>
      <c r="MLG47" s="740"/>
      <c r="MLH47" s="1140"/>
      <c r="MLI47" s="671"/>
      <c r="MLJ47" s="672"/>
      <c r="MLK47" s="740"/>
      <c r="MLL47" s="1140"/>
      <c r="MLM47" s="671"/>
      <c r="MLN47" s="672"/>
      <c r="MLO47" s="740"/>
      <c r="MLP47" s="1140"/>
      <c r="MLQ47" s="671"/>
      <c r="MLR47" s="672"/>
      <c r="MLS47" s="740"/>
      <c r="MLT47" s="1140"/>
      <c r="MLU47" s="671"/>
      <c r="MLV47" s="672"/>
      <c r="MLW47" s="740"/>
      <c r="MLX47" s="1140"/>
      <c r="MLY47" s="671"/>
      <c r="MLZ47" s="672"/>
      <c r="MMA47" s="740"/>
      <c r="MMB47" s="1140"/>
      <c r="MMC47" s="671"/>
      <c r="MMD47" s="672"/>
      <c r="MME47" s="740"/>
      <c r="MMF47" s="1140"/>
      <c r="MMG47" s="671"/>
      <c r="MMH47" s="672"/>
      <c r="MMI47" s="740"/>
      <c r="MMJ47" s="1140"/>
      <c r="MMK47" s="671"/>
      <c r="MML47" s="672"/>
      <c r="MMM47" s="740"/>
      <c r="MMN47" s="1140"/>
      <c r="MMO47" s="671"/>
      <c r="MMP47" s="672"/>
      <c r="MMQ47" s="740"/>
      <c r="MMR47" s="1140"/>
      <c r="MMS47" s="671"/>
      <c r="MMT47" s="672"/>
      <c r="MMU47" s="740"/>
      <c r="MMV47" s="1140"/>
      <c r="MMW47" s="671"/>
      <c r="MMX47" s="672"/>
      <c r="MMY47" s="740"/>
      <c r="MMZ47" s="1140"/>
      <c r="MNA47" s="671"/>
      <c r="MNB47" s="672"/>
      <c r="MNC47" s="740"/>
      <c r="MND47" s="1140"/>
      <c r="MNE47" s="671"/>
      <c r="MNF47" s="672"/>
      <c r="MNG47" s="740"/>
      <c r="MNH47" s="1140"/>
      <c r="MNI47" s="671"/>
      <c r="MNJ47" s="672"/>
      <c r="MNK47" s="740"/>
      <c r="MNL47" s="1140"/>
      <c r="MNM47" s="671"/>
      <c r="MNN47" s="672"/>
      <c r="MNO47" s="740"/>
      <c r="MNP47" s="1140"/>
      <c r="MNQ47" s="671"/>
      <c r="MNR47" s="672"/>
      <c r="MNS47" s="740"/>
      <c r="MNT47" s="1140"/>
      <c r="MNU47" s="671"/>
      <c r="MNV47" s="672"/>
      <c r="MNW47" s="740"/>
      <c r="MNX47" s="1140"/>
      <c r="MNY47" s="671"/>
      <c r="MNZ47" s="672"/>
      <c r="MOA47" s="740"/>
      <c r="MOB47" s="1140"/>
      <c r="MOC47" s="671"/>
      <c r="MOD47" s="672"/>
      <c r="MOE47" s="740"/>
      <c r="MOF47" s="1140"/>
      <c r="MOG47" s="671"/>
      <c r="MOH47" s="672"/>
      <c r="MOI47" s="740"/>
      <c r="MOJ47" s="1140"/>
      <c r="MOK47" s="671"/>
      <c r="MOL47" s="672"/>
      <c r="MOM47" s="740"/>
      <c r="MON47" s="1140"/>
      <c r="MOO47" s="671"/>
      <c r="MOP47" s="672"/>
      <c r="MOQ47" s="740"/>
      <c r="MOR47" s="1140"/>
      <c r="MOS47" s="671"/>
      <c r="MOT47" s="672"/>
      <c r="MOU47" s="740"/>
      <c r="MOV47" s="1140"/>
      <c r="MOW47" s="671"/>
      <c r="MOX47" s="672"/>
      <c r="MOY47" s="740"/>
      <c r="MOZ47" s="1140"/>
      <c r="MPA47" s="671"/>
      <c r="MPB47" s="672"/>
      <c r="MPC47" s="740"/>
      <c r="MPD47" s="1140"/>
      <c r="MPE47" s="671"/>
      <c r="MPF47" s="672"/>
      <c r="MPG47" s="740"/>
      <c r="MPH47" s="1140"/>
      <c r="MPI47" s="671"/>
      <c r="MPJ47" s="672"/>
      <c r="MPK47" s="740"/>
      <c r="MPL47" s="1140"/>
      <c r="MPM47" s="671"/>
      <c r="MPN47" s="672"/>
      <c r="MPO47" s="740"/>
      <c r="MPP47" s="1140"/>
      <c r="MPQ47" s="671"/>
      <c r="MPR47" s="672"/>
      <c r="MPS47" s="740"/>
      <c r="MPT47" s="1140"/>
      <c r="MPU47" s="671"/>
      <c r="MPV47" s="672"/>
      <c r="MPW47" s="740"/>
      <c r="MPX47" s="1140"/>
      <c r="MPY47" s="671"/>
      <c r="MPZ47" s="672"/>
      <c r="MQA47" s="740"/>
      <c r="MQB47" s="1140"/>
      <c r="MQC47" s="671"/>
      <c r="MQD47" s="672"/>
      <c r="MQE47" s="740"/>
      <c r="MQF47" s="1140"/>
      <c r="MQG47" s="671"/>
      <c r="MQH47" s="672"/>
      <c r="MQI47" s="740"/>
      <c r="MQJ47" s="1140"/>
      <c r="MQK47" s="671"/>
      <c r="MQL47" s="672"/>
      <c r="MQM47" s="740"/>
      <c r="MQN47" s="1140"/>
      <c r="MQO47" s="671"/>
      <c r="MQP47" s="672"/>
      <c r="MQQ47" s="740"/>
      <c r="MQR47" s="1140"/>
      <c r="MQS47" s="671"/>
      <c r="MQT47" s="672"/>
      <c r="MQU47" s="740"/>
      <c r="MQV47" s="1140"/>
      <c r="MQW47" s="671"/>
      <c r="MQX47" s="672"/>
      <c r="MQY47" s="740"/>
      <c r="MQZ47" s="1140"/>
      <c r="MRA47" s="671"/>
      <c r="MRB47" s="672"/>
      <c r="MRC47" s="740"/>
      <c r="MRD47" s="1140"/>
      <c r="MRE47" s="671"/>
      <c r="MRF47" s="672"/>
      <c r="MRG47" s="740"/>
      <c r="MRH47" s="1140"/>
      <c r="MRI47" s="671"/>
      <c r="MRJ47" s="672"/>
      <c r="MRK47" s="740"/>
      <c r="MRL47" s="1140"/>
      <c r="MRM47" s="671"/>
      <c r="MRN47" s="672"/>
      <c r="MRO47" s="740"/>
      <c r="MRP47" s="1140"/>
      <c r="MRQ47" s="671"/>
      <c r="MRR47" s="672"/>
      <c r="MRS47" s="740"/>
      <c r="MRT47" s="1140"/>
      <c r="MRU47" s="671"/>
      <c r="MRV47" s="672"/>
      <c r="MRW47" s="740"/>
      <c r="MRX47" s="1140"/>
      <c r="MRY47" s="671"/>
      <c r="MRZ47" s="672"/>
      <c r="MSA47" s="740"/>
      <c r="MSB47" s="1140"/>
      <c r="MSC47" s="671"/>
      <c r="MSD47" s="672"/>
      <c r="MSE47" s="740"/>
      <c r="MSF47" s="1140"/>
      <c r="MSG47" s="671"/>
      <c r="MSH47" s="672"/>
      <c r="MSI47" s="740"/>
      <c r="MSJ47" s="1140"/>
      <c r="MSK47" s="671"/>
      <c r="MSL47" s="672"/>
      <c r="MSM47" s="740"/>
      <c r="MSN47" s="1140"/>
      <c r="MSO47" s="671"/>
      <c r="MSP47" s="672"/>
      <c r="MSQ47" s="740"/>
      <c r="MSR47" s="1140"/>
      <c r="MSS47" s="671"/>
      <c r="MST47" s="672"/>
      <c r="MSU47" s="740"/>
      <c r="MSV47" s="1140"/>
      <c r="MSW47" s="671"/>
      <c r="MSX47" s="672"/>
      <c r="MSY47" s="740"/>
      <c r="MSZ47" s="1140"/>
      <c r="MTA47" s="671"/>
      <c r="MTB47" s="672"/>
      <c r="MTC47" s="740"/>
      <c r="MTD47" s="1140"/>
      <c r="MTE47" s="671"/>
      <c r="MTF47" s="672"/>
      <c r="MTG47" s="740"/>
      <c r="MTH47" s="1140"/>
      <c r="MTI47" s="671"/>
      <c r="MTJ47" s="672"/>
      <c r="MTK47" s="740"/>
      <c r="MTL47" s="1140"/>
      <c r="MTM47" s="671"/>
      <c r="MTN47" s="672"/>
      <c r="MTO47" s="740"/>
      <c r="MTP47" s="1140"/>
      <c r="MTQ47" s="671"/>
      <c r="MTR47" s="672"/>
      <c r="MTS47" s="740"/>
      <c r="MTT47" s="1140"/>
      <c r="MTU47" s="671"/>
      <c r="MTV47" s="672"/>
      <c r="MTW47" s="740"/>
      <c r="MTX47" s="1140"/>
      <c r="MTY47" s="671"/>
      <c r="MTZ47" s="672"/>
      <c r="MUA47" s="740"/>
      <c r="MUB47" s="1140"/>
      <c r="MUC47" s="671"/>
      <c r="MUD47" s="672"/>
      <c r="MUE47" s="740"/>
      <c r="MUF47" s="1140"/>
      <c r="MUG47" s="671"/>
      <c r="MUH47" s="672"/>
      <c r="MUI47" s="740"/>
      <c r="MUJ47" s="1140"/>
      <c r="MUK47" s="671"/>
      <c r="MUL47" s="672"/>
      <c r="MUM47" s="740"/>
      <c r="MUN47" s="1140"/>
      <c r="MUO47" s="671"/>
      <c r="MUP47" s="672"/>
      <c r="MUQ47" s="740"/>
      <c r="MUR47" s="1140"/>
      <c r="MUS47" s="671"/>
      <c r="MUT47" s="672"/>
      <c r="MUU47" s="740"/>
      <c r="MUV47" s="1140"/>
      <c r="MUW47" s="671"/>
      <c r="MUX47" s="672"/>
      <c r="MUY47" s="740"/>
      <c r="MUZ47" s="1140"/>
      <c r="MVA47" s="671"/>
      <c r="MVB47" s="672"/>
      <c r="MVC47" s="740"/>
      <c r="MVD47" s="1140"/>
      <c r="MVE47" s="671"/>
      <c r="MVF47" s="672"/>
      <c r="MVG47" s="740"/>
      <c r="MVH47" s="1140"/>
      <c r="MVI47" s="671"/>
      <c r="MVJ47" s="672"/>
      <c r="MVK47" s="740"/>
      <c r="MVL47" s="1140"/>
      <c r="MVM47" s="671"/>
      <c r="MVN47" s="672"/>
      <c r="MVO47" s="740"/>
      <c r="MVP47" s="1140"/>
      <c r="MVQ47" s="671"/>
      <c r="MVR47" s="672"/>
      <c r="MVS47" s="740"/>
      <c r="MVT47" s="1140"/>
      <c r="MVU47" s="671"/>
      <c r="MVV47" s="672"/>
      <c r="MVW47" s="740"/>
      <c r="MVX47" s="1140"/>
      <c r="MVY47" s="671"/>
      <c r="MVZ47" s="672"/>
      <c r="MWA47" s="740"/>
      <c r="MWB47" s="1140"/>
      <c r="MWC47" s="671"/>
      <c r="MWD47" s="672"/>
      <c r="MWE47" s="740"/>
      <c r="MWF47" s="1140"/>
      <c r="MWG47" s="671"/>
      <c r="MWH47" s="672"/>
      <c r="MWI47" s="740"/>
      <c r="MWJ47" s="1140"/>
      <c r="MWK47" s="671"/>
      <c r="MWL47" s="672"/>
      <c r="MWM47" s="740"/>
      <c r="MWN47" s="1140"/>
      <c r="MWO47" s="671"/>
      <c r="MWP47" s="672"/>
      <c r="MWQ47" s="740"/>
      <c r="MWR47" s="1140"/>
      <c r="MWS47" s="671"/>
      <c r="MWT47" s="672"/>
      <c r="MWU47" s="740"/>
      <c r="MWV47" s="1140"/>
      <c r="MWW47" s="671"/>
      <c r="MWX47" s="672"/>
      <c r="MWY47" s="740"/>
      <c r="MWZ47" s="1140"/>
      <c r="MXA47" s="671"/>
      <c r="MXB47" s="672"/>
      <c r="MXC47" s="740"/>
      <c r="MXD47" s="1140"/>
      <c r="MXE47" s="671"/>
      <c r="MXF47" s="672"/>
      <c r="MXG47" s="740"/>
      <c r="MXH47" s="1140"/>
      <c r="MXI47" s="671"/>
      <c r="MXJ47" s="672"/>
      <c r="MXK47" s="740"/>
      <c r="MXL47" s="1140"/>
      <c r="MXM47" s="671"/>
      <c r="MXN47" s="672"/>
      <c r="MXO47" s="740"/>
      <c r="MXP47" s="1140"/>
      <c r="MXQ47" s="671"/>
      <c r="MXR47" s="672"/>
      <c r="MXS47" s="740"/>
      <c r="MXT47" s="1140"/>
      <c r="MXU47" s="671"/>
      <c r="MXV47" s="672"/>
      <c r="MXW47" s="740"/>
      <c r="MXX47" s="1140"/>
      <c r="MXY47" s="671"/>
      <c r="MXZ47" s="672"/>
      <c r="MYA47" s="740"/>
      <c r="MYB47" s="1140"/>
      <c r="MYC47" s="671"/>
      <c r="MYD47" s="672"/>
      <c r="MYE47" s="740"/>
      <c r="MYF47" s="1140"/>
      <c r="MYG47" s="671"/>
      <c r="MYH47" s="672"/>
      <c r="MYI47" s="740"/>
      <c r="MYJ47" s="1140"/>
      <c r="MYK47" s="671"/>
      <c r="MYL47" s="672"/>
      <c r="MYM47" s="740"/>
      <c r="MYN47" s="1140"/>
      <c r="MYO47" s="671"/>
      <c r="MYP47" s="672"/>
      <c r="MYQ47" s="740"/>
      <c r="MYR47" s="1140"/>
      <c r="MYS47" s="671"/>
      <c r="MYT47" s="672"/>
      <c r="MYU47" s="740"/>
      <c r="MYV47" s="1140"/>
      <c r="MYW47" s="671"/>
      <c r="MYX47" s="672"/>
      <c r="MYY47" s="740"/>
      <c r="MYZ47" s="1140"/>
      <c r="MZA47" s="671"/>
      <c r="MZB47" s="672"/>
      <c r="MZC47" s="740"/>
      <c r="MZD47" s="1140"/>
      <c r="MZE47" s="671"/>
      <c r="MZF47" s="672"/>
      <c r="MZG47" s="740"/>
      <c r="MZH47" s="1140"/>
      <c r="MZI47" s="671"/>
      <c r="MZJ47" s="672"/>
      <c r="MZK47" s="740"/>
      <c r="MZL47" s="1140"/>
      <c r="MZM47" s="671"/>
      <c r="MZN47" s="672"/>
      <c r="MZO47" s="740"/>
      <c r="MZP47" s="1140"/>
      <c r="MZQ47" s="671"/>
      <c r="MZR47" s="672"/>
      <c r="MZS47" s="740"/>
      <c r="MZT47" s="1140"/>
      <c r="MZU47" s="671"/>
      <c r="MZV47" s="672"/>
      <c r="MZW47" s="740"/>
      <c r="MZX47" s="1140"/>
      <c r="MZY47" s="671"/>
      <c r="MZZ47" s="672"/>
      <c r="NAA47" s="740"/>
      <c r="NAB47" s="1140"/>
      <c r="NAC47" s="671"/>
      <c r="NAD47" s="672"/>
      <c r="NAE47" s="740"/>
      <c r="NAF47" s="1140"/>
      <c r="NAG47" s="671"/>
      <c r="NAH47" s="672"/>
      <c r="NAI47" s="740"/>
      <c r="NAJ47" s="1140"/>
      <c r="NAK47" s="671"/>
      <c r="NAL47" s="672"/>
      <c r="NAM47" s="740"/>
      <c r="NAN47" s="1140"/>
      <c r="NAO47" s="671"/>
      <c r="NAP47" s="672"/>
      <c r="NAQ47" s="740"/>
      <c r="NAR47" s="1140"/>
      <c r="NAS47" s="671"/>
      <c r="NAT47" s="672"/>
      <c r="NAU47" s="740"/>
      <c r="NAV47" s="1140"/>
      <c r="NAW47" s="671"/>
      <c r="NAX47" s="672"/>
      <c r="NAY47" s="740"/>
      <c r="NAZ47" s="1140"/>
      <c r="NBA47" s="671"/>
      <c r="NBB47" s="672"/>
      <c r="NBC47" s="740"/>
      <c r="NBD47" s="1140"/>
      <c r="NBE47" s="671"/>
      <c r="NBF47" s="672"/>
      <c r="NBG47" s="740"/>
      <c r="NBH47" s="1140"/>
      <c r="NBI47" s="671"/>
      <c r="NBJ47" s="672"/>
      <c r="NBK47" s="740"/>
      <c r="NBL47" s="1140"/>
      <c r="NBM47" s="671"/>
      <c r="NBN47" s="672"/>
      <c r="NBO47" s="740"/>
      <c r="NBP47" s="1140"/>
      <c r="NBQ47" s="671"/>
      <c r="NBR47" s="672"/>
      <c r="NBS47" s="740"/>
      <c r="NBT47" s="1140"/>
      <c r="NBU47" s="671"/>
      <c r="NBV47" s="672"/>
      <c r="NBW47" s="740"/>
      <c r="NBX47" s="1140"/>
      <c r="NBY47" s="671"/>
      <c r="NBZ47" s="672"/>
      <c r="NCA47" s="740"/>
      <c r="NCB47" s="1140"/>
      <c r="NCC47" s="671"/>
      <c r="NCD47" s="672"/>
      <c r="NCE47" s="740"/>
      <c r="NCF47" s="1140"/>
      <c r="NCG47" s="671"/>
      <c r="NCH47" s="672"/>
      <c r="NCI47" s="740"/>
      <c r="NCJ47" s="1140"/>
      <c r="NCK47" s="671"/>
      <c r="NCL47" s="672"/>
      <c r="NCM47" s="740"/>
      <c r="NCN47" s="1140"/>
      <c r="NCO47" s="671"/>
      <c r="NCP47" s="672"/>
      <c r="NCQ47" s="740"/>
      <c r="NCR47" s="1140"/>
      <c r="NCS47" s="671"/>
      <c r="NCT47" s="672"/>
      <c r="NCU47" s="740"/>
      <c r="NCV47" s="1140"/>
      <c r="NCW47" s="671"/>
      <c r="NCX47" s="672"/>
      <c r="NCY47" s="740"/>
      <c r="NCZ47" s="1140"/>
      <c r="NDA47" s="671"/>
      <c r="NDB47" s="672"/>
      <c r="NDC47" s="740"/>
      <c r="NDD47" s="1140"/>
      <c r="NDE47" s="671"/>
      <c r="NDF47" s="672"/>
      <c r="NDG47" s="740"/>
      <c r="NDH47" s="1140"/>
      <c r="NDI47" s="671"/>
      <c r="NDJ47" s="672"/>
      <c r="NDK47" s="740"/>
      <c r="NDL47" s="1140"/>
      <c r="NDM47" s="671"/>
      <c r="NDN47" s="672"/>
      <c r="NDO47" s="740"/>
      <c r="NDP47" s="1140"/>
      <c r="NDQ47" s="671"/>
      <c r="NDR47" s="672"/>
      <c r="NDS47" s="740"/>
      <c r="NDT47" s="1140"/>
      <c r="NDU47" s="671"/>
      <c r="NDV47" s="672"/>
      <c r="NDW47" s="740"/>
      <c r="NDX47" s="1140"/>
      <c r="NDY47" s="671"/>
      <c r="NDZ47" s="672"/>
      <c r="NEA47" s="740"/>
      <c r="NEB47" s="1140"/>
      <c r="NEC47" s="671"/>
      <c r="NED47" s="672"/>
      <c r="NEE47" s="740"/>
      <c r="NEF47" s="1140"/>
      <c r="NEG47" s="671"/>
      <c r="NEH47" s="672"/>
      <c r="NEI47" s="740"/>
      <c r="NEJ47" s="1140"/>
      <c r="NEK47" s="671"/>
      <c r="NEL47" s="672"/>
      <c r="NEM47" s="740"/>
      <c r="NEN47" s="1140"/>
      <c r="NEO47" s="671"/>
      <c r="NEP47" s="672"/>
      <c r="NEQ47" s="740"/>
      <c r="NER47" s="1140"/>
      <c r="NES47" s="671"/>
      <c r="NET47" s="672"/>
      <c r="NEU47" s="740"/>
      <c r="NEV47" s="1140"/>
      <c r="NEW47" s="671"/>
      <c r="NEX47" s="672"/>
      <c r="NEY47" s="740"/>
      <c r="NEZ47" s="1140"/>
      <c r="NFA47" s="671"/>
      <c r="NFB47" s="672"/>
      <c r="NFC47" s="740"/>
      <c r="NFD47" s="1140"/>
      <c r="NFE47" s="671"/>
      <c r="NFF47" s="672"/>
      <c r="NFG47" s="740"/>
      <c r="NFH47" s="1140"/>
      <c r="NFI47" s="671"/>
      <c r="NFJ47" s="672"/>
      <c r="NFK47" s="740"/>
      <c r="NFL47" s="1140"/>
      <c r="NFM47" s="671"/>
      <c r="NFN47" s="672"/>
      <c r="NFO47" s="740"/>
      <c r="NFP47" s="1140"/>
      <c r="NFQ47" s="671"/>
      <c r="NFR47" s="672"/>
      <c r="NFS47" s="740"/>
      <c r="NFT47" s="1140"/>
      <c r="NFU47" s="671"/>
      <c r="NFV47" s="672"/>
      <c r="NFW47" s="740"/>
      <c r="NFX47" s="1140"/>
      <c r="NFY47" s="671"/>
      <c r="NFZ47" s="672"/>
      <c r="NGA47" s="740"/>
      <c r="NGB47" s="1140"/>
      <c r="NGC47" s="671"/>
      <c r="NGD47" s="672"/>
      <c r="NGE47" s="740"/>
      <c r="NGF47" s="1140"/>
      <c r="NGG47" s="671"/>
      <c r="NGH47" s="672"/>
      <c r="NGI47" s="740"/>
      <c r="NGJ47" s="1140"/>
      <c r="NGK47" s="671"/>
      <c r="NGL47" s="672"/>
      <c r="NGM47" s="740"/>
      <c r="NGN47" s="1140"/>
      <c r="NGO47" s="671"/>
      <c r="NGP47" s="672"/>
      <c r="NGQ47" s="740"/>
      <c r="NGR47" s="1140"/>
      <c r="NGS47" s="671"/>
      <c r="NGT47" s="672"/>
      <c r="NGU47" s="740"/>
      <c r="NGV47" s="1140"/>
      <c r="NGW47" s="671"/>
      <c r="NGX47" s="672"/>
      <c r="NGY47" s="740"/>
      <c r="NGZ47" s="1140"/>
      <c r="NHA47" s="671"/>
      <c r="NHB47" s="672"/>
      <c r="NHC47" s="740"/>
      <c r="NHD47" s="1140"/>
      <c r="NHE47" s="671"/>
      <c r="NHF47" s="672"/>
      <c r="NHG47" s="740"/>
      <c r="NHH47" s="1140"/>
      <c r="NHI47" s="671"/>
      <c r="NHJ47" s="672"/>
      <c r="NHK47" s="740"/>
      <c r="NHL47" s="1140"/>
      <c r="NHM47" s="671"/>
      <c r="NHN47" s="672"/>
      <c r="NHO47" s="740"/>
      <c r="NHP47" s="1140"/>
      <c r="NHQ47" s="671"/>
      <c r="NHR47" s="672"/>
      <c r="NHS47" s="740"/>
      <c r="NHT47" s="1140"/>
      <c r="NHU47" s="671"/>
      <c r="NHV47" s="672"/>
      <c r="NHW47" s="740"/>
      <c r="NHX47" s="1140"/>
      <c r="NHY47" s="671"/>
      <c r="NHZ47" s="672"/>
      <c r="NIA47" s="740"/>
      <c r="NIB47" s="1140"/>
      <c r="NIC47" s="671"/>
      <c r="NID47" s="672"/>
      <c r="NIE47" s="740"/>
      <c r="NIF47" s="1140"/>
      <c r="NIG47" s="671"/>
      <c r="NIH47" s="672"/>
      <c r="NII47" s="740"/>
      <c r="NIJ47" s="1140"/>
      <c r="NIK47" s="671"/>
      <c r="NIL47" s="672"/>
      <c r="NIM47" s="740"/>
      <c r="NIN47" s="1140"/>
      <c r="NIO47" s="671"/>
      <c r="NIP47" s="672"/>
      <c r="NIQ47" s="740"/>
      <c r="NIR47" s="1140"/>
      <c r="NIS47" s="671"/>
      <c r="NIT47" s="672"/>
      <c r="NIU47" s="740"/>
      <c r="NIV47" s="1140"/>
      <c r="NIW47" s="671"/>
      <c r="NIX47" s="672"/>
      <c r="NIY47" s="740"/>
      <c r="NIZ47" s="1140"/>
      <c r="NJA47" s="671"/>
      <c r="NJB47" s="672"/>
      <c r="NJC47" s="740"/>
      <c r="NJD47" s="1140"/>
      <c r="NJE47" s="671"/>
      <c r="NJF47" s="672"/>
      <c r="NJG47" s="740"/>
      <c r="NJH47" s="1140"/>
      <c r="NJI47" s="671"/>
      <c r="NJJ47" s="672"/>
      <c r="NJK47" s="740"/>
      <c r="NJL47" s="1140"/>
      <c r="NJM47" s="671"/>
      <c r="NJN47" s="672"/>
      <c r="NJO47" s="740"/>
      <c r="NJP47" s="1140"/>
      <c r="NJQ47" s="671"/>
      <c r="NJR47" s="672"/>
      <c r="NJS47" s="740"/>
      <c r="NJT47" s="1140"/>
      <c r="NJU47" s="671"/>
      <c r="NJV47" s="672"/>
      <c r="NJW47" s="740"/>
      <c r="NJX47" s="1140"/>
      <c r="NJY47" s="671"/>
      <c r="NJZ47" s="672"/>
      <c r="NKA47" s="740"/>
      <c r="NKB47" s="1140"/>
      <c r="NKC47" s="671"/>
      <c r="NKD47" s="672"/>
      <c r="NKE47" s="740"/>
      <c r="NKF47" s="1140"/>
      <c r="NKG47" s="671"/>
      <c r="NKH47" s="672"/>
      <c r="NKI47" s="740"/>
      <c r="NKJ47" s="1140"/>
      <c r="NKK47" s="671"/>
      <c r="NKL47" s="672"/>
      <c r="NKM47" s="740"/>
      <c r="NKN47" s="1140"/>
      <c r="NKO47" s="671"/>
      <c r="NKP47" s="672"/>
      <c r="NKQ47" s="740"/>
      <c r="NKR47" s="1140"/>
      <c r="NKS47" s="671"/>
      <c r="NKT47" s="672"/>
      <c r="NKU47" s="740"/>
      <c r="NKV47" s="1140"/>
      <c r="NKW47" s="671"/>
      <c r="NKX47" s="672"/>
      <c r="NKY47" s="740"/>
      <c r="NKZ47" s="1140"/>
      <c r="NLA47" s="671"/>
      <c r="NLB47" s="672"/>
      <c r="NLC47" s="740"/>
      <c r="NLD47" s="1140"/>
      <c r="NLE47" s="671"/>
      <c r="NLF47" s="672"/>
      <c r="NLG47" s="740"/>
      <c r="NLH47" s="1140"/>
      <c r="NLI47" s="671"/>
      <c r="NLJ47" s="672"/>
      <c r="NLK47" s="740"/>
      <c r="NLL47" s="1140"/>
      <c r="NLM47" s="671"/>
      <c r="NLN47" s="672"/>
      <c r="NLO47" s="740"/>
      <c r="NLP47" s="1140"/>
      <c r="NLQ47" s="671"/>
      <c r="NLR47" s="672"/>
      <c r="NLS47" s="740"/>
      <c r="NLT47" s="1140"/>
      <c r="NLU47" s="671"/>
      <c r="NLV47" s="672"/>
      <c r="NLW47" s="740"/>
      <c r="NLX47" s="1140"/>
      <c r="NLY47" s="671"/>
      <c r="NLZ47" s="672"/>
      <c r="NMA47" s="740"/>
      <c r="NMB47" s="1140"/>
      <c r="NMC47" s="671"/>
      <c r="NMD47" s="672"/>
      <c r="NME47" s="740"/>
      <c r="NMF47" s="1140"/>
      <c r="NMG47" s="671"/>
      <c r="NMH47" s="672"/>
      <c r="NMI47" s="740"/>
      <c r="NMJ47" s="1140"/>
      <c r="NMK47" s="671"/>
      <c r="NML47" s="672"/>
      <c r="NMM47" s="740"/>
      <c r="NMN47" s="1140"/>
      <c r="NMO47" s="671"/>
      <c r="NMP47" s="672"/>
      <c r="NMQ47" s="740"/>
      <c r="NMR47" s="1140"/>
      <c r="NMS47" s="671"/>
      <c r="NMT47" s="672"/>
      <c r="NMU47" s="740"/>
      <c r="NMV47" s="1140"/>
      <c r="NMW47" s="671"/>
      <c r="NMX47" s="672"/>
      <c r="NMY47" s="740"/>
      <c r="NMZ47" s="1140"/>
      <c r="NNA47" s="671"/>
      <c r="NNB47" s="672"/>
      <c r="NNC47" s="740"/>
      <c r="NND47" s="1140"/>
      <c r="NNE47" s="671"/>
      <c r="NNF47" s="672"/>
      <c r="NNG47" s="740"/>
      <c r="NNH47" s="1140"/>
      <c r="NNI47" s="671"/>
      <c r="NNJ47" s="672"/>
      <c r="NNK47" s="740"/>
      <c r="NNL47" s="1140"/>
      <c r="NNM47" s="671"/>
      <c r="NNN47" s="672"/>
      <c r="NNO47" s="740"/>
      <c r="NNP47" s="1140"/>
      <c r="NNQ47" s="671"/>
      <c r="NNR47" s="672"/>
      <c r="NNS47" s="740"/>
      <c r="NNT47" s="1140"/>
      <c r="NNU47" s="671"/>
      <c r="NNV47" s="672"/>
      <c r="NNW47" s="740"/>
      <c r="NNX47" s="1140"/>
      <c r="NNY47" s="671"/>
      <c r="NNZ47" s="672"/>
      <c r="NOA47" s="740"/>
      <c r="NOB47" s="1140"/>
      <c r="NOC47" s="671"/>
      <c r="NOD47" s="672"/>
      <c r="NOE47" s="740"/>
      <c r="NOF47" s="1140"/>
      <c r="NOG47" s="671"/>
      <c r="NOH47" s="672"/>
      <c r="NOI47" s="740"/>
      <c r="NOJ47" s="1140"/>
      <c r="NOK47" s="671"/>
      <c r="NOL47" s="672"/>
      <c r="NOM47" s="740"/>
      <c r="NON47" s="1140"/>
      <c r="NOO47" s="671"/>
      <c r="NOP47" s="672"/>
      <c r="NOQ47" s="740"/>
      <c r="NOR47" s="1140"/>
      <c r="NOS47" s="671"/>
      <c r="NOT47" s="672"/>
      <c r="NOU47" s="740"/>
      <c r="NOV47" s="1140"/>
      <c r="NOW47" s="671"/>
      <c r="NOX47" s="672"/>
      <c r="NOY47" s="740"/>
      <c r="NOZ47" s="1140"/>
      <c r="NPA47" s="671"/>
      <c r="NPB47" s="672"/>
      <c r="NPC47" s="740"/>
      <c r="NPD47" s="1140"/>
      <c r="NPE47" s="671"/>
      <c r="NPF47" s="672"/>
      <c r="NPG47" s="740"/>
      <c r="NPH47" s="1140"/>
      <c r="NPI47" s="671"/>
      <c r="NPJ47" s="672"/>
      <c r="NPK47" s="740"/>
      <c r="NPL47" s="1140"/>
      <c r="NPM47" s="671"/>
      <c r="NPN47" s="672"/>
      <c r="NPO47" s="740"/>
      <c r="NPP47" s="1140"/>
      <c r="NPQ47" s="671"/>
      <c r="NPR47" s="672"/>
      <c r="NPS47" s="740"/>
      <c r="NPT47" s="1140"/>
      <c r="NPU47" s="671"/>
      <c r="NPV47" s="672"/>
      <c r="NPW47" s="740"/>
      <c r="NPX47" s="1140"/>
      <c r="NPY47" s="671"/>
      <c r="NPZ47" s="672"/>
      <c r="NQA47" s="740"/>
      <c r="NQB47" s="1140"/>
      <c r="NQC47" s="671"/>
      <c r="NQD47" s="672"/>
      <c r="NQE47" s="740"/>
      <c r="NQF47" s="1140"/>
      <c r="NQG47" s="671"/>
      <c r="NQH47" s="672"/>
      <c r="NQI47" s="740"/>
      <c r="NQJ47" s="1140"/>
      <c r="NQK47" s="671"/>
      <c r="NQL47" s="672"/>
      <c r="NQM47" s="740"/>
      <c r="NQN47" s="1140"/>
      <c r="NQO47" s="671"/>
      <c r="NQP47" s="672"/>
      <c r="NQQ47" s="740"/>
      <c r="NQR47" s="1140"/>
      <c r="NQS47" s="671"/>
      <c r="NQT47" s="672"/>
      <c r="NQU47" s="740"/>
      <c r="NQV47" s="1140"/>
      <c r="NQW47" s="671"/>
      <c r="NQX47" s="672"/>
      <c r="NQY47" s="740"/>
      <c r="NQZ47" s="1140"/>
      <c r="NRA47" s="671"/>
      <c r="NRB47" s="672"/>
      <c r="NRC47" s="740"/>
      <c r="NRD47" s="1140"/>
      <c r="NRE47" s="671"/>
      <c r="NRF47" s="672"/>
      <c r="NRG47" s="740"/>
      <c r="NRH47" s="1140"/>
      <c r="NRI47" s="671"/>
      <c r="NRJ47" s="672"/>
      <c r="NRK47" s="740"/>
      <c r="NRL47" s="1140"/>
      <c r="NRM47" s="671"/>
      <c r="NRN47" s="672"/>
      <c r="NRO47" s="740"/>
      <c r="NRP47" s="1140"/>
      <c r="NRQ47" s="671"/>
      <c r="NRR47" s="672"/>
      <c r="NRS47" s="740"/>
      <c r="NRT47" s="1140"/>
      <c r="NRU47" s="671"/>
      <c r="NRV47" s="672"/>
      <c r="NRW47" s="740"/>
      <c r="NRX47" s="1140"/>
      <c r="NRY47" s="671"/>
      <c r="NRZ47" s="672"/>
      <c r="NSA47" s="740"/>
      <c r="NSB47" s="1140"/>
      <c r="NSC47" s="671"/>
      <c r="NSD47" s="672"/>
      <c r="NSE47" s="740"/>
      <c r="NSF47" s="1140"/>
      <c r="NSG47" s="671"/>
      <c r="NSH47" s="672"/>
      <c r="NSI47" s="740"/>
      <c r="NSJ47" s="1140"/>
      <c r="NSK47" s="671"/>
      <c r="NSL47" s="672"/>
      <c r="NSM47" s="740"/>
      <c r="NSN47" s="1140"/>
      <c r="NSO47" s="671"/>
      <c r="NSP47" s="672"/>
      <c r="NSQ47" s="740"/>
      <c r="NSR47" s="1140"/>
      <c r="NSS47" s="671"/>
      <c r="NST47" s="672"/>
      <c r="NSU47" s="740"/>
      <c r="NSV47" s="1140"/>
      <c r="NSW47" s="671"/>
      <c r="NSX47" s="672"/>
      <c r="NSY47" s="740"/>
      <c r="NSZ47" s="1140"/>
      <c r="NTA47" s="671"/>
      <c r="NTB47" s="672"/>
      <c r="NTC47" s="740"/>
      <c r="NTD47" s="1140"/>
      <c r="NTE47" s="671"/>
      <c r="NTF47" s="672"/>
      <c r="NTG47" s="740"/>
      <c r="NTH47" s="1140"/>
      <c r="NTI47" s="671"/>
      <c r="NTJ47" s="672"/>
      <c r="NTK47" s="740"/>
      <c r="NTL47" s="1140"/>
      <c r="NTM47" s="671"/>
      <c r="NTN47" s="672"/>
      <c r="NTO47" s="740"/>
      <c r="NTP47" s="1140"/>
      <c r="NTQ47" s="671"/>
      <c r="NTR47" s="672"/>
      <c r="NTS47" s="740"/>
      <c r="NTT47" s="1140"/>
      <c r="NTU47" s="671"/>
      <c r="NTV47" s="672"/>
      <c r="NTW47" s="740"/>
      <c r="NTX47" s="1140"/>
      <c r="NTY47" s="671"/>
      <c r="NTZ47" s="672"/>
      <c r="NUA47" s="740"/>
      <c r="NUB47" s="1140"/>
      <c r="NUC47" s="671"/>
      <c r="NUD47" s="672"/>
      <c r="NUE47" s="740"/>
      <c r="NUF47" s="1140"/>
      <c r="NUG47" s="671"/>
      <c r="NUH47" s="672"/>
      <c r="NUI47" s="740"/>
      <c r="NUJ47" s="1140"/>
      <c r="NUK47" s="671"/>
      <c r="NUL47" s="672"/>
      <c r="NUM47" s="740"/>
      <c r="NUN47" s="1140"/>
      <c r="NUO47" s="671"/>
      <c r="NUP47" s="672"/>
      <c r="NUQ47" s="740"/>
      <c r="NUR47" s="1140"/>
      <c r="NUS47" s="671"/>
      <c r="NUT47" s="672"/>
      <c r="NUU47" s="740"/>
      <c r="NUV47" s="1140"/>
      <c r="NUW47" s="671"/>
      <c r="NUX47" s="672"/>
      <c r="NUY47" s="740"/>
      <c r="NUZ47" s="1140"/>
      <c r="NVA47" s="671"/>
      <c r="NVB47" s="672"/>
      <c r="NVC47" s="740"/>
      <c r="NVD47" s="1140"/>
      <c r="NVE47" s="671"/>
      <c r="NVF47" s="672"/>
      <c r="NVG47" s="740"/>
      <c r="NVH47" s="1140"/>
      <c r="NVI47" s="671"/>
      <c r="NVJ47" s="672"/>
      <c r="NVK47" s="740"/>
      <c r="NVL47" s="1140"/>
      <c r="NVM47" s="671"/>
      <c r="NVN47" s="672"/>
      <c r="NVO47" s="740"/>
      <c r="NVP47" s="1140"/>
      <c r="NVQ47" s="671"/>
      <c r="NVR47" s="672"/>
      <c r="NVS47" s="740"/>
      <c r="NVT47" s="1140"/>
      <c r="NVU47" s="671"/>
      <c r="NVV47" s="672"/>
      <c r="NVW47" s="740"/>
      <c r="NVX47" s="1140"/>
      <c r="NVY47" s="671"/>
      <c r="NVZ47" s="672"/>
      <c r="NWA47" s="740"/>
      <c r="NWB47" s="1140"/>
      <c r="NWC47" s="671"/>
      <c r="NWD47" s="672"/>
      <c r="NWE47" s="740"/>
      <c r="NWF47" s="1140"/>
      <c r="NWG47" s="671"/>
      <c r="NWH47" s="672"/>
      <c r="NWI47" s="740"/>
      <c r="NWJ47" s="1140"/>
      <c r="NWK47" s="671"/>
      <c r="NWL47" s="672"/>
      <c r="NWM47" s="740"/>
      <c r="NWN47" s="1140"/>
      <c r="NWO47" s="671"/>
      <c r="NWP47" s="672"/>
      <c r="NWQ47" s="740"/>
      <c r="NWR47" s="1140"/>
      <c r="NWS47" s="671"/>
      <c r="NWT47" s="672"/>
      <c r="NWU47" s="740"/>
      <c r="NWV47" s="1140"/>
      <c r="NWW47" s="671"/>
      <c r="NWX47" s="672"/>
      <c r="NWY47" s="740"/>
      <c r="NWZ47" s="1140"/>
      <c r="NXA47" s="671"/>
      <c r="NXB47" s="672"/>
      <c r="NXC47" s="740"/>
      <c r="NXD47" s="1140"/>
      <c r="NXE47" s="671"/>
      <c r="NXF47" s="672"/>
      <c r="NXG47" s="740"/>
      <c r="NXH47" s="1140"/>
      <c r="NXI47" s="671"/>
      <c r="NXJ47" s="672"/>
      <c r="NXK47" s="740"/>
      <c r="NXL47" s="1140"/>
      <c r="NXM47" s="671"/>
      <c r="NXN47" s="672"/>
      <c r="NXO47" s="740"/>
      <c r="NXP47" s="1140"/>
      <c r="NXQ47" s="671"/>
      <c r="NXR47" s="672"/>
      <c r="NXS47" s="740"/>
      <c r="NXT47" s="1140"/>
      <c r="NXU47" s="671"/>
      <c r="NXV47" s="672"/>
      <c r="NXW47" s="740"/>
      <c r="NXX47" s="1140"/>
      <c r="NXY47" s="671"/>
      <c r="NXZ47" s="672"/>
      <c r="NYA47" s="740"/>
      <c r="NYB47" s="1140"/>
      <c r="NYC47" s="671"/>
      <c r="NYD47" s="672"/>
      <c r="NYE47" s="740"/>
      <c r="NYF47" s="1140"/>
      <c r="NYG47" s="671"/>
      <c r="NYH47" s="672"/>
      <c r="NYI47" s="740"/>
      <c r="NYJ47" s="1140"/>
      <c r="NYK47" s="671"/>
      <c r="NYL47" s="672"/>
      <c r="NYM47" s="740"/>
      <c r="NYN47" s="1140"/>
      <c r="NYO47" s="671"/>
      <c r="NYP47" s="672"/>
      <c r="NYQ47" s="740"/>
      <c r="NYR47" s="1140"/>
      <c r="NYS47" s="671"/>
      <c r="NYT47" s="672"/>
      <c r="NYU47" s="740"/>
      <c r="NYV47" s="1140"/>
      <c r="NYW47" s="671"/>
      <c r="NYX47" s="672"/>
      <c r="NYY47" s="740"/>
      <c r="NYZ47" s="1140"/>
      <c r="NZA47" s="671"/>
      <c r="NZB47" s="672"/>
      <c r="NZC47" s="740"/>
      <c r="NZD47" s="1140"/>
      <c r="NZE47" s="671"/>
      <c r="NZF47" s="672"/>
      <c r="NZG47" s="740"/>
      <c r="NZH47" s="1140"/>
      <c r="NZI47" s="671"/>
      <c r="NZJ47" s="672"/>
      <c r="NZK47" s="740"/>
      <c r="NZL47" s="1140"/>
      <c r="NZM47" s="671"/>
      <c r="NZN47" s="672"/>
      <c r="NZO47" s="740"/>
      <c r="NZP47" s="1140"/>
      <c r="NZQ47" s="671"/>
      <c r="NZR47" s="672"/>
      <c r="NZS47" s="740"/>
      <c r="NZT47" s="1140"/>
      <c r="NZU47" s="671"/>
      <c r="NZV47" s="672"/>
      <c r="NZW47" s="740"/>
      <c r="NZX47" s="1140"/>
      <c r="NZY47" s="671"/>
      <c r="NZZ47" s="672"/>
      <c r="OAA47" s="740"/>
      <c r="OAB47" s="1140"/>
      <c r="OAC47" s="671"/>
      <c r="OAD47" s="672"/>
      <c r="OAE47" s="740"/>
      <c r="OAF47" s="1140"/>
      <c r="OAG47" s="671"/>
      <c r="OAH47" s="672"/>
      <c r="OAI47" s="740"/>
      <c r="OAJ47" s="1140"/>
      <c r="OAK47" s="671"/>
      <c r="OAL47" s="672"/>
      <c r="OAM47" s="740"/>
      <c r="OAN47" s="1140"/>
      <c r="OAO47" s="671"/>
      <c r="OAP47" s="672"/>
      <c r="OAQ47" s="740"/>
      <c r="OAR47" s="1140"/>
      <c r="OAS47" s="671"/>
      <c r="OAT47" s="672"/>
      <c r="OAU47" s="740"/>
      <c r="OAV47" s="1140"/>
      <c r="OAW47" s="671"/>
      <c r="OAX47" s="672"/>
      <c r="OAY47" s="740"/>
      <c r="OAZ47" s="1140"/>
      <c r="OBA47" s="671"/>
      <c r="OBB47" s="672"/>
      <c r="OBC47" s="740"/>
      <c r="OBD47" s="1140"/>
      <c r="OBE47" s="671"/>
      <c r="OBF47" s="672"/>
      <c r="OBG47" s="740"/>
      <c r="OBH47" s="1140"/>
      <c r="OBI47" s="671"/>
      <c r="OBJ47" s="672"/>
      <c r="OBK47" s="740"/>
      <c r="OBL47" s="1140"/>
      <c r="OBM47" s="671"/>
      <c r="OBN47" s="672"/>
      <c r="OBO47" s="740"/>
      <c r="OBP47" s="1140"/>
      <c r="OBQ47" s="671"/>
      <c r="OBR47" s="672"/>
      <c r="OBS47" s="740"/>
      <c r="OBT47" s="1140"/>
      <c r="OBU47" s="671"/>
      <c r="OBV47" s="672"/>
      <c r="OBW47" s="740"/>
      <c r="OBX47" s="1140"/>
      <c r="OBY47" s="671"/>
      <c r="OBZ47" s="672"/>
      <c r="OCA47" s="740"/>
      <c r="OCB47" s="1140"/>
      <c r="OCC47" s="671"/>
      <c r="OCD47" s="672"/>
      <c r="OCE47" s="740"/>
      <c r="OCF47" s="1140"/>
      <c r="OCG47" s="671"/>
      <c r="OCH47" s="672"/>
      <c r="OCI47" s="740"/>
      <c r="OCJ47" s="1140"/>
      <c r="OCK47" s="671"/>
      <c r="OCL47" s="672"/>
      <c r="OCM47" s="740"/>
      <c r="OCN47" s="1140"/>
      <c r="OCO47" s="671"/>
      <c r="OCP47" s="672"/>
      <c r="OCQ47" s="740"/>
      <c r="OCR47" s="1140"/>
      <c r="OCS47" s="671"/>
      <c r="OCT47" s="672"/>
      <c r="OCU47" s="740"/>
      <c r="OCV47" s="1140"/>
      <c r="OCW47" s="671"/>
      <c r="OCX47" s="672"/>
      <c r="OCY47" s="740"/>
      <c r="OCZ47" s="1140"/>
      <c r="ODA47" s="671"/>
      <c r="ODB47" s="672"/>
      <c r="ODC47" s="740"/>
      <c r="ODD47" s="1140"/>
      <c r="ODE47" s="671"/>
      <c r="ODF47" s="672"/>
      <c r="ODG47" s="740"/>
      <c r="ODH47" s="1140"/>
      <c r="ODI47" s="671"/>
      <c r="ODJ47" s="672"/>
      <c r="ODK47" s="740"/>
      <c r="ODL47" s="1140"/>
      <c r="ODM47" s="671"/>
      <c r="ODN47" s="672"/>
      <c r="ODO47" s="740"/>
      <c r="ODP47" s="1140"/>
      <c r="ODQ47" s="671"/>
      <c r="ODR47" s="672"/>
      <c r="ODS47" s="740"/>
      <c r="ODT47" s="1140"/>
      <c r="ODU47" s="671"/>
      <c r="ODV47" s="672"/>
      <c r="ODW47" s="740"/>
      <c r="ODX47" s="1140"/>
      <c r="ODY47" s="671"/>
      <c r="ODZ47" s="672"/>
      <c r="OEA47" s="740"/>
      <c r="OEB47" s="1140"/>
      <c r="OEC47" s="671"/>
      <c r="OED47" s="672"/>
      <c r="OEE47" s="740"/>
      <c r="OEF47" s="1140"/>
      <c r="OEG47" s="671"/>
      <c r="OEH47" s="672"/>
      <c r="OEI47" s="740"/>
      <c r="OEJ47" s="1140"/>
      <c r="OEK47" s="671"/>
      <c r="OEL47" s="672"/>
      <c r="OEM47" s="740"/>
      <c r="OEN47" s="1140"/>
      <c r="OEO47" s="671"/>
      <c r="OEP47" s="672"/>
      <c r="OEQ47" s="740"/>
      <c r="OER47" s="1140"/>
      <c r="OES47" s="671"/>
      <c r="OET47" s="672"/>
      <c r="OEU47" s="740"/>
      <c r="OEV47" s="1140"/>
      <c r="OEW47" s="671"/>
      <c r="OEX47" s="672"/>
      <c r="OEY47" s="740"/>
      <c r="OEZ47" s="1140"/>
      <c r="OFA47" s="671"/>
      <c r="OFB47" s="672"/>
      <c r="OFC47" s="740"/>
      <c r="OFD47" s="1140"/>
      <c r="OFE47" s="671"/>
      <c r="OFF47" s="672"/>
      <c r="OFG47" s="740"/>
      <c r="OFH47" s="1140"/>
      <c r="OFI47" s="671"/>
      <c r="OFJ47" s="672"/>
      <c r="OFK47" s="740"/>
      <c r="OFL47" s="1140"/>
      <c r="OFM47" s="671"/>
      <c r="OFN47" s="672"/>
      <c r="OFO47" s="740"/>
      <c r="OFP47" s="1140"/>
      <c r="OFQ47" s="671"/>
      <c r="OFR47" s="672"/>
      <c r="OFS47" s="740"/>
      <c r="OFT47" s="1140"/>
      <c r="OFU47" s="671"/>
      <c r="OFV47" s="672"/>
      <c r="OFW47" s="740"/>
      <c r="OFX47" s="1140"/>
      <c r="OFY47" s="671"/>
      <c r="OFZ47" s="672"/>
      <c r="OGA47" s="740"/>
      <c r="OGB47" s="1140"/>
      <c r="OGC47" s="671"/>
      <c r="OGD47" s="672"/>
      <c r="OGE47" s="740"/>
      <c r="OGF47" s="1140"/>
      <c r="OGG47" s="671"/>
      <c r="OGH47" s="672"/>
      <c r="OGI47" s="740"/>
      <c r="OGJ47" s="1140"/>
      <c r="OGK47" s="671"/>
      <c r="OGL47" s="672"/>
      <c r="OGM47" s="740"/>
      <c r="OGN47" s="1140"/>
      <c r="OGO47" s="671"/>
      <c r="OGP47" s="672"/>
      <c r="OGQ47" s="740"/>
      <c r="OGR47" s="1140"/>
      <c r="OGS47" s="671"/>
      <c r="OGT47" s="672"/>
      <c r="OGU47" s="740"/>
      <c r="OGV47" s="1140"/>
      <c r="OGW47" s="671"/>
      <c r="OGX47" s="672"/>
      <c r="OGY47" s="740"/>
      <c r="OGZ47" s="1140"/>
      <c r="OHA47" s="671"/>
      <c r="OHB47" s="672"/>
      <c r="OHC47" s="740"/>
      <c r="OHD47" s="1140"/>
      <c r="OHE47" s="671"/>
      <c r="OHF47" s="672"/>
      <c r="OHG47" s="740"/>
      <c r="OHH47" s="1140"/>
      <c r="OHI47" s="671"/>
      <c r="OHJ47" s="672"/>
      <c r="OHK47" s="740"/>
      <c r="OHL47" s="1140"/>
      <c r="OHM47" s="671"/>
      <c r="OHN47" s="672"/>
      <c r="OHO47" s="740"/>
      <c r="OHP47" s="1140"/>
      <c r="OHQ47" s="671"/>
      <c r="OHR47" s="672"/>
      <c r="OHS47" s="740"/>
      <c r="OHT47" s="1140"/>
      <c r="OHU47" s="671"/>
      <c r="OHV47" s="672"/>
      <c r="OHW47" s="740"/>
      <c r="OHX47" s="1140"/>
      <c r="OHY47" s="671"/>
      <c r="OHZ47" s="672"/>
      <c r="OIA47" s="740"/>
      <c r="OIB47" s="1140"/>
      <c r="OIC47" s="671"/>
      <c r="OID47" s="672"/>
      <c r="OIE47" s="740"/>
      <c r="OIF47" s="1140"/>
      <c r="OIG47" s="671"/>
      <c r="OIH47" s="672"/>
      <c r="OII47" s="740"/>
      <c r="OIJ47" s="1140"/>
      <c r="OIK47" s="671"/>
      <c r="OIL47" s="672"/>
      <c r="OIM47" s="740"/>
      <c r="OIN47" s="1140"/>
      <c r="OIO47" s="671"/>
      <c r="OIP47" s="672"/>
      <c r="OIQ47" s="740"/>
      <c r="OIR47" s="1140"/>
      <c r="OIS47" s="671"/>
      <c r="OIT47" s="672"/>
      <c r="OIU47" s="740"/>
      <c r="OIV47" s="1140"/>
      <c r="OIW47" s="671"/>
      <c r="OIX47" s="672"/>
      <c r="OIY47" s="740"/>
      <c r="OIZ47" s="1140"/>
      <c r="OJA47" s="671"/>
      <c r="OJB47" s="672"/>
      <c r="OJC47" s="740"/>
      <c r="OJD47" s="1140"/>
      <c r="OJE47" s="671"/>
      <c r="OJF47" s="672"/>
      <c r="OJG47" s="740"/>
      <c r="OJH47" s="1140"/>
      <c r="OJI47" s="671"/>
      <c r="OJJ47" s="672"/>
      <c r="OJK47" s="740"/>
      <c r="OJL47" s="1140"/>
      <c r="OJM47" s="671"/>
      <c r="OJN47" s="672"/>
      <c r="OJO47" s="740"/>
      <c r="OJP47" s="1140"/>
      <c r="OJQ47" s="671"/>
      <c r="OJR47" s="672"/>
      <c r="OJS47" s="740"/>
      <c r="OJT47" s="1140"/>
      <c r="OJU47" s="671"/>
      <c r="OJV47" s="672"/>
      <c r="OJW47" s="740"/>
      <c r="OJX47" s="1140"/>
      <c r="OJY47" s="671"/>
      <c r="OJZ47" s="672"/>
      <c r="OKA47" s="740"/>
      <c r="OKB47" s="1140"/>
      <c r="OKC47" s="671"/>
      <c r="OKD47" s="672"/>
      <c r="OKE47" s="740"/>
      <c r="OKF47" s="1140"/>
      <c r="OKG47" s="671"/>
      <c r="OKH47" s="672"/>
      <c r="OKI47" s="740"/>
      <c r="OKJ47" s="1140"/>
      <c r="OKK47" s="671"/>
      <c r="OKL47" s="672"/>
      <c r="OKM47" s="740"/>
      <c r="OKN47" s="1140"/>
      <c r="OKO47" s="671"/>
      <c r="OKP47" s="672"/>
      <c r="OKQ47" s="740"/>
      <c r="OKR47" s="1140"/>
      <c r="OKS47" s="671"/>
      <c r="OKT47" s="672"/>
      <c r="OKU47" s="740"/>
      <c r="OKV47" s="1140"/>
      <c r="OKW47" s="671"/>
      <c r="OKX47" s="672"/>
      <c r="OKY47" s="740"/>
      <c r="OKZ47" s="1140"/>
      <c r="OLA47" s="671"/>
      <c r="OLB47" s="672"/>
      <c r="OLC47" s="740"/>
      <c r="OLD47" s="1140"/>
      <c r="OLE47" s="671"/>
      <c r="OLF47" s="672"/>
      <c r="OLG47" s="740"/>
      <c r="OLH47" s="1140"/>
      <c r="OLI47" s="671"/>
      <c r="OLJ47" s="672"/>
      <c r="OLK47" s="740"/>
      <c r="OLL47" s="1140"/>
      <c r="OLM47" s="671"/>
      <c r="OLN47" s="672"/>
      <c r="OLO47" s="740"/>
      <c r="OLP47" s="1140"/>
      <c r="OLQ47" s="671"/>
      <c r="OLR47" s="672"/>
      <c r="OLS47" s="740"/>
      <c r="OLT47" s="1140"/>
      <c r="OLU47" s="671"/>
      <c r="OLV47" s="672"/>
      <c r="OLW47" s="740"/>
      <c r="OLX47" s="1140"/>
      <c r="OLY47" s="671"/>
      <c r="OLZ47" s="672"/>
      <c r="OMA47" s="740"/>
      <c r="OMB47" s="1140"/>
      <c r="OMC47" s="671"/>
      <c r="OMD47" s="672"/>
      <c r="OME47" s="740"/>
      <c r="OMF47" s="1140"/>
      <c r="OMG47" s="671"/>
      <c r="OMH47" s="672"/>
      <c r="OMI47" s="740"/>
      <c r="OMJ47" s="1140"/>
      <c r="OMK47" s="671"/>
      <c r="OML47" s="672"/>
      <c r="OMM47" s="740"/>
      <c r="OMN47" s="1140"/>
      <c r="OMO47" s="671"/>
      <c r="OMP47" s="672"/>
      <c r="OMQ47" s="740"/>
      <c r="OMR47" s="1140"/>
      <c r="OMS47" s="671"/>
      <c r="OMT47" s="672"/>
      <c r="OMU47" s="740"/>
      <c r="OMV47" s="1140"/>
      <c r="OMW47" s="671"/>
      <c r="OMX47" s="672"/>
      <c r="OMY47" s="740"/>
      <c r="OMZ47" s="1140"/>
      <c r="ONA47" s="671"/>
      <c r="ONB47" s="672"/>
      <c r="ONC47" s="740"/>
      <c r="OND47" s="1140"/>
      <c r="ONE47" s="671"/>
      <c r="ONF47" s="672"/>
      <c r="ONG47" s="740"/>
      <c r="ONH47" s="1140"/>
      <c r="ONI47" s="671"/>
      <c r="ONJ47" s="672"/>
      <c r="ONK47" s="740"/>
      <c r="ONL47" s="1140"/>
      <c r="ONM47" s="671"/>
      <c r="ONN47" s="672"/>
      <c r="ONO47" s="740"/>
      <c r="ONP47" s="1140"/>
      <c r="ONQ47" s="671"/>
      <c r="ONR47" s="672"/>
      <c r="ONS47" s="740"/>
      <c r="ONT47" s="1140"/>
      <c r="ONU47" s="671"/>
      <c r="ONV47" s="672"/>
      <c r="ONW47" s="740"/>
      <c r="ONX47" s="1140"/>
      <c r="ONY47" s="671"/>
      <c r="ONZ47" s="672"/>
      <c r="OOA47" s="740"/>
      <c r="OOB47" s="1140"/>
      <c r="OOC47" s="671"/>
      <c r="OOD47" s="672"/>
      <c r="OOE47" s="740"/>
      <c r="OOF47" s="1140"/>
      <c r="OOG47" s="671"/>
      <c r="OOH47" s="672"/>
      <c r="OOI47" s="740"/>
      <c r="OOJ47" s="1140"/>
      <c r="OOK47" s="671"/>
      <c r="OOL47" s="672"/>
      <c r="OOM47" s="740"/>
      <c r="OON47" s="1140"/>
      <c r="OOO47" s="671"/>
      <c r="OOP47" s="672"/>
      <c r="OOQ47" s="740"/>
      <c r="OOR47" s="1140"/>
      <c r="OOS47" s="671"/>
      <c r="OOT47" s="672"/>
      <c r="OOU47" s="740"/>
      <c r="OOV47" s="1140"/>
      <c r="OOW47" s="671"/>
      <c r="OOX47" s="672"/>
      <c r="OOY47" s="740"/>
      <c r="OOZ47" s="1140"/>
      <c r="OPA47" s="671"/>
      <c r="OPB47" s="672"/>
      <c r="OPC47" s="740"/>
      <c r="OPD47" s="1140"/>
      <c r="OPE47" s="671"/>
      <c r="OPF47" s="672"/>
      <c r="OPG47" s="740"/>
      <c r="OPH47" s="1140"/>
      <c r="OPI47" s="671"/>
      <c r="OPJ47" s="672"/>
      <c r="OPK47" s="740"/>
      <c r="OPL47" s="1140"/>
      <c r="OPM47" s="671"/>
      <c r="OPN47" s="672"/>
      <c r="OPO47" s="740"/>
      <c r="OPP47" s="1140"/>
      <c r="OPQ47" s="671"/>
      <c r="OPR47" s="672"/>
      <c r="OPS47" s="740"/>
      <c r="OPT47" s="1140"/>
      <c r="OPU47" s="671"/>
      <c r="OPV47" s="672"/>
      <c r="OPW47" s="740"/>
      <c r="OPX47" s="1140"/>
      <c r="OPY47" s="671"/>
      <c r="OPZ47" s="672"/>
      <c r="OQA47" s="740"/>
      <c r="OQB47" s="1140"/>
      <c r="OQC47" s="671"/>
      <c r="OQD47" s="672"/>
      <c r="OQE47" s="740"/>
      <c r="OQF47" s="1140"/>
      <c r="OQG47" s="671"/>
      <c r="OQH47" s="672"/>
      <c r="OQI47" s="740"/>
      <c r="OQJ47" s="1140"/>
      <c r="OQK47" s="671"/>
      <c r="OQL47" s="672"/>
      <c r="OQM47" s="740"/>
      <c r="OQN47" s="1140"/>
      <c r="OQO47" s="671"/>
      <c r="OQP47" s="672"/>
      <c r="OQQ47" s="740"/>
      <c r="OQR47" s="1140"/>
      <c r="OQS47" s="671"/>
      <c r="OQT47" s="672"/>
      <c r="OQU47" s="740"/>
      <c r="OQV47" s="1140"/>
      <c r="OQW47" s="671"/>
      <c r="OQX47" s="672"/>
      <c r="OQY47" s="740"/>
      <c r="OQZ47" s="1140"/>
      <c r="ORA47" s="671"/>
      <c r="ORB47" s="672"/>
      <c r="ORC47" s="740"/>
      <c r="ORD47" s="1140"/>
      <c r="ORE47" s="671"/>
      <c r="ORF47" s="672"/>
      <c r="ORG47" s="740"/>
      <c r="ORH47" s="1140"/>
      <c r="ORI47" s="671"/>
      <c r="ORJ47" s="672"/>
      <c r="ORK47" s="740"/>
      <c r="ORL47" s="1140"/>
      <c r="ORM47" s="671"/>
      <c r="ORN47" s="672"/>
      <c r="ORO47" s="740"/>
      <c r="ORP47" s="1140"/>
      <c r="ORQ47" s="671"/>
      <c r="ORR47" s="672"/>
      <c r="ORS47" s="740"/>
      <c r="ORT47" s="1140"/>
      <c r="ORU47" s="671"/>
      <c r="ORV47" s="672"/>
      <c r="ORW47" s="740"/>
      <c r="ORX47" s="1140"/>
      <c r="ORY47" s="671"/>
      <c r="ORZ47" s="672"/>
      <c r="OSA47" s="740"/>
      <c r="OSB47" s="1140"/>
      <c r="OSC47" s="671"/>
      <c r="OSD47" s="672"/>
      <c r="OSE47" s="740"/>
      <c r="OSF47" s="1140"/>
      <c r="OSG47" s="671"/>
      <c r="OSH47" s="672"/>
      <c r="OSI47" s="740"/>
      <c r="OSJ47" s="1140"/>
      <c r="OSK47" s="671"/>
      <c r="OSL47" s="672"/>
      <c r="OSM47" s="740"/>
      <c r="OSN47" s="1140"/>
      <c r="OSO47" s="671"/>
      <c r="OSP47" s="672"/>
      <c r="OSQ47" s="740"/>
      <c r="OSR47" s="1140"/>
      <c r="OSS47" s="671"/>
      <c r="OST47" s="672"/>
      <c r="OSU47" s="740"/>
      <c r="OSV47" s="1140"/>
      <c r="OSW47" s="671"/>
      <c r="OSX47" s="672"/>
      <c r="OSY47" s="740"/>
      <c r="OSZ47" s="1140"/>
      <c r="OTA47" s="671"/>
      <c r="OTB47" s="672"/>
      <c r="OTC47" s="740"/>
      <c r="OTD47" s="1140"/>
      <c r="OTE47" s="671"/>
      <c r="OTF47" s="672"/>
      <c r="OTG47" s="740"/>
      <c r="OTH47" s="1140"/>
      <c r="OTI47" s="671"/>
      <c r="OTJ47" s="672"/>
      <c r="OTK47" s="740"/>
      <c r="OTL47" s="1140"/>
      <c r="OTM47" s="671"/>
      <c r="OTN47" s="672"/>
      <c r="OTO47" s="740"/>
      <c r="OTP47" s="1140"/>
      <c r="OTQ47" s="671"/>
      <c r="OTR47" s="672"/>
      <c r="OTS47" s="740"/>
      <c r="OTT47" s="1140"/>
      <c r="OTU47" s="671"/>
      <c r="OTV47" s="672"/>
      <c r="OTW47" s="740"/>
      <c r="OTX47" s="1140"/>
      <c r="OTY47" s="671"/>
      <c r="OTZ47" s="672"/>
      <c r="OUA47" s="740"/>
      <c r="OUB47" s="1140"/>
      <c r="OUC47" s="671"/>
      <c r="OUD47" s="672"/>
      <c r="OUE47" s="740"/>
      <c r="OUF47" s="1140"/>
      <c r="OUG47" s="671"/>
      <c r="OUH47" s="672"/>
      <c r="OUI47" s="740"/>
      <c r="OUJ47" s="1140"/>
      <c r="OUK47" s="671"/>
      <c r="OUL47" s="672"/>
      <c r="OUM47" s="740"/>
      <c r="OUN47" s="1140"/>
      <c r="OUO47" s="671"/>
      <c r="OUP47" s="672"/>
      <c r="OUQ47" s="740"/>
      <c r="OUR47" s="1140"/>
      <c r="OUS47" s="671"/>
      <c r="OUT47" s="672"/>
      <c r="OUU47" s="740"/>
      <c r="OUV47" s="1140"/>
      <c r="OUW47" s="671"/>
      <c r="OUX47" s="672"/>
      <c r="OUY47" s="740"/>
      <c r="OUZ47" s="1140"/>
      <c r="OVA47" s="671"/>
      <c r="OVB47" s="672"/>
      <c r="OVC47" s="740"/>
      <c r="OVD47" s="1140"/>
      <c r="OVE47" s="671"/>
      <c r="OVF47" s="672"/>
      <c r="OVG47" s="740"/>
      <c r="OVH47" s="1140"/>
      <c r="OVI47" s="671"/>
      <c r="OVJ47" s="672"/>
      <c r="OVK47" s="740"/>
      <c r="OVL47" s="1140"/>
      <c r="OVM47" s="671"/>
      <c r="OVN47" s="672"/>
      <c r="OVO47" s="740"/>
      <c r="OVP47" s="1140"/>
      <c r="OVQ47" s="671"/>
      <c r="OVR47" s="672"/>
      <c r="OVS47" s="740"/>
      <c r="OVT47" s="1140"/>
      <c r="OVU47" s="671"/>
      <c r="OVV47" s="672"/>
      <c r="OVW47" s="740"/>
      <c r="OVX47" s="1140"/>
      <c r="OVY47" s="671"/>
      <c r="OVZ47" s="672"/>
      <c r="OWA47" s="740"/>
      <c r="OWB47" s="1140"/>
      <c r="OWC47" s="671"/>
      <c r="OWD47" s="672"/>
      <c r="OWE47" s="740"/>
      <c r="OWF47" s="1140"/>
      <c r="OWG47" s="671"/>
      <c r="OWH47" s="672"/>
      <c r="OWI47" s="740"/>
      <c r="OWJ47" s="1140"/>
      <c r="OWK47" s="671"/>
      <c r="OWL47" s="672"/>
      <c r="OWM47" s="740"/>
      <c r="OWN47" s="1140"/>
      <c r="OWO47" s="671"/>
      <c r="OWP47" s="672"/>
      <c r="OWQ47" s="740"/>
      <c r="OWR47" s="1140"/>
      <c r="OWS47" s="671"/>
      <c r="OWT47" s="672"/>
      <c r="OWU47" s="740"/>
      <c r="OWV47" s="1140"/>
      <c r="OWW47" s="671"/>
      <c r="OWX47" s="672"/>
      <c r="OWY47" s="740"/>
      <c r="OWZ47" s="1140"/>
      <c r="OXA47" s="671"/>
      <c r="OXB47" s="672"/>
      <c r="OXC47" s="740"/>
      <c r="OXD47" s="1140"/>
      <c r="OXE47" s="671"/>
      <c r="OXF47" s="672"/>
      <c r="OXG47" s="740"/>
      <c r="OXH47" s="1140"/>
      <c r="OXI47" s="671"/>
      <c r="OXJ47" s="672"/>
      <c r="OXK47" s="740"/>
      <c r="OXL47" s="1140"/>
      <c r="OXM47" s="671"/>
      <c r="OXN47" s="672"/>
      <c r="OXO47" s="740"/>
      <c r="OXP47" s="1140"/>
      <c r="OXQ47" s="671"/>
      <c r="OXR47" s="672"/>
      <c r="OXS47" s="740"/>
      <c r="OXT47" s="1140"/>
      <c r="OXU47" s="671"/>
      <c r="OXV47" s="672"/>
      <c r="OXW47" s="740"/>
      <c r="OXX47" s="1140"/>
      <c r="OXY47" s="671"/>
      <c r="OXZ47" s="672"/>
      <c r="OYA47" s="740"/>
      <c r="OYB47" s="1140"/>
      <c r="OYC47" s="671"/>
      <c r="OYD47" s="672"/>
      <c r="OYE47" s="740"/>
      <c r="OYF47" s="1140"/>
      <c r="OYG47" s="671"/>
      <c r="OYH47" s="672"/>
      <c r="OYI47" s="740"/>
      <c r="OYJ47" s="1140"/>
      <c r="OYK47" s="671"/>
      <c r="OYL47" s="672"/>
      <c r="OYM47" s="740"/>
      <c r="OYN47" s="1140"/>
      <c r="OYO47" s="671"/>
      <c r="OYP47" s="672"/>
      <c r="OYQ47" s="740"/>
      <c r="OYR47" s="1140"/>
      <c r="OYS47" s="671"/>
      <c r="OYT47" s="672"/>
      <c r="OYU47" s="740"/>
      <c r="OYV47" s="1140"/>
      <c r="OYW47" s="671"/>
      <c r="OYX47" s="672"/>
      <c r="OYY47" s="740"/>
      <c r="OYZ47" s="1140"/>
      <c r="OZA47" s="671"/>
      <c r="OZB47" s="672"/>
      <c r="OZC47" s="740"/>
      <c r="OZD47" s="1140"/>
      <c r="OZE47" s="671"/>
      <c r="OZF47" s="672"/>
      <c r="OZG47" s="740"/>
      <c r="OZH47" s="1140"/>
      <c r="OZI47" s="671"/>
      <c r="OZJ47" s="672"/>
      <c r="OZK47" s="740"/>
      <c r="OZL47" s="1140"/>
      <c r="OZM47" s="671"/>
      <c r="OZN47" s="672"/>
      <c r="OZO47" s="740"/>
      <c r="OZP47" s="1140"/>
      <c r="OZQ47" s="671"/>
      <c r="OZR47" s="672"/>
      <c r="OZS47" s="740"/>
      <c r="OZT47" s="1140"/>
      <c r="OZU47" s="671"/>
      <c r="OZV47" s="672"/>
      <c r="OZW47" s="740"/>
      <c r="OZX47" s="1140"/>
      <c r="OZY47" s="671"/>
      <c r="OZZ47" s="672"/>
      <c r="PAA47" s="740"/>
      <c r="PAB47" s="1140"/>
      <c r="PAC47" s="671"/>
      <c r="PAD47" s="672"/>
      <c r="PAE47" s="740"/>
      <c r="PAF47" s="1140"/>
      <c r="PAG47" s="671"/>
      <c r="PAH47" s="672"/>
      <c r="PAI47" s="740"/>
      <c r="PAJ47" s="1140"/>
      <c r="PAK47" s="671"/>
      <c r="PAL47" s="672"/>
      <c r="PAM47" s="740"/>
      <c r="PAN47" s="1140"/>
      <c r="PAO47" s="671"/>
      <c r="PAP47" s="672"/>
      <c r="PAQ47" s="740"/>
      <c r="PAR47" s="1140"/>
      <c r="PAS47" s="671"/>
      <c r="PAT47" s="672"/>
      <c r="PAU47" s="740"/>
      <c r="PAV47" s="1140"/>
      <c r="PAW47" s="671"/>
      <c r="PAX47" s="672"/>
      <c r="PAY47" s="740"/>
      <c r="PAZ47" s="1140"/>
      <c r="PBA47" s="671"/>
      <c r="PBB47" s="672"/>
      <c r="PBC47" s="740"/>
      <c r="PBD47" s="1140"/>
      <c r="PBE47" s="671"/>
      <c r="PBF47" s="672"/>
      <c r="PBG47" s="740"/>
      <c r="PBH47" s="1140"/>
      <c r="PBI47" s="671"/>
      <c r="PBJ47" s="672"/>
      <c r="PBK47" s="740"/>
      <c r="PBL47" s="1140"/>
      <c r="PBM47" s="671"/>
      <c r="PBN47" s="672"/>
      <c r="PBO47" s="740"/>
      <c r="PBP47" s="1140"/>
      <c r="PBQ47" s="671"/>
      <c r="PBR47" s="672"/>
      <c r="PBS47" s="740"/>
      <c r="PBT47" s="1140"/>
      <c r="PBU47" s="671"/>
      <c r="PBV47" s="672"/>
      <c r="PBW47" s="740"/>
      <c r="PBX47" s="1140"/>
      <c r="PBY47" s="671"/>
      <c r="PBZ47" s="672"/>
      <c r="PCA47" s="740"/>
      <c r="PCB47" s="1140"/>
      <c r="PCC47" s="671"/>
      <c r="PCD47" s="672"/>
      <c r="PCE47" s="740"/>
      <c r="PCF47" s="1140"/>
      <c r="PCG47" s="671"/>
      <c r="PCH47" s="672"/>
      <c r="PCI47" s="740"/>
      <c r="PCJ47" s="1140"/>
      <c r="PCK47" s="671"/>
      <c r="PCL47" s="672"/>
      <c r="PCM47" s="740"/>
      <c r="PCN47" s="1140"/>
      <c r="PCO47" s="671"/>
      <c r="PCP47" s="672"/>
      <c r="PCQ47" s="740"/>
      <c r="PCR47" s="1140"/>
      <c r="PCS47" s="671"/>
      <c r="PCT47" s="672"/>
      <c r="PCU47" s="740"/>
      <c r="PCV47" s="1140"/>
      <c r="PCW47" s="671"/>
      <c r="PCX47" s="672"/>
      <c r="PCY47" s="740"/>
      <c r="PCZ47" s="1140"/>
      <c r="PDA47" s="671"/>
      <c r="PDB47" s="672"/>
      <c r="PDC47" s="740"/>
      <c r="PDD47" s="1140"/>
      <c r="PDE47" s="671"/>
      <c r="PDF47" s="672"/>
      <c r="PDG47" s="740"/>
      <c r="PDH47" s="1140"/>
      <c r="PDI47" s="671"/>
      <c r="PDJ47" s="672"/>
      <c r="PDK47" s="740"/>
      <c r="PDL47" s="1140"/>
      <c r="PDM47" s="671"/>
      <c r="PDN47" s="672"/>
      <c r="PDO47" s="740"/>
      <c r="PDP47" s="1140"/>
      <c r="PDQ47" s="671"/>
      <c r="PDR47" s="672"/>
      <c r="PDS47" s="740"/>
      <c r="PDT47" s="1140"/>
      <c r="PDU47" s="671"/>
      <c r="PDV47" s="672"/>
      <c r="PDW47" s="740"/>
      <c r="PDX47" s="1140"/>
      <c r="PDY47" s="671"/>
      <c r="PDZ47" s="672"/>
      <c r="PEA47" s="740"/>
      <c r="PEB47" s="1140"/>
      <c r="PEC47" s="671"/>
      <c r="PED47" s="672"/>
      <c r="PEE47" s="740"/>
      <c r="PEF47" s="1140"/>
      <c r="PEG47" s="671"/>
      <c r="PEH47" s="672"/>
      <c r="PEI47" s="740"/>
      <c r="PEJ47" s="1140"/>
      <c r="PEK47" s="671"/>
      <c r="PEL47" s="672"/>
      <c r="PEM47" s="740"/>
      <c r="PEN47" s="1140"/>
      <c r="PEO47" s="671"/>
      <c r="PEP47" s="672"/>
      <c r="PEQ47" s="740"/>
      <c r="PER47" s="1140"/>
      <c r="PES47" s="671"/>
      <c r="PET47" s="672"/>
      <c r="PEU47" s="740"/>
      <c r="PEV47" s="1140"/>
      <c r="PEW47" s="671"/>
      <c r="PEX47" s="672"/>
      <c r="PEY47" s="740"/>
      <c r="PEZ47" s="1140"/>
      <c r="PFA47" s="671"/>
      <c r="PFB47" s="672"/>
      <c r="PFC47" s="740"/>
      <c r="PFD47" s="1140"/>
      <c r="PFE47" s="671"/>
      <c r="PFF47" s="672"/>
      <c r="PFG47" s="740"/>
      <c r="PFH47" s="1140"/>
      <c r="PFI47" s="671"/>
      <c r="PFJ47" s="672"/>
      <c r="PFK47" s="740"/>
      <c r="PFL47" s="1140"/>
      <c r="PFM47" s="671"/>
      <c r="PFN47" s="672"/>
      <c r="PFO47" s="740"/>
      <c r="PFP47" s="1140"/>
      <c r="PFQ47" s="671"/>
      <c r="PFR47" s="672"/>
      <c r="PFS47" s="740"/>
      <c r="PFT47" s="1140"/>
      <c r="PFU47" s="671"/>
      <c r="PFV47" s="672"/>
      <c r="PFW47" s="740"/>
      <c r="PFX47" s="1140"/>
      <c r="PFY47" s="671"/>
      <c r="PFZ47" s="672"/>
      <c r="PGA47" s="740"/>
      <c r="PGB47" s="1140"/>
      <c r="PGC47" s="671"/>
      <c r="PGD47" s="672"/>
      <c r="PGE47" s="740"/>
      <c r="PGF47" s="1140"/>
      <c r="PGG47" s="671"/>
      <c r="PGH47" s="672"/>
      <c r="PGI47" s="740"/>
      <c r="PGJ47" s="1140"/>
      <c r="PGK47" s="671"/>
      <c r="PGL47" s="672"/>
      <c r="PGM47" s="740"/>
      <c r="PGN47" s="1140"/>
      <c r="PGO47" s="671"/>
      <c r="PGP47" s="672"/>
      <c r="PGQ47" s="740"/>
      <c r="PGR47" s="1140"/>
      <c r="PGS47" s="671"/>
      <c r="PGT47" s="672"/>
      <c r="PGU47" s="740"/>
      <c r="PGV47" s="1140"/>
      <c r="PGW47" s="671"/>
      <c r="PGX47" s="672"/>
      <c r="PGY47" s="740"/>
      <c r="PGZ47" s="1140"/>
      <c r="PHA47" s="671"/>
      <c r="PHB47" s="672"/>
      <c r="PHC47" s="740"/>
      <c r="PHD47" s="1140"/>
      <c r="PHE47" s="671"/>
      <c r="PHF47" s="672"/>
      <c r="PHG47" s="740"/>
      <c r="PHH47" s="1140"/>
      <c r="PHI47" s="671"/>
      <c r="PHJ47" s="672"/>
      <c r="PHK47" s="740"/>
      <c r="PHL47" s="1140"/>
      <c r="PHM47" s="671"/>
      <c r="PHN47" s="672"/>
      <c r="PHO47" s="740"/>
      <c r="PHP47" s="1140"/>
      <c r="PHQ47" s="671"/>
      <c r="PHR47" s="672"/>
      <c r="PHS47" s="740"/>
      <c r="PHT47" s="1140"/>
      <c r="PHU47" s="671"/>
      <c r="PHV47" s="672"/>
      <c r="PHW47" s="740"/>
      <c r="PHX47" s="1140"/>
      <c r="PHY47" s="671"/>
      <c r="PHZ47" s="672"/>
      <c r="PIA47" s="740"/>
      <c r="PIB47" s="1140"/>
      <c r="PIC47" s="671"/>
      <c r="PID47" s="672"/>
      <c r="PIE47" s="740"/>
      <c r="PIF47" s="1140"/>
      <c r="PIG47" s="671"/>
      <c r="PIH47" s="672"/>
      <c r="PII47" s="740"/>
      <c r="PIJ47" s="1140"/>
      <c r="PIK47" s="671"/>
      <c r="PIL47" s="672"/>
      <c r="PIM47" s="740"/>
      <c r="PIN47" s="1140"/>
      <c r="PIO47" s="671"/>
      <c r="PIP47" s="672"/>
      <c r="PIQ47" s="740"/>
      <c r="PIR47" s="1140"/>
      <c r="PIS47" s="671"/>
      <c r="PIT47" s="672"/>
      <c r="PIU47" s="740"/>
      <c r="PIV47" s="1140"/>
      <c r="PIW47" s="671"/>
      <c r="PIX47" s="672"/>
      <c r="PIY47" s="740"/>
      <c r="PIZ47" s="1140"/>
      <c r="PJA47" s="671"/>
      <c r="PJB47" s="672"/>
      <c r="PJC47" s="740"/>
      <c r="PJD47" s="1140"/>
      <c r="PJE47" s="671"/>
      <c r="PJF47" s="672"/>
      <c r="PJG47" s="740"/>
      <c r="PJH47" s="1140"/>
      <c r="PJI47" s="671"/>
      <c r="PJJ47" s="672"/>
      <c r="PJK47" s="740"/>
      <c r="PJL47" s="1140"/>
      <c r="PJM47" s="671"/>
      <c r="PJN47" s="672"/>
      <c r="PJO47" s="740"/>
      <c r="PJP47" s="1140"/>
      <c r="PJQ47" s="671"/>
      <c r="PJR47" s="672"/>
      <c r="PJS47" s="740"/>
      <c r="PJT47" s="1140"/>
      <c r="PJU47" s="671"/>
      <c r="PJV47" s="672"/>
      <c r="PJW47" s="740"/>
      <c r="PJX47" s="1140"/>
      <c r="PJY47" s="671"/>
      <c r="PJZ47" s="672"/>
      <c r="PKA47" s="740"/>
      <c r="PKB47" s="1140"/>
      <c r="PKC47" s="671"/>
      <c r="PKD47" s="672"/>
      <c r="PKE47" s="740"/>
      <c r="PKF47" s="1140"/>
      <c r="PKG47" s="671"/>
      <c r="PKH47" s="672"/>
      <c r="PKI47" s="740"/>
      <c r="PKJ47" s="1140"/>
      <c r="PKK47" s="671"/>
      <c r="PKL47" s="672"/>
      <c r="PKM47" s="740"/>
      <c r="PKN47" s="1140"/>
      <c r="PKO47" s="671"/>
      <c r="PKP47" s="672"/>
      <c r="PKQ47" s="740"/>
      <c r="PKR47" s="1140"/>
      <c r="PKS47" s="671"/>
      <c r="PKT47" s="672"/>
      <c r="PKU47" s="740"/>
      <c r="PKV47" s="1140"/>
      <c r="PKW47" s="671"/>
      <c r="PKX47" s="672"/>
      <c r="PKY47" s="740"/>
      <c r="PKZ47" s="1140"/>
      <c r="PLA47" s="671"/>
      <c r="PLB47" s="672"/>
      <c r="PLC47" s="740"/>
      <c r="PLD47" s="1140"/>
      <c r="PLE47" s="671"/>
      <c r="PLF47" s="672"/>
      <c r="PLG47" s="740"/>
      <c r="PLH47" s="1140"/>
      <c r="PLI47" s="671"/>
      <c r="PLJ47" s="672"/>
      <c r="PLK47" s="740"/>
      <c r="PLL47" s="1140"/>
      <c r="PLM47" s="671"/>
      <c r="PLN47" s="672"/>
      <c r="PLO47" s="740"/>
      <c r="PLP47" s="1140"/>
      <c r="PLQ47" s="671"/>
      <c r="PLR47" s="672"/>
      <c r="PLS47" s="740"/>
      <c r="PLT47" s="1140"/>
      <c r="PLU47" s="671"/>
      <c r="PLV47" s="672"/>
      <c r="PLW47" s="740"/>
      <c r="PLX47" s="1140"/>
      <c r="PLY47" s="671"/>
      <c r="PLZ47" s="672"/>
      <c r="PMA47" s="740"/>
      <c r="PMB47" s="1140"/>
      <c r="PMC47" s="671"/>
      <c r="PMD47" s="672"/>
      <c r="PME47" s="740"/>
      <c r="PMF47" s="1140"/>
      <c r="PMG47" s="671"/>
      <c r="PMH47" s="672"/>
      <c r="PMI47" s="740"/>
      <c r="PMJ47" s="1140"/>
      <c r="PMK47" s="671"/>
      <c r="PML47" s="672"/>
      <c r="PMM47" s="740"/>
      <c r="PMN47" s="1140"/>
      <c r="PMO47" s="671"/>
      <c r="PMP47" s="672"/>
      <c r="PMQ47" s="740"/>
      <c r="PMR47" s="1140"/>
      <c r="PMS47" s="671"/>
      <c r="PMT47" s="672"/>
      <c r="PMU47" s="740"/>
      <c r="PMV47" s="1140"/>
      <c r="PMW47" s="671"/>
      <c r="PMX47" s="672"/>
      <c r="PMY47" s="740"/>
      <c r="PMZ47" s="1140"/>
      <c r="PNA47" s="671"/>
      <c r="PNB47" s="672"/>
      <c r="PNC47" s="740"/>
      <c r="PND47" s="1140"/>
      <c r="PNE47" s="671"/>
      <c r="PNF47" s="672"/>
      <c r="PNG47" s="740"/>
      <c r="PNH47" s="1140"/>
      <c r="PNI47" s="671"/>
      <c r="PNJ47" s="672"/>
      <c r="PNK47" s="740"/>
      <c r="PNL47" s="1140"/>
      <c r="PNM47" s="671"/>
      <c r="PNN47" s="672"/>
      <c r="PNO47" s="740"/>
      <c r="PNP47" s="1140"/>
      <c r="PNQ47" s="671"/>
      <c r="PNR47" s="672"/>
      <c r="PNS47" s="740"/>
      <c r="PNT47" s="1140"/>
      <c r="PNU47" s="671"/>
      <c r="PNV47" s="672"/>
      <c r="PNW47" s="740"/>
      <c r="PNX47" s="1140"/>
      <c r="PNY47" s="671"/>
      <c r="PNZ47" s="672"/>
      <c r="POA47" s="740"/>
      <c r="POB47" s="1140"/>
      <c r="POC47" s="671"/>
      <c r="POD47" s="672"/>
      <c r="POE47" s="740"/>
      <c r="POF47" s="1140"/>
      <c r="POG47" s="671"/>
      <c r="POH47" s="672"/>
      <c r="POI47" s="740"/>
      <c r="POJ47" s="1140"/>
      <c r="POK47" s="671"/>
      <c r="POL47" s="672"/>
      <c r="POM47" s="740"/>
      <c r="PON47" s="1140"/>
      <c r="POO47" s="671"/>
      <c r="POP47" s="672"/>
      <c r="POQ47" s="740"/>
      <c r="POR47" s="1140"/>
      <c r="POS47" s="671"/>
      <c r="POT47" s="672"/>
      <c r="POU47" s="740"/>
      <c r="POV47" s="1140"/>
      <c r="POW47" s="671"/>
      <c r="POX47" s="672"/>
      <c r="POY47" s="740"/>
      <c r="POZ47" s="1140"/>
      <c r="PPA47" s="671"/>
      <c r="PPB47" s="672"/>
      <c r="PPC47" s="740"/>
      <c r="PPD47" s="1140"/>
      <c r="PPE47" s="671"/>
      <c r="PPF47" s="672"/>
      <c r="PPG47" s="740"/>
      <c r="PPH47" s="1140"/>
      <c r="PPI47" s="671"/>
      <c r="PPJ47" s="672"/>
      <c r="PPK47" s="740"/>
      <c r="PPL47" s="1140"/>
      <c r="PPM47" s="671"/>
      <c r="PPN47" s="672"/>
      <c r="PPO47" s="740"/>
      <c r="PPP47" s="1140"/>
      <c r="PPQ47" s="671"/>
      <c r="PPR47" s="672"/>
      <c r="PPS47" s="740"/>
      <c r="PPT47" s="1140"/>
      <c r="PPU47" s="671"/>
      <c r="PPV47" s="672"/>
      <c r="PPW47" s="740"/>
      <c r="PPX47" s="1140"/>
      <c r="PPY47" s="671"/>
      <c r="PPZ47" s="672"/>
      <c r="PQA47" s="740"/>
      <c r="PQB47" s="1140"/>
      <c r="PQC47" s="671"/>
      <c r="PQD47" s="672"/>
      <c r="PQE47" s="740"/>
      <c r="PQF47" s="1140"/>
      <c r="PQG47" s="671"/>
      <c r="PQH47" s="672"/>
      <c r="PQI47" s="740"/>
      <c r="PQJ47" s="1140"/>
      <c r="PQK47" s="671"/>
      <c r="PQL47" s="672"/>
      <c r="PQM47" s="740"/>
      <c r="PQN47" s="1140"/>
      <c r="PQO47" s="671"/>
      <c r="PQP47" s="672"/>
      <c r="PQQ47" s="740"/>
      <c r="PQR47" s="1140"/>
      <c r="PQS47" s="671"/>
      <c r="PQT47" s="672"/>
      <c r="PQU47" s="740"/>
      <c r="PQV47" s="1140"/>
      <c r="PQW47" s="671"/>
      <c r="PQX47" s="672"/>
      <c r="PQY47" s="740"/>
      <c r="PQZ47" s="1140"/>
      <c r="PRA47" s="671"/>
      <c r="PRB47" s="672"/>
      <c r="PRC47" s="740"/>
      <c r="PRD47" s="1140"/>
      <c r="PRE47" s="671"/>
      <c r="PRF47" s="672"/>
      <c r="PRG47" s="740"/>
      <c r="PRH47" s="1140"/>
      <c r="PRI47" s="671"/>
      <c r="PRJ47" s="672"/>
      <c r="PRK47" s="740"/>
      <c r="PRL47" s="1140"/>
      <c r="PRM47" s="671"/>
      <c r="PRN47" s="672"/>
      <c r="PRO47" s="740"/>
      <c r="PRP47" s="1140"/>
      <c r="PRQ47" s="671"/>
      <c r="PRR47" s="672"/>
      <c r="PRS47" s="740"/>
      <c r="PRT47" s="1140"/>
      <c r="PRU47" s="671"/>
      <c r="PRV47" s="672"/>
      <c r="PRW47" s="740"/>
      <c r="PRX47" s="1140"/>
      <c r="PRY47" s="671"/>
      <c r="PRZ47" s="672"/>
      <c r="PSA47" s="740"/>
      <c r="PSB47" s="1140"/>
      <c r="PSC47" s="671"/>
      <c r="PSD47" s="672"/>
      <c r="PSE47" s="740"/>
      <c r="PSF47" s="1140"/>
      <c r="PSG47" s="671"/>
      <c r="PSH47" s="672"/>
      <c r="PSI47" s="740"/>
      <c r="PSJ47" s="1140"/>
      <c r="PSK47" s="671"/>
      <c r="PSL47" s="672"/>
      <c r="PSM47" s="740"/>
      <c r="PSN47" s="1140"/>
      <c r="PSO47" s="671"/>
      <c r="PSP47" s="672"/>
      <c r="PSQ47" s="740"/>
      <c r="PSR47" s="1140"/>
      <c r="PSS47" s="671"/>
      <c r="PST47" s="672"/>
      <c r="PSU47" s="740"/>
      <c r="PSV47" s="1140"/>
      <c r="PSW47" s="671"/>
      <c r="PSX47" s="672"/>
      <c r="PSY47" s="740"/>
      <c r="PSZ47" s="1140"/>
      <c r="PTA47" s="671"/>
      <c r="PTB47" s="672"/>
      <c r="PTC47" s="740"/>
      <c r="PTD47" s="1140"/>
      <c r="PTE47" s="671"/>
      <c r="PTF47" s="672"/>
      <c r="PTG47" s="740"/>
      <c r="PTH47" s="1140"/>
      <c r="PTI47" s="671"/>
      <c r="PTJ47" s="672"/>
      <c r="PTK47" s="740"/>
      <c r="PTL47" s="1140"/>
      <c r="PTM47" s="671"/>
      <c r="PTN47" s="672"/>
      <c r="PTO47" s="740"/>
      <c r="PTP47" s="1140"/>
      <c r="PTQ47" s="671"/>
      <c r="PTR47" s="672"/>
      <c r="PTS47" s="740"/>
      <c r="PTT47" s="1140"/>
      <c r="PTU47" s="671"/>
      <c r="PTV47" s="672"/>
      <c r="PTW47" s="740"/>
      <c r="PTX47" s="1140"/>
      <c r="PTY47" s="671"/>
      <c r="PTZ47" s="672"/>
      <c r="PUA47" s="740"/>
      <c r="PUB47" s="1140"/>
      <c r="PUC47" s="671"/>
      <c r="PUD47" s="672"/>
      <c r="PUE47" s="740"/>
      <c r="PUF47" s="1140"/>
      <c r="PUG47" s="671"/>
      <c r="PUH47" s="672"/>
      <c r="PUI47" s="740"/>
      <c r="PUJ47" s="1140"/>
      <c r="PUK47" s="671"/>
      <c r="PUL47" s="672"/>
      <c r="PUM47" s="740"/>
      <c r="PUN47" s="1140"/>
      <c r="PUO47" s="671"/>
      <c r="PUP47" s="672"/>
      <c r="PUQ47" s="740"/>
      <c r="PUR47" s="1140"/>
      <c r="PUS47" s="671"/>
      <c r="PUT47" s="672"/>
      <c r="PUU47" s="740"/>
      <c r="PUV47" s="1140"/>
      <c r="PUW47" s="671"/>
      <c r="PUX47" s="672"/>
      <c r="PUY47" s="740"/>
      <c r="PUZ47" s="1140"/>
      <c r="PVA47" s="671"/>
      <c r="PVB47" s="672"/>
      <c r="PVC47" s="740"/>
      <c r="PVD47" s="1140"/>
      <c r="PVE47" s="671"/>
      <c r="PVF47" s="672"/>
      <c r="PVG47" s="740"/>
      <c r="PVH47" s="1140"/>
      <c r="PVI47" s="671"/>
      <c r="PVJ47" s="672"/>
      <c r="PVK47" s="740"/>
      <c r="PVL47" s="1140"/>
      <c r="PVM47" s="671"/>
      <c r="PVN47" s="672"/>
      <c r="PVO47" s="740"/>
      <c r="PVP47" s="1140"/>
      <c r="PVQ47" s="671"/>
      <c r="PVR47" s="672"/>
      <c r="PVS47" s="740"/>
      <c r="PVT47" s="1140"/>
      <c r="PVU47" s="671"/>
      <c r="PVV47" s="672"/>
      <c r="PVW47" s="740"/>
      <c r="PVX47" s="1140"/>
      <c r="PVY47" s="671"/>
      <c r="PVZ47" s="672"/>
      <c r="PWA47" s="740"/>
      <c r="PWB47" s="1140"/>
      <c r="PWC47" s="671"/>
      <c r="PWD47" s="672"/>
      <c r="PWE47" s="740"/>
      <c r="PWF47" s="1140"/>
      <c r="PWG47" s="671"/>
      <c r="PWH47" s="672"/>
      <c r="PWI47" s="740"/>
      <c r="PWJ47" s="1140"/>
      <c r="PWK47" s="671"/>
      <c r="PWL47" s="672"/>
      <c r="PWM47" s="740"/>
      <c r="PWN47" s="1140"/>
      <c r="PWO47" s="671"/>
      <c r="PWP47" s="672"/>
      <c r="PWQ47" s="740"/>
      <c r="PWR47" s="1140"/>
      <c r="PWS47" s="671"/>
      <c r="PWT47" s="672"/>
      <c r="PWU47" s="740"/>
      <c r="PWV47" s="1140"/>
      <c r="PWW47" s="671"/>
      <c r="PWX47" s="672"/>
      <c r="PWY47" s="740"/>
      <c r="PWZ47" s="1140"/>
      <c r="PXA47" s="671"/>
      <c r="PXB47" s="672"/>
      <c r="PXC47" s="740"/>
      <c r="PXD47" s="1140"/>
      <c r="PXE47" s="671"/>
      <c r="PXF47" s="672"/>
      <c r="PXG47" s="740"/>
      <c r="PXH47" s="1140"/>
      <c r="PXI47" s="671"/>
      <c r="PXJ47" s="672"/>
      <c r="PXK47" s="740"/>
      <c r="PXL47" s="1140"/>
      <c r="PXM47" s="671"/>
      <c r="PXN47" s="672"/>
      <c r="PXO47" s="740"/>
      <c r="PXP47" s="1140"/>
      <c r="PXQ47" s="671"/>
      <c r="PXR47" s="672"/>
      <c r="PXS47" s="740"/>
      <c r="PXT47" s="1140"/>
      <c r="PXU47" s="671"/>
      <c r="PXV47" s="672"/>
      <c r="PXW47" s="740"/>
      <c r="PXX47" s="1140"/>
      <c r="PXY47" s="671"/>
      <c r="PXZ47" s="672"/>
      <c r="PYA47" s="740"/>
      <c r="PYB47" s="1140"/>
      <c r="PYC47" s="671"/>
      <c r="PYD47" s="672"/>
      <c r="PYE47" s="740"/>
      <c r="PYF47" s="1140"/>
      <c r="PYG47" s="671"/>
      <c r="PYH47" s="672"/>
      <c r="PYI47" s="740"/>
      <c r="PYJ47" s="1140"/>
      <c r="PYK47" s="671"/>
      <c r="PYL47" s="672"/>
      <c r="PYM47" s="740"/>
      <c r="PYN47" s="1140"/>
      <c r="PYO47" s="671"/>
      <c r="PYP47" s="672"/>
      <c r="PYQ47" s="740"/>
      <c r="PYR47" s="1140"/>
      <c r="PYS47" s="671"/>
      <c r="PYT47" s="672"/>
      <c r="PYU47" s="740"/>
      <c r="PYV47" s="1140"/>
      <c r="PYW47" s="671"/>
      <c r="PYX47" s="672"/>
      <c r="PYY47" s="740"/>
      <c r="PYZ47" s="1140"/>
      <c r="PZA47" s="671"/>
      <c r="PZB47" s="672"/>
      <c r="PZC47" s="740"/>
      <c r="PZD47" s="1140"/>
      <c r="PZE47" s="671"/>
      <c r="PZF47" s="672"/>
      <c r="PZG47" s="740"/>
      <c r="PZH47" s="1140"/>
      <c r="PZI47" s="671"/>
      <c r="PZJ47" s="672"/>
      <c r="PZK47" s="740"/>
      <c r="PZL47" s="1140"/>
      <c r="PZM47" s="671"/>
      <c r="PZN47" s="672"/>
      <c r="PZO47" s="740"/>
      <c r="PZP47" s="1140"/>
      <c r="PZQ47" s="671"/>
      <c r="PZR47" s="672"/>
      <c r="PZS47" s="740"/>
      <c r="PZT47" s="1140"/>
      <c r="PZU47" s="671"/>
      <c r="PZV47" s="672"/>
      <c r="PZW47" s="740"/>
      <c r="PZX47" s="1140"/>
      <c r="PZY47" s="671"/>
      <c r="PZZ47" s="672"/>
      <c r="QAA47" s="740"/>
      <c r="QAB47" s="1140"/>
      <c r="QAC47" s="671"/>
      <c r="QAD47" s="672"/>
      <c r="QAE47" s="740"/>
      <c r="QAF47" s="1140"/>
      <c r="QAG47" s="671"/>
      <c r="QAH47" s="672"/>
      <c r="QAI47" s="740"/>
      <c r="QAJ47" s="1140"/>
      <c r="QAK47" s="671"/>
      <c r="QAL47" s="672"/>
      <c r="QAM47" s="740"/>
      <c r="QAN47" s="1140"/>
      <c r="QAO47" s="671"/>
      <c r="QAP47" s="672"/>
      <c r="QAQ47" s="740"/>
      <c r="QAR47" s="1140"/>
      <c r="QAS47" s="671"/>
      <c r="QAT47" s="672"/>
      <c r="QAU47" s="740"/>
      <c r="QAV47" s="1140"/>
      <c r="QAW47" s="671"/>
      <c r="QAX47" s="672"/>
      <c r="QAY47" s="740"/>
      <c r="QAZ47" s="1140"/>
      <c r="QBA47" s="671"/>
      <c r="QBB47" s="672"/>
      <c r="QBC47" s="740"/>
      <c r="QBD47" s="1140"/>
      <c r="QBE47" s="671"/>
      <c r="QBF47" s="672"/>
      <c r="QBG47" s="740"/>
      <c r="QBH47" s="1140"/>
      <c r="QBI47" s="671"/>
      <c r="QBJ47" s="672"/>
      <c r="QBK47" s="740"/>
      <c r="QBL47" s="1140"/>
      <c r="QBM47" s="671"/>
      <c r="QBN47" s="672"/>
      <c r="QBO47" s="740"/>
      <c r="QBP47" s="1140"/>
      <c r="QBQ47" s="671"/>
      <c r="QBR47" s="672"/>
      <c r="QBS47" s="740"/>
      <c r="QBT47" s="1140"/>
      <c r="QBU47" s="671"/>
      <c r="QBV47" s="672"/>
      <c r="QBW47" s="740"/>
      <c r="QBX47" s="1140"/>
      <c r="QBY47" s="671"/>
      <c r="QBZ47" s="672"/>
      <c r="QCA47" s="740"/>
      <c r="QCB47" s="1140"/>
      <c r="QCC47" s="671"/>
      <c r="QCD47" s="672"/>
      <c r="QCE47" s="740"/>
      <c r="QCF47" s="1140"/>
      <c r="QCG47" s="671"/>
      <c r="QCH47" s="672"/>
      <c r="QCI47" s="740"/>
      <c r="QCJ47" s="1140"/>
      <c r="QCK47" s="671"/>
      <c r="QCL47" s="672"/>
      <c r="QCM47" s="740"/>
      <c r="QCN47" s="1140"/>
      <c r="QCO47" s="671"/>
      <c r="QCP47" s="672"/>
      <c r="QCQ47" s="740"/>
      <c r="QCR47" s="1140"/>
      <c r="QCS47" s="671"/>
      <c r="QCT47" s="672"/>
      <c r="QCU47" s="740"/>
      <c r="QCV47" s="1140"/>
      <c r="QCW47" s="671"/>
      <c r="QCX47" s="672"/>
      <c r="QCY47" s="740"/>
      <c r="QCZ47" s="1140"/>
      <c r="QDA47" s="671"/>
      <c r="QDB47" s="672"/>
      <c r="QDC47" s="740"/>
      <c r="QDD47" s="1140"/>
      <c r="QDE47" s="671"/>
      <c r="QDF47" s="672"/>
      <c r="QDG47" s="740"/>
      <c r="QDH47" s="1140"/>
      <c r="QDI47" s="671"/>
      <c r="QDJ47" s="672"/>
      <c r="QDK47" s="740"/>
      <c r="QDL47" s="1140"/>
      <c r="QDM47" s="671"/>
      <c r="QDN47" s="672"/>
      <c r="QDO47" s="740"/>
      <c r="QDP47" s="1140"/>
      <c r="QDQ47" s="671"/>
      <c r="QDR47" s="672"/>
      <c r="QDS47" s="740"/>
      <c r="QDT47" s="1140"/>
      <c r="QDU47" s="671"/>
      <c r="QDV47" s="672"/>
      <c r="QDW47" s="740"/>
      <c r="QDX47" s="1140"/>
      <c r="QDY47" s="671"/>
      <c r="QDZ47" s="672"/>
      <c r="QEA47" s="740"/>
      <c r="QEB47" s="1140"/>
      <c r="QEC47" s="671"/>
      <c r="QED47" s="672"/>
      <c r="QEE47" s="740"/>
      <c r="QEF47" s="1140"/>
      <c r="QEG47" s="671"/>
      <c r="QEH47" s="672"/>
      <c r="QEI47" s="740"/>
      <c r="QEJ47" s="1140"/>
      <c r="QEK47" s="671"/>
      <c r="QEL47" s="672"/>
      <c r="QEM47" s="740"/>
      <c r="QEN47" s="1140"/>
      <c r="QEO47" s="671"/>
      <c r="QEP47" s="672"/>
      <c r="QEQ47" s="740"/>
      <c r="QER47" s="1140"/>
      <c r="QES47" s="671"/>
      <c r="QET47" s="672"/>
      <c r="QEU47" s="740"/>
      <c r="QEV47" s="1140"/>
      <c r="QEW47" s="671"/>
      <c r="QEX47" s="672"/>
      <c r="QEY47" s="740"/>
      <c r="QEZ47" s="1140"/>
      <c r="QFA47" s="671"/>
      <c r="QFB47" s="672"/>
      <c r="QFC47" s="740"/>
      <c r="QFD47" s="1140"/>
      <c r="QFE47" s="671"/>
      <c r="QFF47" s="672"/>
      <c r="QFG47" s="740"/>
      <c r="QFH47" s="1140"/>
      <c r="QFI47" s="671"/>
      <c r="QFJ47" s="672"/>
      <c r="QFK47" s="740"/>
      <c r="QFL47" s="1140"/>
      <c r="QFM47" s="671"/>
      <c r="QFN47" s="672"/>
      <c r="QFO47" s="740"/>
      <c r="QFP47" s="1140"/>
      <c r="QFQ47" s="671"/>
      <c r="QFR47" s="672"/>
      <c r="QFS47" s="740"/>
      <c r="QFT47" s="1140"/>
      <c r="QFU47" s="671"/>
      <c r="QFV47" s="672"/>
      <c r="QFW47" s="740"/>
      <c r="QFX47" s="1140"/>
      <c r="QFY47" s="671"/>
      <c r="QFZ47" s="672"/>
      <c r="QGA47" s="740"/>
      <c r="QGB47" s="1140"/>
      <c r="QGC47" s="671"/>
      <c r="QGD47" s="672"/>
      <c r="QGE47" s="740"/>
      <c r="QGF47" s="1140"/>
      <c r="QGG47" s="671"/>
      <c r="QGH47" s="672"/>
      <c r="QGI47" s="740"/>
      <c r="QGJ47" s="1140"/>
      <c r="QGK47" s="671"/>
      <c r="QGL47" s="672"/>
      <c r="QGM47" s="740"/>
      <c r="QGN47" s="1140"/>
      <c r="QGO47" s="671"/>
      <c r="QGP47" s="672"/>
      <c r="QGQ47" s="740"/>
      <c r="QGR47" s="1140"/>
      <c r="QGS47" s="671"/>
      <c r="QGT47" s="672"/>
      <c r="QGU47" s="740"/>
      <c r="QGV47" s="1140"/>
      <c r="QGW47" s="671"/>
      <c r="QGX47" s="672"/>
      <c r="QGY47" s="740"/>
      <c r="QGZ47" s="1140"/>
      <c r="QHA47" s="671"/>
      <c r="QHB47" s="672"/>
      <c r="QHC47" s="740"/>
      <c r="QHD47" s="1140"/>
      <c r="QHE47" s="671"/>
      <c r="QHF47" s="672"/>
      <c r="QHG47" s="740"/>
      <c r="QHH47" s="1140"/>
      <c r="QHI47" s="671"/>
      <c r="QHJ47" s="672"/>
      <c r="QHK47" s="740"/>
      <c r="QHL47" s="1140"/>
      <c r="QHM47" s="671"/>
      <c r="QHN47" s="672"/>
      <c r="QHO47" s="740"/>
      <c r="QHP47" s="1140"/>
      <c r="QHQ47" s="671"/>
      <c r="QHR47" s="672"/>
      <c r="QHS47" s="740"/>
      <c r="QHT47" s="1140"/>
      <c r="QHU47" s="671"/>
      <c r="QHV47" s="672"/>
      <c r="QHW47" s="740"/>
      <c r="QHX47" s="1140"/>
      <c r="QHY47" s="671"/>
      <c r="QHZ47" s="672"/>
      <c r="QIA47" s="740"/>
      <c r="QIB47" s="1140"/>
      <c r="QIC47" s="671"/>
      <c r="QID47" s="672"/>
      <c r="QIE47" s="740"/>
      <c r="QIF47" s="1140"/>
      <c r="QIG47" s="671"/>
      <c r="QIH47" s="672"/>
      <c r="QII47" s="740"/>
      <c r="QIJ47" s="1140"/>
      <c r="QIK47" s="671"/>
      <c r="QIL47" s="672"/>
      <c r="QIM47" s="740"/>
      <c r="QIN47" s="1140"/>
      <c r="QIO47" s="671"/>
      <c r="QIP47" s="672"/>
      <c r="QIQ47" s="740"/>
      <c r="QIR47" s="1140"/>
      <c r="QIS47" s="671"/>
      <c r="QIT47" s="672"/>
      <c r="QIU47" s="740"/>
      <c r="QIV47" s="1140"/>
      <c r="QIW47" s="671"/>
      <c r="QIX47" s="672"/>
      <c r="QIY47" s="740"/>
      <c r="QIZ47" s="1140"/>
      <c r="QJA47" s="671"/>
      <c r="QJB47" s="672"/>
      <c r="QJC47" s="740"/>
      <c r="QJD47" s="1140"/>
      <c r="QJE47" s="671"/>
      <c r="QJF47" s="672"/>
      <c r="QJG47" s="740"/>
      <c r="QJH47" s="1140"/>
      <c r="QJI47" s="671"/>
      <c r="QJJ47" s="672"/>
      <c r="QJK47" s="740"/>
      <c r="QJL47" s="1140"/>
      <c r="QJM47" s="671"/>
      <c r="QJN47" s="672"/>
      <c r="QJO47" s="740"/>
      <c r="QJP47" s="1140"/>
      <c r="QJQ47" s="671"/>
      <c r="QJR47" s="672"/>
      <c r="QJS47" s="740"/>
      <c r="QJT47" s="1140"/>
      <c r="QJU47" s="671"/>
      <c r="QJV47" s="672"/>
      <c r="QJW47" s="740"/>
      <c r="QJX47" s="1140"/>
      <c r="QJY47" s="671"/>
      <c r="QJZ47" s="672"/>
      <c r="QKA47" s="740"/>
      <c r="QKB47" s="1140"/>
      <c r="QKC47" s="671"/>
      <c r="QKD47" s="672"/>
      <c r="QKE47" s="740"/>
      <c r="QKF47" s="1140"/>
      <c r="QKG47" s="671"/>
      <c r="QKH47" s="672"/>
      <c r="QKI47" s="740"/>
      <c r="QKJ47" s="1140"/>
      <c r="QKK47" s="671"/>
      <c r="QKL47" s="672"/>
      <c r="QKM47" s="740"/>
      <c r="QKN47" s="1140"/>
      <c r="QKO47" s="671"/>
      <c r="QKP47" s="672"/>
      <c r="QKQ47" s="740"/>
      <c r="QKR47" s="1140"/>
      <c r="QKS47" s="671"/>
      <c r="QKT47" s="672"/>
      <c r="QKU47" s="740"/>
      <c r="QKV47" s="1140"/>
      <c r="QKW47" s="671"/>
      <c r="QKX47" s="672"/>
      <c r="QKY47" s="740"/>
      <c r="QKZ47" s="1140"/>
      <c r="QLA47" s="671"/>
      <c r="QLB47" s="672"/>
      <c r="QLC47" s="740"/>
      <c r="QLD47" s="1140"/>
      <c r="QLE47" s="671"/>
      <c r="QLF47" s="672"/>
      <c r="QLG47" s="740"/>
      <c r="QLH47" s="1140"/>
      <c r="QLI47" s="671"/>
      <c r="QLJ47" s="672"/>
      <c r="QLK47" s="740"/>
      <c r="QLL47" s="1140"/>
      <c r="QLM47" s="671"/>
      <c r="QLN47" s="672"/>
      <c r="QLO47" s="740"/>
      <c r="QLP47" s="1140"/>
      <c r="QLQ47" s="671"/>
      <c r="QLR47" s="672"/>
      <c r="QLS47" s="740"/>
      <c r="QLT47" s="1140"/>
      <c r="QLU47" s="671"/>
      <c r="QLV47" s="672"/>
      <c r="QLW47" s="740"/>
      <c r="QLX47" s="1140"/>
      <c r="QLY47" s="671"/>
      <c r="QLZ47" s="672"/>
      <c r="QMA47" s="740"/>
      <c r="QMB47" s="1140"/>
      <c r="QMC47" s="671"/>
      <c r="QMD47" s="672"/>
      <c r="QME47" s="740"/>
      <c r="QMF47" s="1140"/>
      <c r="QMG47" s="671"/>
      <c r="QMH47" s="672"/>
      <c r="QMI47" s="740"/>
      <c r="QMJ47" s="1140"/>
      <c r="QMK47" s="671"/>
      <c r="QML47" s="672"/>
      <c r="QMM47" s="740"/>
      <c r="QMN47" s="1140"/>
      <c r="QMO47" s="671"/>
      <c r="QMP47" s="672"/>
      <c r="QMQ47" s="740"/>
      <c r="QMR47" s="1140"/>
      <c r="QMS47" s="671"/>
      <c r="QMT47" s="672"/>
      <c r="QMU47" s="740"/>
      <c r="QMV47" s="1140"/>
      <c r="QMW47" s="671"/>
      <c r="QMX47" s="672"/>
      <c r="QMY47" s="740"/>
      <c r="QMZ47" s="1140"/>
      <c r="QNA47" s="671"/>
      <c r="QNB47" s="672"/>
      <c r="QNC47" s="740"/>
      <c r="QND47" s="1140"/>
      <c r="QNE47" s="671"/>
      <c r="QNF47" s="672"/>
      <c r="QNG47" s="740"/>
      <c r="QNH47" s="1140"/>
      <c r="QNI47" s="671"/>
      <c r="QNJ47" s="672"/>
      <c r="QNK47" s="740"/>
      <c r="QNL47" s="1140"/>
      <c r="QNM47" s="671"/>
      <c r="QNN47" s="672"/>
      <c r="QNO47" s="740"/>
      <c r="QNP47" s="1140"/>
      <c r="QNQ47" s="671"/>
      <c r="QNR47" s="672"/>
      <c r="QNS47" s="740"/>
      <c r="QNT47" s="1140"/>
      <c r="QNU47" s="671"/>
      <c r="QNV47" s="672"/>
      <c r="QNW47" s="740"/>
      <c r="QNX47" s="1140"/>
      <c r="QNY47" s="671"/>
      <c r="QNZ47" s="672"/>
      <c r="QOA47" s="740"/>
      <c r="QOB47" s="1140"/>
      <c r="QOC47" s="671"/>
      <c r="QOD47" s="672"/>
      <c r="QOE47" s="740"/>
      <c r="QOF47" s="1140"/>
      <c r="QOG47" s="671"/>
      <c r="QOH47" s="672"/>
      <c r="QOI47" s="740"/>
      <c r="QOJ47" s="1140"/>
      <c r="QOK47" s="671"/>
      <c r="QOL47" s="672"/>
      <c r="QOM47" s="740"/>
      <c r="QON47" s="1140"/>
      <c r="QOO47" s="671"/>
      <c r="QOP47" s="672"/>
      <c r="QOQ47" s="740"/>
      <c r="QOR47" s="1140"/>
      <c r="QOS47" s="671"/>
      <c r="QOT47" s="672"/>
      <c r="QOU47" s="740"/>
      <c r="QOV47" s="1140"/>
      <c r="QOW47" s="671"/>
      <c r="QOX47" s="672"/>
      <c r="QOY47" s="740"/>
      <c r="QOZ47" s="1140"/>
      <c r="QPA47" s="671"/>
      <c r="QPB47" s="672"/>
      <c r="QPC47" s="740"/>
      <c r="QPD47" s="1140"/>
      <c r="QPE47" s="671"/>
      <c r="QPF47" s="672"/>
      <c r="QPG47" s="740"/>
      <c r="QPH47" s="1140"/>
      <c r="QPI47" s="671"/>
      <c r="QPJ47" s="672"/>
      <c r="QPK47" s="740"/>
      <c r="QPL47" s="1140"/>
      <c r="QPM47" s="671"/>
      <c r="QPN47" s="672"/>
      <c r="QPO47" s="740"/>
      <c r="QPP47" s="1140"/>
      <c r="QPQ47" s="671"/>
      <c r="QPR47" s="672"/>
      <c r="QPS47" s="740"/>
      <c r="QPT47" s="1140"/>
      <c r="QPU47" s="671"/>
      <c r="QPV47" s="672"/>
      <c r="QPW47" s="740"/>
      <c r="QPX47" s="1140"/>
      <c r="QPY47" s="671"/>
      <c r="QPZ47" s="672"/>
      <c r="QQA47" s="740"/>
      <c r="QQB47" s="1140"/>
      <c r="QQC47" s="671"/>
      <c r="QQD47" s="672"/>
      <c r="QQE47" s="740"/>
      <c r="QQF47" s="1140"/>
      <c r="QQG47" s="671"/>
      <c r="QQH47" s="672"/>
      <c r="QQI47" s="740"/>
      <c r="QQJ47" s="1140"/>
      <c r="QQK47" s="671"/>
      <c r="QQL47" s="672"/>
      <c r="QQM47" s="740"/>
      <c r="QQN47" s="1140"/>
      <c r="QQO47" s="671"/>
      <c r="QQP47" s="672"/>
      <c r="QQQ47" s="740"/>
      <c r="QQR47" s="1140"/>
      <c r="QQS47" s="671"/>
      <c r="QQT47" s="672"/>
      <c r="QQU47" s="740"/>
      <c r="QQV47" s="1140"/>
      <c r="QQW47" s="671"/>
      <c r="QQX47" s="672"/>
      <c r="QQY47" s="740"/>
      <c r="QQZ47" s="1140"/>
      <c r="QRA47" s="671"/>
      <c r="QRB47" s="672"/>
      <c r="QRC47" s="740"/>
      <c r="QRD47" s="1140"/>
      <c r="QRE47" s="671"/>
      <c r="QRF47" s="672"/>
      <c r="QRG47" s="740"/>
      <c r="QRH47" s="1140"/>
      <c r="QRI47" s="671"/>
      <c r="QRJ47" s="672"/>
      <c r="QRK47" s="740"/>
      <c r="QRL47" s="1140"/>
      <c r="QRM47" s="671"/>
      <c r="QRN47" s="672"/>
      <c r="QRO47" s="740"/>
      <c r="QRP47" s="1140"/>
      <c r="QRQ47" s="671"/>
      <c r="QRR47" s="672"/>
      <c r="QRS47" s="740"/>
      <c r="QRT47" s="1140"/>
      <c r="QRU47" s="671"/>
      <c r="QRV47" s="672"/>
      <c r="QRW47" s="740"/>
      <c r="QRX47" s="1140"/>
      <c r="QRY47" s="671"/>
      <c r="QRZ47" s="672"/>
      <c r="QSA47" s="740"/>
      <c r="QSB47" s="1140"/>
      <c r="QSC47" s="671"/>
      <c r="QSD47" s="672"/>
      <c r="QSE47" s="740"/>
      <c r="QSF47" s="1140"/>
      <c r="QSG47" s="671"/>
      <c r="QSH47" s="672"/>
      <c r="QSI47" s="740"/>
      <c r="QSJ47" s="1140"/>
      <c r="QSK47" s="671"/>
      <c r="QSL47" s="672"/>
      <c r="QSM47" s="740"/>
      <c r="QSN47" s="1140"/>
      <c r="QSO47" s="671"/>
      <c r="QSP47" s="672"/>
      <c r="QSQ47" s="740"/>
      <c r="QSR47" s="1140"/>
      <c r="QSS47" s="671"/>
      <c r="QST47" s="672"/>
      <c r="QSU47" s="740"/>
      <c r="QSV47" s="1140"/>
      <c r="QSW47" s="671"/>
      <c r="QSX47" s="672"/>
      <c r="QSY47" s="740"/>
      <c r="QSZ47" s="1140"/>
      <c r="QTA47" s="671"/>
      <c r="QTB47" s="672"/>
      <c r="QTC47" s="740"/>
      <c r="QTD47" s="1140"/>
      <c r="QTE47" s="671"/>
      <c r="QTF47" s="672"/>
      <c r="QTG47" s="740"/>
      <c r="QTH47" s="1140"/>
      <c r="QTI47" s="671"/>
      <c r="QTJ47" s="672"/>
      <c r="QTK47" s="740"/>
      <c r="QTL47" s="1140"/>
      <c r="QTM47" s="671"/>
      <c r="QTN47" s="672"/>
      <c r="QTO47" s="740"/>
      <c r="QTP47" s="1140"/>
      <c r="QTQ47" s="671"/>
      <c r="QTR47" s="672"/>
      <c r="QTS47" s="740"/>
      <c r="QTT47" s="1140"/>
      <c r="QTU47" s="671"/>
      <c r="QTV47" s="672"/>
      <c r="QTW47" s="740"/>
      <c r="QTX47" s="1140"/>
      <c r="QTY47" s="671"/>
      <c r="QTZ47" s="672"/>
      <c r="QUA47" s="740"/>
      <c r="QUB47" s="1140"/>
      <c r="QUC47" s="671"/>
      <c r="QUD47" s="672"/>
      <c r="QUE47" s="740"/>
      <c r="QUF47" s="1140"/>
      <c r="QUG47" s="671"/>
      <c r="QUH47" s="672"/>
      <c r="QUI47" s="740"/>
      <c r="QUJ47" s="1140"/>
      <c r="QUK47" s="671"/>
      <c r="QUL47" s="672"/>
      <c r="QUM47" s="740"/>
      <c r="QUN47" s="1140"/>
      <c r="QUO47" s="671"/>
      <c r="QUP47" s="672"/>
      <c r="QUQ47" s="740"/>
      <c r="QUR47" s="1140"/>
      <c r="QUS47" s="671"/>
      <c r="QUT47" s="672"/>
      <c r="QUU47" s="740"/>
      <c r="QUV47" s="1140"/>
      <c r="QUW47" s="671"/>
      <c r="QUX47" s="672"/>
      <c r="QUY47" s="740"/>
      <c r="QUZ47" s="1140"/>
      <c r="QVA47" s="671"/>
      <c r="QVB47" s="672"/>
      <c r="QVC47" s="740"/>
      <c r="QVD47" s="1140"/>
      <c r="QVE47" s="671"/>
      <c r="QVF47" s="672"/>
      <c r="QVG47" s="740"/>
      <c r="QVH47" s="1140"/>
      <c r="QVI47" s="671"/>
      <c r="QVJ47" s="672"/>
      <c r="QVK47" s="740"/>
      <c r="QVL47" s="1140"/>
      <c r="QVM47" s="671"/>
      <c r="QVN47" s="672"/>
      <c r="QVO47" s="740"/>
      <c r="QVP47" s="1140"/>
      <c r="QVQ47" s="671"/>
      <c r="QVR47" s="672"/>
      <c r="QVS47" s="740"/>
      <c r="QVT47" s="1140"/>
      <c r="QVU47" s="671"/>
      <c r="QVV47" s="672"/>
      <c r="QVW47" s="740"/>
      <c r="QVX47" s="1140"/>
      <c r="QVY47" s="671"/>
      <c r="QVZ47" s="672"/>
      <c r="QWA47" s="740"/>
      <c r="QWB47" s="1140"/>
      <c r="QWC47" s="671"/>
      <c r="QWD47" s="672"/>
      <c r="QWE47" s="740"/>
      <c r="QWF47" s="1140"/>
      <c r="QWG47" s="671"/>
      <c r="QWH47" s="672"/>
      <c r="QWI47" s="740"/>
      <c r="QWJ47" s="1140"/>
      <c r="QWK47" s="671"/>
      <c r="QWL47" s="672"/>
      <c r="QWM47" s="740"/>
      <c r="QWN47" s="1140"/>
      <c r="QWO47" s="671"/>
      <c r="QWP47" s="672"/>
      <c r="QWQ47" s="740"/>
      <c r="QWR47" s="1140"/>
      <c r="QWS47" s="671"/>
      <c r="QWT47" s="672"/>
      <c r="QWU47" s="740"/>
      <c r="QWV47" s="1140"/>
      <c r="QWW47" s="671"/>
      <c r="QWX47" s="672"/>
      <c r="QWY47" s="740"/>
      <c r="QWZ47" s="1140"/>
      <c r="QXA47" s="671"/>
      <c r="QXB47" s="672"/>
      <c r="QXC47" s="740"/>
      <c r="QXD47" s="1140"/>
      <c r="QXE47" s="671"/>
      <c r="QXF47" s="672"/>
      <c r="QXG47" s="740"/>
      <c r="QXH47" s="1140"/>
      <c r="QXI47" s="671"/>
      <c r="QXJ47" s="672"/>
      <c r="QXK47" s="740"/>
      <c r="QXL47" s="1140"/>
      <c r="QXM47" s="671"/>
      <c r="QXN47" s="672"/>
      <c r="QXO47" s="740"/>
      <c r="QXP47" s="1140"/>
      <c r="QXQ47" s="671"/>
      <c r="QXR47" s="672"/>
      <c r="QXS47" s="740"/>
      <c r="QXT47" s="1140"/>
      <c r="QXU47" s="671"/>
      <c r="QXV47" s="672"/>
      <c r="QXW47" s="740"/>
      <c r="QXX47" s="1140"/>
      <c r="QXY47" s="671"/>
      <c r="QXZ47" s="672"/>
      <c r="QYA47" s="740"/>
      <c r="QYB47" s="1140"/>
      <c r="QYC47" s="671"/>
      <c r="QYD47" s="672"/>
      <c r="QYE47" s="740"/>
      <c r="QYF47" s="1140"/>
      <c r="QYG47" s="671"/>
      <c r="QYH47" s="672"/>
      <c r="QYI47" s="740"/>
      <c r="QYJ47" s="1140"/>
      <c r="QYK47" s="671"/>
      <c r="QYL47" s="672"/>
      <c r="QYM47" s="740"/>
      <c r="QYN47" s="1140"/>
      <c r="QYO47" s="671"/>
      <c r="QYP47" s="672"/>
      <c r="QYQ47" s="740"/>
      <c r="QYR47" s="1140"/>
      <c r="QYS47" s="671"/>
      <c r="QYT47" s="672"/>
      <c r="QYU47" s="740"/>
      <c r="QYV47" s="1140"/>
      <c r="QYW47" s="671"/>
      <c r="QYX47" s="672"/>
      <c r="QYY47" s="740"/>
      <c r="QYZ47" s="1140"/>
      <c r="QZA47" s="671"/>
      <c r="QZB47" s="672"/>
      <c r="QZC47" s="740"/>
      <c r="QZD47" s="1140"/>
      <c r="QZE47" s="671"/>
      <c r="QZF47" s="672"/>
      <c r="QZG47" s="740"/>
      <c r="QZH47" s="1140"/>
      <c r="QZI47" s="671"/>
      <c r="QZJ47" s="672"/>
      <c r="QZK47" s="740"/>
      <c r="QZL47" s="1140"/>
      <c r="QZM47" s="671"/>
      <c r="QZN47" s="672"/>
      <c r="QZO47" s="740"/>
      <c r="QZP47" s="1140"/>
      <c r="QZQ47" s="671"/>
      <c r="QZR47" s="672"/>
      <c r="QZS47" s="740"/>
      <c r="QZT47" s="1140"/>
      <c r="QZU47" s="671"/>
      <c r="QZV47" s="672"/>
      <c r="QZW47" s="740"/>
      <c r="QZX47" s="1140"/>
      <c r="QZY47" s="671"/>
      <c r="QZZ47" s="672"/>
      <c r="RAA47" s="740"/>
      <c r="RAB47" s="1140"/>
      <c r="RAC47" s="671"/>
      <c r="RAD47" s="672"/>
      <c r="RAE47" s="740"/>
      <c r="RAF47" s="1140"/>
      <c r="RAG47" s="671"/>
      <c r="RAH47" s="672"/>
      <c r="RAI47" s="740"/>
      <c r="RAJ47" s="1140"/>
      <c r="RAK47" s="671"/>
      <c r="RAL47" s="672"/>
      <c r="RAM47" s="740"/>
      <c r="RAN47" s="1140"/>
      <c r="RAO47" s="671"/>
      <c r="RAP47" s="672"/>
      <c r="RAQ47" s="740"/>
      <c r="RAR47" s="1140"/>
      <c r="RAS47" s="671"/>
      <c r="RAT47" s="672"/>
      <c r="RAU47" s="740"/>
      <c r="RAV47" s="1140"/>
      <c r="RAW47" s="671"/>
      <c r="RAX47" s="672"/>
      <c r="RAY47" s="740"/>
      <c r="RAZ47" s="1140"/>
      <c r="RBA47" s="671"/>
      <c r="RBB47" s="672"/>
      <c r="RBC47" s="740"/>
      <c r="RBD47" s="1140"/>
      <c r="RBE47" s="671"/>
      <c r="RBF47" s="672"/>
      <c r="RBG47" s="740"/>
      <c r="RBH47" s="1140"/>
      <c r="RBI47" s="671"/>
      <c r="RBJ47" s="672"/>
      <c r="RBK47" s="740"/>
      <c r="RBL47" s="1140"/>
      <c r="RBM47" s="671"/>
      <c r="RBN47" s="672"/>
      <c r="RBO47" s="740"/>
      <c r="RBP47" s="1140"/>
      <c r="RBQ47" s="671"/>
      <c r="RBR47" s="672"/>
      <c r="RBS47" s="740"/>
      <c r="RBT47" s="1140"/>
      <c r="RBU47" s="671"/>
      <c r="RBV47" s="672"/>
      <c r="RBW47" s="740"/>
      <c r="RBX47" s="1140"/>
      <c r="RBY47" s="671"/>
      <c r="RBZ47" s="672"/>
      <c r="RCA47" s="740"/>
      <c r="RCB47" s="1140"/>
      <c r="RCC47" s="671"/>
      <c r="RCD47" s="672"/>
      <c r="RCE47" s="740"/>
      <c r="RCF47" s="1140"/>
      <c r="RCG47" s="671"/>
      <c r="RCH47" s="672"/>
      <c r="RCI47" s="740"/>
      <c r="RCJ47" s="1140"/>
      <c r="RCK47" s="671"/>
      <c r="RCL47" s="672"/>
      <c r="RCM47" s="740"/>
      <c r="RCN47" s="1140"/>
      <c r="RCO47" s="671"/>
      <c r="RCP47" s="672"/>
      <c r="RCQ47" s="740"/>
      <c r="RCR47" s="1140"/>
      <c r="RCS47" s="671"/>
      <c r="RCT47" s="672"/>
      <c r="RCU47" s="740"/>
      <c r="RCV47" s="1140"/>
      <c r="RCW47" s="671"/>
      <c r="RCX47" s="672"/>
      <c r="RCY47" s="740"/>
      <c r="RCZ47" s="1140"/>
      <c r="RDA47" s="671"/>
      <c r="RDB47" s="672"/>
      <c r="RDC47" s="740"/>
      <c r="RDD47" s="1140"/>
      <c r="RDE47" s="671"/>
      <c r="RDF47" s="672"/>
      <c r="RDG47" s="740"/>
      <c r="RDH47" s="1140"/>
      <c r="RDI47" s="671"/>
      <c r="RDJ47" s="672"/>
      <c r="RDK47" s="740"/>
      <c r="RDL47" s="1140"/>
      <c r="RDM47" s="671"/>
      <c r="RDN47" s="672"/>
      <c r="RDO47" s="740"/>
      <c r="RDP47" s="1140"/>
      <c r="RDQ47" s="671"/>
      <c r="RDR47" s="672"/>
      <c r="RDS47" s="740"/>
      <c r="RDT47" s="1140"/>
      <c r="RDU47" s="671"/>
      <c r="RDV47" s="672"/>
      <c r="RDW47" s="740"/>
      <c r="RDX47" s="1140"/>
      <c r="RDY47" s="671"/>
      <c r="RDZ47" s="672"/>
      <c r="REA47" s="740"/>
      <c r="REB47" s="1140"/>
      <c r="REC47" s="671"/>
      <c r="RED47" s="672"/>
      <c r="REE47" s="740"/>
      <c r="REF47" s="1140"/>
      <c r="REG47" s="671"/>
      <c r="REH47" s="672"/>
      <c r="REI47" s="740"/>
      <c r="REJ47" s="1140"/>
      <c r="REK47" s="671"/>
      <c r="REL47" s="672"/>
      <c r="REM47" s="740"/>
      <c r="REN47" s="1140"/>
      <c r="REO47" s="671"/>
      <c r="REP47" s="672"/>
      <c r="REQ47" s="740"/>
      <c r="RER47" s="1140"/>
      <c r="RES47" s="671"/>
      <c r="RET47" s="672"/>
      <c r="REU47" s="740"/>
      <c r="REV47" s="1140"/>
      <c r="REW47" s="671"/>
      <c r="REX47" s="672"/>
      <c r="REY47" s="740"/>
      <c r="REZ47" s="1140"/>
      <c r="RFA47" s="671"/>
      <c r="RFB47" s="672"/>
      <c r="RFC47" s="740"/>
      <c r="RFD47" s="1140"/>
      <c r="RFE47" s="671"/>
      <c r="RFF47" s="672"/>
      <c r="RFG47" s="740"/>
      <c r="RFH47" s="1140"/>
      <c r="RFI47" s="671"/>
      <c r="RFJ47" s="672"/>
      <c r="RFK47" s="740"/>
      <c r="RFL47" s="1140"/>
      <c r="RFM47" s="671"/>
      <c r="RFN47" s="672"/>
      <c r="RFO47" s="740"/>
      <c r="RFP47" s="1140"/>
      <c r="RFQ47" s="671"/>
      <c r="RFR47" s="672"/>
      <c r="RFS47" s="740"/>
      <c r="RFT47" s="1140"/>
      <c r="RFU47" s="671"/>
      <c r="RFV47" s="672"/>
      <c r="RFW47" s="740"/>
      <c r="RFX47" s="1140"/>
      <c r="RFY47" s="671"/>
      <c r="RFZ47" s="672"/>
      <c r="RGA47" s="740"/>
      <c r="RGB47" s="1140"/>
      <c r="RGC47" s="671"/>
      <c r="RGD47" s="672"/>
      <c r="RGE47" s="740"/>
      <c r="RGF47" s="1140"/>
      <c r="RGG47" s="671"/>
      <c r="RGH47" s="672"/>
      <c r="RGI47" s="740"/>
      <c r="RGJ47" s="1140"/>
      <c r="RGK47" s="671"/>
      <c r="RGL47" s="672"/>
      <c r="RGM47" s="740"/>
      <c r="RGN47" s="1140"/>
      <c r="RGO47" s="671"/>
      <c r="RGP47" s="672"/>
      <c r="RGQ47" s="740"/>
      <c r="RGR47" s="1140"/>
      <c r="RGS47" s="671"/>
      <c r="RGT47" s="672"/>
      <c r="RGU47" s="740"/>
      <c r="RGV47" s="1140"/>
      <c r="RGW47" s="671"/>
      <c r="RGX47" s="672"/>
      <c r="RGY47" s="740"/>
      <c r="RGZ47" s="1140"/>
      <c r="RHA47" s="671"/>
      <c r="RHB47" s="672"/>
      <c r="RHC47" s="740"/>
      <c r="RHD47" s="1140"/>
      <c r="RHE47" s="671"/>
      <c r="RHF47" s="672"/>
      <c r="RHG47" s="740"/>
      <c r="RHH47" s="1140"/>
      <c r="RHI47" s="671"/>
      <c r="RHJ47" s="672"/>
      <c r="RHK47" s="740"/>
      <c r="RHL47" s="1140"/>
      <c r="RHM47" s="671"/>
      <c r="RHN47" s="672"/>
      <c r="RHO47" s="740"/>
      <c r="RHP47" s="1140"/>
      <c r="RHQ47" s="671"/>
      <c r="RHR47" s="672"/>
      <c r="RHS47" s="740"/>
      <c r="RHT47" s="1140"/>
      <c r="RHU47" s="671"/>
      <c r="RHV47" s="672"/>
      <c r="RHW47" s="740"/>
      <c r="RHX47" s="1140"/>
      <c r="RHY47" s="671"/>
      <c r="RHZ47" s="672"/>
      <c r="RIA47" s="740"/>
      <c r="RIB47" s="1140"/>
      <c r="RIC47" s="671"/>
      <c r="RID47" s="672"/>
      <c r="RIE47" s="740"/>
      <c r="RIF47" s="1140"/>
      <c r="RIG47" s="671"/>
      <c r="RIH47" s="672"/>
      <c r="RII47" s="740"/>
      <c r="RIJ47" s="1140"/>
      <c r="RIK47" s="671"/>
      <c r="RIL47" s="672"/>
      <c r="RIM47" s="740"/>
      <c r="RIN47" s="1140"/>
      <c r="RIO47" s="671"/>
      <c r="RIP47" s="672"/>
      <c r="RIQ47" s="740"/>
      <c r="RIR47" s="1140"/>
      <c r="RIS47" s="671"/>
      <c r="RIT47" s="672"/>
      <c r="RIU47" s="740"/>
      <c r="RIV47" s="1140"/>
      <c r="RIW47" s="671"/>
      <c r="RIX47" s="672"/>
      <c r="RIY47" s="740"/>
      <c r="RIZ47" s="1140"/>
      <c r="RJA47" s="671"/>
      <c r="RJB47" s="672"/>
      <c r="RJC47" s="740"/>
      <c r="RJD47" s="1140"/>
      <c r="RJE47" s="671"/>
      <c r="RJF47" s="672"/>
      <c r="RJG47" s="740"/>
      <c r="RJH47" s="1140"/>
      <c r="RJI47" s="671"/>
      <c r="RJJ47" s="672"/>
      <c r="RJK47" s="740"/>
      <c r="RJL47" s="1140"/>
      <c r="RJM47" s="671"/>
      <c r="RJN47" s="672"/>
      <c r="RJO47" s="740"/>
      <c r="RJP47" s="1140"/>
      <c r="RJQ47" s="671"/>
      <c r="RJR47" s="672"/>
      <c r="RJS47" s="740"/>
      <c r="RJT47" s="1140"/>
      <c r="RJU47" s="671"/>
      <c r="RJV47" s="672"/>
      <c r="RJW47" s="740"/>
      <c r="RJX47" s="1140"/>
      <c r="RJY47" s="671"/>
      <c r="RJZ47" s="672"/>
      <c r="RKA47" s="740"/>
      <c r="RKB47" s="1140"/>
      <c r="RKC47" s="671"/>
      <c r="RKD47" s="672"/>
      <c r="RKE47" s="740"/>
      <c r="RKF47" s="1140"/>
      <c r="RKG47" s="671"/>
      <c r="RKH47" s="672"/>
      <c r="RKI47" s="740"/>
      <c r="RKJ47" s="1140"/>
      <c r="RKK47" s="671"/>
      <c r="RKL47" s="672"/>
      <c r="RKM47" s="740"/>
      <c r="RKN47" s="1140"/>
      <c r="RKO47" s="671"/>
      <c r="RKP47" s="672"/>
      <c r="RKQ47" s="740"/>
      <c r="RKR47" s="1140"/>
      <c r="RKS47" s="671"/>
      <c r="RKT47" s="672"/>
      <c r="RKU47" s="740"/>
      <c r="RKV47" s="1140"/>
      <c r="RKW47" s="671"/>
      <c r="RKX47" s="672"/>
      <c r="RKY47" s="740"/>
      <c r="RKZ47" s="1140"/>
      <c r="RLA47" s="671"/>
      <c r="RLB47" s="672"/>
      <c r="RLC47" s="740"/>
      <c r="RLD47" s="1140"/>
      <c r="RLE47" s="671"/>
      <c r="RLF47" s="672"/>
      <c r="RLG47" s="740"/>
      <c r="RLH47" s="1140"/>
      <c r="RLI47" s="671"/>
      <c r="RLJ47" s="672"/>
      <c r="RLK47" s="740"/>
      <c r="RLL47" s="1140"/>
      <c r="RLM47" s="671"/>
      <c r="RLN47" s="672"/>
      <c r="RLO47" s="740"/>
      <c r="RLP47" s="1140"/>
      <c r="RLQ47" s="671"/>
      <c r="RLR47" s="672"/>
      <c r="RLS47" s="740"/>
      <c r="RLT47" s="1140"/>
      <c r="RLU47" s="671"/>
      <c r="RLV47" s="672"/>
      <c r="RLW47" s="740"/>
      <c r="RLX47" s="1140"/>
      <c r="RLY47" s="671"/>
      <c r="RLZ47" s="672"/>
      <c r="RMA47" s="740"/>
      <c r="RMB47" s="1140"/>
      <c r="RMC47" s="671"/>
      <c r="RMD47" s="672"/>
      <c r="RME47" s="740"/>
      <c r="RMF47" s="1140"/>
      <c r="RMG47" s="671"/>
      <c r="RMH47" s="672"/>
      <c r="RMI47" s="740"/>
      <c r="RMJ47" s="1140"/>
      <c r="RMK47" s="671"/>
      <c r="RML47" s="672"/>
      <c r="RMM47" s="740"/>
      <c r="RMN47" s="1140"/>
      <c r="RMO47" s="671"/>
      <c r="RMP47" s="672"/>
      <c r="RMQ47" s="740"/>
      <c r="RMR47" s="1140"/>
      <c r="RMS47" s="671"/>
      <c r="RMT47" s="672"/>
      <c r="RMU47" s="740"/>
      <c r="RMV47" s="1140"/>
      <c r="RMW47" s="671"/>
      <c r="RMX47" s="672"/>
      <c r="RMY47" s="740"/>
      <c r="RMZ47" s="1140"/>
      <c r="RNA47" s="671"/>
      <c r="RNB47" s="672"/>
      <c r="RNC47" s="740"/>
      <c r="RND47" s="1140"/>
      <c r="RNE47" s="671"/>
      <c r="RNF47" s="672"/>
      <c r="RNG47" s="740"/>
      <c r="RNH47" s="1140"/>
      <c r="RNI47" s="671"/>
      <c r="RNJ47" s="672"/>
      <c r="RNK47" s="740"/>
      <c r="RNL47" s="1140"/>
      <c r="RNM47" s="671"/>
      <c r="RNN47" s="672"/>
      <c r="RNO47" s="740"/>
      <c r="RNP47" s="1140"/>
      <c r="RNQ47" s="671"/>
      <c r="RNR47" s="672"/>
      <c r="RNS47" s="740"/>
      <c r="RNT47" s="1140"/>
      <c r="RNU47" s="671"/>
      <c r="RNV47" s="672"/>
      <c r="RNW47" s="740"/>
      <c r="RNX47" s="1140"/>
      <c r="RNY47" s="671"/>
      <c r="RNZ47" s="672"/>
      <c r="ROA47" s="740"/>
      <c r="ROB47" s="1140"/>
      <c r="ROC47" s="671"/>
      <c r="ROD47" s="672"/>
      <c r="ROE47" s="740"/>
      <c r="ROF47" s="1140"/>
      <c r="ROG47" s="671"/>
      <c r="ROH47" s="672"/>
      <c r="ROI47" s="740"/>
      <c r="ROJ47" s="1140"/>
      <c r="ROK47" s="671"/>
      <c r="ROL47" s="672"/>
      <c r="ROM47" s="740"/>
      <c r="RON47" s="1140"/>
      <c r="ROO47" s="671"/>
      <c r="ROP47" s="672"/>
      <c r="ROQ47" s="740"/>
      <c r="ROR47" s="1140"/>
      <c r="ROS47" s="671"/>
      <c r="ROT47" s="672"/>
      <c r="ROU47" s="740"/>
      <c r="ROV47" s="1140"/>
      <c r="ROW47" s="671"/>
      <c r="ROX47" s="672"/>
      <c r="ROY47" s="740"/>
      <c r="ROZ47" s="1140"/>
      <c r="RPA47" s="671"/>
      <c r="RPB47" s="672"/>
      <c r="RPC47" s="740"/>
      <c r="RPD47" s="1140"/>
      <c r="RPE47" s="671"/>
      <c r="RPF47" s="672"/>
      <c r="RPG47" s="740"/>
      <c r="RPH47" s="1140"/>
      <c r="RPI47" s="671"/>
      <c r="RPJ47" s="672"/>
      <c r="RPK47" s="740"/>
      <c r="RPL47" s="1140"/>
      <c r="RPM47" s="671"/>
      <c r="RPN47" s="672"/>
      <c r="RPO47" s="740"/>
      <c r="RPP47" s="1140"/>
      <c r="RPQ47" s="671"/>
      <c r="RPR47" s="672"/>
      <c r="RPS47" s="740"/>
      <c r="RPT47" s="1140"/>
      <c r="RPU47" s="671"/>
      <c r="RPV47" s="672"/>
      <c r="RPW47" s="740"/>
      <c r="RPX47" s="1140"/>
      <c r="RPY47" s="671"/>
      <c r="RPZ47" s="672"/>
      <c r="RQA47" s="740"/>
      <c r="RQB47" s="1140"/>
      <c r="RQC47" s="671"/>
      <c r="RQD47" s="672"/>
      <c r="RQE47" s="740"/>
      <c r="RQF47" s="1140"/>
      <c r="RQG47" s="671"/>
      <c r="RQH47" s="672"/>
      <c r="RQI47" s="740"/>
      <c r="RQJ47" s="1140"/>
      <c r="RQK47" s="671"/>
      <c r="RQL47" s="672"/>
      <c r="RQM47" s="740"/>
      <c r="RQN47" s="1140"/>
      <c r="RQO47" s="671"/>
      <c r="RQP47" s="672"/>
      <c r="RQQ47" s="740"/>
      <c r="RQR47" s="1140"/>
      <c r="RQS47" s="671"/>
      <c r="RQT47" s="672"/>
      <c r="RQU47" s="740"/>
      <c r="RQV47" s="1140"/>
      <c r="RQW47" s="671"/>
      <c r="RQX47" s="672"/>
      <c r="RQY47" s="740"/>
      <c r="RQZ47" s="1140"/>
      <c r="RRA47" s="671"/>
      <c r="RRB47" s="672"/>
      <c r="RRC47" s="740"/>
      <c r="RRD47" s="1140"/>
      <c r="RRE47" s="671"/>
      <c r="RRF47" s="672"/>
      <c r="RRG47" s="740"/>
      <c r="RRH47" s="1140"/>
      <c r="RRI47" s="671"/>
      <c r="RRJ47" s="672"/>
      <c r="RRK47" s="740"/>
      <c r="RRL47" s="1140"/>
      <c r="RRM47" s="671"/>
      <c r="RRN47" s="672"/>
      <c r="RRO47" s="740"/>
      <c r="RRP47" s="1140"/>
      <c r="RRQ47" s="671"/>
      <c r="RRR47" s="672"/>
      <c r="RRS47" s="740"/>
      <c r="RRT47" s="1140"/>
      <c r="RRU47" s="671"/>
      <c r="RRV47" s="672"/>
      <c r="RRW47" s="740"/>
      <c r="RRX47" s="1140"/>
      <c r="RRY47" s="671"/>
      <c r="RRZ47" s="672"/>
      <c r="RSA47" s="740"/>
      <c r="RSB47" s="1140"/>
      <c r="RSC47" s="671"/>
      <c r="RSD47" s="672"/>
      <c r="RSE47" s="740"/>
      <c r="RSF47" s="1140"/>
      <c r="RSG47" s="671"/>
      <c r="RSH47" s="672"/>
      <c r="RSI47" s="740"/>
      <c r="RSJ47" s="1140"/>
      <c r="RSK47" s="671"/>
      <c r="RSL47" s="672"/>
      <c r="RSM47" s="740"/>
      <c r="RSN47" s="1140"/>
      <c r="RSO47" s="671"/>
      <c r="RSP47" s="672"/>
      <c r="RSQ47" s="740"/>
      <c r="RSR47" s="1140"/>
      <c r="RSS47" s="671"/>
      <c r="RST47" s="672"/>
      <c r="RSU47" s="740"/>
      <c r="RSV47" s="1140"/>
      <c r="RSW47" s="671"/>
      <c r="RSX47" s="672"/>
      <c r="RSY47" s="740"/>
      <c r="RSZ47" s="1140"/>
      <c r="RTA47" s="671"/>
      <c r="RTB47" s="672"/>
      <c r="RTC47" s="740"/>
      <c r="RTD47" s="1140"/>
      <c r="RTE47" s="671"/>
      <c r="RTF47" s="672"/>
      <c r="RTG47" s="740"/>
      <c r="RTH47" s="1140"/>
      <c r="RTI47" s="671"/>
      <c r="RTJ47" s="672"/>
      <c r="RTK47" s="740"/>
      <c r="RTL47" s="1140"/>
      <c r="RTM47" s="671"/>
      <c r="RTN47" s="672"/>
      <c r="RTO47" s="740"/>
      <c r="RTP47" s="1140"/>
      <c r="RTQ47" s="671"/>
      <c r="RTR47" s="672"/>
      <c r="RTS47" s="740"/>
      <c r="RTT47" s="1140"/>
      <c r="RTU47" s="671"/>
      <c r="RTV47" s="672"/>
      <c r="RTW47" s="740"/>
      <c r="RTX47" s="1140"/>
      <c r="RTY47" s="671"/>
      <c r="RTZ47" s="672"/>
      <c r="RUA47" s="740"/>
      <c r="RUB47" s="1140"/>
      <c r="RUC47" s="671"/>
      <c r="RUD47" s="672"/>
      <c r="RUE47" s="740"/>
      <c r="RUF47" s="1140"/>
      <c r="RUG47" s="671"/>
      <c r="RUH47" s="672"/>
      <c r="RUI47" s="740"/>
      <c r="RUJ47" s="1140"/>
      <c r="RUK47" s="671"/>
      <c r="RUL47" s="672"/>
      <c r="RUM47" s="740"/>
      <c r="RUN47" s="1140"/>
      <c r="RUO47" s="671"/>
      <c r="RUP47" s="672"/>
      <c r="RUQ47" s="740"/>
      <c r="RUR47" s="1140"/>
      <c r="RUS47" s="671"/>
      <c r="RUT47" s="672"/>
      <c r="RUU47" s="740"/>
      <c r="RUV47" s="1140"/>
      <c r="RUW47" s="671"/>
      <c r="RUX47" s="672"/>
      <c r="RUY47" s="740"/>
      <c r="RUZ47" s="1140"/>
      <c r="RVA47" s="671"/>
      <c r="RVB47" s="672"/>
      <c r="RVC47" s="740"/>
      <c r="RVD47" s="1140"/>
      <c r="RVE47" s="671"/>
      <c r="RVF47" s="672"/>
      <c r="RVG47" s="740"/>
      <c r="RVH47" s="1140"/>
      <c r="RVI47" s="671"/>
      <c r="RVJ47" s="672"/>
      <c r="RVK47" s="740"/>
      <c r="RVL47" s="1140"/>
      <c r="RVM47" s="671"/>
      <c r="RVN47" s="672"/>
      <c r="RVO47" s="740"/>
      <c r="RVP47" s="1140"/>
      <c r="RVQ47" s="671"/>
      <c r="RVR47" s="672"/>
      <c r="RVS47" s="740"/>
      <c r="RVT47" s="1140"/>
      <c r="RVU47" s="671"/>
      <c r="RVV47" s="672"/>
      <c r="RVW47" s="740"/>
      <c r="RVX47" s="1140"/>
      <c r="RVY47" s="671"/>
      <c r="RVZ47" s="672"/>
      <c r="RWA47" s="740"/>
      <c r="RWB47" s="1140"/>
      <c r="RWC47" s="671"/>
      <c r="RWD47" s="672"/>
      <c r="RWE47" s="740"/>
      <c r="RWF47" s="1140"/>
      <c r="RWG47" s="671"/>
      <c r="RWH47" s="672"/>
      <c r="RWI47" s="740"/>
      <c r="RWJ47" s="1140"/>
      <c r="RWK47" s="671"/>
      <c r="RWL47" s="672"/>
      <c r="RWM47" s="740"/>
      <c r="RWN47" s="1140"/>
      <c r="RWO47" s="671"/>
      <c r="RWP47" s="672"/>
      <c r="RWQ47" s="740"/>
      <c r="RWR47" s="1140"/>
      <c r="RWS47" s="671"/>
      <c r="RWT47" s="672"/>
      <c r="RWU47" s="740"/>
      <c r="RWV47" s="1140"/>
      <c r="RWW47" s="671"/>
      <c r="RWX47" s="672"/>
      <c r="RWY47" s="740"/>
      <c r="RWZ47" s="1140"/>
      <c r="RXA47" s="671"/>
      <c r="RXB47" s="672"/>
      <c r="RXC47" s="740"/>
      <c r="RXD47" s="1140"/>
      <c r="RXE47" s="671"/>
      <c r="RXF47" s="672"/>
      <c r="RXG47" s="740"/>
      <c r="RXH47" s="1140"/>
      <c r="RXI47" s="671"/>
      <c r="RXJ47" s="672"/>
      <c r="RXK47" s="740"/>
      <c r="RXL47" s="1140"/>
      <c r="RXM47" s="671"/>
      <c r="RXN47" s="672"/>
      <c r="RXO47" s="740"/>
      <c r="RXP47" s="1140"/>
      <c r="RXQ47" s="671"/>
      <c r="RXR47" s="672"/>
      <c r="RXS47" s="740"/>
      <c r="RXT47" s="1140"/>
      <c r="RXU47" s="671"/>
      <c r="RXV47" s="672"/>
      <c r="RXW47" s="740"/>
      <c r="RXX47" s="1140"/>
      <c r="RXY47" s="671"/>
      <c r="RXZ47" s="672"/>
      <c r="RYA47" s="740"/>
      <c r="RYB47" s="1140"/>
      <c r="RYC47" s="671"/>
      <c r="RYD47" s="672"/>
      <c r="RYE47" s="740"/>
      <c r="RYF47" s="1140"/>
      <c r="RYG47" s="671"/>
      <c r="RYH47" s="672"/>
      <c r="RYI47" s="740"/>
      <c r="RYJ47" s="1140"/>
      <c r="RYK47" s="671"/>
      <c r="RYL47" s="672"/>
      <c r="RYM47" s="740"/>
      <c r="RYN47" s="1140"/>
      <c r="RYO47" s="671"/>
      <c r="RYP47" s="672"/>
      <c r="RYQ47" s="740"/>
      <c r="RYR47" s="1140"/>
      <c r="RYS47" s="671"/>
      <c r="RYT47" s="672"/>
      <c r="RYU47" s="740"/>
      <c r="RYV47" s="1140"/>
      <c r="RYW47" s="671"/>
      <c r="RYX47" s="672"/>
      <c r="RYY47" s="740"/>
      <c r="RYZ47" s="1140"/>
      <c r="RZA47" s="671"/>
      <c r="RZB47" s="672"/>
      <c r="RZC47" s="740"/>
      <c r="RZD47" s="1140"/>
      <c r="RZE47" s="671"/>
      <c r="RZF47" s="672"/>
      <c r="RZG47" s="740"/>
      <c r="RZH47" s="1140"/>
      <c r="RZI47" s="671"/>
      <c r="RZJ47" s="672"/>
      <c r="RZK47" s="740"/>
      <c r="RZL47" s="1140"/>
      <c r="RZM47" s="671"/>
      <c r="RZN47" s="672"/>
      <c r="RZO47" s="740"/>
      <c r="RZP47" s="1140"/>
      <c r="RZQ47" s="671"/>
      <c r="RZR47" s="672"/>
      <c r="RZS47" s="740"/>
      <c r="RZT47" s="1140"/>
      <c r="RZU47" s="671"/>
      <c r="RZV47" s="672"/>
      <c r="RZW47" s="740"/>
      <c r="RZX47" s="1140"/>
      <c r="RZY47" s="671"/>
      <c r="RZZ47" s="672"/>
      <c r="SAA47" s="740"/>
      <c r="SAB47" s="1140"/>
      <c r="SAC47" s="671"/>
      <c r="SAD47" s="672"/>
      <c r="SAE47" s="740"/>
      <c r="SAF47" s="1140"/>
      <c r="SAG47" s="671"/>
      <c r="SAH47" s="672"/>
      <c r="SAI47" s="740"/>
      <c r="SAJ47" s="1140"/>
      <c r="SAK47" s="671"/>
      <c r="SAL47" s="672"/>
      <c r="SAM47" s="740"/>
      <c r="SAN47" s="1140"/>
      <c r="SAO47" s="671"/>
      <c r="SAP47" s="672"/>
      <c r="SAQ47" s="740"/>
      <c r="SAR47" s="1140"/>
      <c r="SAS47" s="671"/>
      <c r="SAT47" s="672"/>
      <c r="SAU47" s="740"/>
      <c r="SAV47" s="1140"/>
      <c r="SAW47" s="671"/>
      <c r="SAX47" s="672"/>
      <c r="SAY47" s="740"/>
      <c r="SAZ47" s="1140"/>
      <c r="SBA47" s="671"/>
      <c r="SBB47" s="672"/>
      <c r="SBC47" s="740"/>
      <c r="SBD47" s="1140"/>
      <c r="SBE47" s="671"/>
      <c r="SBF47" s="672"/>
      <c r="SBG47" s="740"/>
      <c r="SBH47" s="1140"/>
      <c r="SBI47" s="671"/>
      <c r="SBJ47" s="672"/>
      <c r="SBK47" s="740"/>
      <c r="SBL47" s="1140"/>
      <c r="SBM47" s="671"/>
      <c r="SBN47" s="672"/>
      <c r="SBO47" s="740"/>
      <c r="SBP47" s="1140"/>
      <c r="SBQ47" s="671"/>
      <c r="SBR47" s="672"/>
      <c r="SBS47" s="740"/>
      <c r="SBT47" s="1140"/>
      <c r="SBU47" s="671"/>
      <c r="SBV47" s="672"/>
      <c r="SBW47" s="740"/>
      <c r="SBX47" s="1140"/>
      <c r="SBY47" s="671"/>
      <c r="SBZ47" s="672"/>
      <c r="SCA47" s="740"/>
      <c r="SCB47" s="1140"/>
      <c r="SCC47" s="671"/>
      <c r="SCD47" s="672"/>
      <c r="SCE47" s="740"/>
      <c r="SCF47" s="1140"/>
      <c r="SCG47" s="671"/>
      <c r="SCH47" s="672"/>
      <c r="SCI47" s="740"/>
      <c r="SCJ47" s="1140"/>
      <c r="SCK47" s="671"/>
      <c r="SCL47" s="672"/>
      <c r="SCM47" s="740"/>
      <c r="SCN47" s="1140"/>
      <c r="SCO47" s="671"/>
      <c r="SCP47" s="672"/>
      <c r="SCQ47" s="740"/>
      <c r="SCR47" s="1140"/>
      <c r="SCS47" s="671"/>
      <c r="SCT47" s="672"/>
      <c r="SCU47" s="740"/>
      <c r="SCV47" s="1140"/>
      <c r="SCW47" s="671"/>
      <c r="SCX47" s="672"/>
      <c r="SCY47" s="740"/>
      <c r="SCZ47" s="1140"/>
      <c r="SDA47" s="671"/>
      <c r="SDB47" s="672"/>
      <c r="SDC47" s="740"/>
      <c r="SDD47" s="1140"/>
      <c r="SDE47" s="671"/>
      <c r="SDF47" s="672"/>
      <c r="SDG47" s="740"/>
      <c r="SDH47" s="1140"/>
      <c r="SDI47" s="671"/>
      <c r="SDJ47" s="672"/>
      <c r="SDK47" s="740"/>
      <c r="SDL47" s="1140"/>
      <c r="SDM47" s="671"/>
      <c r="SDN47" s="672"/>
      <c r="SDO47" s="740"/>
      <c r="SDP47" s="1140"/>
      <c r="SDQ47" s="671"/>
      <c r="SDR47" s="672"/>
      <c r="SDS47" s="740"/>
      <c r="SDT47" s="1140"/>
      <c r="SDU47" s="671"/>
      <c r="SDV47" s="672"/>
      <c r="SDW47" s="740"/>
      <c r="SDX47" s="1140"/>
      <c r="SDY47" s="671"/>
      <c r="SDZ47" s="672"/>
      <c r="SEA47" s="740"/>
      <c r="SEB47" s="1140"/>
      <c r="SEC47" s="671"/>
      <c r="SED47" s="672"/>
      <c r="SEE47" s="740"/>
      <c r="SEF47" s="1140"/>
      <c r="SEG47" s="671"/>
      <c r="SEH47" s="672"/>
      <c r="SEI47" s="740"/>
      <c r="SEJ47" s="1140"/>
      <c r="SEK47" s="671"/>
      <c r="SEL47" s="672"/>
      <c r="SEM47" s="740"/>
      <c r="SEN47" s="1140"/>
      <c r="SEO47" s="671"/>
      <c r="SEP47" s="672"/>
      <c r="SEQ47" s="740"/>
      <c r="SER47" s="1140"/>
      <c r="SES47" s="671"/>
      <c r="SET47" s="672"/>
      <c r="SEU47" s="740"/>
      <c r="SEV47" s="1140"/>
      <c r="SEW47" s="671"/>
      <c r="SEX47" s="672"/>
      <c r="SEY47" s="740"/>
      <c r="SEZ47" s="1140"/>
      <c r="SFA47" s="671"/>
      <c r="SFB47" s="672"/>
      <c r="SFC47" s="740"/>
      <c r="SFD47" s="1140"/>
      <c r="SFE47" s="671"/>
      <c r="SFF47" s="672"/>
      <c r="SFG47" s="740"/>
      <c r="SFH47" s="1140"/>
      <c r="SFI47" s="671"/>
      <c r="SFJ47" s="672"/>
      <c r="SFK47" s="740"/>
      <c r="SFL47" s="1140"/>
      <c r="SFM47" s="671"/>
      <c r="SFN47" s="672"/>
      <c r="SFO47" s="740"/>
      <c r="SFP47" s="1140"/>
      <c r="SFQ47" s="671"/>
      <c r="SFR47" s="672"/>
      <c r="SFS47" s="740"/>
      <c r="SFT47" s="1140"/>
      <c r="SFU47" s="671"/>
      <c r="SFV47" s="672"/>
      <c r="SFW47" s="740"/>
      <c r="SFX47" s="1140"/>
      <c r="SFY47" s="671"/>
      <c r="SFZ47" s="672"/>
      <c r="SGA47" s="740"/>
      <c r="SGB47" s="1140"/>
      <c r="SGC47" s="671"/>
      <c r="SGD47" s="672"/>
      <c r="SGE47" s="740"/>
      <c r="SGF47" s="1140"/>
      <c r="SGG47" s="671"/>
      <c r="SGH47" s="672"/>
      <c r="SGI47" s="740"/>
      <c r="SGJ47" s="1140"/>
      <c r="SGK47" s="671"/>
      <c r="SGL47" s="672"/>
      <c r="SGM47" s="740"/>
      <c r="SGN47" s="1140"/>
      <c r="SGO47" s="671"/>
      <c r="SGP47" s="672"/>
      <c r="SGQ47" s="740"/>
      <c r="SGR47" s="1140"/>
      <c r="SGS47" s="671"/>
      <c r="SGT47" s="672"/>
      <c r="SGU47" s="740"/>
      <c r="SGV47" s="1140"/>
      <c r="SGW47" s="671"/>
      <c r="SGX47" s="672"/>
      <c r="SGY47" s="740"/>
      <c r="SGZ47" s="1140"/>
      <c r="SHA47" s="671"/>
      <c r="SHB47" s="672"/>
      <c r="SHC47" s="740"/>
      <c r="SHD47" s="1140"/>
      <c r="SHE47" s="671"/>
      <c r="SHF47" s="672"/>
      <c r="SHG47" s="740"/>
      <c r="SHH47" s="1140"/>
      <c r="SHI47" s="671"/>
      <c r="SHJ47" s="672"/>
      <c r="SHK47" s="740"/>
      <c r="SHL47" s="1140"/>
      <c r="SHM47" s="671"/>
      <c r="SHN47" s="672"/>
      <c r="SHO47" s="740"/>
      <c r="SHP47" s="1140"/>
      <c r="SHQ47" s="671"/>
      <c r="SHR47" s="672"/>
      <c r="SHS47" s="740"/>
      <c r="SHT47" s="1140"/>
      <c r="SHU47" s="671"/>
      <c r="SHV47" s="672"/>
      <c r="SHW47" s="740"/>
      <c r="SHX47" s="1140"/>
      <c r="SHY47" s="671"/>
      <c r="SHZ47" s="672"/>
      <c r="SIA47" s="740"/>
      <c r="SIB47" s="1140"/>
      <c r="SIC47" s="671"/>
      <c r="SID47" s="672"/>
      <c r="SIE47" s="740"/>
      <c r="SIF47" s="1140"/>
      <c r="SIG47" s="671"/>
      <c r="SIH47" s="672"/>
      <c r="SII47" s="740"/>
      <c r="SIJ47" s="1140"/>
      <c r="SIK47" s="671"/>
      <c r="SIL47" s="672"/>
      <c r="SIM47" s="740"/>
      <c r="SIN47" s="1140"/>
      <c r="SIO47" s="671"/>
      <c r="SIP47" s="672"/>
      <c r="SIQ47" s="740"/>
      <c r="SIR47" s="1140"/>
      <c r="SIS47" s="671"/>
      <c r="SIT47" s="672"/>
      <c r="SIU47" s="740"/>
      <c r="SIV47" s="1140"/>
      <c r="SIW47" s="671"/>
      <c r="SIX47" s="672"/>
      <c r="SIY47" s="740"/>
      <c r="SIZ47" s="1140"/>
      <c r="SJA47" s="671"/>
      <c r="SJB47" s="672"/>
      <c r="SJC47" s="740"/>
      <c r="SJD47" s="1140"/>
      <c r="SJE47" s="671"/>
      <c r="SJF47" s="672"/>
      <c r="SJG47" s="740"/>
      <c r="SJH47" s="1140"/>
      <c r="SJI47" s="671"/>
      <c r="SJJ47" s="672"/>
      <c r="SJK47" s="740"/>
      <c r="SJL47" s="1140"/>
      <c r="SJM47" s="671"/>
      <c r="SJN47" s="672"/>
      <c r="SJO47" s="740"/>
      <c r="SJP47" s="1140"/>
      <c r="SJQ47" s="671"/>
      <c r="SJR47" s="672"/>
      <c r="SJS47" s="740"/>
      <c r="SJT47" s="1140"/>
      <c r="SJU47" s="671"/>
      <c r="SJV47" s="672"/>
      <c r="SJW47" s="740"/>
      <c r="SJX47" s="1140"/>
      <c r="SJY47" s="671"/>
      <c r="SJZ47" s="672"/>
      <c r="SKA47" s="740"/>
      <c r="SKB47" s="1140"/>
      <c r="SKC47" s="671"/>
      <c r="SKD47" s="672"/>
      <c r="SKE47" s="740"/>
      <c r="SKF47" s="1140"/>
      <c r="SKG47" s="671"/>
      <c r="SKH47" s="672"/>
      <c r="SKI47" s="740"/>
      <c r="SKJ47" s="1140"/>
      <c r="SKK47" s="671"/>
      <c r="SKL47" s="672"/>
      <c r="SKM47" s="740"/>
      <c r="SKN47" s="1140"/>
      <c r="SKO47" s="671"/>
      <c r="SKP47" s="672"/>
      <c r="SKQ47" s="740"/>
      <c r="SKR47" s="1140"/>
      <c r="SKS47" s="671"/>
      <c r="SKT47" s="672"/>
      <c r="SKU47" s="740"/>
      <c r="SKV47" s="1140"/>
      <c r="SKW47" s="671"/>
      <c r="SKX47" s="672"/>
      <c r="SKY47" s="740"/>
      <c r="SKZ47" s="1140"/>
      <c r="SLA47" s="671"/>
      <c r="SLB47" s="672"/>
      <c r="SLC47" s="740"/>
      <c r="SLD47" s="1140"/>
      <c r="SLE47" s="671"/>
      <c r="SLF47" s="672"/>
      <c r="SLG47" s="740"/>
      <c r="SLH47" s="1140"/>
      <c r="SLI47" s="671"/>
      <c r="SLJ47" s="672"/>
      <c r="SLK47" s="740"/>
      <c r="SLL47" s="1140"/>
      <c r="SLM47" s="671"/>
      <c r="SLN47" s="672"/>
      <c r="SLO47" s="740"/>
      <c r="SLP47" s="1140"/>
      <c r="SLQ47" s="671"/>
      <c r="SLR47" s="672"/>
      <c r="SLS47" s="740"/>
      <c r="SLT47" s="1140"/>
      <c r="SLU47" s="671"/>
      <c r="SLV47" s="672"/>
      <c r="SLW47" s="740"/>
      <c r="SLX47" s="1140"/>
      <c r="SLY47" s="671"/>
      <c r="SLZ47" s="672"/>
      <c r="SMA47" s="740"/>
      <c r="SMB47" s="1140"/>
      <c r="SMC47" s="671"/>
      <c r="SMD47" s="672"/>
      <c r="SME47" s="740"/>
      <c r="SMF47" s="1140"/>
      <c r="SMG47" s="671"/>
      <c r="SMH47" s="672"/>
      <c r="SMI47" s="740"/>
      <c r="SMJ47" s="1140"/>
      <c r="SMK47" s="671"/>
      <c r="SML47" s="672"/>
      <c r="SMM47" s="740"/>
      <c r="SMN47" s="1140"/>
      <c r="SMO47" s="671"/>
      <c r="SMP47" s="672"/>
      <c r="SMQ47" s="740"/>
      <c r="SMR47" s="1140"/>
      <c r="SMS47" s="671"/>
      <c r="SMT47" s="672"/>
      <c r="SMU47" s="740"/>
      <c r="SMV47" s="1140"/>
      <c r="SMW47" s="671"/>
      <c r="SMX47" s="672"/>
      <c r="SMY47" s="740"/>
      <c r="SMZ47" s="1140"/>
      <c r="SNA47" s="671"/>
      <c r="SNB47" s="672"/>
      <c r="SNC47" s="740"/>
      <c r="SND47" s="1140"/>
      <c r="SNE47" s="671"/>
      <c r="SNF47" s="672"/>
      <c r="SNG47" s="740"/>
      <c r="SNH47" s="1140"/>
      <c r="SNI47" s="671"/>
      <c r="SNJ47" s="672"/>
      <c r="SNK47" s="740"/>
      <c r="SNL47" s="1140"/>
      <c r="SNM47" s="671"/>
      <c r="SNN47" s="672"/>
      <c r="SNO47" s="740"/>
      <c r="SNP47" s="1140"/>
      <c r="SNQ47" s="671"/>
      <c r="SNR47" s="672"/>
      <c r="SNS47" s="740"/>
      <c r="SNT47" s="1140"/>
      <c r="SNU47" s="671"/>
      <c r="SNV47" s="672"/>
      <c r="SNW47" s="740"/>
      <c r="SNX47" s="1140"/>
      <c r="SNY47" s="671"/>
      <c r="SNZ47" s="672"/>
      <c r="SOA47" s="740"/>
      <c r="SOB47" s="1140"/>
      <c r="SOC47" s="671"/>
      <c r="SOD47" s="672"/>
      <c r="SOE47" s="740"/>
      <c r="SOF47" s="1140"/>
      <c r="SOG47" s="671"/>
      <c r="SOH47" s="672"/>
      <c r="SOI47" s="740"/>
      <c r="SOJ47" s="1140"/>
      <c r="SOK47" s="671"/>
      <c r="SOL47" s="672"/>
      <c r="SOM47" s="740"/>
      <c r="SON47" s="1140"/>
      <c r="SOO47" s="671"/>
      <c r="SOP47" s="672"/>
      <c r="SOQ47" s="740"/>
      <c r="SOR47" s="1140"/>
      <c r="SOS47" s="671"/>
      <c r="SOT47" s="672"/>
      <c r="SOU47" s="740"/>
      <c r="SOV47" s="1140"/>
      <c r="SOW47" s="671"/>
      <c r="SOX47" s="672"/>
      <c r="SOY47" s="740"/>
      <c r="SOZ47" s="1140"/>
      <c r="SPA47" s="671"/>
      <c r="SPB47" s="672"/>
      <c r="SPC47" s="740"/>
      <c r="SPD47" s="1140"/>
      <c r="SPE47" s="671"/>
      <c r="SPF47" s="672"/>
      <c r="SPG47" s="740"/>
      <c r="SPH47" s="1140"/>
      <c r="SPI47" s="671"/>
      <c r="SPJ47" s="672"/>
      <c r="SPK47" s="740"/>
      <c r="SPL47" s="1140"/>
      <c r="SPM47" s="671"/>
      <c r="SPN47" s="672"/>
      <c r="SPO47" s="740"/>
      <c r="SPP47" s="1140"/>
      <c r="SPQ47" s="671"/>
      <c r="SPR47" s="672"/>
      <c r="SPS47" s="740"/>
      <c r="SPT47" s="1140"/>
      <c r="SPU47" s="671"/>
      <c r="SPV47" s="672"/>
      <c r="SPW47" s="740"/>
      <c r="SPX47" s="1140"/>
      <c r="SPY47" s="671"/>
      <c r="SPZ47" s="672"/>
      <c r="SQA47" s="740"/>
      <c r="SQB47" s="1140"/>
      <c r="SQC47" s="671"/>
      <c r="SQD47" s="672"/>
      <c r="SQE47" s="740"/>
      <c r="SQF47" s="1140"/>
      <c r="SQG47" s="671"/>
      <c r="SQH47" s="672"/>
      <c r="SQI47" s="740"/>
      <c r="SQJ47" s="1140"/>
      <c r="SQK47" s="671"/>
      <c r="SQL47" s="672"/>
      <c r="SQM47" s="740"/>
      <c r="SQN47" s="1140"/>
      <c r="SQO47" s="671"/>
      <c r="SQP47" s="672"/>
      <c r="SQQ47" s="740"/>
      <c r="SQR47" s="1140"/>
      <c r="SQS47" s="671"/>
      <c r="SQT47" s="672"/>
      <c r="SQU47" s="740"/>
      <c r="SQV47" s="1140"/>
      <c r="SQW47" s="671"/>
      <c r="SQX47" s="672"/>
      <c r="SQY47" s="740"/>
      <c r="SQZ47" s="1140"/>
      <c r="SRA47" s="671"/>
      <c r="SRB47" s="672"/>
      <c r="SRC47" s="740"/>
      <c r="SRD47" s="1140"/>
      <c r="SRE47" s="671"/>
      <c r="SRF47" s="672"/>
      <c r="SRG47" s="740"/>
      <c r="SRH47" s="1140"/>
      <c r="SRI47" s="671"/>
      <c r="SRJ47" s="672"/>
      <c r="SRK47" s="740"/>
      <c r="SRL47" s="1140"/>
      <c r="SRM47" s="671"/>
      <c r="SRN47" s="672"/>
      <c r="SRO47" s="740"/>
      <c r="SRP47" s="1140"/>
      <c r="SRQ47" s="671"/>
      <c r="SRR47" s="672"/>
      <c r="SRS47" s="740"/>
      <c r="SRT47" s="1140"/>
      <c r="SRU47" s="671"/>
      <c r="SRV47" s="672"/>
      <c r="SRW47" s="740"/>
      <c r="SRX47" s="1140"/>
      <c r="SRY47" s="671"/>
      <c r="SRZ47" s="672"/>
      <c r="SSA47" s="740"/>
      <c r="SSB47" s="1140"/>
      <c r="SSC47" s="671"/>
      <c r="SSD47" s="672"/>
      <c r="SSE47" s="740"/>
      <c r="SSF47" s="1140"/>
      <c r="SSG47" s="671"/>
      <c r="SSH47" s="672"/>
      <c r="SSI47" s="740"/>
      <c r="SSJ47" s="1140"/>
      <c r="SSK47" s="671"/>
      <c r="SSL47" s="672"/>
      <c r="SSM47" s="740"/>
      <c r="SSN47" s="1140"/>
      <c r="SSO47" s="671"/>
      <c r="SSP47" s="672"/>
      <c r="SSQ47" s="740"/>
      <c r="SSR47" s="1140"/>
      <c r="SSS47" s="671"/>
      <c r="SST47" s="672"/>
      <c r="SSU47" s="740"/>
      <c r="SSV47" s="1140"/>
      <c r="SSW47" s="671"/>
      <c r="SSX47" s="672"/>
      <c r="SSY47" s="740"/>
      <c r="SSZ47" s="1140"/>
      <c r="STA47" s="671"/>
      <c r="STB47" s="672"/>
      <c r="STC47" s="740"/>
      <c r="STD47" s="1140"/>
      <c r="STE47" s="671"/>
      <c r="STF47" s="672"/>
      <c r="STG47" s="740"/>
      <c r="STH47" s="1140"/>
      <c r="STI47" s="671"/>
      <c r="STJ47" s="672"/>
      <c r="STK47" s="740"/>
      <c r="STL47" s="1140"/>
      <c r="STM47" s="671"/>
      <c r="STN47" s="672"/>
      <c r="STO47" s="740"/>
      <c r="STP47" s="1140"/>
      <c r="STQ47" s="671"/>
      <c r="STR47" s="672"/>
      <c r="STS47" s="740"/>
      <c r="STT47" s="1140"/>
      <c r="STU47" s="671"/>
      <c r="STV47" s="672"/>
      <c r="STW47" s="740"/>
      <c r="STX47" s="1140"/>
      <c r="STY47" s="671"/>
      <c r="STZ47" s="672"/>
      <c r="SUA47" s="740"/>
      <c r="SUB47" s="1140"/>
      <c r="SUC47" s="671"/>
      <c r="SUD47" s="672"/>
      <c r="SUE47" s="740"/>
      <c r="SUF47" s="1140"/>
      <c r="SUG47" s="671"/>
      <c r="SUH47" s="672"/>
      <c r="SUI47" s="740"/>
      <c r="SUJ47" s="1140"/>
      <c r="SUK47" s="671"/>
      <c r="SUL47" s="672"/>
      <c r="SUM47" s="740"/>
      <c r="SUN47" s="1140"/>
      <c r="SUO47" s="671"/>
      <c r="SUP47" s="672"/>
      <c r="SUQ47" s="740"/>
      <c r="SUR47" s="1140"/>
      <c r="SUS47" s="671"/>
      <c r="SUT47" s="672"/>
      <c r="SUU47" s="740"/>
      <c r="SUV47" s="1140"/>
      <c r="SUW47" s="671"/>
      <c r="SUX47" s="672"/>
      <c r="SUY47" s="740"/>
      <c r="SUZ47" s="1140"/>
      <c r="SVA47" s="671"/>
      <c r="SVB47" s="672"/>
      <c r="SVC47" s="740"/>
      <c r="SVD47" s="1140"/>
      <c r="SVE47" s="671"/>
      <c r="SVF47" s="672"/>
      <c r="SVG47" s="740"/>
      <c r="SVH47" s="1140"/>
      <c r="SVI47" s="671"/>
      <c r="SVJ47" s="672"/>
      <c r="SVK47" s="740"/>
      <c r="SVL47" s="1140"/>
      <c r="SVM47" s="671"/>
      <c r="SVN47" s="672"/>
      <c r="SVO47" s="740"/>
      <c r="SVP47" s="1140"/>
      <c r="SVQ47" s="671"/>
      <c r="SVR47" s="672"/>
      <c r="SVS47" s="740"/>
      <c r="SVT47" s="1140"/>
      <c r="SVU47" s="671"/>
      <c r="SVV47" s="672"/>
      <c r="SVW47" s="740"/>
      <c r="SVX47" s="1140"/>
      <c r="SVY47" s="671"/>
      <c r="SVZ47" s="672"/>
      <c r="SWA47" s="740"/>
      <c r="SWB47" s="1140"/>
      <c r="SWC47" s="671"/>
      <c r="SWD47" s="672"/>
      <c r="SWE47" s="740"/>
      <c r="SWF47" s="1140"/>
      <c r="SWG47" s="671"/>
      <c r="SWH47" s="672"/>
      <c r="SWI47" s="740"/>
      <c r="SWJ47" s="1140"/>
      <c r="SWK47" s="671"/>
      <c r="SWL47" s="672"/>
      <c r="SWM47" s="740"/>
      <c r="SWN47" s="1140"/>
      <c r="SWO47" s="671"/>
      <c r="SWP47" s="672"/>
      <c r="SWQ47" s="740"/>
      <c r="SWR47" s="1140"/>
      <c r="SWS47" s="671"/>
      <c r="SWT47" s="672"/>
      <c r="SWU47" s="740"/>
      <c r="SWV47" s="1140"/>
      <c r="SWW47" s="671"/>
      <c r="SWX47" s="672"/>
      <c r="SWY47" s="740"/>
      <c r="SWZ47" s="1140"/>
      <c r="SXA47" s="671"/>
      <c r="SXB47" s="672"/>
      <c r="SXC47" s="740"/>
      <c r="SXD47" s="1140"/>
      <c r="SXE47" s="671"/>
      <c r="SXF47" s="672"/>
      <c r="SXG47" s="740"/>
      <c r="SXH47" s="1140"/>
      <c r="SXI47" s="671"/>
      <c r="SXJ47" s="672"/>
      <c r="SXK47" s="740"/>
      <c r="SXL47" s="1140"/>
      <c r="SXM47" s="671"/>
      <c r="SXN47" s="672"/>
      <c r="SXO47" s="740"/>
      <c r="SXP47" s="1140"/>
      <c r="SXQ47" s="671"/>
      <c r="SXR47" s="672"/>
      <c r="SXS47" s="740"/>
      <c r="SXT47" s="1140"/>
      <c r="SXU47" s="671"/>
      <c r="SXV47" s="672"/>
      <c r="SXW47" s="740"/>
      <c r="SXX47" s="1140"/>
      <c r="SXY47" s="671"/>
      <c r="SXZ47" s="672"/>
      <c r="SYA47" s="740"/>
      <c r="SYB47" s="1140"/>
      <c r="SYC47" s="671"/>
      <c r="SYD47" s="672"/>
      <c r="SYE47" s="740"/>
      <c r="SYF47" s="1140"/>
      <c r="SYG47" s="671"/>
      <c r="SYH47" s="672"/>
      <c r="SYI47" s="740"/>
      <c r="SYJ47" s="1140"/>
      <c r="SYK47" s="671"/>
      <c r="SYL47" s="672"/>
      <c r="SYM47" s="740"/>
      <c r="SYN47" s="1140"/>
      <c r="SYO47" s="671"/>
      <c r="SYP47" s="672"/>
      <c r="SYQ47" s="740"/>
      <c r="SYR47" s="1140"/>
      <c r="SYS47" s="671"/>
      <c r="SYT47" s="672"/>
      <c r="SYU47" s="740"/>
      <c r="SYV47" s="1140"/>
      <c r="SYW47" s="671"/>
      <c r="SYX47" s="672"/>
      <c r="SYY47" s="740"/>
      <c r="SYZ47" s="1140"/>
      <c r="SZA47" s="671"/>
      <c r="SZB47" s="672"/>
      <c r="SZC47" s="740"/>
      <c r="SZD47" s="1140"/>
      <c r="SZE47" s="671"/>
      <c r="SZF47" s="672"/>
      <c r="SZG47" s="740"/>
      <c r="SZH47" s="1140"/>
      <c r="SZI47" s="671"/>
      <c r="SZJ47" s="672"/>
      <c r="SZK47" s="740"/>
      <c r="SZL47" s="1140"/>
      <c r="SZM47" s="671"/>
      <c r="SZN47" s="672"/>
      <c r="SZO47" s="740"/>
      <c r="SZP47" s="1140"/>
      <c r="SZQ47" s="671"/>
      <c r="SZR47" s="672"/>
      <c r="SZS47" s="740"/>
      <c r="SZT47" s="1140"/>
      <c r="SZU47" s="671"/>
      <c r="SZV47" s="672"/>
      <c r="SZW47" s="740"/>
      <c r="SZX47" s="1140"/>
      <c r="SZY47" s="671"/>
      <c r="SZZ47" s="672"/>
      <c r="TAA47" s="740"/>
      <c r="TAB47" s="1140"/>
      <c r="TAC47" s="671"/>
      <c r="TAD47" s="672"/>
      <c r="TAE47" s="740"/>
      <c r="TAF47" s="1140"/>
      <c r="TAG47" s="671"/>
      <c r="TAH47" s="672"/>
      <c r="TAI47" s="740"/>
      <c r="TAJ47" s="1140"/>
      <c r="TAK47" s="671"/>
      <c r="TAL47" s="672"/>
      <c r="TAM47" s="740"/>
      <c r="TAN47" s="1140"/>
      <c r="TAO47" s="671"/>
      <c r="TAP47" s="672"/>
      <c r="TAQ47" s="740"/>
      <c r="TAR47" s="1140"/>
      <c r="TAS47" s="671"/>
      <c r="TAT47" s="672"/>
      <c r="TAU47" s="740"/>
      <c r="TAV47" s="1140"/>
      <c r="TAW47" s="671"/>
      <c r="TAX47" s="672"/>
      <c r="TAY47" s="740"/>
      <c r="TAZ47" s="1140"/>
      <c r="TBA47" s="671"/>
      <c r="TBB47" s="672"/>
      <c r="TBC47" s="740"/>
      <c r="TBD47" s="1140"/>
      <c r="TBE47" s="671"/>
      <c r="TBF47" s="672"/>
      <c r="TBG47" s="740"/>
      <c r="TBH47" s="1140"/>
      <c r="TBI47" s="671"/>
      <c r="TBJ47" s="672"/>
      <c r="TBK47" s="740"/>
      <c r="TBL47" s="1140"/>
      <c r="TBM47" s="671"/>
      <c r="TBN47" s="672"/>
      <c r="TBO47" s="740"/>
      <c r="TBP47" s="1140"/>
      <c r="TBQ47" s="671"/>
      <c r="TBR47" s="672"/>
      <c r="TBS47" s="740"/>
      <c r="TBT47" s="1140"/>
      <c r="TBU47" s="671"/>
      <c r="TBV47" s="672"/>
      <c r="TBW47" s="740"/>
      <c r="TBX47" s="1140"/>
      <c r="TBY47" s="671"/>
      <c r="TBZ47" s="672"/>
      <c r="TCA47" s="740"/>
      <c r="TCB47" s="1140"/>
      <c r="TCC47" s="671"/>
      <c r="TCD47" s="672"/>
      <c r="TCE47" s="740"/>
      <c r="TCF47" s="1140"/>
      <c r="TCG47" s="671"/>
      <c r="TCH47" s="672"/>
      <c r="TCI47" s="740"/>
      <c r="TCJ47" s="1140"/>
      <c r="TCK47" s="671"/>
      <c r="TCL47" s="672"/>
      <c r="TCM47" s="740"/>
      <c r="TCN47" s="1140"/>
      <c r="TCO47" s="671"/>
      <c r="TCP47" s="672"/>
      <c r="TCQ47" s="740"/>
      <c r="TCR47" s="1140"/>
      <c r="TCS47" s="671"/>
      <c r="TCT47" s="672"/>
      <c r="TCU47" s="740"/>
      <c r="TCV47" s="1140"/>
      <c r="TCW47" s="671"/>
      <c r="TCX47" s="672"/>
      <c r="TCY47" s="740"/>
      <c r="TCZ47" s="1140"/>
      <c r="TDA47" s="671"/>
      <c r="TDB47" s="672"/>
      <c r="TDC47" s="740"/>
      <c r="TDD47" s="1140"/>
      <c r="TDE47" s="671"/>
      <c r="TDF47" s="672"/>
      <c r="TDG47" s="740"/>
      <c r="TDH47" s="1140"/>
      <c r="TDI47" s="671"/>
      <c r="TDJ47" s="672"/>
      <c r="TDK47" s="740"/>
      <c r="TDL47" s="1140"/>
      <c r="TDM47" s="671"/>
      <c r="TDN47" s="672"/>
      <c r="TDO47" s="740"/>
      <c r="TDP47" s="1140"/>
      <c r="TDQ47" s="671"/>
      <c r="TDR47" s="672"/>
      <c r="TDS47" s="740"/>
      <c r="TDT47" s="1140"/>
      <c r="TDU47" s="671"/>
      <c r="TDV47" s="672"/>
      <c r="TDW47" s="740"/>
      <c r="TDX47" s="1140"/>
      <c r="TDY47" s="671"/>
      <c r="TDZ47" s="672"/>
      <c r="TEA47" s="740"/>
      <c r="TEB47" s="1140"/>
      <c r="TEC47" s="671"/>
      <c r="TED47" s="672"/>
      <c r="TEE47" s="740"/>
      <c r="TEF47" s="1140"/>
      <c r="TEG47" s="671"/>
      <c r="TEH47" s="672"/>
      <c r="TEI47" s="740"/>
      <c r="TEJ47" s="1140"/>
      <c r="TEK47" s="671"/>
      <c r="TEL47" s="672"/>
      <c r="TEM47" s="740"/>
      <c r="TEN47" s="1140"/>
      <c r="TEO47" s="671"/>
      <c r="TEP47" s="672"/>
      <c r="TEQ47" s="740"/>
      <c r="TER47" s="1140"/>
      <c r="TES47" s="671"/>
      <c r="TET47" s="672"/>
      <c r="TEU47" s="740"/>
      <c r="TEV47" s="1140"/>
      <c r="TEW47" s="671"/>
      <c r="TEX47" s="672"/>
      <c r="TEY47" s="740"/>
      <c r="TEZ47" s="1140"/>
      <c r="TFA47" s="671"/>
      <c r="TFB47" s="672"/>
      <c r="TFC47" s="740"/>
      <c r="TFD47" s="1140"/>
      <c r="TFE47" s="671"/>
      <c r="TFF47" s="672"/>
      <c r="TFG47" s="740"/>
      <c r="TFH47" s="1140"/>
      <c r="TFI47" s="671"/>
      <c r="TFJ47" s="672"/>
      <c r="TFK47" s="740"/>
      <c r="TFL47" s="1140"/>
      <c r="TFM47" s="671"/>
      <c r="TFN47" s="672"/>
      <c r="TFO47" s="740"/>
      <c r="TFP47" s="1140"/>
      <c r="TFQ47" s="671"/>
      <c r="TFR47" s="672"/>
      <c r="TFS47" s="740"/>
      <c r="TFT47" s="1140"/>
      <c r="TFU47" s="671"/>
      <c r="TFV47" s="672"/>
      <c r="TFW47" s="740"/>
      <c r="TFX47" s="1140"/>
      <c r="TFY47" s="671"/>
      <c r="TFZ47" s="672"/>
      <c r="TGA47" s="740"/>
      <c r="TGB47" s="1140"/>
      <c r="TGC47" s="671"/>
      <c r="TGD47" s="672"/>
      <c r="TGE47" s="740"/>
      <c r="TGF47" s="1140"/>
      <c r="TGG47" s="671"/>
      <c r="TGH47" s="672"/>
      <c r="TGI47" s="740"/>
      <c r="TGJ47" s="1140"/>
      <c r="TGK47" s="671"/>
      <c r="TGL47" s="672"/>
      <c r="TGM47" s="740"/>
      <c r="TGN47" s="1140"/>
      <c r="TGO47" s="671"/>
      <c r="TGP47" s="672"/>
      <c r="TGQ47" s="740"/>
      <c r="TGR47" s="1140"/>
      <c r="TGS47" s="671"/>
      <c r="TGT47" s="672"/>
      <c r="TGU47" s="740"/>
      <c r="TGV47" s="1140"/>
      <c r="TGW47" s="671"/>
      <c r="TGX47" s="672"/>
      <c r="TGY47" s="740"/>
      <c r="TGZ47" s="1140"/>
      <c r="THA47" s="671"/>
      <c r="THB47" s="672"/>
      <c r="THC47" s="740"/>
      <c r="THD47" s="1140"/>
      <c r="THE47" s="671"/>
      <c r="THF47" s="672"/>
      <c r="THG47" s="740"/>
      <c r="THH47" s="1140"/>
      <c r="THI47" s="671"/>
      <c r="THJ47" s="672"/>
      <c r="THK47" s="740"/>
      <c r="THL47" s="1140"/>
      <c r="THM47" s="671"/>
      <c r="THN47" s="672"/>
      <c r="THO47" s="740"/>
      <c r="THP47" s="1140"/>
      <c r="THQ47" s="671"/>
      <c r="THR47" s="672"/>
      <c r="THS47" s="740"/>
      <c r="THT47" s="1140"/>
      <c r="THU47" s="671"/>
      <c r="THV47" s="672"/>
      <c r="THW47" s="740"/>
      <c r="THX47" s="1140"/>
      <c r="THY47" s="671"/>
      <c r="THZ47" s="672"/>
      <c r="TIA47" s="740"/>
      <c r="TIB47" s="1140"/>
      <c r="TIC47" s="671"/>
      <c r="TID47" s="672"/>
      <c r="TIE47" s="740"/>
      <c r="TIF47" s="1140"/>
      <c r="TIG47" s="671"/>
      <c r="TIH47" s="672"/>
      <c r="TII47" s="740"/>
      <c r="TIJ47" s="1140"/>
      <c r="TIK47" s="671"/>
      <c r="TIL47" s="672"/>
      <c r="TIM47" s="740"/>
      <c r="TIN47" s="1140"/>
      <c r="TIO47" s="671"/>
      <c r="TIP47" s="672"/>
      <c r="TIQ47" s="740"/>
      <c r="TIR47" s="1140"/>
      <c r="TIS47" s="671"/>
      <c r="TIT47" s="672"/>
      <c r="TIU47" s="740"/>
      <c r="TIV47" s="1140"/>
      <c r="TIW47" s="671"/>
      <c r="TIX47" s="672"/>
      <c r="TIY47" s="740"/>
      <c r="TIZ47" s="1140"/>
      <c r="TJA47" s="671"/>
      <c r="TJB47" s="672"/>
      <c r="TJC47" s="740"/>
      <c r="TJD47" s="1140"/>
      <c r="TJE47" s="671"/>
      <c r="TJF47" s="672"/>
      <c r="TJG47" s="740"/>
      <c r="TJH47" s="1140"/>
      <c r="TJI47" s="671"/>
      <c r="TJJ47" s="672"/>
      <c r="TJK47" s="740"/>
      <c r="TJL47" s="1140"/>
      <c r="TJM47" s="671"/>
      <c r="TJN47" s="672"/>
      <c r="TJO47" s="740"/>
      <c r="TJP47" s="1140"/>
      <c r="TJQ47" s="671"/>
      <c r="TJR47" s="672"/>
      <c r="TJS47" s="740"/>
      <c r="TJT47" s="1140"/>
      <c r="TJU47" s="671"/>
      <c r="TJV47" s="672"/>
      <c r="TJW47" s="740"/>
      <c r="TJX47" s="1140"/>
      <c r="TJY47" s="671"/>
      <c r="TJZ47" s="672"/>
      <c r="TKA47" s="740"/>
      <c r="TKB47" s="1140"/>
      <c r="TKC47" s="671"/>
      <c r="TKD47" s="672"/>
      <c r="TKE47" s="740"/>
      <c r="TKF47" s="1140"/>
      <c r="TKG47" s="671"/>
      <c r="TKH47" s="672"/>
      <c r="TKI47" s="740"/>
      <c r="TKJ47" s="1140"/>
      <c r="TKK47" s="671"/>
      <c r="TKL47" s="672"/>
      <c r="TKM47" s="740"/>
      <c r="TKN47" s="1140"/>
      <c r="TKO47" s="671"/>
      <c r="TKP47" s="672"/>
      <c r="TKQ47" s="740"/>
      <c r="TKR47" s="1140"/>
      <c r="TKS47" s="671"/>
      <c r="TKT47" s="672"/>
      <c r="TKU47" s="740"/>
      <c r="TKV47" s="1140"/>
      <c r="TKW47" s="671"/>
      <c r="TKX47" s="672"/>
      <c r="TKY47" s="740"/>
      <c r="TKZ47" s="1140"/>
      <c r="TLA47" s="671"/>
      <c r="TLB47" s="672"/>
      <c r="TLC47" s="740"/>
      <c r="TLD47" s="1140"/>
      <c r="TLE47" s="671"/>
      <c r="TLF47" s="672"/>
      <c r="TLG47" s="740"/>
      <c r="TLH47" s="1140"/>
      <c r="TLI47" s="671"/>
      <c r="TLJ47" s="672"/>
      <c r="TLK47" s="740"/>
      <c r="TLL47" s="1140"/>
      <c r="TLM47" s="671"/>
      <c r="TLN47" s="672"/>
      <c r="TLO47" s="740"/>
      <c r="TLP47" s="1140"/>
      <c r="TLQ47" s="671"/>
      <c r="TLR47" s="672"/>
      <c r="TLS47" s="740"/>
      <c r="TLT47" s="1140"/>
      <c r="TLU47" s="671"/>
      <c r="TLV47" s="672"/>
      <c r="TLW47" s="740"/>
      <c r="TLX47" s="1140"/>
      <c r="TLY47" s="671"/>
      <c r="TLZ47" s="672"/>
      <c r="TMA47" s="740"/>
      <c r="TMB47" s="1140"/>
      <c r="TMC47" s="671"/>
      <c r="TMD47" s="672"/>
      <c r="TME47" s="740"/>
      <c r="TMF47" s="1140"/>
      <c r="TMG47" s="671"/>
      <c r="TMH47" s="672"/>
      <c r="TMI47" s="740"/>
      <c r="TMJ47" s="1140"/>
      <c r="TMK47" s="671"/>
      <c r="TML47" s="672"/>
      <c r="TMM47" s="740"/>
      <c r="TMN47" s="1140"/>
      <c r="TMO47" s="671"/>
      <c r="TMP47" s="672"/>
      <c r="TMQ47" s="740"/>
      <c r="TMR47" s="1140"/>
      <c r="TMS47" s="671"/>
      <c r="TMT47" s="672"/>
      <c r="TMU47" s="740"/>
      <c r="TMV47" s="1140"/>
      <c r="TMW47" s="671"/>
      <c r="TMX47" s="672"/>
      <c r="TMY47" s="740"/>
      <c r="TMZ47" s="1140"/>
      <c r="TNA47" s="671"/>
      <c r="TNB47" s="672"/>
      <c r="TNC47" s="740"/>
      <c r="TND47" s="1140"/>
      <c r="TNE47" s="671"/>
      <c r="TNF47" s="672"/>
      <c r="TNG47" s="740"/>
      <c r="TNH47" s="1140"/>
      <c r="TNI47" s="671"/>
      <c r="TNJ47" s="672"/>
      <c r="TNK47" s="740"/>
      <c r="TNL47" s="1140"/>
      <c r="TNM47" s="671"/>
      <c r="TNN47" s="672"/>
      <c r="TNO47" s="740"/>
      <c r="TNP47" s="1140"/>
      <c r="TNQ47" s="671"/>
      <c r="TNR47" s="672"/>
      <c r="TNS47" s="740"/>
      <c r="TNT47" s="1140"/>
      <c r="TNU47" s="671"/>
      <c r="TNV47" s="672"/>
      <c r="TNW47" s="740"/>
      <c r="TNX47" s="1140"/>
      <c r="TNY47" s="671"/>
      <c r="TNZ47" s="672"/>
      <c r="TOA47" s="740"/>
      <c r="TOB47" s="1140"/>
      <c r="TOC47" s="671"/>
      <c r="TOD47" s="672"/>
      <c r="TOE47" s="740"/>
      <c r="TOF47" s="1140"/>
      <c r="TOG47" s="671"/>
      <c r="TOH47" s="672"/>
      <c r="TOI47" s="740"/>
      <c r="TOJ47" s="1140"/>
      <c r="TOK47" s="671"/>
      <c r="TOL47" s="672"/>
      <c r="TOM47" s="740"/>
      <c r="TON47" s="1140"/>
      <c r="TOO47" s="671"/>
      <c r="TOP47" s="672"/>
      <c r="TOQ47" s="740"/>
      <c r="TOR47" s="1140"/>
      <c r="TOS47" s="671"/>
      <c r="TOT47" s="672"/>
      <c r="TOU47" s="740"/>
      <c r="TOV47" s="1140"/>
      <c r="TOW47" s="671"/>
      <c r="TOX47" s="672"/>
      <c r="TOY47" s="740"/>
      <c r="TOZ47" s="1140"/>
      <c r="TPA47" s="671"/>
      <c r="TPB47" s="672"/>
      <c r="TPC47" s="740"/>
      <c r="TPD47" s="1140"/>
      <c r="TPE47" s="671"/>
      <c r="TPF47" s="672"/>
      <c r="TPG47" s="740"/>
      <c r="TPH47" s="1140"/>
      <c r="TPI47" s="671"/>
      <c r="TPJ47" s="672"/>
      <c r="TPK47" s="740"/>
      <c r="TPL47" s="1140"/>
      <c r="TPM47" s="671"/>
      <c r="TPN47" s="672"/>
      <c r="TPO47" s="740"/>
      <c r="TPP47" s="1140"/>
      <c r="TPQ47" s="671"/>
      <c r="TPR47" s="672"/>
      <c r="TPS47" s="740"/>
      <c r="TPT47" s="1140"/>
      <c r="TPU47" s="671"/>
      <c r="TPV47" s="672"/>
      <c r="TPW47" s="740"/>
      <c r="TPX47" s="1140"/>
      <c r="TPY47" s="671"/>
      <c r="TPZ47" s="672"/>
      <c r="TQA47" s="740"/>
      <c r="TQB47" s="1140"/>
      <c r="TQC47" s="671"/>
      <c r="TQD47" s="672"/>
      <c r="TQE47" s="740"/>
      <c r="TQF47" s="1140"/>
      <c r="TQG47" s="671"/>
      <c r="TQH47" s="672"/>
      <c r="TQI47" s="740"/>
      <c r="TQJ47" s="1140"/>
      <c r="TQK47" s="671"/>
      <c r="TQL47" s="672"/>
      <c r="TQM47" s="740"/>
      <c r="TQN47" s="1140"/>
      <c r="TQO47" s="671"/>
      <c r="TQP47" s="672"/>
      <c r="TQQ47" s="740"/>
      <c r="TQR47" s="1140"/>
      <c r="TQS47" s="671"/>
      <c r="TQT47" s="672"/>
      <c r="TQU47" s="740"/>
      <c r="TQV47" s="1140"/>
      <c r="TQW47" s="671"/>
      <c r="TQX47" s="672"/>
      <c r="TQY47" s="740"/>
      <c r="TQZ47" s="1140"/>
      <c r="TRA47" s="671"/>
      <c r="TRB47" s="672"/>
      <c r="TRC47" s="740"/>
      <c r="TRD47" s="1140"/>
      <c r="TRE47" s="671"/>
      <c r="TRF47" s="672"/>
      <c r="TRG47" s="740"/>
      <c r="TRH47" s="1140"/>
      <c r="TRI47" s="671"/>
      <c r="TRJ47" s="672"/>
      <c r="TRK47" s="740"/>
      <c r="TRL47" s="1140"/>
      <c r="TRM47" s="671"/>
      <c r="TRN47" s="672"/>
      <c r="TRO47" s="740"/>
      <c r="TRP47" s="1140"/>
      <c r="TRQ47" s="671"/>
      <c r="TRR47" s="672"/>
      <c r="TRS47" s="740"/>
      <c r="TRT47" s="1140"/>
      <c r="TRU47" s="671"/>
      <c r="TRV47" s="672"/>
      <c r="TRW47" s="740"/>
      <c r="TRX47" s="1140"/>
      <c r="TRY47" s="671"/>
      <c r="TRZ47" s="672"/>
      <c r="TSA47" s="740"/>
      <c r="TSB47" s="1140"/>
      <c r="TSC47" s="671"/>
      <c r="TSD47" s="672"/>
      <c r="TSE47" s="740"/>
      <c r="TSF47" s="1140"/>
      <c r="TSG47" s="671"/>
      <c r="TSH47" s="672"/>
      <c r="TSI47" s="740"/>
      <c r="TSJ47" s="1140"/>
      <c r="TSK47" s="671"/>
      <c r="TSL47" s="672"/>
      <c r="TSM47" s="740"/>
      <c r="TSN47" s="1140"/>
      <c r="TSO47" s="671"/>
      <c r="TSP47" s="672"/>
      <c r="TSQ47" s="740"/>
      <c r="TSR47" s="1140"/>
      <c r="TSS47" s="671"/>
      <c r="TST47" s="672"/>
      <c r="TSU47" s="740"/>
      <c r="TSV47" s="1140"/>
      <c r="TSW47" s="671"/>
      <c r="TSX47" s="672"/>
      <c r="TSY47" s="740"/>
      <c r="TSZ47" s="1140"/>
      <c r="TTA47" s="671"/>
      <c r="TTB47" s="672"/>
      <c r="TTC47" s="740"/>
      <c r="TTD47" s="1140"/>
      <c r="TTE47" s="671"/>
      <c r="TTF47" s="672"/>
      <c r="TTG47" s="740"/>
      <c r="TTH47" s="1140"/>
      <c r="TTI47" s="671"/>
      <c r="TTJ47" s="672"/>
      <c r="TTK47" s="740"/>
      <c r="TTL47" s="1140"/>
      <c r="TTM47" s="671"/>
      <c r="TTN47" s="672"/>
      <c r="TTO47" s="740"/>
      <c r="TTP47" s="1140"/>
      <c r="TTQ47" s="671"/>
      <c r="TTR47" s="672"/>
      <c r="TTS47" s="740"/>
      <c r="TTT47" s="1140"/>
      <c r="TTU47" s="671"/>
      <c r="TTV47" s="672"/>
      <c r="TTW47" s="740"/>
      <c r="TTX47" s="1140"/>
      <c r="TTY47" s="671"/>
      <c r="TTZ47" s="672"/>
      <c r="TUA47" s="740"/>
      <c r="TUB47" s="1140"/>
      <c r="TUC47" s="671"/>
      <c r="TUD47" s="672"/>
      <c r="TUE47" s="740"/>
      <c r="TUF47" s="1140"/>
      <c r="TUG47" s="671"/>
      <c r="TUH47" s="672"/>
      <c r="TUI47" s="740"/>
      <c r="TUJ47" s="1140"/>
      <c r="TUK47" s="671"/>
      <c r="TUL47" s="672"/>
      <c r="TUM47" s="740"/>
      <c r="TUN47" s="1140"/>
      <c r="TUO47" s="671"/>
      <c r="TUP47" s="672"/>
      <c r="TUQ47" s="740"/>
      <c r="TUR47" s="1140"/>
      <c r="TUS47" s="671"/>
      <c r="TUT47" s="672"/>
      <c r="TUU47" s="740"/>
      <c r="TUV47" s="1140"/>
      <c r="TUW47" s="671"/>
      <c r="TUX47" s="672"/>
      <c r="TUY47" s="740"/>
      <c r="TUZ47" s="1140"/>
      <c r="TVA47" s="671"/>
      <c r="TVB47" s="672"/>
      <c r="TVC47" s="740"/>
      <c r="TVD47" s="1140"/>
      <c r="TVE47" s="671"/>
      <c r="TVF47" s="672"/>
      <c r="TVG47" s="740"/>
      <c r="TVH47" s="1140"/>
      <c r="TVI47" s="671"/>
      <c r="TVJ47" s="672"/>
      <c r="TVK47" s="740"/>
      <c r="TVL47" s="1140"/>
      <c r="TVM47" s="671"/>
      <c r="TVN47" s="672"/>
      <c r="TVO47" s="740"/>
      <c r="TVP47" s="1140"/>
      <c r="TVQ47" s="671"/>
      <c r="TVR47" s="672"/>
      <c r="TVS47" s="740"/>
      <c r="TVT47" s="1140"/>
      <c r="TVU47" s="671"/>
      <c r="TVV47" s="672"/>
      <c r="TVW47" s="740"/>
      <c r="TVX47" s="1140"/>
      <c r="TVY47" s="671"/>
      <c r="TVZ47" s="672"/>
      <c r="TWA47" s="740"/>
      <c r="TWB47" s="1140"/>
      <c r="TWC47" s="671"/>
      <c r="TWD47" s="672"/>
      <c r="TWE47" s="740"/>
      <c r="TWF47" s="1140"/>
      <c r="TWG47" s="671"/>
      <c r="TWH47" s="672"/>
      <c r="TWI47" s="740"/>
      <c r="TWJ47" s="1140"/>
      <c r="TWK47" s="671"/>
      <c r="TWL47" s="672"/>
      <c r="TWM47" s="740"/>
      <c r="TWN47" s="1140"/>
      <c r="TWO47" s="671"/>
      <c r="TWP47" s="672"/>
      <c r="TWQ47" s="740"/>
      <c r="TWR47" s="1140"/>
      <c r="TWS47" s="671"/>
      <c r="TWT47" s="672"/>
      <c r="TWU47" s="740"/>
      <c r="TWV47" s="1140"/>
      <c r="TWW47" s="671"/>
      <c r="TWX47" s="672"/>
      <c r="TWY47" s="740"/>
      <c r="TWZ47" s="1140"/>
      <c r="TXA47" s="671"/>
      <c r="TXB47" s="672"/>
      <c r="TXC47" s="740"/>
      <c r="TXD47" s="1140"/>
      <c r="TXE47" s="671"/>
      <c r="TXF47" s="672"/>
      <c r="TXG47" s="740"/>
      <c r="TXH47" s="1140"/>
      <c r="TXI47" s="671"/>
      <c r="TXJ47" s="672"/>
      <c r="TXK47" s="740"/>
      <c r="TXL47" s="1140"/>
      <c r="TXM47" s="671"/>
      <c r="TXN47" s="672"/>
      <c r="TXO47" s="740"/>
      <c r="TXP47" s="1140"/>
      <c r="TXQ47" s="671"/>
      <c r="TXR47" s="672"/>
      <c r="TXS47" s="740"/>
      <c r="TXT47" s="1140"/>
      <c r="TXU47" s="671"/>
      <c r="TXV47" s="672"/>
      <c r="TXW47" s="740"/>
      <c r="TXX47" s="1140"/>
      <c r="TXY47" s="671"/>
      <c r="TXZ47" s="672"/>
      <c r="TYA47" s="740"/>
      <c r="TYB47" s="1140"/>
      <c r="TYC47" s="671"/>
      <c r="TYD47" s="672"/>
      <c r="TYE47" s="740"/>
      <c r="TYF47" s="1140"/>
      <c r="TYG47" s="671"/>
      <c r="TYH47" s="672"/>
      <c r="TYI47" s="740"/>
      <c r="TYJ47" s="1140"/>
      <c r="TYK47" s="671"/>
      <c r="TYL47" s="672"/>
      <c r="TYM47" s="740"/>
      <c r="TYN47" s="1140"/>
      <c r="TYO47" s="671"/>
      <c r="TYP47" s="672"/>
      <c r="TYQ47" s="740"/>
      <c r="TYR47" s="1140"/>
      <c r="TYS47" s="671"/>
      <c r="TYT47" s="672"/>
      <c r="TYU47" s="740"/>
      <c r="TYV47" s="1140"/>
      <c r="TYW47" s="671"/>
      <c r="TYX47" s="672"/>
      <c r="TYY47" s="740"/>
      <c r="TYZ47" s="1140"/>
      <c r="TZA47" s="671"/>
      <c r="TZB47" s="672"/>
      <c r="TZC47" s="740"/>
      <c r="TZD47" s="1140"/>
      <c r="TZE47" s="671"/>
      <c r="TZF47" s="672"/>
      <c r="TZG47" s="740"/>
      <c r="TZH47" s="1140"/>
      <c r="TZI47" s="671"/>
      <c r="TZJ47" s="672"/>
      <c r="TZK47" s="740"/>
      <c r="TZL47" s="1140"/>
      <c r="TZM47" s="671"/>
      <c r="TZN47" s="672"/>
      <c r="TZO47" s="740"/>
      <c r="TZP47" s="1140"/>
      <c r="TZQ47" s="671"/>
      <c r="TZR47" s="672"/>
      <c r="TZS47" s="740"/>
      <c r="TZT47" s="1140"/>
      <c r="TZU47" s="671"/>
      <c r="TZV47" s="672"/>
      <c r="TZW47" s="740"/>
      <c r="TZX47" s="1140"/>
      <c r="TZY47" s="671"/>
      <c r="TZZ47" s="672"/>
      <c r="UAA47" s="740"/>
      <c r="UAB47" s="1140"/>
      <c r="UAC47" s="671"/>
      <c r="UAD47" s="672"/>
      <c r="UAE47" s="740"/>
      <c r="UAF47" s="1140"/>
      <c r="UAG47" s="671"/>
      <c r="UAH47" s="672"/>
      <c r="UAI47" s="740"/>
      <c r="UAJ47" s="1140"/>
      <c r="UAK47" s="671"/>
      <c r="UAL47" s="672"/>
      <c r="UAM47" s="740"/>
      <c r="UAN47" s="1140"/>
      <c r="UAO47" s="671"/>
      <c r="UAP47" s="672"/>
      <c r="UAQ47" s="740"/>
      <c r="UAR47" s="1140"/>
      <c r="UAS47" s="671"/>
      <c r="UAT47" s="672"/>
      <c r="UAU47" s="740"/>
      <c r="UAV47" s="1140"/>
      <c r="UAW47" s="671"/>
      <c r="UAX47" s="672"/>
      <c r="UAY47" s="740"/>
      <c r="UAZ47" s="1140"/>
      <c r="UBA47" s="671"/>
      <c r="UBB47" s="672"/>
      <c r="UBC47" s="740"/>
      <c r="UBD47" s="1140"/>
      <c r="UBE47" s="671"/>
      <c r="UBF47" s="672"/>
      <c r="UBG47" s="740"/>
      <c r="UBH47" s="1140"/>
      <c r="UBI47" s="671"/>
      <c r="UBJ47" s="672"/>
      <c r="UBK47" s="740"/>
      <c r="UBL47" s="1140"/>
      <c r="UBM47" s="671"/>
      <c r="UBN47" s="672"/>
      <c r="UBO47" s="740"/>
      <c r="UBP47" s="1140"/>
      <c r="UBQ47" s="671"/>
      <c r="UBR47" s="672"/>
      <c r="UBS47" s="740"/>
      <c r="UBT47" s="1140"/>
      <c r="UBU47" s="671"/>
      <c r="UBV47" s="672"/>
      <c r="UBW47" s="740"/>
      <c r="UBX47" s="1140"/>
      <c r="UBY47" s="671"/>
      <c r="UBZ47" s="672"/>
      <c r="UCA47" s="740"/>
      <c r="UCB47" s="1140"/>
      <c r="UCC47" s="671"/>
      <c r="UCD47" s="672"/>
      <c r="UCE47" s="740"/>
      <c r="UCF47" s="1140"/>
      <c r="UCG47" s="671"/>
      <c r="UCH47" s="672"/>
      <c r="UCI47" s="740"/>
      <c r="UCJ47" s="1140"/>
      <c r="UCK47" s="671"/>
      <c r="UCL47" s="672"/>
      <c r="UCM47" s="740"/>
      <c r="UCN47" s="1140"/>
      <c r="UCO47" s="671"/>
      <c r="UCP47" s="672"/>
      <c r="UCQ47" s="740"/>
      <c r="UCR47" s="1140"/>
      <c r="UCS47" s="671"/>
      <c r="UCT47" s="672"/>
      <c r="UCU47" s="740"/>
      <c r="UCV47" s="1140"/>
      <c r="UCW47" s="671"/>
      <c r="UCX47" s="672"/>
      <c r="UCY47" s="740"/>
      <c r="UCZ47" s="1140"/>
      <c r="UDA47" s="671"/>
      <c r="UDB47" s="672"/>
      <c r="UDC47" s="740"/>
      <c r="UDD47" s="1140"/>
      <c r="UDE47" s="671"/>
      <c r="UDF47" s="672"/>
      <c r="UDG47" s="740"/>
      <c r="UDH47" s="1140"/>
      <c r="UDI47" s="671"/>
      <c r="UDJ47" s="672"/>
      <c r="UDK47" s="740"/>
      <c r="UDL47" s="1140"/>
      <c r="UDM47" s="671"/>
      <c r="UDN47" s="672"/>
      <c r="UDO47" s="740"/>
      <c r="UDP47" s="1140"/>
      <c r="UDQ47" s="671"/>
      <c r="UDR47" s="672"/>
      <c r="UDS47" s="740"/>
      <c r="UDT47" s="1140"/>
      <c r="UDU47" s="671"/>
      <c r="UDV47" s="672"/>
      <c r="UDW47" s="740"/>
      <c r="UDX47" s="1140"/>
      <c r="UDY47" s="671"/>
      <c r="UDZ47" s="672"/>
      <c r="UEA47" s="740"/>
      <c r="UEB47" s="1140"/>
      <c r="UEC47" s="671"/>
      <c r="UED47" s="672"/>
      <c r="UEE47" s="740"/>
      <c r="UEF47" s="1140"/>
      <c r="UEG47" s="671"/>
      <c r="UEH47" s="672"/>
      <c r="UEI47" s="740"/>
      <c r="UEJ47" s="1140"/>
      <c r="UEK47" s="671"/>
      <c r="UEL47" s="672"/>
      <c r="UEM47" s="740"/>
      <c r="UEN47" s="1140"/>
      <c r="UEO47" s="671"/>
      <c r="UEP47" s="672"/>
      <c r="UEQ47" s="740"/>
      <c r="UER47" s="1140"/>
      <c r="UES47" s="671"/>
      <c r="UET47" s="672"/>
      <c r="UEU47" s="740"/>
      <c r="UEV47" s="1140"/>
      <c r="UEW47" s="671"/>
      <c r="UEX47" s="672"/>
      <c r="UEY47" s="740"/>
      <c r="UEZ47" s="1140"/>
      <c r="UFA47" s="671"/>
      <c r="UFB47" s="672"/>
      <c r="UFC47" s="740"/>
      <c r="UFD47" s="1140"/>
      <c r="UFE47" s="671"/>
      <c r="UFF47" s="672"/>
      <c r="UFG47" s="740"/>
      <c r="UFH47" s="1140"/>
      <c r="UFI47" s="671"/>
      <c r="UFJ47" s="672"/>
      <c r="UFK47" s="740"/>
      <c r="UFL47" s="1140"/>
      <c r="UFM47" s="671"/>
      <c r="UFN47" s="672"/>
      <c r="UFO47" s="740"/>
      <c r="UFP47" s="1140"/>
      <c r="UFQ47" s="671"/>
      <c r="UFR47" s="672"/>
      <c r="UFS47" s="740"/>
      <c r="UFT47" s="1140"/>
      <c r="UFU47" s="671"/>
      <c r="UFV47" s="672"/>
      <c r="UFW47" s="740"/>
      <c r="UFX47" s="1140"/>
      <c r="UFY47" s="671"/>
      <c r="UFZ47" s="672"/>
      <c r="UGA47" s="740"/>
      <c r="UGB47" s="1140"/>
      <c r="UGC47" s="671"/>
      <c r="UGD47" s="672"/>
      <c r="UGE47" s="740"/>
      <c r="UGF47" s="1140"/>
      <c r="UGG47" s="671"/>
      <c r="UGH47" s="672"/>
      <c r="UGI47" s="740"/>
      <c r="UGJ47" s="1140"/>
      <c r="UGK47" s="671"/>
      <c r="UGL47" s="672"/>
      <c r="UGM47" s="740"/>
      <c r="UGN47" s="1140"/>
      <c r="UGO47" s="671"/>
      <c r="UGP47" s="672"/>
      <c r="UGQ47" s="740"/>
      <c r="UGR47" s="1140"/>
      <c r="UGS47" s="671"/>
      <c r="UGT47" s="672"/>
      <c r="UGU47" s="740"/>
      <c r="UGV47" s="1140"/>
      <c r="UGW47" s="671"/>
      <c r="UGX47" s="672"/>
      <c r="UGY47" s="740"/>
      <c r="UGZ47" s="1140"/>
      <c r="UHA47" s="671"/>
      <c r="UHB47" s="672"/>
      <c r="UHC47" s="740"/>
      <c r="UHD47" s="1140"/>
      <c r="UHE47" s="671"/>
      <c r="UHF47" s="672"/>
      <c r="UHG47" s="740"/>
      <c r="UHH47" s="1140"/>
      <c r="UHI47" s="671"/>
      <c r="UHJ47" s="672"/>
      <c r="UHK47" s="740"/>
      <c r="UHL47" s="1140"/>
      <c r="UHM47" s="671"/>
      <c r="UHN47" s="672"/>
      <c r="UHO47" s="740"/>
      <c r="UHP47" s="1140"/>
      <c r="UHQ47" s="671"/>
      <c r="UHR47" s="672"/>
      <c r="UHS47" s="740"/>
      <c r="UHT47" s="1140"/>
      <c r="UHU47" s="671"/>
      <c r="UHV47" s="672"/>
      <c r="UHW47" s="740"/>
      <c r="UHX47" s="1140"/>
      <c r="UHY47" s="671"/>
      <c r="UHZ47" s="672"/>
      <c r="UIA47" s="740"/>
      <c r="UIB47" s="1140"/>
      <c r="UIC47" s="671"/>
      <c r="UID47" s="672"/>
      <c r="UIE47" s="740"/>
      <c r="UIF47" s="1140"/>
      <c r="UIG47" s="671"/>
      <c r="UIH47" s="672"/>
      <c r="UII47" s="740"/>
      <c r="UIJ47" s="1140"/>
      <c r="UIK47" s="671"/>
      <c r="UIL47" s="672"/>
      <c r="UIM47" s="740"/>
      <c r="UIN47" s="1140"/>
      <c r="UIO47" s="671"/>
      <c r="UIP47" s="672"/>
      <c r="UIQ47" s="740"/>
      <c r="UIR47" s="1140"/>
      <c r="UIS47" s="671"/>
      <c r="UIT47" s="672"/>
      <c r="UIU47" s="740"/>
      <c r="UIV47" s="1140"/>
      <c r="UIW47" s="671"/>
      <c r="UIX47" s="672"/>
      <c r="UIY47" s="740"/>
      <c r="UIZ47" s="1140"/>
      <c r="UJA47" s="671"/>
      <c r="UJB47" s="672"/>
      <c r="UJC47" s="740"/>
      <c r="UJD47" s="1140"/>
      <c r="UJE47" s="671"/>
      <c r="UJF47" s="672"/>
      <c r="UJG47" s="740"/>
      <c r="UJH47" s="1140"/>
      <c r="UJI47" s="671"/>
      <c r="UJJ47" s="672"/>
      <c r="UJK47" s="740"/>
      <c r="UJL47" s="1140"/>
      <c r="UJM47" s="671"/>
      <c r="UJN47" s="672"/>
      <c r="UJO47" s="740"/>
      <c r="UJP47" s="1140"/>
      <c r="UJQ47" s="671"/>
      <c r="UJR47" s="672"/>
      <c r="UJS47" s="740"/>
      <c r="UJT47" s="1140"/>
      <c r="UJU47" s="671"/>
      <c r="UJV47" s="672"/>
      <c r="UJW47" s="740"/>
      <c r="UJX47" s="1140"/>
      <c r="UJY47" s="671"/>
      <c r="UJZ47" s="672"/>
      <c r="UKA47" s="740"/>
      <c r="UKB47" s="1140"/>
      <c r="UKC47" s="671"/>
      <c r="UKD47" s="672"/>
      <c r="UKE47" s="740"/>
      <c r="UKF47" s="1140"/>
      <c r="UKG47" s="671"/>
      <c r="UKH47" s="672"/>
      <c r="UKI47" s="740"/>
      <c r="UKJ47" s="1140"/>
      <c r="UKK47" s="671"/>
      <c r="UKL47" s="672"/>
      <c r="UKM47" s="740"/>
      <c r="UKN47" s="1140"/>
      <c r="UKO47" s="671"/>
      <c r="UKP47" s="672"/>
      <c r="UKQ47" s="740"/>
      <c r="UKR47" s="1140"/>
      <c r="UKS47" s="671"/>
      <c r="UKT47" s="672"/>
      <c r="UKU47" s="740"/>
      <c r="UKV47" s="1140"/>
      <c r="UKW47" s="671"/>
      <c r="UKX47" s="672"/>
      <c r="UKY47" s="740"/>
      <c r="UKZ47" s="1140"/>
      <c r="ULA47" s="671"/>
      <c r="ULB47" s="672"/>
      <c r="ULC47" s="740"/>
      <c r="ULD47" s="1140"/>
      <c r="ULE47" s="671"/>
      <c r="ULF47" s="672"/>
      <c r="ULG47" s="740"/>
      <c r="ULH47" s="1140"/>
      <c r="ULI47" s="671"/>
      <c r="ULJ47" s="672"/>
      <c r="ULK47" s="740"/>
      <c r="ULL47" s="1140"/>
      <c r="ULM47" s="671"/>
      <c r="ULN47" s="672"/>
      <c r="ULO47" s="740"/>
      <c r="ULP47" s="1140"/>
      <c r="ULQ47" s="671"/>
      <c r="ULR47" s="672"/>
      <c r="ULS47" s="740"/>
      <c r="ULT47" s="1140"/>
      <c r="ULU47" s="671"/>
      <c r="ULV47" s="672"/>
      <c r="ULW47" s="740"/>
      <c r="ULX47" s="1140"/>
      <c r="ULY47" s="671"/>
      <c r="ULZ47" s="672"/>
      <c r="UMA47" s="740"/>
      <c r="UMB47" s="1140"/>
      <c r="UMC47" s="671"/>
      <c r="UMD47" s="672"/>
      <c r="UME47" s="740"/>
      <c r="UMF47" s="1140"/>
      <c r="UMG47" s="671"/>
      <c r="UMH47" s="672"/>
      <c r="UMI47" s="740"/>
      <c r="UMJ47" s="1140"/>
      <c r="UMK47" s="671"/>
      <c r="UML47" s="672"/>
      <c r="UMM47" s="740"/>
      <c r="UMN47" s="1140"/>
      <c r="UMO47" s="671"/>
      <c r="UMP47" s="672"/>
      <c r="UMQ47" s="740"/>
      <c r="UMR47" s="1140"/>
      <c r="UMS47" s="671"/>
      <c r="UMT47" s="672"/>
      <c r="UMU47" s="740"/>
      <c r="UMV47" s="1140"/>
      <c r="UMW47" s="671"/>
      <c r="UMX47" s="672"/>
      <c r="UMY47" s="740"/>
      <c r="UMZ47" s="1140"/>
      <c r="UNA47" s="671"/>
      <c r="UNB47" s="672"/>
      <c r="UNC47" s="740"/>
      <c r="UND47" s="1140"/>
      <c r="UNE47" s="671"/>
      <c r="UNF47" s="672"/>
      <c r="UNG47" s="740"/>
      <c r="UNH47" s="1140"/>
      <c r="UNI47" s="671"/>
      <c r="UNJ47" s="672"/>
      <c r="UNK47" s="740"/>
      <c r="UNL47" s="1140"/>
      <c r="UNM47" s="671"/>
      <c r="UNN47" s="672"/>
      <c r="UNO47" s="740"/>
      <c r="UNP47" s="1140"/>
      <c r="UNQ47" s="671"/>
      <c r="UNR47" s="672"/>
      <c r="UNS47" s="740"/>
      <c r="UNT47" s="1140"/>
      <c r="UNU47" s="671"/>
      <c r="UNV47" s="672"/>
      <c r="UNW47" s="740"/>
      <c r="UNX47" s="1140"/>
      <c r="UNY47" s="671"/>
      <c r="UNZ47" s="672"/>
      <c r="UOA47" s="740"/>
      <c r="UOB47" s="1140"/>
      <c r="UOC47" s="671"/>
      <c r="UOD47" s="672"/>
      <c r="UOE47" s="740"/>
      <c r="UOF47" s="1140"/>
      <c r="UOG47" s="671"/>
      <c r="UOH47" s="672"/>
      <c r="UOI47" s="740"/>
      <c r="UOJ47" s="1140"/>
      <c r="UOK47" s="671"/>
      <c r="UOL47" s="672"/>
      <c r="UOM47" s="740"/>
      <c r="UON47" s="1140"/>
      <c r="UOO47" s="671"/>
      <c r="UOP47" s="672"/>
      <c r="UOQ47" s="740"/>
      <c r="UOR47" s="1140"/>
      <c r="UOS47" s="671"/>
      <c r="UOT47" s="672"/>
      <c r="UOU47" s="740"/>
      <c r="UOV47" s="1140"/>
      <c r="UOW47" s="671"/>
      <c r="UOX47" s="672"/>
      <c r="UOY47" s="740"/>
      <c r="UOZ47" s="1140"/>
      <c r="UPA47" s="671"/>
      <c r="UPB47" s="672"/>
      <c r="UPC47" s="740"/>
      <c r="UPD47" s="1140"/>
      <c r="UPE47" s="671"/>
      <c r="UPF47" s="672"/>
      <c r="UPG47" s="740"/>
      <c r="UPH47" s="1140"/>
      <c r="UPI47" s="671"/>
      <c r="UPJ47" s="672"/>
      <c r="UPK47" s="740"/>
      <c r="UPL47" s="1140"/>
      <c r="UPM47" s="671"/>
      <c r="UPN47" s="672"/>
      <c r="UPO47" s="740"/>
      <c r="UPP47" s="1140"/>
      <c r="UPQ47" s="671"/>
      <c r="UPR47" s="672"/>
      <c r="UPS47" s="740"/>
      <c r="UPT47" s="1140"/>
      <c r="UPU47" s="671"/>
      <c r="UPV47" s="672"/>
      <c r="UPW47" s="740"/>
      <c r="UPX47" s="1140"/>
      <c r="UPY47" s="671"/>
      <c r="UPZ47" s="672"/>
      <c r="UQA47" s="740"/>
      <c r="UQB47" s="1140"/>
      <c r="UQC47" s="671"/>
      <c r="UQD47" s="672"/>
      <c r="UQE47" s="740"/>
      <c r="UQF47" s="1140"/>
      <c r="UQG47" s="671"/>
      <c r="UQH47" s="672"/>
      <c r="UQI47" s="740"/>
      <c r="UQJ47" s="1140"/>
      <c r="UQK47" s="671"/>
      <c r="UQL47" s="672"/>
      <c r="UQM47" s="740"/>
      <c r="UQN47" s="1140"/>
      <c r="UQO47" s="671"/>
      <c r="UQP47" s="672"/>
      <c r="UQQ47" s="740"/>
      <c r="UQR47" s="1140"/>
      <c r="UQS47" s="671"/>
      <c r="UQT47" s="672"/>
      <c r="UQU47" s="740"/>
      <c r="UQV47" s="1140"/>
      <c r="UQW47" s="671"/>
      <c r="UQX47" s="672"/>
      <c r="UQY47" s="740"/>
      <c r="UQZ47" s="1140"/>
      <c r="URA47" s="671"/>
      <c r="URB47" s="672"/>
      <c r="URC47" s="740"/>
      <c r="URD47" s="1140"/>
      <c r="URE47" s="671"/>
      <c r="URF47" s="672"/>
      <c r="URG47" s="740"/>
      <c r="URH47" s="1140"/>
      <c r="URI47" s="671"/>
      <c r="URJ47" s="672"/>
      <c r="URK47" s="740"/>
      <c r="URL47" s="1140"/>
      <c r="URM47" s="671"/>
      <c r="URN47" s="672"/>
      <c r="URO47" s="740"/>
      <c r="URP47" s="1140"/>
      <c r="URQ47" s="671"/>
      <c r="URR47" s="672"/>
      <c r="URS47" s="740"/>
      <c r="URT47" s="1140"/>
      <c r="URU47" s="671"/>
      <c r="URV47" s="672"/>
      <c r="URW47" s="740"/>
      <c r="URX47" s="1140"/>
      <c r="URY47" s="671"/>
      <c r="URZ47" s="672"/>
      <c r="USA47" s="740"/>
      <c r="USB47" s="1140"/>
      <c r="USC47" s="671"/>
      <c r="USD47" s="672"/>
      <c r="USE47" s="740"/>
      <c r="USF47" s="1140"/>
      <c r="USG47" s="671"/>
      <c r="USH47" s="672"/>
      <c r="USI47" s="740"/>
      <c r="USJ47" s="1140"/>
      <c r="USK47" s="671"/>
      <c r="USL47" s="672"/>
      <c r="USM47" s="740"/>
      <c r="USN47" s="1140"/>
      <c r="USO47" s="671"/>
      <c r="USP47" s="672"/>
      <c r="USQ47" s="740"/>
      <c r="USR47" s="1140"/>
      <c r="USS47" s="671"/>
      <c r="UST47" s="672"/>
      <c r="USU47" s="740"/>
      <c r="USV47" s="1140"/>
      <c r="USW47" s="671"/>
      <c r="USX47" s="672"/>
      <c r="USY47" s="740"/>
      <c r="USZ47" s="1140"/>
      <c r="UTA47" s="671"/>
      <c r="UTB47" s="672"/>
      <c r="UTC47" s="740"/>
      <c r="UTD47" s="1140"/>
      <c r="UTE47" s="671"/>
      <c r="UTF47" s="672"/>
      <c r="UTG47" s="740"/>
      <c r="UTH47" s="1140"/>
      <c r="UTI47" s="671"/>
      <c r="UTJ47" s="672"/>
      <c r="UTK47" s="740"/>
      <c r="UTL47" s="1140"/>
      <c r="UTM47" s="671"/>
      <c r="UTN47" s="672"/>
      <c r="UTO47" s="740"/>
      <c r="UTP47" s="1140"/>
      <c r="UTQ47" s="671"/>
      <c r="UTR47" s="672"/>
      <c r="UTS47" s="740"/>
      <c r="UTT47" s="1140"/>
      <c r="UTU47" s="671"/>
      <c r="UTV47" s="672"/>
      <c r="UTW47" s="740"/>
      <c r="UTX47" s="1140"/>
      <c r="UTY47" s="671"/>
      <c r="UTZ47" s="672"/>
      <c r="UUA47" s="740"/>
      <c r="UUB47" s="1140"/>
      <c r="UUC47" s="671"/>
      <c r="UUD47" s="672"/>
      <c r="UUE47" s="740"/>
      <c r="UUF47" s="1140"/>
      <c r="UUG47" s="671"/>
      <c r="UUH47" s="672"/>
      <c r="UUI47" s="740"/>
      <c r="UUJ47" s="1140"/>
      <c r="UUK47" s="671"/>
      <c r="UUL47" s="672"/>
      <c r="UUM47" s="740"/>
      <c r="UUN47" s="1140"/>
      <c r="UUO47" s="671"/>
      <c r="UUP47" s="672"/>
      <c r="UUQ47" s="740"/>
      <c r="UUR47" s="1140"/>
      <c r="UUS47" s="671"/>
      <c r="UUT47" s="672"/>
      <c r="UUU47" s="740"/>
      <c r="UUV47" s="1140"/>
      <c r="UUW47" s="671"/>
      <c r="UUX47" s="672"/>
      <c r="UUY47" s="740"/>
      <c r="UUZ47" s="1140"/>
      <c r="UVA47" s="671"/>
      <c r="UVB47" s="672"/>
      <c r="UVC47" s="740"/>
      <c r="UVD47" s="1140"/>
      <c r="UVE47" s="671"/>
      <c r="UVF47" s="672"/>
      <c r="UVG47" s="740"/>
      <c r="UVH47" s="1140"/>
      <c r="UVI47" s="671"/>
      <c r="UVJ47" s="672"/>
      <c r="UVK47" s="740"/>
      <c r="UVL47" s="1140"/>
      <c r="UVM47" s="671"/>
      <c r="UVN47" s="672"/>
      <c r="UVO47" s="740"/>
      <c r="UVP47" s="1140"/>
      <c r="UVQ47" s="671"/>
      <c r="UVR47" s="672"/>
      <c r="UVS47" s="740"/>
      <c r="UVT47" s="1140"/>
      <c r="UVU47" s="671"/>
      <c r="UVV47" s="672"/>
      <c r="UVW47" s="740"/>
      <c r="UVX47" s="1140"/>
      <c r="UVY47" s="671"/>
      <c r="UVZ47" s="672"/>
      <c r="UWA47" s="740"/>
      <c r="UWB47" s="1140"/>
      <c r="UWC47" s="671"/>
      <c r="UWD47" s="672"/>
      <c r="UWE47" s="740"/>
      <c r="UWF47" s="1140"/>
      <c r="UWG47" s="671"/>
      <c r="UWH47" s="672"/>
      <c r="UWI47" s="740"/>
      <c r="UWJ47" s="1140"/>
      <c r="UWK47" s="671"/>
      <c r="UWL47" s="672"/>
      <c r="UWM47" s="740"/>
      <c r="UWN47" s="1140"/>
      <c r="UWO47" s="671"/>
      <c r="UWP47" s="672"/>
      <c r="UWQ47" s="740"/>
      <c r="UWR47" s="1140"/>
      <c r="UWS47" s="671"/>
      <c r="UWT47" s="672"/>
      <c r="UWU47" s="740"/>
      <c r="UWV47" s="1140"/>
      <c r="UWW47" s="671"/>
      <c r="UWX47" s="672"/>
      <c r="UWY47" s="740"/>
      <c r="UWZ47" s="1140"/>
      <c r="UXA47" s="671"/>
      <c r="UXB47" s="672"/>
      <c r="UXC47" s="740"/>
      <c r="UXD47" s="1140"/>
      <c r="UXE47" s="671"/>
      <c r="UXF47" s="672"/>
      <c r="UXG47" s="740"/>
      <c r="UXH47" s="1140"/>
      <c r="UXI47" s="671"/>
      <c r="UXJ47" s="672"/>
      <c r="UXK47" s="740"/>
      <c r="UXL47" s="1140"/>
      <c r="UXM47" s="671"/>
      <c r="UXN47" s="672"/>
      <c r="UXO47" s="740"/>
      <c r="UXP47" s="1140"/>
      <c r="UXQ47" s="671"/>
      <c r="UXR47" s="672"/>
      <c r="UXS47" s="740"/>
      <c r="UXT47" s="1140"/>
      <c r="UXU47" s="671"/>
      <c r="UXV47" s="672"/>
      <c r="UXW47" s="740"/>
      <c r="UXX47" s="1140"/>
      <c r="UXY47" s="671"/>
      <c r="UXZ47" s="672"/>
      <c r="UYA47" s="740"/>
      <c r="UYB47" s="1140"/>
      <c r="UYC47" s="671"/>
      <c r="UYD47" s="672"/>
      <c r="UYE47" s="740"/>
      <c r="UYF47" s="1140"/>
      <c r="UYG47" s="671"/>
      <c r="UYH47" s="672"/>
      <c r="UYI47" s="740"/>
      <c r="UYJ47" s="1140"/>
      <c r="UYK47" s="671"/>
      <c r="UYL47" s="672"/>
      <c r="UYM47" s="740"/>
      <c r="UYN47" s="1140"/>
      <c r="UYO47" s="671"/>
      <c r="UYP47" s="672"/>
      <c r="UYQ47" s="740"/>
      <c r="UYR47" s="1140"/>
      <c r="UYS47" s="671"/>
      <c r="UYT47" s="672"/>
      <c r="UYU47" s="740"/>
      <c r="UYV47" s="1140"/>
      <c r="UYW47" s="671"/>
      <c r="UYX47" s="672"/>
      <c r="UYY47" s="740"/>
      <c r="UYZ47" s="1140"/>
      <c r="UZA47" s="671"/>
      <c r="UZB47" s="672"/>
      <c r="UZC47" s="740"/>
      <c r="UZD47" s="1140"/>
      <c r="UZE47" s="671"/>
      <c r="UZF47" s="672"/>
      <c r="UZG47" s="740"/>
      <c r="UZH47" s="1140"/>
      <c r="UZI47" s="671"/>
      <c r="UZJ47" s="672"/>
      <c r="UZK47" s="740"/>
      <c r="UZL47" s="1140"/>
      <c r="UZM47" s="671"/>
      <c r="UZN47" s="672"/>
      <c r="UZO47" s="740"/>
      <c r="UZP47" s="1140"/>
      <c r="UZQ47" s="671"/>
      <c r="UZR47" s="672"/>
      <c r="UZS47" s="740"/>
      <c r="UZT47" s="1140"/>
      <c r="UZU47" s="671"/>
      <c r="UZV47" s="672"/>
      <c r="UZW47" s="740"/>
      <c r="UZX47" s="1140"/>
      <c r="UZY47" s="671"/>
      <c r="UZZ47" s="672"/>
      <c r="VAA47" s="740"/>
      <c r="VAB47" s="1140"/>
      <c r="VAC47" s="671"/>
      <c r="VAD47" s="672"/>
      <c r="VAE47" s="740"/>
      <c r="VAF47" s="1140"/>
      <c r="VAG47" s="671"/>
      <c r="VAH47" s="672"/>
      <c r="VAI47" s="740"/>
      <c r="VAJ47" s="1140"/>
      <c r="VAK47" s="671"/>
      <c r="VAL47" s="672"/>
      <c r="VAM47" s="740"/>
      <c r="VAN47" s="1140"/>
      <c r="VAO47" s="671"/>
      <c r="VAP47" s="672"/>
      <c r="VAQ47" s="740"/>
      <c r="VAR47" s="1140"/>
      <c r="VAS47" s="671"/>
      <c r="VAT47" s="672"/>
      <c r="VAU47" s="740"/>
      <c r="VAV47" s="1140"/>
      <c r="VAW47" s="671"/>
      <c r="VAX47" s="672"/>
      <c r="VAY47" s="740"/>
      <c r="VAZ47" s="1140"/>
      <c r="VBA47" s="671"/>
      <c r="VBB47" s="672"/>
      <c r="VBC47" s="740"/>
      <c r="VBD47" s="1140"/>
      <c r="VBE47" s="671"/>
      <c r="VBF47" s="672"/>
      <c r="VBG47" s="740"/>
      <c r="VBH47" s="1140"/>
      <c r="VBI47" s="671"/>
      <c r="VBJ47" s="672"/>
      <c r="VBK47" s="740"/>
      <c r="VBL47" s="1140"/>
      <c r="VBM47" s="671"/>
      <c r="VBN47" s="672"/>
      <c r="VBO47" s="740"/>
      <c r="VBP47" s="1140"/>
      <c r="VBQ47" s="671"/>
      <c r="VBR47" s="672"/>
      <c r="VBS47" s="740"/>
      <c r="VBT47" s="1140"/>
      <c r="VBU47" s="671"/>
      <c r="VBV47" s="672"/>
      <c r="VBW47" s="740"/>
      <c r="VBX47" s="1140"/>
      <c r="VBY47" s="671"/>
      <c r="VBZ47" s="672"/>
      <c r="VCA47" s="740"/>
      <c r="VCB47" s="1140"/>
      <c r="VCC47" s="671"/>
      <c r="VCD47" s="672"/>
      <c r="VCE47" s="740"/>
      <c r="VCF47" s="1140"/>
      <c r="VCG47" s="671"/>
      <c r="VCH47" s="672"/>
      <c r="VCI47" s="740"/>
      <c r="VCJ47" s="1140"/>
      <c r="VCK47" s="671"/>
      <c r="VCL47" s="672"/>
      <c r="VCM47" s="740"/>
      <c r="VCN47" s="1140"/>
      <c r="VCO47" s="671"/>
      <c r="VCP47" s="672"/>
      <c r="VCQ47" s="740"/>
      <c r="VCR47" s="1140"/>
      <c r="VCS47" s="671"/>
      <c r="VCT47" s="672"/>
      <c r="VCU47" s="740"/>
      <c r="VCV47" s="1140"/>
      <c r="VCW47" s="671"/>
      <c r="VCX47" s="672"/>
      <c r="VCY47" s="740"/>
      <c r="VCZ47" s="1140"/>
      <c r="VDA47" s="671"/>
      <c r="VDB47" s="672"/>
      <c r="VDC47" s="740"/>
      <c r="VDD47" s="1140"/>
      <c r="VDE47" s="671"/>
      <c r="VDF47" s="672"/>
      <c r="VDG47" s="740"/>
      <c r="VDH47" s="1140"/>
      <c r="VDI47" s="671"/>
      <c r="VDJ47" s="672"/>
      <c r="VDK47" s="740"/>
      <c r="VDL47" s="1140"/>
      <c r="VDM47" s="671"/>
      <c r="VDN47" s="672"/>
      <c r="VDO47" s="740"/>
      <c r="VDP47" s="1140"/>
      <c r="VDQ47" s="671"/>
      <c r="VDR47" s="672"/>
      <c r="VDS47" s="740"/>
      <c r="VDT47" s="1140"/>
      <c r="VDU47" s="671"/>
      <c r="VDV47" s="672"/>
      <c r="VDW47" s="740"/>
      <c r="VDX47" s="1140"/>
      <c r="VDY47" s="671"/>
      <c r="VDZ47" s="672"/>
      <c r="VEA47" s="740"/>
      <c r="VEB47" s="1140"/>
      <c r="VEC47" s="671"/>
      <c r="VED47" s="672"/>
      <c r="VEE47" s="740"/>
      <c r="VEF47" s="1140"/>
      <c r="VEG47" s="671"/>
      <c r="VEH47" s="672"/>
      <c r="VEI47" s="740"/>
      <c r="VEJ47" s="1140"/>
      <c r="VEK47" s="671"/>
      <c r="VEL47" s="672"/>
      <c r="VEM47" s="740"/>
      <c r="VEN47" s="1140"/>
      <c r="VEO47" s="671"/>
      <c r="VEP47" s="672"/>
      <c r="VEQ47" s="740"/>
      <c r="VER47" s="1140"/>
      <c r="VES47" s="671"/>
      <c r="VET47" s="672"/>
      <c r="VEU47" s="740"/>
      <c r="VEV47" s="1140"/>
      <c r="VEW47" s="671"/>
      <c r="VEX47" s="672"/>
      <c r="VEY47" s="740"/>
      <c r="VEZ47" s="1140"/>
      <c r="VFA47" s="671"/>
      <c r="VFB47" s="672"/>
      <c r="VFC47" s="740"/>
      <c r="VFD47" s="1140"/>
      <c r="VFE47" s="671"/>
      <c r="VFF47" s="672"/>
      <c r="VFG47" s="740"/>
      <c r="VFH47" s="1140"/>
      <c r="VFI47" s="671"/>
      <c r="VFJ47" s="672"/>
      <c r="VFK47" s="740"/>
      <c r="VFL47" s="1140"/>
      <c r="VFM47" s="671"/>
      <c r="VFN47" s="672"/>
      <c r="VFO47" s="740"/>
      <c r="VFP47" s="1140"/>
      <c r="VFQ47" s="671"/>
      <c r="VFR47" s="672"/>
      <c r="VFS47" s="740"/>
      <c r="VFT47" s="1140"/>
      <c r="VFU47" s="671"/>
      <c r="VFV47" s="672"/>
      <c r="VFW47" s="740"/>
      <c r="VFX47" s="1140"/>
      <c r="VFY47" s="671"/>
      <c r="VFZ47" s="672"/>
      <c r="VGA47" s="740"/>
      <c r="VGB47" s="1140"/>
      <c r="VGC47" s="671"/>
      <c r="VGD47" s="672"/>
      <c r="VGE47" s="740"/>
      <c r="VGF47" s="1140"/>
      <c r="VGG47" s="671"/>
      <c r="VGH47" s="672"/>
      <c r="VGI47" s="740"/>
      <c r="VGJ47" s="1140"/>
      <c r="VGK47" s="671"/>
      <c r="VGL47" s="672"/>
      <c r="VGM47" s="740"/>
      <c r="VGN47" s="1140"/>
      <c r="VGO47" s="671"/>
      <c r="VGP47" s="672"/>
      <c r="VGQ47" s="740"/>
      <c r="VGR47" s="1140"/>
      <c r="VGS47" s="671"/>
      <c r="VGT47" s="672"/>
      <c r="VGU47" s="740"/>
      <c r="VGV47" s="1140"/>
      <c r="VGW47" s="671"/>
      <c r="VGX47" s="672"/>
      <c r="VGY47" s="740"/>
      <c r="VGZ47" s="1140"/>
      <c r="VHA47" s="671"/>
      <c r="VHB47" s="672"/>
      <c r="VHC47" s="740"/>
      <c r="VHD47" s="1140"/>
      <c r="VHE47" s="671"/>
      <c r="VHF47" s="672"/>
      <c r="VHG47" s="740"/>
      <c r="VHH47" s="1140"/>
      <c r="VHI47" s="671"/>
      <c r="VHJ47" s="672"/>
      <c r="VHK47" s="740"/>
      <c r="VHL47" s="1140"/>
      <c r="VHM47" s="671"/>
      <c r="VHN47" s="672"/>
      <c r="VHO47" s="740"/>
      <c r="VHP47" s="1140"/>
      <c r="VHQ47" s="671"/>
      <c r="VHR47" s="672"/>
      <c r="VHS47" s="740"/>
      <c r="VHT47" s="1140"/>
      <c r="VHU47" s="671"/>
      <c r="VHV47" s="672"/>
      <c r="VHW47" s="740"/>
      <c r="VHX47" s="1140"/>
      <c r="VHY47" s="671"/>
      <c r="VHZ47" s="672"/>
      <c r="VIA47" s="740"/>
      <c r="VIB47" s="1140"/>
      <c r="VIC47" s="671"/>
      <c r="VID47" s="672"/>
      <c r="VIE47" s="740"/>
      <c r="VIF47" s="1140"/>
      <c r="VIG47" s="671"/>
      <c r="VIH47" s="672"/>
      <c r="VII47" s="740"/>
      <c r="VIJ47" s="1140"/>
      <c r="VIK47" s="671"/>
      <c r="VIL47" s="672"/>
      <c r="VIM47" s="740"/>
      <c r="VIN47" s="1140"/>
      <c r="VIO47" s="671"/>
      <c r="VIP47" s="672"/>
      <c r="VIQ47" s="740"/>
      <c r="VIR47" s="1140"/>
      <c r="VIS47" s="671"/>
      <c r="VIT47" s="672"/>
      <c r="VIU47" s="740"/>
      <c r="VIV47" s="1140"/>
      <c r="VIW47" s="671"/>
      <c r="VIX47" s="672"/>
      <c r="VIY47" s="740"/>
      <c r="VIZ47" s="1140"/>
      <c r="VJA47" s="671"/>
      <c r="VJB47" s="672"/>
      <c r="VJC47" s="740"/>
      <c r="VJD47" s="1140"/>
      <c r="VJE47" s="671"/>
      <c r="VJF47" s="672"/>
      <c r="VJG47" s="740"/>
      <c r="VJH47" s="1140"/>
      <c r="VJI47" s="671"/>
      <c r="VJJ47" s="672"/>
      <c r="VJK47" s="740"/>
      <c r="VJL47" s="1140"/>
      <c r="VJM47" s="671"/>
      <c r="VJN47" s="672"/>
      <c r="VJO47" s="740"/>
      <c r="VJP47" s="1140"/>
      <c r="VJQ47" s="671"/>
      <c r="VJR47" s="672"/>
      <c r="VJS47" s="740"/>
      <c r="VJT47" s="1140"/>
      <c r="VJU47" s="671"/>
      <c r="VJV47" s="672"/>
      <c r="VJW47" s="740"/>
      <c r="VJX47" s="1140"/>
      <c r="VJY47" s="671"/>
      <c r="VJZ47" s="672"/>
      <c r="VKA47" s="740"/>
      <c r="VKB47" s="1140"/>
      <c r="VKC47" s="671"/>
      <c r="VKD47" s="672"/>
      <c r="VKE47" s="740"/>
      <c r="VKF47" s="1140"/>
      <c r="VKG47" s="671"/>
      <c r="VKH47" s="672"/>
      <c r="VKI47" s="740"/>
      <c r="VKJ47" s="1140"/>
      <c r="VKK47" s="671"/>
      <c r="VKL47" s="672"/>
      <c r="VKM47" s="740"/>
      <c r="VKN47" s="1140"/>
      <c r="VKO47" s="671"/>
      <c r="VKP47" s="672"/>
      <c r="VKQ47" s="740"/>
      <c r="VKR47" s="1140"/>
      <c r="VKS47" s="671"/>
      <c r="VKT47" s="672"/>
      <c r="VKU47" s="740"/>
      <c r="VKV47" s="1140"/>
      <c r="VKW47" s="671"/>
      <c r="VKX47" s="672"/>
      <c r="VKY47" s="740"/>
      <c r="VKZ47" s="1140"/>
      <c r="VLA47" s="671"/>
      <c r="VLB47" s="672"/>
      <c r="VLC47" s="740"/>
      <c r="VLD47" s="1140"/>
      <c r="VLE47" s="671"/>
      <c r="VLF47" s="672"/>
      <c r="VLG47" s="740"/>
      <c r="VLH47" s="1140"/>
      <c r="VLI47" s="671"/>
      <c r="VLJ47" s="672"/>
      <c r="VLK47" s="740"/>
      <c r="VLL47" s="1140"/>
      <c r="VLM47" s="671"/>
      <c r="VLN47" s="672"/>
      <c r="VLO47" s="740"/>
      <c r="VLP47" s="1140"/>
      <c r="VLQ47" s="671"/>
      <c r="VLR47" s="672"/>
      <c r="VLS47" s="740"/>
      <c r="VLT47" s="1140"/>
      <c r="VLU47" s="671"/>
      <c r="VLV47" s="672"/>
      <c r="VLW47" s="740"/>
      <c r="VLX47" s="1140"/>
      <c r="VLY47" s="671"/>
      <c r="VLZ47" s="672"/>
      <c r="VMA47" s="740"/>
      <c r="VMB47" s="1140"/>
      <c r="VMC47" s="671"/>
      <c r="VMD47" s="672"/>
      <c r="VME47" s="740"/>
      <c r="VMF47" s="1140"/>
      <c r="VMG47" s="671"/>
      <c r="VMH47" s="672"/>
      <c r="VMI47" s="740"/>
      <c r="VMJ47" s="1140"/>
      <c r="VMK47" s="671"/>
      <c r="VML47" s="672"/>
      <c r="VMM47" s="740"/>
      <c r="VMN47" s="1140"/>
      <c r="VMO47" s="671"/>
      <c r="VMP47" s="672"/>
      <c r="VMQ47" s="740"/>
      <c r="VMR47" s="1140"/>
      <c r="VMS47" s="671"/>
      <c r="VMT47" s="672"/>
      <c r="VMU47" s="740"/>
      <c r="VMV47" s="1140"/>
      <c r="VMW47" s="671"/>
      <c r="VMX47" s="672"/>
      <c r="VMY47" s="740"/>
      <c r="VMZ47" s="1140"/>
      <c r="VNA47" s="671"/>
      <c r="VNB47" s="672"/>
      <c r="VNC47" s="740"/>
      <c r="VND47" s="1140"/>
      <c r="VNE47" s="671"/>
      <c r="VNF47" s="672"/>
      <c r="VNG47" s="740"/>
      <c r="VNH47" s="1140"/>
      <c r="VNI47" s="671"/>
      <c r="VNJ47" s="672"/>
      <c r="VNK47" s="740"/>
      <c r="VNL47" s="1140"/>
      <c r="VNM47" s="671"/>
      <c r="VNN47" s="672"/>
      <c r="VNO47" s="740"/>
      <c r="VNP47" s="1140"/>
      <c r="VNQ47" s="671"/>
      <c r="VNR47" s="672"/>
      <c r="VNS47" s="740"/>
      <c r="VNT47" s="1140"/>
      <c r="VNU47" s="671"/>
      <c r="VNV47" s="672"/>
      <c r="VNW47" s="740"/>
      <c r="VNX47" s="1140"/>
      <c r="VNY47" s="671"/>
      <c r="VNZ47" s="672"/>
      <c r="VOA47" s="740"/>
      <c r="VOB47" s="1140"/>
      <c r="VOC47" s="671"/>
      <c r="VOD47" s="672"/>
      <c r="VOE47" s="740"/>
      <c r="VOF47" s="1140"/>
      <c r="VOG47" s="671"/>
      <c r="VOH47" s="672"/>
      <c r="VOI47" s="740"/>
      <c r="VOJ47" s="1140"/>
      <c r="VOK47" s="671"/>
      <c r="VOL47" s="672"/>
      <c r="VOM47" s="740"/>
      <c r="VON47" s="1140"/>
      <c r="VOO47" s="671"/>
      <c r="VOP47" s="672"/>
      <c r="VOQ47" s="740"/>
      <c r="VOR47" s="1140"/>
      <c r="VOS47" s="671"/>
      <c r="VOT47" s="672"/>
      <c r="VOU47" s="740"/>
      <c r="VOV47" s="1140"/>
      <c r="VOW47" s="671"/>
      <c r="VOX47" s="672"/>
      <c r="VOY47" s="740"/>
      <c r="VOZ47" s="1140"/>
      <c r="VPA47" s="671"/>
      <c r="VPB47" s="672"/>
      <c r="VPC47" s="740"/>
      <c r="VPD47" s="1140"/>
      <c r="VPE47" s="671"/>
      <c r="VPF47" s="672"/>
      <c r="VPG47" s="740"/>
      <c r="VPH47" s="1140"/>
      <c r="VPI47" s="671"/>
      <c r="VPJ47" s="672"/>
      <c r="VPK47" s="740"/>
      <c r="VPL47" s="1140"/>
      <c r="VPM47" s="671"/>
      <c r="VPN47" s="672"/>
      <c r="VPO47" s="740"/>
      <c r="VPP47" s="1140"/>
      <c r="VPQ47" s="671"/>
      <c r="VPR47" s="672"/>
      <c r="VPS47" s="740"/>
      <c r="VPT47" s="1140"/>
      <c r="VPU47" s="671"/>
      <c r="VPV47" s="672"/>
      <c r="VPW47" s="740"/>
      <c r="VPX47" s="1140"/>
      <c r="VPY47" s="671"/>
      <c r="VPZ47" s="672"/>
      <c r="VQA47" s="740"/>
      <c r="VQB47" s="1140"/>
      <c r="VQC47" s="671"/>
      <c r="VQD47" s="672"/>
      <c r="VQE47" s="740"/>
      <c r="VQF47" s="1140"/>
      <c r="VQG47" s="671"/>
      <c r="VQH47" s="672"/>
      <c r="VQI47" s="740"/>
      <c r="VQJ47" s="1140"/>
      <c r="VQK47" s="671"/>
      <c r="VQL47" s="672"/>
      <c r="VQM47" s="740"/>
      <c r="VQN47" s="1140"/>
      <c r="VQO47" s="671"/>
      <c r="VQP47" s="672"/>
      <c r="VQQ47" s="740"/>
      <c r="VQR47" s="1140"/>
      <c r="VQS47" s="671"/>
      <c r="VQT47" s="672"/>
      <c r="VQU47" s="740"/>
      <c r="VQV47" s="1140"/>
      <c r="VQW47" s="671"/>
      <c r="VQX47" s="672"/>
      <c r="VQY47" s="740"/>
      <c r="VQZ47" s="1140"/>
      <c r="VRA47" s="671"/>
      <c r="VRB47" s="672"/>
      <c r="VRC47" s="740"/>
      <c r="VRD47" s="1140"/>
      <c r="VRE47" s="671"/>
      <c r="VRF47" s="672"/>
      <c r="VRG47" s="740"/>
      <c r="VRH47" s="1140"/>
      <c r="VRI47" s="671"/>
      <c r="VRJ47" s="672"/>
      <c r="VRK47" s="740"/>
      <c r="VRL47" s="1140"/>
      <c r="VRM47" s="671"/>
      <c r="VRN47" s="672"/>
      <c r="VRO47" s="740"/>
      <c r="VRP47" s="1140"/>
      <c r="VRQ47" s="671"/>
      <c r="VRR47" s="672"/>
      <c r="VRS47" s="740"/>
      <c r="VRT47" s="1140"/>
      <c r="VRU47" s="671"/>
      <c r="VRV47" s="672"/>
      <c r="VRW47" s="740"/>
      <c r="VRX47" s="1140"/>
      <c r="VRY47" s="671"/>
      <c r="VRZ47" s="672"/>
      <c r="VSA47" s="740"/>
      <c r="VSB47" s="1140"/>
      <c r="VSC47" s="671"/>
      <c r="VSD47" s="672"/>
      <c r="VSE47" s="740"/>
      <c r="VSF47" s="1140"/>
      <c r="VSG47" s="671"/>
      <c r="VSH47" s="672"/>
      <c r="VSI47" s="740"/>
      <c r="VSJ47" s="1140"/>
      <c r="VSK47" s="671"/>
      <c r="VSL47" s="672"/>
      <c r="VSM47" s="740"/>
      <c r="VSN47" s="1140"/>
      <c r="VSO47" s="671"/>
      <c r="VSP47" s="672"/>
      <c r="VSQ47" s="740"/>
      <c r="VSR47" s="1140"/>
      <c r="VSS47" s="671"/>
      <c r="VST47" s="672"/>
      <c r="VSU47" s="740"/>
      <c r="VSV47" s="1140"/>
      <c r="VSW47" s="671"/>
      <c r="VSX47" s="672"/>
      <c r="VSY47" s="740"/>
      <c r="VSZ47" s="1140"/>
      <c r="VTA47" s="671"/>
      <c r="VTB47" s="672"/>
      <c r="VTC47" s="740"/>
      <c r="VTD47" s="1140"/>
      <c r="VTE47" s="671"/>
      <c r="VTF47" s="672"/>
      <c r="VTG47" s="740"/>
      <c r="VTH47" s="1140"/>
      <c r="VTI47" s="671"/>
      <c r="VTJ47" s="672"/>
      <c r="VTK47" s="740"/>
      <c r="VTL47" s="1140"/>
      <c r="VTM47" s="671"/>
      <c r="VTN47" s="672"/>
      <c r="VTO47" s="740"/>
      <c r="VTP47" s="1140"/>
      <c r="VTQ47" s="671"/>
      <c r="VTR47" s="672"/>
      <c r="VTS47" s="740"/>
      <c r="VTT47" s="1140"/>
      <c r="VTU47" s="671"/>
      <c r="VTV47" s="672"/>
      <c r="VTW47" s="740"/>
      <c r="VTX47" s="1140"/>
      <c r="VTY47" s="671"/>
      <c r="VTZ47" s="672"/>
      <c r="VUA47" s="740"/>
      <c r="VUB47" s="1140"/>
      <c r="VUC47" s="671"/>
      <c r="VUD47" s="672"/>
      <c r="VUE47" s="740"/>
      <c r="VUF47" s="1140"/>
      <c r="VUG47" s="671"/>
      <c r="VUH47" s="672"/>
      <c r="VUI47" s="740"/>
      <c r="VUJ47" s="1140"/>
      <c r="VUK47" s="671"/>
      <c r="VUL47" s="672"/>
      <c r="VUM47" s="740"/>
      <c r="VUN47" s="1140"/>
      <c r="VUO47" s="671"/>
      <c r="VUP47" s="672"/>
      <c r="VUQ47" s="740"/>
      <c r="VUR47" s="1140"/>
      <c r="VUS47" s="671"/>
      <c r="VUT47" s="672"/>
      <c r="VUU47" s="740"/>
      <c r="VUV47" s="1140"/>
      <c r="VUW47" s="671"/>
      <c r="VUX47" s="672"/>
      <c r="VUY47" s="740"/>
      <c r="VUZ47" s="1140"/>
      <c r="VVA47" s="671"/>
      <c r="VVB47" s="672"/>
      <c r="VVC47" s="740"/>
      <c r="VVD47" s="1140"/>
      <c r="VVE47" s="671"/>
      <c r="VVF47" s="672"/>
      <c r="VVG47" s="740"/>
      <c r="VVH47" s="1140"/>
      <c r="VVI47" s="671"/>
      <c r="VVJ47" s="672"/>
      <c r="VVK47" s="740"/>
      <c r="VVL47" s="1140"/>
      <c r="VVM47" s="671"/>
      <c r="VVN47" s="672"/>
      <c r="VVO47" s="740"/>
      <c r="VVP47" s="1140"/>
      <c r="VVQ47" s="671"/>
      <c r="VVR47" s="672"/>
      <c r="VVS47" s="740"/>
      <c r="VVT47" s="1140"/>
      <c r="VVU47" s="671"/>
      <c r="VVV47" s="672"/>
      <c r="VVW47" s="740"/>
      <c r="VVX47" s="1140"/>
      <c r="VVY47" s="671"/>
      <c r="VVZ47" s="672"/>
      <c r="VWA47" s="740"/>
      <c r="VWB47" s="1140"/>
      <c r="VWC47" s="671"/>
      <c r="VWD47" s="672"/>
      <c r="VWE47" s="740"/>
      <c r="VWF47" s="1140"/>
      <c r="VWG47" s="671"/>
      <c r="VWH47" s="672"/>
      <c r="VWI47" s="740"/>
      <c r="VWJ47" s="1140"/>
      <c r="VWK47" s="671"/>
      <c r="VWL47" s="672"/>
      <c r="VWM47" s="740"/>
      <c r="VWN47" s="1140"/>
      <c r="VWO47" s="671"/>
      <c r="VWP47" s="672"/>
      <c r="VWQ47" s="740"/>
      <c r="VWR47" s="1140"/>
      <c r="VWS47" s="671"/>
      <c r="VWT47" s="672"/>
      <c r="VWU47" s="740"/>
      <c r="VWV47" s="1140"/>
      <c r="VWW47" s="671"/>
      <c r="VWX47" s="672"/>
      <c r="VWY47" s="740"/>
      <c r="VWZ47" s="1140"/>
      <c r="VXA47" s="671"/>
      <c r="VXB47" s="672"/>
      <c r="VXC47" s="740"/>
      <c r="VXD47" s="1140"/>
      <c r="VXE47" s="671"/>
      <c r="VXF47" s="672"/>
      <c r="VXG47" s="740"/>
      <c r="VXH47" s="1140"/>
      <c r="VXI47" s="671"/>
      <c r="VXJ47" s="672"/>
      <c r="VXK47" s="740"/>
      <c r="VXL47" s="1140"/>
      <c r="VXM47" s="671"/>
      <c r="VXN47" s="672"/>
      <c r="VXO47" s="740"/>
      <c r="VXP47" s="1140"/>
      <c r="VXQ47" s="671"/>
      <c r="VXR47" s="672"/>
      <c r="VXS47" s="740"/>
      <c r="VXT47" s="1140"/>
      <c r="VXU47" s="671"/>
      <c r="VXV47" s="672"/>
      <c r="VXW47" s="740"/>
      <c r="VXX47" s="1140"/>
      <c r="VXY47" s="671"/>
      <c r="VXZ47" s="672"/>
      <c r="VYA47" s="740"/>
      <c r="VYB47" s="1140"/>
      <c r="VYC47" s="671"/>
      <c r="VYD47" s="672"/>
      <c r="VYE47" s="740"/>
      <c r="VYF47" s="1140"/>
      <c r="VYG47" s="671"/>
      <c r="VYH47" s="672"/>
      <c r="VYI47" s="740"/>
      <c r="VYJ47" s="1140"/>
      <c r="VYK47" s="671"/>
      <c r="VYL47" s="672"/>
      <c r="VYM47" s="740"/>
      <c r="VYN47" s="1140"/>
      <c r="VYO47" s="671"/>
      <c r="VYP47" s="672"/>
      <c r="VYQ47" s="740"/>
      <c r="VYR47" s="1140"/>
      <c r="VYS47" s="671"/>
      <c r="VYT47" s="672"/>
      <c r="VYU47" s="740"/>
      <c r="VYV47" s="1140"/>
      <c r="VYW47" s="671"/>
      <c r="VYX47" s="672"/>
      <c r="VYY47" s="740"/>
      <c r="VYZ47" s="1140"/>
      <c r="VZA47" s="671"/>
      <c r="VZB47" s="672"/>
      <c r="VZC47" s="740"/>
      <c r="VZD47" s="1140"/>
      <c r="VZE47" s="671"/>
      <c r="VZF47" s="672"/>
      <c r="VZG47" s="740"/>
      <c r="VZH47" s="1140"/>
      <c r="VZI47" s="671"/>
      <c r="VZJ47" s="672"/>
      <c r="VZK47" s="740"/>
      <c r="VZL47" s="1140"/>
      <c r="VZM47" s="671"/>
      <c r="VZN47" s="672"/>
      <c r="VZO47" s="740"/>
      <c r="VZP47" s="1140"/>
      <c r="VZQ47" s="671"/>
      <c r="VZR47" s="672"/>
      <c r="VZS47" s="740"/>
      <c r="VZT47" s="1140"/>
      <c r="VZU47" s="671"/>
      <c r="VZV47" s="672"/>
      <c r="VZW47" s="740"/>
      <c r="VZX47" s="1140"/>
      <c r="VZY47" s="671"/>
      <c r="VZZ47" s="672"/>
      <c r="WAA47" s="740"/>
      <c r="WAB47" s="1140"/>
      <c r="WAC47" s="671"/>
      <c r="WAD47" s="672"/>
      <c r="WAE47" s="740"/>
      <c r="WAF47" s="1140"/>
      <c r="WAG47" s="671"/>
      <c r="WAH47" s="672"/>
      <c r="WAI47" s="740"/>
      <c r="WAJ47" s="1140"/>
      <c r="WAK47" s="671"/>
      <c r="WAL47" s="672"/>
      <c r="WAM47" s="740"/>
      <c r="WAN47" s="1140"/>
      <c r="WAO47" s="671"/>
      <c r="WAP47" s="672"/>
      <c r="WAQ47" s="740"/>
      <c r="WAR47" s="1140"/>
      <c r="WAS47" s="671"/>
      <c r="WAT47" s="672"/>
      <c r="WAU47" s="740"/>
      <c r="WAV47" s="1140"/>
      <c r="WAW47" s="671"/>
      <c r="WAX47" s="672"/>
      <c r="WAY47" s="740"/>
      <c r="WAZ47" s="1140"/>
      <c r="WBA47" s="671"/>
      <c r="WBB47" s="672"/>
      <c r="WBC47" s="740"/>
      <c r="WBD47" s="1140"/>
      <c r="WBE47" s="671"/>
      <c r="WBF47" s="672"/>
      <c r="WBG47" s="740"/>
      <c r="WBH47" s="1140"/>
      <c r="WBI47" s="671"/>
      <c r="WBJ47" s="672"/>
      <c r="WBK47" s="740"/>
      <c r="WBL47" s="1140"/>
      <c r="WBM47" s="671"/>
      <c r="WBN47" s="672"/>
      <c r="WBO47" s="740"/>
      <c r="WBP47" s="1140"/>
      <c r="WBQ47" s="671"/>
      <c r="WBR47" s="672"/>
      <c r="WBS47" s="740"/>
      <c r="WBT47" s="1140"/>
      <c r="WBU47" s="671"/>
      <c r="WBV47" s="672"/>
      <c r="WBW47" s="740"/>
      <c r="WBX47" s="1140"/>
      <c r="WBY47" s="671"/>
      <c r="WBZ47" s="672"/>
      <c r="WCA47" s="740"/>
      <c r="WCB47" s="1140"/>
      <c r="WCC47" s="671"/>
      <c r="WCD47" s="672"/>
      <c r="WCE47" s="740"/>
      <c r="WCF47" s="1140"/>
      <c r="WCG47" s="671"/>
      <c r="WCH47" s="672"/>
      <c r="WCI47" s="740"/>
      <c r="WCJ47" s="1140"/>
      <c r="WCK47" s="671"/>
      <c r="WCL47" s="672"/>
      <c r="WCM47" s="740"/>
      <c r="WCN47" s="1140"/>
      <c r="WCO47" s="671"/>
      <c r="WCP47" s="672"/>
      <c r="WCQ47" s="740"/>
      <c r="WCR47" s="1140"/>
      <c r="WCS47" s="671"/>
      <c r="WCT47" s="672"/>
      <c r="WCU47" s="740"/>
      <c r="WCV47" s="1140"/>
      <c r="WCW47" s="671"/>
      <c r="WCX47" s="672"/>
      <c r="WCY47" s="740"/>
      <c r="WCZ47" s="1140"/>
      <c r="WDA47" s="671"/>
      <c r="WDB47" s="672"/>
      <c r="WDC47" s="740"/>
      <c r="WDD47" s="1140"/>
      <c r="WDE47" s="671"/>
      <c r="WDF47" s="672"/>
      <c r="WDG47" s="740"/>
      <c r="WDH47" s="1140"/>
      <c r="WDI47" s="671"/>
      <c r="WDJ47" s="672"/>
      <c r="WDK47" s="740"/>
      <c r="WDL47" s="1140"/>
      <c r="WDM47" s="671"/>
      <c r="WDN47" s="672"/>
      <c r="WDO47" s="740"/>
      <c r="WDP47" s="1140"/>
      <c r="WDQ47" s="671"/>
      <c r="WDR47" s="672"/>
      <c r="WDS47" s="740"/>
      <c r="WDT47" s="1140"/>
      <c r="WDU47" s="671"/>
      <c r="WDV47" s="672"/>
      <c r="WDW47" s="740"/>
      <c r="WDX47" s="1140"/>
      <c r="WDY47" s="671"/>
      <c r="WDZ47" s="672"/>
      <c r="WEA47" s="740"/>
      <c r="WEB47" s="1140"/>
      <c r="WEC47" s="671"/>
      <c r="WED47" s="672"/>
      <c r="WEE47" s="740"/>
      <c r="WEF47" s="1140"/>
      <c r="WEG47" s="671"/>
      <c r="WEH47" s="672"/>
      <c r="WEI47" s="740"/>
      <c r="WEJ47" s="1140"/>
      <c r="WEK47" s="671"/>
      <c r="WEL47" s="672"/>
      <c r="WEM47" s="740"/>
      <c r="WEN47" s="1140"/>
      <c r="WEO47" s="671"/>
      <c r="WEP47" s="672"/>
      <c r="WEQ47" s="740"/>
      <c r="WER47" s="1140"/>
      <c r="WES47" s="671"/>
      <c r="WET47" s="672"/>
      <c r="WEU47" s="740"/>
      <c r="WEV47" s="1140"/>
      <c r="WEW47" s="671"/>
      <c r="WEX47" s="672"/>
      <c r="WEY47" s="740"/>
      <c r="WEZ47" s="1140"/>
      <c r="WFA47" s="671"/>
      <c r="WFB47" s="672"/>
      <c r="WFC47" s="740"/>
      <c r="WFD47" s="1140"/>
      <c r="WFE47" s="671"/>
      <c r="WFF47" s="672"/>
      <c r="WFG47" s="740"/>
      <c r="WFH47" s="1140"/>
      <c r="WFI47" s="671"/>
      <c r="WFJ47" s="672"/>
      <c r="WFK47" s="740"/>
      <c r="WFL47" s="1140"/>
      <c r="WFM47" s="671"/>
      <c r="WFN47" s="672"/>
      <c r="WFO47" s="740"/>
      <c r="WFP47" s="1140"/>
      <c r="WFQ47" s="671"/>
      <c r="WFR47" s="672"/>
      <c r="WFS47" s="740"/>
      <c r="WFT47" s="1140"/>
      <c r="WFU47" s="671"/>
      <c r="WFV47" s="672"/>
      <c r="WFW47" s="740"/>
      <c r="WFX47" s="1140"/>
      <c r="WFY47" s="671"/>
      <c r="WFZ47" s="672"/>
      <c r="WGA47" s="740"/>
      <c r="WGB47" s="1140"/>
      <c r="WGC47" s="671"/>
      <c r="WGD47" s="672"/>
      <c r="WGE47" s="740"/>
      <c r="WGF47" s="1140"/>
      <c r="WGG47" s="671"/>
      <c r="WGH47" s="672"/>
      <c r="WGI47" s="740"/>
      <c r="WGJ47" s="1140"/>
      <c r="WGK47" s="671"/>
      <c r="WGL47" s="672"/>
      <c r="WGM47" s="740"/>
      <c r="WGN47" s="1140"/>
      <c r="WGO47" s="671"/>
      <c r="WGP47" s="672"/>
      <c r="WGQ47" s="740"/>
      <c r="WGR47" s="1140"/>
      <c r="WGS47" s="671"/>
      <c r="WGT47" s="672"/>
      <c r="WGU47" s="740"/>
      <c r="WGV47" s="1140"/>
      <c r="WGW47" s="671"/>
      <c r="WGX47" s="672"/>
      <c r="WGY47" s="740"/>
      <c r="WGZ47" s="1140"/>
      <c r="WHA47" s="671"/>
      <c r="WHB47" s="672"/>
      <c r="WHC47" s="740"/>
      <c r="WHD47" s="1140"/>
      <c r="WHE47" s="671"/>
      <c r="WHF47" s="672"/>
      <c r="WHG47" s="740"/>
      <c r="WHH47" s="1140"/>
      <c r="WHI47" s="671"/>
      <c r="WHJ47" s="672"/>
      <c r="WHK47" s="740"/>
      <c r="WHL47" s="1140"/>
      <c r="WHM47" s="671"/>
      <c r="WHN47" s="672"/>
      <c r="WHO47" s="740"/>
      <c r="WHP47" s="1140"/>
      <c r="WHQ47" s="671"/>
      <c r="WHR47" s="672"/>
      <c r="WHS47" s="740"/>
      <c r="WHT47" s="1140"/>
      <c r="WHU47" s="671"/>
      <c r="WHV47" s="672"/>
      <c r="WHW47" s="740"/>
      <c r="WHX47" s="1140"/>
      <c r="WHY47" s="671"/>
      <c r="WHZ47" s="672"/>
      <c r="WIA47" s="740"/>
      <c r="WIB47" s="1140"/>
      <c r="WIC47" s="671"/>
      <c r="WID47" s="672"/>
      <c r="WIE47" s="740"/>
      <c r="WIF47" s="1140"/>
      <c r="WIG47" s="671"/>
      <c r="WIH47" s="672"/>
      <c r="WII47" s="740"/>
      <c r="WIJ47" s="1140"/>
      <c r="WIK47" s="671"/>
      <c r="WIL47" s="672"/>
      <c r="WIM47" s="740"/>
      <c r="WIN47" s="1140"/>
      <c r="WIO47" s="671"/>
      <c r="WIP47" s="672"/>
      <c r="WIQ47" s="740"/>
      <c r="WIR47" s="1140"/>
      <c r="WIS47" s="671"/>
      <c r="WIT47" s="672"/>
      <c r="WIU47" s="740"/>
      <c r="WIV47" s="1140"/>
      <c r="WIW47" s="671"/>
      <c r="WIX47" s="672"/>
      <c r="WIY47" s="740"/>
      <c r="WIZ47" s="1140"/>
      <c r="WJA47" s="671"/>
      <c r="WJB47" s="672"/>
      <c r="WJC47" s="740"/>
      <c r="WJD47" s="1140"/>
      <c r="WJE47" s="671"/>
      <c r="WJF47" s="672"/>
      <c r="WJG47" s="740"/>
      <c r="WJH47" s="1140"/>
      <c r="WJI47" s="671"/>
      <c r="WJJ47" s="672"/>
      <c r="WJK47" s="740"/>
      <c r="WJL47" s="1140"/>
      <c r="WJM47" s="671"/>
      <c r="WJN47" s="672"/>
      <c r="WJO47" s="740"/>
      <c r="WJP47" s="1140"/>
      <c r="WJQ47" s="671"/>
      <c r="WJR47" s="672"/>
      <c r="WJS47" s="740"/>
      <c r="WJT47" s="1140"/>
      <c r="WJU47" s="671"/>
      <c r="WJV47" s="672"/>
      <c r="WJW47" s="740"/>
      <c r="WJX47" s="1140"/>
      <c r="WJY47" s="671"/>
      <c r="WJZ47" s="672"/>
      <c r="WKA47" s="740"/>
      <c r="WKB47" s="1140"/>
      <c r="WKC47" s="671"/>
      <c r="WKD47" s="672"/>
      <c r="WKE47" s="740"/>
      <c r="WKF47" s="1140"/>
      <c r="WKG47" s="671"/>
      <c r="WKH47" s="672"/>
      <c r="WKI47" s="740"/>
      <c r="WKJ47" s="1140"/>
      <c r="WKK47" s="671"/>
      <c r="WKL47" s="672"/>
      <c r="WKM47" s="740"/>
      <c r="WKN47" s="1140"/>
      <c r="WKO47" s="671"/>
      <c r="WKP47" s="672"/>
      <c r="WKQ47" s="740"/>
      <c r="WKR47" s="1140"/>
      <c r="WKS47" s="671"/>
      <c r="WKT47" s="672"/>
      <c r="WKU47" s="740"/>
      <c r="WKV47" s="1140"/>
      <c r="WKW47" s="671"/>
      <c r="WKX47" s="672"/>
      <c r="WKY47" s="740"/>
      <c r="WKZ47" s="1140"/>
      <c r="WLA47" s="671"/>
      <c r="WLB47" s="672"/>
      <c r="WLC47" s="740"/>
      <c r="WLD47" s="1140"/>
      <c r="WLE47" s="671"/>
      <c r="WLF47" s="672"/>
      <c r="WLG47" s="740"/>
      <c r="WLH47" s="1140"/>
      <c r="WLI47" s="671"/>
      <c r="WLJ47" s="672"/>
      <c r="WLK47" s="740"/>
      <c r="WLL47" s="1140"/>
      <c r="WLM47" s="671"/>
      <c r="WLN47" s="672"/>
      <c r="WLO47" s="740"/>
      <c r="WLP47" s="1140"/>
      <c r="WLQ47" s="671"/>
      <c r="WLR47" s="672"/>
      <c r="WLS47" s="740"/>
      <c r="WLT47" s="1140"/>
      <c r="WLU47" s="671"/>
      <c r="WLV47" s="672"/>
      <c r="WLW47" s="740"/>
      <c r="WLX47" s="1140"/>
      <c r="WLY47" s="671"/>
      <c r="WLZ47" s="672"/>
      <c r="WMA47" s="740"/>
      <c r="WMB47" s="1140"/>
      <c r="WMC47" s="671"/>
      <c r="WMD47" s="672"/>
      <c r="WME47" s="740"/>
      <c r="WMF47" s="1140"/>
      <c r="WMG47" s="671"/>
      <c r="WMH47" s="672"/>
      <c r="WMI47" s="740"/>
      <c r="WMJ47" s="1140"/>
      <c r="WMK47" s="671"/>
      <c r="WML47" s="672"/>
      <c r="WMM47" s="740"/>
      <c r="WMN47" s="1140"/>
      <c r="WMO47" s="671"/>
      <c r="WMP47" s="672"/>
      <c r="WMQ47" s="740"/>
      <c r="WMR47" s="1140"/>
      <c r="WMS47" s="671"/>
      <c r="WMT47" s="672"/>
      <c r="WMU47" s="740"/>
      <c r="WMV47" s="1140"/>
      <c r="WMW47" s="671"/>
      <c r="WMX47" s="672"/>
      <c r="WMY47" s="740"/>
      <c r="WMZ47" s="1140"/>
      <c r="WNA47" s="671"/>
      <c r="WNB47" s="672"/>
      <c r="WNC47" s="740"/>
      <c r="WND47" s="1140"/>
      <c r="WNE47" s="671"/>
      <c r="WNF47" s="672"/>
      <c r="WNG47" s="740"/>
      <c r="WNH47" s="1140"/>
      <c r="WNI47" s="671"/>
      <c r="WNJ47" s="672"/>
      <c r="WNK47" s="740"/>
      <c r="WNL47" s="1140"/>
      <c r="WNM47" s="671"/>
      <c r="WNN47" s="672"/>
      <c r="WNO47" s="740"/>
      <c r="WNP47" s="1140"/>
      <c r="WNQ47" s="671"/>
      <c r="WNR47" s="672"/>
      <c r="WNS47" s="740"/>
      <c r="WNT47" s="1140"/>
      <c r="WNU47" s="671"/>
      <c r="WNV47" s="672"/>
      <c r="WNW47" s="740"/>
      <c r="WNX47" s="1140"/>
      <c r="WNY47" s="671"/>
      <c r="WNZ47" s="672"/>
      <c r="WOA47" s="740"/>
      <c r="WOB47" s="1140"/>
      <c r="WOC47" s="671"/>
      <c r="WOD47" s="672"/>
      <c r="WOE47" s="740"/>
      <c r="WOF47" s="1140"/>
      <c r="WOG47" s="671"/>
      <c r="WOH47" s="672"/>
      <c r="WOI47" s="740"/>
      <c r="WOJ47" s="1140"/>
      <c r="WOK47" s="671"/>
      <c r="WOL47" s="672"/>
      <c r="WOM47" s="740"/>
      <c r="WON47" s="1140"/>
      <c r="WOO47" s="671"/>
      <c r="WOP47" s="672"/>
      <c r="WOQ47" s="740"/>
      <c r="WOR47" s="1140"/>
      <c r="WOS47" s="671"/>
      <c r="WOT47" s="672"/>
      <c r="WOU47" s="740"/>
      <c r="WOV47" s="1140"/>
      <c r="WOW47" s="671"/>
      <c r="WOX47" s="672"/>
      <c r="WOY47" s="740"/>
      <c r="WOZ47" s="1140"/>
      <c r="WPA47" s="671"/>
      <c r="WPB47" s="672"/>
      <c r="WPC47" s="740"/>
      <c r="WPD47" s="1140"/>
      <c r="WPE47" s="671"/>
      <c r="WPF47" s="672"/>
      <c r="WPG47" s="740"/>
      <c r="WPH47" s="1140"/>
      <c r="WPI47" s="671"/>
      <c r="WPJ47" s="672"/>
      <c r="WPK47" s="740"/>
      <c r="WPL47" s="1140"/>
      <c r="WPM47" s="671"/>
      <c r="WPN47" s="672"/>
      <c r="WPO47" s="740"/>
      <c r="WPP47" s="1140"/>
      <c r="WPQ47" s="671"/>
      <c r="WPR47" s="672"/>
      <c r="WPS47" s="740"/>
      <c r="WPT47" s="1140"/>
      <c r="WPU47" s="671"/>
      <c r="WPV47" s="672"/>
      <c r="WPW47" s="740"/>
      <c r="WPX47" s="1140"/>
      <c r="WPY47" s="671"/>
      <c r="WPZ47" s="672"/>
      <c r="WQA47" s="740"/>
      <c r="WQB47" s="1140"/>
      <c r="WQC47" s="671"/>
      <c r="WQD47" s="672"/>
      <c r="WQE47" s="740"/>
      <c r="WQF47" s="1140"/>
      <c r="WQG47" s="671"/>
      <c r="WQH47" s="672"/>
      <c r="WQI47" s="740"/>
      <c r="WQJ47" s="1140"/>
      <c r="WQK47" s="671"/>
      <c r="WQL47" s="672"/>
      <c r="WQM47" s="740"/>
      <c r="WQN47" s="1140"/>
      <c r="WQO47" s="671"/>
      <c r="WQP47" s="672"/>
      <c r="WQQ47" s="740"/>
      <c r="WQR47" s="1140"/>
      <c r="WQS47" s="671"/>
      <c r="WQT47" s="672"/>
      <c r="WQU47" s="740"/>
      <c r="WQV47" s="1140"/>
      <c r="WQW47" s="671"/>
      <c r="WQX47" s="672"/>
      <c r="WQY47" s="740"/>
      <c r="WQZ47" s="1140"/>
      <c r="WRA47" s="671"/>
      <c r="WRB47" s="672"/>
      <c r="WRC47" s="740"/>
      <c r="WRD47" s="1140"/>
      <c r="WRE47" s="671"/>
      <c r="WRF47" s="672"/>
      <c r="WRG47" s="740"/>
      <c r="WRH47" s="1140"/>
      <c r="WRI47" s="671"/>
      <c r="WRJ47" s="672"/>
      <c r="WRK47" s="740"/>
      <c r="WRL47" s="1140"/>
      <c r="WRM47" s="671"/>
      <c r="WRN47" s="672"/>
      <c r="WRO47" s="740"/>
      <c r="WRP47" s="1140"/>
      <c r="WRQ47" s="671"/>
      <c r="WRR47" s="672"/>
      <c r="WRS47" s="740"/>
      <c r="WRT47" s="1140"/>
      <c r="WRU47" s="671"/>
      <c r="WRV47" s="672"/>
      <c r="WRW47" s="740"/>
      <c r="WRX47" s="1140"/>
      <c r="WRY47" s="671"/>
      <c r="WRZ47" s="672"/>
      <c r="WSA47" s="740"/>
      <c r="WSB47" s="1140"/>
      <c r="WSC47" s="671"/>
      <c r="WSD47" s="672"/>
      <c r="WSE47" s="740"/>
      <c r="WSF47" s="1140"/>
      <c r="WSG47" s="671"/>
      <c r="WSH47" s="672"/>
      <c r="WSI47" s="740"/>
      <c r="WSJ47" s="1140"/>
      <c r="WSK47" s="671"/>
      <c r="WSL47" s="672"/>
      <c r="WSM47" s="740"/>
      <c r="WSN47" s="1140"/>
      <c r="WSO47" s="671"/>
      <c r="WSP47" s="672"/>
      <c r="WSQ47" s="740"/>
      <c r="WSR47" s="1140"/>
      <c r="WSS47" s="671"/>
      <c r="WST47" s="672"/>
      <c r="WSU47" s="740"/>
      <c r="WSV47" s="1140"/>
      <c r="WSW47" s="671"/>
      <c r="WSX47" s="672"/>
      <c r="WSY47" s="740"/>
      <c r="WSZ47" s="1140"/>
      <c r="WTA47" s="671"/>
      <c r="WTB47" s="672"/>
      <c r="WTC47" s="740"/>
      <c r="WTD47" s="1140"/>
      <c r="WTE47" s="671"/>
      <c r="WTF47" s="672"/>
      <c r="WTG47" s="740"/>
      <c r="WTH47" s="1140"/>
      <c r="WTI47" s="671"/>
      <c r="WTJ47" s="672"/>
      <c r="WTK47" s="740"/>
      <c r="WTL47" s="1140"/>
      <c r="WTM47" s="671"/>
      <c r="WTN47" s="672"/>
      <c r="WTO47" s="740"/>
      <c r="WTP47" s="1140"/>
      <c r="WTQ47" s="671"/>
      <c r="WTR47" s="672"/>
      <c r="WTS47" s="740"/>
      <c r="WTT47" s="1140"/>
      <c r="WTU47" s="671"/>
      <c r="WTV47" s="672"/>
      <c r="WTW47" s="740"/>
      <c r="WTX47" s="1140"/>
      <c r="WTY47" s="671"/>
      <c r="WTZ47" s="672"/>
      <c r="WUA47" s="740"/>
      <c r="WUB47" s="1140"/>
      <c r="WUC47" s="671"/>
      <c r="WUD47" s="672"/>
      <c r="WUE47" s="740"/>
      <c r="WUF47" s="1140"/>
      <c r="WUG47" s="671"/>
      <c r="WUH47" s="672"/>
      <c r="WUI47" s="740"/>
      <c r="WUJ47" s="1140"/>
      <c r="WUK47" s="671"/>
      <c r="WUL47" s="672"/>
      <c r="WUM47" s="740"/>
      <c r="WUN47" s="1140"/>
      <c r="WUO47" s="671"/>
      <c r="WUP47" s="672"/>
      <c r="WUQ47" s="740"/>
      <c r="WUR47" s="1140"/>
      <c r="WUS47" s="671"/>
      <c r="WUT47" s="672"/>
      <c r="WUU47" s="740"/>
      <c r="WUV47" s="1140"/>
      <c r="WUW47" s="671"/>
      <c r="WUX47" s="672"/>
      <c r="WUY47" s="740"/>
      <c r="WUZ47" s="1140"/>
      <c r="WVA47" s="671"/>
      <c r="WVB47" s="672"/>
      <c r="WVC47" s="740"/>
      <c r="WVD47" s="1140"/>
      <c r="WVE47" s="671"/>
      <c r="WVF47" s="672"/>
      <c r="WVG47" s="740"/>
      <c r="WVH47" s="1140"/>
      <c r="WVI47" s="671"/>
      <c r="WVJ47" s="672"/>
      <c r="WVK47" s="740"/>
      <c r="WVL47" s="1140"/>
      <c r="WVM47" s="671"/>
      <c r="WVN47" s="672"/>
      <c r="WVO47" s="740"/>
      <c r="WVP47" s="1140"/>
      <c r="WVQ47" s="671"/>
      <c r="WVR47" s="672"/>
      <c r="WVS47" s="740"/>
      <c r="WVT47" s="1140"/>
      <c r="WVU47" s="671"/>
      <c r="WVV47" s="672"/>
      <c r="WVW47" s="740"/>
      <c r="WVX47" s="1140"/>
      <c r="WVY47" s="671"/>
      <c r="WVZ47" s="672"/>
      <c r="WWA47" s="740"/>
      <c r="WWB47" s="1140"/>
      <c r="WWC47" s="671"/>
      <c r="WWD47" s="672"/>
      <c r="WWE47" s="740"/>
      <c r="WWF47" s="1140"/>
      <c r="WWG47" s="671"/>
      <c r="WWH47" s="672"/>
      <c r="WWI47" s="740"/>
      <c r="WWJ47" s="1140"/>
      <c r="WWK47" s="671"/>
      <c r="WWL47" s="672"/>
      <c r="WWM47" s="740"/>
      <c r="WWN47" s="1140"/>
      <c r="WWO47" s="671"/>
      <c r="WWP47" s="672"/>
      <c r="WWQ47" s="740"/>
      <c r="WWR47" s="1140"/>
      <c r="WWS47" s="671"/>
      <c r="WWT47" s="672"/>
      <c r="WWU47" s="740"/>
      <c r="WWV47" s="1140"/>
      <c r="WWW47" s="671"/>
      <c r="WWX47" s="672"/>
      <c r="WWY47" s="740"/>
      <c r="WWZ47" s="1140"/>
      <c r="WXA47" s="671"/>
      <c r="WXB47" s="672"/>
      <c r="WXC47" s="740"/>
      <c r="WXD47" s="1140"/>
      <c r="WXE47" s="671"/>
      <c r="WXF47" s="672"/>
      <c r="WXG47" s="740"/>
      <c r="WXH47" s="1140"/>
      <c r="WXI47" s="671"/>
      <c r="WXJ47" s="672"/>
      <c r="WXK47" s="740"/>
      <c r="WXL47" s="1140"/>
      <c r="WXM47" s="671"/>
      <c r="WXN47" s="672"/>
      <c r="WXO47" s="740"/>
      <c r="WXP47" s="1140"/>
      <c r="WXQ47" s="671"/>
      <c r="WXR47" s="672"/>
      <c r="WXS47" s="740"/>
      <c r="WXT47" s="1140"/>
      <c r="WXU47" s="671"/>
      <c r="WXV47" s="672"/>
      <c r="WXW47" s="740"/>
      <c r="WXX47" s="1140"/>
      <c r="WXY47" s="671"/>
      <c r="WXZ47" s="672"/>
      <c r="WYA47" s="740"/>
      <c r="WYB47" s="1140"/>
      <c r="WYC47" s="671"/>
      <c r="WYD47" s="672"/>
      <c r="WYE47" s="740"/>
      <c r="WYF47" s="1140"/>
      <c r="WYG47" s="671"/>
      <c r="WYH47" s="672"/>
      <c r="WYI47" s="740"/>
      <c r="WYJ47" s="1140"/>
      <c r="WYK47" s="671"/>
      <c r="WYL47" s="672"/>
      <c r="WYM47" s="740"/>
      <c r="WYN47" s="1140"/>
      <c r="WYO47" s="671"/>
      <c r="WYP47" s="672"/>
      <c r="WYQ47" s="740"/>
      <c r="WYR47" s="1140"/>
      <c r="WYS47" s="671"/>
      <c r="WYT47" s="672"/>
      <c r="WYU47" s="740"/>
      <c r="WYV47" s="1140"/>
      <c r="WYW47" s="671"/>
      <c r="WYX47" s="672"/>
      <c r="WYY47" s="740"/>
      <c r="WYZ47" s="1140"/>
      <c r="WZA47" s="671"/>
      <c r="WZB47" s="672"/>
      <c r="WZC47" s="740"/>
      <c r="WZD47" s="1140"/>
      <c r="WZE47" s="671"/>
      <c r="WZF47" s="672"/>
      <c r="WZG47" s="740"/>
      <c r="WZH47" s="1140"/>
      <c r="WZI47" s="671"/>
      <c r="WZJ47" s="672"/>
      <c r="WZK47" s="740"/>
      <c r="WZL47" s="1140"/>
      <c r="WZM47" s="671"/>
      <c r="WZN47" s="672"/>
      <c r="WZO47" s="740"/>
      <c r="WZP47" s="1140"/>
      <c r="WZQ47" s="671"/>
      <c r="WZR47" s="672"/>
      <c r="WZS47" s="740"/>
      <c r="WZT47" s="1140"/>
      <c r="WZU47" s="671"/>
      <c r="WZV47" s="672"/>
      <c r="WZW47" s="740"/>
      <c r="WZX47" s="1140"/>
      <c r="WZY47" s="671"/>
      <c r="WZZ47" s="672"/>
      <c r="XAA47" s="740"/>
      <c r="XAB47" s="1140"/>
      <c r="XAC47" s="671"/>
      <c r="XAD47" s="672"/>
      <c r="XAE47" s="740"/>
      <c r="XAF47" s="1140"/>
      <c r="XAG47" s="671"/>
      <c r="XAH47" s="672"/>
      <c r="XAI47" s="740"/>
      <c r="XAJ47" s="1140"/>
      <c r="XAK47" s="671"/>
      <c r="XAL47" s="672"/>
      <c r="XAM47" s="740"/>
      <c r="XAN47" s="1140"/>
      <c r="XAO47" s="671"/>
      <c r="XAP47" s="672"/>
      <c r="XAQ47" s="740"/>
      <c r="XAR47" s="1140"/>
      <c r="XAS47" s="671"/>
      <c r="XAT47" s="672"/>
      <c r="XAU47" s="740"/>
      <c r="XAV47" s="1140"/>
      <c r="XAW47" s="671"/>
      <c r="XAX47" s="672"/>
      <c r="XAY47" s="740"/>
      <c r="XAZ47" s="1140"/>
      <c r="XBA47" s="671"/>
      <c r="XBB47" s="672"/>
      <c r="XBC47" s="740"/>
      <c r="XBD47" s="1140"/>
      <c r="XBE47" s="671"/>
      <c r="XBF47" s="672"/>
      <c r="XBG47" s="740"/>
      <c r="XBH47" s="1140"/>
      <c r="XBI47" s="671"/>
      <c r="XBJ47" s="672"/>
      <c r="XBK47" s="740"/>
      <c r="XBL47" s="1140"/>
      <c r="XBM47" s="671"/>
      <c r="XBN47" s="672"/>
      <c r="XBO47" s="740"/>
      <c r="XBP47" s="1140"/>
      <c r="XBQ47" s="671"/>
      <c r="XBR47" s="672"/>
      <c r="XBS47" s="740"/>
      <c r="XBT47" s="1140"/>
      <c r="XBU47" s="671"/>
      <c r="XBV47" s="672"/>
      <c r="XBW47" s="740"/>
      <c r="XBX47" s="1140"/>
      <c r="XBY47" s="671"/>
      <c r="XBZ47" s="672"/>
      <c r="XCA47" s="740"/>
      <c r="XCB47" s="1140"/>
      <c r="XCC47" s="671"/>
      <c r="XCD47" s="672"/>
      <c r="XCE47" s="740"/>
      <c r="XCF47" s="1140"/>
      <c r="XCG47" s="671"/>
      <c r="XCH47" s="672"/>
      <c r="XCI47" s="740"/>
      <c r="XCJ47" s="1140"/>
      <c r="XCK47" s="671"/>
      <c r="XCL47" s="672"/>
      <c r="XCM47" s="740"/>
      <c r="XCN47" s="1140"/>
      <c r="XCO47" s="671"/>
      <c r="XCP47" s="672"/>
      <c r="XCQ47" s="740"/>
      <c r="XCR47" s="1140"/>
      <c r="XCS47" s="671"/>
      <c r="XCT47" s="672"/>
      <c r="XCU47" s="740"/>
      <c r="XCV47" s="1140"/>
      <c r="XCW47" s="671"/>
      <c r="XCX47" s="672"/>
      <c r="XCY47" s="740"/>
      <c r="XCZ47" s="1140"/>
      <c r="XDA47" s="671"/>
      <c r="XDB47" s="672"/>
      <c r="XDC47" s="740"/>
      <c r="XDD47" s="1140"/>
      <c r="XDE47" s="671"/>
      <c r="XDF47" s="672"/>
      <c r="XDG47" s="740"/>
      <c r="XDH47" s="1140"/>
      <c r="XDI47" s="671"/>
      <c r="XDJ47" s="672"/>
      <c r="XDK47" s="740"/>
      <c r="XDL47" s="1140"/>
      <c r="XDM47" s="671"/>
      <c r="XDN47" s="672"/>
      <c r="XDO47" s="740"/>
      <c r="XDP47" s="1140"/>
      <c r="XDQ47" s="671"/>
      <c r="XDR47" s="672"/>
      <c r="XDS47" s="740"/>
      <c r="XDT47" s="1140"/>
      <c r="XDU47" s="671"/>
      <c r="XDV47" s="672"/>
      <c r="XDW47" s="740"/>
      <c r="XDX47" s="1140"/>
      <c r="XDY47" s="671"/>
      <c r="XDZ47" s="672"/>
      <c r="XEA47" s="740"/>
      <c r="XEB47" s="1140"/>
      <c r="XEC47" s="671"/>
      <c r="XED47" s="672"/>
      <c r="XEE47" s="740"/>
      <c r="XEF47" s="1140"/>
      <c r="XEG47" s="671"/>
      <c r="XEH47" s="672"/>
      <c r="XEI47" s="740"/>
      <c r="XEJ47" s="1140"/>
      <c r="XEK47" s="671"/>
      <c r="XEL47" s="672"/>
      <c r="XEM47" s="740"/>
      <c r="XEN47" s="1140"/>
      <c r="XEO47" s="671"/>
      <c r="XEP47" s="672"/>
      <c r="XEQ47" s="740"/>
      <c r="XER47" s="1140"/>
      <c r="XES47" s="671"/>
      <c r="XET47" s="672"/>
      <c r="XEU47" s="740"/>
      <c r="XEV47" s="1140"/>
      <c r="XEW47" s="671"/>
      <c r="XEX47" s="672"/>
      <c r="XEY47" s="740"/>
      <c r="XEZ47" s="1140"/>
      <c r="XFA47" s="671"/>
      <c r="XFB47" s="672"/>
      <c r="XFC47" s="740"/>
      <c r="XFD47" s="1140"/>
    </row>
    <row r="48" spans="1:16384">
      <c r="A48" s="217"/>
      <c r="B48" s="143"/>
      <c r="C48" s="625" t="s">
        <v>79</v>
      </c>
      <c r="D48" s="145"/>
      <c r="E48" s="146"/>
      <c r="F48" s="1416" t="s">
        <v>18</v>
      </c>
      <c r="G48" s="627"/>
    </row>
    <row r="49" spans="1:7">
      <c r="A49" s="217"/>
      <c r="B49" s="147"/>
      <c r="C49" s="625" t="s">
        <v>80</v>
      </c>
      <c r="D49" s="148"/>
      <c r="E49" s="146"/>
      <c r="F49" s="1416" t="s">
        <v>18</v>
      </c>
      <c r="G49" s="627"/>
    </row>
    <row r="50" spans="1:7">
      <c r="A50" s="654"/>
      <c r="B50" s="730"/>
      <c r="C50" s="8" t="s">
        <v>1311</v>
      </c>
      <c r="D50" s="731"/>
      <c r="E50" s="732"/>
      <c r="F50" s="1417"/>
      <c r="G50" s="216"/>
    </row>
    <row r="51" spans="1:7" ht="26.4">
      <c r="A51" s="654" t="s">
        <v>2753</v>
      </c>
      <c r="B51" s="730"/>
      <c r="C51" s="395" t="s">
        <v>1312</v>
      </c>
      <c r="D51" s="733" t="s">
        <v>21</v>
      </c>
      <c r="E51" s="734">
        <v>1</v>
      </c>
      <c r="F51" s="1418"/>
      <c r="G51" s="1352"/>
    </row>
    <row r="52" spans="1:7" ht="24.45" customHeight="1">
      <c r="A52" s="654" t="s">
        <v>2754</v>
      </c>
      <c r="B52" s="730"/>
      <c r="C52" s="7" t="s">
        <v>1313</v>
      </c>
      <c r="D52" s="731" t="s">
        <v>21</v>
      </c>
      <c r="E52" s="657">
        <v>1</v>
      </c>
      <c r="F52" s="1419"/>
      <c r="G52" s="216"/>
    </row>
    <row r="53" spans="1:7" ht="26.4">
      <c r="A53" s="654" t="s">
        <v>2755</v>
      </c>
      <c r="B53" s="730"/>
      <c r="C53" s="7" t="s">
        <v>1884</v>
      </c>
      <c r="D53" s="731" t="s">
        <v>21</v>
      </c>
      <c r="E53" s="657">
        <v>1</v>
      </c>
      <c r="F53" s="1419"/>
      <c r="G53" s="216"/>
    </row>
    <row r="54" spans="1:7">
      <c r="A54" s="650"/>
      <c r="B54" s="730"/>
      <c r="C54" s="7"/>
      <c r="D54" s="731"/>
      <c r="E54" s="657"/>
      <c r="F54" s="1419"/>
      <c r="G54" s="216"/>
    </row>
    <row r="55" spans="1:7">
      <c r="A55" s="654" t="s">
        <v>2756</v>
      </c>
      <c r="B55" s="730"/>
      <c r="C55" s="8" t="s">
        <v>1885</v>
      </c>
      <c r="D55" s="731"/>
      <c r="E55" s="657"/>
      <c r="F55" s="1419"/>
      <c r="G55" s="216"/>
    </row>
    <row r="56" spans="1:7">
      <c r="A56" s="654"/>
      <c r="B56" s="730"/>
      <c r="C56" s="395" t="s">
        <v>1886</v>
      </c>
      <c r="D56" s="731" t="s">
        <v>21</v>
      </c>
      <c r="E56" s="657">
        <v>4</v>
      </c>
      <c r="F56" s="1419"/>
      <c r="G56" s="216"/>
    </row>
    <row r="57" spans="1:7">
      <c r="A57" s="650"/>
      <c r="B57" s="730"/>
      <c r="C57" s="1209"/>
      <c r="D57" s="731"/>
      <c r="E57" s="657"/>
      <c r="F57" s="1417"/>
      <c r="G57" s="216"/>
    </row>
    <row r="58" spans="1:7">
      <c r="A58" s="654"/>
      <c r="B58" s="6"/>
      <c r="C58" s="725" t="s">
        <v>1314</v>
      </c>
      <c r="D58" s="141"/>
      <c r="E58" s="657"/>
      <c r="F58" s="735"/>
      <c r="G58" s="736"/>
    </row>
    <row r="59" spans="1:7">
      <c r="A59" s="654" t="s">
        <v>2757</v>
      </c>
      <c r="B59" s="6"/>
      <c r="C59" s="7" t="s">
        <v>1315</v>
      </c>
      <c r="D59" s="141" t="s">
        <v>21</v>
      </c>
      <c r="E59" s="657">
        <v>1</v>
      </c>
      <c r="F59" s="737"/>
      <c r="G59" s="736"/>
    </row>
    <row r="60" spans="1:7">
      <c r="A60" s="738"/>
      <c r="B60" s="6"/>
      <c r="C60" s="671"/>
      <c r="D60" s="141"/>
      <c r="E60" s="153"/>
      <c r="F60" s="737"/>
      <c r="G60" s="739"/>
    </row>
    <row r="61" spans="1:7">
      <c r="A61" s="695"/>
      <c r="B61" s="7"/>
      <c r="C61" s="1353" t="s">
        <v>1316</v>
      </c>
      <c r="D61" s="727"/>
      <c r="E61" s="740"/>
      <c r="F61" s="648"/>
      <c r="G61" s="649"/>
    </row>
    <row r="62" spans="1:7">
      <c r="A62" s="695"/>
      <c r="B62" s="7"/>
      <c r="C62" s="1353"/>
      <c r="D62" s="727"/>
      <c r="E62" s="740"/>
      <c r="F62" s="648"/>
      <c r="G62" s="649"/>
    </row>
    <row r="63" spans="1:7" ht="26.4">
      <c r="A63" s="695" t="s">
        <v>2758</v>
      </c>
      <c r="B63" s="7"/>
      <c r="C63" s="671" t="s">
        <v>2817</v>
      </c>
      <c r="D63" s="10" t="s">
        <v>637</v>
      </c>
      <c r="E63" s="740">
        <v>1</v>
      </c>
      <c r="F63" s="648">
        <v>10000</v>
      </c>
      <c r="G63" s="649">
        <v>10000</v>
      </c>
    </row>
    <row r="64" spans="1:7">
      <c r="A64" s="695"/>
      <c r="B64" s="7"/>
      <c r="C64" s="1353"/>
      <c r="D64" s="727"/>
      <c r="E64" s="740"/>
      <c r="F64" s="648"/>
      <c r="G64" s="649"/>
    </row>
    <row r="65" spans="1:7">
      <c r="A65" s="741"/>
      <c r="B65" s="742"/>
      <c r="C65" s="8" t="s">
        <v>1317</v>
      </c>
      <c r="D65" s="141"/>
      <c r="E65" s="280"/>
      <c r="F65" s="158"/>
      <c r="G65" s="212"/>
    </row>
    <row r="66" spans="1:7" ht="39.6">
      <c r="A66" s="741" t="s">
        <v>2787</v>
      </c>
      <c r="B66" s="742" t="s">
        <v>1318</v>
      </c>
      <c r="C66" s="7" t="s">
        <v>1319</v>
      </c>
      <c r="D66" s="280" t="s">
        <v>21</v>
      </c>
      <c r="E66" s="280">
        <v>5</v>
      </c>
      <c r="F66" s="158"/>
      <c r="G66" s="212"/>
    </row>
    <row r="67" spans="1:7">
      <c r="A67" s="741"/>
      <c r="B67" s="742"/>
      <c r="D67" s="743"/>
      <c r="F67" s="744"/>
      <c r="G67" s="190"/>
    </row>
    <row r="68" spans="1:7">
      <c r="A68" s="741"/>
      <c r="B68" s="742" t="s">
        <v>1320</v>
      </c>
      <c r="C68" s="1354" t="s">
        <v>1321</v>
      </c>
      <c r="D68" s="743"/>
      <c r="F68" s="744"/>
      <c r="G68" s="190"/>
    </row>
    <row r="69" spans="1:7">
      <c r="A69" s="741"/>
      <c r="B69" s="742"/>
      <c r="C69" s="1354"/>
      <c r="D69" s="743"/>
      <c r="F69" s="744"/>
      <c r="G69" s="212"/>
    </row>
    <row r="70" spans="1:7">
      <c r="A70" s="741" t="s">
        <v>2821</v>
      </c>
      <c r="B70" s="742"/>
      <c r="C70" s="11" t="s">
        <v>1321</v>
      </c>
      <c r="D70" s="743" t="s">
        <v>637</v>
      </c>
      <c r="E70" s="36">
        <v>1</v>
      </c>
      <c r="F70" s="648">
        <v>500000</v>
      </c>
      <c r="G70" s="212">
        <v>500000</v>
      </c>
    </row>
    <row r="71" spans="1:7">
      <c r="A71" s="741"/>
      <c r="B71" s="742"/>
      <c r="D71" s="743"/>
      <c r="F71" s="744"/>
      <c r="G71" s="212"/>
    </row>
    <row r="72" spans="1:7">
      <c r="A72" s="1211" t="s">
        <v>2824</v>
      </c>
      <c r="B72" s="742"/>
      <c r="C72" s="11" t="s">
        <v>2786</v>
      </c>
      <c r="D72" s="743" t="s">
        <v>637</v>
      </c>
      <c r="E72" s="36">
        <v>1</v>
      </c>
      <c r="F72" s="648">
        <v>600000</v>
      </c>
      <c r="G72" s="212">
        <v>600000</v>
      </c>
    </row>
    <row r="73" spans="1:7">
      <c r="A73" s="741"/>
      <c r="B73" s="742"/>
      <c r="D73" s="743"/>
      <c r="F73" s="744"/>
      <c r="G73" s="190"/>
    </row>
    <row r="74" spans="1:7">
      <c r="A74" s="741"/>
      <c r="B74" s="742"/>
      <c r="D74" s="743"/>
      <c r="F74" s="744"/>
      <c r="G74" s="190"/>
    </row>
    <row r="75" spans="1:7">
      <c r="A75" s="741"/>
      <c r="B75" s="742"/>
      <c r="D75" s="743"/>
      <c r="F75" s="744"/>
      <c r="G75" s="190"/>
    </row>
    <row r="76" spans="1:7">
      <c r="A76" s="741"/>
      <c r="B76" s="742"/>
      <c r="D76" s="743"/>
      <c r="F76" s="744"/>
      <c r="G76" s="190"/>
    </row>
    <row r="77" spans="1:7">
      <c r="A77" s="741"/>
      <c r="B77" s="742"/>
      <c r="D77" s="743"/>
      <c r="F77" s="744"/>
      <c r="G77" s="190"/>
    </row>
    <row r="78" spans="1:7">
      <c r="A78" s="741"/>
      <c r="B78" s="742"/>
      <c r="D78" s="743"/>
      <c r="F78" s="744"/>
      <c r="G78" s="190"/>
    </row>
    <row r="79" spans="1:7">
      <c r="A79" s="741"/>
      <c r="B79" s="742"/>
      <c r="D79" s="743"/>
      <c r="F79" s="744"/>
      <c r="G79" s="190"/>
    </row>
    <row r="80" spans="1:7">
      <c r="A80" s="741"/>
      <c r="B80" s="742"/>
      <c r="D80" s="743"/>
      <c r="F80" s="744"/>
      <c r="G80" s="190"/>
    </row>
    <row r="81" spans="1:7">
      <c r="A81" s="741"/>
      <c r="B81" s="742"/>
      <c r="D81" s="743"/>
      <c r="F81" s="744"/>
      <c r="G81" s="190"/>
    </row>
    <row r="82" spans="1:7">
      <c r="A82" s="741"/>
      <c r="B82" s="742"/>
      <c r="D82" s="743"/>
      <c r="F82" s="744"/>
      <c r="G82" s="190"/>
    </row>
    <row r="83" spans="1:7">
      <c r="A83" s="741"/>
      <c r="B83" s="742"/>
      <c r="D83" s="743"/>
      <c r="F83" s="744"/>
      <c r="G83" s="190"/>
    </row>
    <row r="84" spans="1:7">
      <c r="A84" s="741"/>
      <c r="B84" s="742"/>
      <c r="D84" s="743"/>
      <c r="F84" s="744"/>
      <c r="G84" s="190"/>
    </row>
    <row r="85" spans="1:7">
      <c r="A85" s="741"/>
      <c r="B85" s="742"/>
      <c r="D85" s="743"/>
      <c r="F85" s="744"/>
      <c r="G85" s="190"/>
    </row>
    <row r="86" spans="1:7">
      <c r="A86" s="741"/>
      <c r="B86" s="742"/>
      <c r="D86" s="743"/>
      <c r="F86" s="744"/>
      <c r="G86" s="190"/>
    </row>
    <row r="87" spans="1:7">
      <c r="A87" s="741"/>
      <c r="B87" s="742"/>
      <c r="D87" s="743"/>
      <c r="F87" s="744"/>
      <c r="G87" s="190"/>
    </row>
    <row r="88" spans="1:7">
      <c r="A88" s="741"/>
      <c r="B88" s="742"/>
      <c r="D88" s="743"/>
      <c r="F88" s="744"/>
      <c r="G88" s="190"/>
    </row>
    <row r="89" spans="1:7">
      <c r="A89" s="741"/>
      <c r="B89" s="742"/>
      <c r="D89" s="743"/>
      <c r="F89" s="744"/>
      <c r="G89" s="190"/>
    </row>
    <row r="90" spans="1:7">
      <c r="A90" s="741"/>
      <c r="B90" s="742"/>
      <c r="D90" s="743"/>
      <c r="F90" s="744"/>
      <c r="G90" s="190"/>
    </row>
    <row r="91" spans="1:7">
      <c r="A91" s="741"/>
      <c r="B91" s="742"/>
      <c r="D91" s="743"/>
      <c r="F91" s="744"/>
      <c r="G91" s="190"/>
    </row>
    <row r="92" spans="1:7">
      <c r="A92" s="741"/>
      <c r="B92" s="742"/>
      <c r="D92" s="743"/>
      <c r="F92" s="744"/>
      <c r="G92" s="190"/>
    </row>
    <row r="93" spans="1:7">
      <c r="A93" s="741"/>
      <c r="B93" s="742"/>
      <c r="D93" s="743"/>
      <c r="F93" s="744"/>
      <c r="G93" s="190"/>
    </row>
    <row r="94" spans="1:7">
      <c r="A94" s="741"/>
      <c r="B94" s="742"/>
      <c r="D94" s="743"/>
      <c r="F94" s="744"/>
      <c r="G94" s="190"/>
    </row>
    <row r="95" spans="1:7">
      <c r="A95" s="741"/>
      <c r="B95" s="742"/>
      <c r="D95" s="743"/>
      <c r="F95" s="744"/>
      <c r="G95" s="190"/>
    </row>
    <row r="96" spans="1:7">
      <c r="A96" s="741"/>
      <c r="B96" s="742"/>
      <c r="D96" s="743"/>
      <c r="F96" s="744"/>
      <c r="G96" s="190"/>
    </row>
    <row r="97" spans="1:7">
      <c r="A97" s="741"/>
      <c r="B97" s="742"/>
      <c r="D97" s="743"/>
      <c r="F97" s="744"/>
      <c r="G97" s="190"/>
    </row>
    <row r="98" spans="1:7">
      <c r="A98" s="741"/>
      <c r="B98" s="742"/>
      <c r="D98" s="743"/>
      <c r="F98" s="744"/>
      <c r="G98" s="190"/>
    </row>
    <row r="99" spans="1:7">
      <c r="A99" s="741"/>
      <c r="B99" s="742"/>
      <c r="D99" s="743"/>
      <c r="F99" s="744"/>
      <c r="G99" s="190"/>
    </row>
    <row r="100" spans="1:7">
      <c r="A100" s="741"/>
      <c r="B100" s="742"/>
      <c r="D100" s="743"/>
      <c r="F100" s="744"/>
      <c r="G100" s="190"/>
    </row>
    <row r="101" spans="1:7">
      <c r="A101" s="741"/>
      <c r="B101" s="742"/>
      <c r="D101" s="743"/>
      <c r="F101" s="744"/>
      <c r="G101" s="190"/>
    </row>
    <row r="102" spans="1:7">
      <c r="A102" s="741"/>
      <c r="B102" s="742"/>
      <c r="D102" s="743"/>
      <c r="F102" s="744"/>
      <c r="G102" s="190"/>
    </row>
    <row r="103" spans="1:7">
      <c r="A103" s="741"/>
      <c r="B103" s="742"/>
      <c r="D103" s="743"/>
      <c r="F103" s="744"/>
      <c r="G103" s="190"/>
    </row>
    <row r="104" spans="1:7">
      <c r="A104" s="741"/>
      <c r="B104" s="742"/>
      <c r="D104" s="743"/>
      <c r="F104" s="744"/>
      <c r="G104" s="190"/>
    </row>
    <row r="105" spans="1:7">
      <c r="A105" s="741"/>
      <c r="B105" s="742"/>
      <c r="D105" s="743"/>
      <c r="F105" s="744"/>
      <c r="G105" s="190"/>
    </row>
    <row r="106" spans="1:7">
      <c r="A106" s="741"/>
      <c r="B106" s="742"/>
      <c r="D106" s="743"/>
      <c r="F106" s="744"/>
      <c r="G106" s="190"/>
    </row>
    <row r="107" spans="1:7">
      <c r="A107" s="741"/>
      <c r="B107" s="742"/>
      <c r="D107" s="743"/>
      <c r="F107" s="744"/>
      <c r="G107" s="190"/>
    </row>
    <row r="108" spans="1:7">
      <c r="A108" s="741"/>
      <c r="B108" s="742"/>
      <c r="D108" s="743"/>
      <c r="F108" s="744"/>
      <c r="G108" s="190"/>
    </row>
    <row r="109" spans="1:7">
      <c r="A109" s="741"/>
      <c r="B109" s="742"/>
      <c r="D109" s="743"/>
      <c r="F109" s="744"/>
      <c r="G109" s="190"/>
    </row>
    <row r="110" spans="1:7">
      <c r="A110" s="741"/>
      <c r="B110" s="742"/>
      <c r="D110" s="743"/>
      <c r="F110" s="744"/>
      <c r="G110" s="190"/>
    </row>
    <row r="111" spans="1:7">
      <c r="A111" s="741"/>
      <c r="B111" s="742"/>
      <c r="D111" s="743"/>
      <c r="F111" s="744"/>
      <c r="G111" s="190"/>
    </row>
    <row r="112" spans="1:7">
      <c r="A112" s="741"/>
      <c r="B112" s="742"/>
      <c r="D112" s="743"/>
      <c r="F112" s="744"/>
      <c r="G112" s="190"/>
    </row>
    <row r="113" spans="1:7">
      <c r="A113" s="741"/>
      <c r="B113" s="742"/>
      <c r="D113" s="743"/>
      <c r="F113" s="744"/>
      <c r="G113" s="190"/>
    </row>
    <row r="114" spans="1:7">
      <c r="A114" s="741"/>
      <c r="B114" s="742"/>
      <c r="D114" s="743"/>
      <c r="F114" s="744"/>
      <c r="G114" s="190"/>
    </row>
    <row r="115" spans="1:7">
      <c r="A115" s="741"/>
      <c r="B115" s="742"/>
      <c r="D115" s="743"/>
      <c r="F115" s="744"/>
      <c r="G115" s="190"/>
    </row>
    <row r="116" spans="1:7">
      <c r="A116" s="741"/>
      <c r="B116" s="742"/>
      <c r="D116" s="743"/>
      <c r="F116" s="744"/>
      <c r="G116" s="190"/>
    </row>
    <row r="117" spans="1:7">
      <c r="A117" s="741"/>
      <c r="B117" s="742"/>
      <c r="D117" s="743"/>
      <c r="F117" s="744"/>
      <c r="G117" s="190"/>
    </row>
    <row r="118" spans="1:7">
      <c r="A118" s="217"/>
      <c r="B118" s="143"/>
      <c r="C118" s="625" t="s">
        <v>79</v>
      </c>
      <c r="D118" s="145"/>
      <c r="E118" s="146"/>
      <c r="F118" s="1416" t="s">
        <v>18</v>
      </c>
      <c r="G118" s="627"/>
    </row>
    <row r="119" spans="1:7">
      <c r="A119" s="217"/>
      <c r="B119" s="147"/>
      <c r="C119" s="625" t="s">
        <v>80</v>
      </c>
      <c r="D119" s="148"/>
      <c r="E119" s="146"/>
      <c r="F119" s="1416" t="s">
        <v>18</v>
      </c>
      <c r="G119" s="627"/>
    </row>
    <row r="120" spans="1:7">
      <c r="A120" s="741" t="s">
        <v>2759</v>
      </c>
      <c r="B120" s="742"/>
      <c r="C120" s="1354" t="s">
        <v>1322</v>
      </c>
      <c r="D120" s="743"/>
      <c r="F120" s="744"/>
      <c r="G120" s="190"/>
    </row>
    <row r="121" spans="1:7">
      <c r="A121" s="741"/>
      <c r="B121" s="742"/>
      <c r="D121" s="743"/>
      <c r="F121" s="744"/>
      <c r="G121" s="190"/>
    </row>
    <row r="122" spans="1:7">
      <c r="A122" s="741"/>
      <c r="B122" s="742"/>
      <c r="C122" s="11" t="s">
        <v>1323</v>
      </c>
      <c r="D122" s="743"/>
      <c r="F122" s="744"/>
      <c r="G122" s="190"/>
    </row>
    <row r="123" spans="1:7">
      <c r="A123" s="741" t="s">
        <v>2760</v>
      </c>
      <c r="B123" s="742"/>
      <c r="C123" s="11" t="s">
        <v>1324</v>
      </c>
      <c r="D123" s="743" t="s">
        <v>83</v>
      </c>
      <c r="E123" s="36">
        <v>120</v>
      </c>
      <c r="F123" s="744" t="s">
        <v>84</v>
      </c>
      <c r="G123" s="190"/>
    </row>
    <row r="124" spans="1:7">
      <c r="A124" s="741" t="s">
        <v>2761</v>
      </c>
      <c r="B124" s="742"/>
      <c r="C124" s="11" t="s">
        <v>1325</v>
      </c>
      <c r="D124" s="743" t="s">
        <v>83</v>
      </c>
      <c r="E124" s="36">
        <v>120</v>
      </c>
      <c r="F124" s="744"/>
      <c r="G124" s="190"/>
    </row>
    <row r="125" spans="1:7">
      <c r="A125" s="741" t="s">
        <v>2762</v>
      </c>
      <c r="B125" s="742"/>
      <c r="C125" s="1355" t="s">
        <v>1326</v>
      </c>
      <c r="D125" s="743" t="s">
        <v>83</v>
      </c>
      <c r="E125" s="36">
        <v>120</v>
      </c>
      <c r="F125" s="744"/>
      <c r="G125" s="190"/>
    </row>
    <row r="126" spans="1:7">
      <c r="A126" s="741" t="s">
        <v>2763</v>
      </c>
      <c r="B126" s="742"/>
      <c r="C126" s="11" t="s">
        <v>1327</v>
      </c>
      <c r="D126" s="743" t="s">
        <v>83</v>
      </c>
      <c r="E126" s="36">
        <v>120</v>
      </c>
      <c r="F126" s="744"/>
      <c r="G126" s="190"/>
    </row>
    <row r="127" spans="1:7">
      <c r="A127" s="741" t="s">
        <v>2764</v>
      </c>
      <c r="B127" s="742"/>
      <c r="C127" s="11" t="s">
        <v>1328</v>
      </c>
      <c r="D127" s="743" t="s">
        <v>83</v>
      </c>
      <c r="E127" s="36">
        <v>120</v>
      </c>
      <c r="F127" s="744"/>
      <c r="G127" s="190"/>
    </row>
    <row r="128" spans="1:7">
      <c r="A128" s="741"/>
      <c r="B128" s="742"/>
      <c r="D128" s="743"/>
      <c r="F128" s="744"/>
      <c r="G128" s="190"/>
    </row>
    <row r="129" spans="1:7">
      <c r="A129" s="741"/>
      <c r="B129" s="742"/>
      <c r="C129" s="11" t="s">
        <v>1329</v>
      </c>
      <c r="D129" s="743"/>
      <c r="F129" s="744"/>
      <c r="G129" s="190"/>
    </row>
    <row r="130" spans="1:7">
      <c r="A130" s="741"/>
      <c r="B130" s="742"/>
      <c r="D130" s="743"/>
      <c r="F130" s="744"/>
      <c r="G130" s="190"/>
    </row>
    <row r="131" spans="1:7" ht="26.4">
      <c r="A131" s="741" t="s">
        <v>2765</v>
      </c>
      <c r="B131" s="742"/>
      <c r="C131" s="677" t="s">
        <v>1330</v>
      </c>
      <c r="D131" s="743"/>
      <c r="F131" s="744"/>
      <c r="G131" s="190"/>
    </row>
    <row r="132" spans="1:7">
      <c r="A132" s="741" t="s">
        <v>2766</v>
      </c>
      <c r="B132" s="742"/>
      <c r="C132" s="11" t="s">
        <v>1331</v>
      </c>
      <c r="D132" s="743" t="s">
        <v>83</v>
      </c>
      <c r="E132" s="36">
        <v>120</v>
      </c>
      <c r="F132" s="744"/>
      <c r="G132" s="190"/>
    </row>
    <row r="133" spans="1:7">
      <c r="A133" s="741" t="s">
        <v>2767</v>
      </c>
      <c r="B133" s="742"/>
      <c r="C133" s="11" t="s">
        <v>1332</v>
      </c>
      <c r="D133" s="743" t="s">
        <v>83</v>
      </c>
      <c r="E133" s="36">
        <v>120</v>
      </c>
      <c r="F133" s="744"/>
      <c r="G133" s="190"/>
    </row>
    <row r="134" spans="1:7">
      <c r="A134" s="741" t="s">
        <v>2768</v>
      </c>
      <c r="B134" s="742"/>
      <c r="C134" s="11" t="s">
        <v>1333</v>
      </c>
      <c r="D134" s="743" t="s">
        <v>83</v>
      </c>
      <c r="E134" s="36">
        <v>120</v>
      </c>
      <c r="F134" s="744"/>
      <c r="G134" s="190"/>
    </row>
    <row r="135" spans="1:7">
      <c r="A135" s="741" t="s">
        <v>2769</v>
      </c>
      <c r="B135" s="742"/>
      <c r="C135" s="11" t="s">
        <v>1334</v>
      </c>
      <c r="D135" s="743" t="s">
        <v>83</v>
      </c>
      <c r="E135" s="36">
        <v>120</v>
      </c>
      <c r="F135" s="744"/>
      <c r="G135" s="190"/>
    </row>
    <row r="136" spans="1:7">
      <c r="A136" s="741" t="s">
        <v>2770</v>
      </c>
      <c r="B136" s="742"/>
      <c r="C136" s="11" t="s">
        <v>1335</v>
      </c>
      <c r="D136" s="743" t="s">
        <v>83</v>
      </c>
      <c r="E136" s="36">
        <v>120</v>
      </c>
      <c r="F136" s="744"/>
      <c r="G136" s="190"/>
    </row>
    <row r="137" spans="1:7">
      <c r="A137" s="741"/>
      <c r="B137" s="742"/>
      <c r="D137" s="743"/>
      <c r="F137" s="744"/>
      <c r="G137" s="190"/>
    </row>
    <row r="138" spans="1:7">
      <c r="A138" s="741" t="s">
        <v>2771</v>
      </c>
      <c r="B138" s="742"/>
      <c r="C138" s="11" t="s">
        <v>1336</v>
      </c>
      <c r="D138" s="743"/>
      <c r="F138" s="744"/>
      <c r="G138" s="190"/>
    </row>
    <row r="139" spans="1:7">
      <c r="A139" s="741" t="s">
        <v>2772</v>
      </c>
      <c r="B139" s="742"/>
      <c r="C139" s="11" t="s">
        <v>1331</v>
      </c>
      <c r="D139" s="743" t="s">
        <v>83</v>
      </c>
      <c r="E139" s="36">
        <v>60</v>
      </c>
      <c r="F139" s="744"/>
      <c r="G139" s="190"/>
    </row>
    <row r="140" spans="1:7">
      <c r="A140" s="741" t="s">
        <v>2773</v>
      </c>
      <c r="B140" s="742"/>
      <c r="C140" s="11" t="s">
        <v>1337</v>
      </c>
      <c r="D140" s="743" t="s">
        <v>83</v>
      </c>
      <c r="E140" s="36">
        <v>60</v>
      </c>
      <c r="F140" s="744"/>
      <c r="G140" s="190"/>
    </row>
    <row r="141" spans="1:7">
      <c r="A141" s="741" t="s">
        <v>2774</v>
      </c>
      <c r="B141" s="742"/>
      <c r="C141" s="11" t="s">
        <v>1333</v>
      </c>
      <c r="D141" s="743" t="s">
        <v>83</v>
      </c>
      <c r="E141" s="36">
        <v>60</v>
      </c>
      <c r="F141" s="744"/>
      <c r="G141" s="190"/>
    </row>
    <row r="142" spans="1:7">
      <c r="A142" s="741" t="s">
        <v>2775</v>
      </c>
      <c r="B142" s="742"/>
      <c r="C142" s="11" t="s">
        <v>1334</v>
      </c>
      <c r="D142" s="743" t="s">
        <v>83</v>
      </c>
      <c r="E142" s="36">
        <v>60</v>
      </c>
      <c r="F142" s="744"/>
      <c r="G142" s="190"/>
    </row>
    <row r="143" spans="1:7">
      <c r="A143" s="741" t="s">
        <v>2776</v>
      </c>
      <c r="B143" s="742"/>
      <c r="C143" s="11" t="s">
        <v>1335</v>
      </c>
      <c r="D143" s="743" t="s">
        <v>83</v>
      </c>
      <c r="E143" s="36">
        <v>60</v>
      </c>
      <c r="F143" s="744"/>
      <c r="G143" s="190"/>
    </row>
    <row r="144" spans="1:7">
      <c r="A144" s="741"/>
      <c r="B144" s="742"/>
      <c r="D144" s="743"/>
      <c r="F144" s="744"/>
      <c r="G144" s="190"/>
    </row>
    <row r="145" spans="1:7">
      <c r="A145" s="741"/>
      <c r="B145" s="742"/>
      <c r="C145" s="11" t="s">
        <v>1338</v>
      </c>
      <c r="D145" s="743"/>
      <c r="F145" s="744"/>
      <c r="G145" s="190"/>
    </row>
    <row r="146" spans="1:7">
      <c r="A146" s="741" t="s">
        <v>2777</v>
      </c>
      <c r="B146" s="742"/>
      <c r="C146" s="11" t="s">
        <v>1339</v>
      </c>
      <c r="D146" s="743" t="s">
        <v>83</v>
      </c>
      <c r="E146" s="36">
        <v>40</v>
      </c>
      <c r="F146" s="744"/>
      <c r="G146" s="190"/>
    </row>
    <row r="147" spans="1:7" ht="26.4">
      <c r="A147" s="741" t="s">
        <v>2778</v>
      </c>
      <c r="B147" s="742"/>
      <c r="C147" s="677" t="s">
        <v>1340</v>
      </c>
      <c r="D147" s="743" t="s">
        <v>83</v>
      </c>
      <c r="E147" s="36">
        <v>40</v>
      </c>
      <c r="F147" s="744"/>
      <c r="G147" s="190"/>
    </row>
    <row r="148" spans="1:7">
      <c r="A148" s="741" t="s">
        <v>2779</v>
      </c>
      <c r="B148" s="742"/>
      <c r="C148" s="11" t="s">
        <v>1341</v>
      </c>
      <c r="D148" s="743" t="s">
        <v>83</v>
      </c>
      <c r="E148" s="36">
        <v>40</v>
      </c>
      <c r="F148" s="744"/>
      <c r="G148" s="190"/>
    </row>
    <row r="149" spans="1:7" ht="13.8">
      <c r="A149" s="741" t="s">
        <v>2780</v>
      </c>
      <c r="B149" s="742"/>
      <c r="C149" s="11" t="s">
        <v>1342</v>
      </c>
      <c r="D149" s="743" t="s">
        <v>83</v>
      </c>
      <c r="E149" s="36">
        <v>24</v>
      </c>
      <c r="F149" s="744"/>
      <c r="G149" s="190"/>
    </row>
    <row r="150" spans="1:7">
      <c r="A150" s="741" t="s">
        <v>2781</v>
      </c>
      <c r="B150" s="742"/>
      <c r="C150" s="11" t="s">
        <v>1343</v>
      </c>
      <c r="D150" s="743" t="s">
        <v>83</v>
      </c>
      <c r="E150" s="36">
        <v>24</v>
      </c>
      <c r="F150" s="744"/>
      <c r="G150" s="190"/>
    </row>
    <row r="151" spans="1:7" ht="39.6">
      <c r="A151" s="741" t="s">
        <v>2782</v>
      </c>
      <c r="B151" s="742"/>
      <c r="C151" s="677" t="s">
        <v>1344</v>
      </c>
      <c r="D151" s="743" t="s">
        <v>83</v>
      </c>
      <c r="E151" s="36">
        <v>24</v>
      </c>
      <c r="F151" s="744"/>
      <c r="G151" s="190"/>
    </row>
    <row r="152" spans="1:7" ht="26.4">
      <c r="A152" s="741" t="s">
        <v>2783</v>
      </c>
      <c r="B152" s="742"/>
      <c r="C152" s="677" t="s">
        <v>1345</v>
      </c>
      <c r="D152" s="743" t="s">
        <v>83</v>
      </c>
      <c r="E152" s="36">
        <v>24</v>
      </c>
      <c r="F152" s="744"/>
      <c r="G152" s="190"/>
    </row>
    <row r="153" spans="1:7">
      <c r="A153" s="741"/>
      <c r="B153" s="742"/>
      <c r="C153" s="677"/>
      <c r="D153" s="743"/>
      <c r="F153" s="744"/>
      <c r="G153" s="190"/>
    </row>
    <row r="154" spans="1:7">
      <c r="A154" s="741"/>
      <c r="B154" s="742"/>
      <c r="C154" s="677"/>
      <c r="D154" s="743"/>
      <c r="F154" s="744"/>
      <c r="G154" s="190"/>
    </row>
    <row r="155" spans="1:7">
      <c r="A155" s="741"/>
      <c r="B155" s="742"/>
      <c r="C155" s="677" t="s">
        <v>651</v>
      </c>
      <c r="D155" s="743"/>
      <c r="F155" s="744"/>
      <c r="G155" s="190"/>
    </row>
    <row r="156" spans="1:7">
      <c r="A156" s="741" t="s">
        <v>2784</v>
      </c>
      <c r="B156" s="742"/>
      <c r="C156" s="677" t="s">
        <v>1346</v>
      </c>
      <c r="D156" s="743" t="s">
        <v>397</v>
      </c>
      <c r="E156" s="36">
        <v>1</v>
      </c>
      <c r="F156" s="648">
        <v>250000</v>
      </c>
      <c r="G156" s="648">
        <v>250000</v>
      </c>
    </row>
    <row r="157" spans="1:7">
      <c r="A157" s="741"/>
      <c r="B157" s="742"/>
      <c r="C157" s="677"/>
      <c r="D157" s="743"/>
      <c r="F157" s="648"/>
      <c r="G157" s="1140"/>
    </row>
    <row r="158" spans="1:7" ht="39.6">
      <c r="A158" s="741" t="s">
        <v>2785</v>
      </c>
      <c r="B158" s="742"/>
      <c r="C158" s="677" t="s">
        <v>1347</v>
      </c>
      <c r="D158" s="743" t="s">
        <v>24</v>
      </c>
      <c r="E158" s="36" t="s">
        <v>2954</v>
      </c>
      <c r="F158" s="744"/>
      <c r="G158" s="190"/>
    </row>
    <row r="159" spans="1:7">
      <c r="A159" s="741"/>
      <c r="B159" s="742"/>
      <c r="C159" s="677"/>
      <c r="D159" s="743"/>
      <c r="F159" s="744"/>
      <c r="G159" s="190"/>
    </row>
    <row r="160" spans="1:7">
      <c r="A160" s="741"/>
      <c r="B160" s="742"/>
      <c r="C160" s="677"/>
      <c r="D160" s="743"/>
      <c r="F160" s="744"/>
      <c r="G160" s="190"/>
    </row>
    <row r="161" spans="1:7">
      <c r="A161" s="741"/>
      <c r="B161" s="742"/>
      <c r="C161" s="677"/>
      <c r="D161" s="743"/>
      <c r="F161" s="744"/>
      <c r="G161" s="190"/>
    </row>
    <row r="162" spans="1:7">
      <c r="A162" s="741"/>
      <c r="B162" s="742"/>
      <c r="C162" s="677"/>
      <c r="D162" s="743"/>
      <c r="F162" s="744"/>
      <c r="G162" s="190"/>
    </row>
    <row r="163" spans="1:7">
      <c r="A163" s="741"/>
      <c r="B163" s="742"/>
      <c r="C163" s="677"/>
      <c r="D163" s="743"/>
      <c r="F163" s="744"/>
      <c r="G163" s="190"/>
    </row>
    <row r="164" spans="1:7">
      <c r="A164" s="741"/>
      <c r="B164" s="742"/>
      <c r="C164" s="677"/>
      <c r="D164" s="743"/>
      <c r="F164" s="744"/>
      <c r="G164" s="190"/>
    </row>
    <row r="165" spans="1:7">
      <c r="A165" s="741"/>
      <c r="B165" s="742"/>
      <c r="C165" s="677"/>
      <c r="D165" s="743"/>
      <c r="F165" s="744"/>
      <c r="G165" s="190"/>
    </row>
    <row r="166" spans="1:7">
      <c r="A166" s="741"/>
      <c r="B166" s="742"/>
      <c r="C166" s="677"/>
      <c r="D166" s="743"/>
      <c r="F166" s="744"/>
      <c r="G166" s="190"/>
    </row>
    <row r="167" spans="1:7">
      <c r="A167" s="741"/>
      <c r="B167" s="742"/>
      <c r="C167" s="677"/>
      <c r="D167" s="743"/>
      <c r="F167" s="744"/>
      <c r="G167" s="190"/>
    </row>
    <row r="168" spans="1:7">
      <c r="A168" s="741"/>
      <c r="B168" s="742"/>
      <c r="C168" s="677"/>
      <c r="D168" s="743"/>
      <c r="F168" s="744"/>
      <c r="G168" s="190"/>
    </row>
    <row r="169" spans="1:7">
      <c r="A169" s="741"/>
      <c r="B169" s="742"/>
      <c r="C169" s="677"/>
      <c r="D169" s="743"/>
      <c r="F169" s="744"/>
      <c r="G169" s="190"/>
    </row>
    <row r="170" spans="1:7">
      <c r="A170" s="741"/>
      <c r="B170" s="742"/>
      <c r="C170" s="677"/>
      <c r="D170" s="743"/>
      <c r="F170" s="744"/>
      <c r="G170" s="190"/>
    </row>
    <row r="171" spans="1:7">
      <c r="A171" s="741"/>
      <c r="B171" s="742"/>
      <c r="C171" s="677"/>
      <c r="D171" s="743"/>
      <c r="F171" s="744"/>
      <c r="G171" s="190"/>
    </row>
    <row r="172" spans="1:7">
      <c r="A172" s="741"/>
      <c r="B172" s="742"/>
      <c r="C172" s="677"/>
      <c r="D172" s="743"/>
      <c r="F172" s="744"/>
      <c r="G172" s="190"/>
    </row>
    <row r="173" spans="1:7">
      <c r="A173" s="741"/>
      <c r="B173" s="742"/>
      <c r="C173" s="677"/>
      <c r="D173" s="743"/>
      <c r="F173" s="744"/>
      <c r="G173" s="190"/>
    </row>
    <row r="174" spans="1:7">
      <c r="A174" s="741"/>
      <c r="B174" s="742"/>
      <c r="C174" s="677"/>
      <c r="D174" s="743"/>
      <c r="F174" s="744"/>
      <c r="G174" s="190"/>
    </row>
    <row r="175" spans="1:7">
      <c r="A175" s="741"/>
      <c r="B175" s="742"/>
      <c r="C175" s="677"/>
      <c r="D175" s="743"/>
      <c r="F175" s="744"/>
      <c r="G175" s="190"/>
    </row>
    <row r="176" spans="1:7">
      <c r="A176" s="741"/>
      <c r="B176" s="742"/>
      <c r="C176" s="677"/>
      <c r="D176" s="743"/>
      <c r="F176" s="744"/>
      <c r="G176" s="190"/>
    </row>
    <row r="177" spans="1:7">
      <c r="A177" s="741"/>
      <c r="B177" s="742"/>
      <c r="C177" s="677"/>
      <c r="D177" s="743"/>
      <c r="F177" s="744"/>
      <c r="G177" s="190"/>
    </row>
    <row r="178" spans="1:7">
      <c r="A178" s="741"/>
      <c r="B178" s="742"/>
      <c r="C178" s="677"/>
      <c r="D178" s="743"/>
      <c r="F178" s="744"/>
      <c r="G178" s="190"/>
    </row>
    <row r="179" spans="1:7">
      <c r="A179" s="741"/>
      <c r="B179" s="742"/>
      <c r="C179" s="677"/>
      <c r="D179" s="743"/>
      <c r="F179" s="744"/>
      <c r="G179" s="190"/>
    </row>
    <row r="180" spans="1:7">
      <c r="A180" s="741"/>
      <c r="B180" s="742"/>
      <c r="C180" s="677"/>
      <c r="D180" s="743"/>
      <c r="F180" s="744"/>
      <c r="G180" s="190"/>
    </row>
    <row r="181" spans="1:7">
      <c r="A181" s="741"/>
      <c r="B181" s="742"/>
      <c r="C181" s="677"/>
      <c r="D181" s="743"/>
      <c r="F181" s="744"/>
      <c r="G181" s="190"/>
    </row>
    <row r="182" spans="1:7">
      <c r="A182" s="741"/>
      <c r="B182" s="742"/>
      <c r="C182" s="677"/>
      <c r="D182" s="743"/>
      <c r="F182" s="744"/>
      <c r="G182" s="190"/>
    </row>
    <row r="183" spans="1:7">
      <c r="A183" s="741"/>
      <c r="B183" s="742"/>
      <c r="C183" s="677"/>
      <c r="D183" s="743"/>
      <c r="F183" s="744"/>
      <c r="G183" s="190"/>
    </row>
    <row r="184" spans="1:7">
      <c r="A184" s="741"/>
      <c r="B184" s="742"/>
      <c r="C184" s="1"/>
      <c r="D184" s="745"/>
      <c r="E184" s="1"/>
      <c r="F184" s="744"/>
      <c r="G184" s="190"/>
    </row>
    <row r="185" spans="1:7">
      <c r="A185" s="741"/>
      <c r="B185" s="742"/>
      <c r="C185" s="1"/>
      <c r="D185" s="745"/>
      <c r="E185" s="1"/>
      <c r="F185" s="744"/>
      <c r="G185" s="190"/>
    </row>
    <row r="186" spans="1:7">
      <c r="A186" s="741"/>
      <c r="B186" s="746"/>
      <c r="C186" s="747"/>
      <c r="D186" s="748"/>
      <c r="E186" s="749"/>
      <c r="F186" s="750"/>
      <c r="G186" s="751"/>
    </row>
    <row r="187" spans="1:7">
      <c r="A187" s="175"/>
      <c r="B187" s="752"/>
      <c r="C187" s="2"/>
      <c r="D187" s="30"/>
      <c r="E187" s="31"/>
      <c r="F187" s="32"/>
      <c r="G187" s="191"/>
    </row>
    <row r="188" spans="1:7" ht="13.8" thickBot="1">
      <c r="A188" s="177"/>
      <c r="B188" s="1356" t="s">
        <v>2807</v>
      </c>
      <c r="C188" s="178"/>
      <c r="D188" s="1357"/>
      <c r="E188" s="1358"/>
      <c r="F188" s="1359" t="s">
        <v>18</v>
      </c>
      <c r="G188" s="756"/>
    </row>
    <row r="344" spans="7:8">
      <c r="G344" s="37">
        <v>600000</v>
      </c>
    </row>
    <row r="346" spans="7:8">
      <c r="G346" s="37">
        <v>806000</v>
      </c>
    </row>
    <row r="349" spans="7:8">
      <c r="G349" s="37">
        <v>60000</v>
      </c>
      <c r="H349" s="1">
        <v>60000</v>
      </c>
    </row>
    <row r="351" spans="7:8">
      <c r="G351" s="37">
        <v>3200000</v>
      </c>
    </row>
    <row r="353" spans="7:7">
      <c r="G353" s="37">
        <v>70000</v>
      </c>
    </row>
    <row r="406" spans="7:7">
      <c r="G406" s="37">
        <v>120000</v>
      </c>
    </row>
  </sheetData>
  <phoneticPr fontId="24" type="noConversion"/>
  <printOptions horizontalCentered="1" gridLinesSet="0"/>
  <pageMargins left="0.31496062992125984" right="0" top="0.31496062992125984" bottom="0.31496062992125984" header="0" footer="0"/>
  <pageSetup paperSize="9" scale="80" firstPageNumber="146" orientation="portrait" r:id="rId1"/>
  <headerFooter alignWithMargins="0">
    <oddHeader>&amp;RCO1486: LINBRO PARK TOWER (with associated works)</oddHeader>
  </headerFooter>
  <rowBreaks count="2" manualBreakCount="2">
    <brk id="48" max="6" man="1"/>
    <brk id="118"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405"/>
  <sheetViews>
    <sheetView showGridLines="0" view="pageBreakPreview" topLeftCell="A28" zoomScaleNormal="100" zoomScaleSheetLayoutView="100" workbookViewId="0">
      <selection activeCell="C28" sqref="C28"/>
    </sheetView>
  </sheetViews>
  <sheetFormatPr defaultColWidth="9.33203125" defaultRowHeight="13.2"/>
  <cols>
    <col min="1" max="1" width="7.6640625" style="11" customWidth="1"/>
    <col min="2" max="2" width="11.33203125" style="11" customWidth="1"/>
    <col min="3" max="3" width="36.6640625" style="11" customWidth="1"/>
    <col min="4" max="4" width="7.6640625" style="36" customWidth="1"/>
    <col min="5" max="5" width="10.6640625" style="36" customWidth="1"/>
    <col min="6" max="6" width="12.6640625" style="37" customWidth="1"/>
    <col min="7" max="7" width="15.6640625" style="37" customWidth="1"/>
    <col min="8" max="16384" width="9.33203125" style="1"/>
  </cols>
  <sheetData>
    <row r="1" spans="1:8" ht="13.8" thickBot="1"/>
    <row r="2" spans="1:8" ht="28.5" customHeight="1" thickBot="1">
      <c r="A2" s="166" t="s">
        <v>9</v>
      </c>
      <c r="B2" s="167" t="s">
        <v>10</v>
      </c>
      <c r="C2" s="167" t="s">
        <v>11</v>
      </c>
      <c r="D2" s="167" t="s">
        <v>12</v>
      </c>
      <c r="E2" s="168" t="s">
        <v>13</v>
      </c>
      <c r="F2" s="169" t="s">
        <v>14</v>
      </c>
      <c r="G2" s="170" t="s">
        <v>15</v>
      </c>
    </row>
    <row r="3" spans="1:8" ht="13.8" thickTop="1">
      <c r="A3" s="171"/>
      <c r="B3" s="4"/>
      <c r="C3" s="4"/>
      <c r="D3" s="4"/>
      <c r="E3" s="27"/>
      <c r="F3" s="28"/>
      <c r="G3" s="182"/>
    </row>
    <row r="4" spans="1:8" s="5" customFormat="1" ht="26.4">
      <c r="A4" s="1133">
        <v>15</v>
      </c>
      <c r="B4" s="8" t="s">
        <v>1350</v>
      </c>
      <c r="C4" s="8" t="s">
        <v>1797</v>
      </c>
      <c r="D4" s="753"/>
      <c r="E4" s="29"/>
      <c r="F4" s="754"/>
      <c r="G4" s="630"/>
      <c r="H4" s="1"/>
    </row>
    <row r="5" spans="1:8" ht="12.75" customHeight="1">
      <c r="A5" s="650" t="s">
        <v>1230</v>
      </c>
      <c r="B5" s="656" t="s">
        <v>1230</v>
      </c>
      <c r="C5" s="656" t="s">
        <v>1230</v>
      </c>
      <c r="D5" s="662" t="s">
        <v>1230</v>
      </c>
      <c r="E5" s="662"/>
      <c r="F5" s="663"/>
      <c r="G5" s="190"/>
    </row>
    <row r="6" spans="1:8" s="5" customFormat="1">
      <c r="A6" s="173" t="s">
        <v>2270</v>
      </c>
      <c r="B6" s="7" t="s">
        <v>7</v>
      </c>
      <c r="C6" s="7" t="s">
        <v>1351</v>
      </c>
      <c r="D6" s="10"/>
      <c r="E6" s="29"/>
      <c r="F6" s="648"/>
      <c r="G6" s="630"/>
      <c r="H6" s="1"/>
    </row>
    <row r="7" spans="1:8" s="5" customFormat="1" ht="41.25" customHeight="1">
      <c r="A7" s="654"/>
      <c r="B7" s="755"/>
      <c r="C7" s="9" t="s">
        <v>1352</v>
      </c>
      <c r="D7" s="10"/>
      <c r="E7" s="29"/>
      <c r="F7" s="648"/>
      <c r="G7" s="630"/>
      <c r="H7" s="1"/>
    </row>
    <row r="8" spans="1:8" s="5" customFormat="1">
      <c r="A8" s="654"/>
      <c r="B8" s="7"/>
      <c r="C8" s="725" t="s">
        <v>1353</v>
      </c>
      <c r="D8" s="10"/>
      <c r="E8" s="29"/>
      <c r="F8" s="648"/>
      <c r="G8" s="630"/>
      <c r="H8" s="1"/>
    </row>
    <row r="9" spans="1:8" s="5" customFormat="1">
      <c r="A9" s="654" t="s">
        <v>2271</v>
      </c>
      <c r="B9" s="7"/>
      <c r="C9" s="7" t="s">
        <v>1354</v>
      </c>
      <c r="D9" s="141" t="s">
        <v>16</v>
      </c>
      <c r="E9" s="142">
        <f>510*1*1</f>
        <v>510</v>
      </c>
      <c r="F9" s="158"/>
      <c r="G9" s="212"/>
      <c r="H9" s="1"/>
    </row>
    <row r="10" spans="1:8" s="5" customFormat="1">
      <c r="A10" s="654" t="s">
        <v>2272</v>
      </c>
      <c r="B10" s="7"/>
      <c r="C10" s="7" t="s">
        <v>1355</v>
      </c>
      <c r="D10" s="141" t="s">
        <v>16</v>
      </c>
      <c r="E10" s="142">
        <f>510*1*1</f>
        <v>510</v>
      </c>
      <c r="F10" s="158"/>
      <c r="G10" s="212"/>
      <c r="H10" s="1"/>
    </row>
    <row r="11" spans="1:8" s="5" customFormat="1" ht="12.75" customHeight="1">
      <c r="A11" s="654"/>
      <c r="B11" s="7"/>
      <c r="C11" s="7"/>
      <c r="D11" s="141"/>
      <c r="E11" s="142"/>
      <c r="F11" s="158"/>
      <c r="G11" s="212"/>
      <c r="H11" s="1"/>
    </row>
    <row r="12" spans="1:8" s="5" customFormat="1" ht="26.4">
      <c r="A12" s="654"/>
      <c r="B12" s="755"/>
      <c r="C12" s="8" t="s">
        <v>1356</v>
      </c>
      <c r="D12" s="141"/>
      <c r="E12" s="142"/>
      <c r="F12" s="158"/>
      <c r="G12" s="212"/>
      <c r="H12" s="11"/>
    </row>
    <row r="13" spans="1:8" s="5" customFormat="1" ht="13.5" customHeight="1">
      <c r="A13" s="654"/>
      <c r="B13" s="7"/>
      <c r="C13" s="725" t="s">
        <v>1353</v>
      </c>
      <c r="D13" s="141"/>
      <c r="E13" s="142"/>
      <c r="F13" s="158"/>
      <c r="G13" s="212"/>
      <c r="H13" s="1"/>
    </row>
    <row r="14" spans="1:8" s="5" customFormat="1">
      <c r="A14" s="654" t="s">
        <v>2273</v>
      </c>
      <c r="B14" s="7"/>
      <c r="C14" s="7" t="s">
        <v>1354</v>
      </c>
      <c r="D14" s="141" t="s">
        <v>16</v>
      </c>
      <c r="E14" s="142">
        <v>0</v>
      </c>
      <c r="F14" s="158"/>
      <c r="G14" s="212"/>
      <c r="H14" s="1"/>
    </row>
    <row r="15" spans="1:8" s="5" customFormat="1">
      <c r="A15" s="654" t="s">
        <v>2274</v>
      </c>
      <c r="B15" s="7"/>
      <c r="C15" s="7" t="s">
        <v>1355</v>
      </c>
      <c r="D15" s="141" t="s">
        <v>16</v>
      </c>
      <c r="E15" s="142">
        <v>0</v>
      </c>
      <c r="F15" s="158"/>
      <c r="G15" s="212"/>
      <c r="H15" s="1"/>
    </row>
    <row r="16" spans="1:8" s="5" customFormat="1" ht="11.25" customHeight="1">
      <c r="A16" s="654"/>
      <c r="B16" s="7"/>
      <c r="C16" s="7"/>
      <c r="D16" s="141"/>
      <c r="E16" s="142"/>
      <c r="F16" s="158"/>
      <c r="G16" s="212"/>
      <c r="H16" s="1"/>
    </row>
    <row r="17" spans="1:8" s="5" customFormat="1" ht="26.4">
      <c r="A17" s="654"/>
      <c r="B17" s="6" t="s">
        <v>19</v>
      </c>
      <c r="C17" s="8" t="s">
        <v>1357</v>
      </c>
      <c r="D17" s="141"/>
      <c r="E17" s="142"/>
      <c r="F17" s="158"/>
      <c r="G17" s="212"/>
      <c r="H17" s="1"/>
    </row>
    <row r="18" spans="1:8" s="5" customFormat="1" ht="27" customHeight="1">
      <c r="A18" s="654"/>
      <c r="B18" s="7" t="s">
        <v>1358</v>
      </c>
      <c r="C18" s="7" t="s">
        <v>1359</v>
      </c>
      <c r="D18" s="141"/>
      <c r="E18" s="142"/>
      <c r="F18" s="158"/>
      <c r="G18" s="212"/>
      <c r="H18" s="1"/>
    </row>
    <row r="19" spans="1:8" s="5" customFormat="1">
      <c r="A19" s="654" t="s">
        <v>2275</v>
      </c>
      <c r="B19" s="7"/>
      <c r="C19" s="7" t="s">
        <v>1354</v>
      </c>
      <c r="D19" s="141" t="s">
        <v>16</v>
      </c>
      <c r="E19" s="142">
        <v>0</v>
      </c>
      <c r="F19" s="158"/>
      <c r="G19" s="212"/>
      <c r="H19" s="1"/>
    </row>
    <row r="20" spans="1:8" s="5" customFormat="1">
      <c r="A20" s="654" t="s">
        <v>2276</v>
      </c>
      <c r="B20" s="7"/>
      <c r="C20" s="7" t="s">
        <v>1355</v>
      </c>
      <c r="D20" s="141" t="s">
        <v>16</v>
      </c>
      <c r="E20" s="142">
        <v>0</v>
      </c>
      <c r="F20" s="158"/>
      <c r="G20" s="212"/>
      <c r="H20" s="1"/>
    </row>
    <row r="21" spans="1:8" s="5" customFormat="1" ht="13.5" customHeight="1">
      <c r="A21" s="654"/>
      <c r="B21" s="7"/>
      <c r="C21" s="7"/>
      <c r="D21" s="141"/>
      <c r="E21" s="142"/>
      <c r="F21" s="158"/>
      <c r="G21" s="212"/>
      <c r="H21" s="1"/>
    </row>
    <row r="22" spans="1:8" s="5" customFormat="1" ht="27.75" customHeight="1">
      <c r="A22" s="654" t="s">
        <v>2277</v>
      </c>
      <c r="B22" s="659"/>
      <c r="C22" s="7" t="s">
        <v>1360</v>
      </c>
      <c r="D22" s="141" t="s">
        <v>16</v>
      </c>
      <c r="E22" s="142">
        <v>0</v>
      </c>
      <c r="F22" s="158"/>
      <c r="G22" s="212"/>
      <c r="H22" s="1"/>
    </row>
    <row r="23" spans="1:8" s="5" customFormat="1">
      <c r="A23" s="654"/>
      <c r="B23" s="659"/>
      <c r="C23" s="7"/>
      <c r="D23" s="141"/>
      <c r="E23" s="142"/>
      <c r="F23" s="158"/>
      <c r="G23" s="212"/>
      <c r="H23" s="1"/>
    </row>
    <row r="24" spans="1:8" s="5" customFormat="1" ht="26.4">
      <c r="A24" s="654" t="s">
        <v>2278</v>
      </c>
      <c r="B24" s="659" t="s">
        <v>1361</v>
      </c>
      <c r="C24" s="7" t="s">
        <v>1362</v>
      </c>
      <c r="D24" s="141" t="s">
        <v>16</v>
      </c>
      <c r="E24" s="142">
        <v>0</v>
      </c>
      <c r="F24" s="158"/>
      <c r="G24" s="212" t="s">
        <v>2951</v>
      </c>
      <c r="H24" s="1"/>
    </row>
    <row r="25" spans="1:8" s="5" customFormat="1">
      <c r="A25" s="654"/>
      <c r="B25" s="659"/>
      <c r="C25" s="7"/>
      <c r="D25" s="141"/>
      <c r="E25" s="142"/>
      <c r="F25" s="158"/>
      <c r="G25" s="212"/>
      <c r="H25" s="1"/>
    </row>
    <row r="26" spans="1:8" s="5" customFormat="1">
      <c r="A26" s="654" t="s">
        <v>2279</v>
      </c>
      <c r="B26" s="659"/>
      <c r="C26" s="8" t="s">
        <v>1363</v>
      </c>
      <c r="D26" s="141"/>
      <c r="E26" s="142"/>
      <c r="F26" s="158"/>
      <c r="G26" s="212"/>
      <c r="H26" s="1"/>
    </row>
    <row r="27" spans="1:8" s="5" customFormat="1">
      <c r="A27" s="654"/>
      <c r="B27" s="659"/>
      <c r="C27" s="7"/>
      <c r="D27" s="141"/>
      <c r="E27" s="142"/>
      <c r="F27" s="158"/>
      <c r="G27" s="212"/>
      <c r="H27" s="1"/>
    </row>
    <row r="28" spans="1:8" s="5" customFormat="1" ht="26.4">
      <c r="A28" s="654" t="s">
        <v>2280</v>
      </c>
      <c r="B28" s="659"/>
      <c r="C28" s="9" t="s">
        <v>1364</v>
      </c>
      <c r="D28" s="370" t="s">
        <v>16</v>
      </c>
      <c r="E28" s="371">
        <v>2300</v>
      </c>
      <c r="F28" s="399"/>
      <c r="G28" s="605"/>
      <c r="H28" s="1"/>
    </row>
    <row r="29" spans="1:8" s="5" customFormat="1">
      <c r="A29" s="654"/>
      <c r="B29" s="659"/>
      <c r="C29" s="7"/>
      <c r="D29" s="10"/>
      <c r="E29" s="18"/>
      <c r="F29" s="648"/>
      <c r="G29" s="630"/>
      <c r="H29" s="1"/>
    </row>
    <row r="30" spans="1:8" s="5" customFormat="1">
      <c r="A30" s="654"/>
      <c r="B30" s="659"/>
      <c r="C30" s="7"/>
      <c r="D30" s="10"/>
      <c r="E30" s="18"/>
      <c r="F30" s="648"/>
      <c r="G30" s="630"/>
      <c r="H30" s="1"/>
    </row>
    <row r="31" spans="1:8" s="5" customFormat="1">
      <c r="A31" s="654"/>
      <c r="B31" s="659"/>
      <c r="C31" s="7"/>
      <c r="D31" s="10"/>
      <c r="E31" s="18"/>
      <c r="F31" s="648"/>
      <c r="G31" s="630"/>
      <c r="H31" s="1"/>
    </row>
    <row r="32" spans="1:8" s="5" customFormat="1">
      <c r="A32" s="654"/>
      <c r="B32" s="659"/>
      <c r="C32" s="7"/>
      <c r="D32" s="10"/>
      <c r="E32" s="18"/>
      <c r="F32" s="648"/>
      <c r="G32" s="630"/>
      <c r="H32" s="1"/>
    </row>
    <row r="33" spans="1:8" s="5" customFormat="1">
      <c r="A33" s="654"/>
      <c r="B33" s="659"/>
      <c r="C33" s="7"/>
      <c r="D33" s="10"/>
      <c r="E33" s="18"/>
      <c r="F33" s="648"/>
      <c r="G33" s="630"/>
      <c r="H33" s="1"/>
    </row>
    <row r="34" spans="1:8" s="5" customFormat="1">
      <c r="A34" s="654"/>
      <c r="B34" s="659"/>
      <c r="C34" s="7"/>
      <c r="D34" s="10"/>
      <c r="E34" s="18"/>
      <c r="F34" s="648"/>
      <c r="G34" s="630"/>
      <c r="H34" s="1"/>
    </row>
    <row r="35" spans="1:8" s="5" customFormat="1">
      <c r="A35" s="654"/>
      <c r="B35" s="659"/>
      <c r="C35" s="7"/>
      <c r="D35" s="10"/>
      <c r="E35" s="18"/>
      <c r="F35" s="648"/>
      <c r="G35" s="630"/>
      <c r="H35" s="1"/>
    </row>
    <row r="36" spans="1:8" s="5" customFormat="1">
      <c r="A36" s="654"/>
      <c r="B36" s="659"/>
      <c r="C36" s="7"/>
      <c r="D36" s="10"/>
      <c r="E36" s="18"/>
      <c r="F36" s="648"/>
      <c r="G36" s="630"/>
      <c r="H36" s="1"/>
    </row>
    <row r="37" spans="1:8" s="5" customFormat="1">
      <c r="A37" s="654"/>
      <c r="B37" s="659"/>
      <c r="C37" s="7"/>
      <c r="D37" s="10"/>
      <c r="E37" s="18"/>
      <c r="F37" s="648"/>
      <c r="G37" s="630"/>
      <c r="H37" s="1"/>
    </row>
    <row r="38" spans="1:8" s="5" customFormat="1">
      <c r="A38" s="654"/>
      <c r="B38" s="659"/>
      <c r="C38" s="7"/>
      <c r="D38" s="10"/>
      <c r="E38" s="18"/>
      <c r="F38" s="648"/>
      <c r="G38" s="630"/>
      <c r="H38" s="1"/>
    </row>
    <row r="39" spans="1:8" s="5" customFormat="1">
      <c r="A39" s="654"/>
      <c r="B39" s="659"/>
      <c r="C39" s="7"/>
      <c r="D39" s="10"/>
      <c r="E39" s="18"/>
      <c r="F39" s="648"/>
      <c r="G39" s="630"/>
      <c r="H39" s="1"/>
    </row>
    <row r="40" spans="1:8" s="5" customFormat="1">
      <c r="A40" s="654"/>
      <c r="B40" s="659"/>
      <c r="C40" s="7"/>
      <c r="D40" s="10"/>
      <c r="E40" s="18"/>
      <c r="F40" s="648"/>
      <c r="G40" s="630"/>
      <c r="H40" s="1"/>
    </row>
    <row r="41" spans="1:8" s="5" customFormat="1">
      <c r="A41" s="654"/>
      <c r="B41" s="659"/>
      <c r="C41" s="7"/>
      <c r="D41" s="10"/>
      <c r="E41" s="18"/>
      <c r="F41" s="648"/>
      <c r="G41" s="630"/>
      <c r="H41" s="1"/>
    </row>
    <row r="42" spans="1:8" s="5" customFormat="1">
      <c r="A42" s="654"/>
      <c r="B42" s="659"/>
      <c r="C42" s="7"/>
      <c r="D42" s="10"/>
      <c r="E42" s="18"/>
      <c r="F42" s="648"/>
      <c r="G42" s="630"/>
      <c r="H42" s="1"/>
    </row>
    <row r="43" spans="1:8" s="5" customFormat="1">
      <c r="A43" s="654"/>
      <c r="B43" s="659"/>
      <c r="C43" s="7"/>
      <c r="D43" s="10"/>
      <c r="E43" s="18"/>
      <c r="F43" s="648"/>
      <c r="G43" s="630"/>
      <c r="H43" s="1"/>
    </row>
    <row r="44" spans="1:8" s="5" customFormat="1">
      <c r="A44" s="654"/>
      <c r="B44" s="659"/>
      <c r="C44" s="7"/>
      <c r="D44" s="10"/>
      <c r="E44" s="18"/>
      <c r="F44" s="648"/>
      <c r="G44" s="630"/>
      <c r="H44" s="1"/>
    </row>
    <row r="45" spans="1:8" s="5" customFormat="1">
      <c r="A45" s="654"/>
      <c r="B45" s="659"/>
      <c r="C45" s="7"/>
      <c r="D45" s="10"/>
      <c r="E45" s="18"/>
      <c r="F45" s="648"/>
      <c r="G45" s="630"/>
      <c r="H45" s="1"/>
    </row>
    <row r="46" spans="1:8" s="5" customFormat="1">
      <c r="A46" s="654"/>
      <c r="B46" s="659"/>
      <c r="C46" s="7"/>
      <c r="D46" s="10"/>
      <c r="E46" s="18"/>
      <c r="F46" s="648"/>
      <c r="G46" s="630"/>
      <c r="H46" s="1"/>
    </row>
    <row r="47" spans="1:8" s="5" customFormat="1">
      <c r="A47" s="654"/>
      <c r="B47" s="659"/>
      <c r="C47" s="7"/>
      <c r="D47" s="10"/>
      <c r="E47" s="18"/>
      <c r="F47" s="648"/>
      <c r="G47" s="630"/>
      <c r="H47" s="1"/>
    </row>
    <row r="48" spans="1:8" s="5" customFormat="1">
      <c r="A48" s="654"/>
      <c r="B48" s="659"/>
      <c r="C48" s="7"/>
      <c r="D48" s="10"/>
      <c r="E48" s="18"/>
      <c r="F48" s="648"/>
      <c r="G48" s="630"/>
      <c r="H48" s="1"/>
    </row>
    <row r="49" spans="1:8" s="5" customFormat="1">
      <c r="A49" s="654"/>
      <c r="B49" s="659"/>
      <c r="C49" s="7"/>
      <c r="D49" s="10"/>
      <c r="E49" s="18"/>
      <c r="F49" s="648"/>
      <c r="G49" s="630"/>
      <c r="H49" s="1"/>
    </row>
    <row r="50" spans="1:8" s="5" customFormat="1">
      <c r="A50" s="654"/>
      <c r="B50" s="659"/>
      <c r="C50" s="7"/>
      <c r="D50" s="10"/>
      <c r="E50" s="18"/>
      <c r="F50" s="648"/>
      <c r="G50" s="630"/>
      <c r="H50" s="1"/>
    </row>
    <row r="51" spans="1:8" s="5" customFormat="1">
      <c r="A51" s="654"/>
      <c r="B51" s="659"/>
      <c r="C51" s="7"/>
      <c r="D51" s="10"/>
      <c r="E51" s="18"/>
      <c r="F51" s="648"/>
      <c r="G51" s="630"/>
      <c r="H51" s="1"/>
    </row>
    <row r="52" spans="1:8" s="5" customFormat="1">
      <c r="A52" s="654"/>
      <c r="B52" s="659"/>
      <c r="C52" s="7"/>
      <c r="D52" s="10"/>
      <c r="E52" s="18"/>
      <c r="F52" s="648"/>
      <c r="G52" s="630"/>
      <c r="H52" s="1"/>
    </row>
    <row r="53" spans="1:8" s="5" customFormat="1">
      <c r="A53" s="654"/>
      <c r="B53" s="659"/>
      <c r="C53" s="7"/>
      <c r="D53" s="10"/>
      <c r="E53" s="18"/>
      <c r="F53" s="648"/>
      <c r="G53" s="630"/>
      <c r="H53" s="1"/>
    </row>
    <row r="54" spans="1:8" s="5" customFormat="1">
      <c r="A54" s="654"/>
      <c r="B54" s="659"/>
      <c r="C54" s="7"/>
      <c r="D54" s="10"/>
      <c r="E54" s="18"/>
      <c r="F54" s="648"/>
      <c r="G54" s="630"/>
      <c r="H54" s="1"/>
    </row>
    <row r="55" spans="1:8" s="5" customFormat="1">
      <c r="A55" s="654"/>
      <c r="B55" s="659"/>
      <c r="C55" s="7"/>
      <c r="D55" s="10"/>
      <c r="E55" s="18"/>
      <c r="F55" s="648"/>
      <c r="G55" s="630"/>
      <c r="H55" s="1"/>
    </row>
    <row r="56" spans="1:8" s="5" customFormat="1">
      <c r="A56" s="654"/>
      <c r="B56" s="659"/>
      <c r="C56" s="7"/>
      <c r="D56" s="10"/>
      <c r="E56" s="18"/>
      <c r="F56" s="648"/>
      <c r="G56" s="630"/>
      <c r="H56" s="1"/>
    </row>
    <row r="57" spans="1:8" s="5" customFormat="1">
      <c r="A57" s="654"/>
      <c r="B57" s="659"/>
      <c r="C57" s="7"/>
      <c r="D57" s="10"/>
      <c r="E57" s="18"/>
      <c r="F57" s="648"/>
      <c r="G57" s="630"/>
      <c r="H57" s="1"/>
    </row>
    <row r="58" spans="1:8" s="5" customFormat="1">
      <c r="A58" s="654"/>
      <c r="B58" s="659"/>
      <c r="C58" s="7"/>
      <c r="D58" s="10"/>
      <c r="E58" s="18"/>
      <c r="F58" s="648"/>
      <c r="G58" s="630"/>
      <c r="H58" s="1"/>
    </row>
    <row r="59" spans="1:8" s="5" customFormat="1">
      <c r="A59" s="654"/>
      <c r="B59" s="659"/>
      <c r="C59" s="7"/>
      <c r="D59" s="10"/>
      <c r="E59" s="18"/>
      <c r="F59" s="648"/>
      <c r="G59" s="630"/>
      <c r="H59" s="1"/>
    </row>
    <row r="60" spans="1:8" s="5" customFormat="1">
      <c r="A60" s="654"/>
      <c r="B60" s="659"/>
      <c r="C60" s="7"/>
      <c r="D60" s="10"/>
      <c r="E60" s="18"/>
      <c r="F60" s="648"/>
      <c r="G60" s="630"/>
      <c r="H60" s="1"/>
    </row>
    <row r="61" spans="1:8" s="5" customFormat="1">
      <c r="A61" s="654"/>
      <c r="B61" s="659"/>
      <c r="C61" s="7"/>
      <c r="D61" s="10"/>
      <c r="E61" s="18"/>
      <c r="F61" s="648"/>
      <c r="G61" s="630"/>
      <c r="H61" s="1"/>
    </row>
    <row r="62" spans="1:8" s="5" customFormat="1">
      <c r="A62" s="654"/>
      <c r="B62" s="659"/>
      <c r="C62" s="7"/>
      <c r="D62" s="10"/>
      <c r="E62" s="18"/>
      <c r="F62" s="648"/>
      <c r="G62" s="630"/>
      <c r="H62" s="1"/>
    </row>
    <row r="63" spans="1:8" s="5" customFormat="1">
      <c r="A63" s="654"/>
      <c r="B63" s="659"/>
      <c r="C63" s="7"/>
      <c r="D63" s="10"/>
      <c r="E63" s="18"/>
      <c r="F63" s="648"/>
      <c r="G63" s="630"/>
      <c r="H63" s="1"/>
    </row>
    <row r="64" spans="1:8" s="5" customFormat="1">
      <c r="A64" s="654"/>
      <c r="B64" s="659"/>
      <c r="C64" s="7"/>
      <c r="D64" s="10"/>
      <c r="E64" s="18"/>
      <c r="F64" s="648"/>
      <c r="G64" s="630"/>
      <c r="H64" s="1"/>
    </row>
    <row r="65" spans="1:8" s="5" customFormat="1" ht="12" customHeight="1">
      <c r="A65" s="654"/>
      <c r="B65" s="659"/>
      <c r="C65" s="7"/>
      <c r="D65" s="10"/>
      <c r="E65" s="18"/>
      <c r="F65" s="648"/>
      <c r="G65" s="630"/>
      <c r="H65" s="1"/>
    </row>
    <row r="66" spans="1:8">
      <c r="A66" s="175"/>
      <c r="B66" s="752"/>
      <c r="C66" s="2"/>
      <c r="D66" s="30"/>
      <c r="E66" s="31"/>
      <c r="F66" s="32"/>
      <c r="G66" s="191"/>
    </row>
    <row r="67" spans="1:8">
      <c r="A67" s="176"/>
      <c r="B67" s="675" t="s">
        <v>2808</v>
      </c>
      <c r="C67" s="3"/>
      <c r="D67" s="33"/>
      <c r="E67" s="34"/>
      <c r="F67" s="35" t="s">
        <v>18</v>
      </c>
      <c r="G67" s="192"/>
    </row>
    <row r="68" spans="1:8" ht="13.8" thickBot="1">
      <c r="A68" s="177"/>
      <c r="B68" s="676"/>
      <c r="C68" s="178"/>
      <c r="D68" s="179"/>
      <c r="E68" s="180"/>
      <c r="F68" s="181"/>
      <c r="G68" s="756"/>
    </row>
    <row r="72" spans="1:8" ht="11.25" customHeight="1"/>
    <row r="200" spans="7:7">
      <c r="G200" s="37">
        <v>150000</v>
      </c>
    </row>
    <row r="343" spans="7:8">
      <c r="G343" s="37">
        <v>600000</v>
      </c>
    </row>
    <row r="345" spans="7:8">
      <c r="G345" s="37">
        <v>806000</v>
      </c>
    </row>
    <row r="348" spans="7:8">
      <c r="G348" s="37">
        <v>60000</v>
      </c>
      <c r="H348" s="1">
        <v>60000</v>
      </c>
    </row>
    <row r="350" spans="7:8">
      <c r="G350" s="37">
        <v>3200000</v>
      </c>
    </row>
    <row r="352" spans="7:8">
      <c r="G352" s="37">
        <v>70000</v>
      </c>
    </row>
    <row r="405" spans="7:7">
      <c r="G405" s="37">
        <v>120000</v>
      </c>
    </row>
  </sheetData>
  <phoneticPr fontId="24" type="noConversion"/>
  <printOptions horizontalCentered="1" gridLinesSet="0"/>
  <pageMargins left="0.31496062992125984" right="0" top="0.31496062992125984" bottom="0.31496062992125984" header="0" footer="0"/>
  <pageSetup paperSize="9" scale="80" firstPageNumber="146" orientation="portrait" copies="7" r:id="rId1"/>
  <headerFooter alignWithMargins="0">
    <oddHeader>&amp;RCO1486: LINBRO PARK TOWER (with associated works)</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XFD404"/>
  <sheetViews>
    <sheetView showGridLines="0" view="pageBreakPreview" topLeftCell="A268" zoomScale="95" zoomScaleNormal="100" zoomScaleSheetLayoutView="95" workbookViewId="0">
      <selection activeCell="C271" sqref="C271"/>
    </sheetView>
  </sheetViews>
  <sheetFormatPr defaultColWidth="9.33203125" defaultRowHeight="13.2"/>
  <cols>
    <col min="1" max="1" width="8.5546875" style="11" bestFit="1" customWidth="1"/>
    <col min="2" max="2" width="9.5546875" style="11" customWidth="1"/>
    <col min="3" max="3" width="38.44140625" style="11" customWidth="1"/>
    <col min="4" max="4" width="7.5546875" style="36" customWidth="1"/>
    <col min="5" max="5" width="10.5546875" style="36" customWidth="1"/>
    <col min="6" max="6" width="11.6640625" style="37" customWidth="1"/>
    <col min="7" max="7" width="13.6640625" style="37" customWidth="1"/>
    <col min="8" max="11" width="9.33203125" style="1"/>
    <col min="12" max="12" width="42.6640625" style="1" customWidth="1"/>
    <col min="13" max="16384" width="9.33203125" style="1"/>
  </cols>
  <sheetData>
    <row r="1" spans="1:15" ht="13.8" thickBot="1"/>
    <row r="2" spans="1:15" s="703" customFormat="1" ht="28.5" customHeight="1" thickBot="1">
      <c r="A2" s="166" t="s">
        <v>9</v>
      </c>
      <c r="B2" s="167" t="s">
        <v>10</v>
      </c>
      <c r="C2" s="167" t="s">
        <v>11</v>
      </c>
      <c r="D2" s="167" t="s">
        <v>12</v>
      </c>
      <c r="E2" s="168" t="s">
        <v>13</v>
      </c>
      <c r="F2" s="701" t="s">
        <v>14</v>
      </c>
      <c r="G2" s="702" t="s">
        <v>15</v>
      </c>
    </row>
    <row r="3" spans="1:15" s="821" customFormat="1" ht="27" thickTop="1">
      <c r="A3" s="918">
        <v>16</v>
      </c>
      <c r="B3" s="832" t="s">
        <v>1291</v>
      </c>
      <c r="C3" s="832" t="s">
        <v>1798</v>
      </c>
      <c r="D3" s="833"/>
      <c r="E3" s="907"/>
      <c r="F3" s="908"/>
      <c r="G3" s="909"/>
      <c r="H3" s="1"/>
    </row>
    <row r="4" spans="1:15" s="821" customFormat="1" ht="10.5" customHeight="1">
      <c r="A4" s="831"/>
      <c r="B4" s="832"/>
      <c r="C4" s="832"/>
      <c r="D4" s="833"/>
      <c r="E4" s="907"/>
      <c r="F4" s="908"/>
      <c r="G4" s="910"/>
      <c r="H4" s="1"/>
    </row>
    <row r="5" spans="1:15" s="1115" customFormat="1">
      <c r="A5" s="1116" t="s">
        <v>2281</v>
      </c>
      <c r="B5" s="1110" t="s">
        <v>19</v>
      </c>
      <c r="C5" s="1111" t="s">
        <v>1292</v>
      </c>
      <c r="D5" s="1112"/>
      <c r="E5" s="1113"/>
      <c r="F5" s="914"/>
      <c r="G5" s="984"/>
      <c r="H5" s="983"/>
      <c r="I5" s="1114"/>
      <c r="J5" s="710"/>
    </row>
    <row r="6" spans="1:15" s="1115" customFormat="1" ht="79.2">
      <c r="A6" s="1116"/>
      <c r="B6" s="1117"/>
      <c r="C6" s="1111" t="s">
        <v>1812</v>
      </c>
      <c r="D6" s="1118"/>
      <c r="E6" s="1119"/>
      <c r="F6" s="844"/>
      <c r="G6" s="982"/>
      <c r="H6" s="961"/>
      <c r="I6" s="1120"/>
      <c r="J6" s="976"/>
    </row>
    <row r="7" spans="1:15" s="1115" customFormat="1">
      <c r="A7" s="1121" t="s">
        <v>2908</v>
      </c>
      <c r="B7" s="1117" t="s">
        <v>1230</v>
      </c>
      <c r="C7" s="1110" t="s">
        <v>1497</v>
      </c>
      <c r="D7" s="1118" t="s">
        <v>28</v>
      </c>
      <c r="E7" s="1119">
        <v>120</v>
      </c>
      <c r="F7" s="940"/>
      <c r="G7" s="843"/>
      <c r="H7" s="961"/>
      <c r="I7" s="980"/>
      <c r="J7" s="976"/>
    </row>
    <row r="8" spans="1:15" s="1115" customFormat="1" ht="13.2" customHeight="1">
      <c r="A8" s="1121" t="s">
        <v>2909</v>
      </c>
      <c r="B8" s="1117"/>
      <c r="C8" s="1110" t="s">
        <v>2825</v>
      </c>
      <c r="D8" s="1118" t="s">
        <v>28</v>
      </c>
      <c r="E8" s="1119">
        <v>45</v>
      </c>
      <c r="F8" s="940"/>
      <c r="G8" s="843"/>
      <c r="H8" s="961"/>
      <c r="I8" s="980"/>
      <c r="J8" s="976"/>
      <c r="N8" s="1122"/>
      <c r="O8" s="1122"/>
    </row>
    <row r="9" spans="1:15" s="1115" customFormat="1" ht="13.2" customHeight="1">
      <c r="A9" s="1121" t="s">
        <v>2910</v>
      </c>
      <c r="B9" s="1117"/>
      <c r="C9" s="1110" t="s">
        <v>2826</v>
      </c>
      <c r="D9" s="1118" t="s">
        <v>28</v>
      </c>
      <c r="E9" s="1119">
        <v>80</v>
      </c>
      <c r="F9" s="940"/>
      <c r="G9" s="843"/>
      <c r="H9" s="961"/>
      <c r="I9" s="980"/>
      <c r="J9" s="976"/>
      <c r="N9" s="1122"/>
      <c r="O9" s="1122"/>
    </row>
    <row r="10" spans="1:15" s="1115" customFormat="1">
      <c r="A10" s="1121" t="s">
        <v>2911</v>
      </c>
      <c r="B10" s="1117"/>
      <c r="C10" s="1110" t="s">
        <v>2827</v>
      </c>
      <c r="D10" s="1118" t="s">
        <v>28</v>
      </c>
      <c r="E10" s="1119">
        <v>10</v>
      </c>
      <c r="F10" s="940"/>
      <c r="G10" s="843"/>
      <c r="H10" s="961"/>
      <c r="I10" s="980"/>
      <c r="J10" s="976"/>
      <c r="N10" s="1122"/>
      <c r="O10" s="1122"/>
    </row>
    <row r="11" spans="1:15" s="1115" customFormat="1">
      <c r="A11" s="1121" t="s">
        <v>2912</v>
      </c>
      <c r="B11" s="1117"/>
      <c r="C11" s="1110" t="s">
        <v>2828</v>
      </c>
      <c r="D11" s="1118" t="s">
        <v>28</v>
      </c>
      <c r="E11" s="1119">
        <v>5</v>
      </c>
      <c r="F11" s="940"/>
      <c r="G11" s="843"/>
      <c r="H11" s="961"/>
      <c r="I11" s="980"/>
      <c r="J11" s="976"/>
      <c r="N11" s="1122"/>
      <c r="O11" s="1122"/>
    </row>
    <row r="12" spans="1:15" s="1115" customFormat="1">
      <c r="A12" s="1121" t="s">
        <v>2913</v>
      </c>
      <c r="B12" s="1117"/>
      <c r="C12" s="1110" t="s">
        <v>2829</v>
      </c>
      <c r="D12" s="1118" t="s">
        <v>28</v>
      </c>
      <c r="E12" s="1119">
        <v>60</v>
      </c>
      <c r="F12" s="940"/>
      <c r="G12" s="843"/>
      <c r="H12" s="961"/>
      <c r="I12" s="980"/>
      <c r="J12" s="976"/>
      <c r="N12" s="1122"/>
      <c r="O12" s="1122"/>
    </row>
    <row r="13" spans="1:15" s="1115" customFormat="1">
      <c r="A13" s="1121" t="s">
        <v>2914</v>
      </c>
      <c r="B13" s="1117"/>
      <c r="C13" s="1110" t="s">
        <v>2830</v>
      </c>
      <c r="D13" s="1118" t="s">
        <v>28</v>
      </c>
      <c r="E13" s="1119">
        <v>50</v>
      </c>
      <c r="F13" s="940"/>
      <c r="G13" s="843"/>
      <c r="H13" s="961"/>
      <c r="I13" s="980"/>
      <c r="J13" s="976"/>
      <c r="N13" s="1122"/>
      <c r="O13" s="1122"/>
    </row>
    <row r="14" spans="1:15" s="1115" customFormat="1" ht="13.35" customHeight="1">
      <c r="A14" s="912"/>
      <c r="B14" s="968"/>
      <c r="C14" s="967"/>
      <c r="D14" s="969"/>
      <c r="E14" s="914"/>
      <c r="F14" s="940"/>
      <c r="G14" s="843"/>
      <c r="H14" s="961"/>
      <c r="I14" s="977"/>
      <c r="J14" s="976"/>
      <c r="O14" s="1122"/>
    </row>
    <row r="15" spans="1:15" s="1115" customFormat="1" ht="13.35" customHeight="1">
      <c r="A15" s="979"/>
      <c r="B15" s="968" t="s">
        <v>19</v>
      </c>
      <c r="C15" s="974" t="s">
        <v>1496</v>
      </c>
      <c r="D15" s="966"/>
      <c r="E15" s="914"/>
      <c r="F15" s="940"/>
      <c r="G15" s="843"/>
      <c r="H15" s="961"/>
      <c r="I15" s="977"/>
      <c r="J15" s="976"/>
      <c r="O15" s="1122"/>
    </row>
    <row r="16" spans="1:15" s="1115" customFormat="1" ht="27.6" customHeight="1">
      <c r="A16" s="912"/>
      <c r="B16" s="968"/>
      <c r="C16" s="967" t="s">
        <v>1495</v>
      </c>
      <c r="D16" s="966"/>
      <c r="E16" s="914"/>
      <c r="F16" s="940"/>
      <c r="G16" s="843"/>
      <c r="H16" s="961"/>
      <c r="I16" s="977"/>
      <c r="J16" s="976"/>
      <c r="O16" s="1122"/>
    </row>
    <row r="17" spans="1:15" s="1115" customFormat="1" ht="13.35" customHeight="1">
      <c r="A17" s="912"/>
      <c r="B17" s="968"/>
      <c r="C17" s="967"/>
      <c r="D17" s="966"/>
      <c r="E17" s="914"/>
      <c r="F17" s="940"/>
      <c r="G17" s="843"/>
      <c r="H17" s="961"/>
      <c r="I17" s="977"/>
      <c r="J17" s="976"/>
      <c r="O17" s="1122"/>
    </row>
    <row r="18" spans="1:15" s="1115" customFormat="1" ht="13.35" customHeight="1">
      <c r="A18" s="912"/>
      <c r="B18" s="968"/>
      <c r="C18" s="974" t="s">
        <v>1494</v>
      </c>
      <c r="D18" s="966"/>
      <c r="E18" s="914"/>
      <c r="F18" s="940"/>
      <c r="G18" s="843"/>
      <c r="H18" s="961"/>
      <c r="I18" s="977"/>
      <c r="J18" s="976"/>
      <c r="O18" s="1122"/>
    </row>
    <row r="19" spans="1:15" s="1115" customFormat="1" ht="10.35" customHeight="1">
      <c r="A19" s="912"/>
      <c r="B19" s="968"/>
      <c r="C19" s="967"/>
      <c r="D19" s="966"/>
      <c r="E19" s="914"/>
      <c r="F19" s="940"/>
      <c r="G19" s="843"/>
      <c r="H19" s="961"/>
      <c r="I19" s="977"/>
      <c r="J19" s="976"/>
      <c r="O19" s="1122"/>
    </row>
    <row r="20" spans="1:15" s="1115" customFormat="1" ht="42.75" customHeight="1">
      <c r="A20" s="912" t="s">
        <v>2915</v>
      </c>
      <c r="B20" s="968"/>
      <c r="C20" s="1257" t="s">
        <v>2831</v>
      </c>
      <c r="D20" s="1087" t="s">
        <v>240</v>
      </c>
      <c r="E20" s="1084">
        <v>1</v>
      </c>
      <c r="F20" s="1085"/>
      <c r="G20" s="1088"/>
      <c r="H20" s="961"/>
      <c r="I20" s="977"/>
      <c r="J20" s="976"/>
      <c r="O20" s="1122"/>
    </row>
    <row r="21" spans="1:15" s="1115" customFormat="1" ht="13.35" customHeight="1">
      <c r="A21" s="912"/>
      <c r="B21" s="968"/>
      <c r="C21" s="967"/>
      <c r="D21" s="966"/>
      <c r="E21" s="914"/>
      <c r="F21" s="940"/>
      <c r="G21" s="843"/>
      <c r="H21" s="961"/>
      <c r="I21" s="977"/>
      <c r="J21" s="976"/>
      <c r="O21" s="1122"/>
    </row>
    <row r="22" spans="1:15" s="1115" customFormat="1" ht="28.35" customHeight="1">
      <c r="A22" s="912" t="s">
        <v>2916</v>
      </c>
      <c r="B22" s="968"/>
      <c r="C22" s="978" t="s">
        <v>1813</v>
      </c>
      <c r="D22" s="966" t="s">
        <v>21</v>
      </c>
      <c r="E22" s="914">
        <v>2</v>
      </c>
      <c r="F22" s="940"/>
      <c r="G22" s="843"/>
      <c r="H22" s="961"/>
      <c r="I22" s="977"/>
      <c r="J22" s="976"/>
      <c r="O22" s="1122"/>
    </row>
    <row r="23" spans="1:15" s="1115" customFormat="1" ht="13.35" customHeight="1">
      <c r="A23" s="912"/>
      <c r="B23" s="968"/>
      <c r="C23" s="967"/>
      <c r="D23" s="966"/>
      <c r="E23" s="914"/>
      <c r="F23" s="940"/>
      <c r="G23" s="843"/>
      <c r="H23" s="961"/>
      <c r="I23" s="977"/>
      <c r="J23" s="976"/>
      <c r="O23" s="1122"/>
    </row>
    <row r="24" spans="1:15" s="1115" customFormat="1" ht="13.35" customHeight="1">
      <c r="A24" s="912" t="s">
        <v>2917</v>
      </c>
      <c r="B24" s="968"/>
      <c r="C24" s="978" t="s">
        <v>1814</v>
      </c>
      <c r="D24" s="966" t="s">
        <v>21</v>
      </c>
      <c r="E24" s="914">
        <v>2</v>
      </c>
      <c r="F24" s="940"/>
      <c r="G24" s="843"/>
      <c r="H24" s="961"/>
      <c r="I24" s="977"/>
      <c r="J24" s="976"/>
      <c r="O24" s="1122"/>
    </row>
    <row r="25" spans="1:15" s="1115" customFormat="1" ht="13.35" customHeight="1">
      <c r="A25" s="912"/>
      <c r="B25" s="968"/>
      <c r="C25" s="978"/>
      <c r="D25" s="966"/>
      <c r="E25" s="914"/>
      <c r="F25" s="940"/>
      <c r="G25" s="843"/>
      <c r="H25" s="961"/>
      <c r="I25" s="977"/>
      <c r="J25" s="976"/>
      <c r="O25" s="1122"/>
    </row>
    <row r="26" spans="1:15" s="1115" customFormat="1" ht="26.7" customHeight="1">
      <c r="A26" s="1123" t="s">
        <v>2918</v>
      </c>
      <c r="B26" s="913"/>
      <c r="C26" s="838" t="s">
        <v>1815</v>
      </c>
      <c r="D26" s="914" t="s">
        <v>21</v>
      </c>
      <c r="E26" s="915">
        <v>1</v>
      </c>
      <c r="F26" s="940"/>
      <c r="G26" s="843"/>
      <c r="H26" s="961"/>
      <c r="I26" s="977"/>
      <c r="J26" s="976"/>
      <c r="O26" s="1122"/>
    </row>
    <row r="27" spans="1:15" s="1115" customFormat="1" ht="14.7" customHeight="1">
      <c r="A27" s="912"/>
      <c r="B27" s="968"/>
      <c r="C27" s="967"/>
      <c r="D27" s="966"/>
      <c r="E27" s="914"/>
      <c r="F27" s="940"/>
      <c r="G27" s="843"/>
      <c r="H27" s="961"/>
      <c r="I27" s="977"/>
      <c r="J27" s="976"/>
      <c r="O27" s="1122"/>
    </row>
    <row r="28" spans="1:15" s="1115" customFormat="1" ht="27.6" customHeight="1">
      <c r="A28" s="912"/>
      <c r="B28" s="968"/>
      <c r="C28" s="974" t="s">
        <v>1493</v>
      </c>
      <c r="D28" s="966"/>
      <c r="E28" s="914"/>
      <c r="F28" s="940"/>
      <c r="G28" s="843"/>
      <c r="H28" s="961"/>
      <c r="I28" s="977"/>
      <c r="J28" s="976"/>
      <c r="O28" s="1122"/>
    </row>
    <row r="29" spans="1:15" s="1115" customFormat="1" ht="12.6" customHeight="1">
      <c r="A29" s="912"/>
      <c r="B29" s="968"/>
      <c r="C29" s="974"/>
      <c r="D29" s="966"/>
      <c r="E29" s="914"/>
      <c r="F29" s="940"/>
      <c r="G29" s="843"/>
      <c r="H29" s="961"/>
      <c r="I29" s="977"/>
      <c r="J29" s="976"/>
      <c r="O29" s="1122"/>
    </row>
    <row r="30" spans="1:15" s="1115" customFormat="1" ht="26.7" customHeight="1">
      <c r="A30" s="912" t="s">
        <v>2919</v>
      </c>
      <c r="B30" s="968"/>
      <c r="C30" s="967" t="s">
        <v>1482</v>
      </c>
      <c r="D30" s="969" t="s">
        <v>21</v>
      </c>
      <c r="E30" s="914">
        <v>1</v>
      </c>
      <c r="F30" s="940"/>
      <c r="G30" s="843"/>
      <c r="H30" s="961"/>
      <c r="I30" s="977"/>
      <c r="J30" s="976"/>
      <c r="O30" s="1122"/>
    </row>
    <row r="31" spans="1:15" s="1115" customFormat="1" ht="12" customHeight="1">
      <c r="A31" s="912"/>
      <c r="B31" s="968"/>
      <c r="C31" s="974"/>
      <c r="D31" s="969"/>
      <c r="E31" s="914"/>
      <c r="F31" s="940"/>
      <c r="G31" s="843"/>
      <c r="H31" s="961"/>
      <c r="I31" s="977"/>
      <c r="J31" s="976"/>
      <c r="O31" s="1122"/>
    </row>
    <row r="32" spans="1:15" s="1115" customFormat="1" ht="27" customHeight="1">
      <c r="A32" s="912" t="s">
        <v>2920</v>
      </c>
      <c r="B32" s="968"/>
      <c r="C32" s="967" t="s">
        <v>1492</v>
      </c>
      <c r="D32" s="969" t="s">
        <v>21</v>
      </c>
      <c r="E32" s="914">
        <v>2</v>
      </c>
      <c r="F32" s="940"/>
      <c r="G32" s="843"/>
      <c r="H32" s="961"/>
      <c r="I32" s="977"/>
      <c r="J32" s="976"/>
      <c r="O32" s="1122"/>
    </row>
    <row r="33" spans="1:15" s="1115" customFormat="1" ht="10.95" customHeight="1">
      <c r="A33" s="912"/>
      <c r="B33" s="968"/>
      <c r="C33" s="967"/>
      <c r="D33" s="969"/>
      <c r="E33" s="914"/>
      <c r="F33" s="940"/>
      <c r="G33" s="843"/>
      <c r="H33" s="961"/>
      <c r="I33" s="977"/>
      <c r="J33" s="976"/>
      <c r="O33" s="1122"/>
    </row>
    <row r="34" spans="1:15" s="1115" customFormat="1" ht="14.7" customHeight="1">
      <c r="A34" s="912"/>
      <c r="B34" s="968"/>
      <c r="C34" s="974" t="s">
        <v>1491</v>
      </c>
      <c r="D34" s="969"/>
      <c r="E34" s="914"/>
      <c r="F34" s="940"/>
      <c r="G34" s="843"/>
      <c r="H34" s="961"/>
      <c r="I34" s="977"/>
      <c r="J34" s="976"/>
      <c r="O34" s="1122"/>
    </row>
    <row r="35" spans="1:15" s="1115" customFormat="1" ht="13.95" customHeight="1">
      <c r="A35" s="912"/>
      <c r="B35" s="968"/>
      <c r="C35" s="967"/>
      <c r="D35" s="969"/>
      <c r="E35" s="914"/>
      <c r="F35" s="940"/>
      <c r="G35" s="843"/>
      <c r="H35" s="961"/>
      <c r="I35" s="977"/>
      <c r="J35" s="976"/>
      <c r="O35" s="1122"/>
    </row>
    <row r="36" spans="1:15" s="1115" customFormat="1" ht="26.7" customHeight="1">
      <c r="A36" s="912" t="s">
        <v>2921</v>
      </c>
      <c r="B36" s="968"/>
      <c r="C36" s="967" t="s">
        <v>1490</v>
      </c>
      <c r="D36" s="969" t="s">
        <v>21</v>
      </c>
      <c r="E36" s="914">
        <v>1</v>
      </c>
      <c r="F36" s="940"/>
      <c r="G36" s="843"/>
      <c r="H36" s="961"/>
      <c r="I36" s="977"/>
      <c r="J36" s="976"/>
      <c r="O36" s="1122"/>
    </row>
    <row r="37" spans="1:15" s="1115" customFormat="1" ht="13.35" customHeight="1">
      <c r="A37" s="912"/>
      <c r="B37" s="968"/>
      <c r="C37" s="967"/>
      <c r="D37" s="969"/>
      <c r="E37" s="914"/>
      <c r="F37" s="940"/>
      <c r="G37" s="843"/>
      <c r="H37" s="961"/>
      <c r="I37" s="977"/>
      <c r="J37" s="976"/>
      <c r="O37" s="1122"/>
    </row>
    <row r="38" spans="1:15" s="1115" customFormat="1" ht="25.95" customHeight="1">
      <c r="A38" s="912" t="s">
        <v>2922</v>
      </c>
      <c r="B38" s="968"/>
      <c r="C38" s="967" t="s">
        <v>1489</v>
      </c>
      <c r="D38" s="969" t="s">
        <v>21</v>
      </c>
      <c r="E38" s="914">
        <v>1</v>
      </c>
      <c r="F38" s="940"/>
      <c r="G38" s="843"/>
      <c r="H38" s="961"/>
      <c r="I38" s="977"/>
      <c r="J38" s="976"/>
      <c r="O38" s="1122"/>
    </row>
    <row r="39" spans="1:15" s="1115" customFormat="1" ht="13.35" customHeight="1">
      <c r="A39" s="912"/>
      <c r="B39" s="968"/>
      <c r="C39" s="967"/>
      <c r="D39" s="969"/>
      <c r="E39" s="914"/>
      <c r="F39" s="940"/>
      <c r="G39" s="843"/>
      <c r="H39" s="961"/>
      <c r="I39" s="977"/>
      <c r="J39" s="976"/>
      <c r="O39" s="1122"/>
    </row>
    <row r="40" spans="1:15" s="1115" customFormat="1" ht="27.6" customHeight="1">
      <c r="A40" s="912" t="s">
        <v>2923</v>
      </c>
      <c r="B40" s="968"/>
      <c r="C40" s="967" t="s">
        <v>1488</v>
      </c>
      <c r="D40" s="969" t="s">
        <v>21</v>
      </c>
      <c r="E40" s="914">
        <v>2</v>
      </c>
      <c r="F40" s="940"/>
      <c r="G40" s="843"/>
      <c r="H40" s="961"/>
      <c r="I40" s="977"/>
      <c r="J40" s="976"/>
      <c r="O40" s="1122"/>
    </row>
    <row r="41" spans="1:15" s="1115" customFormat="1" ht="11.7" customHeight="1">
      <c r="A41" s="912"/>
      <c r="B41" s="968"/>
      <c r="C41" s="967"/>
      <c r="D41" s="969"/>
      <c r="E41" s="914"/>
      <c r="F41" s="940"/>
      <c r="G41" s="843"/>
      <c r="H41" s="961"/>
      <c r="I41" s="977"/>
      <c r="J41" s="976"/>
      <c r="O41" s="1122"/>
    </row>
    <row r="42" spans="1:15" s="1115" customFormat="1" ht="25.95" customHeight="1">
      <c r="A42" s="912" t="s">
        <v>2924</v>
      </c>
      <c r="B42" s="968"/>
      <c r="C42" s="967" t="s">
        <v>1487</v>
      </c>
      <c r="D42" s="969" t="s">
        <v>21</v>
      </c>
      <c r="E42" s="914">
        <v>1</v>
      </c>
      <c r="F42" s="940"/>
      <c r="G42" s="843"/>
      <c r="H42" s="961"/>
      <c r="I42" s="977"/>
      <c r="J42" s="976"/>
      <c r="O42" s="1122"/>
    </row>
    <row r="43" spans="1:15" s="821" customFormat="1" ht="12.6" customHeight="1">
      <c r="A43" s="912"/>
      <c r="B43" s="968"/>
      <c r="C43" s="967"/>
      <c r="D43" s="966"/>
      <c r="E43" s="914"/>
      <c r="F43" s="940"/>
      <c r="G43" s="843"/>
      <c r="H43" s="1"/>
    </row>
    <row r="44" spans="1:15" s="821" customFormat="1" ht="26.7" customHeight="1">
      <c r="A44" s="1123" t="s">
        <v>2925</v>
      </c>
      <c r="B44" s="913"/>
      <c r="C44" s="838" t="s">
        <v>1486</v>
      </c>
      <c r="D44" s="914" t="s">
        <v>21</v>
      </c>
      <c r="E44" s="915">
        <v>1</v>
      </c>
      <c r="F44" s="940"/>
      <c r="G44" s="843"/>
      <c r="H44" s="1"/>
    </row>
    <row r="45" spans="1:15" s="821" customFormat="1" ht="12" customHeight="1">
      <c r="A45" s="1123"/>
      <c r="B45" s="913"/>
      <c r="C45" s="838"/>
      <c r="D45" s="914"/>
      <c r="E45" s="915"/>
      <c r="F45" s="963"/>
      <c r="G45" s="843"/>
      <c r="H45" s="1"/>
    </row>
    <row r="46" spans="1:15" s="821" customFormat="1" ht="15" customHeight="1">
      <c r="A46" s="912" t="s">
        <v>2926</v>
      </c>
      <c r="B46" s="968"/>
      <c r="C46" s="967" t="s">
        <v>1485</v>
      </c>
      <c r="D46" s="969" t="s">
        <v>21</v>
      </c>
      <c r="E46" s="914">
        <v>2</v>
      </c>
      <c r="F46" s="940"/>
      <c r="G46" s="843"/>
      <c r="H46" s="1"/>
    </row>
    <row r="47" spans="1:15" s="821" customFormat="1" ht="12.6" customHeight="1">
      <c r="A47" s="912"/>
      <c r="B47" s="968"/>
      <c r="C47" s="967"/>
      <c r="D47" s="969"/>
      <c r="E47" s="914"/>
      <c r="F47" s="940"/>
      <c r="G47" s="843"/>
      <c r="H47" s="1"/>
    </row>
    <row r="48" spans="1:15" s="821" customFormat="1" ht="26.7" customHeight="1">
      <c r="A48" s="1123" t="s">
        <v>2927</v>
      </c>
      <c r="B48" s="913"/>
      <c r="C48" s="838" t="s">
        <v>1484</v>
      </c>
      <c r="D48" s="914" t="s">
        <v>240</v>
      </c>
      <c r="E48" s="915">
        <v>1</v>
      </c>
      <c r="F48" s="940"/>
      <c r="G48" s="843"/>
      <c r="H48" s="1"/>
    </row>
    <row r="49" spans="1:8" s="821" customFormat="1" ht="12.6" customHeight="1">
      <c r="A49" s="912"/>
      <c r="B49" s="968"/>
      <c r="C49" s="967"/>
      <c r="D49" s="969"/>
      <c r="E49" s="914"/>
      <c r="F49" s="940"/>
      <c r="G49" s="843"/>
      <c r="H49" s="1"/>
    </row>
    <row r="50" spans="1:8" s="821" customFormat="1" ht="12.6" customHeight="1">
      <c r="A50" s="912"/>
      <c r="B50" s="968"/>
      <c r="C50" s="967"/>
      <c r="D50" s="969"/>
      <c r="E50" s="914"/>
      <c r="F50" s="940"/>
      <c r="G50" s="843"/>
      <c r="H50" s="1"/>
    </row>
    <row r="51" spans="1:8" s="821" customFormat="1" ht="26.7" customHeight="1">
      <c r="A51" s="1123"/>
      <c r="B51" s="913"/>
      <c r="C51" s="838"/>
      <c r="D51" s="914"/>
      <c r="E51" s="915"/>
      <c r="F51" s="940"/>
      <c r="G51" s="843"/>
      <c r="H51" s="1"/>
    </row>
    <row r="52" spans="1:8" s="821" customFormat="1" ht="19.95" customHeight="1">
      <c r="A52" s="1123"/>
      <c r="B52" s="913"/>
      <c r="C52" s="838"/>
      <c r="D52" s="914"/>
      <c r="E52" s="915"/>
      <c r="F52" s="940"/>
      <c r="G52" s="843"/>
      <c r="H52" s="1"/>
    </row>
    <row r="53" spans="1:8" s="821" customFormat="1" ht="15" customHeight="1" thickBot="1">
      <c r="A53" s="912"/>
      <c r="B53" s="968"/>
      <c r="C53" s="967"/>
      <c r="D53" s="969"/>
      <c r="E53" s="914"/>
      <c r="F53" s="940"/>
      <c r="G53" s="843"/>
      <c r="H53" s="1"/>
    </row>
    <row r="54" spans="1:8" s="821" customFormat="1" ht="13.8" thickBot="1">
      <c r="A54" s="1264"/>
      <c r="B54" s="1265"/>
      <c r="C54" s="1266" t="s">
        <v>79</v>
      </c>
      <c r="D54" s="1267"/>
      <c r="E54" s="1268"/>
      <c r="F54" s="1269" t="s">
        <v>18</v>
      </c>
      <c r="G54" s="1270"/>
      <c r="H54" s="1"/>
    </row>
    <row r="55" spans="1:8" s="821" customFormat="1" ht="12.45" customHeight="1">
      <c r="A55" s="1258"/>
      <c r="B55" s="1259"/>
      <c r="C55" s="1260" t="s">
        <v>80</v>
      </c>
      <c r="D55" s="1261"/>
      <c r="E55" s="460"/>
      <c r="F55" s="1262" t="s">
        <v>18</v>
      </c>
      <c r="G55" s="1263"/>
      <c r="H55" s="1"/>
    </row>
    <row r="56" spans="1:8" s="821" customFormat="1" ht="12" customHeight="1">
      <c r="A56" s="1123"/>
      <c r="B56" s="913"/>
      <c r="C56" s="838"/>
      <c r="D56" s="914"/>
      <c r="E56" s="915"/>
      <c r="F56" s="963"/>
      <c r="G56" s="843"/>
      <c r="H56" s="1"/>
    </row>
    <row r="57" spans="1:8" s="821" customFormat="1" ht="12.75" customHeight="1">
      <c r="A57" s="912"/>
      <c r="B57" s="968"/>
      <c r="C57" s="974" t="s">
        <v>1483</v>
      </c>
      <c r="D57" s="969"/>
      <c r="E57" s="914"/>
      <c r="F57" s="940"/>
      <c r="G57" s="843"/>
      <c r="H57" s="1"/>
    </row>
    <row r="58" spans="1:8" s="821" customFormat="1" ht="10.95" customHeight="1">
      <c r="A58" s="912"/>
      <c r="B58" s="968"/>
      <c r="C58" s="967"/>
      <c r="D58" s="969"/>
      <c r="E58" s="914"/>
      <c r="F58" s="940"/>
      <c r="G58" s="843"/>
      <c r="H58" s="1"/>
    </row>
    <row r="59" spans="1:8" s="821" customFormat="1" ht="26.4">
      <c r="A59" s="912" t="s">
        <v>2928</v>
      </c>
      <c r="B59" s="968"/>
      <c r="C59" s="967" t="s">
        <v>1816</v>
      </c>
      <c r="D59" s="969" t="s">
        <v>21</v>
      </c>
      <c r="E59" s="914">
        <v>2</v>
      </c>
      <c r="F59" s="940"/>
      <c r="G59" s="843"/>
      <c r="H59" s="1"/>
    </row>
    <row r="60" spans="1:8" s="821" customFormat="1">
      <c r="A60" s="912"/>
      <c r="B60" s="968"/>
      <c r="C60" s="967"/>
      <c r="D60" s="969"/>
      <c r="E60" s="914"/>
      <c r="F60" s="940"/>
      <c r="G60" s="843"/>
      <c r="H60" s="1"/>
    </row>
    <row r="61" spans="1:8" s="821" customFormat="1" ht="26.4">
      <c r="A61" s="912" t="s">
        <v>2929</v>
      </c>
      <c r="B61" s="968"/>
      <c r="C61" s="967" t="s">
        <v>1817</v>
      </c>
      <c r="D61" s="969" t="s">
        <v>21</v>
      </c>
      <c r="E61" s="914">
        <v>1</v>
      </c>
      <c r="F61" s="940"/>
      <c r="G61" s="843"/>
      <c r="H61" s="1"/>
    </row>
    <row r="62" spans="1:8" s="821" customFormat="1" ht="12.6" customHeight="1">
      <c r="A62" s="912"/>
      <c r="B62" s="968"/>
      <c r="C62" s="967"/>
      <c r="D62" s="969"/>
      <c r="E62" s="914"/>
      <c r="F62" s="940"/>
      <c r="G62" s="843"/>
      <c r="H62" s="1"/>
    </row>
    <row r="63" spans="1:8" s="821" customFormat="1" ht="13.95" customHeight="1">
      <c r="A63" s="912" t="s">
        <v>2930</v>
      </c>
      <c r="B63" s="968"/>
      <c r="C63" s="967" t="s">
        <v>1818</v>
      </c>
      <c r="D63" s="969" t="s">
        <v>21</v>
      </c>
      <c r="E63" s="914">
        <v>2</v>
      </c>
      <c r="F63" s="940"/>
      <c r="G63" s="843"/>
      <c r="H63" s="1"/>
    </row>
    <row r="64" spans="1:8" s="821" customFormat="1" ht="13.2" customHeight="1">
      <c r="A64" s="912"/>
      <c r="B64" s="968"/>
      <c r="C64" s="967"/>
      <c r="D64" s="969"/>
      <c r="E64" s="914"/>
      <c r="F64" s="940"/>
      <c r="G64" s="843"/>
      <c r="H64" s="1"/>
    </row>
    <row r="65" spans="1:8" s="821" customFormat="1" ht="26.4">
      <c r="A65" s="912" t="s">
        <v>2931</v>
      </c>
      <c r="B65" s="1087"/>
      <c r="C65" s="1257" t="s">
        <v>2832</v>
      </c>
      <c r="D65" s="1271" t="s">
        <v>21</v>
      </c>
      <c r="E65" s="1084">
        <v>1</v>
      </c>
      <c r="F65" s="1085"/>
      <c r="G65" s="1088"/>
      <c r="H65" s="1"/>
    </row>
    <row r="66" spans="1:8" s="821" customFormat="1">
      <c r="A66" s="1273"/>
      <c r="B66" s="1087"/>
      <c r="C66" s="1257"/>
      <c r="D66" s="1271"/>
      <c r="E66" s="1084"/>
      <c r="F66" s="1085"/>
      <c r="G66" s="1088"/>
      <c r="H66" s="1"/>
    </row>
    <row r="67" spans="1:8" s="821" customFormat="1" ht="26.4">
      <c r="A67" s="912" t="s">
        <v>2932</v>
      </c>
      <c r="B67" s="913"/>
      <c r="C67" s="838" t="s">
        <v>2833</v>
      </c>
      <c r="D67" s="914" t="s">
        <v>240</v>
      </c>
      <c r="E67" s="915">
        <v>1</v>
      </c>
      <c r="F67" s="940"/>
      <c r="G67" s="843"/>
      <c r="H67" s="1"/>
    </row>
    <row r="68" spans="1:8" s="821" customFormat="1" ht="13.2" customHeight="1">
      <c r="A68" s="912"/>
      <c r="B68" s="968"/>
      <c r="C68" s="967"/>
      <c r="D68" s="969"/>
      <c r="E68" s="914"/>
      <c r="F68" s="940"/>
      <c r="G68" s="843"/>
      <c r="H68" s="1"/>
    </row>
    <row r="69" spans="1:8" s="821" customFormat="1" ht="40.5" customHeight="1">
      <c r="A69" s="1123" t="s">
        <v>2933</v>
      </c>
      <c r="B69" s="913"/>
      <c r="C69" s="838" t="s">
        <v>2834</v>
      </c>
      <c r="D69" s="914" t="s">
        <v>240</v>
      </c>
      <c r="E69" s="915">
        <v>1</v>
      </c>
      <c r="F69" s="940"/>
      <c r="G69" s="843"/>
      <c r="H69" s="1"/>
    </row>
    <row r="70" spans="1:8" s="821" customFormat="1">
      <c r="A70" s="912"/>
      <c r="B70" s="968"/>
      <c r="C70" s="967"/>
      <c r="D70" s="966"/>
      <c r="E70" s="914"/>
      <c r="F70" s="940"/>
      <c r="G70" s="843"/>
      <c r="H70" s="1"/>
    </row>
    <row r="71" spans="1:8" s="821" customFormat="1">
      <c r="A71" s="1124"/>
      <c r="B71" s="913"/>
      <c r="C71" s="832" t="s">
        <v>1481</v>
      </c>
      <c r="D71" s="837"/>
      <c r="E71" s="914"/>
      <c r="F71" s="940"/>
      <c r="G71" s="843"/>
      <c r="H71" s="1"/>
    </row>
    <row r="72" spans="1:8" s="821" customFormat="1" ht="39.6">
      <c r="A72" s="1123"/>
      <c r="B72" s="913"/>
      <c r="C72" s="838" t="s">
        <v>1480</v>
      </c>
      <c r="D72" s="914"/>
      <c r="E72" s="915"/>
      <c r="F72" s="940"/>
      <c r="G72" s="843"/>
      <c r="H72" s="1"/>
    </row>
    <row r="73" spans="1:8" s="821" customFormat="1">
      <c r="A73" s="1123"/>
      <c r="B73" s="913"/>
      <c r="C73" s="832"/>
      <c r="D73" s="914"/>
      <c r="E73" s="915"/>
      <c r="F73" s="940"/>
      <c r="G73" s="843"/>
      <c r="H73" s="1"/>
    </row>
    <row r="74" spans="1:8" s="821" customFormat="1" ht="39.6">
      <c r="A74" s="1123" t="s">
        <v>2934</v>
      </c>
      <c r="B74" s="913"/>
      <c r="C74" s="838" t="s">
        <v>1479</v>
      </c>
      <c r="D74" s="914" t="s">
        <v>21</v>
      </c>
      <c r="E74" s="915">
        <v>1</v>
      </c>
      <c r="F74" s="940"/>
      <c r="G74" s="843"/>
      <c r="H74" s="1"/>
    </row>
    <row r="75" spans="1:8" s="821" customFormat="1" ht="10.95" customHeight="1">
      <c r="A75" s="1123"/>
      <c r="B75" s="913"/>
      <c r="C75" s="838"/>
      <c r="D75" s="914"/>
      <c r="E75" s="915"/>
      <c r="F75" s="940"/>
      <c r="G75" s="843"/>
      <c r="H75" s="1"/>
    </row>
    <row r="76" spans="1:8" s="821" customFormat="1" ht="39.6">
      <c r="A76" s="1123" t="s">
        <v>2935</v>
      </c>
      <c r="B76" s="913"/>
      <c r="C76" s="838" t="s">
        <v>1478</v>
      </c>
      <c r="D76" s="914" t="s">
        <v>21</v>
      </c>
      <c r="E76" s="915">
        <v>1</v>
      </c>
      <c r="F76" s="940"/>
      <c r="G76" s="843"/>
      <c r="H76" s="1"/>
    </row>
    <row r="77" spans="1:8" s="821" customFormat="1" ht="10.95" customHeight="1">
      <c r="A77" s="1123"/>
      <c r="B77" s="913"/>
      <c r="C77" s="838"/>
      <c r="D77" s="914"/>
      <c r="E77" s="915"/>
      <c r="F77" s="940"/>
      <c r="G77" s="843"/>
      <c r="H77" s="1"/>
    </row>
    <row r="78" spans="1:8" s="821" customFormat="1" ht="26.4">
      <c r="A78" s="1124"/>
      <c r="B78" s="945" t="s">
        <v>7</v>
      </c>
      <c r="C78" s="832" t="s">
        <v>1477</v>
      </c>
      <c r="D78" s="914"/>
      <c r="E78" s="915"/>
      <c r="F78" s="940"/>
      <c r="G78" s="843"/>
      <c r="H78" s="1"/>
    </row>
    <row r="79" spans="1:8" s="821" customFormat="1" ht="39.6">
      <c r="A79" s="1123"/>
      <c r="B79" s="913"/>
      <c r="C79" s="838" t="s">
        <v>1467</v>
      </c>
      <c r="D79" s="914"/>
      <c r="E79" s="915"/>
      <c r="F79" s="940"/>
      <c r="G79" s="843"/>
      <c r="H79" s="1"/>
    </row>
    <row r="80" spans="1:8" s="821" customFormat="1" ht="11.7" customHeight="1">
      <c r="A80" s="1123"/>
      <c r="B80" s="913"/>
      <c r="C80" s="838"/>
      <c r="D80" s="914"/>
      <c r="E80" s="915"/>
      <c r="F80" s="940"/>
      <c r="G80" s="843"/>
      <c r="H80" s="1"/>
    </row>
    <row r="81" spans="1:8" s="821" customFormat="1" ht="39.6">
      <c r="A81" s="1123" t="s">
        <v>2936</v>
      </c>
      <c r="B81" s="913"/>
      <c r="C81" s="1281" t="s">
        <v>2835</v>
      </c>
      <c r="D81" s="914" t="s">
        <v>21</v>
      </c>
      <c r="E81" s="915">
        <v>2</v>
      </c>
      <c r="F81" s="940"/>
      <c r="G81" s="843"/>
      <c r="H81" s="1"/>
    </row>
    <row r="82" spans="1:8" s="821" customFormat="1" ht="11.7" customHeight="1">
      <c r="A82" s="1388"/>
      <c r="B82" s="913"/>
      <c r="C82" s="838"/>
      <c r="D82" s="914"/>
      <c r="E82" s="915"/>
      <c r="F82" s="940"/>
      <c r="G82" s="843"/>
      <c r="H82" s="1"/>
    </row>
    <row r="83" spans="1:8" s="821" customFormat="1" ht="39.75" customHeight="1">
      <c r="A83" s="1123" t="s">
        <v>2937</v>
      </c>
      <c r="B83" s="913"/>
      <c r="C83" s="1281" t="s">
        <v>1819</v>
      </c>
      <c r="D83" s="914" t="s">
        <v>240</v>
      </c>
      <c r="E83" s="915">
        <v>1</v>
      </c>
      <c r="F83" s="940"/>
      <c r="G83" s="843"/>
      <c r="H83" s="1"/>
    </row>
    <row r="84" spans="1:8" s="821" customFormat="1" ht="11.7" customHeight="1">
      <c r="A84" s="1123"/>
      <c r="B84" s="913"/>
      <c r="C84" s="838"/>
      <c r="D84" s="914"/>
      <c r="E84" s="915"/>
      <c r="F84" s="940"/>
      <c r="G84" s="843"/>
      <c r="H84" s="1"/>
    </row>
    <row r="85" spans="1:8" s="821" customFormat="1" ht="26.4">
      <c r="A85" s="1123" t="s">
        <v>2938</v>
      </c>
      <c r="B85" s="913"/>
      <c r="C85" s="1281" t="s">
        <v>1820</v>
      </c>
      <c r="D85" s="914" t="s">
        <v>21</v>
      </c>
      <c r="E85" s="915">
        <v>1</v>
      </c>
      <c r="F85" s="940"/>
      <c r="G85" s="843"/>
      <c r="H85" s="1"/>
    </row>
    <row r="86" spans="1:8" s="821" customFormat="1" ht="11.7" customHeight="1">
      <c r="A86" s="1123"/>
      <c r="B86" s="913"/>
      <c r="C86" s="838"/>
      <c r="D86" s="914"/>
      <c r="E86" s="915"/>
      <c r="F86" s="940"/>
      <c r="G86" s="843"/>
      <c r="H86" s="1"/>
    </row>
    <row r="87" spans="1:8" s="821" customFormat="1" ht="26.1" customHeight="1">
      <c r="A87" s="1123" t="s">
        <v>2939</v>
      </c>
      <c r="B87" s="913"/>
      <c r="C87" s="838" t="s">
        <v>2836</v>
      </c>
      <c r="D87" s="914" t="s">
        <v>240</v>
      </c>
      <c r="E87" s="915">
        <v>1</v>
      </c>
      <c r="F87" s="940"/>
      <c r="G87" s="843"/>
      <c r="H87" s="1"/>
    </row>
    <row r="88" spans="1:8" s="821" customFormat="1">
      <c r="A88" s="1123"/>
      <c r="B88" s="913"/>
      <c r="C88" s="838"/>
      <c r="D88" s="914"/>
      <c r="E88" s="915"/>
      <c r="F88" s="940"/>
      <c r="G88" s="843"/>
      <c r="H88" s="1"/>
    </row>
    <row r="89" spans="1:8" s="821" customFormat="1" ht="27.6" customHeight="1">
      <c r="A89" s="1123" t="s">
        <v>2940</v>
      </c>
      <c r="B89" s="913"/>
      <c r="C89" s="838" t="s">
        <v>2837</v>
      </c>
      <c r="D89" s="1084" t="s">
        <v>21</v>
      </c>
      <c r="E89" s="1272">
        <v>1</v>
      </c>
      <c r="F89" s="1085"/>
      <c r="G89" s="1088"/>
      <c r="H89" s="1"/>
    </row>
    <row r="90" spans="1:8" s="821" customFormat="1">
      <c r="A90" s="1123"/>
      <c r="B90" s="913"/>
      <c r="C90" s="838"/>
      <c r="D90" s="914"/>
      <c r="E90" s="915"/>
      <c r="F90" s="940"/>
      <c r="G90" s="843"/>
      <c r="H90" s="1"/>
    </row>
    <row r="91" spans="1:8" s="821" customFormat="1" ht="27.6" customHeight="1">
      <c r="A91" s="1123"/>
      <c r="B91" s="913"/>
      <c r="C91" s="1281" t="s">
        <v>2838</v>
      </c>
      <c r="D91" s="1084" t="s">
        <v>240</v>
      </c>
      <c r="E91" s="1272">
        <v>1</v>
      </c>
      <c r="F91" s="1085"/>
      <c r="G91" s="1088"/>
      <c r="H91" s="1"/>
    </row>
    <row r="92" spans="1:8" s="821" customFormat="1">
      <c r="A92" s="1123"/>
      <c r="B92" s="913"/>
      <c r="C92" s="838"/>
      <c r="D92" s="914"/>
      <c r="E92" s="915"/>
      <c r="F92" s="940"/>
      <c r="G92" s="843"/>
      <c r="H92" s="1"/>
    </row>
    <row r="93" spans="1:8" s="821" customFormat="1" ht="26.4">
      <c r="A93" s="1123" t="s">
        <v>2941</v>
      </c>
      <c r="B93" s="913"/>
      <c r="C93" s="838" t="s">
        <v>1476</v>
      </c>
      <c r="D93" s="914" t="s">
        <v>21</v>
      </c>
      <c r="E93" s="915">
        <v>1</v>
      </c>
      <c r="F93" s="940"/>
      <c r="G93" s="843"/>
      <c r="H93" s="1"/>
    </row>
    <row r="94" spans="1:8" s="821" customFormat="1">
      <c r="A94" s="1123"/>
      <c r="B94" s="913"/>
      <c r="C94" s="838"/>
      <c r="D94" s="914"/>
      <c r="E94" s="915"/>
      <c r="F94" s="940"/>
      <c r="G94" s="843"/>
      <c r="H94" s="1"/>
    </row>
    <row r="95" spans="1:8" s="821" customFormat="1" ht="26.4">
      <c r="A95" s="1124"/>
      <c r="B95" s="945" t="s">
        <v>7</v>
      </c>
      <c r="C95" s="832" t="s">
        <v>1475</v>
      </c>
      <c r="D95" s="914"/>
      <c r="E95" s="915"/>
      <c r="F95" s="940"/>
      <c r="G95" s="843"/>
      <c r="H95" s="1"/>
    </row>
    <row r="96" spans="1:8" ht="13.35" customHeight="1">
      <c r="A96" s="1123"/>
      <c r="B96" s="913"/>
      <c r="C96" s="838" t="s">
        <v>1474</v>
      </c>
      <c r="D96" s="914"/>
      <c r="E96" s="915"/>
      <c r="F96" s="940"/>
      <c r="G96" s="843"/>
    </row>
    <row r="97" spans="1:16384" s="224" customFormat="1" ht="10.95" customHeight="1">
      <c r="A97" s="1123"/>
      <c r="B97" s="913"/>
      <c r="C97" s="838"/>
      <c r="D97" s="914"/>
      <c r="E97" s="915"/>
      <c r="F97" s="940"/>
      <c r="G97" s="843"/>
    </row>
    <row r="98" spans="1:16384" ht="12.75" customHeight="1">
      <c r="A98" s="1123" t="s">
        <v>2942</v>
      </c>
      <c r="B98" s="913"/>
      <c r="C98" s="838" t="s">
        <v>1473</v>
      </c>
      <c r="D98" s="914" t="s">
        <v>21</v>
      </c>
      <c r="E98" s="915">
        <v>1</v>
      </c>
      <c r="F98" s="940"/>
      <c r="G98" s="843"/>
    </row>
    <row r="99" spans="1:16384" ht="12" customHeight="1">
      <c r="A99" s="1123"/>
      <c r="B99" s="913"/>
      <c r="C99" s="838"/>
      <c r="D99" s="914"/>
      <c r="E99" s="915"/>
      <c r="F99" s="940"/>
      <c r="G99" s="843"/>
    </row>
    <row r="100" spans="1:16384" ht="14.1" customHeight="1">
      <c r="A100" s="1123" t="s">
        <v>2943</v>
      </c>
      <c r="B100" s="913"/>
      <c r="C100" s="838" t="s">
        <v>1472</v>
      </c>
      <c r="D100" s="914" t="s">
        <v>21</v>
      </c>
      <c r="E100" s="915">
        <v>2</v>
      </c>
      <c r="F100" s="940"/>
      <c r="G100" s="843"/>
    </row>
    <row r="101" spans="1:16384" ht="11.7" customHeight="1">
      <c r="A101" s="1123"/>
      <c r="B101" s="913"/>
      <c r="C101" s="838"/>
      <c r="D101" s="914"/>
      <c r="E101" s="915"/>
      <c r="F101" s="940"/>
      <c r="G101" s="843"/>
    </row>
    <row r="102" spans="1:16384" ht="13.2" customHeight="1">
      <c r="A102" s="1123" t="s">
        <v>2944</v>
      </c>
      <c r="B102" s="913"/>
      <c r="C102" s="838" t="s">
        <v>1471</v>
      </c>
      <c r="D102" s="914" t="s">
        <v>21</v>
      </c>
      <c r="E102" s="915">
        <v>2</v>
      </c>
      <c r="F102" s="940"/>
      <c r="G102" s="843"/>
    </row>
    <row r="103" spans="1:16384" ht="12.75" customHeight="1">
      <c r="A103" s="1123"/>
      <c r="B103" s="913"/>
      <c r="C103" s="838"/>
      <c r="D103" s="914"/>
      <c r="E103" s="915"/>
      <c r="F103" s="940"/>
      <c r="G103" s="843"/>
    </row>
    <row r="104" spans="1:16384" ht="39.75" customHeight="1">
      <c r="A104" s="1123" t="s">
        <v>2945</v>
      </c>
      <c r="B104" s="913"/>
      <c r="C104" s="838" t="s">
        <v>1470</v>
      </c>
      <c r="D104" s="914" t="s">
        <v>240</v>
      </c>
      <c r="E104" s="915">
        <v>1</v>
      </c>
      <c r="F104" s="940"/>
      <c r="G104" s="843"/>
    </row>
    <row r="105" spans="1:16384" ht="13.2" customHeight="1">
      <c r="A105" s="1123"/>
      <c r="B105" s="913"/>
      <c r="C105" s="838"/>
      <c r="D105" s="914"/>
      <c r="E105" s="915"/>
      <c r="F105" s="940"/>
      <c r="G105" s="843"/>
    </row>
    <row r="106" spans="1:16384" ht="12.75" customHeight="1" thickBot="1">
      <c r="A106" s="1123"/>
      <c r="B106" s="913"/>
      <c r="C106" s="838"/>
      <c r="D106" s="914"/>
      <c r="E106" s="915"/>
      <c r="F106" s="940"/>
      <c r="G106" s="843"/>
      <c r="H106" s="1387"/>
      <c r="AF106" s="908"/>
      <c r="AG106" s="838"/>
      <c r="AH106" s="833"/>
      <c r="AI106" s="833"/>
      <c r="AJ106" s="908"/>
      <c r="AK106" s="838"/>
      <c r="AL106" s="833"/>
      <c r="AM106" s="833"/>
      <c r="AN106" s="908"/>
      <c r="AO106" s="838"/>
      <c r="AP106" s="833"/>
      <c r="AQ106" s="833"/>
      <c r="AR106" s="908"/>
      <c r="AS106" s="838"/>
      <c r="AT106" s="833"/>
      <c r="AU106" s="833"/>
      <c r="AV106" s="908"/>
      <c r="AW106" s="838"/>
      <c r="AX106" s="833"/>
      <c r="AY106" s="833"/>
      <c r="AZ106" s="908"/>
      <c r="BA106" s="838"/>
      <c r="BB106" s="833"/>
      <c r="BC106" s="833"/>
      <c r="BD106" s="908"/>
      <c r="BE106" s="838"/>
      <c r="BF106" s="833"/>
      <c r="BG106" s="833"/>
      <c r="BH106" s="908"/>
      <c r="BI106" s="838"/>
      <c r="BJ106" s="833"/>
      <c r="BK106" s="833"/>
      <c r="BL106" s="908"/>
      <c r="BM106" s="838"/>
      <c r="BN106" s="833"/>
      <c r="BO106" s="833"/>
      <c r="BP106" s="908"/>
      <c r="BQ106" s="838"/>
      <c r="BR106" s="833"/>
      <c r="BS106" s="833"/>
      <c r="BT106" s="908"/>
      <c r="BU106" s="838"/>
      <c r="BV106" s="833"/>
      <c r="BW106" s="833"/>
      <c r="BX106" s="908"/>
      <c r="BY106" s="838"/>
      <c r="BZ106" s="833"/>
      <c r="CA106" s="833"/>
      <c r="CB106" s="908"/>
      <c r="CC106" s="838"/>
      <c r="CD106" s="833"/>
      <c r="CE106" s="833"/>
      <c r="CF106" s="908"/>
      <c r="CG106" s="838"/>
      <c r="CH106" s="833"/>
      <c r="CI106" s="833"/>
      <c r="CJ106" s="908"/>
      <c r="CK106" s="838"/>
      <c r="CL106" s="833"/>
      <c r="CM106" s="833"/>
      <c r="CN106" s="908"/>
      <c r="CO106" s="838"/>
      <c r="CP106" s="833"/>
      <c r="CQ106" s="833"/>
      <c r="CR106" s="908"/>
      <c r="CS106" s="838"/>
      <c r="CT106" s="833"/>
      <c r="CU106" s="833"/>
      <c r="CV106" s="908"/>
      <c r="CW106" s="838"/>
      <c r="CX106" s="833"/>
      <c r="CY106" s="833"/>
      <c r="CZ106" s="908"/>
      <c r="DA106" s="838"/>
      <c r="DB106" s="833"/>
      <c r="DC106" s="833"/>
      <c r="DD106" s="908"/>
      <c r="DE106" s="838"/>
      <c r="DF106" s="833"/>
      <c r="DG106" s="833"/>
      <c r="DH106" s="908"/>
      <c r="DI106" s="838"/>
      <c r="DJ106" s="833"/>
      <c r="DK106" s="833"/>
      <c r="DL106" s="908"/>
      <c r="DM106" s="838"/>
      <c r="DN106" s="833"/>
      <c r="DO106" s="833"/>
      <c r="DP106" s="908"/>
      <c r="DQ106" s="838"/>
      <c r="DR106" s="833"/>
      <c r="DS106" s="833"/>
      <c r="DT106" s="908"/>
      <c r="DU106" s="838"/>
      <c r="DV106" s="833"/>
      <c r="DW106" s="833"/>
      <c r="DX106" s="908"/>
      <c r="DY106" s="838"/>
      <c r="DZ106" s="833"/>
      <c r="EA106" s="833"/>
      <c r="EB106" s="908"/>
      <c r="EC106" s="838"/>
      <c r="ED106" s="833"/>
      <c r="EE106" s="833"/>
      <c r="EF106" s="908"/>
      <c r="EG106" s="838"/>
      <c r="EH106" s="833"/>
      <c r="EI106" s="833"/>
      <c r="EJ106" s="908"/>
      <c r="EK106" s="838"/>
      <c r="EL106" s="833"/>
      <c r="EM106" s="833"/>
      <c r="EN106" s="908"/>
      <c r="EO106" s="838"/>
      <c r="EP106" s="833"/>
      <c r="EQ106" s="833"/>
      <c r="ER106" s="908"/>
      <c r="ES106" s="838"/>
      <c r="ET106" s="833"/>
      <c r="EU106" s="833"/>
      <c r="EV106" s="908"/>
      <c r="EW106" s="838"/>
      <c r="EX106" s="833"/>
      <c r="EY106" s="833"/>
      <c r="EZ106" s="908"/>
      <c r="FA106" s="838"/>
      <c r="FB106" s="833"/>
      <c r="FC106" s="833"/>
      <c r="FD106" s="908"/>
      <c r="FE106" s="838"/>
      <c r="FF106" s="833"/>
      <c r="FG106" s="833"/>
      <c r="FH106" s="908"/>
      <c r="FI106" s="838"/>
      <c r="FJ106" s="833"/>
      <c r="FK106" s="833"/>
      <c r="FL106" s="908"/>
      <c r="FM106" s="838"/>
      <c r="FN106" s="833"/>
      <c r="FO106" s="833"/>
      <c r="FP106" s="908"/>
      <c r="FQ106" s="838"/>
      <c r="FR106" s="833"/>
      <c r="FS106" s="833"/>
      <c r="FT106" s="908"/>
      <c r="FU106" s="838"/>
      <c r="FV106" s="833"/>
      <c r="FW106" s="833"/>
      <c r="FX106" s="908"/>
      <c r="FY106" s="838"/>
      <c r="FZ106" s="833"/>
      <c r="GA106" s="833"/>
      <c r="GB106" s="908"/>
      <c r="GC106" s="838"/>
      <c r="GD106" s="833"/>
      <c r="GE106" s="833"/>
      <c r="GF106" s="908"/>
      <c r="GG106" s="838"/>
      <c r="GH106" s="833"/>
      <c r="GI106" s="833"/>
      <c r="GJ106" s="908"/>
      <c r="GK106" s="838"/>
      <c r="GL106" s="833"/>
      <c r="GM106" s="833"/>
      <c r="GN106" s="908"/>
      <c r="GO106" s="838"/>
      <c r="GP106" s="833"/>
      <c r="GQ106" s="833"/>
      <c r="GR106" s="908"/>
      <c r="GS106" s="838"/>
      <c r="GT106" s="833"/>
      <c r="GU106" s="833"/>
      <c r="GV106" s="908"/>
      <c r="GW106" s="838"/>
      <c r="GX106" s="833"/>
      <c r="GY106" s="833"/>
      <c r="GZ106" s="908"/>
      <c r="HA106" s="838"/>
      <c r="HB106" s="833"/>
      <c r="HC106" s="833"/>
      <c r="HD106" s="908"/>
      <c r="HE106" s="838"/>
      <c r="HF106" s="833"/>
      <c r="HG106" s="833"/>
      <c r="HH106" s="908"/>
      <c r="HI106" s="838"/>
      <c r="HJ106" s="833"/>
      <c r="HK106" s="833"/>
      <c r="HL106" s="908"/>
      <c r="HM106" s="838"/>
      <c r="HN106" s="833"/>
      <c r="HO106" s="833"/>
      <c r="HP106" s="908"/>
      <c r="HQ106" s="838"/>
      <c r="HR106" s="833"/>
      <c r="HS106" s="833"/>
      <c r="HT106" s="908"/>
      <c r="HU106" s="838"/>
      <c r="HV106" s="833"/>
      <c r="HW106" s="833"/>
      <c r="HX106" s="908"/>
      <c r="HY106" s="838"/>
      <c r="HZ106" s="833"/>
      <c r="IA106" s="833"/>
      <c r="IB106" s="908"/>
      <c r="IC106" s="838"/>
      <c r="ID106" s="833"/>
      <c r="IE106" s="833"/>
      <c r="IF106" s="908"/>
      <c r="IG106" s="838"/>
      <c r="IH106" s="833"/>
      <c r="II106" s="833"/>
      <c r="IJ106" s="908"/>
      <c r="IK106" s="838"/>
      <c r="IL106" s="833"/>
      <c r="IM106" s="833"/>
      <c r="IN106" s="908"/>
      <c r="IO106" s="838"/>
      <c r="IP106" s="833"/>
      <c r="IQ106" s="833"/>
      <c r="IR106" s="908"/>
      <c r="IS106" s="838"/>
      <c r="IT106" s="833"/>
      <c r="IU106" s="833"/>
      <c r="IV106" s="908"/>
      <c r="IW106" s="838"/>
      <c r="IX106" s="833"/>
      <c r="IY106" s="833"/>
      <c r="IZ106" s="908"/>
      <c r="JA106" s="838"/>
      <c r="JB106" s="833"/>
      <c r="JC106" s="833"/>
      <c r="JD106" s="908"/>
      <c r="JE106" s="838"/>
      <c r="JF106" s="833"/>
      <c r="JG106" s="833"/>
      <c r="JH106" s="908"/>
      <c r="JI106" s="838"/>
      <c r="JJ106" s="833"/>
      <c r="JK106" s="833"/>
      <c r="JL106" s="908"/>
      <c r="JM106" s="838"/>
      <c r="JN106" s="833"/>
      <c r="JO106" s="833"/>
      <c r="JP106" s="908"/>
      <c r="JQ106" s="838"/>
      <c r="JR106" s="833"/>
      <c r="JS106" s="833"/>
      <c r="JT106" s="908"/>
      <c r="JU106" s="838"/>
      <c r="JV106" s="833"/>
      <c r="JW106" s="833"/>
      <c r="JX106" s="908"/>
      <c r="JY106" s="838"/>
      <c r="JZ106" s="833"/>
      <c r="KA106" s="833"/>
      <c r="KB106" s="908"/>
      <c r="KC106" s="838"/>
      <c r="KD106" s="833"/>
      <c r="KE106" s="833"/>
      <c r="KF106" s="908"/>
      <c r="KG106" s="838"/>
      <c r="KH106" s="833"/>
      <c r="KI106" s="833"/>
      <c r="KJ106" s="908"/>
      <c r="KK106" s="838"/>
      <c r="KL106" s="833"/>
      <c r="KM106" s="833"/>
      <c r="KN106" s="908"/>
      <c r="KO106" s="838"/>
      <c r="KP106" s="833"/>
      <c r="KQ106" s="833"/>
      <c r="KR106" s="908"/>
      <c r="KS106" s="838"/>
      <c r="KT106" s="833"/>
      <c r="KU106" s="833"/>
      <c r="KV106" s="908"/>
      <c r="KW106" s="838"/>
      <c r="KX106" s="833"/>
      <c r="KY106" s="833"/>
      <c r="KZ106" s="908"/>
      <c r="LA106" s="838"/>
      <c r="LB106" s="833"/>
      <c r="LC106" s="833"/>
      <c r="LD106" s="908"/>
      <c r="LE106" s="838"/>
      <c r="LF106" s="833"/>
      <c r="LG106" s="833"/>
      <c r="LH106" s="908"/>
      <c r="LI106" s="838"/>
      <c r="LJ106" s="833"/>
      <c r="LK106" s="833"/>
      <c r="LL106" s="908"/>
      <c r="LM106" s="838"/>
      <c r="LN106" s="833"/>
      <c r="LO106" s="833"/>
      <c r="LP106" s="908"/>
      <c r="LQ106" s="838"/>
      <c r="LR106" s="833"/>
      <c r="LS106" s="833"/>
      <c r="LT106" s="908"/>
      <c r="LU106" s="838"/>
      <c r="LV106" s="833"/>
      <c r="LW106" s="833"/>
      <c r="LX106" s="908"/>
      <c r="LY106" s="838"/>
      <c r="LZ106" s="833"/>
      <c r="MA106" s="833"/>
      <c r="MB106" s="908"/>
      <c r="MC106" s="838"/>
      <c r="MD106" s="833"/>
      <c r="ME106" s="833"/>
      <c r="MF106" s="908"/>
      <c r="MG106" s="838"/>
      <c r="MH106" s="833"/>
      <c r="MI106" s="833"/>
      <c r="MJ106" s="908"/>
      <c r="MK106" s="838"/>
      <c r="ML106" s="833"/>
      <c r="MM106" s="833"/>
      <c r="MN106" s="908"/>
      <c r="MO106" s="838"/>
      <c r="MP106" s="833"/>
      <c r="MQ106" s="833"/>
      <c r="MR106" s="908"/>
      <c r="MS106" s="838"/>
      <c r="MT106" s="833"/>
      <c r="MU106" s="833"/>
      <c r="MV106" s="908"/>
      <c r="MW106" s="838"/>
      <c r="MX106" s="833"/>
      <c r="MY106" s="833"/>
      <c r="MZ106" s="908"/>
      <c r="NA106" s="838"/>
      <c r="NB106" s="833"/>
      <c r="NC106" s="833"/>
      <c r="ND106" s="908"/>
      <c r="NE106" s="838"/>
      <c r="NF106" s="833"/>
      <c r="NG106" s="833"/>
      <c r="NH106" s="908"/>
      <c r="NI106" s="838"/>
      <c r="NJ106" s="833"/>
      <c r="NK106" s="833"/>
      <c r="NL106" s="908"/>
      <c r="NM106" s="838"/>
      <c r="NN106" s="833"/>
      <c r="NO106" s="833"/>
      <c r="NP106" s="908"/>
      <c r="NQ106" s="838"/>
      <c r="NR106" s="833"/>
      <c r="NS106" s="833"/>
      <c r="NT106" s="908"/>
      <c r="NU106" s="838"/>
      <c r="NV106" s="833"/>
      <c r="NW106" s="833"/>
      <c r="NX106" s="908"/>
      <c r="NY106" s="838"/>
      <c r="NZ106" s="833"/>
      <c r="OA106" s="833"/>
      <c r="OB106" s="908"/>
      <c r="OC106" s="838"/>
      <c r="OD106" s="833"/>
      <c r="OE106" s="833"/>
      <c r="OF106" s="908"/>
      <c r="OG106" s="838"/>
      <c r="OH106" s="833"/>
      <c r="OI106" s="833"/>
      <c r="OJ106" s="908"/>
      <c r="OK106" s="838"/>
      <c r="OL106" s="833"/>
      <c r="OM106" s="833"/>
      <c r="ON106" s="908"/>
      <c r="OO106" s="838"/>
      <c r="OP106" s="833"/>
      <c r="OQ106" s="833"/>
      <c r="OR106" s="908"/>
      <c r="OS106" s="838"/>
      <c r="OT106" s="833"/>
      <c r="OU106" s="833"/>
      <c r="OV106" s="908"/>
      <c r="OW106" s="838"/>
      <c r="OX106" s="833"/>
      <c r="OY106" s="833"/>
      <c r="OZ106" s="908"/>
      <c r="PA106" s="838"/>
      <c r="PB106" s="833"/>
      <c r="PC106" s="833"/>
      <c r="PD106" s="908"/>
      <c r="PE106" s="838"/>
      <c r="PF106" s="833"/>
      <c r="PG106" s="833"/>
      <c r="PH106" s="908"/>
      <c r="PI106" s="838"/>
      <c r="PJ106" s="833"/>
      <c r="PK106" s="833"/>
      <c r="PL106" s="908"/>
      <c r="PM106" s="838"/>
      <c r="PN106" s="833"/>
      <c r="PO106" s="833"/>
      <c r="PP106" s="908"/>
      <c r="PQ106" s="838"/>
      <c r="PR106" s="833"/>
      <c r="PS106" s="833"/>
      <c r="PT106" s="908"/>
      <c r="PU106" s="838"/>
      <c r="PV106" s="833"/>
      <c r="PW106" s="833"/>
      <c r="PX106" s="908"/>
      <c r="PY106" s="838"/>
      <c r="PZ106" s="833"/>
      <c r="QA106" s="833"/>
      <c r="QB106" s="908"/>
      <c r="QC106" s="838"/>
      <c r="QD106" s="833"/>
      <c r="QE106" s="833"/>
      <c r="QF106" s="908"/>
      <c r="QG106" s="838"/>
      <c r="QH106" s="833"/>
      <c r="QI106" s="833"/>
      <c r="QJ106" s="908"/>
      <c r="QK106" s="838"/>
      <c r="QL106" s="833"/>
      <c r="QM106" s="833"/>
      <c r="QN106" s="908"/>
      <c r="QO106" s="838"/>
      <c r="QP106" s="833"/>
      <c r="QQ106" s="833"/>
      <c r="QR106" s="908"/>
      <c r="QS106" s="838"/>
      <c r="QT106" s="833"/>
      <c r="QU106" s="833"/>
      <c r="QV106" s="908"/>
      <c r="QW106" s="838"/>
      <c r="QX106" s="833"/>
      <c r="QY106" s="833"/>
      <c r="QZ106" s="908"/>
      <c r="RA106" s="838"/>
      <c r="RB106" s="833"/>
      <c r="RC106" s="833"/>
      <c r="RD106" s="908"/>
      <c r="RE106" s="838"/>
      <c r="RF106" s="833"/>
      <c r="RG106" s="833"/>
      <c r="RH106" s="908"/>
      <c r="RI106" s="838"/>
      <c r="RJ106" s="833"/>
      <c r="RK106" s="833"/>
      <c r="RL106" s="908"/>
      <c r="RM106" s="838"/>
      <c r="RN106" s="833"/>
      <c r="RO106" s="833"/>
      <c r="RP106" s="908"/>
      <c r="RQ106" s="838"/>
      <c r="RR106" s="833"/>
      <c r="RS106" s="833"/>
      <c r="RT106" s="908"/>
      <c r="RU106" s="838"/>
      <c r="RV106" s="833"/>
      <c r="RW106" s="833"/>
      <c r="RX106" s="908"/>
      <c r="RY106" s="838"/>
      <c r="RZ106" s="833"/>
      <c r="SA106" s="833"/>
      <c r="SB106" s="908"/>
      <c r="SC106" s="838"/>
      <c r="SD106" s="833"/>
      <c r="SE106" s="833"/>
      <c r="SF106" s="908"/>
      <c r="SG106" s="838"/>
      <c r="SH106" s="833"/>
      <c r="SI106" s="833"/>
      <c r="SJ106" s="908"/>
      <c r="SK106" s="838"/>
      <c r="SL106" s="833"/>
      <c r="SM106" s="833"/>
      <c r="SN106" s="908"/>
      <c r="SO106" s="838"/>
      <c r="SP106" s="833"/>
      <c r="SQ106" s="833"/>
      <c r="SR106" s="908"/>
      <c r="SS106" s="838"/>
      <c r="ST106" s="833"/>
      <c r="SU106" s="833"/>
      <c r="SV106" s="908"/>
      <c r="SW106" s="838"/>
      <c r="SX106" s="833"/>
      <c r="SY106" s="833"/>
      <c r="SZ106" s="908"/>
      <c r="TA106" s="838"/>
      <c r="TB106" s="833"/>
      <c r="TC106" s="833"/>
      <c r="TD106" s="908"/>
      <c r="TE106" s="838"/>
      <c r="TF106" s="833"/>
      <c r="TG106" s="833"/>
      <c r="TH106" s="908"/>
      <c r="TI106" s="838"/>
      <c r="TJ106" s="833"/>
      <c r="TK106" s="833"/>
      <c r="TL106" s="908"/>
      <c r="TM106" s="838"/>
      <c r="TN106" s="833"/>
      <c r="TO106" s="833"/>
      <c r="TP106" s="908"/>
      <c r="TQ106" s="838"/>
      <c r="TR106" s="833"/>
      <c r="TS106" s="833"/>
      <c r="TT106" s="908"/>
      <c r="TU106" s="838"/>
      <c r="TV106" s="833"/>
      <c r="TW106" s="833"/>
      <c r="TX106" s="908"/>
      <c r="TY106" s="838"/>
      <c r="TZ106" s="833"/>
      <c r="UA106" s="833"/>
      <c r="UB106" s="908"/>
      <c r="UC106" s="838"/>
      <c r="UD106" s="833"/>
      <c r="UE106" s="833"/>
      <c r="UF106" s="908"/>
      <c r="UG106" s="838"/>
      <c r="UH106" s="833"/>
      <c r="UI106" s="833"/>
      <c r="UJ106" s="908"/>
      <c r="UK106" s="838"/>
      <c r="UL106" s="833"/>
      <c r="UM106" s="833"/>
      <c r="UN106" s="908"/>
      <c r="UO106" s="838"/>
      <c r="UP106" s="833"/>
      <c r="UQ106" s="833"/>
      <c r="UR106" s="908"/>
      <c r="US106" s="838"/>
      <c r="UT106" s="833"/>
      <c r="UU106" s="833"/>
      <c r="UV106" s="908"/>
      <c r="UW106" s="838"/>
      <c r="UX106" s="833"/>
      <c r="UY106" s="833"/>
      <c r="UZ106" s="908"/>
      <c r="VA106" s="838"/>
      <c r="VB106" s="833"/>
      <c r="VC106" s="833"/>
      <c r="VD106" s="908"/>
      <c r="VE106" s="838"/>
      <c r="VF106" s="833"/>
      <c r="VG106" s="833"/>
      <c r="VH106" s="908"/>
      <c r="VI106" s="838"/>
      <c r="VJ106" s="833"/>
      <c r="VK106" s="833"/>
      <c r="VL106" s="908"/>
      <c r="VM106" s="838"/>
      <c r="VN106" s="833"/>
      <c r="VO106" s="833"/>
      <c r="VP106" s="908"/>
      <c r="VQ106" s="838"/>
      <c r="VR106" s="833"/>
      <c r="VS106" s="833"/>
      <c r="VT106" s="908"/>
      <c r="VU106" s="838"/>
      <c r="VV106" s="833"/>
      <c r="VW106" s="833"/>
      <c r="VX106" s="908"/>
      <c r="VY106" s="838"/>
      <c r="VZ106" s="833"/>
      <c r="WA106" s="833"/>
      <c r="WB106" s="908"/>
      <c r="WC106" s="838"/>
      <c r="WD106" s="833"/>
      <c r="WE106" s="833"/>
      <c r="WF106" s="908"/>
      <c r="WG106" s="838"/>
      <c r="WH106" s="833"/>
      <c r="WI106" s="833"/>
      <c r="WJ106" s="908"/>
      <c r="WK106" s="838"/>
      <c r="WL106" s="833"/>
      <c r="WM106" s="833"/>
      <c r="WN106" s="908"/>
      <c r="WO106" s="838"/>
      <c r="WP106" s="833"/>
      <c r="WQ106" s="833"/>
      <c r="WR106" s="908"/>
      <c r="WS106" s="838"/>
      <c r="WT106" s="833"/>
      <c r="WU106" s="833"/>
      <c r="WV106" s="908"/>
      <c r="WW106" s="838"/>
      <c r="WX106" s="833"/>
      <c r="WY106" s="833"/>
      <c r="WZ106" s="908"/>
      <c r="XA106" s="838"/>
      <c r="XB106" s="833"/>
      <c r="XC106" s="833"/>
      <c r="XD106" s="908"/>
      <c r="XE106" s="838"/>
      <c r="XF106" s="833"/>
      <c r="XG106" s="833"/>
      <c r="XH106" s="908"/>
      <c r="XI106" s="838"/>
      <c r="XJ106" s="833"/>
      <c r="XK106" s="833"/>
      <c r="XL106" s="908"/>
      <c r="XM106" s="838"/>
      <c r="XN106" s="833"/>
      <c r="XO106" s="833"/>
      <c r="XP106" s="908"/>
      <c r="XQ106" s="838"/>
      <c r="XR106" s="833"/>
      <c r="XS106" s="833"/>
      <c r="XT106" s="908"/>
      <c r="XU106" s="838"/>
      <c r="XV106" s="833"/>
      <c r="XW106" s="833"/>
      <c r="XX106" s="908"/>
      <c r="XY106" s="838"/>
      <c r="XZ106" s="833"/>
      <c r="YA106" s="833"/>
      <c r="YB106" s="908"/>
      <c r="YC106" s="838"/>
      <c r="YD106" s="833"/>
      <c r="YE106" s="833"/>
      <c r="YF106" s="908"/>
      <c r="YG106" s="838"/>
      <c r="YH106" s="833"/>
      <c r="YI106" s="833"/>
      <c r="YJ106" s="908"/>
      <c r="YK106" s="838"/>
      <c r="YL106" s="833"/>
      <c r="YM106" s="833"/>
      <c r="YN106" s="908"/>
      <c r="YO106" s="838"/>
      <c r="YP106" s="833"/>
      <c r="YQ106" s="833"/>
      <c r="YR106" s="908"/>
      <c r="YS106" s="838"/>
      <c r="YT106" s="833"/>
      <c r="YU106" s="833"/>
      <c r="YV106" s="908"/>
      <c r="YW106" s="838"/>
      <c r="YX106" s="833"/>
      <c r="YY106" s="833"/>
      <c r="YZ106" s="908"/>
      <c r="ZA106" s="838"/>
      <c r="ZB106" s="833"/>
      <c r="ZC106" s="833"/>
      <c r="ZD106" s="908"/>
      <c r="ZE106" s="838"/>
      <c r="ZF106" s="833"/>
      <c r="ZG106" s="833"/>
      <c r="ZH106" s="908"/>
      <c r="ZI106" s="838"/>
      <c r="ZJ106" s="833"/>
      <c r="ZK106" s="833"/>
      <c r="ZL106" s="908"/>
      <c r="ZM106" s="838"/>
      <c r="ZN106" s="833"/>
      <c r="ZO106" s="833"/>
      <c r="ZP106" s="908"/>
      <c r="ZQ106" s="838"/>
      <c r="ZR106" s="833"/>
      <c r="ZS106" s="833"/>
      <c r="ZT106" s="908"/>
      <c r="ZU106" s="838"/>
      <c r="ZV106" s="833"/>
      <c r="ZW106" s="833"/>
      <c r="ZX106" s="908"/>
      <c r="ZY106" s="838"/>
      <c r="ZZ106" s="833"/>
      <c r="AAA106" s="833"/>
      <c r="AAB106" s="908"/>
      <c r="AAC106" s="838"/>
      <c r="AAD106" s="833"/>
      <c r="AAE106" s="833"/>
      <c r="AAF106" s="908"/>
      <c r="AAG106" s="838"/>
      <c r="AAH106" s="833"/>
      <c r="AAI106" s="833"/>
      <c r="AAJ106" s="908"/>
      <c r="AAK106" s="838"/>
      <c r="AAL106" s="833"/>
      <c r="AAM106" s="833"/>
      <c r="AAN106" s="908"/>
      <c r="AAO106" s="838"/>
      <c r="AAP106" s="833"/>
      <c r="AAQ106" s="833"/>
      <c r="AAR106" s="908"/>
      <c r="AAS106" s="838"/>
      <c r="AAT106" s="833"/>
      <c r="AAU106" s="833"/>
      <c r="AAV106" s="908"/>
      <c r="AAW106" s="838"/>
      <c r="AAX106" s="833"/>
      <c r="AAY106" s="833"/>
      <c r="AAZ106" s="908"/>
      <c r="ABA106" s="838"/>
      <c r="ABB106" s="833"/>
      <c r="ABC106" s="833"/>
      <c r="ABD106" s="908"/>
      <c r="ABE106" s="838"/>
      <c r="ABF106" s="833"/>
      <c r="ABG106" s="833"/>
      <c r="ABH106" s="908"/>
      <c r="ABI106" s="838"/>
      <c r="ABJ106" s="833"/>
      <c r="ABK106" s="833"/>
      <c r="ABL106" s="908"/>
      <c r="ABM106" s="838"/>
      <c r="ABN106" s="833"/>
      <c r="ABO106" s="833"/>
      <c r="ABP106" s="908"/>
      <c r="ABQ106" s="838"/>
      <c r="ABR106" s="833"/>
      <c r="ABS106" s="833"/>
      <c r="ABT106" s="908"/>
      <c r="ABU106" s="838"/>
      <c r="ABV106" s="833"/>
      <c r="ABW106" s="833"/>
      <c r="ABX106" s="908"/>
      <c r="ABY106" s="838"/>
      <c r="ABZ106" s="833"/>
      <c r="ACA106" s="833"/>
      <c r="ACB106" s="908"/>
      <c r="ACC106" s="838"/>
      <c r="ACD106" s="833"/>
      <c r="ACE106" s="833"/>
      <c r="ACF106" s="908"/>
      <c r="ACG106" s="838"/>
      <c r="ACH106" s="833"/>
      <c r="ACI106" s="833"/>
      <c r="ACJ106" s="908"/>
      <c r="ACK106" s="838"/>
      <c r="ACL106" s="833"/>
      <c r="ACM106" s="833"/>
      <c r="ACN106" s="908"/>
      <c r="ACO106" s="838"/>
      <c r="ACP106" s="833"/>
      <c r="ACQ106" s="833"/>
      <c r="ACR106" s="908"/>
      <c r="ACS106" s="838"/>
      <c r="ACT106" s="833"/>
      <c r="ACU106" s="833"/>
      <c r="ACV106" s="908"/>
      <c r="ACW106" s="838"/>
      <c r="ACX106" s="833"/>
      <c r="ACY106" s="833"/>
      <c r="ACZ106" s="908"/>
      <c r="ADA106" s="838"/>
      <c r="ADB106" s="833"/>
      <c r="ADC106" s="833"/>
      <c r="ADD106" s="908"/>
      <c r="ADE106" s="838"/>
      <c r="ADF106" s="833"/>
      <c r="ADG106" s="833"/>
      <c r="ADH106" s="908"/>
      <c r="ADI106" s="838"/>
      <c r="ADJ106" s="833"/>
      <c r="ADK106" s="833"/>
      <c r="ADL106" s="908"/>
      <c r="ADM106" s="838"/>
      <c r="ADN106" s="833"/>
      <c r="ADO106" s="833"/>
      <c r="ADP106" s="908"/>
      <c r="ADQ106" s="838"/>
      <c r="ADR106" s="833"/>
      <c r="ADS106" s="833"/>
      <c r="ADT106" s="908"/>
      <c r="ADU106" s="838"/>
      <c r="ADV106" s="833"/>
      <c r="ADW106" s="833"/>
      <c r="ADX106" s="908"/>
      <c r="ADY106" s="838"/>
      <c r="ADZ106" s="833"/>
      <c r="AEA106" s="833"/>
      <c r="AEB106" s="908"/>
      <c r="AEC106" s="838"/>
      <c r="AED106" s="833"/>
      <c r="AEE106" s="833"/>
      <c r="AEF106" s="908"/>
      <c r="AEG106" s="838"/>
      <c r="AEH106" s="833"/>
      <c r="AEI106" s="833"/>
      <c r="AEJ106" s="908"/>
      <c r="AEK106" s="838"/>
      <c r="AEL106" s="833"/>
      <c r="AEM106" s="833"/>
      <c r="AEN106" s="908"/>
      <c r="AEO106" s="838"/>
      <c r="AEP106" s="833"/>
      <c r="AEQ106" s="833"/>
      <c r="AER106" s="908"/>
      <c r="AES106" s="838"/>
      <c r="AET106" s="833"/>
      <c r="AEU106" s="833"/>
      <c r="AEV106" s="908"/>
      <c r="AEW106" s="838"/>
      <c r="AEX106" s="833"/>
      <c r="AEY106" s="833"/>
      <c r="AEZ106" s="908"/>
      <c r="AFA106" s="838"/>
      <c r="AFB106" s="833"/>
      <c r="AFC106" s="833"/>
      <c r="AFD106" s="908"/>
      <c r="AFE106" s="838"/>
      <c r="AFF106" s="833"/>
      <c r="AFG106" s="833"/>
      <c r="AFH106" s="908"/>
      <c r="AFI106" s="838"/>
      <c r="AFJ106" s="833"/>
      <c r="AFK106" s="833"/>
      <c r="AFL106" s="908"/>
      <c r="AFM106" s="838"/>
      <c r="AFN106" s="833"/>
      <c r="AFO106" s="833"/>
      <c r="AFP106" s="908"/>
      <c r="AFQ106" s="838"/>
      <c r="AFR106" s="833"/>
      <c r="AFS106" s="833"/>
      <c r="AFT106" s="908"/>
      <c r="AFU106" s="838"/>
      <c r="AFV106" s="833"/>
      <c r="AFW106" s="833"/>
      <c r="AFX106" s="908"/>
      <c r="AFY106" s="838"/>
      <c r="AFZ106" s="833"/>
      <c r="AGA106" s="833"/>
      <c r="AGB106" s="908"/>
      <c r="AGC106" s="838"/>
      <c r="AGD106" s="833"/>
      <c r="AGE106" s="833"/>
      <c r="AGF106" s="908"/>
      <c r="AGG106" s="838"/>
      <c r="AGH106" s="833"/>
      <c r="AGI106" s="833"/>
      <c r="AGJ106" s="908"/>
      <c r="AGK106" s="838"/>
      <c r="AGL106" s="833"/>
      <c r="AGM106" s="833"/>
      <c r="AGN106" s="908"/>
      <c r="AGO106" s="838"/>
      <c r="AGP106" s="833"/>
      <c r="AGQ106" s="833"/>
      <c r="AGR106" s="908"/>
      <c r="AGS106" s="838"/>
      <c r="AGT106" s="833"/>
      <c r="AGU106" s="833"/>
      <c r="AGV106" s="908"/>
      <c r="AGW106" s="838"/>
      <c r="AGX106" s="833"/>
      <c r="AGY106" s="833"/>
      <c r="AGZ106" s="908"/>
      <c r="AHA106" s="838"/>
      <c r="AHB106" s="833"/>
      <c r="AHC106" s="833"/>
      <c r="AHD106" s="908"/>
      <c r="AHE106" s="838"/>
      <c r="AHF106" s="833"/>
      <c r="AHG106" s="833"/>
      <c r="AHH106" s="908"/>
      <c r="AHI106" s="838"/>
      <c r="AHJ106" s="833"/>
      <c r="AHK106" s="833"/>
      <c r="AHL106" s="908"/>
      <c r="AHM106" s="838"/>
      <c r="AHN106" s="833"/>
      <c r="AHO106" s="833"/>
      <c r="AHP106" s="908"/>
      <c r="AHQ106" s="838"/>
      <c r="AHR106" s="833"/>
      <c r="AHS106" s="833"/>
      <c r="AHT106" s="908"/>
      <c r="AHU106" s="838"/>
      <c r="AHV106" s="833"/>
      <c r="AHW106" s="833"/>
      <c r="AHX106" s="908"/>
      <c r="AHY106" s="838"/>
      <c r="AHZ106" s="833"/>
      <c r="AIA106" s="833"/>
      <c r="AIB106" s="908"/>
      <c r="AIC106" s="838"/>
      <c r="AID106" s="833"/>
      <c r="AIE106" s="833"/>
      <c r="AIF106" s="908"/>
      <c r="AIG106" s="838"/>
      <c r="AIH106" s="833"/>
      <c r="AII106" s="833"/>
      <c r="AIJ106" s="908"/>
      <c r="AIK106" s="838"/>
      <c r="AIL106" s="833"/>
      <c r="AIM106" s="833"/>
      <c r="AIN106" s="908"/>
      <c r="AIO106" s="838"/>
      <c r="AIP106" s="833"/>
      <c r="AIQ106" s="833"/>
      <c r="AIR106" s="908"/>
      <c r="AIS106" s="838"/>
      <c r="AIT106" s="833"/>
      <c r="AIU106" s="833"/>
      <c r="AIV106" s="908"/>
      <c r="AIW106" s="838"/>
      <c r="AIX106" s="833"/>
      <c r="AIY106" s="833"/>
      <c r="AIZ106" s="908"/>
      <c r="AJA106" s="838"/>
      <c r="AJB106" s="833"/>
      <c r="AJC106" s="833"/>
      <c r="AJD106" s="908"/>
      <c r="AJE106" s="838"/>
      <c r="AJF106" s="833"/>
      <c r="AJG106" s="833"/>
      <c r="AJH106" s="908"/>
      <c r="AJI106" s="838"/>
      <c r="AJJ106" s="833"/>
      <c r="AJK106" s="833"/>
      <c r="AJL106" s="908"/>
      <c r="AJM106" s="838"/>
      <c r="AJN106" s="833"/>
      <c r="AJO106" s="833"/>
      <c r="AJP106" s="908"/>
      <c r="AJQ106" s="838"/>
      <c r="AJR106" s="833"/>
      <c r="AJS106" s="833"/>
      <c r="AJT106" s="908"/>
      <c r="AJU106" s="838"/>
      <c r="AJV106" s="833"/>
      <c r="AJW106" s="833"/>
      <c r="AJX106" s="908"/>
      <c r="AJY106" s="838"/>
      <c r="AJZ106" s="833"/>
      <c r="AKA106" s="833"/>
      <c r="AKB106" s="908"/>
      <c r="AKC106" s="838"/>
      <c r="AKD106" s="833"/>
      <c r="AKE106" s="833"/>
      <c r="AKF106" s="908"/>
      <c r="AKG106" s="838"/>
      <c r="AKH106" s="833"/>
      <c r="AKI106" s="833"/>
      <c r="AKJ106" s="908"/>
      <c r="AKK106" s="838"/>
      <c r="AKL106" s="833"/>
      <c r="AKM106" s="833"/>
      <c r="AKN106" s="908"/>
      <c r="AKO106" s="838"/>
      <c r="AKP106" s="833"/>
      <c r="AKQ106" s="833"/>
      <c r="AKR106" s="908"/>
      <c r="AKS106" s="838"/>
      <c r="AKT106" s="833"/>
      <c r="AKU106" s="833"/>
      <c r="AKV106" s="908"/>
      <c r="AKW106" s="838"/>
      <c r="AKX106" s="833"/>
      <c r="AKY106" s="833"/>
      <c r="AKZ106" s="908"/>
      <c r="ALA106" s="838"/>
      <c r="ALB106" s="833"/>
      <c r="ALC106" s="833"/>
      <c r="ALD106" s="908"/>
      <c r="ALE106" s="838"/>
      <c r="ALF106" s="833"/>
      <c r="ALG106" s="833"/>
      <c r="ALH106" s="908"/>
      <c r="ALI106" s="838"/>
      <c r="ALJ106" s="833"/>
      <c r="ALK106" s="833"/>
      <c r="ALL106" s="908"/>
      <c r="ALM106" s="838"/>
      <c r="ALN106" s="833"/>
      <c r="ALO106" s="833"/>
      <c r="ALP106" s="908"/>
      <c r="ALQ106" s="838"/>
      <c r="ALR106" s="833"/>
      <c r="ALS106" s="833"/>
      <c r="ALT106" s="908"/>
      <c r="ALU106" s="838"/>
      <c r="ALV106" s="833"/>
      <c r="ALW106" s="833"/>
      <c r="ALX106" s="908"/>
      <c r="ALY106" s="838"/>
      <c r="ALZ106" s="833"/>
      <c r="AMA106" s="833"/>
      <c r="AMB106" s="908"/>
      <c r="AMC106" s="838"/>
      <c r="AMD106" s="833"/>
      <c r="AME106" s="833"/>
      <c r="AMF106" s="908"/>
      <c r="AMG106" s="838"/>
      <c r="AMH106" s="833"/>
      <c r="AMI106" s="833"/>
      <c r="AMJ106" s="908"/>
      <c r="AMK106" s="838"/>
      <c r="AML106" s="833"/>
      <c r="AMM106" s="833"/>
      <c r="AMN106" s="908"/>
      <c r="AMO106" s="838"/>
      <c r="AMP106" s="833"/>
      <c r="AMQ106" s="833"/>
      <c r="AMR106" s="908"/>
      <c r="AMS106" s="838"/>
      <c r="AMT106" s="833"/>
      <c r="AMU106" s="833"/>
      <c r="AMV106" s="908"/>
      <c r="AMW106" s="838"/>
      <c r="AMX106" s="833"/>
      <c r="AMY106" s="833"/>
      <c r="AMZ106" s="908"/>
      <c r="ANA106" s="838"/>
      <c r="ANB106" s="833"/>
      <c r="ANC106" s="833"/>
      <c r="AND106" s="908"/>
      <c r="ANE106" s="838"/>
      <c r="ANF106" s="833"/>
      <c r="ANG106" s="833"/>
      <c r="ANH106" s="908"/>
      <c r="ANI106" s="838"/>
      <c r="ANJ106" s="833"/>
      <c r="ANK106" s="833"/>
      <c r="ANL106" s="908"/>
      <c r="ANM106" s="838"/>
      <c r="ANN106" s="833"/>
      <c r="ANO106" s="833"/>
      <c r="ANP106" s="908"/>
      <c r="ANQ106" s="838"/>
      <c r="ANR106" s="833"/>
      <c r="ANS106" s="833"/>
      <c r="ANT106" s="908"/>
      <c r="ANU106" s="838"/>
      <c r="ANV106" s="833"/>
      <c r="ANW106" s="833"/>
      <c r="ANX106" s="908"/>
      <c r="ANY106" s="838"/>
      <c r="ANZ106" s="833"/>
      <c r="AOA106" s="833"/>
      <c r="AOB106" s="908"/>
      <c r="AOC106" s="838"/>
      <c r="AOD106" s="833"/>
      <c r="AOE106" s="833"/>
      <c r="AOF106" s="908"/>
      <c r="AOG106" s="838"/>
      <c r="AOH106" s="833"/>
      <c r="AOI106" s="833"/>
      <c r="AOJ106" s="908"/>
      <c r="AOK106" s="838"/>
      <c r="AOL106" s="833"/>
      <c r="AOM106" s="833"/>
      <c r="AON106" s="908"/>
      <c r="AOO106" s="838"/>
      <c r="AOP106" s="833"/>
      <c r="AOQ106" s="833"/>
      <c r="AOR106" s="908"/>
      <c r="AOS106" s="838"/>
      <c r="AOT106" s="833"/>
      <c r="AOU106" s="833"/>
      <c r="AOV106" s="908"/>
      <c r="AOW106" s="838"/>
      <c r="AOX106" s="833"/>
      <c r="AOY106" s="833"/>
      <c r="AOZ106" s="908"/>
      <c r="APA106" s="838"/>
      <c r="APB106" s="833"/>
      <c r="APC106" s="833"/>
      <c r="APD106" s="908"/>
      <c r="APE106" s="838"/>
      <c r="APF106" s="833"/>
      <c r="APG106" s="833"/>
      <c r="APH106" s="908"/>
      <c r="API106" s="838"/>
      <c r="APJ106" s="833"/>
      <c r="APK106" s="833"/>
      <c r="APL106" s="908"/>
      <c r="APM106" s="838"/>
      <c r="APN106" s="833"/>
      <c r="APO106" s="833"/>
      <c r="APP106" s="908"/>
      <c r="APQ106" s="838"/>
      <c r="APR106" s="833"/>
      <c r="APS106" s="833"/>
      <c r="APT106" s="908"/>
      <c r="APU106" s="838"/>
      <c r="APV106" s="833"/>
      <c r="APW106" s="833"/>
      <c r="APX106" s="908"/>
      <c r="APY106" s="838"/>
      <c r="APZ106" s="833"/>
      <c r="AQA106" s="833"/>
      <c r="AQB106" s="908"/>
      <c r="AQC106" s="838"/>
      <c r="AQD106" s="833"/>
      <c r="AQE106" s="833"/>
      <c r="AQF106" s="908"/>
      <c r="AQG106" s="838"/>
      <c r="AQH106" s="833"/>
      <c r="AQI106" s="833"/>
      <c r="AQJ106" s="908"/>
      <c r="AQK106" s="838"/>
      <c r="AQL106" s="833"/>
      <c r="AQM106" s="833"/>
      <c r="AQN106" s="908"/>
      <c r="AQO106" s="838"/>
      <c r="AQP106" s="833"/>
      <c r="AQQ106" s="833"/>
      <c r="AQR106" s="908"/>
      <c r="AQS106" s="838"/>
      <c r="AQT106" s="833"/>
      <c r="AQU106" s="833"/>
      <c r="AQV106" s="908"/>
      <c r="AQW106" s="838"/>
      <c r="AQX106" s="833"/>
      <c r="AQY106" s="833"/>
      <c r="AQZ106" s="908"/>
      <c r="ARA106" s="838"/>
      <c r="ARB106" s="833"/>
      <c r="ARC106" s="833"/>
      <c r="ARD106" s="908"/>
      <c r="ARE106" s="838"/>
      <c r="ARF106" s="833"/>
      <c r="ARG106" s="833"/>
      <c r="ARH106" s="908"/>
      <c r="ARI106" s="838"/>
      <c r="ARJ106" s="833"/>
      <c r="ARK106" s="833"/>
      <c r="ARL106" s="908"/>
      <c r="ARM106" s="838"/>
      <c r="ARN106" s="833"/>
      <c r="ARO106" s="833"/>
      <c r="ARP106" s="908"/>
      <c r="ARQ106" s="838"/>
      <c r="ARR106" s="833"/>
      <c r="ARS106" s="833"/>
      <c r="ART106" s="908"/>
      <c r="ARU106" s="838"/>
      <c r="ARV106" s="833"/>
      <c r="ARW106" s="833"/>
      <c r="ARX106" s="908"/>
      <c r="ARY106" s="838"/>
      <c r="ARZ106" s="833"/>
      <c r="ASA106" s="833"/>
      <c r="ASB106" s="908"/>
      <c r="ASC106" s="838"/>
      <c r="ASD106" s="833"/>
      <c r="ASE106" s="833"/>
      <c r="ASF106" s="908"/>
      <c r="ASG106" s="838"/>
      <c r="ASH106" s="833"/>
      <c r="ASI106" s="833"/>
      <c r="ASJ106" s="908"/>
      <c r="ASK106" s="838"/>
      <c r="ASL106" s="833"/>
      <c r="ASM106" s="833"/>
      <c r="ASN106" s="908"/>
      <c r="ASO106" s="838"/>
      <c r="ASP106" s="833"/>
      <c r="ASQ106" s="833"/>
      <c r="ASR106" s="908"/>
      <c r="ASS106" s="838"/>
      <c r="AST106" s="833"/>
      <c r="ASU106" s="833"/>
      <c r="ASV106" s="908"/>
      <c r="ASW106" s="838"/>
      <c r="ASX106" s="833"/>
      <c r="ASY106" s="833"/>
      <c r="ASZ106" s="908"/>
      <c r="ATA106" s="838"/>
      <c r="ATB106" s="833"/>
      <c r="ATC106" s="833"/>
      <c r="ATD106" s="908"/>
      <c r="ATE106" s="838"/>
      <c r="ATF106" s="833"/>
      <c r="ATG106" s="833"/>
      <c r="ATH106" s="908"/>
      <c r="ATI106" s="838"/>
      <c r="ATJ106" s="833"/>
      <c r="ATK106" s="833"/>
      <c r="ATL106" s="908"/>
      <c r="ATM106" s="838"/>
      <c r="ATN106" s="833"/>
      <c r="ATO106" s="833"/>
      <c r="ATP106" s="908"/>
      <c r="ATQ106" s="838"/>
      <c r="ATR106" s="833"/>
      <c r="ATS106" s="833"/>
      <c r="ATT106" s="908"/>
      <c r="ATU106" s="838"/>
      <c r="ATV106" s="833"/>
      <c r="ATW106" s="833"/>
      <c r="ATX106" s="908"/>
      <c r="ATY106" s="838"/>
      <c r="ATZ106" s="833"/>
      <c r="AUA106" s="833"/>
      <c r="AUB106" s="908"/>
      <c r="AUC106" s="838"/>
      <c r="AUD106" s="833"/>
      <c r="AUE106" s="833"/>
      <c r="AUF106" s="908"/>
      <c r="AUG106" s="838"/>
      <c r="AUH106" s="833"/>
      <c r="AUI106" s="833"/>
      <c r="AUJ106" s="908"/>
      <c r="AUK106" s="838"/>
      <c r="AUL106" s="833"/>
      <c r="AUM106" s="833"/>
      <c r="AUN106" s="908"/>
      <c r="AUO106" s="838"/>
      <c r="AUP106" s="833"/>
      <c r="AUQ106" s="833"/>
      <c r="AUR106" s="908"/>
      <c r="AUS106" s="838"/>
      <c r="AUT106" s="833"/>
      <c r="AUU106" s="833"/>
      <c r="AUV106" s="908"/>
      <c r="AUW106" s="838"/>
      <c r="AUX106" s="833"/>
      <c r="AUY106" s="833"/>
      <c r="AUZ106" s="908"/>
      <c r="AVA106" s="838"/>
      <c r="AVB106" s="833"/>
      <c r="AVC106" s="833"/>
      <c r="AVD106" s="908"/>
      <c r="AVE106" s="838"/>
      <c r="AVF106" s="833"/>
      <c r="AVG106" s="833"/>
      <c r="AVH106" s="908"/>
      <c r="AVI106" s="838"/>
      <c r="AVJ106" s="833"/>
      <c r="AVK106" s="833"/>
      <c r="AVL106" s="908"/>
      <c r="AVM106" s="838"/>
      <c r="AVN106" s="833"/>
      <c r="AVO106" s="833"/>
      <c r="AVP106" s="908"/>
      <c r="AVQ106" s="838"/>
      <c r="AVR106" s="833"/>
      <c r="AVS106" s="833"/>
      <c r="AVT106" s="908"/>
      <c r="AVU106" s="838"/>
      <c r="AVV106" s="833"/>
      <c r="AVW106" s="833"/>
      <c r="AVX106" s="908"/>
      <c r="AVY106" s="838"/>
      <c r="AVZ106" s="833"/>
      <c r="AWA106" s="833"/>
      <c r="AWB106" s="908"/>
      <c r="AWC106" s="838"/>
      <c r="AWD106" s="833"/>
      <c r="AWE106" s="833"/>
      <c r="AWF106" s="908"/>
      <c r="AWG106" s="838"/>
      <c r="AWH106" s="833"/>
      <c r="AWI106" s="833"/>
      <c r="AWJ106" s="908"/>
      <c r="AWK106" s="838"/>
      <c r="AWL106" s="833"/>
      <c r="AWM106" s="833"/>
      <c r="AWN106" s="908"/>
      <c r="AWO106" s="838"/>
      <c r="AWP106" s="833"/>
      <c r="AWQ106" s="833"/>
      <c r="AWR106" s="908"/>
      <c r="AWS106" s="838"/>
      <c r="AWT106" s="833"/>
      <c r="AWU106" s="833"/>
      <c r="AWV106" s="908"/>
      <c r="AWW106" s="838"/>
      <c r="AWX106" s="833"/>
      <c r="AWY106" s="833"/>
      <c r="AWZ106" s="908"/>
      <c r="AXA106" s="838"/>
      <c r="AXB106" s="833"/>
      <c r="AXC106" s="833"/>
      <c r="AXD106" s="908"/>
      <c r="AXE106" s="838"/>
      <c r="AXF106" s="833"/>
      <c r="AXG106" s="833"/>
      <c r="AXH106" s="908"/>
      <c r="AXI106" s="838"/>
      <c r="AXJ106" s="833"/>
      <c r="AXK106" s="833"/>
      <c r="AXL106" s="908"/>
      <c r="AXM106" s="838"/>
      <c r="AXN106" s="833"/>
      <c r="AXO106" s="833"/>
      <c r="AXP106" s="908"/>
      <c r="AXQ106" s="838"/>
      <c r="AXR106" s="833"/>
      <c r="AXS106" s="833"/>
      <c r="AXT106" s="908"/>
      <c r="AXU106" s="838"/>
      <c r="AXV106" s="833"/>
      <c r="AXW106" s="833"/>
      <c r="AXX106" s="908"/>
      <c r="AXY106" s="838"/>
      <c r="AXZ106" s="833"/>
      <c r="AYA106" s="833"/>
      <c r="AYB106" s="908"/>
      <c r="AYC106" s="838"/>
      <c r="AYD106" s="833"/>
      <c r="AYE106" s="833"/>
      <c r="AYF106" s="908"/>
      <c r="AYG106" s="838"/>
      <c r="AYH106" s="833"/>
      <c r="AYI106" s="833"/>
      <c r="AYJ106" s="908"/>
      <c r="AYK106" s="838"/>
      <c r="AYL106" s="833"/>
      <c r="AYM106" s="833"/>
      <c r="AYN106" s="908"/>
      <c r="AYO106" s="838"/>
      <c r="AYP106" s="833"/>
      <c r="AYQ106" s="833"/>
      <c r="AYR106" s="908"/>
      <c r="AYS106" s="838"/>
      <c r="AYT106" s="833"/>
      <c r="AYU106" s="833"/>
      <c r="AYV106" s="908"/>
      <c r="AYW106" s="838"/>
      <c r="AYX106" s="833"/>
      <c r="AYY106" s="833"/>
      <c r="AYZ106" s="908"/>
      <c r="AZA106" s="838"/>
      <c r="AZB106" s="833"/>
      <c r="AZC106" s="833"/>
      <c r="AZD106" s="908"/>
      <c r="AZE106" s="838"/>
      <c r="AZF106" s="833"/>
      <c r="AZG106" s="833"/>
      <c r="AZH106" s="908"/>
      <c r="AZI106" s="838"/>
      <c r="AZJ106" s="833"/>
      <c r="AZK106" s="833"/>
      <c r="AZL106" s="908"/>
      <c r="AZM106" s="838"/>
      <c r="AZN106" s="833"/>
      <c r="AZO106" s="833"/>
      <c r="AZP106" s="908"/>
      <c r="AZQ106" s="838"/>
      <c r="AZR106" s="833"/>
      <c r="AZS106" s="833"/>
      <c r="AZT106" s="908"/>
      <c r="AZU106" s="838"/>
      <c r="AZV106" s="833"/>
      <c r="AZW106" s="833"/>
      <c r="AZX106" s="908"/>
      <c r="AZY106" s="838"/>
      <c r="AZZ106" s="833"/>
      <c r="BAA106" s="833"/>
      <c r="BAB106" s="908"/>
      <c r="BAC106" s="838"/>
      <c r="BAD106" s="833"/>
      <c r="BAE106" s="833"/>
      <c r="BAF106" s="908"/>
      <c r="BAG106" s="838"/>
      <c r="BAH106" s="833"/>
      <c r="BAI106" s="833"/>
      <c r="BAJ106" s="908"/>
      <c r="BAK106" s="838"/>
      <c r="BAL106" s="833"/>
      <c r="BAM106" s="833"/>
      <c r="BAN106" s="908"/>
      <c r="BAO106" s="838"/>
      <c r="BAP106" s="833"/>
      <c r="BAQ106" s="833"/>
      <c r="BAR106" s="908"/>
      <c r="BAS106" s="838"/>
      <c r="BAT106" s="833"/>
      <c r="BAU106" s="833"/>
      <c r="BAV106" s="908"/>
      <c r="BAW106" s="838"/>
      <c r="BAX106" s="833"/>
      <c r="BAY106" s="833"/>
      <c r="BAZ106" s="908"/>
      <c r="BBA106" s="838"/>
      <c r="BBB106" s="833"/>
      <c r="BBC106" s="833"/>
      <c r="BBD106" s="908"/>
      <c r="BBE106" s="838"/>
      <c r="BBF106" s="833"/>
      <c r="BBG106" s="833"/>
      <c r="BBH106" s="908"/>
      <c r="BBI106" s="838"/>
      <c r="BBJ106" s="833"/>
      <c r="BBK106" s="833"/>
      <c r="BBL106" s="908"/>
      <c r="BBM106" s="838"/>
      <c r="BBN106" s="833"/>
      <c r="BBO106" s="833"/>
      <c r="BBP106" s="908"/>
      <c r="BBQ106" s="838"/>
      <c r="BBR106" s="833"/>
      <c r="BBS106" s="833"/>
      <c r="BBT106" s="908"/>
      <c r="BBU106" s="838"/>
      <c r="BBV106" s="833"/>
      <c r="BBW106" s="833"/>
      <c r="BBX106" s="908"/>
      <c r="BBY106" s="838"/>
      <c r="BBZ106" s="833"/>
      <c r="BCA106" s="833"/>
      <c r="BCB106" s="908"/>
      <c r="BCC106" s="838"/>
      <c r="BCD106" s="833"/>
      <c r="BCE106" s="833"/>
      <c r="BCF106" s="908"/>
      <c r="BCG106" s="838"/>
      <c r="BCH106" s="833"/>
      <c r="BCI106" s="833"/>
      <c r="BCJ106" s="908"/>
      <c r="BCK106" s="838"/>
      <c r="BCL106" s="833"/>
      <c r="BCM106" s="833"/>
      <c r="BCN106" s="908"/>
      <c r="BCO106" s="838"/>
      <c r="BCP106" s="833"/>
      <c r="BCQ106" s="833"/>
      <c r="BCR106" s="908"/>
      <c r="BCS106" s="838"/>
      <c r="BCT106" s="833"/>
      <c r="BCU106" s="833"/>
      <c r="BCV106" s="908"/>
      <c r="BCW106" s="838"/>
      <c r="BCX106" s="833"/>
      <c r="BCY106" s="833"/>
      <c r="BCZ106" s="908"/>
      <c r="BDA106" s="838"/>
      <c r="BDB106" s="833"/>
      <c r="BDC106" s="833"/>
      <c r="BDD106" s="908"/>
      <c r="BDE106" s="838"/>
      <c r="BDF106" s="833"/>
      <c r="BDG106" s="833"/>
      <c r="BDH106" s="908"/>
      <c r="BDI106" s="838"/>
      <c r="BDJ106" s="833"/>
      <c r="BDK106" s="833"/>
      <c r="BDL106" s="908"/>
      <c r="BDM106" s="838"/>
      <c r="BDN106" s="833"/>
      <c r="BDO106" s="833"/>
      <c r="BDP106" s="908"/>
      <c r="BDQ106" s="838"/>
      <c r="BDR106" s="833"/>
      <c r="BDS106" s="833"/>
      <c r="BDT106" s="908"/>
      <c r="BDU106" s="838"/>
      <c r="BDV106" s="833"/>
      <c r="BDW106" s="833"/>
      <c r="BDX106" s="908"/>
      <c r="BDY106" s="838"/>
      <c r="BDZ106" s="833"/>
      <c r="BEA106" s="833"/>
      <c r="BEB106" s="908"/>
      <c r="BEC106" s="838"/>
      <c r="BED106" s="833"/>
      <c r="BEE106" s="833"/>
      <c r="BEF106" s="908"/>
      <c r="BEG106" s="838"/>
      <c r="BEH106" s="833"/>
      <c r="BEI106" s="833"/>
      <c r="BEJ106" s="908"/>
      <c r="BEK106" s="838"/>
      <c r="BEL106" s="833"/>
      <c r="BEM106" s="833"/>
      <c r="BEN106" s="908"/>
      <c r="BEO106" s="838"/>
      <c r="BEP106" s="833"/>
      <c r="BEQ106" s="833"/>
      <c r="BER106" s="908"/>
      <c r="BES106" s="838"/>
      <c r="BET106" s="833"/>
      <c r="BEU106" s="833"/>
      <c r="BEV106" s="908"/>
      <c r="BEW106" s="838"/>
      <c r="BEX106" s="833"/>
      <c r="BEY106" s="833"/>
      <c r="BEZ106" s="908"/>
      <c r="BFA106" s="838"/>
      <c r="BFB106" s="833"/>
      <c r="BFC106" s="833"/>
      <c r="BFD106" s="908"/>
      <c r="BFE106" s="838"/>
      <c r="BFF106" s="833"/>
      <c r="BFG106" s="833"/>
      <c r="BFH106" s="908"/>
      <c r="BFI106" s="838"/>
      <c r="BFJ106" s="833"/>
      <c r="BFK106" s="833"/>
      <c r="BFL106" s="908"/>
      <c r="BFM106" s="838"/>
      <c r="BFN106" s="833"/>
      <c r="BFO106" s="833"/>
      <c r="BFP106" s="908"/>
      <c r="BFQ106" s="838"/>
      <c r="BFR106" s="833"/>
      <c r="BFS106" s="833"/>
      <c r="BFT106" s="908"/>
      <c r="BFU106" s="838"/>
      <c r="BFV106" s="833"/>
      <c r="BFW106" s="833"/>
      <c r="BFX106" s="908"/>
      <c r="BFY106" s="838"/>
      <c r="BFZ106" s="833"/>
      <c r="BGA106" s="833"/>
      <c r="BGB106" s="908"/>
      <c r="BGC106" s="838"/>
      <c r="BGD106" s="833"/>
      <c r="BGE106" s="833"/>
      <c r="BGF106" s="908"/>
      <c r="BGG106" s="838"/>
      <c r="BGH106" s="833"/>
      <c r="BGI106" s="833"/>
      <c r="BGJ106" s="908"/>
      <c r="BGK106" s="838"/>
      <c r="BGL106" s="833"/>
      <c r="BGM106" s="833"/>
      <c r="BGN106" s="908"/>
      <c r="BGO106" s="838"/>
      <c r="BGP106" s="833"/>
      <c r="BGQ106" s="833"/>
      <c r="BGR106" s="908"/>
      <c r="BGS106" s="838"/>
      <c r="BGT106" s="833"/>
      <c r="BGU106" s="833"/>
      <c r="BGV106" s="908"/>
      <c r="BGW106" s="838"/>
      <c r="BGX106" s="833"/>
      <c r="BGY106" s="833"/>
      <c r="BGZ106" s="908"/>
      <c r="BHA106" s="838"/>
      <c r="BHB106" s="833"/>
      <c r="BHC106" s="833"/>
      <c r="BHD106" s="908"/>
      <c r="BHE106" s="838"/>
      <c r="BHF106" s="833"/>
      <c r="BHG106" s="833"/>
      <c r="BHH106" s="908"/>
      <c r="BHI106" s="838"/>
      <c r="BHJ106" s="833"/>
      <c r="BHK106" s="833"/>
      <c r="BHL106" s="908"/>
      <c r="BHM106" s="838"/>
      <c r="BHN106" s="833"/>
      <c r="BHO106" s="833"/>
      <c r="BHP106" s="908"/>
      <c r="BHQ106" s="838"/>
      <c r="BHR106" s="833"/>
      <c r="BHS106" s="833"/>
      <c r="BHT106" s="908"/>
      <c r="BHU106" s="838"/>
      <c r="BHV106" s="833"/>
      <c r="BHW106" s="833"/>
      <c r="BHX106" s="908"/>
      <c r="BHY106" s="838"/>
      <c r="BHZ106" s="833"/>
      <c r="BIA106" s="833"/>
      <c r="BIB106" s="908"/>
      <c r="BIC106" s="838"/>
      <c r="BID106" s="833"/>
      <c r="BIE106" s="833"/>
      <c r="BIF106" s="908"/>
      <c r="BIG106" s="838"/>
      <c r="BIH106" s="833"/>
      <c r="BII106" s="833"/>
      <c r="BIJ106" s="908"/>
      <c r="BIK106" s="838"/>
      <c r="BIL106" s="833"/>
      <c r="BIM106" s="833"/>
      <c r="BIN106" s="908"/>
      <c r="BIO106" s="838"/>
      <c r="BIP106" s="833"/>
      <c r="BIQ106" s="833"/>
      <c r="BIR106" s="908"/>
      <c r="BIS106" s="838"/>
      <c r="BIT106" s="833"/>
      <c r="BIU106" s="833"/>
      <c r="BIV106" s="908"/>
      <c r="BIW106" s="838"/>
      <c r="BIX106" s="833"/>
      <c r="BIY106" s="833"/>
      <c r="BIZ106" s="908"/>
      <c r="BJA106" s="838"/>
      <c r="BJB106" s="833"/>
      <c r="BJC106" s="833"/>
      <c r="BJD106" s="908"/>
      <c r="BJE106" s="838"/>
      <c r="BJF106" s="833"/>
      <c r="BJG106" s="833"/>
      <c r="BJH106" s="908"/>
      <c r="BJI106" s="838"/>
      <c r="BJJ106" s="833"/>
      <c r="BJK106" s="833"/>
      <c r="BJL106" s="908"/>
      <c r="BJM106" s="838"/>
      <c r="BJN106" s="833"/>
      <c r="BJO106" s="833"/>
      <c r="BJP106" s="908"/>
      <c r="BJQ106" s="838"/>
      <c r="BJR106" s="833"/>
      <c r="BJS106" s="833"/>
      <c r="BJT106" s="908"/>
      <c r="BJU106" s="838"/>
      <c r="BJV106" s="833"/>
      <c r="BJW106" s="833"/>
      <c r="BJX106" s="908"/>
      <c r="BJY106" s="838"/>
      <c r="BJZ106" s="833"/>
      <c r="BKA106" s="833"/>
      <c r="BKB106" s="908"/>
      <c r="BKC106" s="838"/>
      <c r="BKD106" s="833"/>
      <c r="BKE106" s="833"/>
      <c r="BKF106" s="908"/>
      <c r="BKG106" s="838"/>
      <c r="BKH106" s="833"/>
      <c r="BKI106" s="833"/>
      <c r="BKJ106" s="908"/>
      <c r="BKK106" s="838"/>
      <c r="BKL106" s="833"/>
      <c r="BKM106" s="833"/>
      <c r="BKN106" s="908"/>
      <c r="BKO106" s="838"/>
      <c r="BKP106" s="833"/>
      <c r="BKQ106" s="833"/>
      <c r="BKR106" s="908"/>
      <c r="BKS106" s="838"/>
      <c r="BKT106" s="833"/>
      <c r="BKU106" s="833"/>
      <c r="BKV106" s="908"/>
      <c r="BKW106" s="838"/>
      <c r="BKX106" s="833"/>
      <c r="BKY106" s="833"/>
      <c r="BKZ106" s="908"/>
      <c r="BLA106" s="838"/>
      <c r="BLB106" s="833"/>
      <c r="BLC106" s="833"/>
      <c r="BLD106" s="908"/>
      <c r="BLE106" s="838"/>
      <c r="BLF106" s="833"/>
      <c r="BLG106" s="833"/>
      <c r="BLH106" s="908"/>
      <c r="BLI106" s="838"/>
      <c r="BLJ106" s="833"/>
      <c r="BLK106" s="833"/>
      <c r="BLL106" s="908"/>
      <c r="BLM106" s="838"/>
      <c r="BLN106" s="833"/>
      <c r="BLO106" s="833"/>
      <c r="BLP106" s="908"/>
      <c r="BLQ106" s="838"/>
      <c r="BLR106" s="833"/>
      <c r="BLS106" s="833"/>
      <c r="BLT106" s="908"/>
      <c r="BLU106" s="838"/>
      <c r="BLV106" s="833"/>
      <c r="BLW106" s="833"/>
      <c r="BLX106" s="908"/>
      <c r="BLY106" s="838"/>
      <c r="BLZ106" s="833"/>
      <c r="BMA106" s="833"/>
      <c r="BMB106" s="908"/>
      <c r="BMC106" s="838"/>
      <c r="BMD106" s="833"/>
      <c r="BME106" s="833"/>
      <c r="BMF106" s="908"/>
      <c r="BMG106" s="838"/>
      <c r="BMH106" s="833"/>
      <c r="BMI106" s="833"/>
      <c r="BMJ106" s="908"/>
      <c r="BMK106" s="838"/>
      <c r="BML106" s="833"/>
      <c r="BMM106" s="833"/>
      <c r="BMN106" s="908"/>
      <c r="BMO106" s="838"/>
      <c r="BMP106" s="833"/>
      <c r="BMQ106" s="833"/>
      <c r="BMR106" s="908"/>
      <c r="BMS106" s="838"/>
      <c r="BMT106" s="833"/>
      <c r="BMU106" s="833"/>
      <c r="BMV106" s="908"/>
      <c r="BMW106" s="838"/>
      <c r="BMX106" s="833"/>
      <c r="BMY106" s="833"/>
      <c r="BMZ106" s="908"/>
      <c r="BNA106" s="838"/>
      <c r="BNB106" s="833"/>
      <c r="BNC106" s="833"/>
      <c r="BND106" s="908"/>
      <c r="BNE106" s="838"/>
      <c r="BNF106" s="833"/>
      <c r="BNG106" s="833"/>
      <c r="BNH106" s="908"/>
      <c r="BNI106" s="838"/>
      <c r="BNJ106" s="833"/>
      <c r="BNK106" s="833"/>
      <c r="BNL106" s="908"/>
      <c r="BNM106" s="838"/>
      <c r="BNN106" s="833"/>
      <c r="BNO106" s="833"/>
      <c r="BNP106" s="908"/>
      <c r="BNQ106" s="838"/>
      <c r="BNR106" s="833"/>
      <c r="BNS106" s="833"/>
      <c r="BNT106" s="908"/>
      <c r="BNU106" s="838"/>
      <c r="BNV106" s="833"/>
      <c r="BNW106" s="833"/>
      <c r="BNX106" s="908"/>
      <c r="BNY106" s="838"/>
      <c r="BNZ106" s="833"/>
      <c r="BOA106" s="833"/>
      <c r="BOB106" s="908"/>
      <c r="BOC106" s="838"/>
      <c r="BOD106" s="833"/>
      <c r="BOE106" s="833"/>
      <c r="BOF106" s="908"/>
      <c r="BOG106" s="838"/>
      <c r="BOH106" s="833"/>
      <c r="BOI106" s="833"/>
      <c r="BOJ106" s="908"/>
      <c r="BOK106" s="838"/>
      <c r="BOL106" s="833"/>
      <c r="BOM106" s="833"/>
      <c r="BON106" s="908"/>
      <c r="BOO106" s="838"/>
      <c r="BOP106" s="833"/>
      <c r="BOQ106" s="833"/>
      <c r="BOR106" s="908"/>
      <c r="BOS106" s="838"/>
      <c r="BOT106" s="833"/>
      <c r="BOU106" s="833"/>
      <c r="BOV106" s="908"/>
      <c r="BOW106" s="838"/>
      <c r="BOX106" s="833"/>
      <c r="BOY106" s="833"/>
      <c r="BOZ106" s="908"/>
      <c r="BPA106" s="838"/>
      <c r="BPB106" s="833"/>
      <c r="BPC106" s="833"/>
      <c r="BPD106" s="908"/>
      <c r="BPE106" s="838"/>
      <c r="BPF106" s="833"/>
      <c r="BPG106" s="833"/>
      <c r="BPH106" s="908"/>
      <c r="BPI106" s="838"/>
      <c r="BPJ106" s="833"/>
      <c r="BPK106" s="833"/>
      <c r="BPL106" s="908"/>
      <c r="BPM106" s="838"/>
      <c r="BPN106" s="833"/>
      <c r="BPO106" s="833"/>
      <c r="BPP106" s="908"/>
      <c r="BPQ106" s="838"/>
      <c r="BPR106" s="833"/>
      <c r="BPS106" s="833"/>
      <c r="BPT106" s="908"/>
      <c r="BPU106" s="838"/>
      <c r="BPV106" s="833"/>
      <c r="BPW106" s="833"/>
      <c r="BPX106" s="908"/>
      <c r="BPY106" s="838"/>
      <c r="BPZ106" s="833"/>
      <c r="BQA106" s="833"/>
      <c r="BQB106" s="908"/>
      <c r="BQC106" s="838"/>
      <c r="BQD106" s="833"/>
      <c r="BQE106" s="833"/>
      <c r="BQF106" s="908"/>
      <c r="BQG106" s="838"/>
      <c r="BQH106" s="833"/>
      <c r="BQI106" s="833"/>
      <c r="BQJ106" s="908"/>
      <c r="BQK106" s="838"/>
      <c r="BQL106" s="833"/>
      <c r="BQM106" s="833"/>
      <c r="BQN106" s="908"/>
      <c r="BQO106" s="838"/>
      <c r="BQP106" s="833"/>
      <c r="BQQ106" s="833"/>
      <c r="BQR106" s="908"/>
      <c r="BQS106" s="838"/>
      <c r="BQT106" s="833"/>
      <c r="BQU106" s="833"/>
      <c r="BQV106" s="908"/>
      <c r="BQW106" s="838"/>
      <c r="BQX106" s="833"/>
      <c r="BQY106" s="833"/>
      <c r="BQZ106" s="908"/>
      <c r="BRA106" s="838"/>
      <c r="BRB106" s="833"/>
      <c r="BRC106" s="833"/>
      <c r="BRD106" s="908"/>
      <c r="BRE106" s="838"/>
      <c r="BRF106" s="833"/>
      <c r="BRG106" s="833"/>
      <c r="BRH106" s="908"/>
      <c r="BRI106" s="838"/>
      <c r="BRJ106" s="833"/>
      <c r="BRK106" s="833"/>
      <c r="BRL106" s="908"/>
      <c r="BRM106" s="838"/>
      <c r="BRN106" s="833"/>
      <c r="BRO106" s="833"/>
      <c r="BRP106" s="908"/>
      <c r="BRQ106" s="838"/>
      <c r="BRR106" s="833"/>
      <c r="BRS106" s="833"/>
      <c r="BRT106" s="908"/>
      <c r="BRU106" s="838"/>
      <c r="BRV106" s="833"/>
      <c r="BRW106" s="833"/>
      <c r="BRX106" s="908"/>
      <c r="BRY106" s="838"/>
      <c r="BRZ106" s="833"/>
      <c r="BSA106" s="833"/>
      <c r="BSB106" s="908"/>
      <c r="BSC106" s="838"/>
      <c r="BSD106" s="833"/>
      <c r="BSE106" s="833"/>
      <c r="BSF106" s="908"/>
      <c r="BSG106" s="838"/>
      <c r="BSH106" s="833"/>
      <c r="BSI106" s="833"/>
      <c r="BSJ106" s="908"/>
      <c r="BSK106" s="838"/>
      <c r="BSL106" s="833"/>
      <c r="BSM106" s="833"/>
      <c r="BSN106" s="908"/>
      <c r="BSO106" s="838"/>
      <c r="BSP106" s="833"/>
      <c r="BSQ106" s="833"/>
      <c r="BSR106" s="908"/>
      <c r="BSS106" s="838"/>
      <c r="BST106" s="833"/>
      <c r="BSU106" s="833"/>
      <c r="BSV106" s="908"/>
      <c r="BSW106" s="838"/>
      <c r="BSX106" s="833"/>
      <c r="BSY106" s="833"/>
      <c r="BSZ106" s="908"/>
      <c r="BTA106" s="838"/>
      <c r="BTB106" s="833"/>
      <c r="BTC106" s="833"/>
      <c r="BTD106" s="908"/>
      <c r="BTE106" s="838"/>
      <c r="BTF106" s="833"/>
      <c r="BTG106" s="833"/>
      <c r="BTH106" s="908"/>
      <c r="BTI106" s="838"/>
      <c r="BTJ106" s="833"/>
      <c r="BTK106" s="833"/>
      <c r="BTL106" s="908"/>
      <c r="BTM106" s="838"/>
      <c r="BTN106" s="833"/>
      <c r="BTO106" s="833"/>
      <c r="BTP106" s="908"/>
      <c r="BTQ106" s="838"/>
      <c r="BTR106" s="833"/>
      <c r="BTS106" s="833"/>
      <c r="BTT106" s="908"/>
      <c r="BTU106" s="838"/>
      <c r="BTV106" s="833"/>
      <c r="BTW106" s="833"/>
      <c r="BTX106" s="908"/>
      <c r="BTY106" s="838"/>
      <c r="BTZ106" s="833"/>
      <c r="BUA106" s="833"/>
      <c r="BUB106" s="908"/>
      <c r="BUC106" s="838"/>
      <c r="BUD106" s="833"/>
      <c r="BUE106" s="833"/>
      <c r="BUF106" s="908"/>
      <c r="BUG106" s="838"/>
      <c r="BUH106" s="833"/>
      <c r="BUI106" s="833"/>
      <c r="BUJ106" s="908"/>
      <c r="BUK106" s="838"/>
      <c r="BUL106" s="833"/>
      <c r="BUM106" s="833"/>
      <c r="BUN106" s="908"/>
      <c r="BUO106" s="838"/>
      <c r="BUP106" s="833"/>
      <c r="BUQ106" s="833"/>
      <c r="BUR106" s="908"/>
      <c r="BUS106" s="838"/>
      <c r="BUT106" s="833"/>
      <c r="BUU106" s="833"/>
      <c r="BUV106" s="908"/>
      <c r="BUW106" s="838"/>
      <c r="BUX106" s="833"/>
      <c r="BUY106" s="833"/>
      <c r="BUZ106" s="908"/>
      <c r="BVA106" s="838"/>
      <c r="BVB106" s="833"/>
      <c r="BVC106" s="833"/>
      <c r="BVD106" s="908"/>
      <c r="BVE106" s="838"/>
      <c r="BVF106" s="833"/>
      <c r="BVG106" s="833"/>
      <c r="BVH106" s="908"/>
      <c r="BVI106" s="838"/>
      <c r="BVJ106" s="833"/>
      <c r="BVK106" s="833"/>
      <c r="BVL106" s="908"/>
      <c r="BVM106" s="838"/>
      <c r="BVN106" s="833"/>
      <c r="BVO106" s="833"/>
      <c r="BVP106" s="908"/>
      <c r="BVQ106" s="838"/>
      <c r="BVR106" s="833"/>
      <c r="BVS106" s="833"/>
      <c r="BVT106" s="908"/>
      <c r="BVU106" s="838"/>
      <c r="BVV106" s="833"/>
      <c r="BVW106" s="833"/>
      <c r="BVX106" s="908"/>
      <c r="BVY106" s="838"/>
      <c r="BVZ106" s="833"/>
      <c r="BWA106" s="833"/>
      <c r="BWB106" s="908"/>
      <c r="BWC106" s="838"/>
      <c r="BWD106" s="833"/>
      <c r="BWE106" s="833"/>
      <c r="BWF106" s="908"/>
      <c r="BWG106" s="838"/>
      <c r="BWH106" s="833"/>
      <c r="BWI106" s="833"/>
      <c r="BWJ106" s="908"/>
      <c r="BWK106" s="838"/>
      <c r="BWL106" s="833"/>
      <c r="BWM106" s="833"/>
      <c r="BWN106" s="908"/>
      <c r="BWO106" s="838"/>
      <c r="BWP106" s="833"/>
      <c r="BWQ106" s="833"/>
      <c r="BWR106" s="908"/>
      <c r="BWS106" s="838"/>
      <c r="BWT106" s="833"/>
      <c r="BWU106" s="833"/>
      <c r="BWV106" s="908"/>
      <c r="BWW106" s="838"/>
      <c r="BWX106" s="833"/>
      <c r="BWY106" s="833"/>
      <c r="BWZ106" s="908"/>
      <c r="BXA106" s="838"/>
      <c r="BXB106" s="833"/>
      <c r="BXC106" s="833"/>
      <c r="BXD106" s="908"/>
      <c r="BXE106" s="838"/>
      <c r="BXF106" s="833"/>
      <c r="BXG106" s="833"/>
      <c r="BXH106" s="908"/>
      <c r="BXI106" s="838"/>
      <c r="BXJ106" s="833"/>
      <c r="BXK106" s="833"/>
      <c r="BXL106" s="908"/>
      <c r="BXM106" s="838"/>
      <c r="BXN106" s="833"/>
      <c r="BXO106" s="833"/>
      <c r="BXP106" s="908"/>
      <c r="BXQ106" s="838"/>
      <c r="BXR106" s="833"/>
      <c r="BXS106" s="833"/>
      <c r="BXT106" s="908"/>
      <c r="BXU106" s="838"/>
      <c r="BXV106" s="833"/>
      <c r="BXW106" s="833"/>
      <c r="BXX106" s="908"/>
      <c r="BXY106" s="838"/>
      <c r="BXZ106" s="833"/>
      <c r="BYA106" s="833"/>
      <c r="BYB106" s="908"/>
      <c r="BYC106" s="838"/>
      <c r="BYD106" s="833"/>
      <c r="BYE106" s="833"/>
      <c r="BYF106" s="908"/>
      <c r="BYG106" s="838"/>
      <c r="BYH106" s="833"/>
      <c r="BYI106" s="833"/>
      <c r="BYJ106" s="908"/>
      <c r="BYK106" s="838"/>
      <c r="BYL106" s="833"/>
      <c r="BYM106" s="833"/>
      <c r="BYN106" s="908"/>
      <c r="BYO106" s="838"/>
      <c r="BYP106" s="833"/>
      <c r="BYQ106" s="833"/>
      <c r="BYR106" s="908"/>
      <c r="BYS106" s="838"/>
      <c r="BYT106" s="833"/>
      <c r="BYU106" s="833"/>
      <c r="BYV106" s="908"/>
      <c r="BYW106" s="838"/>
      <c r="BYX106" s="833"/>
      <c r="BYY106" s="833"/>
      <c r="BYZ106" s="908"/>
      <c r="BZA106" s="838"/>
      <c r="BZB106" s="833"/>
      <c r="BZC106" s="833"/>
      <c r="BZD106" s="908"/>
      <c r="BZE106" s="838"/>
      <c r="BZF106" s="833"/>
      <c r="BZG106" s="833"/>
      <c r="BZH106" s="908"/>
      <c r="BZI106" s="838"/>
      <c r="BZJ106" s="833"/>
      <c r="BZK106" s="833"/>
      <c r="BZL106" s="908"/>
      <c r="BZM106" s="838"/>
      <c r="BZN106" s="833"/>
      <c r="BZO106" s="833"/>
      <c r="BZP106" s="908"/>
      <c r="BZQ106" s="838"/>
      <c r="BZR106" s="833"/>
      <c r="BZS106" s="833"/>
      <c r="BZT106" s="908"/>
      <c r="BZU106" s="838"/>
      <c r="BZV106" s="833"/>
      <c r="BZW106" s="833"/>
      <c r="BZX106" s="908"/>
      <c r="BZY106" s="838"/>
      <c r="BZZ106" s="833"/>
      <c r="CAA106" s="833"/>
      <c r="CAB106" s="908"/>
      <c r="CAC106" s="838"/>
      <c r="CAD106" s="833"/>
      <c r="CAE106" s="833"/>
      <c r="CAF106" s="908"/>
      <c r="CAG106" s="838"/>
      <c r="CAH106" s="833"/>
      <c r="CAI106" s="833"/>
      <c r="CAJ106" s="908"/>
      <c r="CAK106" s="838"/>
      <c r="CAL106" s="833"/>
      <c r="CAM106" s="833"/>
      <c r="CAN106" s="908"/>
      <c r="CAO106" s="838"/>
      <c r="CAP106" s="833"/>
      <c r="CAQ106" s="833"/>
      <c r="CAR106" s="908"/>
      <c r="CAS106" s="838"/>
      <c r="CAT106" s="833"/>
      <c r="CAU106" s="833"/>
      <c r="CAV106" s="908"/>
      <c r="CAW106" s="838"/>
      <c r="CAX106" s="833"/>
      <c r="CAY106" s="833"/>
      <c r="CAZ106" s="908"/>
      <c r="CBA106" s="838"/>
      <c r="CBB106" s="833"/>
      <c r="CBC106" s="833"/>
      <c r="CBD106" s="908"/>
      <c r="CBE106" s="838"/>
      <c r="CBF106" s="833"/>
      <c r="CBG106" s="833"/>
      <c r="CBH106" s="908"/>
      <c r="CBI106" s="838"/>
      <c r="CBJ106" s="833"/>
      <c r="CBK106" s="833"/>
      <c r="CBL106" s="908"/>
      <c r="CBM106" s="838"/>
      <c r="CBN106" s="833"/>
      <c r="CBO106" s="833"/>
      <c r="CBP106" s="908"/>
      <c r="CBQ106" s="838"/>
      <c r="CBR106" s="833"/>
      <c r="CBS106" s="833"/>
      <c r="CBT106" s="908"/>
      <c r="CBU106" s="838"/>
      <c r="CBV106" s="833"/>
      <c r="CBW106" s="833"/>
      <c r="CBX106" s="908"/>
      <c r="CBY106" s="838"/>
      <c r="CBZ106" s="833"/>
      <c r="CCA106" s="833"/>
      <c r="CCB106" s="908"/>
      <c r="CCC106" s="838"/>
      <c r="CCD106" s="833"/>
      <c r="CCE106" s="833"/>
      <c r="CCF106" s="908"/>
      <c r="CCG106" s="838"/>
      <c r="CCH106" s="833"/>
      <c r="CCI106" s="833"/>
      <c r="CCJ106" s="908"/>
      <c r="CCK106" s="838"/>
      <c r="CCL106" s="833"/>
      <c r="CCM106" s="833"/>
      <c r="CCN106" s="908"/>
      <c r="CCO106" s="838"/>
      <c r="CCP106" s="833"/>
      <c r="CCQ106" s="833"/>
      <c r="CCR106" s="908"/>
      <c r="CCS106" s="838"/>
      <c r="CCT106" s="833"/>
      <c r="CCU106" s="833"/>
      <c r="CCV106" s="908"/>
      <c r="CCW106" s="838"/>
      <c r="CCX106" s="833"/>
      <c r="CCY106" s="833"/>
      <c r="CCZ106" s="908"/>
      <c r="CDA106" s="838"/>
      <c r="CDB106" s="833"/>
      <c r="CDC106" s="833"/>
      <c r="CDD106" s="908"/>
      <c r="CDE106" s="838"/>
      <c r="CDF106" s="833"/>
      <c r="CDG106" s="833"/>
      <c r="CDH106" s="908"/>
      <c r="CDI106" s="838"/>
      <c r="CDJ106" s="833"/>
      <c r="CDK106" s="833"/>
      <c r="CDL106" s="908"/>
      <c r="CDM106" s="838"/>
      <c r="CDN106" s="833"/>
      <c r="CDO106" s="833"/>
      <c r="CDP106" s="908"/>
      <c r="CDQ106" s="838"/>
      <c r="CDR106" s="833"/>
      <c r="CDS106" s="833"/>
      <c r="CDT106" s="908"/>
      <c r="CDU106" s="838"/>
      <c r="CDV106" s="833"/>
      <c r="CDW106" s="833"/>
      <c r="CDX106" s="908"/>
      <c r="CDY106" s="838"/>
      <c r="CDZ106" s="833"/>
      <c r="CEA106" s="833"/>
      <c r="CEB106" s="908"/>
      <c r="CEC106" s="838"/>
      <c r="CED106" s="833"/>
      <c r="CEE106" s="833"/>
      <c r="CEF106" s="908"/>
      <c r="CEG106" s="838"/>
      <c r="CEH106" s="833"/>
      <c r="CEI106" s="833"/>
      <c r="CEJ106" s="908"/>
      <c r="CEK106" s="838"/>
      <c r="CEL106" s="833"/>
      <c r="CEM106" s="833"/>
      <c r="CEN106" s="908"/>
      <c r="CEO106" s="838"/>
      <c r="CEP106" s="833"/>
      <c r="CEQ106" s="833"/>
      <c r="CER106" s="908"/>
      <c r="CES106" s="838"/>
      <c r="CET106" s="833"/>
      <c r="CEU106" s="833"/>
      <c r="CEV106" s="908"/>
      <c r="CEW106" s="838"/>
      <c r="CEX106" s="833"/>
      <c r="CEY106" s="833"/>
      <c r="CEZ106" s="908"/>
      <c r="CFA106" s="838"/>
      <c r="CFB106" s="833"/>
      <c r="CFC106" s="833"/>
      <c r="CFD106" s="908"/>
      <c r="CFE106" s="838"/>
      <c r="CFF106" s="833"/>
      <c r="CFG106" s="833"/>
      <c r="CFH106" s="908"/>
      <c r="CFI106" s="838"/>
      <c r="CFJ106" s="833"/>
      <c r="CFK106" s="833"/>
      <c r="CFL106" s="908"/>
      <c r="CFM106" s="838"/>
      <c r="CFN106" s="833"/>
      <c r="CFO106" s="833"/>
      <c r="CFP106" s="908"/>
      <c r="CFQ106" s="838"/>
      <c r="CFR106" s="833"/>
      <c r="CFS106" s="833"/>
      <c r="CFT106" s="908"/>
      <c r="CFU106" s="838"/>
      <c r="CFV106" s="833"/>
      <c r="CFW106" s="833"/>
      <c r="CFX106" s="908"/>
      <c r="CFY106" s="838"/>
      <c r="CFZ106" s="833"/>
      <c r="CGA106" s="833"/>
      <c r="CGB106" s="908"/>
      <c r="CGC106" s="838"/>
      <c r="CGD106" s="833"/>
      <c r="CGE106" s="833"/>
      <c r="CGF106" s="908"/>
      <c r="CGG106" s="838"/>
      <c r="CGH106" s="833"/>
      <c r="CGI106" s="833"/>
      <c r="CGJ106" s="908"/>
      <c r="CGK106" s="838"/>
      <c r="CGL106" s="833"/>
      <c r="CGM106" s="833"/>
      <c r="CGN106" s="908"/>
      <c r="CGO106" s="838"/>
      <c r="CGP106" s="833"/>
      <c r="CGQ106" s="833"/>
      <c r="CGR106" s="908"/>
      <c r="CGS106" s="838"/>
      <c r="CGT106" s="833"/>
      <c r="CGU106" s="833"/>
      <c r="CGV106" s="908"/>
      <c r="CGW106" s="838"/>
      <c r="CGX106" s="833"/>
      <c r="CGY106" s="833"/>
      <c r="CGZ106" s="908"/>
      <c r="CHA106" s="838"/>
      <c r="CHB106" s="833"/>
      <c r="CHC106" s="833"/>
      <c r="CHD106" s="908"/>
      <c r="CHE106" s="838"/>
      <c r="CHF106" s="833"/>
      <c r="CHG106" s="833"/>
      <c r="CHH106" s="908"/>
      <c r="CHI106" s="838"/>
      <c r="CHJ106" s="833"/>
      <c r="CHK106" s="833"/>
      <c r="CHL106" s="908"/>
      <c r="CHM106" s="838"/>
      <c r="CHN106" s="833"/>
      <c r="CHO106" s="833"/>
      <c r="CHP106" s="908"/>
      <c r="CHQ106" s="838"/>
      <c r="CHR106" s="833"/>
      <c r="CHS106" s="833"/>
      <c r="CHT106" s="908"/>
      <c r="CHU106" s="838"/>
      <c r="CHV106" s="833"/>
      <c r="CHW106" s="833"/>
      <c r="CHX106" s="908"/>
      <c r="CHY106" s="838"/>
      <c r="CHZ106" s="833"/>
      <c r="CIA106" s="833"/>
      <c r="CIB106" s="908"/>
      <c r="CIC106" s="838"/>
      <c r="CID106" s="833"/>
      <c r="CIE106" s="833"/>
      <c r="CIF106" s="908"/>
      <c r="CIG106" s="838"/>
      <c r="CIH106" s="833"/>
      <c r="CII106" s="833"/>
      <c r="CIJ106" s="908"/>
      <c r="CIK106" s="838"/>
      <c r="CIL106" s="833"/>
      <c r="CIM106" s="833"/>
      <c r="CIN106" s="908"/>
      <c r="CIO106" s="838"/>
      <c r="CIP106" s="833"/>
      <c r="CIQ106" s="833"/>
      <c r="CIR106" s="908"/>
      <c r="CIS106" s="838"/>
      <c r="CIT106" s="833"/>
      <c r="CIU106" s="833"/>
      <c r="CIV106" s="908"/>
      <c r="CIW106" s="838"/>
      <c r="CIX106" s="833"/>
      <c r="CIY106" s="833"/>
      <c r="CIZ106" s="908"/>
      <c r="CJA106" s="838"/>
      <c r="CJB106" s="833"/>
      <c r="CJC106" s="833"/>
      <c r="CJD106" s="908"/>
      <c r="CJE106" s="838"/>
      <c r="CJF106" s="833"/>
      <c r="CJG106" s="833"/>
      <c r="CJH106" s="908"/>
      <c r="CJI106" s="838"/>
      <c r="CJJ106" s="833"/>
      <c r="CJK106" s="833"/>
      <c r="CJL106" s="908"/>
      <c r="CJM106" s="838"/>
      <c r="CJN106" s="833"/>
      <c r="CJO106" s="833"/>
      <c r="CJP106" s="908"/>
      <c r="CJQ106" s="838"/>
      <c r="CJR106" s="833"/>
      <c r="CJS106" s="833"/>
      <c r="CJT106" s="908"/>
      <c r="CJU106" s="838"/>
      <c r="CJV106" s="833"/>
      <c r="CJW106" s="833"/>
      <c r="CJX106" s="908"/>
      <c r="CJY106" s="838"/>
      <c r="CJZ106" s="833"/>
      <c r="CKA106" s="833"/>
      <c r="CKB106" s="908"/>
      <c r="CKC106" s="838"/>
      <c r="CKD106" s="833"/>
      <c r="CKE106" s="833"/>
      <c r="CKF106" s="908"/>
      <c r="CKG106" s="838"/>
      <c r="CKH106" s="833"/>
      <c r="CKI106" s="833"/>
      <c r="CKJ106" s="908"/>
      <c r="CKK106" s="838"/>
      <c r="CKL106" s="833"/>
      <c r="CKM106" s="833"/>
      <c r="CKN106" s="908"/>
      <c r="CKO106" s="838"/>
      <c r="CKP106" s="833"/>
      <c r="CKQ106" s="833"/>
      <c r="CKR106" s="908"/>
      <c r="CKS106" s="838"/>
      <c r="CKT106" s="833"/>
      <c r="CKU106" s="833"/>
      <c r="CKV106" s="908"/>
      <c r="CKW106" s="838"/>
      <c r="CKX106" s="833"/>
      <c r="CKY106" s="833"/>
      <c r="CKZ106" s="908"/>
      <c r="CLA106" s="838"/>
      <c r="CLB106" s="833"/>
      <c r="CLC106" s="833"/>
      <c r="CLD106" s="908"/>
      <c r="CLE106" s="838"/>
      <c r="CLF106" s="833"/>
      <c r="CLG106" s="833"/>
      <c r="CLH106" s="908"/>
      <c r="CLI106" s="838"/>
      <c r="CLJ106" s="833"/>
      <c r="CLK106" s="833"/>
      <c r="CLL106" s="908"/>
      <c r="CLM106" s="838"/>
      <c r="CLN106" s="833"/>
      <c r="CLO106" s="833"/>
      <c r="CLP106" s="908"/>
      <c r="CLQ106" s="838"/>
      <c r="CLR106" s="833"/>
      <c r="CLS106" s="833"/>
      <c r="CLT106" s="908"/>
      <c r="CLU106" s="838"/>
      <c r="CLV106" s="833"/>
      <c r="CLW106" s="833"/>
      <c r="CLX106" s="908"/>
      <c r="CLY106" s="838"/>
      <c r="CLZ106" s="833"/>
      <c r="CMA106" s="833"/>
      <c r="CMB106" s="908"/>
      <c r="CMC106" s="838"/>
      <c r="CMD106" s="833"/>
      <c r="CME106" s="833"/>
      <c r="CMF106" s="908"/>
      <c r="CMG106" s="838"/>
      <c r="CMH106" s="833"/>
      <c r="CMI106" s="833"/>
      <c r="CMJ106" s="908"/>
      <c r="CMK106" s="838"/>
      <c r="CML106" s="833"/>
      <c r="CMM106" s="833"/>
      <c r="CMN106" s="908"/>
      <c r="CMO106" s="838"/>
      <c r="CMP106" s="833"/>
      <c r="CMQ106" s="833"/>
      <c r="CMR106" s="908"/>
      <c r="CMS106" s="838"/>
      <c r="CMT106" s="833"/>
      <c r="CMU106" s="833"/>
      <c r="CMV106" s="908"/>
      <c r="CMW106" s="838"/>
      <c r="CMX106" s="833"/>
      <c r="CMY106" s="833"/>
      <c r="CMZ106" s="908"/>
      <c r="CNA106" s="838"/>
      <c r="CNB106" s="833"/>
      <c r="CNC106" s="833"/>
      <c r="CND106" s="908"/>
      <c r="CNE106" s="838"/>
      <c r="CNF106" s="833"/>
      <c r="CNG106" s="833"/>
      <c r="CNH106" s="908"/>
      <c r="CNI106" s="838"/>
      <c r="CNJ106" s="833"/>
      <c r="CNK106" s="833"/>
      <c r="CNL106" s="908"/>
      <c r="CNM106" s="838"/>
      <c r="CNN106" s="833"/>
      <c r="CNO106" s="833"/>
      <c r="CNP106" s="908"/>
      <c r="CNQ106" s="838"/>
      <c r="CNR106" s="833"/>
      <c r="CNS106" s="833"/>
      <c r="CNT106" s="908"/>
      <c r="CNU106" s="838"/>
      <c r="CNV106" s="833"/>
      <c r="CNW106" s="833"/>
      <c r="CNX106" s="908"/>
      <c r="CNY106" s="838"/>
      <c r="CNZ106" s="833"/>
      <c r="COA106" s="833"/>
      <c r="COB106" s="908"/>
      <c r="COC106" s="838"/>
      <c r="COD106" s="833"/>
      <c r="COE106" s="833"/>
      <c r="COF106" s="908"/>
      <c r="COG106" s="838"/>
      <c r="COH106" s="833"/>
      <c r="COI106" s="833"/>
      <c r="COJ106" s="908"/>
      <c r="COK106" s="838"/>
      <c r="COL106" s="833"/>
      <c r="COM106" s="833"/>
      <c r="CON106" s="908"/>
      <c r="COO106" s="838"/>
      <c r="COP106" s="833"/>
      <c r="COQ106" s="833"/>
      <c r="COR106" s="908"/>
      <c r="COS106" s="838"/>
      <c r="COT106" s="833"/>
      <c r="COU106" s="833"/>
      <c r="COV106" s="908"/>
      <c r="COW106" s="838"/>
      <c r="COX106" s="833"/>
      <c r="COY106" s="833"/>
      <c r="COZ106" s="908"/>
      <c r="CPA106" s="838"/>
      <c r="CPB106" s="833"/>
      <c r="CPC106" s="833"/>
      <c r="CPD106" s="908"/>
      <c r="CPE106" s="838"/>
      <c r="CPF106" s="833"/>
      <c r="CPG106" s="833"/>
      <c r="CPH106" s="908"/>
      <c r="CPI106" s="838"/>
      <c r="CPJ106" s="833"/>
      <c r="CPK106" s="833"/>
      <c r="CPL106" s="908"/>
      <c r="CPM106" s="838"/>
      <c r="CPN106" s="833"/>
      <c r="CPO106" s="833"/>
      <c r="CPP106" s="908"/>
      <c r="CPQ106" s="838"/>
      <c r="CPR106" s="833"/>
      <c r="CPS106" s="833"/>
      <c r="CPT106" s="908"/>
      <c r="CPU106" s="838"/>
      <c r="CPV106" s="833"/>
      <c r="CPW106" s="833"/>
      <c r="CPX106" s="908"/>
      <c r="CPY106" s="838"/>
      <c r="CPZ106" s="833"/>
      <c r="CQA106" s="833"/>
      <c r="CQB106" s="908"/>
      <c r="CQC106" s="838"/>
      <c r="CQD106" s="833"/>
      <c r="CQE106" s="833"/>
      <c r="CQF106" s="908"/>
      <c r="CQG106" s="838"/>
      <c r="CQH106" s="833"/>
      <c r="CQI106" s="833"/>
      <c r="CQJ106" s="908"/>
      <c r="CQK106" s="838"/>
      <c r="CQL106" s="833"/>
      <c r="CQM106" s="833"/>
      <c r="CQN106" s="908"/>
      <c r="CQO106" s="838"/>
      <c r="CQP106" s="833"/>
      <c r="CQQ106" s="833"/>
      <c r="CQR106" s="908"/>
      <c r="CQS106" s="838"/>
      <c r="CQT106" s="833"/>
      <c r="CQU106" s="833"/>
      <c r="CQV106" s="908"/>
      <c r="CQW106" s="838"/>
      <c r="CQX106" s="833"/>
      <c r="CQY106" s="833"/>
      <c r="CQZ106" s="908"/>
      <c r="CRA106" s="838"/>
      <c r="CRB106" s="833"/>
      <c r="CRC106" s="833"/>
      <c r="CRD106" s="908"/>
      <c r="CRE106" s="838"/>
      <c r="CRF106" s="833"/>
      <c r="CRG106" s="833"/>
      <c r="CRH106" s="908"/>
      <c r="CRI106" s="838"/>
      <c r="CRJ106" s="833"/>
      <c r="CRK106" s="833"/>
      <c r="CRL106" s="908"/>
      <c r="CRM106" s="838"/>
      <c r="CRN106" s="833"/>
      <c r="CRO106" s="833"/>
      <c r="CRP106" s="908"/>
      <c r="CRQ106" s="838"/>
      <c r="CRR106" s="833"/>
      <c r="CRS106" s="833"/>
      <c r="CRT106" s="908"/>
      <c r="CRU106" s="838"/>
      <c r="CRV106" s="833"/>
      <c r="CRW106" s="833"/>
      <c r="CRX106" s="908"/>
      <c r="CRY106" s="838"/>
      <c r="CRZ106" s="833"/>
      <c r="CSA106" s="833"/>
      <c r="CSB106" s="908"/>
      <c r="CSC106" s="838"/>
      <c r="CSD106" s="833"/>
      <c r="CSE106" s="833"/>
      <c r="CSF106" s="908"/>
      <c r="CSG106" s="838"/>
      <c r="CSH106" s="833"/>
      <c r="CSI106" s="833"/>
      <c r="CSJ106" s="908"/>
      <c r="CSK106" s="838"/>
      <c r="CSL106" s="833"/>
      <c r="CSM106" s="833"/>
      <c r="CSN106" s="908"/>
      <c r="CSO106" s="838"/>
      <c r="CSP106" s="833"/>
      <c r="CSQ106" s="833"/>
      <c r="CSR106" s="908"/>
      <c r="CSS106" s="838"/>
      <c r="CST106" s="833"/>
      <c r="CSU106" s="833"/>
      <c r="CSV106" s="908"/>
      <c r="CSW106" s="838"/>
      <c r="CSX106" s="833"/>
      <c r="CSY106" s="833"/>
      <c r="CSZ106" s="908"/>
      <c r="CTA106" s="838"/>
      <c r="CTB106" s="833"/>
      <c r="CTC106" s="833"/>
      <c r="CTD106" s="908"/>
      <c r="CTE106" s="838"/>
      <c r="CTF106" s="833"/>
      <c r="CTG106" s="833"/>
      <c r="CTH106" s="908"/>
      <c r="CTI106" s="838"/>
      <c r="CTJ106" s="833"/>
      <c r="CTK106" s="833"/>
      <c r="CTL106" s="908"/>
      <c r="CTM106" s="838"/>
      <c r="CTN106" s="833"/>
      <c r="CTO106" s="833"/>
      <c r="CTP106" s="908"/>
      <c r="CTQ106" s="838"/>
      <c r="CTR106" s="833"/>
      <c r="CTS106" s="833"/>
      <c r="CTT106" s="908"/>
      <c r="CTU106" s="838"/>
      <c r="CTV106" s="833"/>
      <c r="CTW106" s="833"/>
      <c r="CTX106" s="908"/>
      <c r="CTY106" s="838"/>
      <c r="CTZ106" s="833"/>
      <c r="CUA106" s="833"/>
      <c r="CUB106" s="908"/>
      <c r="CUC106" s="838"/>
      <c r="CUD106" s="833"/>
      <c r="CUE106" s="833"/>
      <c r="CUF106" s="908"/>
      <c r="CUG106" s="838"/>
      <c r="CUH106" s="833"/>
      <c r="CUI106" s="833"/>
      <c r="CUJ106" s="908"/>
      <c r="CUK106" s="838"/>
      <c r="CUL106" s="833"/>
      <c r="CUM106" s="833"/>
      <c r="CUN106" s="908"/>
      <c r="CUO106" s="838"/>
      <c r="CUP106" s="833"/>
      <c r="CUQ106" s="833"/>
      <c r="CUR106" s="908"/>
      <c r="CUS106" s="838"/>
      <c r="CUT106" s="833"/>
      <c r="CUU106" s="833"/>
      <c r="CUV106" s="908"/>
      <c r="CUW106" s="838"/>
      <c r="CUX106" s="833"/>
      <c r="CUY106" s="833"/>
      <c r="CUZ106" s="908"/>
      <c r="CVA106" s="838"/>
      <c r="CVB106" s="833"/>
      <c r="CVC106" s="833"/>
      <c r="CVD106" s="908"/>
      <c r="CVE106" s="838"/>
      <c r="CVF106" s="833"/>
      <c r="CVG106" s="833"/>
      <c r="CVH106" s="908"/>
      <c r="CVI106" s="838"/>
      <c r="CVJ106" s="833"/>
      <c r="CVK106" s="833"/>
      <c r="CVL106" s="908"/>
      <c r="CVM106" s="838"/>
      <c r="CVN106" s="833"/>
      <c r="CVO106" s="833"/>
      <c r="CVP106" s="908"/>
      <c r="CVQ106" s="838"/>
      <c r="CVR106" s="833"/>
      <c r="CVS106" s="833"/>
      <c r="CVT106" s="908"/>
      <c r="CVU106" s="838"/>
      <c r="CVV106" s="833"/>
      <c r="CVW106" s="833"/>
      <c r="CVX106" s="908"/>
      <c r="CVY106" s="838"/>
      <c r="CVZ106" s="833"/>
      <c r="CWA106" s="833"/>
      <c r="CWB106" s="908"/>
      <c r="CWC106" s="838"/>
      <c r="CWD106" s="833"/>
      <c r="CWE106" s="833"/>
      <c r="CWF106" s="908"/>
      <c r="CWG106" s="838"/>
      <c r="CWH106" s="833"/>
      <c r="CWI106" s="833"/>
      <c r="CWJ106" s="908"/>
      <c r="CWK106" s="838"/>
      <c r="CWL106" s="833"/>
      <c r="CWM106" s="833"/>
      <c r="CWN106" s="908"/>
      <c r="CWO106" s="838"/>
      <c r="CWP106" s="833"/>
      <c r="CWQ106" s="833"/>
      <c r="CWR106" s="908"/>
      <c r="CWS106" s="838"/>
      <c r="CWT106" s="833"/>
      <c r="CWU106" s="833"/>
      <c r="CWV106" s="908"/>
      <c r="CWW106" s="838"/>
      <c r="CWX106" s="833"/>
      <c r="CWY106" s="833"/>
      <c r="CWZ106" s="908"/>
      <c r="CXA106" s="838"/>
      <c r="CXB106" s="833"/>
      <c r="CXC106" s="833"/>
      <c r="CXD106" s="908"/>
      <c r="CXE106" s="838"/>
      <c r="CXF106" s="833"/>
      <c r="CXG106" s="833"/>
      <c r="CXH106" s="908"/>
      <c r="CXI106" s="838"/>
      <c r="CXJ106" s="833"/>
      <c r="CXK106" s="833"/>
      <c r="CXL106" s="908"/>
      <c r="CXM106" s="838"/>
      <c r="CXN106" s="833"/>
      <c r="CXO106" s="833"/>
      <c r="CXP106" s="908"/>
      <c r="CXQ106" s="838"/>
      <c r="CXR106" s="833"/>
      <c r="CXS106" s="833"/>
      <c r="CXT106" s="908"/>
      <c r="CXU106" s="838"/>
      <c r="CXV106" s="833"/>
      <c r="CXW106" s="833"/>
      <c r="CXX106" s="908"/>
      <c r="CXY106" s="838"/>
      <c r="CXZ106" s="833"/>
      <c r="CYA106" s="833"/>
      <c r="CYB106" s="908"/>
      <c r="CYC106" s="838"/>
      <c r="CYD106" s="833"/>
      <c r="CYE106" s="833"/>
      <c r="CYF106" s="908"/>
      <c r="CYG106" s="838"/>
      <c r="CYH106" s="833"/>
      <c r="CYI106" s="833"/>
      <c r="CYJ106" s="908"/>
      <c r="CYK106" s="838"/>
      <c r="CYL106" s="833"/>
      <c r="CYM106" s="833"/>
      <c r="CYN106" s="908"/>
      <c r="CYO106" s="838"/>
      <c r="CYP106" s="833"/>
      <c r="CYQ106" s="833"/>
      <c r="CYR106" s="908"/>
      <c r="CYS106" s="838"/>
      <c r="CYT106" s="833"/>
      <c r="CYU106" s="833"/>
      <c r="CYV106" s="908"/>
      <c r="CYW106" s="838"/>
      <c r="CYX106" s="833"/>
      <c r="CYY106" s="833"/>
      <c r="CYZ106" s="908"/>
      <c r="CZA106" s="838"/>
      <c r="CZB106" s="833"/>
      <c r="CZC106" s="833"/>
      <c r="CZD106" s="908"/>
      <c r="CZE106" s="838"/>
      <c r="CZF106" s="833"/>
      <c r="CZG106" s="833"/>
      <c r="CZH106" s="908"/>
      <c r="CZI106" s="838"/>
      <c r="CZJ106" s="833"/>
      <c r="CZK106" s="833"/>
      <c r="CZL106" s="908"/>
      <c r="CZM106" s="838"/>
      <c r="CZN106" s="833"/>
      <c r="CZO106" s="833"/>
      <c r="CZP106" s="908"/>
      <c r="CZQ106" s="838"/>
      <c r="CZR106" s="833"/>
      <c r="CZS106" s="833"/>
      <c r="CZT106" s="908"/>
      <c r="CZU106" s="838"/>
      <c r="CZV106" s="833"/>
      <c r="CZW106" s="833"/>
      <c r="CZX106" s="908"/>
      <c r="CZY106" s="838"/>
      <c r="CZZ106" s="833"/>
      <c r="DAA106" s="833"/>
      <c r="DAB106" s="908"/>
      <c r="DAC106" s="838"/>
      <c r="DAD106" s="833"/>
      <c r="DAE106" s="833"/>
      <c r="DAF106" s="908"/>
      <c r="DAG106" s="838"/>
      <c r="DAH106" s="833"/>
      <c r="DAI106" s="833"/>
      <c r="DAJ106" s="908"/>
      <c r="DAK106" s="838"/>
      <c r="DAL106" s="833"/>
      <c r="DAM106" s="833"/>
      <c r="DAN106" s="908"/>
      <c r="DAO106" s="838"/>
      <c r="DAP106" s="833"/>
      <c r="DAQ106" s="833"/>
      <c r="DAR106" s="908"/>
      <c r="DAS106" s="838"/>
      <c r="DAT106" s="833"/>
      <c r="DAU106" s="833"/>
      <c r="DAV106" s="908"/>
      <c r="DAW106" s="838"/>
      <c r="DAX106" s="833"/>
      <c r="DAY106" s="833"/>
      <c r="DAZ106" s="908"/>
      <c r="DBA106" s="838"/>
      <c r="DBB106" s="833"/>
      <c r="DBC106" s="833"/>
      <c r="DBD106" s="908"/>
      <c r="DBE106" s="838"/>
      <c r="DBF106" s="833"/>
      <c r="DBG106" s="833"/>
      <c r="DBH106" s="908"/>
      <c r="DBI106" s="838"/>
      <c r="DBJ106" s="833"/>
      <c r="DBK106" s="833"/>
      <c r="DBL106" s="908"/>
      <c r="DBM106" s="838"/>
      <c r="DBN106" s="833"/>
      <c r="DBO106" s="833"/>
      <c r="DBP106" s="908"/>
      <c r="DBQ106" s="838"/>
      <c r="DBR106" s="833"/>
      <c r="DBS106" s="833"/>
      <c r="DBT106" s="908"/>
      <c r="DBU106" s="838"/>
      <c r="DBV106" s="833"/>
      <c r="DBW106" s="833"/>
      <c r="DBX106" s="908"/>
      <c r="DBY106" s="838"/>
      <c r="DBZ106" s="833"/>
      <c r="DCA106" s="833"/>
      <c r="DCB106" s="908"/>
      <c r="DCC106" s="838"/>
      <c r="DCD106" s="833"/>
      <c r="DCE106" s="833"/>
      <c r="DCF106" s="908"/>
      <c r="DCG106" s="838"/>
      <c r="DCH106" s="833"/>
      <c r="DCI106" s="833"/>
      <c r="DCJ106" s="908"/>
      <c r="DCK106" s="838"/>
      <c r="DCL106" s="833"/>
      <c r="DCM106" s="833"/>
      <c r="DCN106" s="908"/>
      <c r="DCO106" s="838"/>
      <c r="DCP106" s="833"/>
      <c r="DCQ106" s="833"/>
      <c r="DCR106" s="908"/>
      <c r="DCS106" s="838"/>
      <c r="DCT106" s="833"/>
      <c r="DCU106" s="833"/>
      <c r="DCV106" s="908"/>
      <c r="DCW106" s="838"/>
      <c r="DCX106" s="833"/>
      <c r="DCY106" s="833"/>
      <c r="DCZ106" s="908"/>
      <c r="DDA106" s="838"/>
      <c r="DDB106" s="833"/>
      <c r="DDC106" s="833"/>
      <c r="DDD106" s="908"/>
      <c r="DDE106" s="838"/>
      <c r="DDF106" s="833"/>
      <c r="DDG106" s="833"/>
      <c r="DDH106" s="908"/>
      <c r="DDI106" s="838"/>
      <c r="DDJ106" s="833"/>
      <c r="DDK106" s="833"/>
      <c r="DDL106" s="908"/>
      <c r="DDM106" s="838"/>
      <c r="DDN106" s="833"/>
      <c r="DDO106" s="833"/>
      <c r="DDP106" s="908"/>
      <c r="DDQ106" s="838"/>
      <c r="DDR106" s="833"/>
      <c r="DDS106" s="833"/>
      <c r="DDT106" s="908"/>
      <c r="DDU106" s="838"/>
      <c r="DDV106" s="833"/>
      <c r="DDW106" s="833"/>
      <c r="DDX106" s="908"/>
      <c r="DDY106" s="838"/>
      <c r="DDZ106" s="833"/>
      <c r="DEA106" s="833"/>
      <c r="DEB106" s="908"/>
      <c r="DEC106" s="838"/>
      <c r="DED106" s="833"/>
      <c r="DEE106" s="833"/>
      <c r="DEF106" s="908"/>
      <c r="DEG106" s="838"/>
      <c r="DEH106" s="833"/>
      <c r="DEI106" s="833"/>
      <c r="DEJ106" s="908"/>
      <c r="DEK106" s="838"/>
      <c r="DEL106" s="833"/>
      <c r="DEM106" s="833"/>
      <c r="DEN106" s="908"/>
      <c r="DEO106" s="838"/>
      <c r="DEP106" s="833"/>
      <c r="DEQ106" s="833"/>
      <c r="DER106" s="908"/>
      <c r="DES106" s="838"/>
      <c r="DET106" s="833"/>
      <c r="DEU106" s="833"/>
      <c r="DEV106" s="908"/>
      <c r="DEW106" s="838"/>
      <c r="DEX106" s="833"/>
      <c r="DEY106" s="833"/>
      <c r="DEZ106" s="908"/>
      <c r="DFA106" s="838"/>
      <c r="DFB106" s="833"/>
      <c r="DFC106" s="833"/>
      <c r="DFD106" s="908"/>
      <c r="DFE106" s="838"/>
      <c r="DFF106" s="833"/>
      <c r="DFG106" s="833"/>
      <c r="DFH106" s="908"/>
      <c r="DFI106" s="838"/>
      <c r="DFJ106" s="833"/>
      <c r="DFK106" s="833"/>
      <c r="DFL106" s="908"/>
      <c r="DFM106" s="838"/>
      <c r="DFN106" s="833"/>
      <c r="DFO106" s="833"/>
      <c r="DFP106" s="908"/>
      <c r="DFQ106" s="838"/>
      <c r="DFR106" s="833"/>
      <c r="DFS106" s="833"/>
      <c r="DFT106" s="908"/>
      <c r="DFU106" s="838"/>
      <c r="DFV106" s="833"/>
      <c r="DFW106" s="833"/>
      <c r="DFX106" s="908"/>
      <c r="DFY106" s="838"/>
      <c r="DFZ106" s="833"/>
      <c r="DGA106" s="833"/>
      <c r="DGB106" s="908"/>
      <c r="DGC106" s="838"/>
      <c r="DGD106" s="833"/>
      <c r="DGE106" s="833"/>
      <c r="DGF106" s="908"/>
      <c r="DGG106" s="838"/>
      <c r="DGH106" s="833"/>
      <c r="DGI106" s="833"/>
      <c r="DGJ106" s="908"/>
      <c r="DGK106" s="838"/>
      <c r="DGL106" s="833"/>
      <c r="DGM106" s="833"/>
      <c r="DGN106" s="908"/>
      <c r="DGO106" s="838"/>
      <c r="DGP106" s="833"/>
      <c r="DGQ106" s="833"/>
      <c r="DGR106" s="908"/>
      <c r="DGS106" s="838"/>
      <c r="DGT106" s="833"/>
      <c r="DGU106" s="833"/>
      <c r="DGV106" s="908"/>
      <c r="DGW106" s="838"/>
      <c r="DGX106" s="833"/>
      <c r="DGY106" s="833"/>
      <c r="DGZ106" s="908"/>
      <c r="DHA106" s="838"/>
      <c r="DHB106" s="833"/>
      <c r="DHC106" s="833"/>
      <c r="DHD106" s="908"/>
      <c r="DHE106" s="838"/>
      <c r="DHF106" s="833"/>
      <c r="DHG106" s="833"/>
      <c r="DHH106" s="908"/>
      <c r="DHI106" s="838"/>
      <c r="DHJ106" s="833"/>
      <c r="DHK106" s="833"/>
      <c r="DHL106" s="908"/>
      <c r="DHM106" s="838"/>
      <c r="DHN106" s="833"/>
      <c r="DHO106" s="833"/>
      <c r="DHP106" s="908"/>
      <c r="DHQ106" s="838"/>
      <c r="DHR106" s="833"/>
      <c r="DHS106" s="833"/>
      <c r="DHT106" s="908"/>
      <c r="DHU106" s="838"/>
      <c r="DHV106" s="833"/>
      <c r="DHW106" s="833"/>
      <c r="DHX106" s="908"/>
      <c r="DHY106" s="838"/>
      <c r="DHZ106" s="833"/>
      <c r="DIA106" s="833"/>
      <c r="DIB106" s="908"/>
      <c r="DIC106" s="838"/>
      <c r="DID106" s="833"/>
      <c r="DIE106" s="833"/>
      <c r="DIF106" s="908"/>
      <c r="DIG106" s="838"/>
      <c r="DIH106" s="833"/>
      <c r="DII106" s="833"/>
      <c r="DIJ106" s="908"/>
      <c r="DIK106" s="838"/>
      <c r="DIL106" s="833"/>
      <c r="DIM106" s="833"/>
      <c r="DIN106" s="908"/>
      <c r="DIO106" s="838"/>
      <c r="DIP106" s="833"/>
      <c r="DIQ106" s="833"/>
      <c r="DIR106" s="908"/>
      <c r="DIS106" s="838"/>
      <c r="DIT106" s="833"/>
      <c r="DIU106" s="833"/>
      <c r="DIV106" s="908"/>
      <c r="DIW106" s="838"/>
      <c r="DIX106" s="833"/>
      <c r="DIY106" s="833"/>
      <c r="DIZ106" s="908"/>
      <c r="DJA106" s="838"/>
      <c r="DJB106" s="833"/>
      <c r="DJC106" s="833"/>
      <c r="DJD106" s="908"/>
      <c r="DJE106" s="838"/>
      <c r="DJF106" s="833"/>
      <c r="DJG106" s="833"/>
      <c r="DJH106" s="908"/>
      <c r="DJI106" s="838"/>
      <c r="DJJ106" s="833"/>
      <c r="DJK106" s="833"/>
      <c r="DJL106" s="908"/>
      <c r="DJM106" s="838"/>
      <c r="DJN106" s="833"/>
      <c r="DJO106" s="833"/>
      <c r="DJP106" s="908"/>
      <c r="DJQ106" s="838"/>
      <c r="DJR106" s="833"/>
      <c r="DJS106" s="833"/>
      <c r="DJT106" s="908"/>
      <c r="DJU106" s="838"/>
      <c r="DJV106" s="833"/>
      <c r="DJW106" s="833"/>
      <c r="DJX106" s="908"/>
      <c r="DJY106" s="838"/>
      <c r="DJZ106" s="833"/>
      <c r="DKA106" s="833"/>
      <c r="DKB106" s="908"/>
      <c r="DKC106" s="838"/>
      <c r="DKD106" s="833"/>
      <c r="DKE106" s="833"/>
      <c r="DKF106" s="908"/>
      <c r="DKG106" s="838"/>
      <c r="DKH106" s="833"/>
      <c r="DKI106" s="833"/>
      <c r="DKJ106" s="908"/>
      <c r="DKK106" s="838"/>
      <c r="DKL106" s="833"/>
      <c r="DKM106" s="833"/>
      <c r="DKN106" s="908"/>
      <c r="DKO106" s="838"/>
      <c r="DKP106" s="833"/>
      <c r="DKQ106" s="833"/>
      <c r="DKR106" s="908"/>
      <c r="DKS106" s="838"/>
      <c r="DKT106" s="833"/>
      <c r="DKU106" s="833"/>
      <c r="DKV106" s="908"/>
      <c r="DKW106" s="838"/>
      <c r="DKX106" s="833"/>
      <c r="DKY106" s="833"/>
      <c r="DKZ106" s="908"/>
      <c r="DLA106" s="838"/>
      <c r="DLB106" s="833"/>
      <c r="DLC106" s="833"/>
      <c r="DLD106" s="908"/>
      <c r="DLE106" s="838"/>
      <c r="DLF106" s="833"/>
      <c r="DLG106" s="833"/>
      <c r="DLH106" s="908"/>
      <c r="DLI106" s="838"/>
      <c r="DLJ106" s="833"/>
      <c r="DLK106" s="833"/>
      <c r="DLL106" s="908"/>
      <c r="DLM106" s="838"/>
      <c r="DLN106" s="833"/>
      <c r="DLO106" s="833"/>
      <c r="DLP106" s="908"/>
      <c r="DLQ106" s="838"/>
      <c r="DLR106" s="833"/>
      <c r="DLS106" s="833"/>
      <c r="DLT106" s="908"/>
      <c r="DLU106" s="838"/>
      <c r="DLV106" s="833"/>
      <c r="DLW106" s="833"/>
      <c r="DLX106" s="908"/>
      <c r="DLY106" s="838"/>
      <c r="DLZ106" s="833"/>
      <c r="DMA106" s="833"/>
      <c r="DMB106" s="908"/>
      <c r="DMC106" s="838"/>
      <c r="DMD106" s="833"/>
      <c r="DME106" s="833"/>
      <c r="DMF106" s="908"/>
      <c r="DMG106" s="838"/>
      <c r="DMH106" s="833"/>
      <c r="DMI106" s="833"/>
      <c r="DMJ106" s="908"/>
      <c r="DMK106" s="838"/>
      <c r="DML106" s="833"/>
      <c r="DMM106" s="833"/>
      <c r="DMN106" s="908"/>
      <c r="DMO106" s="838"/>
      <c r="DMP106" s="833"/>
      <c r="DMQ106" s="833"/>
      <c r="DMR106" s="908"/>
      <c r="DMS106" s="838"/>
      <c r="DMT106" s="833"/>
      <c r="DMU106" s="833"/>
      <c r="DMV106" s="908"/>
      <c r="DMW106" s="838"/>
      <c r="DMX106" s="833"/>
      <c r="DMY106" s="833"/>
      <c r="DMZ106" s="908"/>
      <c r="DNA106" s="838"/>
      <c r="DNB106" s="833"/>
      <c r="DNC106" s="833"/>
      <c r="DND106" s="908"/>
      <c r="DNE106" s="838"/>
      <c r="DNF106" s="833"/>
      <c r="DNG106" s="833"/>
      <c r="DNH106" s="908"/>
      <c r="DNI106" s="838"/>
      <c r="DNJ106" s="833"/>
      <c r="DNK106" s="833"/>
      <c r="DNL106" s="908"/>
      <c r="DNM106" s="838"/>
      <c r="DNN106" s="833"/>
      <c r="DNO106" s="833"/>
      <c r="DNP106" s="908"/>
      <c r="DNQ106" s="838"/>
      <c r="DNR106" s="833"/>
      <c r="DNS106" s="833"/>
      <c r="DNT106" s="908"/>
      <c r="DNU106" s="838"/>
      <c r="DNV106" s="833"/>
      <c r="DNW106" s="833"/>
      <c r="DNX106" s="908"/>
      <c r="DNY106" s="838"/>
      <c r="DNZ106" s="833"/>
      <c r="DOA106" s="833"/>
      <c r="DOB106" s="908"/>
      <c r="DOC106" s="838"/>
      <c r="DOD106" s="833"/>
      <c r="DOE106" s="833"/>
      <c r="DOF106" s="908"/>
      <c r="DOG106" s="838"/>
      <c r="DOH106" s="833"/>
      <c r="DOI106" s="833"/>
      <c r="DOJ106" s="908"/>
      <c r="DOK106" s="838"/>
      <c r="DOL106" s="833"/>
      <c r="DOM106" s="833"/>
      <c r="DON106" s="908"/>
      <c r="DOO106" s="838"/>
      <c r="DOP106" s="833"/>
      <c r="DOQ106" s="833"/>
      <c r="DOR106" s="908"/>
      <c r="DOS106" s="838"/>
      <c r="DOT106" s="833"/>
      <c r="DOU106" s="833"/>
      <c r="DOV106" s="908"/>
      <c r="DOW106" s="838"/>
      <c r="DOX106" s="833"/>
      <c r="DOY106" s="833"/>
      <c r="DOZ106" s="908"/>
      <c r="DPA106" s="838"/>
      <c r="DPB106" s="833"/>
      <c r="DPC106" s="833"/>
      <c r="DPD106" s="908"/>
      <c r="DPE106" s="838"/>
      <c r="DPF106" s="833"/>
      <c r="DPG106" s="833"/>
      <c r="DPH106" s="908"/>
      <c r="DPI106" s="838"/>
      <c r="DPJ106" s="833"/>
      <c r="DPK106" s="833"/>
      <c r="DPL106" s="908"/>
      <c r="DPM106" s="838"/>
      <c r="DPN106" s="833"/>
      <c r="DPO106" s="833"/>
      <c r="DPP106" s="908"/>
      <c r="DPQ106" s="838"/>
      <c r="DPR106" s="833"/>
      <c r="DPS106" s="833"/>
      <c r="DPT106" s="908"/>
      <c r="DPU106" s="838"/>
      <c r="DPV106" s="833"/>
      <c r="DPW106" s="833"/>
      <c r="DPX106" s="908"/>
      <c r="DPY106" s="838"/>
      <c r="DPZ106" s="833"/>
      <c r="DQA106" s="833"/>
      <c r="DQB106" s="908"/>
      <c r="DQC106" s="838"/>
      <c r="DQD106" s="833"/>
      <c r="DQE106" s="833"/>
      <c r="DQF106" s="908"/>
      <c r="DQG106" s="838"/>
      <c r="DQH106" s="833"/>
      <c r="DQI106" s="833"/>
      <c r="DQJ106" s="908"/>
      <c r="DQK106" s="838"/>
      <c r="DQL106" s="833"/>
      <c r="DQM106" s="833"/>
      <c r="DQN106" s="908"/>
      <c r="DQO106" s="838"/>
      <c r="DQP106" s="833"/>
      <c r="DQQ106" s="833"/>
      <c r="DQR106" s="908"/>
      <c r="DQS106" s="838"/>
      <c r="DQT106" s="833"/>
      <c r="DQU106" s="833"/>
      <c r="DQV106" s="908"/>
      <c r="DQW106" s="838"/>
      <c r="DQX106" s="833"/>
      <c r="DQY106" s="833"/>
      <c r="DQZ106" s="908"/>
      <c r="DRA106" s="838"/>
      <c r="DRB106" s="833"/>
      <c r="DRC106" s="833"/>
      <c r="DRD106" s="908"/>
      <c r="DRE106" s="838"/>
      <c r="DRF106" s="833"/>
      <c r="DRG106" s="833"/>
      <c r="DRH106" s="908"/>
      <c r="DRI106" s="838"/>
      <c r="DRJ106" s="833"/>
      <c r="DRK106" s="833"/>
      <c r="DRL106" s="908"/>
      <c r="DRM106" s="838"/>
      <c r="DRN106" s="833"/>
      <c r="DRO106" s="833"/>
      <c r="DRP106" s="908"/>
      <c r="DRQ106" s="838"/>
      <c r="DRR106" s="833"/>
      <c r="DRS106" s="833"/>
      <c r="DRT106" s="908"/>
      <c r="DRU106" s="838"/>
      <c r="DRV106" s="833"/>
      <c r="DRW106" s="833"/>
      <c r="DRX106" s="908"/>
      <c r="DRY106" s="838"/>
      <c r="DRZ106" s="833"/>
      <c r="DSA106" s="833"/>
      <c r="DSB106" s="908"/>
      <c r="DSC106" s="838"/>
      <c r="DSD106" s="833"/>
      <c r="DSE106" s="833"/>
      <c r="DSF106" s="908"/>
      <c r="DSG106" s="838"/>
      <c r="DSH106" s="833"/>
      <c r="DSI106" s="833"/>
      <c r="DSJ106" s="908"/>
      <c r="DSK106" s="838"/>
      <c r="DSL106" s="833"/>
      <c r="DSM106" s="833"/>
      <c r="DSN106" s="908"/>
      <c r="DSO106" s="838"/>
      <c r="DSP106" s="833"/>
      <c r="DSQ106" s="833"/>
      <c r="DSR106" s="908"/>
      <c r="DSS106" s="838"/>
      <c r="DST106" s="833"/>
      <c r="DSU106" s="833"/>
      <c r="DSV106" s="908"/>
      <c r="DSW106" s="838"/>
      <c r="DSX106" s="833"/>
      <c r="DSY106" s="833"/>
      <c r="DSZ106" s="908"/>
      <c r="DTA106" s="838"/>
      <c r="DTB106" s="833"/>
      <c r="DTC106" s="833"/>
      <c r="DTD106" s="908"/>
      <c r="DTE106" s="838"/>
      <c r="DTF106" s="833"/>
      <c r="DTG106" s="833"/>
      <c r="DTH106" s="908"/>
      <c r="DTI106" s="838"/>
      <c r="DTJ106" s="833"/>
      <c r="DTK106" s="833"/>
      <c r="DTL106" s="908"/>
      <c r="DTM106" s="838"/>
      <c r="DTN106" s="833"/>
      <c r="DTO106" s="833"/>
      <c r="DTP106" s="908"/>
      <c r="DTQ106" s="838"/>
      <c r="DTR106" s="833"/>
      <c r="DTS106" s="833"/>
      <c r="DTT106" s="908"/>
      <c r="DTU106" s="838"/>
      <c r="DTV106" s="833"/>
      <c r="DTW106" s="833"/>
      <c r="DTX106" s="908"/>
      <c r="DTY106" s="838"/>
      <c r="DTZ106" s="833"/>
      <c r="DUA106" s="833"/>
      <c r="DUB106" s="908"/>
      <c r="DUC106" s="838"/>
      <c r="DUD106" s="833"/>
      <c r="DUE106" s="833"/>
      <c r="DUF106" s="908"/>
      <c r="DUG106" s="838"/>
      <c r="DUH106" s="833"/>
      <c r="DUI106" s="833"/>
      <c r="DUJ106" s="908"/>
      <c r="DUK106" s="838"/>
      <c r="DUL106" s="833"/>
      <c r="DUM106" s="833"/>
      <c r="DUN106" s="908"/>
      <c r="DUO106" s="838"/>
      <c r="DUP106" s="833"/>
      <c r="DUQ106" s="833"/>
      <c r="DUR106" s="908"/>
      <c r="DUS106" s="838"/>
      <c r="DUT106" s="833"/>
      <c r="DUU106" s="833"/>
      <c r="DUV106" s="908"/>
      <c r="DUW106" s="838"/>
      <c r="DUX106" s="833"/>
      <c r="DUY106" s="833"/>
      <c r="DUZ106" s="908"/>
      <c r="DVA106" s="838"/>
      <c r="DVB106" s="833"/>
      <c r="DVC106" s="833"/>
      <c r="DVD106" s="908"/>
      <c r="DVE106" s="838"/>
      <c r="DVF106" s="833"/>
      <c r="DVG106" s="833"/>
      <c r="DVH106" s="908"/>
      <c r="DVI106" s="838"/>
      <c r="DVJ106" s="833"/>
      <c r="DVK106" s="833"/>
      <c r="DVL106" s="908"/>
      <c r="DVM106" s="838"/>
      <c r="DVN106" s="833"/>
      <c r="DVO106" s="833"/>
      <c r="DVP106" s="908"/>
      <c r="DVQ106" s="838"/>
      <c r="DVR106" s="833"/>
      <c r="DVS106" s="833"/>
      <c r="DVT106" s="908"/>
      <c r="DVU106" s="838"/>
      <c r="DVV106" s="833"/>
      <c r="DVW106" s="833"/>
      <c r="DVX106" s="908"/>
      <c r="DVY106" s="838"/>
      <c r="DVZ106" s="833"/>
      <c r="DWA106" s="833"/>
      <c r="DWB106" s="908"/>
      <c r="DWC106" s="838"/>
      <c r="DWD106" s="833"/>
      <c r="DWE106" s="833"/>
      <c r="DWF106" s="908"/>
      <c r="DWG106" s="838"/>
      <c r="DWH106" s="833"/>
      <c r="DWI106" s="833"/>
      <c r="DWJ106" s="908"/>
      <c r="DWK106" s="838"/>
      <c r="DWL106" s="833"/>
      <c r="DWM106" s="833"/>
      <c r="DWN106" s="908"/>
      <c r="DWO106" s="838"/>
      <c r="DWP106" s="833"/>
      <c r="DWQ106" s="833"/>
      <c r="DWR106" s="908"/>
      <c r="DWS106" s="838"/>
      <c r="DWT106" s="833"/>
      <c r="DWU106" s="833"/>
      <c r="DWV106" s="908"/>
      <c r="DWW106" s="838"/>
      <c r="DWX106" s="833"/>
      <c r="DWY106" s="833"/>
      <c r="DWZ106" s="908"/>
      <c r="DXA106" s="838"/>
      <c r="DXB106" s="833"/>
      <c r="DXC106" s="833"/>
      <c r="DXD106" s="908"/>
      <c r="DXE106" s="838"/>
      <c r="DXF106" s="833"/>
      <c r="DXG106" s="833"/>
      <c r="DXH106" s="908"/>
      <c r="DXI106" s="838"/>
      <c r="DXJ106" s="833"/>
      <c r="DXK106" s="833"/>
      <c r="DXL106" s="908"/>
      <c r="DXM106" s="838"/>
      <c r="DXN106" s="833"/>
      <c r="DXO106" s="833"/>
      <c r="DXP106" s="908"/>
      <c r="DXQ106" s="838"/>
      <c r="DXR106" s="833"/>
      <c r="DXS106" s="833"/>
      <c r="DXT106" s="908"/>
      <c r="DXU106" s="838"/>
      <c r="DXV106" s="833"/>
      <c r="DXW106" s="833"/>
      <c r="DXX106" s="908"/>
      <c r="DXY106" s="838"/>
      <c r="DXZ106" s="833"/>
      <c r="DYA106" s="833"/>
      <c r="DYB106" s="908"/>
      <c r="DYC106" s="838"/>
      <c r="DYD106" s="833"/>
      <c r="DYE106" s="833"/>
      <c r="DYF106" s="908"/>
      <c r="DYG106" s="838"/>
      <c r="DYH106" s="833"/>
      <c r="DYI106" s="833"/>
      <c r="DYJ106" s="908"/>
      <c r="DYK106" s="838"/>
      <c r="DYL106" s="833"/>
      <c r="DYM106" s="833"/>
      <c r="DYN106" s="908"/>
      <c r="DYO106" s="838"/>
      <c r="DYP106" s="833"/>
      <c r="DYQ106" s="833"/>
      <c r="DYR106" s="908"/>
      <c r="DYS106" s="838"/>
      <c r="DYT106" s="833"/>
      <c r="DYU106" s="833"/>
      <c r="DYV106" s="908"/>
      <c r="DYW106" s="838"/>
      <c r="DYX106" s="833"/>
      <c r="DYY106" s="833"/>
      <c r="DYZ106" s="908"/>
      <c r="DZA106" s="838"/>
      <c r="DZB106" s="833"/>
      <c r="DZC106" s="833"/>
      <c r="DZD106" s="908"/>
      <c r="DZE106" s="838"/>
      <c r="DZF106" s="833"/>
      <c r="DZG106" s="833"/>
      <c r="DZH106" s="908"/>
      <c r="DZI106" s="838"/>
      <c r="DZJ106" s="833"/>
      <c r="DZK106" s="833"/>
      <c r="DZL106" s="908"/>
      <c r="DZM106" s="838"/>
      <c r="DZN106" s="833"/>
      <c r="DZO106" s="833"/>
      <c r="DZP106" s="908"/>
      <c r="DZQ106" s="838"/>
      <c r="DZR106" s="833"/>
      <c r="DZS106" s="833"/>
      <c r="DZT106" s="908"/>
      <c r="DZU106" s="838"/>
      <c r="DZV106" s="833"/>
      <c r="DZW106" s="833"/>
      <c r="DZX106" s="908"/>
      <c r="DZY106" s="838"/>
      <c r="DZZ106" s="833"/>
      <c r="EAA106" s="833"/>
      <c r="EAB106" s="908"/>
      <c r="EAC106" s="838"/>
      <c r="EAD106" s="833"/>
      <c r="EAE106" s="833"/>
      <c r="EAF106" s="908"/>
      <c r="EAG106" s="838"/>
      <c r="EAH106" s="833"/>
      <c r="EAI106" s="833"/>
      <c r="EAJ106" s="908"/>
      <c r="EAK106" s="838"/>
      <c r="EAL106" s="833"/>
      <c r="EAM106" s="833"/>
      <c r="EAN106" s="908"/>
      <c r="EAO106" s="838"/>
      <c r="EAP106" s="833"/>
      <c r="EAQ106" s="833"/>
      <c r="EAR106" s="908"/>
      <c r="EAS106" s="838"/>
      <c r="EAT106" s="833"/>
      <c r="EAU106" s="833"/>
      <c r="EAV106" s="908"/>
      <c r="EAW106" s="838"/>
      <c r="EAX106" s="833"/>
      <c r="EAY106" s="833"/>
      <c r="EAZ106" s="908"/>
      <c r="EBA106" s="838"/>
      <c r="EBB106" s="833"/>
      <c r="EBC106" s="833"/>
      <c r="EBD106" s="908"/>
      <c r="EBE106" s="838"/>
      <c r="EBF106" s="833"/>
      <c r="EBG106" s="833"/>
      <c r="EBH106" s="908"/>
      <c r="EBI106" s="838"/>
      <c r="EBJ106" s="833"/>
      <c r="EBK106" s="833"/>
      <c r="EBL106" s="908"/>
      <c r="EBM106" s="838"/>
      <c r="EBN106" s="833"/>
      <c r="EBO106" s="833"/>
      <c r="EBP106" s="908"/>
      <c r="EBQ106" s="838"/>
      <c r="EBR106" s="833"/>
      <c r="EBS106" s="833"/>
      <c r="EBT106" s="908"/>
      <c r="EBU106" s="838"/>
      <c r="EBV106" s="833"/>
      <c r="EBW106" s="833"/>
      <c r="EBX106" s="908"/>
      <c r="EBY106" s="838"/>
      <c r="EBZ106" s="833"/>
      <c r="ECA106" s="833"/>
      <c r="ECB106" s="908"/>
      <c r="ECC106" s="838"/>
      <c r="ECD106" s="833"/>
      <c r="ECE106" s="833"/>
      <c r="ECF106" s="908"/>
      <c r="ECG106" s="838"/>
      <c r="ECH106" s="833"/>
      <c r="ECI106" s="833"/>
      <c r="ECJ106" s="908"/>
      <c r="ECK106" s="838"/>
      <c r="ECL106" s="833"/>
      <c r="ECM106" s="833"/>
      <c r="ECN106" s="908"/>
      <c r="ECO106" s="838"/>
      <c r="ECP106" s="833"/>
      <c r="ECQ106" s="833"/>
      <c r="ECR106" s="908"/>
      <c r="ECS106" s="838"/>
      <c r="ECT106" s="833"/>
      <c r="ECU106" s="833"/>
      <c r="ECV106" s="908"/>
      <c r="ECW106" s="838"/>
      <c r="ECX106" s="833"/>
      <c r="ECY106" s="833"/>
      <c r="ECZ106" s="908"/>
      <c r="EDA106" s="838"/>
      <c r="EDB106" s="833"/>
      <c r="EDC106" s="833"/>
      <c r="EDD106" s="908"/>
      <c r="EDE106" s="838"/>
      <c r="EDF106" s="833"/>
      <c r="EDG106" s="833"/>
      <c r="EDH106" s="908"/>
      <c r="EDI106" s="838"/>
      <c r="EDJ106" s="833"/>
      <c r="EDK106" s="833"/>
      <c r="EDL106" s="908"/>
      <c r="EDM106" s="838"/>
      <c r="EDN106" s="833"/>
      <c r="EDO106" s="833"/>
      <c r="EDP106" s="908"/>
      <c r="EDQ106" s="838"/>
      <c r="EDR106" s="833"/>
      <c r="EDS106" s="833"/>
      <c r="EDT106" s="908"/>
      <c r="EDU106" s="838"/>
      <c r="EDV106" s="833"/>
      <c r="EDW106" s="833"/>
      <c r="EDX106" s="908"/>
      <c r="EDY106" s="838"/>
      <c r="EDZ106" s="833"/>
      <c r="EEA106" s="833"/>
      <c r="EEB106" s="908"/>
      <c r="EEC106" s="838"/>
      <c r="EED106" s="833"/>
      <c r="EEE106" s="833"/>
      <c r="EEF106" s="908"/>
      <c r="EEG106" s="838"/>
      <c r="EEH106" s="833"/>
      <c r="EEI106" s="833"/>
      <c r="EEJ106" s="908"/>
      <c r="EEK106" s="838"/>
      <c r="EEL106" s="833"/>
      <c r="EEM106" s="833"/>
      <c r="EEN106" s="908"/>
      <c r="EEO106" s="838"/>
      <c r="EEP106" s="833"/>
      <c r="EEQ106" s="833"/>
      <c r="EER106" s="908"/>
      <c r="EES106" s="838"/>
      <c r="EET106" s="833"/>
      <c r="EEU106" s="833"/>
      <c r="EEV106" s="908"/>
      <c r="EEW106" s="838"/>
      <c r="EEX106" s="833"/>
      <c r="EEY106" s="833"/>
      <c r="EEZ106" s="908"/>
      <c r="EFA106" s="838"/>
      <c r="EFB106" s="833"/>
      <c r="EFC106" s="833"/>
      <c r="EFD106" s="908"/>
      <c r="EFE106" s="838"/>
      <c r="EFF106" s="833"/>
      <c r="EFG106" s="833"/>
      <c r="EFH106" s="908"/>
      <c r="EFI106" s="838"/>
      <c r="EFJ106" s="833"/>
      <c r="EFK106" s="833"/>
      <c r="EFL106" s="908"/>
      <c r="EFM106" s="838"/>
      <c r="EFN106" s="833"/>
      <c r="EFO106" s="833"/>
      <c r="EFP106" s="908"/>
      <c r="EFQ106" s="838"/>
      <c r="EFR106" s="833"/>
      <c r="EFS106" s="833"/>
      <c r="EFT106" s="908"/>
      <c r="EFU106" s="838"/>
      <c r="EFV106" s="833"/>
      <c r="EFW106" s="833"/>
      <c r="EFX106" s="908"/>
      <c r="EFY106" s="838"/>
      <c r="EFZ106" s="833"/>
      <c r="EGA106" s="833"/>
      <c r="EGB106" s="908"/>
      <c r="EGC106" s="838"/>
      <c r="EGD106" s="833"/>
      <c r="EGE106" s="833"/>
      <c r="EGF106" s="908"/>
      <c r="EGG106" s="838"/>
      <c r="EGH106" s="833"/>
      <c r="EGI106" s="833"/>
      <c r="EGJ106" s="908"/>
      <c r="EGK106" s="838"/>
      <c r="EGL106" s="833"/>
      <c r="EGM106" s="833"/>
      <c r="EGN106" s="908"/>
      <c r="EGO106" s="838"/>
      <c r="EGP106" s="833"/>
      <c r="EGQ106" s="833"/>
      <c r="EGR106" s="908"/>
      <c r="EGS106" s="838"/>
      <c r="EGT106" s="833"/>
      <c r="EGU106" s="833"/>
      <c r="EGV106" s="908"/>
      <c r="EGW106" s="838"/>
      <c r="EGX106" s="833"/>
      <c r="EGY106" s="833"/>
      <c r="EGZ106" s="908"/>
      <c r="EHA106" s="838"/>
      <c r="EHB106" s="833"/>
      <c r="EHC106" s="833"/>
      <c r="EHD106" s="908"/>
      <c r="EHE106" s="838"/>
      <c r="EHF106" s="833"/>
      <c r="EHG106" s="833"/>
      <c r="EHH106" s="908"/>
      <c r="EHI106" s="838"/>
      <c r="EHJ106" s="833"/>
      <c r="EHK106" s="833"/>
      <c r="EHL106" s="908"/>
      <c r="EHM106" s="838"/>
      <c r="EHN106" s="833"/>
      <c r="EHO106" s="833"/>
      <c r="EHP106" s="908"/>
      <c r="EHQ106" s="838"/>
      <c r="EHR106" s="833"/>
      <c r="EHS106" s="833"/>
      <c r="EHT106" s="908"/>
      <c r="EHU106" s="838"/>
      <c r="EHV106" s="833"/>
      <c r="EHW106" s="833"/>
      <c r="EHX106" s="908"/>
      <c r="EHY106" s="838"/>
      <c r="EHZ106" s="833"/>
      <c r="EIA106" s="833"/>
      <c r="EIB106" s="908"/>
      <c r="EIC106" s="838"/>
      <c r="EID106" s="833"/>
      <c r="EIE106" s="833"/>
      <c r="EIF106" s="908"/>
      <c r="EIG106" s="838"/>
      <c r="EIH106" s="833"/>
      <c r="EII106" s="833"/>
      <c r="EIJ106" s="908"/>
      <c r="EIK106" s="838"/>
      <c r="EIL106" s="833"/>
      <c r="EIM106" s="833"/>
      <c r="EIN106" s="908"/>
      <c r="EIO106" s="838"/>
      <c r="EIP106" s="833"/>
      <c r="EIQ106" s="833"/>
      <c r="EIR106" s="908"/>
      <c r="EIS106" s="838"/>
      <c r="EIT106" s="833"/>
      <c r="EIU106" s="833"/>
      <c r="EIV106" s="908"/>
      <c r="EIW106" s="838"/>
      <c r="EIX106" s="833"/>
      <c r="EIY106" s="833"/>
      <c r="EIZ106" s="908"/>
      <c r="EJA106" s="838"/>
      <c r="EJB106" s="833"/>
      <c r="EJC106" s="833"/>
      <c r="EJD106" s="908"/>
      <c r="EJE106" s="838"/>
      <c r="EJF106" s="833"/>
      <c r="EJG106" s="833"/>
      <c r="EJH106" s="908"/>
      <c r="EJI106" s="838"/>
      <c r="EJJ106" s="833"/>
      <c r="EJK106" s="833"/>
      <c r="EJL106" s="908"/>
      <c r="EJM106" s="838"/>
      <c r="EJN106" s="833"/>
      <c r="EJO106" s="833"/>
      <c r="EJP106" s="908"/>
      <c r="EJQ106" s="838"/>
      <c r="EJR106" s="833"/>
      <c r="EJS106" s="833"/>
      <c r="EJT106" s="908"/>
      <c r="EJU106" s="838"/>
      <c r="EJV106" s="833"/>
      <c r="EJW106" s="833"/>
      <c r="EJX106" s="908"/>
      <c r="EJY106" s="838"/>
      <c r="EJZ106" s="833"/>
      <c r="EKA106" s="833"/>
      <c r="EKB106" s="908"/>
      <c r="EKC106" s="838"/>
      <c r="EKD106" s="833"/>
      <c r="EKE106" s="833"/>
      <c r="EKF106" s="908"/>
      <c r="EKG106" s="838"/>
      <c r="EKH106" s="833"/>
      <c r="EKI106" s="833"/>
      <c r="EKJ106" s="908"/>
      <c r="EKK106" s="838"/>
      <c r="EKL106" s="833"/>
      <c r="EKM106" s="833"/>
      <c r="EKN106" s="908"/>
      <c r="EKO106" s="838"/>
      <c r="EKP106" s="833"/>
      <c r="EKQ106" s="833"/>
      <c r="EKR106" s="908"/>
      <c r="EKS106" s="838"/>
      <c r="EKT106" s="833"/>
      <c r="EKU106" s="833"/>
      <c r="EKV106" s="908"/>
      <c r="EKW106" s="838"/>
      <c r="EKX106" s="833"/>
      <c r="EKY106" s="833"/>
      <c r="EKZ106" s="908"/>
      <c r="ELA106" s="838"/>
      <c r="ELB106" s="833"/>
      <c r="ELC106" s="833"/>
      <c r="ELD106" s="908"/>
      <c r="ELE106" s="838"/>
      <c r="ELF106" s="833"/>
      <c r="ELG106" s="833"/>
      <c r="ELH106" s="908"/>
      <c r="ELI106" s="838"/>
      <c r="ELJ106" s="833"/>
      <c r="ELK106" s="833"/>
      <c r="ELL106" s="908"/>
      <c r="ELM106" s="838"/>
      <c r="ELN106" s="833"/>
      <c r="ELO106" s="833"/>
      <c r="ELP106" s="908"/>
      <c r="ELQ106" s="838"/>
      <c r="ELR106" s="833"/>
      <c r="ELS106" s="833"/>
      <c r="ELT106" s="908"/>
      <c r="ELU106" s="838"/>
      <c r="ELV106" s="833"/>
      <c r="ELW106" s="833"/>
      <c r="ELX106" s="908"/>
      <c r="ELY106" s="838"/>
      <c r="ELZ106" s="833"/>
      <c r="EMA106" s="833"/>
      <c r="EMB106" s="908"/>
      <c r="EMC106" s="838"/>
      <c r="EMD106" s="833"/>
      <c r="EME106" s="833"/>
      <c r="EMF106" s="908"/>
      <c r="EMG106" s="838"/>
      <c r="EMH106" s="833"/>
      <c r="EMI106" s="833"/>
      <c r="EMJ106" s="908"/>
      <c r="EMK106" s="838"/>
      <c r="EML106" s="833"/>
      <c r="EMM106" s="833"/>
      <c r="EMN106" s="908"/>
      <c r="EMO106" s="838"/>
      <c r="EMP106" s="833"/>
      <c r="EMQ106" s="833"/>
      <c r="EMR106" s="908"/>
      <c r="EMS106" s="838"/>
      <c r="EMT106" s="833"/>
      <c r="EMU106" s="833"/>
      <c r="EMV106" s="908"/>
      <c r="EMW106" s="838"/>
      <c r="EMX106" s="833"/>
      <c r="EMY106" s="833"/>
      <c r="EMZ106" s="908"/>
      <c r="ENA106" s="838"/>
      <c r="ENB106" s="833"/>
      <c r="ENC106" s="833"/>
      <c r="END106" s="908"/>
      <c r="ENE106" s="838"/>
      <c r="ENF106" s="833"/>
      <c r="ENG106" s="833"/>
      <c r="ENH106" s="908"/>
      <c r="ENI106" s="838"/>
      <c r="ENJ106" s="833"/>
      <c r="ENK106" s="833"/>
      <c r="ENL106" s="908"/>
      <c r="ENM106" s="838"/>
      <c r="ENN106" s="833"/>
      <c r="ENO106" s="833"/>
      <c r="ENP106" s="908"/>
      <c r="ENQ106" s="838"/>
      <c r="ENR106" s="833"/>
      <c r="ENS106" s="833"/>
      <c r="ENT106" s="908"/>
      <c r="ENU106" s="838"/>
      <c r="ENV106" s="833"/>
      <c r="ENW106" s="833"/>
      <c r="ENX106" s="908"/>
      <c r="ENY106" s="838"/>
      <c r="ENZ106" s="833"/>
      <c r="EOA106" s="833"/>
      <c r="EOB106" s="908"/>
      <c r="EOC106" s="838"/>
      <c r="EOD106" s="833"/>
      <c r="EOE106" s="833"/>
      <c r="EOF106" s="908"/>
      <c r="EOG106" s="838"/>
      <c r="EOH106" s="833"/>
      <c r="EOI106" s="833"/>
      <c r="EOJ106" s="908"/>
      <c r="EOK106" s="838"/>
      <c r="EOL106" s="833"/>
      <c r="EOM106" s="833"/>
      <c r="EON106" s="908"/>
      <c r="EOO106" s="838"/>
      <c r="EOP106" s="833"/>
      <c r="EOQ106" s="833"/>
      <c r="EOR106" s="908"/>
      <c r="EOS106" s="838"/>
      <c r="EOT106" s="833"/>
      <c r="EOU106" s="833"/>
      <c r="EOV106" s="908"/>
      <c r="EOW106" s="838"/>
      <c r="EOX106" s="833"/>
      <c r="EOY106" s="833"/>
      <c r="EOZ106" s="908"/>
      <c r="EPA106" s="838"/>
      <c r="EPB106" s="833"/>
      <c r="EPC106" s="833"/>
      <c r="EPD106" s="908"/>
      <c r="EPE106" s="838"/>
      <c r="EPF106" s="833"/>
      <c r="EPG106" s="833"/>
      <c r="EPH106" s="908"/>
      <c r="EPI106" s="838"/>
      <c r="EPJ106" s="833"/>
      <c r="EPK106" s="833"/>
      <c r="EPL106" s="908"/>
      <c r="EPM106" s="838"/>
      <c r="EPN106" s="833"/>
      <c r="EPO106" s="833"/>
      <c r="EPP106" s="908"/>
      <c r="EPQ106" s="838"/>
      <c r="EPR106" s="833"/>
      <c r="EPS106" s="833"/>
      <c r="EPT106" s="908"/>
      <c r="EPU106" s="838"/>
      <c r="EPV106" s="833"/>
      <c r="EPW106" s="833"/>
      <c r="EPX106" s="908"/>
      <c r="EPY106" s="838"/>
      <c r="EPZ106" s="833"/>
      <c r="EQA106" s="833"/>
      <c r="EQB106" s="908"/>
      <c r="EQC106" s="838"/>
      <c r="EQD106" s="833"/>
      <c r="EQE106" s="833"/>
      <c r="EQF106" s="908"/>
      <c r="EQG106" s="838"/>
      <c r="EQH106" s="833"/>
      <c r="EQI106" s="833"/>
      <c r="EQJ106" s="908"/>
      <c r="EQK106" s="838"/>
      <c r="EQL106" s="833"/>
      <c r="EQM106" s="833"/>
      <c r="EQN106" s="908"/>
      <c r="EQO106" s="838"/>
      <c r="EQP106" s="833"/>
      <c r="EQQ106" s="833"/>
      <c r="EQR106" s="908"/>
      <c r="EQS106" s="838"/>
      <c r="EQT106" s="833"/>
      <c r="EQU106" s="833"/>
      <c r="EQV106" s="908"/>
      <c r="EQW106" s="838"/>
      <c r="EQX106" s="833"/>
      <c r="EQY106" s="833"/>
      <c r="EQZ106" s="908"/>
      <c r="ERA106" s="838"/>
      <c r="ERB106" s="833"/>
      <c r="ERC106" s="833"/>
      <c r="ERD106" s="908"/>
      <c r="ERE106" s="838"/>
      <c r="ERF106" s="833"/>
      <c r="ERG106" s="833"/>
      <c r="ERH106" s="908"/>
      <c r="ERI106" s="838"/>
      <c r="ERJ106" s="833"/>
      <c r="ERK106" s="833"/>
      <c r="ERL106" s="908"/>
      <c r="ERM106" s="838"/>
      <c r="ERN106" s="833"/>
      <c r="ERO106" s="833"/>
      <c r="ERP106" s="908"/>
      <c r="ERQ106" s="838"/>
      <c r="ERR106" s="833"/>
      <c r="ERS106" s="833"/>
      <c r="ERT106" s="908"/>
      <c r="ERU106" s="838"/>
      <c r="ERV106" s="833"/>
      <c r="ERW106" s="833"/>
      <c r="ERX106" s="908"/>
      <c r="ERY106" s="838"/>
      <c r="ERZ106" s="833"/>
      <c r="ESA106" s="833"/>
      <c r="ESB106" s="908"/>
      <c r="ESC106" s="838"/>
      <c r="ESD106" s="833"/>
      <c r="ESE106" s="833"/>
      <c r="ESF106" s="908"/>
      <c r="ESG106" s="838"/>
      <c r="ESH106" s="833"/>
      <c r="ESI106" s="833"/>
      <c r="ESJ106" s="908"/>
      <c r="ESK106" s="838"/>
      <c r="ESL106" s="833"/>
      <c r="ESM106" s="833"/>
      <c r="ESN106" s="908"/>
      <c r="ESO106" s="838"/>
      <c r="ESP106" s="833"/>
      <c r="ESQ106" s="833"/>
      <c r="ESR106" s="908"/>
      <c r="ESS106" s="838"/>
      <c r="EST106" s="833"/>
      <c r="ESU106" s="833"/>
      <c r="ESV106" s="908"/>
      <c r="ESW106" s="838"/>
      <c r="ESX106" s="833"/>
      <c r="ESY106" s="833"/>
      <c r="ESZ106" s="908"/>
      <c r="ETA106" s="838"/>
      <c r="ETB106" s="833"/>
      <c r="ETC106" s="833"/>
      <c r="ETD106" s="908"/>
      <c r="ETE106" s="838"/>
      <c r="ETF106" s="833"/>
      <c r="ETG106" s="833"/>
      <c r="ETH106" s="908"/>
      <c r="ETI106" s="838"/>
      <c r="ETJ106" s="833"/>
      <c r="ETK106" s="833"/>
      <c r="ETL106" s="908"/>
      <c r="ETM106" s="838"/>
      <c r="ETN106" s="833"/>
      <c r="ETO106" s="833"/>
      <c r="ETP106" s="908"/>
      <c r="ETQ106" s="838"/>
      <c r="ETR106" s="833"/>
      <c r="ETS106" s="833"/>
      <c r="ETT106" s="908"/>
      <c r="ETU106" s="838"/>
      <c r="ETV106" s="833"/>
      <c r="ETW106" s="833"/>
      <c r="ETX106" s="908"/>
      <c r="ETY106" s="838"/>
      <c r="ETZ106" s="833"/>
      <c r="EUA106" s="833"/>
      <c r="EUB106" s="908"/>
      <c r="EUC106" s="838"/>
      <c r="EUD106" s="833"/>
      <c r="EUE106" s="833"/>
      <c r="EUF106" s="908"/>
      <c r="EUG106" s="838"/>
      <c r="EUH106" s="833"/>
      <c r="EUI106" s="833"/>
      <c r="EUJ106" s="908"/>
      <c r="EUK106" s="838"/>
      <c r="EUL106" s="833"/>
      <c r="EUM106" s="833"/>
      <c r="EUN106" s="908"/>
      <c r="EUO106" s="838"/>
      <c r="EUP106" s="833"/>
      <c r="EUQ106" s="833"/>
      <c r="EUR106" s="908"/>
      <c r="EUS106" s="838"/>
      <c r="EUT106" s="833"/>
      <c r="EUU106" s="833"/>
      <c r="EUV106" s="908"/>
      <c r="EUW106" s="838"/>
      <c r="EUX106" s="833"/>
      <c r="EUY106" s="833"/>
      <c r="EUZ106" s="908"/>
      <c r="EVA106" s="838"/>
      <c r="EVB106" s="833"/>
      <c r="EVC106" s="833"/>
      <c r="EVD106" s="908"/>
      <c r="EVE106" s="838"/>
      <c r="EVF106" s="833"/>
      <c r="EVG106" s="833"/>
      <c r="EVH106" s="908"/>
      <c r="EVI106" s="838"/>
      <c r="EVJ106" s="833"/>
      <c r="EVK106" s="833"/>
      <c r="EVL106" s="908"/>
      <c r="EVM106" s="838"/>
      <c r="EVN106" s="833"/>
      <c r="EVO106" s="833"/>
      <c r="EVP106" s="908"/>
      <c r="EVQ106" s="838"/>
      <c r="EVR106" s="833"/>
      <c r="EVS106" s="833"/>
      <c r="EVT106" s="908"/>
      <c r="EVU106" s="838"/>
      <c r="EVV106" s="833"/>
      <c r="EVW106" s="833"/>
      <c r="EVX106" s="908"/>
      <c r="EVY106" s="838"/>
      <c r="EVZ106" s="833"/>
      <c r="EWA106" s="833"/>
      <c r="EWB106" s="908"/>
      <c r="EWC106" s="838"/>
      <c r="EWD106" s="833"/>
      <c r="EWE106" s="833"/>
      <c r="EWF106" s="908"/>
      <c r="EWG106" s="838"/>
      <c r="EWH106" s="833"/>
      <c r="EWI106" s="833"/>
      <c r="EWJ106" s="908"/>
      <c r="EWK106" s="838"/>
      <c r="EWL106" s="833"/>
      <c r="EWM106" s="833"/>
      <c r="EWN106" s="908"/>
      <c r="EWO106" s="838"/>
      <c r="EWP106" s="833"/>
      <c r="EWQ106" s="833"/>
      <c r="EWR106" s="908"/>
      <c r="EWS106" s="838"/>
      <c r="EWT106" s="833"/>
      <c r="EWU106" s="833"/>
      <c r="EWV106" s="908"/>
      <c r="EWW106" s="838"/>
      <c r="EWX106" s="833"/>
      <c r="EWY106" s="833"/>
      <c r="EWZ106" s="908"/>
      <c r="EXA106" s="838"/>
      <c r="EXB106" s="833"/>
      <c r="EXC106" s="833"/>
      <c r="EXD106" s="908"/>
      <c r="EXE106" s="838"/>
      <c r="EXF106" s="833"/>
      <c r="EXG106" s="833"/>
      <c r="EXH106" s="908"/>
      <c r="EXI106" s="838"/>
      <c r="EXJ106" s="833"/>
      <c r="EXK106" s="833"/>
      <c r="EXL106" s="908"/>
      <c r="EXM106" s="838"/>
      <c r="EXN106" s="833"/>
      <c r="EXO106" s="833"/>
      <c r="EXP106" s="908"/>
      <c r="EXQ106" s="838"/>
      <c r="EXR106" s="833"/>
      <c r="EXS106" s="833"/>
      <c r="EXT106" s="908"/>
      <c r="EXU106" s="838"/>
      <c r="EXV106" s="833"/>
      <c r="EXW106" s="833"/>
      <c r="EXX106" s="908"/>
      <c r="EXY106" s="838"/>
      <c r="EXZ106" s="833"/>
      <c r="EYA106" s="833"/>
      <c r="EYB106" s="908"/>
      <c r="EYC106" s="838"/>
      <c r="EYD106" s="833"/>
      <c r="EYE106" s="833"/>
      <c r="EYF106" s="908"/>
      <c r="EYG106" s="838"/>
      <c r="EYH106" s="833"/>
      <c r="EYI106" s="833"/>
      <c r="EYJ106" s="908"/>
      <c r="EYK106" s="838"/>
      <c r="EYL106" s="833"/>
      <c r="EYM106" s="833"/>
      <c r="EYN106" s="908"/>
      <c r="EYO106" s="838"/>
      <c r="EYP106" s="833"/>
      <c r="EYQ106" s="833"/>
      <c r="EYR106" s="908"/>
      <c r="EYS106" s="838"/>
      <c r="EYT106" s="833"/>
      <c r="EYU106" s="833"/>
      <c r="EYV106" s="908"/>
      <c r="EYW106" s="838"/>
      <c r="EYX106" s="833"/>
      <c r="EYY106" s="833"/>
      <c r="EYZ106" s="908"/>
      <c r="EZA106" s="838"/>
      <c r="EZB106" s="833"/>
      <c r="EZC106" s="833"/>
      <c r="EZD106" s="908"/>
      <c r="EZE106" s="838"/>
      <c r="EZF106" s="833"/>
      <c r="EZG106" s="833"/>
      <c r="EZH106" s="908"/>
      <c r="EZI106" s="838"/>
      <c r="EZJ106" s="833"/>
      <c r="EZK106" s="833"/>
      <c r="EZL106" s="908"/>
      <c r="EZM106" s="838"/>
      <c r="EZN106" s="833"/>
      <c r="EZO106" s="833"/>
      <c r="EZP106" s="908"/>
      <c r="EZQ106" s="838"/>
      <c r="EZR106" s="833"/>
      <c r="EZS106" s="833"/>
      <c r="EZT106" s="908"/>
      <c r="EZU106" s="838"/>
      <c r="EZV106" s="833"/>
      <c r="EZW106" s="833"/>
      <c r="EZX106" s="908"/>
      <c r="EZY106" s="838"/>
      <c r="EZZ106" s="833"/>
      <c r="FAA106" s="833"/>
      <c r="FAB106" s="908"/>
      <c r="FAC106" s="838"/>
      <c r="FAD106" s="833"/>
      <c r="FAE106" s="833"/>
      <c r="FAF106" s="908"/>
      <c r="FAG106" s="838"/>
      <c r="FAH106" s="833"/>
      <c r="FAI106" s="833"/>
      <c r="FAJ106" s="908"/>
      <c r="FAK106" s="838"/>
      <c r="FAL106" s="833"/>
      <c r="FAM106" s="833"/>
      <c r="FAN106" s="908"/>
      <c r="FAO106" s="838"/>
      <c r="FAP106" s="833"/>
      <c r="FAQ106" s="833"/>
      <c r="FAR106" s="908"/>
      <c r="FAS106" s="838"/>
      <c r="FAT106" s="833"/>
      <c r="FAU106" s="833"/>
      <c r="FAV106" s="908"/>
      <c r="FAW106" s="838"/>
      <c r="FAX106" s="833"/>
      <c r="FAY106" s="833"/>
      <c r="FAZ106" s="908"/>
      <c r="FBA106" s="838"/>
      <c r="FBB106" s="833"/>
      <c r="FBC106" s="833"/>
      <c r="FBD106" s="908"/>
      <c r="FBE106" s="838"/>
      <c r="FBF106" s="833"/>
      <c r="FBG106" s="833"/>
      <c r="FBH106" s="908"/>
      <c r="FBI106" s="838"/>
      <c r="FBJ106" s="833"/>
      <c r="FBK106" s="833"/>
      <c r="FBL106" s="908"/>
      <c r="FBM106" s="838"/>
      <c r="FBN106" s="833"/>
      <c r="FBO106" s="833"/>
      <c r="FBP106" s="908"/>
      <c r="FBQ106" s="838"/>
      <c r="FBR106" s="833"/>
      <c r="FBS106" s="833"/>
      <c r="FBT106" s="908"/>
      <c r="FBU106" s="838"/>
      <c r="FBV106" s="833"/>
      <c r="FBW106" s="833"/>
      <c r="FBX106" s="908"/>
      <c r="FBY106" s="838"/>
      <c r="FBZ106" s="833"/>
      <c r="FCA106" s="833"/>
      <c r="FCB106" s="908"/>
      <c r="FCC106" s="838"/>
      <c r="FCD106" s="833"/>
      <c r="FCE106" s="833"/>
      <c r="FCF106" s="908"/>
      <c r="FCG106" s="838"/>
      <c r="FCH106" s="833"/>
      <c r="FCI106" s="833"/>
      <c r="FCJ106" s="908"/>
      <c r="FCK106" s="838"/>
      <c r="FCL106" s="833"/>
      <c r="FCM106" s="833"/>
      <c r="FCN106" s="908"/>
      <c r="FCO106" s="838"/>
      <c r="FCP106" s="833"/>
      <c r="FCQ106" s="833"/>
      <c r="FCR106" s="908"/>
      <c r="FCS106" s="838"/>
      <c r="FCT106" s="833"/>
      <c r="FCU106" s="833"/>
      <c r="FCV106" s="908"/>
      <c r="FCW106" s="838"/>
      <c r="FCX106" s="833"/>
      <c r="FCY106" s="833"/>
      <c r="FCZ106" s="908"/>
      <c r="FDA106" s="838"/>
      <c r="FDB106" s="833"/>
      <c r="FDC106" s="833"/>
      <c r="FDD106" s="908"/>
      <c r="FDE106" s="838"/>
      <c r="FDF106" s="833"/>
      <c r="FDG106" s="833"/>
      <c r="FDH106" s="908"/>
      <c r="FDI106" s="838"/>
      <c r="FDJ106" s="833"/>
      <c r="FDK106" s="833"/>
      <c r="FDL106" s="908"/>
      <c r="FDM106" s="838"/>
      <c r="FDN106" s="833"/>
      <c r="FDO106" s="833"/>
      <c r="FDP106" s="908"/>
      <c r="FDQ106" s="838"/>
      <c r="FDR106" s="833"/>
      <c r="FDS106" s="833"/>
      <c r="FDT106" s="908"/>
      <c r="FDU106" s="838"/>
      <c r="FDV106" s="833"/>
      <c r="FDW106" s="833"/>
      <c r="FDX106" s="908"/>
      <c r="FDY106" s="838"/>
      <c r="FDZ106" s="833"/>
      <c r="FEA106" s="833"/>
      <c r="FEB106" s="908"/>
      <c r="FEC106" s="838"/>
      <c r="FED106" s="833"/>
      <c r="FEE106" s="833"/>
      <c r="FEF106" s="908"/>
      <c r="FEG106" s="838"/>
      <c r="FEH106" s="833"/>
      <c r="FEI106" s="833"/>
      <c r="FEJ106" s="908"/>
      <c r="FEK106" s="838"/>
      <c r="FEL106" s="833"/>
      <c r="FEM106" s="833"/>
      <c r="FEN106" s="908"/>
      <c r="FEO106" s="838"/>
      <c r="FEP106" s="833"/>
      <c r="FEQ106" s="833"/>
      <c r="FER106" s="908"/>
      <c r="FES106" s="838"/>
      <c r="FET106" s="833"/>
      <c r="FEU106" s="833"/>
      <c r="FEV106" s="908"/>
      <c r="FEW106" s="838"/>
      <c r="FEX106" s="833"/>
      <c r="FEY106" s="833"/>
      <c r="FEZ106" s="908"/>
      <c r="FFA106" s="838"/>
      <c r="FFB106" s="833"/>
      <c r="FFC106" s="833"/>
      <c r="FFD106" s="908"/>
      <c r="FFE106" s="838"/>
      <c r="FFF106" s="833"/>
      <c r="FFG106" s="833"/>
      <c r="FFH106" s="908"/>
      <c r="FFI106" s="838"/>
      <c r="FFJ106" s="833"/>
      <c r="FFK106" s="833"/>
      <c r="FFL106" s="908"/>
      <c r="FFM106" s="838"/>
      <c r="FFN106" s="833"/>
      <c r="FFO106" s="833"/>
      <c r="FFP106" s="908"/>
      <c r="FFQ106" s="838"/>
      <c r="FFR106" s="833"/>
      <c r="FFS106" s="833"/>
      <c r="FFT106" s="908"/>
      <c r="FFU106" s="838"/>
      <c r="FFV106" s="833"/>
      <c r="FFW106" s="833"/>
      <c r="FFX106" s="908"/>
      <c r="FFY106" s="838"/>
      <c r="FFZ106" s="833"/>
      <c r="FGA106" s="833"/>
      <c r="FGB106" s="908"/>
      <c r="FGC106" s="838"/>
      <c r="FGD106" s="833"/>
      <c r="FGE106" s="833"/>
      <c r="FGF106" s="908"/>
      <c r="FGG106" s="838"/>
      <c r="FGH106" s="833"/>
      <c r="FGI106" s="833"/>
      <c r="FGJ106" s="908"/>
      <c r="FGK106" s="838"/>
      <c r="FGL106" s="833"/>
      <c r="FGM106" s="833"/>
      <c r="FGN106" s="908"/>
      <c r="FGO106" s="838"/>
      <c r="FGP106" s="833"/>
      <c r="FGQ106" s="833"/>
      <c r="FGR106" s="908"/>
      <c r="FGS106" s="838"/>
      <c r="FGT106" s="833"/>
      <c r="FGU106" s="833"/>
      <c r="FGV106" s="908"/>
      <c r="FGW106" s="838"/>
      <c r="FGX106" s="833"/>
      <c r="FGY106" s="833"/>
      <c r="FGZ106" s="908"/>
      <c r="FHA106" s="838"/>
      <c r="FHB106" s="833"/>
      <c r="FHC106" s="833"/>
      <c r="FHD106" s="908"/>
      <c r="FHE106" s="838"/>
      <c r="FHF106" s="833"/>
      <c r="FHG106" s="833"/>
      <c r="FHH106" s="908"/>
      <c r="FHI106" s="838"/>
      <c r="FHJ106" s="833"/>
      <c r="FHK106" s="833"/>
      <c r="FHL106" s="908"/>
      <c r="FHM106" s="838"/>
      <c r="FHN106" s="833"/>
      <c r="FHO106" s="833"/>
      <c r="FHP106" s="908"/>
      <c r="FHQ106" s="838"/>
      <c r="FHR106" s="833"/>
      <c r="FHS106" s="833"/>
      <c r="FHT106" s="908"/>
      <c r="FHU106" s="838"/>
      <c r="FHV106" s="833"/>
      <c r="FHW106" s="833"/>
      <c r="FHX106" s="908"/>
      <c r="FHY106" s="838"/>
      <c r="FHZ106" s="833"/>
      <c r="FIA106" s="833"/>
      <c r="FIB106" s="908"/>
      <c r="FIC106" s="838"/>
      <c r="FID106" s="833"/>
      <c r="FIE106" s="833"/>
      <c r="FIF106" s="908"/>
      <c r="FIG106" s="838"/>
      <c r="FIH106" s="833"/>
      <c r="FII106" s="833"/>
      <c r="FIJ106" s="908"/>
      <c r="FIK106" s="838"/>
      <c r="FIL106" s="833"/>
      <c r="FIM106" s="833"/>
      <c r="FIN106" s="908"/>
      <c r="FIO106" s="838"/>
      <c r="FIP106" s="833"/>
      <c r="FIQ106" s="833"/>
      <c r="FIR106" s="908"/>
      <c r="FIS106" s="838"/>
      <c r="FIT106" s="833"/>
      <c r="FIU106" s="833"/>
      <c r="FIV106" s="908"/>
      <c r="FIW106" s="838"/>
      <c r="FIX106" s="833"/>
      <c r="FIY106" s="833"/>
      <c r="FIZ106" s="908"/>
      <c r="FJA106" s="838"/>
      <c r="FJB106" s="833"/>
      <c r="FJC106" s="833"/>
      <c r="FJD106" s="908"/>
      <c r="FJE106" s="838"/>
      <c r="FJF106" s="833"/>
      <c r="FJG106" s="833"/>
      <c r="FJH106" s="908"/>
      <c r="FJI106" s="838"/>
      <c r="FJJ106" s="833"/>
      <c r="FJK106" s="833"/>
      <c r="FJL106" s="908"/>
      <c r="FJM106" s="838"/>
      <c r="FJN106" s="833"/>
      <c r="FJO106" s="833"/>
      <c r="FJP106" s="908"/>
      <c r="FJQ106" s="838"/>
      <c r="FJR106" s="833"/>
      <c r="FJS106" s="833"/>
      <c r="FJT106" s="908"/>
      <c r="FJU106" s="838"/>
      <c r="FJV106" s="833"/>
      <c r="FJW106" s="833"/>
      <c r="FJX106" s="908"/>
      <c r="FJY106" s="838"/>
      <c r="FJZ106" s="833"/>
      <c r="FKA106" s="833"/>
      <c r="FKB106" s="908"/>
      <c r="FKC106" s="838"/>
      <c r="FKD106" s="833"/>
      <c r="FKE106" s="833"/>
      <c r="FKF106" s="908"/>
      <c r="FKG106" s="838"/>
      <c r="FKH106" s="833"/>
      <c r="FKI106" s="833"/>
      <c r="FKJ106" s="908"/>
      <c r="FKK106" s="838"/>
      <c r="FKL106" s="833"/>
      <c r="FKM106" s="833"/>
      <c r="FKN106" s="908"/>
      <c r="FKO106" s="838"/>
      <c r="FKP106" s="833"/>
      <c r="FKQ106" s="833"/>
      <c r="FKR106" s="908"/>
      <c r="FKS106" s="838"/>
      <c r="FKT106" s="833"/>
      <c r="FKU106" s="833"/>
      <c r="FKV106" s="908"/>
      <c r="FKW106" s="838"/>
      <c r="FKX106" s="833"/>
      <c r="FKY106" s="833"/>
      <c r="FKZ106" s="908"/>
      <c r="FLA106" s="838"/>
      <c r="FLB106" s="833"/>
      <c r="FLC106" s="833"/>
      <c r="FLD106" s="908"/>
      <c r="FLE106" s="838"/>
      <c r="FLF106" s="833"/>
      <c r="FLG106" s="833"/>
      <c r="FLH106" s="908"/>
      <c r="FLI106" s="838"/>
      <c r="FLJ106" s="833"/>
      <c r="FLK106" s="833"/>
      <c r="FLL106" s="908"/>
      <c r="FLM106" s="838"/>
      <c r="FLN106" s="833"/>
      <c r="FLO106" s="833"/>
      <c r="FLP106" s="908"/>
      <c r="FLQ106" s="838"/>
      <c r="FLR106" s="833"/>
      <c r="FLS106" s="833"/>
      <c r="FLT106" s="908"/>
      <c r="FLU106" s="838"/>
      <c r="FLV106" s="833"/>
      <c r="FLW106" s="833"/>
      <c r="FLX106" s="908"/>
      <c r="FLY106" s="838"/>
      <c r="FLZ106" s="833"/>
      <c r="FMA106" s="833"/>
      <c r="FMB106" s="908"/>
      <c r="FMC106" s="838"/>
      <c r="FMD106" s="833"/>
      <c r="FME106" s="833"/>
      <c r="FMF106" s="908"/>
      <c r="FMG106" s="838"/>
      <c r="FMH106" s="833"/>
      <c r="FMI106" s="833"/>
      <c r="FMJ106" s="908"/>
      <c r="FMK106" s="838"/>
      <c r="FML106" s="833"/>
      <c r="FMM106" s="833"/>
      <c r="FMN106" s="908"/>
      <c r="FMO106" s="838"/>
      <c r="FMP106" s="833"/>
      <c r="FMQ106" s="833"/>
      <c r="FMR106" s="908"/>
      <c r="FMS106" s="838"/>
      <c r="FMT106" s="833"/>
      <c r="FMU106" s="833"/>
      <c r="FMV106" s="908"/>
      <c r="FMW106" s="838"/>
      <c r="FMX106" s="833"/>
      <c r="FMY106" s="833"/>
      <c r="FMZ106" s="908"/>
      <c r="FNA106" s="838"/>
      <c r="FNB106" s="833"/>
      <c r="FNC106" s="833"/>
      <c r="FND106" s="908"/>
      <c r="FNE106" s="838"/>
      <c r="FNF106" s="833"/>
      <c r="FNG106" s="833"/>
      <c r="FNH106" s="908"/>
      <c r="FNI106" s="838"/>
      <c r="FNJ106" s="833"/>
      <c r="FNK106" s="833"/>
      <c r="FNL106" s="908"/>
      <c r="FNM106" s="838"/>
      <c r="FNN106" s="833"/>
      <c r="FNO106" s="833"/>
      <c r="FNP106" s="908"/>
      <c r="FNQ106" s="838"/>
      <c r="FNR106" s="833"/>
      <c r="FNS106" s="833"/>
      <c r="FNT106" s="908"/>
      <c r="FNU106" s="838"/>
      <c r="FNV106" s="833"/>
      <c r="FNW106" s="833"/>
      <c r="FNX106" s="908"/>
      <c r="FNY106" s="838"/>
      <c r="FNZ106" s="833"/>
      <c r="FOA106" s="833"/>
      <c r="FOB106" s="908"/>
      <c r="FOC106" s="838"/>
      <c r="FOD106" s="833"/>
      <c r="FOE106" s="833"/>
      <c r="FOF106" s="908"/>
      <c r="FOG106" s="838"/>
      <c r="FOH106" s="833"/>
      <c r="FOI106" s="833"/>
      <c r="FOJ106" s="908"/>
      <c r="FOK106" s="838"/>
      <c r="FOL106" s="833"/>
      <c r="FOM106" s="833"/>
      <c r="FON106" s="908"/>
      <c r="FOO106" s="838"/>
      <c r="FOP106" s="833"/>
      <c r="FOQ106" s="833"/>
      <c r="FOR106" s="908"/>
      <c r="FOS106" s="838"/>
      <c r="FOT106" s="833"/>
      <c r="FOU106" s="833"/>
      <c r="FOV106" s="908"/>
      <c r="FOW106" s="838"/>
      <c r="FOX106" s="833"/>
      <c r="FOY106" s="833"/>
      <c r="FOZ106" s="908"/>
      <c r="FPA106" s="838"/>
      <c r="FPB106" s="833"/>
      <c r="FPC106" s="833"/>
      <c r="FPD106" s="908"/>
      <c r="FPE106" s="838"/>
      <c r="FPF106" s="833"/>
      <c r="FPG106" s="833"/>
      <c r="FPH106" s="908"/>
      <c r="FPI106" s="838"/>
      <c r="FPJ106" s="833"/>
      <c r="FPK106" s="833"/>
      <c r="FPL106" s="908"/>
      <c r="FPM106" s="838"/>
      <c r="FPN106" s="833"/>
      <c r="FPO106" s="833"/>
      <c r="FPP106" s="908"/>
      <c r="FPQ106" s="838"/>
      <c r="FPR106" s="833"/>
      <c r="FPS106" s="833"/>
      <c r="FPT106" s="908"/>
      <c r="FPU106" s="838"/>
      <c r="FPV106" s="833"/>
      <c r="FPW106" s="833"/>
      <c r="FPX106" s="908"/>
      <c r="FPY106" s="838"/>
      <c r="FPZ106" s="833"/>
      <c r="FQA106" s="833"/>
      <c r="FQB106" s="908"/>
      <c r="FQC106" s="838"/>
      <c r="FQD106" s="833"/>
      <c r="FQE106" s="833"/>
      <c r="FQF106" s="908"/>
      <c r="FQG106" s="838"/>
      <c r="FQH106" s="833"/>
      <c r="FQI106" s="833"/>
      <c r="FQJ106" s="908"/>
      <c r="FQK106" s="838"/>
      <c r="FQL106" s="833"/>
      <c r="FQM106" s="833"/>
      <c r="FQN106" s="908"/>
      <c r="FQO106" s="838"/>
      <c r="FQP106" s="833"/>
      <c r="FQQ106" s="833"/>
      <c r="FQR106" s="908"/>
      <c r="FQS106" s="838"/>
      <c r="FQT106" s="833"/>
      <c r="FQU106" s="833"/>
      <c r="FQV106" s="908"/>
      <c r="FQW106" s="838"/>
      <c r="FQX106" s="833"/>
      <c r="FQY106" s="833"/>
      <c r="FQZ106" s="908"/>
      <c r="FRA106" s="838"/>
      <c r="FRB106" s="833"/>
      <c r="FRC106" s="833"/>
      <c r="FRD106" s="908"/>
      <c r="FRE106" s="838"/>
      <c r="FRF106" s="833"/>
      <c r="FRG106" s="833"/>
      <c r="FRH106" s="908"/>
      <c r="FRI106" s="838"/>
      <c r="FRJ106" s="833"/>
      <c r="FRK106" s="833"/>
      <c r="FRL106" s="908"/>
      <c r="FRM106" s="838"/>
      <c r="FRN106" s="833"/>
      <c r="FRO106" s="833"/>
      <c r="FRP106" s="908"/>
      <c r="FRQ106" s="838"/>
      <c r="FRR106" s="833"/>
      <c r="FRS106" s="833"/>
      <c r="FRT106" s="908"/>
      <c r="FRU106" s="838"/>
      <c r="FRV106" s="833"/>
      <c r="FRW106" s="833"/>
      <c r="FRX106" s="908"/>
      <c r="FRY106" s="838"/>
      <c r="FRZ106" s="833"/>
      <c r="FSA106" s="833"/>
      <c r="FSB106" s="908"/>
      <c r="FSC106" s="838"/>
      <c r="FSD106" s="833"/>
      <c r="FSE106" s="833"/>
      <c r="FSF106" s="908"/>
      <c r="FSG106" s="838"/>
      <c r="FSH106" s="833"/>
      <c r="FSI106" s="833"/>
      <c r="FSJ106" s="908"/>
      <c r="FSK106" s="838"/>
      <c r="FSL106" s="833"/>
      <c r="FSM106" s="833"/>
      <c r="FSN106" s="908"/>
      <c r="FSO106" s="838"/>
      <c r="FSP106" s="833"/>
      <c r="FSQ106" s="833"/>
      <c r="FSR106" s="908"/>
      <c r="FSS106" s="838"/>
      <c r="FST106" s="833"/>
      <c r="FSU106" s="833"/>
      <c r="FSV106" s="908"/>
      <c r="FSW106" s="838"/>
      <c r="FSX106" s="833"/>
      <c r="FSY106" s="833"/>
      <c r="FSZ106" s="908"/>
      <c r="FTA106" s="838"/>
      <c r="FTB106" s="833"/>
      <c r="FTC106" s="833"/>
      <c r="FTD106" s="908"/>
      <c r="FTE106" s="838"/>
      <c r="FTF106" s="833"/>
      <c r="FTG106" s="833"/>
      <c r="FTH106" s="908"/>
      <c r="FTI106" s="838"/>
      <c r="FTJ106" s="833"/>
      <c r="FTK106" s="833"/>
      <c r="FTL106" s="908"/>
      <c r="FTM106" s="838"/>
      <c r="FTN106" s="833"/>
      <c r="FTO106" s="833"/>
      <c r="FTP106" s="908"/>
      <c r="FTQ106" s="838"/>
      <c r="FTR106" s="833"/>
      <c r="FTS106" s="833"/>
      <c r="FTT106" s="908"/>
      <c r="FTU106" s="838"/>
      <c r="FTV106" s="833"/>
      <c r="FTW106" s="833"/>
      <c r="FTX106" s="908"/>
      <c r="FTY106" s="838"/>
      <c r="FTZ106" s="833"/>
      <c r="FUA106" s="833"/>
      <c r="FUB106" s="908"/>
      <c r="FUC106" s="838"/>
      <c r="FUD106" s="833"/>
      <c r="FUE106" s="833"/>
      <c r="FUF106" s="908"/>
      <c r="FUG106" s="838"/>
      <c r="FUH106" s="833"/>
      <c r="FUI106" s="833"/>
      <c r="FUJ106" s="908"/>
      <c r="FUK106" s="838"/>
      <c r="FUL106" s="833"/>
      <c r="FUM106" s="833"/>
      <c r="FUN106" s="908"/>
      <c r="FUO106" s="838"/>
      <c r="FUP106" s="833"/>
      <c r="FUQ106" s="833"/>
      <c r="FUR106" s="908"/>
      <c r="FUS106" s="838"/>
      <c r="FUT106" s="833"/>
      <c r="FUU106" s="833"/>
      <c r="FUV106" s="908"/>
      <c r="FUW106" s="838"/>
      <c r="FUX106" s="833"/>
      <c r="FUY106" s="833"/>
      <c r="FUZ106" s="908"/>
      <c r="FVA106" s="838"/>
      <c r="FVB106" s="833"/>
      <c r="FVC106" s="833"/>
      <c r="FVD106" s="908"/>
      <c r="FVE106" s="838"/>
      <c r="FVF106" s="833"/>
      <c r="FVG106" s="833"/>
      <c r="FVH106" s="908"/>
      <c r="FVI106" s="838"/>
      <c r="FVJ106" s="833"/>
      <c r="FVK106" s="833"/>
      <c r="FVL106" s="908"/>
      <c r="FVM106" s="838"/>
      <c r="FVN106" s="833"/>
      <c r="FVO106" s="833"/>
      <c r="FVP106" s="908"/>
      <c r="FVQ106" s="838"/>
      <c r="FVR106" s="833"/>
      <c r="FVS106" s="833"/>
      <c r="FVT106" s="908"/>
      <c r="FVU106" s="838"/>
      <c r="FVV106" s="833"/>
      <c r="FVW106" s="833"/>
      <c r="FVX106" s="908"/>
      <c r="FVY106" s="838"/>
      <c r="FVZ106" s="833"/>
      <c r="FWA106" s="833"/>
      <c r="FWB106" s="908"/>
      <c r="FWC106" s="838"/>
      <c r="FWD106" s="833"/>
      <c r="FWE106" s="833"/>
      <c r="FWF106" s="908"/>
      <c r="FWG106" s="838"/>
      <c r="FWH106" s="833"/>
      <c r="FWI106" s="833"/>
      <c r="FWJ106" s="908"/>
      <c r="FWK106" s="838"/>
      <c r="FWL106" s="833"/>
      <c r="FWM106" s="833"/>
      <c r="FWN106" s="908"/>
      <c r="FWO106" s="838"/>
      <c r="FWP106" s="833"/>
      <c r="FWQ106" s="833"/>
      <c r="FWR106" s="908"/>
      <c r="FWS106" s="838"/>
      <c r="FWT106" s="833"/>
      <c r="FWU106" s="833"/>
      <c r="FWV106" s="908"/>
      <c r="FWW106" s="838"/>
      <c r="FWX106" s="833"/>
      <c r="FWY106" s="833"/>
      <c r="FWZ106" s="908"/>
      <c r="FXA106" s="838"/>
      <c r="FXB106" s="833"/>
      <c r="FXC106" s="833"/>
      <c r="FXD106" s="908"/>
      <c r="FXE106" s="838"/>
      <c r="FXF106" s="833"/>
      <c r="FXG106" s="833"/>
      <c r="FXH106" s="908"/>
      <c r="FXI106" s="838"/>
      <c r="FXJ106" s="833"/>
      <c r="FXK106" s="833"/>
      <c r="FXL106" s="908"/>
      <c r="FXM106" s="838"/>
      <c r="FXN106" s="833"/>
      <c r="FXO106" s="833"/>
      <c r="FXP106" s="908"/>
      <c r="FXQ106" s="838"/>
      <c r="FXR106" s="833"/>
      <c r="FXS106" s="833"/>
      <c r="FXT106" s="908"/>
      <c r="FXU106" s="838"/>
      <c r="FXV106" s="833"/>
      <c r="FXW106" s="833"/>
      <c r="FXX106" s="908"/>
      <c r="FXY106" s="838"/>
      <c r="FXZ106" s="833"/>
      <c r="FYA106" s="833"/>
      <c r="FYB106" s="908"/>
      <c r="FYC106" s="838"/>
      <c r="FYD106" s="833"/>
      <c r="FYE106" s="833"/>
      <c r="FYF106" s="908"/>
      <c r="FYG106" s="838"/>
      <c r="FYH106" s="833"/>
      <c r="FYI106" s="833"/>
      <c r="FYJ106" s="908"/>
      <c r="FYK106" s="838"/>
      <c r="FYL106" s="833"/>
      <c r="FYM106" s="833"/>
      <c r="FYN106" s="908"/>
      <c r="FYO106" s="838"/>
      <c r="FYP106" s="833"/>
      <c r="FYQ106" s="833"/>
      <c r="FYR106" s="908"/>
      <c r="FYS106" s="838"/>
      <c r="FYT106" s="833"/>
      <c r="FYU106" s="833"/>
      <c r="FYV106" s="908"/>
      <c r="FYW106" s="838"/>
      <c r="FYX106" s="833"/>
      <c r="FYY106" s="833"/>
      <c r="FYZ106" s="908"/>
      <c r="FZA106" s="838"/>
      <c r="FZB106" s="833"/>
      <c r="FZC106" s="833"/>
      <c r="FZD106" s="908"/>
      <c r="FZE106" s="838"/>
      <c r="FZF106" s="833"/>
      <c r="FZG106" s="833"/>
      <c r="FZH106" s="908"/>
      <c r="FZI106" s="838"/>
      <c r="FZJ106" s="833"/>
      <c r="FZK106" s="833"/>
      <c r="FZL106" s="908"/>
      <c r="FZM106" s="838"/>
      <c r="FZN106" s="833"/>
      <c r="FZO106" s="833"/>
      <c r="FZP106" s="908"/>
      <c r="FZQ106" s="838"/>
      <c r="FZR106" s="833"/>
      <c r="FZS106" s="833"/>
      <c r="FZT106" s="908"/>
      <c r="FZU106" s="838"/>
      <c r="FZV106" s="833"/>
      <c r="FZW106" s="833"/>
      <c r="FZX106" s="908"/>
      <c r="FZY106" s="838"/>
      <c r="FZZ106" s="833"/>
      <c r="GAA106" s="833"/>
      <c r="GAB106" s="908"/>
      <c r="GAC106" s="838"/>
      <c r="GAD106" s="833"/>
      <c r="GAE106" s="833"/>
      <c r="GAF106" s="908"/>
      <c r="GAG106" s="838"/>
      <c r="GAH106" s="833"/>
      <c r="GAI106" s="833"/>
      <c r="GAJ106" s="908"/>
      <c r="GAK106" s="838"/>
      <c r="GAL106" s="833"/>
      <c r="GAM106" s="833"/>
      <c r="GAN106" s="908"/>
      <c r="GAO106" s="838"/>
      <c r="GAP106" s="833"/>
      <c r="GAQ106" s="833"/>
      <c r="GAR106" s="908"/>
      <c r="GAS106" s="838"/>
      <c r="GAT106" s="833"/>
      <c r="GAU106" s="833"/>
      <c r="GAV106" s="908"/>
      <c r="GAW106" s="838"/>
      <c r="GAX106" s="833"/>
      <c r="GAY106" s="833"/>
      <c r="GAZ106" s="908"/>
      <c r="GBA106" s="838"/>
      <c r="GBB106" s="833"/>
      <c r="GBC106" s="833"/>
      <c r="GBD106" s="908"/>
      <c r="GBE106" s="838"/>
      <c r="GBF106" s="833"/>
      <c r="GBG106" s="833"/>
      <c r="GBH106" s="908"/>
      <c r="GBI106" s="838"/>
      <c r="GBJ106" s="833"/>
      <c r="GBK106" s="833"/>
      <c r="GBL106" s="908"/>
      <c r="GBM106" s="838"/>
      <c r="GBN106" s="833"/>
      <c r="GBO106" s="833"/>
      <c r="GBP106" s="908"/>
      <c r="GBQ106" s="838"/>
      <c r="GBR106" s="833"/>
      <c r="GBS106" s="833"/>
      <c r="GBT106" s="908"/>
      <c r="GBU106" s="838"/>
      <c r="GBV106" s="833"/>
      <c r="GBW106" s="833"/>
      <c r="GBX106" s="908"/>
      <c r="GBY106" s="838"/>
      <c r="GBZ106" s="833"/>
      <c r="GCA106" s="833"/>
      <c r="GCB106" s="908"/>
      <c r="GCC106" s="838"/>
      <c r="GCD106" s="833"/>
      <c r="GCE106" s="833"/>
      <c r="GCF106" s="908"/>
      <c r="GCG106" s="838"/>
      <c r="GCH106" s="833"/>
      <c r="GCI106" s="833"/>
      <c r="GCJ106" s="908"/>
      <c r="GCK106" s="838"/>
      <c r="GCL106" s="833"/>
      <c r="GCM106" s="833"/>
      <c r="GCN106" s="908"/>
      <c r="GCO106" s="838"/>
      <c r="GCP106" s="833"/>
      <c r="GCQ106" s="833"/>
      <c r="GCR106" s="908"/>
      <c r="GCS106" s="838"/>
      <c r="GCT106" s="833"/>
      <c r="GCU106" s="833"/>
      <c r="GCV106" s="908"/>
      <c r="GCW106" s="838"/>
      <c r="GCX106" s="833"/>
      <c r="GCY106" s="833"/>
      <c r="GCZ106" s="908"/>
      <c r="GDA106" s="838"/>
      <c r="GDB106" s="833"/>
      <c r="GDC106" s="833"/>
      <c r="GDD106" s="908"/>
      <c r="GDE106" s="838"/>
      <c r="GDF106" s="833"/>
      <c r="GDG106" s="833"/>
      <c r="GDH106" s="908"/>
      <c r="GDI106" s="838"/>
      <c r="GDJ106" s="833"/>
      <c r="GDK106" s="833"/>
      <c r="GDL106" s="908"/>
      <c r="GDM106" s="838"/>
      <c r="GDN106" s="833"/>
      <c r="GDO106" s="833"/>
      <c r="GDP106" s="908"/>
      <c r="GDQ106" s="838"/>
      <c r="GDR106" s="833"/>
      <c r="GDS106" s="833"/>
      <c r="GDT106" s="908"/>
      <c r="GDU106" s="838"/>
      <c r="GDV106" s="833"/>
      <c r="GDW106" s="833"/>
      <c r="GDX106" s="908"/>
      <c r="GDY106" s="838"/>
      <c r="GDZ106" s="833"/>
      <c r="GEA106" s="833"/>
      <c r="GEB106" s="908"/>
      <c r="GEC106" s="838"/>
      <c r="GED106" s="833"/>
      <c r="GEE106" s="833"/>
      <c r="GEF106" s="908"/>
      <c r="GEG106" s="838"/>
      <c r="GEH106" s="833"/>
      <c r="GEI106" s="833"/>
      <c r="GEJ106" s="908"/>
      <c r="GEK106" s="838"/>
      <c r="GEL106" s="833"/>
      <c r="GEM106" s="833"/>
      <c r="GEN106" s="908"/>
      <c r="GEO106" s="838"/>
      <c r="GEP106" s="833"/>
      <c r="GEQ106" s="833"/>
      <c r="GER106" s="908"/>
      <c r="GES106" s="838"/>
      <c r="GET106" s="833"/>
      <c r="GEU106" s="833"/>
      <c r="GEV106" s="908"/>
      <c r="GEW106" s="838"/>
      <c r="GEX106" s="833"/>
      <c r="GEY106" s="833"/>
      <c r="GEZ106" s="908"/>
      <c r="GFA106" s="838"/>
      <c r="GFB106" s="833"/>
      <c r="GFC106" s="833"/>
      <c r="GFD106" s="908"/>
      <c r="GFE106" s="838"/>
      <c r="GFF106" s="833"/>
      <c r="GFG106" s="833"/>
      <c r="GFH106" s="908"/>
      <c r="GFI106" s="838"/>
      <c r="GFJ106" s="833"/>
      <c r="GFK106" s="833"/>
      <c r="GFL106" s="908"/>
      <c r="GFM106" s="838"/>
      <c r="GFN106" s="833"/>
      <c r="GFO106" s="833"/>
      <c r="GFP106" s="908"/>
      <c r="GFQ106" s="838"/>
      <c r="GFR106" s="833"/>
      <c r="GFS106" s="833"/>
      <c r="GFT106" s="908"/>
      <c r="GFU106" s="838"/>
      <c r="GFV106" s="833"/>
      <c r="GFW106" s="833"/>
      <c r="GFX106" s="908"/>
      <c r="GFY106" s="838"/>
      <c r="GFZ106" s="833"/>
      <c r="GGA106" s="833"/>
      <c r="GGB106" s="908"/>
      <c r="GGC106" s="838"/>
      <c r="GGD106" s="833"/>
      <c r="GGE106" s="833"/>
      <c r="GGF106" s="908"/>
      <c r="GGG106" s="838"/>
      <c r="GGH106" s="833"/>
      <c r="GGI106" s="833"/>
      <c r="GGJ106" s="908"/>
      <c r="GGK106" s="838"/>
      <c r="GGL106" s="833"/>
      <c r="GGM106" s="833"/>
      <c r="GGN106" s="908"/>
      <c r="GGO106" s="838"/>
      <c r="GGP106" s="833"/>
      <c r="GGQ106" s="833"/>
      <c r="GGR106" s="908"/>
      <c r="GGS106" s="838"/>
      <c r="GGT106" s="833"/>
      <c r="GGU106" s="833"/>
      <c r="GGV106" s="908"/>
      <c r="GGW106" s="838"/>
      <c r="GGX106" s="833"/>
      <c r="GGY106" s="833"/>
      <c r="GGZ106" s="908"/>
      <c r="GHA106" s="838"/>
      <c r="GHB106" s="833"/>
      <c r="GHC106" s="833"/>
      <c r="GHD106" s="908"/>
      <c r="GHE106" s="838"/>
      <c r="GHF106" s="833"/>
      <c r="GHG106" s="833"/>
      <c r="GHH106" s="908"/>
      <c r="GHI106" s="838"/>
      <c r="GHJ106" s="833"/>
      <c r="GHK106" s="833"/>
      <c r="GHL106" s="908"/>
      <c r="GHM106" s="838"/>
      <c r="GHN106" s="833"/>
      <c r="GHO106" s="833"/>
      <c r="GHP106" s="908"/>
      <c r="GHQ106" s="838"/>
      <c r="GHR106" s="833"/>
      <c r="GHS106" s="833"/>
      <c r="GHT106" s="908"/>
      <c r="GHU106" s="838"/>
      <c r="GHV106" s="833"/>
      <c r="GHW106" s="833"/>
      <c r="GHX106" s="908"/>
      <c r="GHY106" s="838"/>
      <c r="GHZ106" s="833"/>
      <c r="GIA106" s="833"/>
      <c r="GIB106" s="908"/>
      <c r="GIC106" s="838"/>
      <c r="GID106" s="833"/>
      <c r="GIE106" s="833"/>
      <c r="GIF106" s="908"/>
      <c r="GIG106" s="838"/>
      <c r="GIH106" s="833"/>
      <c r="GII106" s="833"/>
      <c r="GIJ106" s="908"/>
      <c r="GIK106" s="838"/>
      <c r="GIL106" s="833"/>
      <c r="GIM106" s="833"/>
      <c r="GIN106" s="908"/>
      <c r="GIO106" s="838"/>
      <c r="GIP106" s="833"/>
      <c r="GIQ106" s="833"/>
      <c r="GIR106" s="908"/>
      <c r="GIS106" s="838"/>
      <c r="GIT106" s="833"/>
      <c r="GIU106" s="833"/>
      <c r="GIV106" s="908"/>
      <c r="GIW106" s="838"/>
      <c r="GIX106" s="833"/>
      <c r="GIY106" s="833"/>
      <c r="GIZ106" s="908"/>
      <c r="GJA106" s="838"/>
      <c r="GJB106" s="833"/>
      <c r="GJC106" s="833"/>
      <c r="GJD106" s="908"/>
      <c r="GJE106" s="838"/>
      <c r="GJF106" s="833"/>
      <c r="GJG106" s="833"/>
      <c r="GJH106" s="908"/>
      <c r="GJI106" s="838"/>
      <c r="GJJ106" s="833"/>
      <c r="GJK106" s="833"/>
      <c r="GJL106" s="908"/>
      <c r="GJM106" s="838"/>
      <c r="GJN106" s="833"/>
      <c r="GJO106" s="833"/>
      <c r="GJP106" s="908"/>
      <c r="GJQ106" s="838"/>
      <c r="GJR106" s="833"/>
      <c r="GJS106" s="833"/>
      <c r="GJT106" s="908"/>
      <c r="GJU106" s="838"/>
      <c r="GJV106" s="833"/>
      <c r="GJW106" s="833"/>
      <c r="GJX106" s="908"/>
      <c r="GJY106" s="838"/>
      <c r="GJZ106" s="833"/>
      <c r="GKA106" s="833"/>
      <c r="GKB106" s="908"/>
      <c r="GKC106" s="838"/>
      <c r="GKD106" s="833"/>
      <c r="GKE106" s="833"/>
      <c r="GKF106" s="908"/>
      <c r="GKG106" s="838"/>
      <c r="GKH106" s="833"/>
      <c r="GKI106" s="833"/>
      <c r="GKJ106" s="908"/>
      <c r="GKK106" s="838"/>
      <c r="GKL106" s="833"/>
      <c r="GKM106" s="833"/>
      <c r="GKN106" s="908"/>
      <c r="GKO106" s="838"/>
      <c r="GKP106" s="833"/>
      <c r="GKQ106" s="833"/>
      <c r="GKR106" s="908"/>
      <c r="GKS106" s="838"/>
      <c r="GKT106" s="833"/>
      <c r="GKU106" s="833"/>
      <c r="GKV106" s="908"/>
      <c r="GKW106" s="838"/>
      <c r="GKX106" s="833"/>
      <c r="GKY106" s="833"/>
      <c r="GKZ106" s="908"/>
      <c r="GLA106" s="838"/>
      <c r="GLB106" s="833"/>
      <c r="GLC106" s="833"/>
      <c r="GLD106" s="908"/>
      <c r="GLE106" s="838"/>
      <c r="GLF106" s="833"/>
      <c r="GLG106" s="833"/>
      <c r="GLH106" s="908"/>
      <c r="GLI106" s="838"/>
      <c r="GLJ106" s="833"/>
      <c r="GLK106" s="833"/>
      <c r="GLL106" s="908"/>
      <c r="GLM106" s="838"/>
      <c r="GLN106" s="833"/>
      <c r="GLO106" s="833"/>
      <c r="GLP106" s="908"/>
      <c r="GLQ106" s="838"/>
      <c r="GLR106" s="833"/>
      <c r="GLS106" s="833"/>
      <c r="GLT106" s="908"/>
      <c r="GLU106" s="838"/>
      <c r="GLV106" s="833"/>
      <c r="GLW106" s="833"/>
      <c r="GLX106" s="908"/>
      <c r="GLY106" s="838"/>
      <c r="GLZ106" s="833"/>
      <c r="GMA106" s="833"/>
      <c r="GMB106" s="908"/>
      <c r="GMC106" s="838"/>
      <c r="GMD106" s="833"/>
      <c r="GME106" s="833"/>
      <c r="GMF106" s="908"/>
      <c r="GMG106" s="838"/>
      <c r="GMH106" s="833"/>
      <c r="GMI106" s="833"/>
      <c r="GMJ106" s="908"/>
      <c r="GMK106" s="838"/>
      <c r="GML106" s="833"/>
      <c r="GMM106" s="833"/>
      <c r="GMN106" s="908"/>
      <c r="GMO106" s="838"/>
      <c r="GMP106" s="833"/>
      <c r="GMQ106" s="833"/>
      <c r="GMR106" s="908"/>
      <c r="GMS106" s="838"/>
      <c r="GMT106" s="833"/>
      <c r="GMU106" s="833"/>
      <c r="GMV106" s="908"/>
      <c r="GMW106" s="838"/>
      <c r="GMX106" s="833"/>
      <c r="GMY106" s="833"/>
      <c r="GMZ106" s="908"/>
      <c r="GNA106" s="838"/>
      <c r="GNB106" s="833"/>
      <c r="GNC106" s="833"/>
      <c r="GND106" s="908"/>
      <c r="GNE106" s="838"/>
      <c r="GNF106" s="833"/>
      <c r="GNG106" s="833"/>
      <c r="GNH106" s="908"/>
      <c r="GNI106" s="838"/>
      <c r="GNJ106" s="833"/>
      <c r="GNK106" s="833"/>
      <c r="GNL106" s="908"/>
      <c r="GNM106" s="838"/>
      <c r="GNN106" s="833"/>
      <c r="GNO106" s="833"/>
      <c r="GNP106" s="908"/>
      <c r="GNQ106" s="838"/>
      <c r="GNR106" s="833"/>
      <c r="GNS106" s="833"/>
      <c r="GNT106" s="908"/>
      <c r="GNU106" s="838"/>
      <c r="GNV106" s="833"/>
      <c r="GNW106" s="833"/>
      <c r="GNX106" s="908"/>
      <c r="GNY106" s="838"/>
      <c r="GNZ106" s="833"/>
      <c r="GOA106" s="833"/>
      <c r="GOB106" s="908"/>
      <c r="GOC106" s="838"/>
      <c r="GOD106" s="833"/>
      <c r="GOE106" s="833"/>
      <c r="GOF106" s="908"/>
      <c r="GOG106" s="838"/>
      <c r="GOH106" s="833"/>
      <c r="GOI106" s="833"/>
      <c r="GOJ106" s="908"/>
      <c r="GOK106" s="838"/>
      <c r="GOL106" s="833"/>
      <c r="GOM106" s="833"/>
      <c r="GON106" s="908"/>
      <c r="GOO106" s="838"/>
      <c r="GOP106" s="833"/>
      <c r="GOQ106" s="833"/>
      <c r="GOR106" s="908"/>
      <c r="GOS106" s="838"/>
      <c r="GOT106" s="833"/>
      <c r="GOU106" s="833"/>
      <c r="GOV106" s="908"/>
      <c r="GOW106" s="838"/>
      <c r="GOX106" s="833"/>
      <c r="GOY106" s="833"/>
      <c r="GOZ106" s="908"/>
      <c r="GPA106" s="838"/>
      <c r="GPB106" s="833"/>
      <c r="GPC106" s="833"/>
      <c r="GPD106" s="908"/>
      <c r="GPE106" s="838"/>
      <c r="GPF106" s="833"/>
      <c r="GPG106" s="833"/>
      <c r="GPH106" s="908"/>
      <c r="GPI106" s="838"/>
      <c r="GPJ106" s="833"/>
      <c r="GPK106" s="833"/>
      <c r="GPL106" s="908"/>
      <c r="GPM106" s="838"/>
      <c r="GPN106" s="833"/>
      <c r="GPO106" s="833"/>
      <c r="GPP106" s="908"/>
      <c r="GPQ106" s="838"/>
      <c r="GPR106" s="833"/>
      <c r="GPS106" s="833"/>
      <c r="GPT106" s="908"/>
      <c r="GPU106" s="838"/>
      <c r="GPV106" s="833"/>
      <c r="GPW106" s="833"/>
      <c r="GPX106" s="908"/>
      <c r="GPY106" s="838"/>
      <c r="GPZ106" s="833"/>
      <c r="GQA106" s="833"/>
      <c r="GQB106" s="908"/>
      <c r="GQC106" s="838"/>
      <c r="GQD106" s="833"/>
      <c r="GQE106" s="833"/>
      <c r="GQF106" s="908"/>
      <c r="GQG106" s="838"/>
      <c r="GQH106" s="833"/>
      <c r="GQI106" s="833"/>
      <c r="GQJ106" s="908"/>
      <c r="GQK106" s="838"/>
      <c r="GQL106" s="833"/>
      <c r="GQM106" s="833"/>
      <c r="GQN106" s="908"/>
      <c r="GQO106" s="838"/>
      <c r="GQP106" s="833"/>
      <c r="GQQ106" s="833"/>
      <c r="GQR106" s="908"/>
      <c r="GQS106" s="838"/>
      <c r="GQT106" s="833"/>
      <c r="GQU106" s="833"/>
      <c r="GQV106" s="908"/>
      <c r="GQW106" s="838"/>
      <c r="GQX106" s="833"/>
      <c r="GQY106" s="833"/>
      <c r="GQZ106" s="908"/>
      <c r="GRA106" s="838"/>
      <c r="GRB106" s="833"/>
      <c r="GRC106" s="833"/>
      <c r="GRD106" s="908"/>
      <c r="GRE106" s="838"/>
      <c r="GRF106" s="833"/>
      <c r="GRG106" s="833"/>
      <c r="GRH106" s="908"/>
      <c r="GRI106" s="838"/>
      <c r="GRJ106" s="833"/>
      <c r="GRK106" s="833"/>
      <c r="GRL106" s="908"/>
      <c r="GRM106" s="838"/>
      <c r="GRN106" s="833"/>
      <c r="GRO106" s="833"/>
      <c r="GRP106" s="908"/>
      <c r="GRQ106" s="838"/>
      <c r="GRR106" s="833"/>
      <c r="GRS106" s="833"/>
      <c r="GRT106" s="908"/>
      <c r="GRU106" s="838"/>
      <c r="GRV106" s="833"/>
      <c r="GRW106" s="833"/>
      <c r="GRX106" s="908"/>
      <c r="GRY106" s="838"/>
      <c r="GRZ106" s="833"/>
      <c r="GSA106" s="833"/>
      <c r="GSB106" s="908"/>
      <c r="GSC106" s="838"/>
      <c r="GSD106" s="833"/>
      <c r="GSE106" s="833"/>
      <c r="GSF106" s="908"/>
      <c r="GSG106" s="838"/>
      <c r="GSH106" s="833"/>
      <c r="GSI106" s="833"/>
      <c r="GSJ106" s="908"/>
      <c r="GSK106" s="838"/>
      <c r="GSL106" s="833"/>
      <c r="GSM106" s="833"/>
      <c r="GSN106" s="908"/>
      <c r="GSO106" s="838"/>
      <c r="GSP106" s="833"/>
      <c r="GSQ106" s="833"/>
      <c r="GSR106" s="908"/>
      <c r="GSS106" s="838"/>
      <c r="GST106" s="833"/>
      <c r="GSU106" s="833"/>
      <c r="GSV106" s="908"/>
      <c r="GSW106" s="838"/>
      <c r="GSX106" s="833"/>
      <c r="GSY106" s="833"/>
      <c r="GSZ106" s="908"/>
      <c r="GTA106" s="838"/>
      <c r="GTB106" s="833"/>
      <c r="GTC106" s="833"/>
      <c r="GTD106" s="908"/>
      <c r="GTE106" s="838"/>
      <c r="GTF106" s="833"/>
      <c r="GTG106" s="833"/>
      <c r="GTH106" s="908"/>
      <c r="GTI106" s="838"/>
      <c r="GTJ106" s="833"/>
      <c r="GTK106" s="833"/>
      <c r="GTL106" s="908"/>
      <c r="GTM106" s="838"/>
      <c r="GTN106" s="833"/>
      <c r="GTO106" s="833"/>
      <c r="GTP106" s="908"/>
      <c r="GTQ106" s="838"/>
      <c r="GTR106" s="833"/>
      <c r="GTS106" s="833"/>
      <c r="GTT106" s="908"/>
      <c r="GTU106" s="838"/>
      <c r="GTV106" s="833"/>
      <c r="GTW106" s="833"/>
      <c r="GTX106" s="908"/>
      <c r="GTY106" s="838"/>
      <c r="GTZ106" s="833"/>
      <c r="GUA106" s="833"/>
      <c r="GUB106" s="908"/>
      <c r="GUC106" s="838"/>
      <c r="GUD106" s="833"/>
      <c r="GUE106" s="833"/>
      <c r="GUF106" s="908"/>
      <c r="GUG106" s="838"/>
      <c r="GUH106" s="833"/>
      <c r="GUI106" s="833"/>
      <c r="GUJ106" s="908"/>
      <c r="GUK106" s="838"/>
      <c r="GUL106" s="833"/>
      <c r="GUM106" s="833"/>
      <c r="GUN106" s="908"/>
      <c r="GUO106" s="838"/>
      <c r="GUP106" s="833"/>
      <c r="GUQ106" s="833"/>
      <c r="GUR106" s="908"/>
      <c r="GUS106" s="838"/>
      <c r="GUT106" s="833"/>
      <c r="GUU106" s="833"/>
      <c r="GUV106" s="908"/>
      <c r="GUW106" s="838"/>
      <c r="GUX106" s="833"/>
      <c r="GUY106" s="833"/>
      <c r="GUZ106" s="908"/>
      <c r="GVA106" s="838"/>
      <c r="GVB106" s="833"/>
      <c r="GVC106" s="833"/>
      <c r="GVD106" s="908"/>
      <c r="GVE106" s="838"/>
      <c r="GVF106" s="833"/>
      <c r="GVG106" s="833"/>
      <c r="GVH106" s="908"/>
      <c r="GVI106" s="838"/>
      <c r="GVJ106" s="833"/>
      <c r="GVK106" s="833"/>
      <c r="GVL106" s="908"/>
      <c r="GVM106" s="838"/>
      <c r="GVN106" s="833"/>
      <c r="GVO106" s="833"/>
      <c r="GVP106" s="908"/>
      <c r="GVQ106" s="838"/>
      <c r="GVR106" s="833"/>
      <c r="GVS106" s="833"/>
      <c r="GVT106" s="908"/>
      <c r="GVU106" s="838"/>
      <c r="GVV106" s="833"/>
      <c r="GVW106" s="833"/>
      <c r="GVX106" s="908"/>
      <c r="GVY106" s="838"/>
      <c r="GVZ106" s="833"/>
      <c r="GWA106" s="833"/>
      <c r="GWB106" s="908"/>
      <c r="GWC106" s="838"/>
      <c r="GWD106" s="833"/>
      <c r="GWE106" s="833"/>
      <c r="GWF106" s="908"/>
      <c r="GWG106" s="838"/>
      <c r="GWH106" s="833"/>
      <c r="GWI106" s="833"/>
      <c r="GWJ106" s="908"/>
      <c r="GWK106" s="838"/>
      <c r="GWL106" s="833"/>
      <c r="GWM106" s="833"/>
      <c r="GWN106" s="908"/>
      <c r="GWO106" s="838"/>
      <c r="GWP106" s="833"/>
      <c r="GWQ106" s="833"/>
      <c r="GWR106" s="908"/>
      <c r="GWS106" s="838"/>
      <c r="GWT106" s="833"/>
      <c r="GWU106" s="833"/>
      <c r="GWV106" s="908"/>
      <c r="GWW106" s="838"/>
      <c r="GWX106" s="833"/>
      <c r="GWY106" s="833"/>
      <c r="GWZ106" s="908"/>
      <c r="GXA106" s="838"/>
      <c r="GXB106" s="833"/>
      <c r="GXC106" s="833"/>
      <c r="GXD106" s="908"/>
      <c r="GXE106" s="838"/>
      <c r="GXF106" s="833"/>
      <c r="GXG106" s="833"/>
      <c r="GXH106" s="908"/>
      <c r="GXI106" s="838"/>
      <c r="GXJ106" s="833"/>
      <c r="GXK106" s="833"/>
      <c r="GXL106" s="908"/>
      <c r="GXM106" s="838"/>
      <c r="GXN106" s="833"/>
      <c r="GXO106" s="833"/>
      <c r="GXP106" s="908"/>
      <c r="GXQ106" s="838"/>
      <c r="GXR106" s="833"/>
      <c r="GXS106" s="833"/>
      <c r="GXT106" s="908"/>
      <c r="GXU106" s="838"/>
      <c r="GXV106" s="833"/>
      <c r="GXW106" s="833"/>
      <c r="GXX106" s="908"/>
      <c r="GXY106" s="838"/>
      <c r="GXZ106" s="833"/>
      <c r="GYA106" s="833"/>
      <c r="GYB106" s="908"/>
      <c r="GYC106" s="838"/>
      <c r="GYD106" s="833"/>
      <c r="GYE106" s="833"/>
      <c r="GYF106" s="908"/>
      <c r="GYG106" s="838"/>
      <c r="GYH106" s="833"/>
      <c r="GYI106" s="833"/>
      <c r="GYJ106" s="908"/>
      <c r="GYK106" s="838"/>
      <c r="GYL106" s="833"/>
      <c r="GYM106" s="833"/>
      <c r="GYN106" s="908"/>
      <c r="GYO106" s="838"/>
      <c r="GYP106" s="833"/>
      <c r="GYQ106" s="833"/>
      <c r="GYR106" s="908"/>
      <c r="GYS106" s="838"/>
      <c r="GYT106" s="833"/>
      <c r="GYU106" s="833"/>
      <c r="GYV106" s="908"/>
      <c r="GYW106" s="838"/>
      <c r="GYX106" s="833"/>
      <c r="GYY106" s="833"/>
      <c r="GYZ106" s="908"/>
      <c r="GZA106" s="838"/>
      <c r="GZB106" s="833"/>
      <c r="GZC106" s="833"/>
      <c r="GZD106" s="908"/>
      <c r="GZE106" s="838"/>
      <c r="GZF106" s="833"/>
      <c r="GZG106" s="833"/>
      <c r="GZH106" s="908"/>
      <c r="GZI106" s="838"/>
      <c r="GZJ106" s="833"/>
      <c r="GZK106" s="833"/>
      <c r="GZL106" s="908"/>
      <c r="GZM106" s="838"/>
      <c r="GZN106" s="833"/>
      <c r="GZO106" s="833"/>
      <c r="GZP106" s="908"/>
      <c r="GZQ106" s="838"/>
      <c r="GZR106" s="833"/>
      <c r="GZS106" s="833"/>
      <c r="GZT106" s="908"/>
      <c r="GZU106" s="838"/>
      <c r="GZV106" s="833"/>
      <c r="GZW106" s="833"/>
      <c r="GZX106" s="908"/>
      <c r="GZY106" s="838"/>
      <c r="GZZ106" s="833"/>
      <c r="HAA106" s="833"/>
      <c r="HAB106" s="908"/>
      <c r="HAC106" s="838"/>
      <c r="HAD106" s="833"/>
      <c r="HAE106" s="833"/>
      <c r="HAF106" s="908"/>
      <c r="HAG106" s="838"/>
      <c r="HAH106" s="833"/>
      <c r="HAI106" s="833"/>
      <c r="HAJ106" s="908"/>
      <c r="HAK106" s="838"/>
      <c r="HAL106" s="833"/>
      <c r="HAM106" s="833"/>
      <c r="HAN106" s="908"/>
      <c r="HAO106" s="838"/>
      <c r="HAP106" s="833"/>
      <c r="HAQ106" s="833"/>
      <c r="HAR106" s="908"/>
      <c r="HAS106" s="838"/>
      <c r="HAT106" s="833"/>
      <c r="HAU106" s="833"/>
      <c r="HAV106" s="908"/>
      <c r="HAW106" s="838"/>
      <c r="HAX106" s="833"/>
      <c r="HAY106" s="833"/>
      <c r="HAZ106" s="908"/>
      <c r="HBA106" s="838"/>
      <c r="HBB106" s="833"/>
      <c r="HBC106" s="833"/>
      <c r="HBD106" s="908"/>
      <c r="HBE106" s="838"/>
      <c r="HBF106" s="833"/>
      <c r="HBG106" s="833"/>
      <c r="HBH106" s="908"/>
      <c r="HBI106" s="838"/>
      <c r="HBJ106" s="833"/>
      <c r="HBK106" s="833"/>
      <c r="HBL106" s="908"/>
      <c r="HBM106" s="838"/>
      <c r="HBN106" s="833"/>
      <c r="HBO106" s="833"/>
      <c r="HBP106" s="908"/>
      <c r="HBQ106" s="838"/>
      <c r="HBR106" s="833"/>
      <c r="HBS106" s="833"/>
      <c r="HBT106" s="908"/>
      <c r="HBU106" s="838"/>
      <c r="HBV106" s="833"/>
      <c r="HBW106" s="833"/>
      <c r="HBX106" s="908"/>
      <c r="HBY106" s="838"/>
      <c r="HBZ106" s="833"/>
      <c r="HCA106" s="833"/>
      <c r="HCB106" s="908"/>
      <c r="HCC106" s="838"/>
      <c r="HCD106" s="833"/>
      <c r="HCE106" s="833"/>
      <c r="HCF106" s="908"/>
      <c r="HCG106" s="838"/>
      <c r="HCH106" s="833"/>
      <c r="HCI106" s="833"/>
      <c r="HCJ106" s="908"/>
      <c r="HCK106" s="838"/>
      <c r="HCL106" s="833"/>
      <c r="HCM106" s="833"/>
      <c r="HCN106" s="908"/>
      <c r="HCO106" s="838"/>
      <c r="HCP106" s="833"/>
      <c r="HCQ106" s="833"/>
      <c r="HCR106" s="908"/>
      <c r="HCS106" s="838"/>
      <c r="HCT106" s="833"/>
      <c r="HCU106" s="833"/>
      <c r="HCV106" s="908"/>
      <c r="HCW106" s="838"/>
      <c r="HCX106" s="833"/>
      <c r="HCY106" s="833"/>
      <c r="HCZ106" s="908"/>
      <c r="HDA106" s="838"/>
      <c r="HDB106" s="833"/>
      <c r="HDC106" s="833"/>
      <c r="HDD106" s="908"/>
      <c r="HDE106" s="838"/>
      <c r="HDF106" s="833"/>
      <c r="HDG106" s="833"/>
      <c r="HDH106" s="908"/>
      <c r="HDI106" s="838"/>
      <c r="HDJ106" s="833"/>
      <c r="HDK106" s="833"/>
      <c r="HDL106" s="908"/>
      <c r="HDM106" s="838"/>
      <c r="HDN106" s="833"/>
      <c r="HDO106" s="833"/>
      <c r="HDP106" s="908"/>
      <c r="HDQ106" s="838"/>
      <c r="HDR106" s="833"/>
      <c r="HDS106" s="833"/>
      <c r="HDT106" s="908"/>
      <c r="HDU106" s="838"/>
      <c r="HDV106" s="833"/>
      <c r="HDW106" s="833"/>
      <c r="HDX106" s="908"/>
      <c r="HDY106" s="838"/>
      <c r="HDZ106" s="833"/>
      <c r="HEA106" s="833"/>
      <c r="HEB106" s="908"/>
      <c r="HEC106" s="838"/>
      <c r="HED106" s="833"/>
      <c r="HEE106" s="833"/>
      <c r="HEF106" s="908"/>
      <c r="HEG106" s="838"/>
      <c r="HEH106" s="833"/>
      <c r="HEI106" s="833"/>
      <c r="HEJ106" s="908"/>
      <c r="HEK106" s="838"/>
      <c r="HEL106" s="833"/>
      <c r="HEM106" s="833"/>
      <c r="HEN106" s="908"/>
      <c r="HEO106" s="838"/>
      <c r="HEP106" s="833"/>
      <c r="HEQ106" s="833"/>
      <c r="HER106" s="908"/>
      <c r="HES106" s="838"/>
      <c r="HET106" s="833"/>
      <c r="HEU106" s="833"/>
      <c r="HEV106" s="908"/>
      <c r="HEW106" s="838"/>
      <c r="HEX106" s="833"/>
      <c r="HEY106" s="833"/>
      <c r="HEZ106" s="908"/>
      <c r="HFA106" s="838"/>
      <c r="HFB106" s="833"/>
      <c r="HFC106" s="833"/>
      <c r="HFD106" s="908"/>
      <c r="HFE106" s="838"/>
      <c r="HFF106" s="833"/>
      <c r="HFG106" s="833"/>
      <c r="HFH106" s="908"/>
      <c r="HFI106" s="838"/>
      <c r="HFJ106" s="833"/>
      <c r="HFK106" s="833"/>
      <c r="HFL106" s="908"/>
      <c r="HFM106" s="838"/>
      <c r="HFN106" s="833"/>
      <c r="HFO106" s="833"/>
      <c r="HFP106" s="908"/>
      <c r="HFQ106" s="838"/>
      <c r="HFR106" s="833"/>
      <c r="HFS106" s="833"/>
      <c r="HFT106" s="908"/>
      <c r="HFU106" s="838"/>
      <c r="HFV106" s="833"/>
      <c r="HFW106" s="833"/>
      <c r="HFX106" s="908"/>
      <c r="HFY106" s="838"/>
      <c r="HFZ106" s="833"/>
      <c r="HGA106" s="833"/>
      <c r="HGB106" s="908"/>
      <c r="HGC106" s="838"/>
      <c r="HGD106" s="833"/>
      <c r="HGE106" s="833"/>
      <c r="HGF106" s="908"/>
      <c r="HGG106" s="838"/>
      <c r="HGH106" s="833"/>
      <c r="HGI106" s="833"/>
      <c r="HGJ106" s="908"/>
      <c r="HGK106" s="838"/>
      <c r="HGL106" s="833"/>
      <c r="HGM106" s="833"/>
      <c r="HGN106" s="908"/>
      <c r="HGO106" s="838"/>
      <c r="HGP106" s="833"/>
      <c r="HGQ106" s="833"/>
      <c r="HGR106" s="908"/>
      <c r="HGS106" s="838"/>
      <c r="HGT106" s="833"/>
      <c r="HGU106" s="833"/>
      <c r="HGV106" s="908"/>
      <c r="HGW106" s="838"/>
      <c r="HGX106" s="833"/>
      <c r="HGY106" s="833"/>
      <c r="HGZ106" s="908"/>
      <c r="HHA106" s="838"/>
      <c r="HHB106" s="833"/>
      <c r="HHC106" s="833"/>
      <c r="HHD106" s="908"/>
      <c r="HHE106" s="838"/>
      <c r="HHF106" s="833"/>
      <c r="HHG106" s="833"/>
      <c r="HHH106" s="908"/>
      <c r="HHI106" s="838"/>
      <c r="HHJ106" s="833"/>
      <c r="HHK106" s="833"/>
      <c r="HHL106" s="908"/>
      <c r="HHM106" s="838"/>
      <c r="HHN106" s="833"/>
      <c r="HHO106" s="833"/>
      <c r="HHP106" s="908"/>
      <c r="HHQ106" s="838"/>
      <c r="HHR106" s="833"/>
      <c r="HHS106" s="833"/>
      <c r="HHT106" s="908"/>
      <c r="HHU106" s="838"/>
      <c r="HHV106" s="833"/>
      <c r="HHW106" s="833"/>
      <c r="HHX106" s="908"/>
      <c r="HHY106" s="838"/>
      <c r="HHZ106" s="833"/>
      <c r="HIA106" s="833"/>
      <c r="HIB106" s="908"/>
      <c r="HIC106" s="838"/>
      <c r="HID106" s="833"/>
      <c r="HIE106" s="833"/>
      <c r="HIF106" s="908"/>
      <c r="HIG106" s="838"/>
      <c r="HIH106" s="833"/>
      <c r="HII106" s="833"/>
      <c r="HIJ106" s="908"/>
      <c r="HIK106" s="838"/>
      <c r="HIL106" s="833"/>
      <c r="HIM106" s="833"/>
      <c r="HIN106" s="908"/>
      <c r="HIO106" s="838"/>
      <c r="HIP106" s="833"/>
      <c r="HIQ106" s="833"/>
      <c r="HIR106" s="908"/>
      <c r="HIS106" s="838"/>
      <c r="HIT106" s="833"/>
      <c r="HIU106" s="833"/>
      <c r="HIV106" s="908"/>
      <c r="HIW106" s="838"/>
      <c r="HIX106" s="833"/>
      <c r="HIY106" s="833"/>
      <c r="HIZ106" s="908"/>
      <c r="HJA106" s="838"/>
      <c r="HJB106" s="833"/>
      <c r="HJC106" s="833"/>
      <c r="HJD106" s="908"/>
      <c r="HJE106" s="838"/>
      <c r="HJF106" s="833"/>
      <c r="HJG106" s="833"/>
      <c r="HJH106" s="908"/>
      <c r="HJI106" s="838"/>
      <c r="HJJ106" s="833"/>
      <c r="HJK106" s="833"/>
      <c r="HJL106" s="908"/>
      <c r="HJM106" s="838"/>
      <c r="HJN106" s="833"/>
      <c r="HJO106" s="833"/>
      <c r="HJP106" s="908"/>
      <c r="HJQ106" s="838"/>
      <c r="HJR106" s="833"/>
      <c r="HJS106" s="833"/>
      <c r="HJT106" s="908"/>
      <c r="HJU106" s="838"/>
      <c r="HJV106" s="833"/>
      <c r="HJW106" s="833"/>
      <c r="HJX106" s="908"/>
      <c r="HJY106" s="838"/>
      <c r="HJZ106" s="833"/>
      <c r="HKA106" s="833"/>
      <c r="HKB106" s="908"/>
      <c r="HKC106" s="838"/>
      <c r="HKD106" s="833"/>
      <c r="HKE106" s="833"/>
      <c r="HKF106" s="908"/>
      <c r="HKG106" s="838"/>
      <c r="HKH106" s="833"/>
      <c r="HKI106" s="833"/>
      <c r="HKJ106" s="908"/>
      <c r="HKK106" s="838"/>
      <c r="HKL106" s="833"/>
      <c r="HKM106" s="833"/>
      <c r="HKN106" s="908"/>
      <c r="HKO106" s="838"/>
      <c r="HKP106" s="833"/>
      <c r="HKQ106" s="833"/>
      <c r="HKR106" s="908"/>
      <c r="HKS106" s="838"/>
      <c r="HKT106" s="833"/>
      <c r="HKU106" s="833"/>
      <c r="HKV106" s="908"/>
      <c r="HKW106" s="838"/>
      <c r="HKX106" s="833"/>
      <c r="HKY106" s="833"/>
      <c r="HKZ106" s="908"/>
      <c r="HLA106" s="838"/>
      <c r="HLB106" s="833"/>
      <c r="HLC106" s="833"/>
      <c r="HLD106" s="908"/>
      <c r="HLE106" s="838"/>
      <c r="HLF106" s="833"/>
      <c r="HLG106" s="833"/>
      <c r="HLH106" s="908"/>
      <c r="HLI106" s="838"/>
      <c r="HLJ106" s="833"/>
      <c r="HLK106" s="833"/>
      <c r="HLL106" s="908"/>
      <c r="HLM106" s="838"/>
      <c r="HLN106" s="833"/>
      <c r="HLO106" s="833"/>
      <c r="HLP106" s="908"/>
      <c r="HLQ106" s="838"/>
      <c r="HLR106" s="833"/>
      <c r="HLS106" s="833"/>
      <c r="HLT106" s="908"/>
      <c r="HLU106" s="838"/>
      <c r="HLV106" s="833"/>
      <c r="HLW106" s="833"/>
      <c r="HLX106" s="908"/>
      <c r="HLY106" s="838"/>
      <c r="HLZ106" s="833"/>
      <c r="HMA106" s="833"/>
      <c r="HMB106" s="908"/>
      <c r="HMC106" s="838"/>
      <c r="HMD106" s="833"/>
      <c r="HME106" s="833"/>
      <c r="HMF106" s="908"/>
      <c r="HMG106" s="838"/>
      <c r="HMH106" s="833"/>
      <c r="HMI106" s="833"/>
      <c r="HMJ106" s="908"/>
      <c r="HMK106" s="838"/>
      <c r="HML106" s="833"/>
      <c r="HMM106" s="833"/>
      <c r="HMN106" s="908"/>
      <c r="HMO106" s="838"/>
      <c r="HMP106" s="833"/>
      <c r="HMQ106" s="833"/>
      <c r="HMR106" s="908"/>
      <c r="HMS106" s="838"/>
      <c r="HMT106" s="833"/>
      <c r="HMU106" s="833"/>
      <c r="HMV106" s="908"/>
      <c r="HMW106" s="838"/>
      <c r="HMX106" s="833"/>
      <c r="HMY106" s="833"/>
      <c r="HMZ106" s="908"/>
      <c r="HNA106" s="838"/>
      <c r="HNB106" s="833"/>
      <c r="HNC106" s="833"/>
      <c r="HND106" s="908"/>
      <c r="HNE106" s="838"/>
      <c r="HNF106" s="833"/>
      <c r="HNG106" s="833"/>
      <c r="HNH106" s="908"/>
      <c r="HNI106" s="838"/>
      <c r="HNJ106" s="833"/>
      <c r="HNK106" s="833"/>
      <c r="HNL106" s="908"/>
      <c r="HNM106" s="838"/>
      <c r="HNN106" s="833"/>
      <c r="HNO106" s="833"/>
      <c r="HNP106" s="908"/>
      <c r="HNQ106" s="838"/>
      <c r="HNR106" s="833"/>
      <c r="HNS106" s="833"/>
      <c r="HNT106" s="908"/>
      <c r="HNU106" s="838"/>
      <c r="HNV106" s="833"/>
      <c r="HNW106" s="833"/>
      <c r="HNX106" s="908"/>
      <c r="HNY106" s="838"/>
      <c r="HNZ106" s="833"/>
      <c r="HOA106" s="833"/>
      <c r="HOB106" s="908"/>
      <c r="HOC106" s="838"/>
      <c r="HOD106" s="833"/>
      <c r="HOE106" s="833"/>
      <c r="HOF106" s="908"/>
      <c r="HOG106" s="838"/>
      <c r="HOH106" s="833"/>
      <c r="HOI106" s="833"/>
      <c r="HOJ106" s="908"/>
      <c r="HOK106" s="838"/>
      <c r="HOL106" s="833"/>
      <c r="HOM106" s="833"/>
      <c r="HON106" s="908"/>
      <c r="HOO106" s="838"/>
      <c r="HOP106" s="833"/>
      <c r="HOQ106" s="833"/>
      <c r="HOR106" s="908"/>
      <c r="HOS106" s="838"/>
      <c r="HOT106" s="833"/>
      <c r="HOU106" s="833"/>
      <c r="HOV106" s="908"/>
      <c r="HOW106" s="838"/>
      <c r="HOX106" s="833"/>
      <c r="HOY106" s="833"/>
      <c r="HOZ106" s="908"/>
      <c r="HPA106" s="838"/>
      <c r="HPB106" s="833"/>
      <c r="HPC106" s="833"/>
      <c r="HPD106" s="908"/>
      <c r="HPE106" s="838"/>
      <c r="HPF106" s="833"/>
      <c r="HPG106" s="833"/>
      <c r="HPH106" s="908"/>
      <c r="HPI106" s="838"/>
      <c r="HPJ106" s="833"/>
      <c r="HPK106" s="833"/>
      <c r="HPL106" s="908"/>
      <c r="HPM106" s="838"/>
      <c r="HPN106" s="833"/>
      <c r="HPO106" s="833"/>
      <c r="HPP106" s="908"/>
      <c r="HPQ106" s="838"/>
      <c r="HPR106" s="833"/>
      <c r="HPS106" s="833"/>
      <c r="HPT106" s="908"/>
      <c r="HPU106" s="838"/>
      <c r="HPV106" s="833"/>
      <c r="HPW106" s="833"/>
      <c r="HPX106" s="908"/>
      <c r="HPY106" s="838"/>
      <c r="HPZ106" s="833"/>
      <c r="HQA106" s="833"/>
      <c r="HQB106" s="908"/>
      <c r="HQC106" s="838"/>
      <c r="HQD106" s="833"/>
      <c r="HQE106" s="833"/>
      <c r="HQF106" s="908"/>
      <c r="HQG106" s="838"/>
      <c r="HQH106" s="833"/>
      <c r="HQI106" s="833"/>
      <c r="HQJ106" s="908"/>
      <c r="HQK106" s="838"/>
      <c r="HQL106" s="833"/>
      <c r="HQM106" s="833"/>
      <c r="HQN106" s="908"/>
      <c r="HQO106" s="838"/>
      <c r="HQP106" s="833"/>
      <c r="HQQ106" s="833"/>
      <c r="HQR106" s="908"/>
      <c r="HQS106" s="838"/>
      <c r="HQT106" s="833"/>
      <c r="HQU106" s="833"/>
      <c r="HQV106" s="908"/>
      <c r="HQW106" s="838"/>
      <c r="HQX106" s="833"/>
      <c r="HQY106" s="833"/>
      <c r="HQZ106" s="908"/>
      <c r="HRA106" s="838"/>
      <c r="HRB106" s="833"/>
      <c r="HRC106" s="833"/>
      <c r="HRD106" s="908"/>
      <c r="HRE106" s="838"/>
      <c r="HRF106" s="833"/>
      <c r="HRG106" s="833"/>
      <c r="HRH106" s="908"/>
      <c r="HRI106" s="838"/>
      <c r="HRJ106" s="833"/>
      <c r="HRK106" s="833"/>
      <c r="HRL106" s="908"/>
      <c r="HRM106" s="838"/>
      <c r="HRN106" s="833"/>
      <c r="HRO106" s="833"/>
      <c r="HRP106" s="908"/>
      <c r="HRQ106" s="838"/>
      <c r="HRR106" s="833"/>
      <c r="HRS106" s="833"/>
      <c r="HRT106" s="908"/>
      <c r="HRU106" s="838"/>
      <c r="HRV106" s="833"/>
      <c r="HRW106" s="833"/>
      <c r="HRX106" s="908"/>
      <c r="HRY106" s="838"/>
      <c r="HRZ106" s="833"/>
      <c r="HSA106" s="833"/>
      <c r="HSB106" s="908"/>
      <c r="HSC106" s="838"/>
      <c r="HSD106" s="833"/>
      <c r="HSE106" s="833"/>
      <c r="HSF106" s="908"/>
      <c r="HSG106" s="838"/>
      <c r="HSH106" s="833"/>
      <c r="HSI106" s="833"/>
      <c r="HSJ106" s="908"/>
      <c r="HSK106" s="838"/>
      <c r="HSL106" s="833"/>
      <c r="HSM106" s="833"/>
      <c r="HSN106" s="908"/>
      <c r="HSO106" s="838"/>
      <c r="HSP106" s="833"/>
      <c r="HSQ106" s="833"/>
      <c r="HSR106" s="908"/>
      <c r="HSS106" s="838"/>
      <c r="HST106" s="833"/>
      <c r="HSU106" s="833"/>
      <c r="HSV106" s="908"/>
      <c r="HSW106" s="838"/>
      <c r="HSX106" s="833"/>
      <c r="HSY106" s="833"/>
      <c r="HSZ106" s="908"/>
      <c r="HTA106" s="838"/>
      <c r="HTB106" s="833"/>
      <c r="HTC106" s="833"/>
      <c r="HTD106" s="908"/>
      <c r="HTE106" s="838"/>
      <c r="HTF106" s="833"/>
      <c r="HTG106" s="833"/>
      <c r="HTH106" s="908"/>
      <c r="HTI106" s="838"/>
      <c r="HTJ106" s="833"/>
      <c r="HTK106" s="833"/>
      <c r="HTL106" s="908"/>
      <c r="HTM106" s="838"/>
      <c r="HTN106" s="833"/>
      <c r="HTO106" s="833"/>
      <c r="HTP106" s="908"/>
      <c r="HTQ106" s="838"/>
      <c r="HTR106" s="833"/>
      <c r="HTS106" s="833"/>
      <c r="HTT106" s="908"/>
      <c r="HTU106" s="838"/>
      <c r="HTV106" s="833"/>
      <c r="HTW106" s="833"/>
      <c r="HTX106" s="908"/>
      <c r="HTY106" s="838"/>
      <c r="HTZ106" s="833"/>
      <c r="HUA106" s="833"/>
      <c r="HUB106" s="908"/>
      <c r="HUC106" s="838"/>
      <c r="HUD106" s="833"/>
      <c r="HUE106" s="833"/>
      <c r="HUF106" s="908"/>
      <c r="HUG106" s="838"/>
      <c r="HUH106" s="833"/>
      <c r="HUI106" s="833"/>
      <c r="HUJ106" s="908"/>
      <c r="HUK106" s="838"/>
      <c r="HUL106" s="833"/>
      <c r="HUM106" s="833"/>
      <c r="HUN106" s="908"/>
      <c r="HUO106" s="838"/>
      <c r="HUP106" s="833"/>
      <c r="HUQ106" s="833"/>
      <c r="HUR106" s="908"/>
      <c r="HUS106" s="838"/>
      <c r="HUT106" s="833"/>
      <c r="HUU106" s="833"/>
      <c r="HUV106" s="908"/>
      <c r="HUW106" s="838"/>
      <c r="HUX106" s="833"/>
      <c r="HUY106" s="833"/>
      <c r="HUZ106" s="908"/>
      <c r="HVA106" s="838"/>
      <c r="HVB106" s="833"/>
      <c r="HVC106" s="833"/>
      <c r="HVD106" s="908"/>
      <c r="HVE106" s="838"/>
      <c r="HVF106" s="833"/>
      <c r="HVG106" s="833"/>
      <c r="HVH106" s="908"/>
      <c r="HVI106" s="838"/>
      <c r="HVJ106" s="833"/>
      <c r="HVK106" s="833"/>
      <c r="HVL106" s="908"/>
      <c r="HVM106" s="838"/>
      <c r="HVN106" s="833"/>
      <c r="HVO106" s="833"/>
      <c r="HVP106" s="908"/>
      <c r="HVQ106" s="838"/>
      <c r="HVR106" s="833"/>
      <c r="HVS106" s="833"/>
      <c r="HVT106" s="908"/>
      <c r="HVU106" s="838"/>
      <c r="HVV106" s="833"/>
      <c r="HVW106" s="833"/>
      <c r="HVX106" s="908"/>
      <c r="HVY106" s="838"/>
      <c r="HVZ106" s="833"/>
      <c r="HWA106" s="833"/>
      <c r="HWB106" s="908"/>
      <c r="HWC106" s="838"/>
      <c r="HWD106" s="833"/>
      <c r="HWE106" s="833"/>
      <c r="HWF106" s="908"/>
      <c r="HWG106" s="838"/>
      <c r="HWH106" s="833"/>
      <c r="HWI106" s="833"/>
      <c r="HWJ106" s="908"/>
      <c r="HWK106" s="838"/>
      <c r="HWL106" s="833"/>
      <c r="HWM106" s="833"/>
      <c r="HWN106" s="908"/>
      <c r="HWO106" s="838"/>
      <c r="HWP106" s="833"/>
      <c r="HWQ106" s="833"/>
      <c r="HWR106" s="908"/>
      <c r="HWS106" s="838"/>
      <c r="HWT106" s="833"/>
      <c r="HWU106" s="833"/>
      <c r="HWV106" s="908"/>
      <c r="HWW106" s="838"/>
      <c r="HWX106" s="833"/>
      <c r="HWY106" s="833"/>
      <c r="HWZ106" s="908"/>
      <c r="HXA106" s="838"/>
      <c r="HXB106" s="833"/>
      <c r="HXC106" s="833"/>
      <c r="HXD106" s="908"/>
      <c r="HXE106" s="838"/>
      <c r="HXF106" s="833"/>
      <c r="HXG106" s="833"/>
      <c r="HXH106" s="908"/>
      <c r="HXI106" s="838"/>
      <c r="HXJ106" s="833"/>
      <c r="HXK106" s="833"/>
      <c r="HXL106" s="908"/>
      <c r="HXM106" s="838"/>
      <c r="HXN106" s="833"/>
      <c r="HXO106" s="833"/>
      <c r="HXP106" s="908"/>
      <c r="HXQ106" s="838"/>
      <c r="HXR106" s="833"/>
      <c r="HXS106" s="833"/>
      <c r="HXT106" s="908"/>
      <c r="HXU106" s="838"/>
      <c r="HXV106" s="833"/>
      <c r="HXW106" s="833"/>
      <c r="HXX106" s="908"/>
      <c r="HXY106" s="838"/>
      <c r="HXZ106" s="833"/>
      <c r="HYA106" s="833"/>
      <c r="HYB106" s="908"/>
      <c r="HYC106" s="838"/>
      <c r="HYD106" s="833"/>
      <c r="HYE106" s="833"/>
      <c r="HYF106" s="908"/>
      <c r="HYG106" s="838"/>
      <c r="HYH106" s="833"/>
      <c r="HYI106" s="833"/>
      <c r="HYJ106" s="908"/>
      <c r="HYK106" s="838"/>
      <c r="HYL106" s="833"/>
      <c r="HYM106" s="833"/>
      <c r="HYN106" s="908"/>
      <c r="HYO106" s="838"/>
      <c r="HYP106" s="833"/>
      <c r="HYQ106" s="833"/>
      <c r="HYR106" s="908"/>
      <c r="HYS106" s="838"/>
      <c r="HYT106" s="833"/>
      <c r="HYU106" s="833"/>
      <c r="HYV106" s="908"/>
      <c r="HYW106" s="838"/>
      <c r="HYX106" s="833"/>
      <c r="HYY106" s="833"/>
      <c r="HYZ106" s="908"/>
      <c r="HZA106" s="838"/>
      <c r="HZB106" s="833"/>
      <c r="HZC106" s="833"/>
      <c r="HZD106" s="908"/>
      <c r="HZE106" s="838"/>
      <c r="HZF106" s="833"/>
      <c r="HZG106" s="833"/>
      <c r="HZH106" s="908"/>
      <c r="HZI106" s="838"/>
      <c r="HZJ106" s="833"/>
      <c r="HZK106" s="833"/>
      <c r="HZL106" s="908"/>
      <c r="HZM106" s="838"/>
      <c r="HZN106" s="833"/>
      <c r="HZO106" s="833"/>
      <c r="HZP106" s="908"/>
      <c r="HZQ106" s="838"/>
      <c r="HZR106" s="833"/>
      <c r="HZS106" s="833"/>
      <c r="HZT106" s="908"/>
      <c r="HZU106" s="838"/>
      <c r="HZV106" s="833"/>
      <c r="HZW106" s="833"/>
      <c r="HZX106" s="908"/>
      <c r="HZY106" s="838"/>
      <c r="HZZ106" s="833"/>
      <c r="IAA106" s="833"/>
      <c r="IAB106" s="908"/>
      <c r="IAC106" s="838"/>
      <c r="IAD106" s="833"/>
      <c r="IAE106" s="833"/>
      <c r="IAF106" s="908"/>
      <c r="IAG106" s="838"/>
      <c r="IAH106" s="833"/>
      <c r="IAI106" s="833"/>
      <c r="IAJ106" s="908"/>
      <c r="IAK106" s="838"/>
      <c r="IAL106" s="833"/>
      <c r="IAM106" s="833"/>
      <c r="IAN106" s="908"/>
      <c r="IAO106" s="838"/>
      <c r="IAP106" s="833"/>
      <c r="IAQ106" s="833"/>
      <c r="IAR106" s="908"/>
      <c r="IAS106" s="838"/>
      <c r="IAT106" s="833"/>
      <c r="IAU106" s="833"/>
      <c r="IAV106" s="908"/>
      <c r="IAW106" s="838"/>
      <c r="IAX106" s="833"/>
      <c r="IAY106" s="833"/>
      <c r="IAZ106" s="908"/>
      <c r="IBA106" s="838"/>
      <c r="IBB106" s="833"/>
      <c r="IBC106" s="833"/>
      <c r="IBD106" s="908"/>
      <c r="IBE106" s="838"/>
      <c r="IBF106" s="833"/>
      <c r="IBG106" s="833"/>
      <c r="IBH106" s="908"/>
      <c r="IBI106" s="838"/>
      <c r="IBJ106" s="833"/>
      <c r="IBK106" s="833"/>
      <c r="IBL106" s="908"/>
      <c r="IBM106" s="838"/>
      <c r="IBN106" s="833"/>
      <c r="IBO106" s="833"/>
      <c r="IBP106" s="908"/>
      <c r="IBQ106" s="838"/>
      <c r="IBR106" s="833"/>
      <c r="IBS106" s="833"/>
      <c r="IBT106" s="908"/>
      <c r="IBU106" s="838"/>
      <c r="IBV106" s="833"/>
      <c r="IBW106" s="833"/>
      <c r="IBX106" s="908"/>
      <c r="IBY106" s="838"/>
      <c r="IBZ106" s="833"/>
      <c r="ICA106" s="833"/>
      <c r="ICB106" s="908"/>
      <c r="ICC106" s="838"/>
      <c r="ICD106" s="833"/>
      <c r="ICE106" s="833"/>
      <c r="ICF106" s="908"/>
      <c r="ICG106" s="838"/>
      <c r="ICH106" s="833"/>
      <c r="ICI106" s="833"/>
      <c r="ICJ106" s="908"/>
      <c r="ICK106" s="838"/>
      <c r="ICL106" s="833"/>
      <c r="ICM106" s="833"/>
      <c r="ICN106" s="908"/>
      <c r="ICO106" s="838"/>
      <c r="ICP106" s="833"/>
      <c r="ICQ106" s="833"/>
      <c r="ICR106" s="908"/>
      <c r="ICS106" s="838"/>
      <c r="ICT106" s="833"/>
      <c r="ICU106" s="833"/>
      <c r="ICV106" s="908"/>
      <c r="ICW106" s="838"/>
      <c r="ICX106" s="833"/>
      <c r="ICY106" s="833"/>
      <c r="ICZ106" s="908"/>
      <c r="IDA106" s="838"/>
      <c r="IDB106" s="833"/>
      <c r="IDC106" s="833"/>
      <c r="IDD106" s="908"/>
      <c r="IDE106" s="838"/>
      <c r="IDF106" s="833"/>
      <c r="IDG106" s="833"/>
      <c r="IDH106" s="908"/>
      <c r="IDI106" s="838"/>
      <c r="IDJ106" s="833"/>
      <c r="IDK106" s="833"/>
      <c r="IDL106" s="908"/>
      <c r="IDM106" s="838"/>
      <c r="IDN106" s="833"/>
      <c r="IDO106" s="833"/>
      <c r="IDP106" s="908"/>
      <c r="IDQ106" s="838"/>
      <c r="IDR106" s="833"/>
      <c r="IDS106" s="833"/>
      <c r="IDT106" s="908"/>
      <c r="IDU106" s="838"/>
      <c r="IDV106" s="833"/>
      <c r="IDW106" s="833"/>
      <c r="IDX106" s="908"/>
      <c r="IDY106" s="838"/>
      <c r="IDZ106" s="833"/>
      <c r="IEA106" s="833"/>
      <c r="IEB106" s="908"/>
      <c r="IEC106" s="838"/>
      <c r="IED106" s="833"/>
      <c r="IEE106" s="833"/>
      <c r="IEF106" s="908"/>
      <c r="IEG106" s="838"/>
      <c r="IEH106" s="833"/>
      <c r="IEI106" s="833"/>
      <c r="IEJ106" s="908"/>
      <c r="IEK106" s="838"/>
      <c r="IEL106" s="833"/>
      <c r="IEM106" s="833"/>
      <c r="IEN106" s="908"/>
      <c r="IEO106" s="838"/>
      <c r="IEP106" s="833"/>
      <c r="IEQ106" s="833"/>
      <c r="IER106" s="908"/>
      <c r="IES106" s="838"/>
      <c r="IET106" s="833"/>
      <c r="IEU106" s="833"/>
      <c r="IEV106" s="908"/>
      <c r="IEW106" s="838"/>
      <c r="IEX106" s="833"/>
      <c r="IEY106" s="833"/>
      <c r="IEZ106" s="908"/>
      <c r="IFA106" s="838"/>
      <c r="IFB106" s="833"/>
      <c r="IFC106" s="833"/>
      <c r="IFD106" s="908"/>
      <c r="IFE106" s="838"/>
      <c r="IFF106" s="833"/>
      <c r="IFG106" s="833"/>
      <c r="IFH106" s="908"/>
      <c r="IFI106" s="838"/>
      <c r="IFJ106" s="833"/>
      <c r="IFK106" s="833"/>
      <c r="IFL106" s="908"/>
      <c r="IFM106" s="838"/>
      <c r="IFN106" s="833"/>
      <c r="IFO106" s="833"/>
      <c r="IFP106" s="908"/>
      <c r="IFQ106" s="838"/>
      <c r="IFR106" s="833"/>
      <c r="IFS106" s="833"/>
      <c r="IFT106" s="908"/>
      <c r="IFU106" s="838"/>
      <c r="IFV106" s="833"/>
      <c r="IFW106" s="833"/>
      <c r="IFX106" s="908"/>
      <c r="IFY106" s="838"/>
      <c r="IFZ106" s="833"/>
      <c r="IGA106" s="833"/>
      <c r="IGB106" s="908"/>
      <c r="IGC106" s="838"/>
      <c r="IGD106" s="833"/>
      <c r="IGE106" s="833"/>
      <c r="IGF106" s="908"/>
      <c r="IGG106" s="838"/>
      <c r="IGH106" s="833"/>
      <c r="IGI106" s="833"/>
      <c r="IGJ106" s="908"/>
      <c r="IGK106" s="838"/>
      <c r="IGL106" s="833"/>
      <c r="IGM106" s="833"/>
      <c r="IGN106" s="908"/>
      <c r="IGO106" s="838"/>
      <c r="IGP106" s="833"/>
      <c r="IGQ106" s="833"/>
      <c r="IGR106" s="908"/>
      <c r="IGS106" s="838"/>
      <c r="IGT106" s="833"/>
      <c r="IGU106" s="833"/>
      <c r="IGV106" s="908"/>
      <c r="IGW106" s="838"/>
      <c r="IGX106" s="833"/>
      <c r="IGY106" s="833"/>
      <c r="IGZ106" s="908"/>
      <c r="IHA106" s="838"/>
      <c r="IHB106" s="833"/>
      <c r="IHC106" s="833"/>
      <c r="IHD106" s="908"/>
      <c r="IHE106" s="838"/>
      <c r="IHF106" s="833"/>
      <c r="IHG106" s="833"/>
      <c r="IHH106" s="908"/>
      <c r="IHI106" s="838"/>
      <c r="IHJ106" s="833"/>
      <c r="IHK106" s="833"/>
      <c r="IHL106" s="908"/>
      <c r="IHM106" s="838"/>
      <c r="IHN106" s="833"/>
      <c r="IHO106" s="833"/>
      <c r="IHP106" s="908"/>
      <c r="IHQ106" s="838"/>
      <c r="IHR106" s="833"/>
      <c r="IHS106" s="833"/>
      <c r="IHT106" s="908"/>
      <c r="IHU106" s="838"/>
      <c r="IHV106" s="833"/>
      <c r="IHW106" s="833"/>
      <c r="IHX106" s="908"/>
      <c r="IHY106" s="838"/>
      <c r="IHZ106" s="833"/>
      <c r="IIA106" s="833"/>
      <c r="IIB106" s="908"/>
      <c r="IIC106" s="838"/>
      <c r="IID106" s="833"/>
      <c r="IIE106" s="833"/>
      <c r="IIF106" s="908"/>
      <c r="IIG106" s="838"/>
      <c r="IIH106" s="833"/>
      <c r="III106" s="833"/>
      <c r="IIJ106" s="908"/>
      <c r="IIK106" s="838"/>
      <c r="IIL106" s="833"/>
      <c r="IIM106" s="833"/>
      <c r="IIN106" s="908"/>
      <c r="IIO106" s="838"/>
      <c r="IIP106" s="833"/>
      <c r="IIQ106" s="833"/>
      <c r="IIR106" s="908"/>
      <c r="IIS106" s="838"/>
      <c r="IIT106" s="833"/>
      <c r="IIU106" s="833"/>
      <c r="IIV106" s="908"/>
      <c r="IIW106" s="838"/>
      <c r="IIX106" s="833"/>
      <c r="IIY106" s="833"/>
      <c r="IIZ106" s="908"/>
      <c r="IJA106" s="838"/>
      <c r="IJB106" s="833"/>
      <c r="IJC106" s="833"/>
      <c r="IJD106" s="908"/>
      <c r="IJE106" s="838"/>
      <c r="IJF106" s="833"/>
      <c r="IJG106" s="833"/>
      <c r="IJH106" s="908"/>
      <c r="IJI106" s="838"/>
      <c r="IJJ106" s="833"/>
      <c r="IJK106" s="833"/>
      <c r="IJL106" s="908"/>
      <c r="IJM106" s="838"/>
      <c r="IJN106" s="833"/>
      <c r="IJO106" s="833"/>
      <c r="IJP106" s="908"/>
      <c r="IJQ106" s="838"/>
      <c r="IJR106" s="833"/>
      <c r="IJS106" s="833"/>
      <c r="IJT106" s="908"/>
      <c r="IJU106" s="838"/>
      <c r="IJV106" s="833"/>
      <c r="IJW106" s="833"/>
      <c r="IJX106" s="908"/>
      <c r="IJY106" s="838"/>
      <c r="IJZ106" s="833"/>
      <c r="IKA106" s="833"/>
      <c r="IKB106" s="908"/>
      <c r="IKC106" s="838"/>
      <c r="IKD106" s="833"/>
      <c r="IKE106" s="833"/>
      <c r="IKF106" s="908"/>
      <c r="IKG106" s="838"/>
      <c r="IKH106" s="833"/>
      <c r="IKI106" s="833"/>
      <c r="IKJ106" s="908"/>
      <c r="IKK106" s="838"/>
      <c r="IKL106" s="833"/>
      <c r="IKM106" s="833"/>
      <c r="IKN106" s="908"/>
      <c r="IKO106" s="838"/>
      <c r="IKP106" s="833"/>
      <c r="IKQ106" s="833"/>
      <c r="IKR106" s="908"/>
      <c r="IKS106" s="838"/>
      <c r="IKT106" s="833"/>
      <c r="IKU106" s="833"/>
      <c r="IKV106" s="908"/>
      <c r="IKW106" s="838"/>
      <c r="IKX106" s="833"/>
      <c r="IKY106" s="833"/>
      <c r="IKZ106" s="908"/>
      <c r="ILA106" s="838"/>
      <c r="ILB106" s="833"/>
      <c r="ILC106" s="833"/>
      <c r="ILD106" s="908"/>
      <c r="ILE106" s="838"/>
      <c r="ILF106" s="833"/>
      <c r="ILG106" s="833"/>
      <c r="ILH106" s="908"/>
      <c r="ILI106" s="838"/>
      <c r="ILJ106" s="833"/>
      <c r="ILK106" s="833"/>
      <c r="ILL106" s="908"/>
      <c r="ILM106" s="838"/>
      <c r="ILN106" s="833"/>
      <c r="ILO106" s="833"/>
      <c r="ILP106" s="908"/>
      <c r="ILQ106" s="838"/>
      <c r="ILR106" s="833"/>
      <c r="ILS106" s="833"/>
      <c r="ILT106" s="908"/>
      <c r="ILU106" s="838"/>
      <c r="ILV106" s="833"/>
      <c r="ILW106" s="833"/>
      <c r="ILX106" s="908"/>
      <c r="ILY106" s="838"/>
      <c r="ILZ106" s="833"/>
      <c r="IMA106" s="833"/>
      <c r="IMB106" s="908"/>
      <c r="IMC106" s="838"/>
      <c r="IMD106" s="833"/>
      <c r="IME106" s="833"/>
      <c r="IMF106" s="908"/>
      <c r="IMG106" s="838"/>
      <c r="IMH106" s="833"/>
      <c r="IMI106" s="833"/>
      <c r="IMJ106" s="908"/>
      <c r="IMK106" s="838"/>
      <c r="IML106" s="833"/>
      <c r="IMM106" s="833"/>
      <c r="IMN106" s="908"/>
      <c r="IMO106" s="838"/>
      <c r="IMP106" s="833"/>
      <c r="IMQ106" s="833"/>
      <c r="IMR106" s="908"/>
      <c r="IMS106" s="838"/>
      <c r="IMT106" s="833"/>
      <c r="IMU106" s="833"/>
      <c r="IMV106" s="908"/>
      <c r="IMW106" s="838"/>
      <c r="IMX106" s="833"/>
      <c r="IMY106" s="833"/>
      <c r="IMZ106" s="908"/>
      <c r="INA106" s="838"/>
      <c r="INB106" s="833"/>
      <c r="INC106" s="833"/>
      <c r="IND106" s="908"/>
      <c r="INE106" s="838"/>
      <c r="INF106" s="833"/>
      <c r="ING106" s="833"/>
      <c r="INH106" s="908"/>
      <c r="INI106" s="838"/>
      <c r="INJ106" s="833"/>
      <c r="INK106" s="833"/>
      <c r="INL106" s="908"/>
      <c r="INM106" s="838"/>
      <c r="INN106" s="833"/>
      <c r="INO106" s="833"/>
      <c r="INP106" s="908"/>
      <c r="INQ106" s="838"/>
      <c r="INR106" s="833"/>
      <c r="INS106" s="833"/>
      <c r="INT106" s="908"/>
      <c r="INU106" s="838"/>
      <c r="INV106" s="833"/>
      <c r="INW106" s="833"/>
      <c r="INX106" s="908"/>
      <c r="INY106" s="838"/>
      <c r="INZ106" s="833"/>
      <c r="IOA106" s="833"/>
      <c r="IOB106" s="908"/>
      <c r="IOC106" s="838"/>
      <c r="IOD106" s="833"/>
      <c r="IOE106" s="833"/>
      <c r="IOF106" s="908"/>
      <c r="IOG106" s="838"/>
      <c r="IOH106" s="833"/>
      <c r="IOI106" s="833"/>
      <c r="IOJ106" s="908"/>
      <c r="IOK106" s="838"/>
      <c r="IOL106" s="833"/>
      <c r="IOM106" s="833"/>
      <c r="ION106" s="908"/>
      <c r="IOO106" s="838"/>
      <c r="IOP106" s="833"/>
      <c r="IOQ106" s="833"/>
      <c r="IOR106" s="908"/>
      <c r="IOS106" s="838"/>
      <c r="IOT106" s="833"/>
      <c r="IOU106" s="833"/>
      <c r="IOV106" s="908"/>
      <c r="IOW106" s="838"/>
      <c r="IOX106" s="833"/>
      <c r="IOY106" s="833"/>
      <c r="IOZ106" s="908"/>
      <c r="IPA106" s="838"/>
      <c r="IPB106" s="833"/>
      <c r="IPC106" s="833"/>
      <c r="IPD106" s="908"/>
      <c r="IPE106" s="838"/>
      <c r="IPF106" s="833"/>
      <c r="IPG106" s="833"/>
      <c r="IPH106" s="908"/>
      <c r="IPI106" s="838"/>
      <c r="IPJ106" s="833"/>
      <c r="IPK106" s="833"/>
      <c r="IPL106" s="908"/>
      <c r="IPM106" s="838"/>
      <c r="IPN106" s="833"/>
      <c r="IPO106" s="833"/>
      <c r="IPP106" s="908"/>
      <c r="IPQ106" s="838"/>
      <c r="IPR106" s="833"/>
      <c r="IPS106" s="833"/>
      <c r="IPT106" s="908"/>
      <c r="IPU106" s="838"/>
      <c r="IPV106" s="833"/>
      <c r="IPW106" s="833"/>
      <c r="IPX106" s="908"/>
      <c r="IPY106" s="838"/>
      <c r="IPZ106" s="833"/>
      <c r="IQA106" s="833"/>
      <c r="IQB106" s="908"/>
      <c r="IQC106" s="838"/>
      <c r="IQD106" s="833"/>
      <c r="IQE106" s="833"/>
      <c r="IQF106" s="908"/>
      <c r="IQG106" s="838"/>
      <c r="IQH106" s="833"/>
      <c r="IQI106" s="833"/>
      <c r="IQJ106" s="908"/>
      <c r="IQK106" s="838"/>
      <c r="IQL106" s="833"/>
      <c r="IQM106" s="833"/>
      <c r="IQN106" s="908"/>
      <c r="IQO106" s="838"/>
      <c r="IQP106" s="833"/>
      <c r="IQQ106" s="833"/>
      <c r="IQR106" s="908"/>
      <c r="IQS106" s="838"/>
      <c r="IQT106" s="833"/>
      <c r="IQU106" s="833"/>
      <c r="IQV106" s="908"/>
      <c r="IQW106" s="838"/>
      <c r="IQX106" s="833"/>
      <c r="IQY106" s="833"/>
      <c r="IQZ106" s="908"/>
      <c r="IRA106" s="838"/>
      <c r="IRB106" s="833"/>
      <c r="IRC106" s="833"/>
      <c r="IRD106" s="908"/>
      <c r="IRE106" s="838"/>
      <c r="IRF106" s="833"/>
      <c r="IRG106" s="833"/>
      <c r="IRH106" s="908"/>
      <c r="IRI106" s="838"/>
      <c r="IRJ106" s="833"/>
      <c r="IRK106" s="833"/>
      <c r="IRL106" s="908"/>
      <c r="IRM106" s="838"/>
      <c r="IRN106" s="833"/>
      <c r="IRO106" s="833"/>
      <c r="IRP106" s="908"/>
      <c r="IRQ106" s="838"/>
      <c r="IRR106" s="833"/>
      <c r="IRS106" s="833"/>
      <c r="IRT106" s="908"/>
      <c r="IRU106" s="838"/>
      <c r="IRV106" s="833"/>
      <c r="IRW106" s="833"/>
      <c r="IRX106" s="908"/>
      <c r="IRY106" s="838"/>
      <c r="IRZ106" s="833"/>
      <c r="ISA106" s="833"/>
      <c r="ISB106" s="908"/>
      <c r="ISC106" s="838"/>
      <c r="ISD106" s="833"/>
      <c r="ISE106" s="833"/>
      <c r="ISF106" s="908"/>
      <c r="ISG106" s="838"/>
      <c r="ISH106" s="833"/>
      <c r="ISI106" s="833"/>
      <c r="ISJ106" s="908"/>
      <c r="ISK106" s="838"/>
      <c r="ISL106" s="833"/>
      <c r="ISM106" s="833"/>
      <c r="ISN106" s="908"/>
      <c r="ISO106" s="838"/>
      <c r="ISP106" s="833"/>
      <c r="ISQ106" s="833"/>
      <c r="ISR106" s="908"/>
      <c r="ISS106" s="838"/>
      <c r="IST106" s="833"/>
      <c r="ISU106" s="833"/>
      <c r="ISV106" s="908"/>
      <c r="ISW106" s="838"/>
      <c r="ISX106" s="833"/>
      <c r="ISY106" s="833"/>
      <c r="ISZ106" s="908"/>
      <c r="ITA106" s="838"/>
      <c r="ITB106" s="833"/>
      <c r="ITC106" s="833"/>
      <c r="ITD106" s="908"/>
      <c r="ITE106" s="838"/>
      <c r="ITF106" s="833"/>
      <c r="ITG106" s="833"/>
      <c r="ITH106" s="908"/>
      <c r="ITI106" s="838"/>
      <c r="ITJ106" s="833"/>
      <c r="ITK106" s="833"/>
      <c r="ITL106" s="908"/>
      <c r="ITM106" s="838"/>
      <c r="ITN106" s="833"/>
      <c r="ITO106" s="833"/>
      <c r="ITP106" s="908"/>
      <c r="ITQ106" s="838"/>
      <c r="ITR106" s="833"/>
      <c r="ITS106" s="833"/>
      <c r="ITT106" s="908"/>
      <c r="ITU106" s="838"/>
      <c r="ITV106" s="833"/>
      <c r="ITW106" s="833"/>
      <c r="ITX106" s="908"/>
      <c r="ITY106" s="838"/>
      <c r="ITZ106" s="833"/>
      <c r="IUA106" s="833"/>
      <c r="IUB106" s="908"/>
      <c r="IUC106" s="838"/>
      <c r="IUD106" s="833"/>
      <c r="IUE106" s="833"/>
      <c r="IUF106" s="908"/>
      <c r="IUG106" s="838"/>
      <c r="IUH106" s="833"/>
      <c r="IUI106" s="833"/>
      <c r="IUJ106" s="908"/>
      <c r="IUK106" s="838"/>
      <c r="IUL106" s="833"/>
      <c r="IUM106" s="833"/>
      <c r="IUN106" s="908"/>
      <c r="IUO106" s="838"/>
      <c r="IUP106" s="833"/>
      <c r="IUQ106" s="833"/>
      <c r="IUR106" s="908"/>
      <c r="IUS106" s="838"/>
      <c r="IUT106" s="833"/>
      <c r="IUU106" s="833"/>
      <c r="IUV106" s="908"/>
      <c r="IUW106" s="838"/>
      <c r="IUX106" s="833"/>
      <c r="IUY106" s="833"/>
      <c r="IUZ106" s="908"/>
      <c r="IVA106" s="838"/>
      <c r="IVB106" s="833"/>
      <c r="IVC106" s="833"/>
      <c r="IVD106" s="908"/>
      <c r="IVE106" s="838"/>
      <c r="IVF106" s="833"/>
      <c r="IVG106" s="833"/>
      <c r="IVH106" s="908"/>
      <c r="IVI106" s="838"/>
      <c r="IVJ106" s="833"/>
      <c r="IVK106" s="833"/>
      <c r="IVL106" s="908"/>
      <c r="IVM106" s="838"/>
      <c r="IVN106" s="833"/>
      <c r="IVO106" s="833"/>
      <c r="IVP106" s="908"/>
      <c r="IVQ106" s="838"/>
      <c r="IVR106" s="833"/>
      <c r="IVS106" s="833"/>
      <c r="IVT106" s="908"/>
      <c r="IVU106" s="838"/>
      <c r="IVV106" s="833"/>
      <c r="IVW106" s="833"/>
      <c r="IVX106" s="908"/>
      <c r="IVY106" s="838"/>
      <c r="IVZ106" s="833"/>
      <c r="IWA106" s="833"/>
      <c r="IWB106" s="908"/>
      <c r="IWC106" s="838"/>
      <c r="IWD106" s="833"/>
      <c r="IWE106" s="833"/>
      <c r="IWF106" s="908"/>
      <c r="IWG106" s="838"/>
      <c r="IWH106" s="833"/>
      <c r="IWI106" s="833"/>
      <c r="IWJ106" s="908"/>
      <c r="IWK106" s="838"/>
      <c r="IWL106" s="833"/>
      <c r="IWM106" s="833"/>
      <c r="IWN106" s="908"/>
      <c r="IWO106" s="838"/>
      <c r="IWP106" s="833"/>
      <c r="IWQ106" s="833"/>
      <c r="IWR106" s="908"/>
      <c r="IWS106" s="838"/>
      <c r="IWT106" s="833"/>
      <c r="IWU106" s="833"/>
      <c r="IWV106" s="908"/>
      <c r="IWW106" s="838"/>
      <c r="IWX106" s="833"/>
      <c r="IWY106" s="833"/>
      <c r="IWZ106" s="908"/>
      <c r="IXA106" s="838"/>
      <c r="IXB106" s="833"/>
      <c r="IXC106" s="833"/>
      <c r="IXD106" s="908"/>
      <c r="IXE106" s="838"/>
      <c r="IXF106" s="833"/>
      <c r="IXG106" s="833"/>
      <c r="IXH106" s="908"/>
      <c r="IXI106" s="838"/>
      <c r="IXJ106" s="833"/>
      <c r="IXK106" s="833"/>
      <c r="IXL106" s="908"/>
      <c r="IXM106" s="838"/>
      <c r="IXN106" s="833"/>
      <c r="IXO106" s="833"/>
      <c r="IXP106" s="908"/>
      <c r="IXQ106" s="838"/>
      <c r="IXR106" s="833"/>
      <c r="IXS106" s="833"/>
      <c r="IXT106" s="908"/>
      <c r="IXU106" s="838"/>
      <c r="IXV106" s="833"/>
      <c r="IXW106" s="833"/>
      <c r="IXX106" s="908"/>
      <c r="IXY106" s="838"/>
      <c r="IXZ106" s="833"/>
      <c r="IYA106" s="833"/>
      <c r="IYB106" s="908"/>
      <c r="IYC106" s="838"/>
      <c r="IYD106" s="833"/>
      <c r="IYE106" s="833"/>
      <c r="IYF106" s="908"/>
      <c r="IYG106" s="838"/>
      <c r="IYH106" s="833"/>
      <c r="IYI106" s="833"/>
      <c r="IYJ106" s="908"/>
      <c r="IYK106" s="838"/>
      <c r="IYL106" s="833"/>
      <c r="IYM106" s="833"/>
      <c r="IYN106" s="908"/>
      <c r="IYO106" s="838"/>
      <c r="IYP106" s="833"/>
      <c r="IYQ106" s="833"/>
      <c r="IYR106" s="908"/>
      <c r="IYS106" s="838"/>
      <c r="IYT106" s="833"/>
      <c r="IYU106" s="833"/>
      <c r="IYV106" s="908"/>
      <c r="IYW106" s="838"/>
      <c r="IYX106" s="833"/>
      <c r="IYY106" s="833"/>
      <c r="IYZ106" s="908"/>
      <c r="IZA106" s="838"/>
      <c r="IZB106" s="833"/>
      <c r="IZC106" s="833"/>
      <c r="IZD106" s="908"/>
      <c r="IZE106" s="838"/>
      <c r="IZF106" s="833"/>
      <c r="IZG106" s="833"/>
      <c r="IZH106" s="908"/>
      <c r="IZI106" s="838"/>
      <c r="IZJ106" s="833"/>
      <c r="IZK106" s="833"/>
      <c r="IZL106" s="908"/>
      <c r="IZM106" s="838"/>
      <c r="IZN106" s="833"/>
      <c r="IZO106" s="833"/>
      <c r="IZP106" s="908"/>
      <c r="IZQ106" s="838"/>
      <c r="IZR106" s="833"/>
      <c r="IZS106" s="833"/>
      <c r="IZT106" s="908"/>
      <c r="IZU106" s="838"/>
      <c r="IZV106" s="833"/>
      <c r="IZW106" s="833"/>
      <c r="IZX106" s="908"/>
      <c r="IZY106" s="838"/>
      <c r="IZZ106" s="833"/>
      <c r="JAA106" s="833"/>
      <c r="JAB106" s="908"/>
      <c r="JAC106" s="838"/>
      <c r="JAD106" s="833"/>
      <c r="JAE106" s="833"/>
      <c r="JAF106" s="908"/>
      <c r="JAG106" s="838"/>
      <c r="JAH106" s="833"/>
      <c r="JAI106" s="833"/>
      <c r="JAJ106" s="908"/>
      <c r="JAK106" s="838"/>
      <c r="JAL106" s="833"/>
      <c r="JAM106" s="833"/>
      <c r="JAN106" s="908"/>
      <c r="JAO106" s="838"/>
      <c r="JAP106" s="833"/>
      <c r="JAQ106" s="833"/>
      <c r="JAR106" s="908"/>
      <c r="JAS106" s="838"/>
      <c r="JAT106" s="833"/>
      <c r="JAU106" s="833"/>
      <c r="JAV106" s="908"/>
      <c r="JAW106" s="838"/>
      <c r="JAX106" s="833"/>
      <c r="JAY106" s="833"/>
      <c r="JAZ106" s="908"/>
      <c r="JBA106" s="838"/>
      <c r="JBB106" s="833"/>
      <c r="JBC106" s="833"/>
      <c r="JBD106" s="908"/>
      <c r="JBE106" s="838"/>
      <c r="JBF106" s="833"/>
      <c r="JBG106" s="833"/>
      <c r="JBH106" s="908"/>
      <c r="JBI106" s="838"/>
      <c r="JBJ106" s="833"/>
      <c r="JBK106" s="833"/>
      <c r="JBL106" s="908"/>
      <c r="JBM106" s="838"/>
      <c r="JBN106" s="833"/>
      <c r="JBO106" s="833"/>
      <c r="JBP106" s="908"/>
      <c r="JBQ106" s="838"/>
      <c r="JBR106" s="833"/>
      <c r="JBS106" s="833"/>
      <c r="JBT106" s="908"/>
      <c r="JBU106" s="838"/>
      <c r="JBV106" s="833"/>
      <c r="JBW106" s="833"/>
      <c r="JBX106" s="908"/>
      <c r="JBY106" s="838"/>
      <c r="JBZ106" s="833"/>
      <c r="JCA106" s="833"/>
      <c r="JCB106" s="908"/>
      <c r="JCC106" s="838"/>
      <c r="JCD106" s="833"/>
      <c r="JCE106" s="833"/>
      <c r="JCF106" s="908"/>
      <c r="JCG106" s="838"/>
      <c r="JCH106" s="833"/>
      <c r="JCI106" s="833"/>
      <c r="JCJ106" s="908"/>
      <c r="JCK106" s="838"/>
      <c r="JCL106" s="833"/>
      <c r="JCM106" s="833"/>
      <c r="JCN106" s="908"/>
      <c r="JCO106" s="838"/>
      <c r="JCP106" s="833"/>
      <c r="JCQ106" s="833"/>
      <c r="JCR106" s="908"/>
      <c r="JCS106" s="838"/>
      <c r="JCT106" s="833"/>
      <c r="JCU106" s="833"/>
      <c r="JCV106" s="908"/>
      <c r="JCW106" s="838"/>
      <c r="JCX106" s="833"/>
      <c r="JCY106" s="833"/>
      <c r="JCZ106" s="908"/>
      <c r="JDA106" s="838"/>
      <c r="JDB106" s="833"/>
      <c r="JDC106" s="833"/>
      <c r="JDD106" s="908"/>
      <c r="JDE106" s="838"/>
      <c r="JDF106" s="833"/>
      <c r="JDG106" s="833"/>
      <c r="JDH106" s="908"/>
      <c r="JDI106" s="838"/>
      <c r="JDJ106" s="833"/>
      <c r="JDK106" s="833"/>
      <c r="JDL106" s="908"/>
      <c r="JDM106" s="838"/>
      <c r="JDN106" s="833"/>
      <c r="JDO106" s="833"/>
      <c r="JDP106" s="908"/>
      <c r="JDQ106" s="838"/>
      <c r="JDR106" s="833"/>
      <c r="JDS106" s="833"/>
      <c r="JDT106" s="908"/>
      <c r="JDU106" s="838"/>
      <c r="JDV106" s="833"/>
      <c r="JDW106" s="833"/>
      <c r="JDX106" s="908"/>
      <c r="JDY106" s="838"/>
      <c r="JDZ106" s="833"/>
      <c r="JEA106" s="833"/>
      <c r="JEB106" s="908"/>
      <c r="JEC106" s="838"/>
      <c r="JED106" s="833"/>
      <c r="JEE106" s="833"/>
      <c r="JEF106" s="908"/>
      <c r="JEG106" s="838"/>
      <c r="JEH106" s="833"/>
      <c r="JEI106" s="833"/>
      <c r="JEJ106" s="908"/>
      <c r="JEK106" s="838"/>
      <c r="JEL106" s="833"/>
      <c r="JEM106" s="833"/>
      <c r="JEN106" s="908"/>
      <c r="JEO106" s="838"/>
      <c r="JEP106" s="833"/>
      <c r="JEQ106" s="833"/>
      <c r="JER106" s="908"/>
      <c r="JES106" s="838"/>
      <c r="JET106" s="833"/>
      <c r="JEU106" s="833"/>
      <c r="JEV106" s="908"/>
      <c r="JEW106" s="838"/>
      <c r="JEX106" s="833"/>
      <c r="JEY106" s="833"/>
      <c r="JEZ106" s="908"/>
      <c r="JFA106" s="838"/>
      <c r="JFB106" s="833"/>
      <c r="JFC106" s="833"/>
      <c r="JFD106" s="908"/>
      <c r="JFE106" s="838"/>
      <c r="JFF106" s="833"/>
      <c r="JFG106" s="833"/>
      <c r="JFH106" s="908"/>
      <c r="JFI106" s="838"/>
      <c r="JFJ106" s="833"/>
      <c r="JFK106" s="833"/>
      <c r="JFL106" s="908"/>
      <c r="JFM106" s="838"/>
      <c r="JFN106" s="833"/>
      <c r="JFO106" s="833"/>
      <c r="JFP106" s="908"/>
      <c r="JFQ106" s="838"/>
      <c r="JFR106" s="833"/>
      <c r="JFS106" s="833"/>
      <c r="JFT106" s="908"/>
      <c r="JFU106" s="838"/>
      <c r="JFV106" s="833"/>
      <c r="JFW106" s="833"/>
      <c r="JFX106" s="908"/>
      <c r="JFY106" s="838"/>
      <c r="JFZ106" s="833"/>
      <c r="JGA106" s="833"/>
      <c r="JGB106" s="908"/>
      <c r="JGC106" s="838"/>
      <c r="JGD106" s="833"/>
      <c r="JGE106" s="833"/>
      <c r="JGF106" s="908"/>
      <c r="JGG106" s="838"/>
      <c r="JGH106" s="833"/>
      <c r="JGI106" s="833"/>
      <c r="JGJ106" s="908"/>
      <c r="JGK106" s="838"/>
      <c r="JGL106" s="833"/>
      <c r="JGM106" s="833"/>
      <c r="JGN106" s="908"/>
      <c r="JGO106" s="838"/>
      <c r="JGP106" s="833"/>
      <c r="JGQ106" s="833"/>
      <c r="JGR106" s="908"/>
      <c r="JGS106" s="838"/>
      <c r="JGT106" s="833"/>
      <c r="JGU106" s="833"/>
      <c r="JGV106" s="908"/>
      <c r="JGW106" s="838"/>
      <c r="JGX106" s="833"/>
      <c r="JGY106" s="833"/>
      <c r="JGZ106" s="908"/>
      <c r="JHA106" s="838"/>
      <c r="JHB106" s="833"/>
      <c r="JHC106" s="833"/>
      <c r="JHD106" s="908"/>
      <c r="JHE106" s="838"/>
      <c r="JHF106" s="833"/>
      <c r="JHG106" s="833"/>
      <c r="JHH106" s="908"/>
      <c r="JHI106" s="838"/>
      <c r="JHJ106" s="833"/>
      <c r="JHK106" s="833"/>
      <c r="JHL106" s="908"/>
      <c r="JHM106" s="838"/>
      <c r="JHN106" s="833"/>
      <c r="JHO106" s="833"/>
      <c r="JHP106" s="908"/>
      <c r="JHQ106" s="838"/>
      <c r="JHR106" s="833"/>
      <c r="JHS106" s="833"/>
      <c r="JHT106" s="908"/>
      <c r="JHU106" s="838"/>
      <c r="JHV106" s="833"/>
      <c r="JHW106" s="833"/>
      <c r="JHX106" s="908"/>
      <c r="JHY106" s="838"/>
      <c r="JHZ106" s="833"/>
      <c r="JIA106" s="833"/>
      <c r="JIB106" s="908"/>
      <c r="JIC106" s="838"/>
      <c r="JID106" s="833"/>
      <c r="JIE106" s="833"/>
      <c r="JIF106" s="908"/>
      <c r="JIG106" s="838"/>
      <c r="JIH106" s="833"/>
      <c r="JII106" s="833"/>
      <c r="JIJ106" s="908"/>
      <c r="JIK106" s="838"/>
      <c r="JIL106" s="833"/>
      <c r="JIM106" s="833"/>
      <c r="JIN106" s="908"/>
      <c r="JIO106" s="838"/>
      <c r="JIP106" s="833"/>
      <c r="JIQ106" s="833"/>
      <c r="JIR106" s="908"/>
      <c r="JIS106" s="838"/>
      <c r="JIT106" s="833"/>
      <c r="JIU106" s="833"/>
      <c r="JIV106" s="908"/>
      <c r="JIW106" s="838"/>
      <c r="JIX106" s="833"/>
      <c r="JIY106" s="833"/>
      <c r="JIZ106" s="908"/>
      <c r="JJA106" s="838"/>
      <c r="JJB106" s="833"/>
      <c r="JJC106" s="833"/>
      <c r="JJD106" s="908"/>
      <c r="JJE106" s="838"/>
      <c r="JJF106" s="833"/>
      <c r="JJG106" s="833"/>
      <c r="JJH106" s="908"/>
      <c r="JJI106" s="838"/>
      <c r="JJJ106" s="833"/>
      <c r="JJK106" s="833"/>
      <c r="JJL106" s="908"/>
      <c r="JJM106" s="838"/>
      <c r="JJN106" s="833"/>
      <c r="JJO106" s="833"/>
      <c r="JJP106" s="908"/>
      <c r="JJQ106" s="838"/>
      <c r="JJR106" s="833"/>
      <c r="JJS106" s="833"/>
      <c r="JJT106" s="908"/>
      <c r="JJU106" s="838"/>
      <c r="JJV106" s="833"/>
      <c r="JJW106" s="833"/>
      <c r="JJX106" s="908"/>
      <c r="JJY106" s="838"/>
      <c r="JJZ106" s="833"/>
      <c r="JKA106" s="833"/>
      <c r="JKB106" s="908"/>
      <c r="JKC106" s="838"/>
      <c r="JKD106" s="833"/>
      <c r="JKE106" s="833"/>
      <c r="JKF106" s="908"/>
      <c r="JKG106" s="838"/>
      <c r="JKH106" s="833"/>
      <c r="JKI106" s="833"/>
      <c r="JKJ106" s="908"/>
      <c r="JKK106" s="838"/>
      <c r="JKL106" s="833"/>
      <c r="JKM106" s="833"/>
      <c r="JKN106" s="908"/>
      <c r="JKO106" s="838"/>
      <c r="JKP106" s="833"/>
      <c r="JKQ106" s="833"/>
      <c r="JKR106" s="908"/>
      <c r="JKS106" s="838"/>
      <c r="JKT106" s="833"/>
      <c r="JKU106" s="833"/>
      <c r="JKV106" s="908"/>
      <c r="JKW106" s="838"/>
      <c r="JKX106" s="833"/>
      <c r="JKY106" s="833"/>
      <c r="JKZ106" s="908"/>
      <c r="JLA106" s="838"/>
      <c r="JLB106" s="833"/>
      <c r="JLC106" s="833"/>
      <c r="JLD106" s="908"/>
      <c r="JLE106" s="838"/>
      <c r="JLF106" s="833"/>
      <c r="JLG106" s="833"/>
      <c r="JLH106" s="908"/>
      <c r="JLI106" s="838"/>
      <c r="JLJ106" s="833"/>
      <c r="JLK106" s="833"/>
      <c r="JLL106" s="908"/>
      <c r="JLM106" s="838"/>
      <c r="JLN106" s="833"/>
      <c r="JLO106" s="833"/>
      <c r="JLP106" s="908"/>
      <c r="JLQ106" s="838"/>
      <c r="JLR106" s="833"/>
      <c r="JLS106" s="833"/>
      <c r="JLT106" s="908"/>
      <c r="JLU106" s="838"/>
      <c r="JLV106" s="833"/>
      <c r="JLW106" s="833"/>
      <c r="JLX106" s="908"/>
      <c r="JLY106" s="838"/>
      <c r="JLZ106" s="833"/>
      <c r="JMA106" s="833"/>
      <c r="JMB106" s="908"/>
      <c r="JMC106" s="838"/>
      <c r="JMD106" s="833"/>
      <c r="JME106" s="833"/>
      <c r="JMF106" s="908"/>
      <c r="JMG106" s="838"/>
      <c r="JMH106" s="833"/>
      <c r="JMI106" s="833"/>
      <c r="JMJ106" s="908"/>
      <c r="JMK106" s="838"/>
      <c r="JML106" s="833"/>
      <c r="JMM106" s="833"/>
      <c r="JMN106" s="908"/>
      <c r="JMO106" s="838"/>
      <c r="JMP106" s="833"/>
      <c r="JMQ106" s="833"/>
      <c r="JMR106" s="908"/>
      <c r="JMS106" s="838"/>
      <c r="JMT106" s="833"/>
      <c r="JMU106" s="833"/>
      <c r="JMV106" s="908"/>
      <c r="JMW106" s="838"/>
      <c r="JMX106" s="833"/>
      <c r="JMY106" s="833"/>
      <c r="JMZ106" s="908"/>
      <c r="JNA106" s="838"/>
      <c r="JNB106" s="833"/>
      <c r="JNC106" s="833"/>
      <c r="JND106" s="908"/>
      <c r="JNE106" s="838"/>
      <c r="JNF106" s="833"/>
      <c r="JNG106" s="833"/>
      <c r="JNH106" s="908"/>
      <c r="JNI106" s="838"/>
      <c r="JNJ106" s="833"/>
      <c r="JNK106" s="833"/>
      <c r="JNL106" s="908"/>
      <c r="JNM106" s="838"/>
      <c r="JNN106" s="833"/>
      <c r="JNO106" s="833"/>
      <c r="JNP106" s="908"/>
      <c r="JNQ106" s="838"/>
      <c r="JNR106" s="833"/>
      <c r="JNS106" s="833"/>
      <c r="JNT106" s="908"/>
      <c r="JNU106" s="838"/>
      <c r="JNV106" s="833"/>
      <c r="JNW106" s="833"/>
      <c r="JNX106" s="908"/>
      <c r="JNY106" s="838"/>
      <c r="JNZ106" s="833"/>
      <c r="JOA106" s="833"/>
      <c r="JOB106" s="908"/>
      <c r="JOC106" s="838"/>
      <c r="JOD106" s="833"/>
      <c r="JOE106" s="833"/>
      <c r="JOF106" s="908"/>
      <c r="JOG106" s="838"/>
      <c r="JOH106" s="833"/>
      <c r="JOI106" s="833"/>
      <c r="JOJ106" s="908"/>
      <c r="JOK106" s="838"/>
      <c r="JOL106" s="833"/>
      <c r="JOM106" s="833"/>
      <c r="JON106" s="908"/>
      <c r="JOO106" s="838"/>
      <c r="JOP106" s="833"/>
      <c r="JOQ106" s="833"/>
      <c r="JOR106" s="908"/>
      <c r="JOS106" s="838"/>
      <c r="JOT106" s="833"/>
      <c r="JOU106" s="833"/>
      <c r="JOV106" s="908"/>
      <c r="JOW106" s="838"/>
      <c r="JOX106" s="833"/>
      <c r="JOY106" s="833"/>
      <c r="JOZ106" s="908"/>
      <c r="JPA106" s="838"/>
      <c r="JPB106" s="833"/>
      <c r="JPC106" s="833"/>
      <c r="JPD106" s="908"/>
      <c r="JPE106" s="838"/>
      <c r="JPF106" s="833"/>
      <c r="JPG106" s="833"/>
      <c r="JPH106" s="908"/>
      <c r="JPI106" s="838"/>
      <c r="JPJ106" s="833"/>
      <c r="JPK106" s="833"/>
      <c r="JPL106" s="908"/>
      <c r="JPM106" s="838"/>
      <c r="JPN106" s="833"/>
      <c r="JPO106" s="833"/>
      <c r="JPP106" s="908"/>
      <c r="JPQ106" s="838"/>
      <c r="JPR106" s="833"/>
      <c r="JPS106" s="833"/>
      <c r="JPT106" s="908"/>
      <c r="JPU106" s="838"/>
      <c r="JPV106" s="833"/>
      <c r="JPW106" s="833"/>
      <c r="JPX106" s="908"/>
      <c r="JPY106" s="838"/>
      <c r="JPZ106" s="833"/>
      <c r="JQA106" s="833"/>
      <c r="JQB106" s="908"/>
      <c r="JQC106" s="838"/>
      <c r="JQD106" s="833"/>
      <c r="JQE106" s="833"/>
      <c r="JQF106" s="908"/>
      <c r="JQG106" s="838"/>
      <c r="JQH106" s="833"/>
      <c r="JQI106" s="833"/>
      <c r="JQJ106" s="908"/>
      <c r="JQK106" s="838"/>
      <c r="JQL106" s="833"/>
      <c r="JQM106" s="833"/>
      <c r="JQN106" s="908"/>
      <c r="JQO106" s="838"/>
      <c r="JQP106" s="833"/>
      <c r="JQQ106" s="833"/>
      <c r="JQR106" s="908"/>
      <c r="JQS106" s="838"/>
      <c r="JQT106" s="833"/>
      <c r="JQU106" s="833"/>
      <c r="JQV106" s="908"/>
      <c r="JQW106" s="838"/>
      <c r="JQX106" s="833"/>
      <c r="JQY106" s="833"/>
      <c r="JQZ106" s="908"/>
      <c r="JRA106" s="838"/>
      <c r="JRB106" s="833"/>
      <c r="JRC106" s="833"/>
      <c r="JRD106" s="908"/>
      <c r="JRE106" s="838"/>
      <c r="JRF106" s="833"/>
      <c r="JRG106" s="833"/>
      <c r="JRH106" s="908"/>
      <c r="JRI106" s="838"/>
      <c r="JRJ106" s="833"/>
      <c r="JRK106" s="833"/>
      <c r="JRL106" s="908"/>
      <c r="JRM106" s="838"/>
      <c r="JRN106" s="833"/>
      <c r="JRO106" s="833"/>
      <c r="JRP106" s="908"/>
      <c r="JRQ106" s="838"/>
      <c r="JRR106" s="833"/>
      <c r="JRS106" s="833"/>
      <c r="JRT106" s="908"/>
      <c r="JRU106" s="838"/>
      <c r="JRV106" s="833"/>
      <c r="JRW106" s="833"/>
      <c r="JRX106" s="908"/>
      <c r="JRY106" s="838"/>
      <c r="JRZ106" s="833"/>
      <c r="JSA106" s="833"/>
      <c r="JSB106" s="908"/>
      <c r="JSC106" s="838"/>
      <c r="JSD106" s="833"/>
      <c r="JSE106" s="833"/>
      <c r="JSF106" s="908"/>
      <c r="JSG106" s="838"/>
      <c r="JSH106" s="833"/>
      <c r="JSI106" s="833"/>
      <c r="JSJ106" s="908"/>
      <c r="JSK106" s="838"/>
      <c r="JSL106" s="833"/>
      <c r="JSM106" s="833"/>
      <c r="JSN106" s="908"/>
      <c r="JSO106" s="838"/>
      <c r="JSP106" s="833"/>
      <c r="JSQ106" s="833"/>
      <c r="JSR106" s="908"/>
      <c r="JSS106" s="838"/>
      <c r="JST106" s="833"/>
      <c r="JSU106" s="833"/>
      <c r="JSV106" s="908"/>
      <c r="JSW106" s="838"/>
      <c r="JSX106" s="833"/>
      <c r="JSY106" s="833"/>
      <c r="JSZ106" s="908"/>
      <c r="JTA106" s="838"/>
      <c r="JTB106" s="833"/>
      <c r="JTC106" s="833"/>
      <c r="JTD106" s="908"/>
      <c r="JTE106" s="838"/>
      <c r="JTF106" s="833"/>
      <c r="JTG106" s="833"/>
      <c r="JTH106" s="908"/>
      <c r="JTI106" s="838"/>
      <c r="JTJ106" s="833"/>
      <c r="JTK106" s="833"/>
      <c r="JTL106" s="908"/>
      <c r="JTM106" s="838"/>
      <c r="JTN106" s="833"/>
      <c r="JTO106" s="833"/>
      <c r="JTP106" s="908"/>
      <c r="JTQ106" s="838"/>
      <c r="JTR106" s="833"/>
      <c r="JTS106" s="833"/>
      <c r="JTT106" s="908"/>
      <c r="JTU106" s="838"/>
      <c r="JTV106" s="833"/>
      <c r="JTW106" s="833"/>
      <c r="JTX106" s="908"/>
      <c r="JTY106" s="838"/>
      <c r="JTZ106" s="833"/>
      <c r="JUA106" s="833"/>
      <c r="JUB106" s="908"/>
      <c r="JUC106" s="838"/>
      <c r="JUD106" s="833"/>
      <c r="JUE106" s="833"/>
      <c r="JUF106" s="908"/>
      <c r="JUG106" s="838"/>
      <c r="JUH106" s="833"/>
      <c r="JUI106" s="833"/>
      <c r="JUJ106" s="908"/>
      <c r="JUK106" s="838"/>
      <c r="JUL106" s="833"/>
      <c r="JUM106" s="833"/>
      <c r="JUN106" s="908"/>
      <c r="JUO106" s="838"/>
      <c r="JUP106" s="833"/>
      <c r="JUQ106" s="833"/>
      <c r="JUR106" s="908"/>
      <c r="JUS106" s="838"/>
      <c r="JUT106" s="833"/>
      <c r="JUU106" s="833"/>
      <c r="JUV106" s="908"/>
      <c r="JUW106" s="838"/>
      <c r="JUX106" s="833"/>
      <c r="JUY106" s="833"/>
      <c r="JUZ106" s="908"/>
      <c r="JVA106" s="838"/>
      <c r="JVB106" s="833"/>
      <c r="JVC106" s="833"/>
      <c r="JVD106" s="908"/>
      <c r="JVE106" s="838"/>
      <c r="JVF106" s="833"/>
      <c r="JVG106" s="833"/>
      <c r="JVH106" s="908"/>
      <c r="JVI106" s="838"/>
      <c r="JVJ106" s="833"/>
      <c r="JVK106" s="833"/>
      <c r="JVL106" s="908"/>
      <c r="JVM106" s="838"/>
      <c r="JVN106" s="833"/>
      <c r="JVO106" s="833"/>
      <c r="JVP106" s="908"/>
      <c r="JVQ106" s="838"/>
      <c r="JVR106" s="833"/>
      <c r="JVS106" s="833"/>
      <c r="JVT106" s="908"/>
      <c r="JVU106" s="838"/>
      <c r="JVV106" s="833"/>
      <c r="JVW106" s="833"/>
      <c r="JVX106" s="908"/>
      <c r="JVY106" s="838"/>
      <c r="JVZ106" s="833"/>
      <c r="JWA106" s="833"/>
      <c r="JWB106" s="908"/>
      <c r="JWC106" s="838"/>
      <c r="JWD106" s="833"/>
      <c r="JWE106" s="833"/>
      <c r="JWF106" s="908"/>
      <c r="JWG106" s="838"/>
      <c r="JWH106" s="833"/>
      <c r="JWI106" s="833"/>
      <c r="JWJ106" s="908"/>
      <c r="JWK106" s="838"/>
      <c r="JWL106" s="833"/>
      <c r="JWM106" s="833"/>
      <c r="JWN106" s="908"/>
      <c r="JWO106" s="838"/>
      <c r="JWP106" s="833"/>
      <c r="JWQ106" s="833"/>
      <c r="JWR106" s="908"/>
      <c r="JWS106" s="838"/>
      <c r="JWT106" s="833"/>
      <c r="JWU106" s="833"/>
      <c r="JWV106" s="908"/>
      <c r="JWW106" s="838"/>
      <c r="JWX106" s="833"/>
      <c r="JWY106" s="833"/>
      <c r="JWZ106" s="908"/>
      <c r="JXA106" s="838"/>
      <c r="JXB106" s="833"/>
      <c r="JXC106" s="833"/>
      <c r="JXD106" s="908"/>
      <c r="JXE106" s="838"/>
      <c r="JXF106" s="833"/>
      <c r="JXG106" s="833"/>
      <c r="JXH106" s="908"/>
      <c r="JXI106" s="838"/>
      <c r="JXJ106" s="833"/>
      <c r="JXK106" s="833"/>
      <c r="JXL106" s="908"/>
      <c r="JXM106" s="838"/>
      <c r="JXN106" s="833"/>
      <c r="JXO106" s="833"/>
      <c r="JXP106" s="908"/>
      <c r="JXQ106" s="838"/>
      <c r="JXR106" s="833"/>
      <c r="JXS106" s="833"/>
      <c r="JXT106" s="908"/>
      <c r="JXU106" s="838"/>
      <c r="JXV106" s="833"/>
      <c r="JXW106" s="833"/>
      <c r="JXX106" s="908"/>
      <c r="JXY106" s="838"/>
      <c r="JXZ106" s="833"/>
      <c r="JYA106" s="833"/>
      <c r="JYB106" s="908"/>
      <c r="JYC106" s="838"/>
      <c r="JYD106" s="833"/>
      <c r="JYE106" s="833"/>
      <c r="JYF106" s="908"/>
      <c r="JYG106" s="838"/>
      <c r="JYH106" s="833"/>
      <c r="JYI106" s="833"/>
      <c r="JYJ106" s="908"/>
      <c r="JYK106" s="838"/>
      <c r="JYL106" s="833"/>
      <c r="JYM106" s="833"/>
      <c r="JYN106" s="908"/>
      <c r="JYO106" s="838"/>
      <c r="JYP106" s="833"/>
      <c r="JYQ106" s="833"/>
      <c r="JYR106" s="908"/>
      <c r="JYS106" s="838"/>
      <c r="JYT106" s="833"/>
      <c r="JYU106" s="833"/>
      <c r="JYV106" s="908"/>
      <c r="JYW106" s="838"/>
      <c r="JYX106" s="833"/>
      <c r="JYY106" s="833"/>
      <c r="JYZ106" s="908"/>
      <c r="JZA106" s="838"/>
      <c r="JZB106" s="833"/>
      <c r="JZC106" s="833"/>
      <c r="JZD106" s="908"/>
      <c r="JZE106" s="838"/>
      <c r="JZF106" s="833"/>
      <c r="JZG106" s="833"/>
      <c r="JZH106" s="908"/>
      <c r="JZI106" s="838"/>
      <c r="JZJ106" s="833"/>
      <c r="JZK106" s="833"/>
      <c r="JZL106" s="908"/>
      <c r="JZM106" s="838"/>
      <c r="JZN106" s="833"/>
      <c r="JZO106" s="833"/>
      <c r="JZP106" s="908"/>
      <c r="JZQ106" s="838"/>
      <c r="JZR106" s="833"/>
      <c r="JZS106" s="833"/>
      <c r="JZT106" s="908"/>
      <c r="JZU106" s="838"/>
      <c r="JZV106" s="833"/>
      <c r="JZW106" s="833"/>
      <c r="JZX106" s="908"/>
      <c r="JZY106" s="838"/>
      <c r="JZZ106" s="833"/>
      <c r="KAA106" s="833"/>
      <c r="KAB106" s="908"/>
      <c r="KAC106" s="838"/>
      <c r="KAD106" s="833"/>
      <c r="KAE106" s="833"/>
      <c r="KAF106" s="908"/>
      <c r="KAG106" s="838"/>
      <c r="KAH106" s="833"/>
      <c r="KAI106" s="833"/>
      <c r="KAJ106" s="908"/>
      <c r="KAK106" s="838"/>
      <c r="KAL106" s="833"/>
      <c r="KAM106" s="833"/>
      <c r="KAN106" s="908"/>
      <c r="KAO106" s="838"/>
      <c r="KAP106" s="833"/>
      <c r="KAQ106" s="833"/>
      <c r="KAR106" s="908"/>
      <c r="KAS106" s="838"/>
      <c r="KAT106" s="833"/>
      <c r="KAU106" s="833"/>
      <c r="KAV106" s="908"/>
      <c r="KAW106" s="838"/>
      <c r="KAX106" s="833"/>
      <c r="KAY106" s="833"/>
      <c r="KAZ106" s="908"/>
      <c r="KBA106" s="838"/>
      <c r="KBB106" s="833"/>
      <c r="KBC106" s="833"/>
      <c r="KBD106" s="908"/>
      <c r="KBE106" s="838"/>
      <c r="KBF106" s="833"/>
      <c r="KBG106" s="833"/>
      <c r="KBH106" s="908"/>
      <c r="KBI106" s="838"/>
      <c r="KBJ106" s="833"/>
      <c r="KBK106" s="833"/>
      <c r="KBL106" s="908"/>
      <c r="KBM106" s="838"/>
      <c r="KBN106" s="833"/>
      <c r="KBO106" s="833"/>
      <c r="KBP106" s="908"/>
      <c r="KBQ106" s="838"/>
      <c r="KBR106" s="833"/>
      <c r="KBS106" s="833"/>
      <c r="KBT106" s="908"/>
      <c r="KBU106" s="838"/>
      <c r="KBV106" s="833"/>
      <c r="KBW106" s="833"/>
      <c r="KBX106" s="908"/>
      <c r="KBY106" s="838"/>
      <c r="KBZ106" s="833"/>
      <c r="KCA106" s="833"/>
      <c r="KCB106" s="908"/>
      <c r="KCC106" s="838"/>
      <c r="KCD106" s="833"/>
      <c r="KCE106" s="833"/>
      <c r="KCF106" s="908"/>
      <c r="KCG106" s="838"/>
      <c r="KCH106" s="833"/>
      <c r="KCI106" s="833"/>
      <c r="KCJ106" s="908"/>
      <c r="KCK106" s="838"/>
      <c r="KCL106" s="833"/>
      <c r="KCM106" s="833"/>
      <c r="KCN106" s="908"/>
      <c r="KCO106" s="838"/>
      <c r="KCP106" s="833"/>
      <c r="KCQ106" s="833"/>
      <c r="KCR106" s="908"/>
      <c r="KCS106" s="838"/>
      <c r="KCT106" s="833"/>
      <c r="KCU106" s="833"/>
      <c r="KCV106" s="908"/>
      <c r="KCW106" s="838"/>
      <c r="KCX106" s="833"/>
      <c r="KCY106" s="833"/>
      <c r="KCZ106" s="908"/>
      <c r="KDA106" s="838"/>
      <c r="KDB106" s="833"/>
      <c r="KDC106" s="833"/>
      <c r="KDD106" s="908"/>
      <c r="KDE106" s="838"/>
      <c r="KDF106" s="833"/>
      <c r="KDG106" s="833"/>
      <c r="KDH106" s="908"/>
      <c r="KDI106" s="838"/>
      <c r="KDJ106" s="833"/>
      <c r="KDK106" s="833"/>
      <c r="KDL106" s="908"/>
      <c r="KDM106" s="838"/>
      <c r="KDN106" s="833"/>
      <c r="KDO106" s="833"/>
      <c r="KDP106" s="908"/>
      <c r="KDQ106" s="838"/>
      <c r="KDR106" s="833"/>
      <c r="KDS106" s="833"/>
      <c r="KDT106" s="908"/>
      <c r="KDU106" s="838"/>
      <c r="KDV106" s="833"/>
      <c r="KDW106" s="833"/>
      <c r="KDX106" s="908"/>
      <c r="KDY106" s="838"/>
      <c r="KDZ106" s="833"/>
      <c r="KEA106" s="833"/>
      <c r="KEB106" s="908"/>
      <c r="KEC106" s="838"/>
      <c r="KED106" s="833"/>
      <c r="KEE106" s="833"/>
      <c r="KEF106" s="908"/>
      <c r="KEG106" s="838"/>
      <c r="KEH106" s="833"/>
      <c r="KEI106" s="833"/>
      <c r="KEJ106" s="908"/>
      <c r="KEK106" s="838"/>
      <c r="KEL106" s="833"/>
      <c r="KEM106" s="833"/>
      <c r="KEN106" s="908"/>
      <c r="KEO106" s="838"/>
      <c r="KEP106" s="833"/>
      <c r="KEQ106" s="833"/>
      <c r="KER106" s="908"/>
      <c r="KES106" s="838"/>
      <c r="KET106" s="833"/>
      <c r="KEU106" s="833"/>
      <c r="KEV106" s="908"/>
      <c r="KEW106" s="838"/>
      <c r="KEX106" s="833"/>
      <c r="KEY106" s="833"/>
      <c r="KEZ106" s="908"/>
      <c r="KFA106" s="838"/>
      <c r="KFB106" s="833"/>
      <c r="KFC106" s="833"/>
      <c r="KFD106" s="908"/>
      <c r="KFE106" s="838"/>
      <c r="KFF106" s="833"/>
      <c r="KFG106" s="833"/>
      <c r="KFH106" s="908"/>
      <c r="KFI106" s="838"/>
      <c r="KFJ106" s="833"/>
      <c r="KFK106" s="833"/>
      <c r="KFL106" s="908"/>
      <c r="KFM106" s="838"/>
      <c r="KFN106" s="833"/>
      <c r="KFO106" s="833"/>
      <c r="KFP106" s="908"/>
      <c r="KFQ106" s="838"/>
      <c r="KFR106" s="833"/>
      <c r="KFS106" s="833"/>
      <c r="KFT106" s="908"/>
      <c r="KFU106" s="838"/>
      <c r="KFV106" s="833"/>
      <c r="KFW106" s="833"/>
      <c r="KFX106" s="908"/>
      <c r="KFY106" s="838"/>
      <c r="KFZ106" s="833"/>
      <c r="KGA106" s="833"/>
      <c r="KGB106" s="908"/>
      <c r="KGC106" s="838"/>
      <c r="KGD106" s="833"/>
      <c r="KGE106" s="833"/>
      <c r="KGF106" s="908"/>
      <c r="KGG106" s="838"/>
      <c r="KGH106" s="833"/>
      <c r="KGI106" s="833"/>
      <c r="KGJ106" s="908"/>
      <c r="KGK106" s="838"/>
      <c r="KGL106" s="833"/>
      <c r="KGM106" s="833"/>
      <c r="KGN106" s="908"/>
      <c r="KGO106" s="838"/>
      <c r="KGP106" s="833"/>
      <c r="KGQ106" s="833"/>
      <c r="KGR106" s="908"/>
      <c r="KGS106" s="838"/>
      <c r="KGT106" s="833"/>
      <c r="KGU106" s="833"/>
      <c r="KGV106" s="908"/>
      <c r="KGW106" s="838"/>
      <c r="KGX106" s="833"/>
      <c r="KGY106" s="833"/>
      <c r="KGZ106" s="908"/>
      <c r="KHA106" s="838"/>
      <c r="KHB106" s="833"/>
      <c r="KHC106" s="833"/>
      <c r="KHD106" s="908"/>
      <c r="KHE106" s="838"/>
      <c r="KHF106" s="833"/>
      <c r="KHG106" s="833"/>
      <c r="KHH106" s="908"/>
      <c r="KHI106" s="838"/>
      <c r="KHJ106" s="833"/>
      <c r="KHK106" s="833"/>
      <c r="KHL106" s="908"/>
      <c r="KHM106" s="838"/>
      <c r="KHN106" s="833"/>
      <c r="KHO106" s="833"/>
      <c r="KHP106" s="908"/>
      <c r="KHQ106" s="838"/>
      <c r="KHR106" s="833"/>
      <c r="KHS106" s="833"/>
      <c r="KHT106" s="908"/>
      <c r="KHU106" s="838"/>
      <c r="KHV106" s="833"/>
      <c r="KHW106" s="833"/>
      <c r="KHX106" s="908"/>
      <c r="KHY106" s="838"/>
      <c r="KHZ106" s="833"/>
      <c r="KIA106" s="833"/>
      <c r="KIB106" s="908"/>
      <c r="KIC106" s="838"/>
      <c r="KID106" s="833"/>
      <c r="KIE106" s="833"/>
      <c r="KIF106" s="908"/>
      <c r="KIG106" s="838"/>
      <c r="KIH106" s="833"/>
      <c r="KII106" s="833"/>
      <c r="KIJ106" s="908"/>
      <c r="KIK106" s="838"/>
      <c r="KIL106" s="833"/>
      <c r="KIM106" s="833"/>
      <c r="KIN106" s="908"/>
      <c r="KIO106" s="838"/>
      <c r="KIP106" s="833"/>
      <c r="KIQ106" s="833"/>
      <c r="KIR106" s="908"/>
      <c r="KIS106" s="838"/>
      <c r="KIT106" s="833"/>
      <c r="KIU106" s="833"/>
      <c r="KIV106" s="908"/>
      <c r="KIW106" s="838"/>
      <c r="KIX106" s="833"/>
      <c r="KIY106" s="833"/>
      <c r="KIZ106" s="908"/>
      <c r="KJA106" s="838"/>
      <c r="KJB106" s="833"/>
      <c r="KJC106" s="833"/>
      <c r="KJD106" s="908"/>
      <c r="KJE106" s="838"/>
      <c r="KJF106" s="833"/>
      <c r="KJG106" s="833"/>
      <c r="KJH106" s="908"/>
      <c r="KJI106" s="838"/>
      <c r="KJJ106" s="833"/>
      <c r="KJK106" s="833"/>
      <c r="KJL106" s="908"/>
      <c r="KJM106" s="838"/>
      <c r="KJN106" s="833"/>
      <c r="KJO106" s="833"/>
      <c r="KJP106" s="908"/>
      <c r="KJQ106" s="838"/>
      <c r="KJR106" s="833"/>
      <c r="KJS106" s="833"/>
      <c r="KJT106" s="908"/>
      <c r="KJU106" s="838"/>
      <c r="KJV106" s="833"/>
      <c r="KJW106" s="833"/>
      <c r="KJX106" s="908"/>
      <c r="KJY106" s="838"/>
      <c r="KJZ106" s="833"/>
      <c r="KKA106" s="833"/>
      <c r="KKB106" s="908"/>
      <c r="KKC106" s="838"/>
      <c r="KKD106" s="833"/>
      <c r="KKE106" s="833"/>
      <c r="KKF106" s="908"/>
      <c r="KKG106" s="838"/>
      <c r="KKH106" s="833"/>
      <c r="KKI106" s="833"/>
      <c r="KKJ106" s="908"/>
      <c r="KKK106" s="838"/>
      <c r="KKL106" s="833"/>
      <c r="KKM106" s="833"/>
      <c r="KKN106" s="908"/>
      <c r="KKO106" s="838"/>
      <c r="KKP106" s="833"/>
      <c r="KKQ106" s="833"/>
      <c r="KKR106" s="908"/>
      <c r="KKS106" s="838"/>
      <c r="KKT106" s="833"/>
      <c r="KKU106" s="833"/>
      <c r="KKV106" s="908"/>
      <c r="KKW106" s="838"/>
      <c r="KKX106" s="833"/>
      <c r="KKY106" s="833"/>
      <c r="KKZ106" s="908"/>
      <c r="KLA106" s="838"/>
      <c r="KLB106" s="833"/>
      <c r="KLC106" s="833"/>
      <c r="KLD106" s="908"/>
      <c r="KLE106" s="838"/>
      <c r="KLF106" s="833"/>
      <c r="KLG106" s="833"/>
      <c r="KLH106" s="908"/>
      <c r="KLI106" s="838"/>
      <c r="KLJ106" s="833"/>
      <c r="KLK106" s="833"/>
      <c r="KLL106" s="908"/>
      <c r="KLM106" s="838"/>
      <c r="KLN106" s="833"/>
      <c r="KLO106" s="833"/>
      <c r="KLP106" s="908"/>
      <c r="KLQ106" s="838"/>
      <c r="KLR106" s="833"/>
      <c r="KLS106" s="833"/>
      <c r="KLT106" s="908"/>
      <c r="KLU106" s="838"/>
      <c r="KLV106" s="833"/>
      <c r="KLW106" s="833"/>
      <c r="KLX106" s="908"/>
      <c r="KLY106" s="838"/>
      <c r="KLZ106" s="833"/>
      <c r="KMA106" s="833"/>
      <c r="KMB106" s="908"/>
      <c r="KMC106" s="838"/>
      <c r="KMD106" s="833"/>
      <c r="KME106" s="833"/>
      <c r="KMF106" s="908"/>
      <c r="KMG106" s="838"/>
      <c r="KMH106" s="833"/>
      <c r="KMI106" s="833"/>
      <c r="KMJ106" s="908"/>
      <c r="KMK106" s="838"/>
      <c r="KML106" s="833"/>
      <c r="KMM106" s="833"/>
      <c r="KMN106" s="908"/>
      <c r="KMO106" s="838"/>
      <c r="KMP106" s="833"/>
      <c r="KMQ106" s="833"/>
      <c r="KMR106" s="908"/>
      <c r="KMS106" s="838"/>
      <c r="KMT106" s="833"/>
      <c r="KMU106" s="833"/>
      <c r="KMV106" s="908"/>
      <c r="KMW106" s="838"/>
      <c r="KMX106" s="833"/>
      <c r="KMY106" s="833"/>
      <c r="KMZ106" s="908"/>
      <c r="KNA106" s="838"/>
      <c r="KNB106" s="833"/>
      <c r="KNC106" s="833"/>
      <c r="KND106" s="908"/>
      <c r="KNE106" s="838"/>
      <c r="KNF106" s="833"/>
      <c r="KNG106" s="833"/>
      <c r="KNH106" s="908"/>
      <c r="KNI106" s="838"/>
      <c r="KNJ106" s="833"/>
      <c r="KNK106" s="833"/>
      <c r="KNL106" s="908"/>
      <c r="KNM106" s="838"/>
      <c r="KNN106" s="833"/>
      <c r="KNO106" s="833"/>
      <c r="KNP106" s="908"/>
      <c r="KNQ106" s="838"/>
      <c r="KNR106" s="833"/>
      <c r="KNS106" s="833"/>
      <c r="KNT106" s="908"/>
      <c r="KNU106" s="838"/>
      <c r="KNV106" s="833"/>
      <c r="KNW106" s="833"/>
      <c r="KNX106" s="908"/>
      <c r="KNY106" s="838"/>
      <c r="KNZ106" s="833"/>
      <c r="KOA106" s="833"/>
      <c r="KOB106" s="908"/>
      <c r="KOC106" s="838"/>
      <c r="KOD106" s="833"/>
      <c r="KOE106" s="833"/>
      <c r="KOF106" s="908"/>
      <c r="KOG106" s="838"/>
      <c r="KOH106" s="833"/>
      <c r="KOI106" s="833"/>
      <c r="KOJ106" s="908"/>
      <c r="KOK106" s="838"/>
      <c r="KOL106" s="833"/>
      <c r="KOM106" s="833"/>
      <c r="KON106" s="908"/>
      <c r="KOO106" s="838"/>
      <c r="KOP106" s="833"/>
      <c r="KOQ106" s="833"/>
      <c r="KOR106" s="908"/>
      <c r="KOS106" s="838"/>
      <c r="KOT106" s="833"/>
      <c r="KOU106" s="833"/>
      <c r="KOV106" s="908"/>
      <c r="KOW106" s="838"/>
      <c r="KOX106" s="833"/>
      <c r="KOY106" s="833"/>
      <c r="KOZ106" s="908"/>
      <c r="KPA106" s="838"/>
      <c r="KPB106" s="833"/>
      <c r="KPC106" s="833"/>
      <c r="KPD106" s="908"/>
      <c r="KPE106" s="838"/>
      <c r="KPF106" s="833"/>
      <c r="KPG106" s="833"/>
      <c r="KPH106" s="908"/>
      <c r="KPI106" s="838"/>
      <c r="KPJ106" s="833"/>
      <c r="KPK106" s="833"/>
      <c r="KPL106" s="908"/>
      <c r="KPM106" s="838"/>
      <c r="KPN106" s="833"/>
      <c r="KPO106" s="833"/>
      <c r="KPP106" s="908"/>
      <c r="KPQ106" s="838"/>
      <c r="KPR106" s="833"/>
      <c r="KPS106" s="833"/>
      <c r="KPT106" s="908"/>
      <c r="KPU106" s="838"/>
      <c r="KPV106" s="833"/>
      <c r="KPW106" s="833"/>
      <c r="KPX106" s="908"/>
      <c r="KPY106" s="838"/>
      <c r="KPZ106" s="833"/>
      <c r="KQA106" s="833"/>
      <c r="KQB106" s="908"/>
      <c r="KQC106" s="838"/>
      <c r="KQD106" s="833"/>
      <c r="KQE106" s="833"/>
      <c r="KQF106" s="908"/>
      <c r="KQG106" s="838"/>
      <c r="KQH106" s="833"/>
      <c r="KQI106" s="833"/>
      <c r="KQJ106" s="908"/>
      <c r="KQK106" s="838"/>
      <c r="KQL106" s="833"/>
      <c r="KQM106" s="833"/>
      <c r="KQN106" s="908"/>
      <c r="KQO106" s="838"/>
      <c r="KQP106" s="833"/>
      <c r="KQQ106" s="833"/>
      <c r="KQR106" s="908"/>
      <c r="KQS106" s="838"/>
      <c r="KQT106" s="833"/>
      <c r="KQU106" s="833"/>
      <c r="KQV106" s="908"/>
      <c r="KQW106" s="838"/>
      <c r="KQX106" s="833"/>
      <c r="KQY106" s="833"/>
      <c r="KQZ106" s="908"/>
      <c r="KRA106" s="838"/>
      <c r="KRB106" s="833"/>
      <c r="KRC106" s="833"/>
      <c r="KRD106" s="908"/>
      <c r="KRE106" s="838"/>
      <c r="KRF106" s="833"/>
      <c r="KRG106" s="833"/>
      <c r="KRH106" s="908"/>
      <c r="KRI106" s="838"/>
      <c r="KRJ106" s="833"/>
      <c r="KRK106" s="833"/>
      <c r="KRL106" s="908"/>
      <c r="KRM106" s="838"/>
      <c r="KRN106" s="833"/>
      <c r="KRO106" s="833"/>
      <c r="KRP106" s="908"/>
      <c r="KRQ106" s="838"/>
      <c r="KRR106" s="833"/>
      <c r="KRS106" s="833"/>
      <c r="KRT106" s="908"/>
      <c r="KRU106" s="838"/>
      <c r="KRV106" s="833"/>
      <c r="KRW106" s="833"/>
      <c r="KRX106" s="908"/>
      <c r="KRY106" s="838"/>
      <c r="KRZ106" s="833"/>
      <c r="KSA106" s="833"/>
      <c r="KSB106" s="908"/>
      <c r="KSC106" s="838"/>
      <c r="KSD106" s="833"/>
      <c r="KSE106" s="833"/>
      <c r="KSF106" s="908"/>
      <c r="KSG106" s="838"/>
      <c r="KSH106" s="833"/>
      <c r="KSI106" s="833"/>
      <c r="KSJ106" s="908"/>
      <c r="KSK106" s="838"/>
      <c r="KSL106" s="833"/>
      <c r="KSM106" s="833"/>
      <c r="KSN106" s="908"/>
      <c r="KSO106" s="838"/>
      <c r="KSP106" s="833"/>
      <c r="KSQ106" s="833"/>
      <c r="KSR106" s="908"/>
      <c r="KSS106" s="838"/>
      <c r="KST106" s="833"/>
      <c r="KSU106" s="833"/>
      <c r="KSV106" s="908"/>
      <c r="KSW106" s="838"/>
      <c r="KSX106" s="833"/>
      <c r="KSY106" s="833"/>
      <c r="KSZ106" s="908"/>
      <c r="KTA106" s="838"/>
      <c r="KTB106" s="833"/>
      <c r="KTC106" s="833"/>
      <c r="KTD106" s="908"/>
      <c r="KTE106" s="838"/>
      <c r="KTF106" s="833"/>
      <c r="KTG106" s="833"/>
      <c r="KTH106" s="908"/>
      <c r="KTI106" s="838"/>
      <c r="KTJ106" s="833"/>
      <c r="KTK106" s="833"/>
      <c r="KTL106" s="908"/>
      <c r="KTM106" s="838"/>
      <c r="KTN106" s="833"/>
      <c r="KTO106" s="833"/>
      <c r="KTP106" s="908"/>
      <c r="KTQ106" s="838"/>
      <c r="KTR106" s="833"/>
      <c r="KTS106" s="833"/>
      <c r="KTT106" s="908"/>
      <c r="KTU106" s="838"/>
      <c r="KTV106" s="833"/>
      <c r="KTW106" s="833"/>
      <c r="KTX106" s="908"/>
      <c r="KTY106" s="838"/>
      <c r="KTZ106" s="833"/>
      <c r="KUA106" s="833"/>
      <c r="KUB106" s="908"/>
      <c r="KUC106" s="838"/>
      <c r="KUD106" s="833"/>
      <c r="KUE106" s="833"/>
      <c r="KUF106" s="908"/>
      <c r="KUG106" s="838"/>
      <c r="KUH106" s="833"/>
      <c r="KUI106" s="833"/>
      <c r="KUJ106" s="908"/>
      <c r="KUK106" s="838"/>
      <c r="KUL106" s="833"/>
      <c r="KUM106" s="833"/>
      <c r="KUN106" s="908"/>
      <c r="KUO106" s="838"/>
      <c r="KUP106" s="833"/>
      <c r="KUQ106" s="833"/>
      <c r="KUR106" s="908"/>
      <c r="KUS106" s="838"/>
      <c r="KUT106" s="833"/>
      <c r="KUU106" s="833"/>
      <c r="KUV106" s="908"/>
      <c r="KUW106" s="838"/>
      <c r="KUX106" s="833"/>
      <c r="KUY106" s="833"/>
      <c r="KUZ106" s="908"/>
      <c r="KVA106" s="838"/>
      <c r="KVB106" s="833"/>
      <c r="KVC106" s="833"/>
      <c r="KVD106" s="908"/>
      <c r="KVE106" s="838"/>
      <c r="KVF106" s="833"/>
      <c r="KVG106" s="833"/>
      <c r="KVH106" s="908"/>
      <c r="KVI106" s="838"/>
      <c r="KVJ106" s="833"/>
      <c r="KVK106" s="833"/>
      <c r="KVL106" s="908"/>
      <c r="KVM106" s="838"/>
      <c r="KVN106" s="833"/>
      <c r="KVO106" s="833"/>
      <c r="KVP106" s="908"/>
      <c r="KVQ106" s="838"/>
      <c r="KVR106" s="833"/>
      <c r="KVS106" s="833"/>
      <c r="KVT106" s="908"/>
      <c r="KVU106" s="838"/>
      <c r="KVV106" s="833"/>
      <c r="KVW106" s="833"/>
      <c r="KVX106" s="908"/>
      <c r="KVY106" s="838"/>
      <c r="KVZ106" s="833"/>
      <c r="KWA106" s="833"/>
      <c r="KWB106" s="908"/>
      <c r="KWC106" s="838"/>
      <c r="KWD106" s="833"/>
      <c r="KWE106" s="833"/>
      <c r="KWF106" s="908"/>
      <c r="KWG106" s="838"/>
      <c r="KWH106" s="833"/>
      <c r="KWI106" s="833"/>
      <c r="KWJ106" s="908"/>
      <c r="KWK106" s="838"/>
      <c r="KWL106" s="833"/>
      <c r="KWM106" s="833"/>
      <c r="KWN106" s="908"/>
      <c r="KWO106" s="838"/>
      <c r="KWP106" s="833"/>
      <c r="KWQ106" s="833"/>
      <c r="KWR106" s="908"/>
      <c r="KWS106" s="838"/>
      <c r="KWT106" s="833"/>
      <c r="KWU106" s="833"/>
      <c r="KWV106" s="908"/>
      <c r="KWW106" s="838"/>
      <c r="KWX106" s="833"/>
      <c r="KWY106" s="833"/>
      <c r="KWZ106" s="908"/>
      <c r="KXA106" s="838"/>
      <c r="KXB106" s="833"/>
      <c r="KXC106" s="833"/>
      <c r="KXD106" s="908"/>
      <c r="KXE106" s="838"/>
      <c r="KXF106" s="833"/>
      <c r="KXG106" s="833"/>
      <c r="KXH106" s="908"/>
      <c r="KXI106" s="838"/>
      <c r="KXJ106" s="833"/>
      <c r="KXK106" s="833"/>
      <c r="KXL106" s="908"/>
      <c r="KXM106" s="838"/>
      <c r="KXN106" s="833"/>
      <c r="KXO106" s="833"/>
      <c r="KXP106" s="908"/>
      <c r="KXQ106" s="838"/>
      <c r="KXR106" s="833"/>
      <c r="KXS106" s="833"/>
      <c r="KXT106" s="908"/>
      <c r="KXU106" s="838"/>
      <c r="KXV106" s="833"/>
      <c r="KXW106" s="833"/>
      <c r="KXX106" s="908"/>
      <c r="KXY106" s="838"/>
      <c r="KXZ106" s="833"/>
      <c r="KYA106" s="833"/>
      <c r="KYB106" s="908"/>
      <c r="KYC106" s="838"/>
      <c r="KYD106" s="833"/>
      <c r="KYE106" s="833"/>
      <c r="KYF106" s="908"/>
      <c r="KYG106" s="838"/>
      <c r="KYH106" s="833"/>
      <c r="KYI106" s="833"/>
      <c r="KYJ106" s="908"/>
      <c r="KYK106" s="838"/>
      <c r="KYL106" s="833"/>
      <c r="KYM106" s="833"/>
      <c r="KYN106" s="908"/>
      <c r="KYO106" s="838"/>
      <c r="KYP106" s="833"/>
      <c r="KYQ106" s="833"/>
      <c r="KYR106" s="908"/>
      <c r="KYS106" s="838"/>
      <c r="KYT106" s="833"/>
      <c r="KYU106" s="833"/>
      <c r="KYV106" s="908"/>
      <c r="KYW106" s="838"/>
      <c r="KYX106" s="833"/>
      <c r="KYY106" s="833"/>
      <c r="KYZ106" s="908"/>
      <c r="KZA106" s="838"/>
      <c r="KZB106" s="833"/>
      <c r="KZC106" s="833"/>
      <c r="KZD106" s="908"/>
      <c r="KZE106" s="838"/>
      <c r="KZF106" s="833"/>
      <c r="KZG106" s="833"/>
      <c r="KZH106" s="908"/>
      <c r="KZI106" s="838"/>
      <c r="KZJ106" s="833"/>
      <c r="KZK106" s="833"/>
      <c r="KZL106" s="908"/>
      <c r="KZM106" s="838"/>
      <c r="KZN106" s="833"/>
      <c r="KZO106" s="833"/>
      <c r="KZP106" s="908"/>
      <c r="KZQ106" s="838"/>
      <c r="KZR106" s="833"/>
      <c r="KZS106" s="833"/>
      <c r="KZT106" s="908"/>
      <c r="KZU106" s="838"/>
      <c r="KZV106" s="833"/>
      <c r="KZW106" s="833"/>
      <c r="KZX106" s="908"/>
      <c r="KZY106" s="838"/>
      <c r="KZZ106" s="833"/>
      <c r="LAA106" s="833"/>
      <c r="LAB106" s="908"/>
      <c r="LAC106" s="838"/>
      <c r="LAD106" s="833"/>
      <c r="LAE106" s="833"/>
      <c r="LAF106" s="908"/>
      <c r="LAG106" s="838"/>
      <c r="LAH106" s="833"/>
      <c r="LAI106" s="833"/>
      <c r="LAJ106" s="908"/>
      <c r="LAK106" s="838"/>
      <c r="LAL106" s="833"/>
      <c r="LAM106" s="833"/>
      <c r="LAN106" s="908"/>
      <c r="LAO106" s="838"/>
      <c r="LAP106" s="833"/>
      <c r="LAQ106" s="833"/>
      <c r="LAR106" s="908"/>
      <c r="LAS106" s="838"/>
      <c r="LAT106" s="833"/>
      <c r="LAU106" s="833"/>
      <c r="LAV106" s="908"/>
      <c r="LAW106" s="838"/>
      <c r="LAX106" s="833"/>
      <c r="LAY106" s="833"/>
      <c r="LAZ106" s="908"/>
      <c r="LBA106" s="838"/>
      <c r="LBB106" s="833"/>
      <c r="LBC106" s="833"/>
      <c r="LBD106" s="908"/>
      <c r="LBE106" s="838"/>
      <c r="LBF106" s="833"/>
      <c r="LBG106" s="833"/>
      <c r="LBH106" s="908"/>
      <c r="LBI106" s="838"/>
      <c r="LBJ106" s="833"/>
      <c r="LBK106" s="833"/>
      <c r="LBL106" s="908"/>
      <c r="LBM106" s="838"/>
      <c r="LBN106" s="833"/>
      <c r="LBO106" s="833"/>
      <c r="LBP106" s="908"/>
      <c r="LBQ106" s="838"/>
      <c r="LBR106" s="833"/>
      <c r="LBS106" s="833"/>
      <c r="LBT106" s="908"/>
      <c r="LBU106" s="838"/>
      <c r="LBV106" s="833"/>
      <c r="LBW106" s="833"/>
      <c r="LBX106" s="908"/>
      <c r="LBY106" s="838"/>
      <c r="LBZ106" s="833"/>
      <c r="LCA106" s="833"/>
      <c r="LCB106" s="908"/>
      <c r="LCC106" s="838"/>
      <c r="LCD106" s="833"/>
      <c r="LCE106" s="833"/>
      <c r="LCF106" s="908"/>
      <c r="LCG106" s="838"/>
      <c r="LCH106" s="833"/>
      <c r="LCI106" s="833"/>
      <c r="LCJ106" s="908"/>
      <c r="LCK106" s="838"/>
      <c r="LCL106" s="833"/>
      <c r="LCM106" s="833"/>
      <c r="LCN106" s="908"/>
      <c r="LCO106" s="838"/>
      <c r="LCP106" s="833"/>
      <c r="LCQ106" s="833"/>
      <c r="LCR106" s="908"/>
      <c r="LCS106" s="838"/>
      <c r="LCT106" s="833"/>
      <c r="LCU106" s="833"/>
      <c r="LCV106" s="908"/>
      <c r="LCW106" s="838"/>
      <c r="LCX106" s="833"/>
      <c r="LCY106" s="833"/>
      <c r="LCZ106" s="908"/>
      <c r="LDA106" s="838"/>
      <c r="LDB106" s="833"/>
      <c r="LDC106" s="833"/>
      <c r="LDD106" s="908"/>
      <c r="LDE106" s="838"/>
      <c r="LDF106" s="833"/>
      <c r="LDG106" s="833"/>
      <c r="LDH106" s="908"/>
      <c r="LDI106" s="838"/>
      <c r="LDJ106" s="833"/>
      <c r="LDK106" s="833"/>
      <c r="LDL106" s="908"/>
      <c r="LDM106" s="838"/>
      <c r="LDN106" s="833"/>
      <c r="LDO106" s="833"/>
      <c r="LDP106" s="908"/>
      <c r="LDQ106" s="838"/>
      <c r="LDR106" s="833"/>
      <c r="LDS106" s="833"/>
      <c r="LDT106" s="908"/>
      <c r="LDU106" s="838"/>
      <c r="LDV106" s="833"/>
      <c r="LDW106" s="833"/>
      <c r="LDX106" s="908"/>
      <c r="LDY106" s="838"/>
      <c r="LDZ106" s="833"/>
      <c r="LEA106" s="833"/>
      <c r="LEB106" s="908"/>
      <c r="LEC106" s="838"/>
      <c r="LED106" s="833"/>
      <c r="LEE106" s="833"/>
      <c r="LEF106" s="908"/>
      <c r="LEG106" s="838"/>
      <c r="LEH106" s="833"/>
      <c r="LEI106" s="833"/>
      <c r="LEJ106" s="908"/>
      <c r="LEK106" s="838"/>
      <c r="LEL106" s="833"/>
      <c r="LEM106" s="833"/>
      <c r="LEN106" s="908"/>
      <c r="LEO106" s="838"/>
      <c r="LEP106" s="833"/>
      <c r="LEQ106" s="833"/>
      <c r="LER106" s="908"/>
      <c r="LES106" s="838"/>
      <c r="LET106" s="833"/>
      <c r="LEU106" s="833"/>
      <c r="LEV106" s="908"/>
      <c r="LEW106" s="838"/>
      <c r="LEX106" s="833"/>
      <c r="LEY106" s="833"/>
      <c r="LEZ106" s="908"/>
      <c r="LFA106" s="838"/>
      <c r="LFB106" s="833"/>
      <c r="LFC106" s="833"/>
      <c r="LFD106" s="908"/>
      <c r="LFE106" s="838"/>
      <c r="LFF106" s="833"/>
      <c r="LFG106" s="833"/>
      <c r="LFH106" s="908"/>
      <c r="LFI106" s="838"/>
      <c r="LFJ106" s="833"/>
      <c r="LFK106" s="833"/>
      <c r="LFL106" s="908"/>
      <c r="LFM106" s="838"/>
      <c r="LFN106" s="833"/>
      <c r="LFO106" s="833"/>
      <c r="LFP106" s="908"/>
      <c r="LFQ106" s="838"/>
      <c r="LFR106" s="833"/>
      <c r="LFS106" s="833"/>
      <c r="LFT106" s="908"/>
      <c r="LFU106" s="838"/>
      <c r="LFV106" s="833"/>
      <c r="LFW106" s="833"/>
      <c r="LFX106" s="908"/>
      <c r="LFY106" s="838"/>
      <c r="LFZ106" s="833"/>
      <c r="LGA106" s="833"/>
      <c r="LGB106" s="908"/>
      <c r="LGC106" s="838"/>
      <c r="LGD106" s="833"/>
      <c r="LGE106" s="833"/>
      <c r="LGF106" s="908"/>
      <c r="LGG106" s="838"/>
      <c r="LGH106" s="833"/>
      <c r="LGI106" s="833"/>
      <c r="LGJ106" s="908"/>
      <c r="LGK106" s="838"/>
      <c r="LGL106" s="833"/>
      <c r="LGM106" s="833"/>
      <c r="LGN106" s="908"/>
      <c r="LGO106" s="838"/>
      <c r="LGP106" s="833"/>
      <c r="LGQ106" s="833"/>
      <c r="LGR106" s="908"/>
      <c r="LGS106" s="838"/>
      <c r="LGT106" s="833"/>
      <c r="LGU106" s="833"/>
      <c r="LGV106" s="908"/>
      <c r="LGW106" s="838"/>
      <c r="LGX106" s="833"/>
      <c r="LGY106" s="833"/>
      <c r="LGZ106" s="908"/>
      <c r="LHA106" s="838"/>
      <c r="LHB106" s="833"/>
      <c r="LHC106" s="833"/>
      <c r="LHD106" s="908"/>
      <c r="LHE106" s="838"/>
      <c r="LHF106" s="833"/>
      <c r="LHG106" s="833"/>
      <c r="LHH106" s="908"/>
      <c r="LHI106" s="838"/>
      <c r="LHJ106" s="833"/>
      <c r="LHK106" s="833"/>
      <c r="LHL106" s="908"/>
      <c r="LHM106" s="838"/>
      <c r="LHN106" s="833"/>
      <c r="LHO106" s="833"/>
      <c r="LHP106" s="908"/>
      <c r="LHQ106" s="838"/>
      <c r="LHR106" s="833"/>
      <c r="LHS106" s="833"/>
      <c r="LHT106" s="908"/>
      <c r="LHU106" s="838"/>
      <c r="LHV106" s="833"/>
      <c r="LHW106" s="833"/>
      <c r="LHX106" s="908"/>
      <c r="LHY106" s="838"/>
      <c r="LHZ106" s="833"/>
      <c r="LIA106" s="833"/>
      <c r="LIB106" s="908"/>
      <c r="LIC106" s="838"/>
      <c r="LID106" s="833"/>
      <c r="LIE106" s="833"/>
      <c r="LIF106" s="908"/>
      <c r="LIG106" s="838"/>
      <c r="LIH106" s="833"/>
      <c r="LII106" s="833"/>
      <c r="LIJ106" s="908"/>
      <c r="LIK106" s="838"/>
      <c r="LIL106" s="833"/>
      <c r="LIM106" s="833"/>
      <c r="LIN106" s="908"/>
      <c r="LIO106" s="838"/>
      <c r="LIP106" s="833"/>
      <c r="LIQ106" s="833"/>
      <c r="LIR106" s="908"/>
      <c r="LIS106" s="838"/>
      <c r="LIT106" s="833"/>
      <c r="LIU106" s="833"/>
      <c r="LIV106" s="908"/>
      <c r="LIW106" s="838"/>
      <c r="LIX106" s="833"/>
      <c r="LIY106" s="833"/>
      <c r="LIZ106" s="908"/>
      <c r="LJA106" s="838"/>
      <c r="LJB106" s="833"/>
      <c r="LJC106" s="833"/>
      <c r="LJD106" s="908"/>
      <c r="LJE106" s="838"/>
      <c r="LJF106" s="833"/>
      <c r="LJG106" s="833"/>
      <c r="LJH106" s="908"/>
      <c r="LJI106" s="838"/>
      <c r="LJJ106" s="833"/>
      <c r="LJK106" s="833"/>
      <c r="LJL106" s="908"/>
      <c r="LJM106" s="838"/>
      <c r="LJN106" s="833"/>
      <c r="LJO106" s="833"/>
      <c r="LJP106" s="908"/>
      <c r="LJQ106" s="838"/>
      <c r="LJR106" s="833"/>
      <c r="LJS106" s="833"/>
      <c r="LJT106" s="908"/>
      <c r="LJU106" s="838"/>
      <c r="LJV106" s="833"/>
      <c r="LJW106" s="833"/>
      <c r="LJX106" s="908"/>
      <c r="LJY106" s="838"/>
      <c r="LJZ106" s="833"/>
      <c r="LKA106" s="833"/>
      <c r="LKB106" s="908"/>
      <c r="LKC106" s="838"/>
      <c r="LKD106" s="833"/>
      <c r="LKE106" s="833"/>
      <c r="LKF106" s="908"/>
      <c r="LKG106" s="838"/>
      <c r="LKH106" s="833"/>
      <c r="LKI106" s="833"/>
      <c r="LKJ106" s="908"/>
      <c r="LKK106" s="838"/>
      <c r="LKL106" s="833"/>
      <c r="LKM106" s="833"/>
      <c r="LKN106" s="908"/>
      <c r="LKO106" s="838"/>
      <c r="LKP106" s="833"/>
      <c r="LKQ106" s="833"/>
      <c r="LKR106" s="908"/>
      <c r="LKS106" s="838"/>
      <c r="LKT106" s="833"/>
      <c r="LKU106" s="833"/>
      <c r="LKV106" s="908"/>
      <c r="LKW106" s="838"/>
      <c r="LKX106" s="833"/>
      <c r="LKY106" s="833"/>
      <c r="LKZ106" s="908"/>
      <c r="LLA106" s="838"/>
      <c r="LLB106" s="833"/>
      <c r="LLC106" s="833"/>
      <c r="LLD106" s="908"/>
      <c r="LLE106" s="838"/>
      <c r="LLF106" s="833"/>
      <c r="LLG106" s="833"/>
      <c r="LLH106" s="908"/>
      <c r="LLI106" s="838"/>
      <c r="LLJ106" s="833"/>
      <c r="LLK106" s="833"/>
      <c r="LLL106" s="908"/>
      <c r="LLM106" s="838"/>
      <c r="LLN106" s="833"/>
      <c r="LLO106" s="833"/>
      <c r="LLP106" s="908"/>
      <c r="LLQ106" s="838"/>
      <c r="LLR106" s="833"/>
      <c r="LLS106" s="833"/>
      <c r="LLT106" s="908"/>
      <c r="LLU106" s="838"/>
      <c r="LLV106" s="833"/>
      <c r="LLW106" s="833"/>
      <c r="LLX106" s="908"/>
      <c r="LLY106" s="838"/>
      <c r="LLZ106" s="833"/>
      <c r="LMA106" s="833"/>
      <c r="LMB106" s="908"/>
      <c r="LMC106" s="838"/>
      <c r="LMD106" s="833"/>
      <c r="LME106" s="833"/>
      <c r="LMF106" s="908"/>
      <c r="LMG106" s="838"/>
      <c r="LMH106" s="833"/>
      <c r="LMI106" s="833"/>
      <c r="LMJ106" s="908"/>
      <c r="LMK106" s="838"/>
      <c r="LML106" s="833"/>
      <c r="LMM106" s="833"/>
      <c r="LMN106" s="908"/>
      <c r="LMO106" s="838"/>
      <c r="LMP106" s="833"/>
      <c r="LMQ106" s="833"/>
      <c r="LMR106" s="908"/>
      <c r="LMS106" s="838"/>
      <c r="LMT106" s="833"/>
      <c r="LMU106" s="833"/>
      <c r="LMV106" s="908"/>
      <c r="LMW106" s="838"/>
      <c r="LMX106" s="833"/>
      <c r="LMY106" s="833"/>
      <c r="LMZ106" s="908"/>
      <c r="LNA106" s="838"/>
      <c r="LNB106" s="833"/>
      <c r="LNC106" s="833"/>
      <c r="LND106" s="908"/>
      <c r="LNE106" s="838"/>
      <c r="LNF106" s="833"/>
      <c r="LNG106" s="833"/>
      <c r="LNH106" s="908"/>
      <c r="LNI106" s="838"/>
      <c r="LNJ106" s="833"/>
      <c r="LNK106" s="833"/>
      <c r="LNL106" s="908"/>
      <c r="LNM106" s="838"/>
      <c r="LNN106" s="833"/>
      <c r="LNO106" s="833"/>
      <c r="LNP106" s="908"/>
      <c r="LNQ106" s="838"/>
      <c r="LNR106" s="833"/>
      <c r="LNS106" s="833"/>
      <c r="LNT106" s="908"/>
      <c r="LNU106" s="838"/>
      <c r="LNV106" s="833"/>
      <c r="LNW106" s="833"/>
      <c r="LNX106" s="908"/>
      <c r="LNY106" s="838"/>
      <c r="LNZ106" s="833"/>
      <c r="LOA106" s="833"/>
      <c r="LOB106" s="908"/>
      <c r="LOC106" s="838"/>
      <c r="LOD106" s="833"/>
      <c r="LOE106" s="833"/>
      <c r="LOF106" s="908"/>
      <c r="LOG106" s="838"/>
      <c r="LOH106" s="833"/>
      <c r="LOI106" s="833"/>
      <c r="LOJ106" s="908"/>
      <c r="LOK106" s="838"/>
      <c r="LOL106" s="833"/>
      <c r="LOM106" s="833"/>
      <c r="LON106" s="908"/>
      <c r="LOO106" s="838"/>
      <c r="LOP106" s="833"/>
      <c r="LOQ106" s="833"/>
      <c r="LOR106" s="908"/>
      <c r="LOS106" s="838"/>
      <c r="LOT106" s="833"/>
      <c r="LOU106" s="833"/>
      <c r="LOV106" s="908"/>
      <c r="LOW106" s="838"/>
      <c r="LOX106" s="833"/>
      <c r="LOY106" s="833"/>
      <c r="LOZ106" s="908"/>
      <c r="LPA106" s="838"/>
      <c r="LPB106" s="833"/>
      <c r="LPC106" s="833"/>
      <c r="LPD106" s="908"/>
      <c r="LPE106" s="838"/>
      <c r="LPF106" s="833"/>
      <c r="LPG106" s="833"/>
      <c r="LPH106" s="908"/>
      <c r="LPI106" s="838"/>
      <c r="LPJ106" s="833"/>
      <c r="LPK106" s="833"/>
      <c r="LPL106" s="908"/>
      <c r="LPM106" s="838"/>
      <c r="LPN106" s="833"/>
      <c r="LPO106" s="833"/>
      <c r="LPP106" s="908"/>
      <c r="LPQ106" s="838"/>
      <c r="LPR106" s="833"/>
      <c r="LPS106" s="833"/>
      <c r="LPT106" s="908"/>
      <c r="LPU106" s="838"/>
      <c r="LPV106" s="833"/>
      <c r="LPW106" s="833"/>
      <c r="LPX106" s="908"/>
      <c r="LPY106" s="838"/>
      <c r="LPZ106" s="833"/>
      <c r="LQA106" s="833"/>
      <c r="LQB106" s="908"/>
      <c r="LQC106" s="838"/>
      <c r="LQD106" s="833"/>
      <c r="LQE106" s="833"/>
      <c r="LQF106" s="908"/>
      <c r="LQG106" s="838"/>
      <c r="LQH106" s="833"/>
      <c r="LQI106" s="833"/>
      <c r="LQJ106" s="908"/>
      <c r="LQK106" s="838"/>
      <c r="LQL106" s="833"/>
      <c r="LQM106" s="833"/>
      <c r="LQN106" s="908"/>
      <c r="LQO106" s="838"/>
      <c r="LQP106" s="833"/>
      <c r="LQQ106" s="833"/>
      <c r="LQR106" s="908"/>
      <c r="LQS106" s="838"/>
      <c r="LQT106" s="833"/>
      <c r="LQU106" s="833"/>
      <c r="LQV106" s="908"/>
      <c r="LQW106" s="838"/>
      <c r="LQX106" s="833"/>
      <c r="LQY106" s="833"/>
      <c r="LQZ106" s="908"/>
      <c r="LRA106" s="838"/>
      <c r="LRB106" s="833"/>
      <c r="LRC106" s="833"/>
      <c r="LRD106" s="908"/>
      <c r="LRE106" s="838"/>
      <c r="LRF106" s="833"/>
      <c r="LRG106" s="833"/>
      <c r="LRH106" s="908"/>
      <c r="LRI106" s="838"/>
      <c r="LRJ106" s="833"/>
      <c r="LRK106" s="833"/>
      <c r="LRL106" s="908"/>
      <c r="LRM106" s="838"/>
      <c r="LRN106" s="833"/>
      <c r="LRO106" s="833"/>
      <c r="LRP106" s="908"/>
      <c r="LRQ106" s="838"/>
      <c r="LRR106" s="833"/>
      <c r="LRS106" s="833"/>
      <c r="LRT106" s="908"/>
      <c r="LRU106" s="838"/>
      <c r="LRV106" s="833"/>
      <c r="LRW106" s="833"/>
      <c r="LRX106" s="908"/>
      <c r="LRY106" s="838"/>
      <c r="LRZ106" s="833"/>
      <c r="LSA106" s="833"/>
      <c r="LSB106" s="908"/>
      <c r="LSC106" s="838"/>
      <c r="LSD106" s="833"/>
      <c r="LSE106" s="833"/>
      <c r="LSF106" s="908"/>
      <c r="LSG106" s="838"/>
      <c r="LSH106" s="833"/>
      <c r="LSI106" s="833"/>
      <c r="LSJ106" s="908"/>
      <c r="LSK106" s="838"/>
      <c r="LSL106" s="833"/>
      <c r="LSM106" s="833"/>
      <c r="LSN106" s="908"/>
      <c r="LSO106" s="838"/>
      <c r="LSP106" s="833"/>
      <c r="LSQ106" s="833"/>
      <c r="LSR106" s="908"/>
      <c r="LSS106" s="838"/>
      <c r="LST106" s="833"/>
      <c r="LSU106" s="833"/>
      <c r="LSV106" s="908"/>
      <c r="LSW106" s="838"/>
      <c r="LSX106" s="833"/>
      <c r="LSY106" s="833"/>
      <c r="LSZ106" s="908"/>
      <c r="LTA106" s="838"/>
      <c r="LTB106" s="833"/>
      <c r="LTC106" s="833"/>
      <c r="LTD106" s="908"/>
      <c r="LTE106" s="838"/>
      <c r="LTF106" s="833"/>
      <c r="LTG106" s="833"/>
      <c r="LTH106" s="908"/>
      <c r="LTI106" s="838"/>
      <c r="LTJ106" s="833"/>
      <c r="LTK106" s="833"/>
      <c r="LTL106" s="908"/>
      <c r="LTM106" s="838"/>
      <c r="LTN106" s="833"/>
      <c r="LTO106" s="833"/>
      <c r="LTP106" s="908"/>
      <c r="LTQ106" s="838"/>
      <c r="LTR106" s="833"/>
      <c r="LTS106" s="833"/>
      <c r="LTT106" s="908"/>
      <c r="LTU106" s="838"/>
      <c r="LTV106" s="833"/>
      <c r="LTW106" s="833"/>
      <c r="LTX106" s="908"/>
      <c r="LTY106" s="838"/>
      <c r="LTZ106" s="833"/>
      <c r="LUA106" s="833"/>
      <c r="LUB106" s="908"/>
      <c r="LUC106" s="838"/>
      <c r="LUD106" s="833"/>
      <c r="LUE106" s="833"/>
      <c r="LUF106" s="908"/>
      <c r="LUG106" s="838"/>
      <c r="LUH106" s="833"/>
      <c r="LUI106" s="833"/>
      <c r="LUJ106" s="908"/>
      <c r="LUK106" s="838"/>
      <c r="LUL106" s="833"/>
      <c r="LUM106" s="833"/>
      <c r="LUN106" s="908"/>
      <c r="LUO106" s="838"/>
      <c r="LUP106" s="833"/>
      <c r="LUQ106" s="833"/>
      <c r="LUR106" s="908"/>
      <c r="LUS106" s="838"/>
      <c r="LUT106" s="833"/>
      <c r="LUU106" s="833"/>
      <c r="LUV106" s="908"/>
      <c r="LUW106" s="838"/>
      <c r="LUX106" s="833"/>
      <c r="LUY106" s="833"/>
      <c r="LUZ106" s="908"/>
      <c r="LVA106" s="838"/>
      <c r="LVB106" s="833"/>
      <c r="LVC106" s="833"/>
      <c r="LVD106" s="908"/>
      <c r="LVE106" s="838"/>
      <c r="LVF106" s="833"/>
      <c r="LVG106" s="833"/>
      <c r="LVH106" s="908"/>
      <c r="LVI106" s="838"/>
      <c r="LVJ106" s="833"/>
      <c r="LVK106" s="833"/>
      <c r="LVL106" s="908"/>
      <c r="LVM106" s="838"/>
      <c r="LVN106" s="833"/>
      <c r="LVO106" s="833"/>
      <c r="LVP106" s="908"/>
      <c r="LVQ106" s="838"/>
      <c r="LVR106" s="833"/>
      <c r="LVS106" s="833"/>
      <c r="LVT106" s="908"/>
      <c r="LVU106" s="838"/>
      <c r="LVV106" s="833"/>
      <c r="LVW106" s="833"/>
      <c r="LVX106" s="908"/>
      <c r="LVY106" s="838"/>
      <c r="LVZ106" s="833"/>
      <c r="LWA106" s="833"/>
      <c r="LWB106" s="908"/>
      <c r="LWC106" s="838"/>
      <c r="LWD106" s="833"/>
      <c r="LWE106" s="833"/>
      <c r="LWF106" s="908"/>
      <c r="LWG106" s="838"/>
      <c r="LWH106" s="833"/>
      <c r="LWI106" s="833"/>
      <c r="LWJ106" s="908"/>
      <c r="LWK106" s="838"/>
      <c r="LWL106" s="833"/>
      <c r="LWM106" s="833"/>
      <c r="LWN106" s="908"/>
      <c r="LWO106" s="838"/>
      <c r="LWP106" s="833"/>
      <c r="LWQ106" s="833"/>
      <c r="LWR106" s="908"/>
      <c r="LWS106" s="838"/>
      <c r="LWT106" s="833"/>
      <c r="LWU106" s="833"/>
      <c r="LWV106" s="908"/>
      <c r="LWW106" s="838"/>
      <c r="LWX106" s="833"/>
      <c r="LWY106" s="833"/>
      <c r="LWZ106" s="908"/>
      <c r="LXA106" s="838"/>
      <c r="LXB106" s="833"/>
      <c r="LXC106" s="833"/>
      <c r="LXD106" s="908"/>
      <c r="LXE106" s="838"/>
      <c r="LXF106" s="833"/>
      <c r="LXG106" s="833"/>
      <c r="LXH106" s="908"/>
      <c r="LXI106" s="838"/>
      <c r="LXJ106" s="833"/>
      <c r="LXK106" s="833"/>
      <c r="LXL106" s="908"/>
      <c r="LXM106" s="838"/>
      <c r="LXN106" s="833"/>
      <c r="LXO106" s="833"/>
      <c r="LXP106" s="908"/>
      <c r="LXQ106" s="838"/>
      <c r="LXR106" s="833"/>
      <c r="LXS106" s="833"/>
      <c r="LXT106" s="908"/>
      <c r="LXU106" s="838"/>
      <c r="LXV106" s="833"/>
      <c r="LXW106" s="833"/>
      <c r="LXX106" s="908"/>
      <c r="LXY106" s="838"/>
      <c r="LXZ106" s="833"/>
      <c r="LYA106" s="833"/>
      <c r="LYB106" s="908"/>
      <c r="LYC106" s="838"/>
      <c r="LYD106" s="833"/>
      <c r="LYE106" s="833"/>
      <c r="LYF106" s="908"/>
      <c r="LYG106" s="838"/>
      <c r="LYH106" s="833"/>
      <c r="LYI106" s="833"/>
      <c r="LYJ106" s="908"/>
      <c r="LYK106" s="838"/>
      <c r="LYL106" s="833"/>
      <c r="LYM106" s="833"/>
      <c r="LYN106" s="908"/>
      <c r="LYO106" s="838"/>
      <c r="LYP106" s="833"/>
      <c r="LYQ106" s="833"/>
      <c r="LYR106" s="908"/>
      <c r="LYS106" s="838"/>
      <c r="LYT106" s="833"/>
      <c r="LYU106" s="833"/>
      <c r="LYV106" s="908"/>
      <c r="LYW106" s="838"/>
      <c r="LYX106" s="833"/>
      <c r="LYY106" s="833"/>
      <c r="LYZ106" s="908"/>
      <c r="LZA106" s="838"/>
      <c r="LZB106" s="833"/>
      <c r="LZC106" s="833"/>
      <c r="LZD106" s="908"/>
      <c r="LZE106" s="838"/>
      <c r="LZF106" s="833"/>
      <c r="LZG106" s="833"/>
      <c r="LZH106" s="908"/>
      <c r="LZI106" s="838"/>
      <c r="LZJ106" s="833"/>
      <c r="LZK106" s="833"/>
      <c r="LZL106" s="908"/>
      <c r="LZM106" s="838"/>
      <c r="LZN106" s="833"/>
      <c r="LZO106" s="833"/>
      <c r="LZP106" s="908"/>
      <c r="LZQ106" s="838"/>
      <c r="LZR106" s="833"/>
      <c r="LZS106" s="833"/>
      <c r="LZT106" s="908"/>
      <c r="LZU106" s="838"/>
      <c r="LZV106" s="833"/>
      <c r="LZW106" s="833"/>
      <c r="LZX106" s="908"/>
      <c r="LZY106" s="838"/>
      <c r="LZZ106" s="833"/>
      <c r="MAA106" s="833"/>
      <c r="MAB106" s="908"/>
      <c r="MAC106" s="838"/>
      <c r="MAD106" s="833"/>
      <c r="MAE106" s="833"/>
      <c r="MAF106" s="908"/>
      <c r="MAG106" s="838"/>
      <c r="MAH106" s="833"/>
      <c r="MAI106" s="833"/>
      <c r="MAJ106" s="908"/>
      <c r="MAK106" s="838"/>
      <c r="MAL106" s="833"/>
      <c r="MAM106" s="833"/>
      <c r="MAN106" s="908"/>
      <c r="MAO106" s="838"/>
      <c r="MAP106" s="833"/>
      <c r="MAQ106" s="833"/>
      <c r="MAR106" s="908"/>
      <c r="MAS106" s="838"/>
      <c r="MAT106" s="833"/>
      <c r="MAU106" s="833"/>
      <c r="MAV106" s="908"/>
      <c r="MAW106" s="838"/>
      <c r="MAX106" s="833"/>
      <c r="MAY106" s="833"/>
      <c r="MAZ106" s="908"/>
      <c r="MBA106" s="838"/>
      <c r="MBB106" s="833"/>
      <c r="MBC106" s="833"/>
      <c r="MBD106" s="908"/>
      <c r="MBE106" s="838"/>
      <c r="MBF106" s="833"/>
      <c r="MBG106" s="833"/>
      <c r="MBH106" s="908"/>
      <c r="MBI106" s="838"/>
      <c r="MBJ106" s="833"/>
      <c r="MBK106" s="833"/>
      <c r="MBL106" s="908"/>
      <c r="MBM106" s="838"/>
      <c r="MBN106" s="833"/>
      <c r="MBO106" s="833"/>
      <c r="MBP106" s="908"/>
      <c r="MBQ106" s="838"/>
      <c r="MBR106" s="833"/>
      <c r="MBS106" s="833"/>
      <c r="MBT106" s="908"/>
      <c r="MBU106" s="838"/>
      <c r="MBV106" s="833"/>
      <c r="MBW106" s="833"/>
      <c r="MBX106" s="908"/>
      <c r="MBY106" s="838"/>
      <c r="MBZ106" s="833"/>
      <c r="MCA106" s="833"/>
      <c r="MCB106" s="908"/>
      <c r="MCC106" s="838"/>
      <c r="MCD106" s="833"/>
      <c r="MCE106" s="833"/>
      <c r="MCF106" s="908"/>
      <c r="MCG106" s="838"/>
      <c r="MCH106" s="833"/>
      <c r="MCI106" s="833"/>
      <c r="MCJ106" s="908"/>
      <c r="MCK106" s="838"/>
      <c r="MCL106" s="833"/>
      <c r="MCM106" s="833"/>
      <c r="MCN106" s="908"/>
      <c r="MCO106" s="838"/>
      <c r="MCP106" s="833"/>
      <c r="MCQ106" s="833"/>
      <c r="MCR106" s="908"/>
      <c r="MCS106" s="838"/>
      <c r="MCT106" s="833"/>
      <c r="MCU106" s="833"/>
      <c r="MCV106" s="908"/>
      <c r="MCW106" s="838"/>
      <c r="MCX106" s="833"/>
      <c r="MCY106" s="833"/>
      <c r="MCZ106" s="908"/>
      <c r="MDA106" s="838"/>
      <c r="MDB106" s="833"/>
      <c r="MDC106" s="833"/>
      <c r="MDD106" s="908"/>
      <c r="MDE106" s="838"/>
      <c r="MDF106" s="833"/>
      <c r="MDG106" s="833"/>
      <c r="MDH106" s="908"/>
      <c r="MDI106" s="838"/>
      <c r="MDJ106" s="833"/>
      <c r="MDK106" s="833"/>
      <c r="MDL106" s="908"/>
      <c r="MDM106" s="838"/>
      <c r="MDN106" s="833"/>
      <c r="MDO106" s="833"/>
      <c r="MDP106" s="908"/>
      <c r="MDQ106" s="838"/>
      <c r="MDR106" s="833"/>
      <c r="MDS106" s="833"/>
      <c r="MDT106" s="908"/>
      <c r="MDU106" s="838"/>
      <c r="MDV106" s="833"/>
      <c r="MDW106" s="833"/>
      <c r="MDX106" s="908"/>
      <c r="MDY106" s="838"/>
      <c r="MDZ106" s="833"/>
      <c r="MEA106" s="833"/>
      <c r="MEB106" s="908"/>
      <c r="MEC106" s="838"/>
      <c r="MED106" s="833"/>
      <c r="MEE106" s="833"/>
      <c r="MEF106" s="908"/>
      <c r="MEG106" s="838"/>
      <c r="MEH106" s="833"/>
      <c r="MEI106" s="833"/>
      <c r="MEJ106" s="908"/>
      <c r="MEK106" s="838"/>
      <c r="MEL106" s="833"/>
      <c r="MEM106" s="833"/>
      <c r="MEN106" s="908"/>
      <c r="MEO106" s="838"/>
      <c r="MEP106" s="833"/>
      <c r="MEQ106" s="833"/>
      <c r="MER106" s="908"/>
      <c r="MES106" s="838"/>
      <c r="MET106" s="833"/>
      <c r="MEU106" s="833"/>
      <c r="MEV106" s="908"/>
      <c r="MEW106" s="838"/>
      <c r="MEX106" s="833"/>
      <c r="MEY106" s="833"/>
      <c r="MEZ106" s="908"/>
      <c r="MFA106" s="838"/>
      <c r="MFB106" s="833"/>
      <c r="MFC106" s="833"/>
      <c r="MFD106" s="908"/>
      <c r="MFE106" s="838"/>
      <c r="MFF106" s="833"/>
      <c r="MFG106" s="833"/>
      <c r="MFH106" s="908"/>
      <c r="MFI106" s="838"/>
      <c r="MFJ106" s="833"/>
      <c r="MFK106" s="833"/>
      <c r="MFL106" s="908"/>
      <c r="MFM106" s="838"/>
      <c r="MFN106" s="833"/>
      <c r="MFO106" s="833"/>
      <c r="MFP106" s="908"/>
      <c r="MFQ106" s="838"/>
      <c r="MFR106" s="833"/>
      <c r="MFS106" s="833"/>
      <c r="MFT106" s="908"/>
      <c r="MFU106" s="838"/>
      <c r="MFV106" s="833"/>
      <c r="MFW106" s="833"/>
      <c r="MFX106" s="908"/>
      <c r="MFY106" s="838"/>
      <c r="MFZ106" s="833"/>
      <c r="MGA106" s="833"/>
      <c r="MGB106" s="908"/>
      <c r="MGC106" s="838"/>
      <c r="MGD106" s="833"/>
      <c r="MGE106" s="833"/>
      <c r="MGF106" s="908"/>
      <c r="MGG106" s="838"/>
      <c r="MGH106" s="833"/>
      <c r="MGI106" s="833"/>
      <c r="MGJ106" s="908"/>
      <c r="MGK106" s="838"/>
      <c r="MGL106" s="833"/>
      <c r="MGM106" s="833"/>
      <c r="MGN106" s="908"/>
      <c r="MGO106" s="838"/>
      <c r="MGP106" s="833"/>
      <c r="MGQ106" s="833"/>
      <c r="MGR106" s="908"/>
      <c r="MGS106" s="838"/>
      <c r="MGT106" s="833"/>
      <c r="MGU106" s="833"/>
      <c r="MGV106" s="908"/>
      <c r="MGW106" s="838"/>
      <c r="MGX106" s="833"/>
      <c r="MGY106" s="833"/>
      <c r="MGZ106" s="908"/>
      <c r="MHA106" s="838"/>
      <c r="MHB106" s="833"/>
      <c r="MHC106" s="833"/>
      <c r="MHD106" s="908"/>
      <c r="MHE106" s="838"/>
      <c r="MHF106" s="833"/>
      <c r="MHG106" s="833"/>
      <c r="MHH106" s="908"/>
      <c r="MHI106" s="838"/>
      <c r="MHJ106" s="833"/>
      <c r="MHK106" s="833"/>
      <c r="MHL106" s="908"/>
      <c r="MHM106" s="838"/>
      <c r="MHN106" s="833"/>
      <c r="MHO106" s="833"/>
      <c r="MHP106" s="908"/>
      <c r="MHQ106" s="838"/>
      <c r="MHR106" s="833"/>
      <c r="MHS106" s="833"/>
      <c r="MHT106" s="908"/>
      <c r="MHU106" s="838"/>
      <c r="MHV106" s="833"/>
      <c r="MHW106" s="833"/>
      <c r="MHX106" s="908"/>
      <c r="MHY106" s="838"/>
      <c r="MHZ106" s="833"/>
      <c r="MIA106" s="833"/>
      <c r="MIB106" s="908"/>
      <c r="MIC106" s="838"/>
      <c r="MID106" s="833"/>
      <c r="MIE106" s="833"/>
      <c r="MIF106" s="908"/>
      <c r="MIG106" s="838"/>
      <c r="MIH106" s="833"/>
      <c r="MII106" s="833"/>
      <c r="MIJ106" s="908"/>
      <c r="MIK106" s="838"/>
      <c r="MIL106" s="833"/>
      <c r="MIM106" s="833"/>
      <c r="MIN106" s="908"/>
      <c r="MIO106" s="838"/>
      <c r="MIP106" s="833"/>
      <c r="MIQ106" s="833"/>
      <c r="MIR106" s="908"/>
      <c r="MIS106" s="838"/>
      <c r="MIT106" s="833"/>
      <c r="MIU106" s="833"/>
      <c r="MIV106" s="908"/>
      <c r="MIW106" s="838"/>
      <c r="MIX106" s="833"/>
      <c r="MIY106" s="833"/>
      <c r="MIZ106" s="908"/>
      <c r="MJA106" s="838"/>
      <c r="MJB106" s="833"/>
      <c r="MJC106" s="833"/>
      <c r="MJD106" s="908"/>
      <c r="MJE106" s="838"/>
      <c r="MJF106" s="833"/>
      <c r="MJG106" s="833"/>
      <c r="MJH106" s="908"/>
      <c r="MJI106" s="838"/>
      <c r="MJJ106" s="833"/>
      <c r="MJK106" s="833"/>
      <c r="MJL106" s="908"/>
      <c r="MJM106" s="838"/>
      <c r="MJN106" s="833"/>
      <c r="MJO106" s="833"/>
      <c r="MJP106" s="908"/>
      <c r="MJQ106" s="838"/>
      <c r="MJR106" s="833"/>
      <c r="MJS106" s="833"/>
      <c r="MJT106" s="908"/>
      <c r="MJU106" s="838"/>
      <c r="MJV106" s="833"/>
      <c r="MJW106" s="833"/>
      <c r="MJX106" s="908"/>
      <c r="MJY106" s="838"/>
      <c r="MJZ106" s="833"/>
      <c r="MKA106" s="833"/>
      <c r="MKB106" s="908"/>
      <c r="MKC106" s="838"/>
      <c r="MKD106" s="833"/>
      <c r="MKE106" s="833"/>
      <c r="MKF106" s="908"/>
      <c r="MKG106" s="838"/>
      <c r="MKH106" s="833"/>
      <c r="MKI106" s="833"/>
      <c r="MKJ106" s="908"/>
      <c r="MKK106" s="838"/>
      <c r="MKL106" s="833"/>
      <c r="MKM106" s="833"/>
      <c r="MKN106" s="908"/>
      <c r="MKO106" s="838"/>
      <c r="MKP106" s="833"/>
      <c r="MKQ106" s="833"/>
      <c r="MKR106" s="908"/>
      <c r="MKS106" s="838"/>
      <c r="MKT106" s="833"/>
      <c r="MKU106" s="833"/>
      <c r="MKV106" s="908"/>
      <c r="MKW106" s="838"/>
      <c r="MKX106" s="833"/>
      <c r="MKY106" s="833"/>
      <c r="MKZ106" s="908"/>
      <c r="MLA106" s="838"/>
      <c r="MLB106" s="833"/>
      <c r="MLC106" s="833"/>
      <c r="MLD106" s="908"/>
      <c r="MLE106" s="838"/>
      <c r="MLF106" s="833"/>
      <c r="MLG106" s="833"/>
      <c r="MLH106" s="908"/>
      <c r="MLI106" s="838"/>
      <c r="MLJ106" s="833"/>
      <c r="MLK106" s="833"/>
      <c r="MLL106" s="908"/>
      <c r="MLM106" s="838"/>
      <c r="MLN106" s="833"/>
      <c r="MLO106" s="833"/>
      <c r="MLP106" s="908"/>
      <c r="MLQ106" s="838"/>
      <c r="MLR106" s="833"/>
      <c r="MLS106" s="833"/>
      <c r="MLT106" s="908"/>
      <c r="MLU106" s="838"/>
      <c r="MLV106" s="833"/>
      <c r="MLW106" s="833"/>
      <c r="MLX106" s="908"/>
      <c r="MLY106" s="838"/>
      <c r="MLZ106" s="833"/>
      <c r="MMA106" s="833"/>
      <c r="MMB106" s="908"/>
      <c r="MMC106" s="838"/>
      <c r="MMD106" s="833"/>
      <c r="MME106" s="833"/>
      <c r="MMF106" s="908"/>
      <c r="MMG106" s="838"/>
      <c r="MMH106" s="833"/>
      <c r="MMI106" s="833"/>
      <c r="MMJ106" s="908"/>
      <c r="MMK106" s="838"/>
      <c r="MML106" s="833"/>
      <c r="MMM106" s="833"/>
      <c r="MMN106" s="908"/>
      <c r="MMO106" s="838"/>
      <c r="MMP106" s="833"/>
      <c r="MMQ106" s="833"/>
      <c r="MMR106" s="908"/>
      <c r="MMS106" s="838"/>
      <c r="MMT106" s="833"/>
      <c r="MMU106" s="833"/>
      <c r="MMV106" s="908"/>
      <c r="MMW106" s="838"/>
      <c r="MMX106" s="833"/>
      <c r="MMY106" s="833"/>
      <c r="MMZ106" s="908"/>
      <c r="MNA106" s="838"/>
      <c r="MNB106" s="833"/>
      <c r="MNC106" s="833"/>
      <c r="MND106" s="908"/>
      <c r="MNE106" s="838"/>
      <c r="MNF106" s="833"/>
      <c r="MNG106" s="833"/>
      <c r="MNH106" s="908"/>
      <c r="MNI106" s="838"/>
      <c r="MNJ106" s="833"/>
      <c r="MNK106" s="833"/>
      <c r="MNL106" s="908"/>
      <c r="MNM106" s="838"/>
      <c r="MNN106" s="833"/>
      <c r="MNO106" s="833"/>
      <c r="MNP106" s="908"/>
      <c r="MNQ106" s="838"/>
      <c r="MNR106" s="833"/>
      <c r="MNS106" s="833"/>
      <c r="MNT106" s="908"/>
      <c r="MNU106" s="838"/>
      <c r="MNV106" s="833"/>
      <c r="MNW106" s="833"/>
      <c r="MNX106" s="908"/>
      <c r="MNY106" s="838"/>
      <c r="MNZ106" s="833"/>
      <c r="MOA106" s="833"/>
      <c r="MOB106" s="908"/>
      <c r="MOC106" s="838"/>
      <c r="MOD106" s="833"/>
      <c r="MOE106" s="833"/>
      <c r="MOF106" s="908"/>
      <c r="MOG106" s="838"/>
      <c r="MOH106" s="833"/>
      <c r="MOI106" s="833"/>
      <c r="MOJ106" s="908"/>
      <c r="MOK106" s="838"/>
      <c r="MOL106" s="833"/>
      <c r="MOM106" s="833"/>
      <c r="MON106" s="908"/>
      <c r="MOO106" s="838"/>
      <c r="MOP106" s="833"/>
      <c r="MOQ106" s="833"/>
      <c r="MOR106" s="908"/>
      <c r="MOS106" s="838"/>
      <c r="MOT106" s="833"/>
      <c r="MOU106" s="833"/>
      <c r="MOV106" s="908"/>
      <c r="MOW106" s="838"/>
      <c r="MOX106" s="833"/>
      <c r="MOY106" s="833"/>
      <c r="MOZ106" s="908"/>
      <c r="MPA106" s="838"/>
      <c r="MPB106" s="833"/>
      <c r="MPC106" s="833"/>
      <c r="MPD106" s="908"/>
      <c r="MPE106" s="838"/>
      <c r="MPF106" s="833"/>
      <c r="MPG106" s="833"/>
      <c r="MPH106" s="908"/>
      <c r="MPI106" s="838"/>
      <c r="MPJ106" s="833"/>
      <c r="MPK106" s="833"/>
      <c r="MPL106" s="908"/>
      <c r="MPM106" s="838"/>
      <c r="MPN106" s="833"/>
      <c r="MPO106" s="833"/>
      <c r="MPP106" s="908"/>
      <c r="MPQ106" s="838"/>
      <c r="MPR106" s="833"/>
      <c r="MPS106" s="833"/>
      <c r="MPT106" s="908"/>
      <c r="MPU106" s="838"/>
      <c r="MPV106" s="833"/>
      <c r="MPW106" s="833"/>
      <c r="MPX106" s="908"/>
      <c r="MPY106" s="838"/>
      <c r="MPZ106" s="833"/>
      <c r="MQA106" s="833"/>
      <c r="MQB106" s="908"/>
      <c r="MQC106" s="838"/>
      <c r="MQD106" s="833"/>
      <c r="MQE106" s="833"/>
      <c r="MQF106" s="908"/>
      <c r="MQG106" s="838"/>
      <c r="MQH106" s="833"/>
      <c r="MQI106" s="833"/>
      <c r="MQJ106" s="908"/>
      <c r="MQK106" s="838"/>
      <c r="MQL106" s="833"/>
      <c r="MQM106" s="833"/>
      <c r="MQN106" s="908"/>
      <c r="MQO106" s="838"/>
      <c r="MQP106" s="833"/>
      <c r="MQQ106" s="833"/>
      <c r="MQR106" s="908"/>
      <c r="MQS106" s="838"/>
      <c r="MQT106" s="833"/>
      <c r="MQU106" s="833"/>
      <c r="MQV106" s="908"/>
      <c r="MQW106" s="838"/>
      <c r="MQX106" s="833"/>
      <c r="MQY106" s="833"/>
      <c r="MQZ106" s="908"/>
      <c r="MRA106" s="838"/>
      <c r="MRB106" s="833"/>
      <c r="MRC106" s="833"/>
      <c r="MRD106" s="908"/>
      <c r="MRE106" s="838"/>
      <c r="MRF106" s="833"/>
      <c r="MRG106" s="833"/>
      <c r="MRH106" s="908"/>
      <c r="MRI106" s="838"/>
      <c r="MRJ106" s="833"/>
      <c r="MRK106" s="833"/>
      <c r="MRL106" s="908"/>
      <c r="MRM106" s="838"/>
      <c r="MRN106" s="833"/>
      <c r="MRO106" s="833"/>
      <c r="MRP106" s="908"/>
      <c r="MRQ106" s="838"/>
      <c r="MRR106" s="833"/>
      <c r="MRS106" s="833"/>
      <c r="MRT106" s="908"/>
      <c r="MRU106" s="838"/>
      <c r="MRV106" s="833"/>
      <c r="MRW106" s="833"/>
      <c r="MRX106" s="908"/>
      <c r="MRY106" s="838"/>
      <c r="MRZ106" s="833"/>
      <c r="MSA106" s="833"/>
      <c r="MSB106" s="908"/>
      <c r="MSC106" s="838"/>
      <c r="MSD106" s="833"/>
      <c r="MSE106" s="833"/>
      <c r="MSF106" s="908"/>
      <c r="MSG106" s="838"/>
      <c r="MSH106" s="833"/>
      <c r="MSI106" s="833"/>
      <c r="MSJ106" s="908"/>
      <c r="MSK106" s="838"/>
      <c r="MSL106" s="833"/>
      <c r="MSM106" s="833"/>
      <c r="MSN106" s="908"/>
      <c r="MSO106" s="838"/>
      <c r="MSP106" s="833"/>
      <c r="MSQ106" s="833"/>
      <c r="MSR106" s="908"/>
      <c r="MSS106" s="838"/>
      <c r="MST106" s="833"/>
      <c r="MSU106" s="833"/>
      <c r="MSV106" s="908"/>
      <c r="MSW106" s="838"/>
      <c r="MSX106" s="833"/>
      <c r="MSY106" s="833"/>
      <c r="MSZ106" s="908"/>
      <c r="MTA106" s="838"/>
      <c r="MTB106" s="833"/>
      <c r="MTC106" s="833"/>
      <c r="MTD106" s="908"/>
      <c r="MTE106" s="838"/>
      <c r="MTF106" s="833"/>
      <c r="MTG106" s="833"/>
      <c r="MTH106" s="908"/>
      <c r="MTI106" s="838"/>
      <c r="MTJ106" s="833"/>
      <c r="MTK106" s="833"/>
      <c r="MTL106" s="908"/>
      <c r="MTM106" s="838"/>
      <c r="MTN106" s="833"/>
      <c r="MTO106" s="833"/>
      <c r="MTP106" s="908"/>
      <c r="MTQ106" s="838"/>
      <c r="MTR106" s="833"/>
      <c r="MTS106" s="833"/>
      <c r="MTT106" s="908"/>
      <c r="MTU106" s="838"/>
      <c r="MTV106" s="833"/>
      <c r="MTW106" s="833"/>
      <c r="MTX106" s="908"/>
      <c r="MTY106" s="838"/>
      <c r="MTZ106" s="833"/>
      <c r="MUA106" s="833"/>
      <c r="MUB106" s="908"/>
      <c r="MUC106" s="838"/>
      <c r="MUD106" s="833"/>
      <c r="MUE106" s="833"/>
      <c r="MUF106" s="908"/>
      <c r="MUG106" s="838"/>
      <c r="MUH106" s="833"/>
      <c r="MUI106" s="833"/>
      <c r="MUJ106" s="908"/>
      <c r="MUK106" s="838"/>
      <c r="MUL106" s="833"/>
      <c r="MUM106" s="833"/>
      <c r="MUN106" s="908"/>
      <c r="MUO106" s="838"/>
      <c r="MUP106" s="833"/>
      <c r="MUQ106" s="833"/>
      <c r="MUR106" s="908"/>
      <c r="MUS106" s="838"/>
      <c r="MUT106" s="833"/>
      <c r="MUU106" s="833"/>
      <c r="MUV106" s="908"/>
      <c r="MUW106" s="838"/>
      <c r="MUX106" s="833"/>
      <c r="MUY106" s="833"/>
      <c r="MUZ106" s="908"/>
      <c r="MVA106" s="838"/>
      <c r="MVB106" s="833"/>
      <c r="MVC106" s="833"/>
      <c r="MVD106" s="908"/>
      <c r="MVE106" s="838"/>
      <c r="MVF106" s="833"/>
      <c r="MVG106" s="833"/>
      <c r="MVH106" s="908"/>
      <c r="MVI106" s="838"/>
      <c r="MVJ106" s="833"/>
      <c r="MVK106" s="833"/>
      <c r="MVL106" s="908"/>
      <c r="MVM106" s="838"/>
      <c r="MVN106" s="833"/>
      <c r="MVO106" s="833"/>
      <c r="MVP106" s="908"/>
      <c r="MVQ106" s="838"/>
      <c r="MVR106" s="833"/>
      <c r="MVS106" s="833"/>
      <c r="MVT106" s="908"/>
      <c r="MVU106" s="838"/>
      <c r="MVV106" s="833"/>
      <c r="MVW106" s="833"/>
      <c r="MVX106" s="908"/>
      <c r="MVY106" s="838"/>
      <c r="MVZ106" s="833"/>
      <c r="MWA106" s="833"/>
      <c r="MWB106" s="908"/>
      <c r="MWC106" s="838"/>
      <c r="MWD106" s="833"/>
      <c r="MWE106" s="833"/>
      <c r="MWF106" s="908"/>
      <c r="MWG106" s="838"/>
      <c r="MWH106" s="833"/>
      <c r="MWI106" s="833"/>
      <c r="MWJ106" s="908"/>
      <c r="MWK106" s="838"/>
      <c r="MWL106" s="833"/>
      <c r="MWM106" s="833"/>
      <c r="MWN106" s="908"/>
      <c r="MWO106" s="838"/>
      <c r="MWP106" s="833"/>
      <c r="MWQ106" s="833"/>
      <c r="MWR106" s="908"/>
      <c r="MWS106" s="838"/>
      <c r="MWT106" s="833"/>
      <c r="MWU106" s="833"/>
      <c r="MWV106" s="908"/>
      <c r="MWW106" s="838"/>
      <c r="MWX106" s="833"/>
      <c r="MWY106" s="833"/>
      <c r="MWZ106" s="908"/>
      <c r="MXA106" s="838"/>
      <c r="MXB106" s="833"/>
      <c r="MXC106" s="833"/>
      <c r="MXD106" s="908"/>
      <c r="MXE106" s="838"/>
      <c r="MXF106" s="833"/>
      <c r="MXG106" s="833"/>
      <c r="MXH106" s="908"/>
      <c r="MXI106" s="838"/>
      <c r="MXJ106" s="833"/>
      <c r="MXK106" s="833"/>
      <c r="MXL106" s="908"/>
      <c r="MXM106" s="838"/>
      <c r="MXN106" s="833"/>
      <c r="MXO106" s="833"/>
      <c r="MXP106" s="908"/>
      <c r="MXQ106" s="838"/>
      <c r="MXR106" s="833"/>
      <c r="MXS106" s="833"/>
      <c r="MXT106" s="908"/>
      <c r="MXU106" s="838"/>
      <c r="MXV106" s="833"/>
      <c r="MXW106" s="833"/>
      <c r="MXX106" s="908"/>
      <c r="MXY106" s="838"/>
      <c r="MXZ106" s="833"/>
      <c r="MYA106" s="833"/>
      <c r="MYB106" s="908"/>
      <c r="MYC106" s="838"/>
      <c r="MYD106" s="833"/>
      <c r="MYE106" s="833"/>
      <c r="MYF106" s="908"/>
      <c r="MYG106" s="838"/>
      <c r="MYH106" s="833"/>
      <c r="MYI106" s="833"/>
      <c r="MYJ106" s="908"/>
      <c r="MYK106" s="838"/>
      <c r="MYL106" s="833"/>
      <c r="MYM106" s="833"/>
      <c r="MYN106" s="908"/>
      <c r="MYO106" s="838"/>
      <c r="MYP106" s="833"/>
      <c r="MYQ106" s="833"/>
      <c r="MYR106" s="908"/>
      <c r="MYS106" s="838"/>
      <c r="MYT106" s="833"/>
      <c r="MYU106" s="833"/>
      <c r="MYV106" s="908"/>
      <c r="MYW106" s="838"/>
      <c r="MYX106" s="833"/>
      <c r="MYY106" s="833"/>
      <c r="MYZ106" s="908"/>
      <c r="MZA106" s="838"/>
      <c r="MZB106" s="833"/>
      <c r="MZC106" s="833"/>
      <c r="MZD106" s="908"/>
      <c r="MZE106" s="838"/>
      <c r="MZF106" s="833"/>
      <c r="MZG106" s="833"/>
      <c r="MZH106" s="908"/>
      <c r="MZI106" s="838"/>
      <c r="MZJ106" s="833"/>
      <c r="MZK106" s="833"/>
      <c r="MZL106" s="908"/>
      <c r="MZM106" s="838"/>
      <c r="MZN106" s="833"/>
      <c r="MZO106" s="833"/>
      <c r="MZP106" s="908"/>
      <c r="MZQ106" s="838"/>
      <c r="MZR106" s="833"/>
      <c r="MZS106" s="833"/>
      <c r="MZT106" s="908"/>
      <c r="MZU106" s="838"/>
      <c r="MZV106" s="833"/>
      <c r="MZW106" s="833"/>
      <c r="MZX106" s="908"/>
      <c r="MZY106" s="838"/>
      <c r="MZZ106" s="833"/>
      <c r="NAA106" s="833"/>
      <c r="NAB106" s="908"/>
      <c r="NAC106" s="838"/>
      <c r="NAD106" s="833"/>
      <c r="NAE106" s="833"/>
      <c r="NAF106" s="908"/>
      <c r="NAG106" s="838"/>
      <c r="NAH106" s="833"/>
      <c r="NAI106" s="833"/>
      <c r="NAJ106" s="908"/>
      <c r="NAK106" s="838"/>
      <c r="NAL106" s="833"/>
      <c r="NAM106" s="833"/>
      <c r="NAN106" s="908"/>
      <c r="NAO106" s="838"/>
      <c r="NAP106" s="833"/>
      <c r="NAQ106" s="833"/>
      <c r="NAR106" s="908"/>
      <c r="NAS106" s="838"/>
      <c r="NAT106" s="833"/>
      <c r="NAU106" s="833"/>
      <c r="NAV106" s="908"/>
      <c r="NAW106" s="838"/>
      <c r="NAX106" s="833"/>
      <c r="NAY106" s="833"/>
      <c r="NAZ106" s="908"/>
      <c r="NBA106" s="838"/>
      <c r="NBB106" s="833"/>
      <c r="NBC106" s="833"/>
      <c r="NBD106" s="908"/>
      <c r="NBE106" s="838"/>
      <c r="NBF106" s="833"/>
      <c r="NBG106" s="833"/>
      <c r="NBH106" s="908"/>
      <c r="NBI106" s="838"/>
      <c r="NBJ106" s="833"/>
      <c r="NBK106" s="833"/>
      <c r="NBL106" s="908"/>
      <c r="NBM106" s="838"/>
      <c r="NBN106" s="833"/>
      <c r="NBO106" s="833"/>
      <c r="NBP106" s="908"/>
      <c r="NBQ106" s="838"/>
      <c r="NBR106" s="833"/>
      <c r="NBS106" s="833"/>
      <c r="NBT106" s="908"/>
      <c r="NBU106" s="838"/>
      <c r="NBV106" s="833"/>
      <c r="NBW106" s="833"/>
      <c r="NBX106" s="908"/>
      <c r="NBY106" s="838"/>
      <c r="NBZ106" s="833"/>
      <c r="NCA106" s="833"/>
      <c r="NCB106" s="908"/>
      <c r="NCC106" s="838"/>
      <c r="NCD106" s="833"/>
      <c r="NCE106" s="833"/>
      <c r="NCF106" s="908"/>
      <c r="NCG106" s="838"/>
      <c r="NCH106" s="833"/>
      <c r="NCI106" s="833"/>
      <c r="NCJ106" s="908"/>
      <c r="NCK106" s="838"/>
      <c r="NCL106" s="833"/>
      <c r="NCM106" s="833"/>
      <c r="NCN106" s="908"/>
      <c r="NCO106" s="838"/>
      <c r="NCP106" s="833"/>
      <c r="NCQ106" s="833"/>
      <c r="NCR106" s="908"/>
      <c r="NCS106" s="838"/>
      <c r="NCT106" s="833"/>
      <c r="NCU106" s="833"/>
      <c r="NCV106" s="908"/>
      <c r="NCW106" s="838"/>
      <c r="NCX106" s="833"/>
      <c r="NCY106" s="833"/>
      <c r="NCZ106" s="908"/>
      <c r="NDA106" s="838"/>
      <c r="NDB106" s="833"/>
      <c r="NDC106" s="833"/>
      <c r="NDD106" s="908"/>
      <c r="NDE106" s="838"/>
      <c r="NDF106" s="833"/>
      <c r="NDG106" s="833"/>
      <c r="NDH106" s="908"/>
      <c r="NDI106" s="838"/>
      <c r="NDJ106" s="833"/>
      <c r="NDK106" s="833"/>
      <c r="NDL106" s="908"/>
      <c r="NDM106" s="838"/>
      <c r="NDN106" s="833"/>
      <c r="NDO106" s="833"/>
      <c r="NDP106" s="908"/>
      <c r="NDQ106" s="838"/>
      <c r="NDR106" s="833"/>
      <c r="NDS106" s="833"/>
      <c r="NDT106" s="908"/>
      <c r="NDU106" s="838"/>
      <c r="NDV106" s="833"/>
      <c r="NDW106" s="833"/>
      <c r="NDX106" s="908"/>
      <c r="NDY106" s="838"/>
      <c r="NDZ106" s="833"/>
      <c r="NEA106" s="833"/>
      <c r="NEB106" s="908"/>
      <c r="NEC106" s="838"/>
      <c r="NED106" s="833"/>
      <c r="NEE106" s="833"/>
      <c r="NEF106" s="908"/>
      <c r="NEG106" s="838"/>
      <c r="NEH106" s="833"/>
      <c r="NEI106" s="833"/>
      <c r="NEJ106" s="908"/>
      <c r="NEK106" s="838"/>
      <c r="NEL106" s="833"/>
      <c r="NEM106" s="833"/>
      <c r="NEN106" s="908"/>
      <c r="NEO106" s="838"/>
      <c r="NEP106" s="833"/>
      <c r="NEQ106" s="833"/>
      <c r="NER106" s="908"/>
      <c r="NES106" s="838"/>
      <c r="NET106" s="833"/>
      <c r="NEU106" s="833"/>
      <c r="NEV106" s="908"/>
      <c r="NEW106" s="838"/>
      <c r="NEX106" s="833"/>
      <c r="NEY106" s="833"/>
      <c r="NEZ106" s="908"/>
      <c r="NFA106" s="838"/>
      <c r="NFB106" s="833"/>
      <c r="NFC106" s="833"/>
      <c r="NFD106" s="908"/>
      <c r="NFE106" s="838"/>
      <c r="NFF106" s="833"/>
      <c r="NFG106" s="833"/>
      <c r="NFH106" s="908"/>
      <c r="NFI106" s="838"/>
      <c r="NFJ106" s="833"/>
      <c r="NFK106" s="833"/>
      <c r="NFL106" s="908"/>
      <c r="NFM106" s="838"/>
      <c r="NFN106" s="833"/>
      <c r="NFO106" s="833"/>
      <c r="NFP106" s="908"/>
      <c r="NFQ106" s="838"/>
      <c r="NFR106" s="833"/>
      <c r="NFS106" s="833"/>
      <c r="NFT106" s="908"/>
      <c r="NFU106" s="838"/>
      <c r="NFV106" s="833"/>
      <c r="NFW106" s="833"/>
      <c r="NFX106" s="908"/>
      <c r="NFY106" s="838"/>
      <c r="NFZ106" s="833"/>
      <c r="NGA106" s="833"/>
      <c r="NGB106" s="908"/>
      <c r="NGC106" s="838"/>
      <c r="NGD106" s="833"/>
      <c r="NGE106" s="833"/>
      <c r="NGF106" s="908"/>
      <c r="NGG106" s="838"/>
      <c r="NGH106" s="833"/>
      <c r="NGI106" s="833"/>
      <c r="NGJ106" s="908"/>
      <c r="NGK106" s="838"/>
      <c r="NGL106" s="833"/>
      <c r="NGM106" s="833"/>
      <c r="NGN106" s="908"/>
      <c r="NGO106" s="838"/>
      <c r="NGP106" s="833"/>
      <c r="NGQ106" s="833"/>
      <c r="NGR106" s="908"/>
      <c r="NGS106" s="838"/>
      <c r="NGT106" s="833"/>
      <c r="NGU106" s="833"/>
      <c r="NGV106" s="908"/>
      <c r="NGW106" s="838"/>
      <c r="NGX106" s="833"/>
      <c r="NGY106" s="833"/>
      <c r="NGZ106" s="908"/>
      <c r="NHA106" s="838"/>
      <c r="NHB106" s="833"/>
      <c r="NHC106" s="833"/>
      <c r="NHD106" s="908"/>
      <c r="NHE106" s="838"/>
      <c r="NHF106" s="833"/>
      <c r="NHG106" s="833"/>
      <c r="NHH106" s="908"/>
      <c r="NHI106" s="838"/>
      <c r="NHJ106" s="833"/>
      <c r="NHK106" s="833"/>
      <c r="NHL106" s="908"/>
      <c r="NHM106" s="838"/>
      <c r="NHN106" s="833"/>
      <c r="NHO106" s="833"/>
      <c r="NHP106" s="908"/>
      <c r="NHQ106" s="838"/>
      <c r="NHR106" s="833"/>
      <c r="NHS106" s="833"/>
      <c r="NHT106" s="908"/>
      <c r="NHU106" s="838"/>
      <c r="NHV106" s="833"/>
      <c r="NHW106" s="833"/>
      <c r="NHX106" s="908"/>
      <c r="NHY106" s="838"/>
      <c r="NHZ106" s="833"/>
      <c r="NIA106" s="833"/>
      <c r="NIB106" s="908"/>
      <c r="NIC106" s="838"/>
      <c r="NID106" s="833"/>
      <c r="NIE106" s="833"/>
      <c r="NIF106" s="908"/>
      <c r="NIG106" s="838"/>
      <c r="NIH106" s="833"/>
      <c r="NII106" s="833"/>
      <c r="NIJ106" s="908"/>
      <c r="NIK106" s="838"/>
      <c r="NIL106" s="833"/>
      <c r="NIM106" s="833"/>
      <c r="NIN106" s="908"/>
      <c r="NIO106" s="838"/>
      <c r="NIP106" s="833"/>
      <c r="NIQ106" s="833"/>
      <c r="NIR106" s="908"/>
      <c r="NIS106" s="838"/>
      <c r="NIT106" s="833"/>
      <c r="NIU106" s="833"/>
      <c r="NIV106" s="908"/>
      <c r="NIW106" s="838"/>
      <c r="NIX106" s="833"/>
      <c r="NIY106" s="833"/>
      <c r="NIZ106" s="908"/>
      <c r="NJA106" s="838"/>
      <c r="NJB106" s="833"/>
      <c r="NJC106" s="833"/>
      <c r="NJD106" s="908"/>
      <c r="NJE106" s="838"/>
      <c r="NJF106" s="833"/>
      <c r="NJG106" s="833"/>
      <c r="NJH106" s="908"/>
      <c r="NJI106" s="838"/>
      <c r="NJJ106" s="833"/>
      <c r="NJK106" s="833"/>
      <c r="NJL106" s="908"/>
      <c r="NJM106" s="838"/>
      <c r="NJN106" s="833"/>
      <c r="NJO106" s="833"/>
      <c r="NJP106" s="908"/>
      <c r="NJQ106" s="838"/>
      <c r="NJR106" s="833"/>
      <c r="NJS106" s="833"/>
      <c r="NJT106" s="908"/>
      <c r="NJU106" s="838"/>
      <c r="NJV106" s="833"/>
      <c r="NJW106" s="833"/>
      <c r="NJX106" s="908"/>
      <c r="NJY106" s="838"/>
      <c r="NJZ106" s="833"/>
      <c r="NKA106" s="833"/>
      <c r="NKB106" s="908"/>
      <c r="NKC106" s="838"/>
      <c r="NKD106" s="833"/>
      <c r="NKE106" s="833"/>
      <c r="NKF106" s="908"/>
      <c r="NKG106" s="838"/>
      <c r="NKH106" s="833"/>
      <c r="NKI106" s="833"/>
      <c r="NKJ106" s="908"/>
      <c r="NKK106" s="838"/>
      <c r="NKL106" s="833"/>
      <c r="NKM106" s="833"/>
      <c r="NKN106" s="908"/>
      <c r="NKO106" s="838"/>
      <c r="NKP106" s="833"/>
      <c r="NKQ106" s="833"/>
      <c r="NKR106" s="908"/>
      <c r="NKS106" s="838"/>
      <c r="NKT106" s="833"/>
      <c r="NKU106" s="833"/>
      <c r="NKV106" s="908"/>
      <c r="NKW106" s="838"/>
      <c r="NKX106" s="833"/>
      <c r="NKY106" s="833"/>
      <c r="NKZ106" s="908"/>
      <c r="NLA106" s="838"/>
      <c r="NLB106" s="833"/>
      <c r="NLC106" s="833"/>
      <c r="NLD106" s="908"/>
      <c r="NLE106" s="838"/>
      <c r="NLF106" s="833"/>
      <c r="NLG106" s="833"/>
      <c r="NLH106" s="908"/>
      <c r="NLI106" s="838"/>
      <c r="NLJ106" s="833"/>
      <c r="NLK106" s="833"/>
      <c r="NLL106" s="908"/>
      <c r="NLM106" s="838"/>
      <c r="NLN106" s="833"/>
      <c r="NLO106" s="833"/>
      <c r="NLP106" s="908"/>
      <c r="NLQ106" s="838"/>
      <c r="NLR106" s="833"/>
      <c r="NLS106" s="833"/>
      <c r="NLT106" s="908"/>
      <c r="NLU106" s="838"/>
      <c r="NLV106" s="833"/>
      <c r="NLW106" s="833"/>
      <c r="NLX106" s="908"/>
      <c r="NLY106" s="838"/>
      <c r="NLZ106" s="833"/>
      <c r="NMA106" s="833"/>
      <c r="NMB106" s="908"/>
      <c r="NMC106" s="838"/>
      <c r="NMD106" s="833"/>
      <c r="NME106" s="833"/>
      <c r="NMF106" s="908"/>
      <c r="NMG106" s="838"/>
      <c r="NMH106" s="833"/>
      <c r="NMI106" s="833"/>
      <c r="NMJ106" s="908"/>
      <c r="NMK106" s="838"/>
      <c r="NML106" s="833"/>
      <c r="NMM106" s="833"/>
      <c r="NMN106" s="908"/>
      <c r="NMO106" s="838"/>
      <c r="NMP106" s="833"/>
      <c r="NMQ106" s="833"/>
      <c r="NMR106" s="908"/>
      <c r="NMS106" s="838"/>
      <c r="NMT106" s="833"/>
      <c r="NMU106" s="833"/>
      <c r="NMV106" s="908"/>
      <c r="NMW106" s="838"/>
      <c r="NMX106" s="833"/>
      <c r="NMY106" s="833"/>
      <c r="NMZ106" s="908"/>
      <c r="NNA106" s="838"/>
      <c r="NNB106" s="833"/>
      <c r="NNC106" s="833"/>
      <c r="NND106" s="908"/>
      <c r="NNE106" s="838"/>
      <c r="NNF106" s="833"/>
      <c r="NNG106" s="833"/>
      <c r="NNH106" s="908"/>
      <c r="NNI106" s="838"/>
      <c r="NNJ106" s="833"/>
      <c r="NNK106" s="833"/>
      <c r="NNL106" s="908"/>
      <c r="NNM106" s="838"/>
      <c r="NNN106" s="833"/>
      <c r="NNO106" s="833"/>
      <c r="NNP106" s="908"/>
      <c r="NNQ106" s="838"/>
      <c r="NNR106" s="833"/>
      <c r="NNS106" s="833"/>
      <c r="NNT106" s="908"/>
      <c r="NNU106" s="838"/>
      <c r="NNV106" s="833"/>
      <c r="NNW106" s="833"/>
      <c r="NNX106" s="908"/>
      <c r="NNY106" s="838"/>
      <c r="NNZ106" s="833"/>
      <c r="NOA106" s="833"/>
      <c r="NOB106" s="908"/>
      <c r="NOC106" s="838"/>
      <c r="NOD106" s="833"/>
      <c r="NOE106" s="833"/>
      <c r="NOF106" s="908"/>
      <c r="NOG106" s="838"/>
      <c r="NOH106" s="833"/>
      <c r="NOI106" s="833"/>
      <c r="NOJ106" s="908"/>
      <c r="NOK106" s="838"/>
      <c r="NOL106" s="833"/>
      <c r="NOM106" s="833"/>
      <c r="NON106" s="908"/>
      <c r="NOO106" s="838"/>
      <c r="NOP106" s="833"/>
      <c r="NOQ106" s="833"/>
      <c r="NOR106" s="908"/>
      <c r="NOS106" s="838"/>
      <c r="NOT106" s="833"/>
      <c r="NOU106" s="833"/>
      <c r="NOV106" s="908"/>
      <c r="NOW106" s="838"/>
      <c r="NOX106" s="833"/>
      <c r="NOY106" s="833"/>
      <c r="NOZ106" s="908"/>
      <c r="NPA106" s="838"/>
      <c r="NPB106" s="833"/>
      <c r="NPC106" s="833"/>
      <c r="NPD106" s="908"/>
      <c r="NPE106" s="838"/>
      <c r="NPF106" s="833"/>
      <c r="NPG106" s="833"/>
      <c r="NPH106" s="908"/>
      <c r="NPI106" s="838"/>
      <c r="NPJ106" s="833"/>
      <c r="NPK106" s="833"/>
      <c r="NPL106" s="908"/>
      <c r="NPM106" s="838"/>
      <c r="NPN106" s="833"/>
      <c r="NPO106" s="833"/>
      <c r="NPP106" s="908"/>
      <c r="NPQ106" s="838"/>
      <c r="NPR106" s="833"/>
      <c r="NPS106" s="833"/>
      <c r="NPT106" s="908"/>
      <c r="NPU106" s="838"/>
      <c r="NPV106" s="833"/>
      <c r="NPW106" s="833"/>
      <c r="NPX106" s="908"/>
      <c r="NPY106" s="838"/>
      <c r="NPZ106" s="833"/>
      <c r="NQA106" s="833"/>
      <c r="NQB106" s="908"/>
      <c r="NQC106" s="838"/>
      <c r="NQD106" s="833"/>
      <c r="NQE106" s="833"/>
      <c r="NQF106" s="908"/>
      <c r="NQG106" s="838"/>
      <c r="NQH106" s="833"/>
      <c r="NQI106" s="833"/>
      <c r="NQJ106" s="908"/>
      <c r="NQK106" s="838"/>
      <c r="NQL106" s="833"/>
      <c r="NQM106" s="833"/>
      <c r="NQN106" s="908"/>
      <c r="NQO106" s="838"/>
      <c r="NQP106" s="833"/>
      <c r="NQQ106" s="833"/>
      <c r="NQR106" s="908"/>
      <c r="NQS106" s="838"/>
      <c r="NQT106" s="833"/>
      <c r="NQU106" s="833"/>
      <c r="NQV106" s="908"/>
      <c r="NQW106" s="838"/>
      <c r="NQX106" s="833"/>
      <c r="NQY106" s="833"/>
      <c r="NQZ106" s="908"/>
      <c r="NRA106" s="838"/>
      <c r="NRB106" s="833"/>
      <c r="NRC106" s="833"/>
      <c r="NRD106" s="908"/>
      <c r="NRE106" s="838"/>
      <c r="NRF106" s="833"/>
      <c r="NRG106" s="833"/>
      <c r="NRH106" s="908"/>
      <c r="NRI106" s="838"/>
      <c r="NRJ106" s="833"/>
      <c r="NRK106" s="833"/>
      <c r="NRL106" s="908"/>
      <c r="NRM106" s="838"/>
      <c r="NRN106" s="833"/>
      <c r="NRO106" s="833"/>
      <c r="NRP106" s="908"/>
      <c r="NRQ106" s="838"/>
      <c r="NRR106" s="833"/>
      <c r="NRS106" s="833"/>
      <c r="NRT106" s="908"/>
      <c r="NRU106" s="838"/>
      <c r="NRV106" s="833"/>
      <c r="NRW106" s="833"/>
      <c r="NRX106" s="908"/>
      <c r="NRY106" s="838"/>
      <c r="NRZ106" s="833"/>
      <c r="NSA106" s="833"/>
      <c r="NSB106" s="908"/>
      <c r="NSC106" s="838"/>
      <c r="NSD106" s="833"/>
      <c r="NSE106" s="833"/>
      <c r="NSF106" s="908"/>
      <c r="NSG106" s="838"/>
      <c r="NSH106" s="833"/>
      <c r="NSI106" s="833"/>
      <c r="NSJ106" s="908"/>
      <c r="NSK106" s="838"/>
      <c r="NSL106" s="833"/>
      <c r="NSM106" s="833"/>
      <c r="NSN106" s="908"/>
      <c r="NSO106" s="838"/>
      <c r="NSP106" s="833"/>
      <c r="NSQ106" s="833"/>
      <c r="NSR106" s="908"/>
      <c r="NSS106" s="838"/>
      <c r="NST106" s="833"/>
      <c r="NSU106" s="833"/>
      <c r="NSV106" s="908"/>
      <c r="NSW106" s="838"/>
      <c r="NSX106" s="833"/>
      <c r="NSY106" s="833"/>
      <c r="NSZ106" s="908"/>
      <c r="NTA106" s="838"/>
      <c r="NTB106" s="833"/>
      <c r="NTC106" s="833"/>
      <c r="NTD106" s="908"/>
      <c r="NTE106" s="838"/>
      <c r="NTF106" s="833"/>
      <c r="NTG106" s="833"/>
      <c r="NTH106" s="908"/>
      <c r="NTI106" s="838"/>
      <c r="NTJ106" s="833"/>
      <c r="NTK106" s="833"/>
      <c r="NTL106" s="908"/>
      <c r="NTM106" s="838"/>
      <c r="NTN106" s="833"/>
      <c r="NTO106" s="833"/>
      <c r="NTP106" s="908"/>
      <c r="NTQ106" s="838"/>
      <c r="NTR106" s="833"/>
      <c r="NTS106" s="833"/>
      <c r="NTT106" s="908"/>
      <c r="NTU106" s="838"/>
      <c r="NTV106" s="833"/>
      <c r="NTW106" s="833"/>
      <c r="NTX106" s="908"/>
      <c r="NTY106" s="838"/>
      <c r="NTZ106" s="833"/>
      <c r="NUA106" s="833"/>
      <c r="NUB106" s="908"/>
      <c r="NUC106" s="838"/>
      <c r="NUD106" s="833"/>
      <c r="NUE106" s="833"/>
      <c r="NUF106" s="908"/>
      <c r="NUG106" s="838"/>
      <c r="NUH106" s="833"/>
      <c r="NUI106" s="833"/>
      <c r="NUJ106" s="908"/>
      <c r="NUK106" s="838"/>
      <c r="NUL106" s="833"/>
      <c r="NUM106" s="833"/>
      <c r="NUN106" s="908"/>
      <c r="NUO106" s="838"/>
      <c r="NUP106" s="833"/>
      <c r="NUQ106" s="833"/>
      <c r="NUR106" s="908"/>
      <c r="NUS106" s="838"/>
      <c r="NUT106" s="833"/>
      <c r="NUU106" s="833"/>
      <c r="NUV106" s="908"/>
      <c r="NUW106" s="838"/>
      <c r="NUX106" s="833"/>
      <c r="NUY106" s="833"/>
      <c r="NUZ106" s="908"/>
      <c r="NVA106" s="838"/>
      <c r="NVB106" s="833"/>
      <c r="NVC106" s="833"/>
      <c r="NVD106" s="908"/>
      <c r="NVE106" s="838"/>
      <c r="NVF106" s="833"/>
      <c r="NVG106" s="833"/>
      <c r="NVH106" s="908"/>
      <c r="NVI106" s="838"/>
      <c r="NVJ106" s="833"/>
      <c r="NVK106" s="833"/>
      <c r="NVL106" s="908"/>
      <c r="NVM106" s="838"/>
      <c r="NVN106" s="833"/>
      <c r="NVO106" s="833"/>
      <c r="NVP106" s="908"/>
      <c r="NVQ106" s="838"/>
      <c r="NVR106" s="833"/>
      <c r="NVS106" s="833"/>
      <c r="NVT106" s="908"/>
      <c r="NVU106" s="838"/>
      <c r="NVV106" s="833"/>
      <c r="NVW106" s="833"/>
      <c r="NVX106" s="908"/>
      <c r="NVY106" s="838"/>
      <c r="NVZ106" s="833"/>
      <c r="NWA106" s="833"/>
      <c r="NWB106" s="908"/>
      <c r="NWC106" s="838"/>
      <c r="NWD106" s="833"/>
      <c r="NWE106" s="833"/>
      <c r="NWF106" s="908"/>
      <c r="NWG106" s="838"/>
      <c r="NWH106" s="833"/>
      <c r="NWI106" s="833"/>
      <c r="NWJ106" s="908"/>
      <c r="NWK106" s="838"/>
      <c r="NWL106" s="833"/>
      <c r="NWM106" s="833"/>
      <c r="NWN106" s="908"/>
      <c r="NWO106" s="838"/>
      <c r="NWP106" s="833"/>
      <c r="NWQ106" s="833"/>
      <c r="NWR106" s="908"/>
      <c r="NWS106" s="838"/>
      <c r="NWT106" s="833"/>
      <c r="NWU106" s="833"/>
      <c r="NWV106" s="908"/>
      <c r="NWW106" s="838"/>
      <c r="NWX106" s="833"/>
      <c r="NWY106" s="833"/>
      <c r="NWZ106" s="908"/>
      <c r="NXA106" s="838"/>
      <c r="NXB106" s="833"/>
      <c r="NXC106" s="833"/>
      <c r="NXD106" s="908"/>
      <c r="NXE106" s="838"/>
      <c r="NXF106" s="833"/>
      <c r="NXG106" s="833"/>
      <c r="NXH106" s="908"/>
      <c r="NXI106" s="838"/>
      <c r="NXJ106" s="833"/>
      <c r="NXK106" s="833"/>
      <c r="NXL106" s="908"/>
      <c r="NXM106" s="838"/>
      <c r="NXN106" s="833"/>
      <c r="NXO106" s="833"/>
      <c r="NXP106" s="908"/>
      <c r="NXQ106" s="838"/>
      <c r="NXR106" s="833"/>
      <c r="NXS106" s="833"/>
      <c r="NXT106" s="908"/>
      <c r="NXU106" s="838"/>
      <c r="NXV106" s="833"/>
      <c r="NXW106" s="833"/>
      <c r="NXX106" s="908"/>
      <c r="NXY106" s="838"/>
      <c r="NXZ106" s="833"/>
      <c r="NYA106" s="833"/>
      <c r="NYB106" s="908"/>
      <c r="NYC106" s="838"/>
      <c r="NYD106" s="833"/>
      <c r="NYE106" s="833"/>
      <c r="NYF106" s="908"/>
      <c r="NYG106" s="838"/>
      <c r="NYH106" s="833"/>
      <c r="NYI106" s="833"/>
      <c r="NYJ106" s="908"/>
      <c r="NYK106" s="838"/>
      <c r="NYL106" s="833"/>
      <c r="NYM106" s="833"/>
      <c r="NYN106" s="908"/>
      <c r="NYO106" s="838"/>
      <c r="NYP106" s="833"/>
      <c r="NYQ106" s="833"/>
      <c r="NYR106" s="908"/>
      <c r="NYS106" s="838"/>
      <c r="NYT106" s="833"/>
      <c r="NYU106" s="833"/>
      <c r="NYV106" s="908"/>
      <c r="NYW106" s="838"/>
      <c r="NYX106" s="833"/>
      <c r="NYY106" s="833"/>
      <c r="NYZ106" s="908"/>
      <c r="NZA106" s="838"/>
      <c r="NZB106" s="833"/>
      <c r="NZC106" s="833"/>
      <c r="NZD106" s="908"/>
      <c r="NZE106" s="838"/>
      <c r="NZF106" s="833"/>
      <c r="NZG106" s="833"/>
      <c r="NZH106" s="908"/>
      <c r="NZI106" s="838"/>
      <c r="NZJ106" s="833"/>
      <c r="NZK106" s="833"/>
      <c r="NZL106" s="908"/>
      <c r="NZM106" s="838"/>
      <c r="NZN106" s="833"/>
      <c r="NZO106" s="833"/>
      <c r="NZP106" s="908"/>
      <c r="NZQ106" s="838"/>
      <c r="NZR106" s="833"/>
      <c r="NZS106" s="833"/>
      <c r="NZT106" s="908"/>
      <c r="NZU106" s="838"/>
      <c r="NZV106" s="833"/>
      <c r="NZW106" s="833"/>
      <c r="NZX106" s="908"/>
      <c r="NZY106" s="838"/>
      <c r="NZZ106" s="833"/>
      <c r="OAA106" s="833"/>
      <c r="OAB106" s="908"/>
      <c r="OAC106" s="838"/>
      <c r="OAD106" s="833"/>
      <c r="OAE106" s="833"/>
      <c r="OAF106" s="908"/>
      <c r="OAG106" s="838"/>
      <c r="OAH106" s="833"/>
      <c r="OAI106" s="833"/>
      <c r="OAJ106" s="908"/>
      <c r="OAK106" s="838"/>
      <c r="OAL106" s="833"/>
      <c r="OAM106" s="833"/>
      <c r="OAN106" s="908"/>
      <c r="OAO106" s="838"/>
      <c r="OAP106" s="833"/>
      <c r="OAQ106" s="833"/>
      <c r="OAR106" s="908"/>
      <c r="OAS106" s="838"/>
      <c r="OAT106" s="833"/>
      <c r="OAU106" s="833"/>
      <c r="OAV106" s="908"/>
      <c r="OAW106" s="838"/>
      <c r="OAX106" s="833"/>
      <c r="OAY106" s="833"/>
      <c r="OAZ106" s="908"/>
      <c r="OBA106" s="838"/>
      <c r="OBB106" s="833"/>
      <c r="OBC106" s="833"/>
      <c r="OBD106" s="908"/>
      <c r="OBE106" s="838"/>
      <c r="OBF106" s="833"/>
      <c r="OBG106" s="833"/>
      <c r="OBH106" s="908"/>
      <c r="OBI106" s="838"/>
      <c r="OBJ106" s="833"/>
      <c r="OBK106" s="833"/>
      <c r="OBL106" s="908"/>
      <c r="OBM106" s="838"/>
      <c r="OBN106" s="833"/>
      <c r="OBO106" s="833"/>
      <c r="OBP106" s="908"/>
      <c r="OBQ106" s="838"/>
      <c r="OBR106" s="833"/>
      <c r="OBS106" s="833"/>
      <c r="OBT106" s="908"/>
      <c r="OBU106" s="838"/>
      <c r="OBV106" s="833"/>
      <c r="OBW106" s="833"/>
      <c r="OBX106" s="908"/>
      <c r="OBY106" s="838"/>
      <c r="OBZ106" s="833"/>
      <c r="OCA106" s="833"/>
      <c r="OCB106" s="908"/>
      <c r="OCC106" s="838"/>
      <c r="OCD106" s="833"/>
      <c r="OCE106" s="833"/>
      <c r="OCF106" s="908"/>
      <c r="OCG106" s="838"/>
      <c r="OCH106" s="833"/>
      <c r="OCI106" s="833"/>
      <c r="OCJ106" s="908"/>
      <c r="OCK106" s="838"/>
      <c r="OCL106" s="833"/>
      <c r="OCM106" s="833"/>
      <c r="OCN106" s="908"/>
      <c r="OCO106" s="838"/>
      <c r="OCP106" s="833"/>
      <c r="OCQ106" s="833"/>
      <c r="OCR106" s="908"/>
      <c r="OCS106" s="838"/>
      <c r="OCT106" s="833"/>
      <c r="OCU106" s="833"/>
      <c r="OCV106" s="908"/>
      <c r="OCW106" s="838"/>
      <c r="OCX106" s="833"/>
      <c r="OCY106" s="833"/>
      <c r="OCZ106" s="908"/>
      <c r="ODA106" s="838"/>
      <c r="ODB106" s="833"/>
      <c r="ODC106" s="833"/>
      <c r="ODD106" s="908"/>
      <c r="ODE106" s="838"/>
      <c r="ODF106" s="833"/>
      <c r="ODG106" s="833"/>
      <c r="ODH106" s="908"/>
      <c r="ODI106" s="838"/>
      <c r="ODJ106" s="833"/>
      <c r="ODK106" s="833"/>
      <c r="ODL106" s="908"/>
      <c r="ODM106" s="838"/>
      <c r="ODN106" s="833"/>
      <c r="ODO106" s="833"/>
      <c r="ODP106" s="908"/>
      <c r="ODQ106" s="838"/>
      <c r="ODR106" s="833"/>
      <c r="ODS106" s="833"/>
      <c r="ODT106" s="908"/>
      <c r="ODU106" s="838"/>
      <c r="ODV106" s="833"/>
      <c r="ODW106" s="833"/>
      <c r="ODX106" s="908"/>
      <c r="ODY106" s="838"/>
      <c r="ODZ106" s="833"/>
      <c r="OEA106" s="833"/>
      <c r="OEB106" s="908"/>
      <c r="OEC106" s="838"/>
      <c r="OED106" s="833"/>
      <c r="OEE106" s="833"/>
      <c r="OEF106" s="908"/>
      <c r="OEG106" s="838"/>
      <c r="OEH106" s="833"/>
      <c r="OEI106" s="833"/>
      <c r="OEJ106" s="908"/>
      <c r="OEK106" s="838"/>
      <c r="OEL106" s="833"/>
      <c r="OEM106" s="833"/>
      <c r="OEN106" s="908"/>
      <c r="OEO106" s="838"/>
      <c r="OEP106" s="833"/>
      <c r="OEQ106" s="833"/>
      <c r="OER106" s="908"/>
      <c r="OES106" s="838"/>
      <c r="OET106" s="833"/>
      <c r="OEU106" s="833"/>
      <c r="OEV106" s="908"/>
      <c r="OEW106" s="838"/>
      <c r="OEX106" s="833"/>
      <c r="OEY106" s="833"/>
      <c r="OEZ106" s="908"/>
      <c r="OFA106" s="838"/>
      <c r="OFB106" s="833"/>
      <c r="OFC106" s="833"/>
      <c r="OFD106" s="908"/>
      <c r="OFE106" s="838"/>
      <c r="OFF106" s="833"/>
      <c r="OFG106" s="833"/>
      <c r="OFH106" s="908"/>
      <c r="OFI106" s="838"/>
      <c r="OFJ106" s="833"/>
      <c r="OFK106" s="833"/>
      <c r="OFL106" s="908"/>
      <c r="OFM106" s="838"/>
      <c r="OFN106" s="833"/>
      <c r="OFO106" s="833"/>
      <c r="OFP106" s="908"/>
      <c r="OFQ106" s="838"/>
      <c r="OFR106" s="833"/>
      <c r="OFS106" s="833"/>
      <c r="OFT106" s="908"/>
      <c r="OFU106" s="838"/>
      <c r="OFV106" s="833"/>
      <c r="OFW106" s="833"/>
      <c r="OFX106" s="908"/>
      <c r="OFY106" s="838"/>
      <c r="OFZ106" s="833"/>
      <c r="OGA106" s="833"/>
      <c r="OGB106" s="908"/>
      <c r="OGC106" s="838"/>
      <c r="OGD106" s="833"/>
      <c r="OGE106" s="833"/>
      <c r="OGF106" s="908"/>
      <c r="OGG106" s="838"/>
      <c r="OGH106" s="833"/>
      <c r="OGI106" s="833"/>
      <c r="OGJ106" s="908"/>
      <c r="OGK106" s="838"/>
      <c r="OGL106" s="833"/>
      <c r="OGM106" s="833"/>
      <c r="OGN106" s="908"/>
      <c r="OGO106" s="838"/>
      <c r="OGP106" s="833"/>
      <c r="OGQ106" s="833"/>
      <c r="OGR106" s="908"/>
      <c r="OGS106" s="838"/>
      <c r="OGT106" s="833"/>
      <c r="OGU106" s="833"/>
      <c r="OGV106" s="908"/>
      <c r="OGW106" s="838"/>
      <c r="OGX106" s="833"/>
      <c r="OGY106" s="833"/>
      <c r="OGZ106" s="908"/>
      <c r="OHA106" s="838"/>
      <c r="OHB106" s="833"/>
      <c r="OHC106" s="833"/>
      <c r="OHD106" s="908"/>
      <c r="OHE106" s="838"/>
      <c r="OHF106" s="833"/>
      <c r="OHG106" s="833"/>
      <c r="OHH106" s="908"/>
      <c r="OHI106" s="838"/>
      <c r="OHJ106" s="833"/>
      <c r="OHK106" s="833"/>
      <c r="OHL106" s="908"/>
      <c r="OHM106" s="838"/>
      <c r="OHN106" s="833"/>
      <c r="OHO106" s="833"/>
      <c r="OHP106" s="908"/>
      <c r="OHQ106" s="838"/>
      <c r="OHR106" s="833"/>
      <c r="OHS106" s="833"/>
      <c r="OHT106" s="908"/>
      <c r="OHU106" s="838"/>
      <c r="OHV106" s="833"/>
      <c r="OHW106" s="833"/>
      <c r="OHX106" s="908"/>
      <c r="OHY106" s="838"/>
      <c r="OHZ106" s="833"/>
      <c r="OIA106" s="833"/>
      <c r="OIB106" s="908"/>
      <c r="OIC106" s="838"/>
      <c r="OID106" s="833"/>
      <c r="OIE106" s="833"/>
      <c r="OIF106" s="908"/>
      <c r="OIG106" s="838"/>
      <c r="OIH106" s="833"/>
      <c r="OII106" s="833"/>
      <c r="OIJ106" s="908"/>
      <c r="OIK106" s="838"/>
      <c r="OIL106" s="833"/>
      <c r="OIM106" s="833"/>
      <c r="OIN106" s="908"/>
      <c r="OIO106" s="838"/>
      <c r="OIP106" s="833"/>
      <c r="OIQ106" s="833"/>
      <c r="OIR106" s="908"/>
      <c r="OIS106" s="838"/>
      <c r="OIT106" s="833"/>
      <c r="OIU106" s="833"/>
      <c r="OIV106" s="908"/>
      <c r="OIW106" s="838"/>
      <c r="OIX106" s="833"/>
      <c r="OIY106" s="833"/>
      <c r="OIZ106" s="908"/>
      <c r="OJA106" s="838"/>
      <c r="OJB106" s="833"/>
      <c r="OJC106" s="833"/>
      <c r="OJD106" s="908"/>
      <c r="OJE106" s="838"/>
      <c r="OJF106" s="833"/>
      <c r="OJG106" s="833"/>
      <c r="OJH106" s="908"/>
      <c r="OJI106" s="838"/>
      <c r="OJJ106" s="833"/>
      <c r="OJK106" s="833"/>
      <c r="OJL106" s="908"/>
      <c r="OJM106" s="838"/>
      <c r="OJN106" s="833"/>
      <c r="OJO106" s="833"/>
      <c r="OJP106" s="908"/>
      <c r="OJQ106" s="838"/>
      <c r="OJR106" s="833"/>
      <c r="OJS106" s="833"/>
      <c r="OJT106" s="908"/>
      <c r="OJU106" s="838"/>
      <c r="OJV106" s="833"/>
      <c r="OJW106" s="833"/>
      <c r="OJX106" s="908"/>
      <c r="OJY106" s="838"/>
      <c r="OJZ106" s="833"/>
      <c r="OKA106" s="833"/>
      <c r="OKB106" s="908"/>
      <c r="OKC106" s="838"/>
      <c r="OKD106" s="833"/>
      <c r="OKE106" s="833"/>
      <c r="OKF106" s="908"/>
      <c r="OKG106" s="838"/>
      <c r="OKH106" s="833"/>
      <c r="OKI106" s="833"/>
      <c r="OKJ106" s="908"/>
      <c r="OKK106" s="838"/>
      <c r="OKL106" s="833"/>
      <c r="OKM106" s="833"/>
      <c r="OKN106" s="908"/>
      <c r="OKO106" s="838"/>
      <c r="OKP106" s="833"/>
      <c r="OKQ106" s="833"/>
      <c r="OKR106" s="908"/>
      <c r="OKS106" s="838"/>
      <c r="OKT106" s="833"/>
      <c r="OKU106" s="833"/>
      <c r="OKV106" s="908"/>
      <c r="OKW106" s="838"/>
      <c r="OKX106" s="833"/>
      <c r="OKY106" s="833"/>
      <c r="OKZ106" s="908"/>
      <c r="OLA106" s="838"/>
      <c r="OLB106" s="833"/>
      <c r="OLC106" s="833"/>
      <c r="OLD106" s="908"/>
      <c r="OLE106" s="838"/>
      <c r="OLF106" s="833"/>
      <c r="OLG106" s="833"/>
      <c r="OLH106" s="908"/>
      <c r="OLI106" s="838"/>
      <c r="OLJ106" s="833"/>
      <c r="OLK106" s="833"/>
      <c r="OLL106" s="908"/>
      <c r="OLM106" s="838"/>
      <c r="OLN106" s="833"/>
      <c r="OLO106" s="833"/>
      <c r="OLP106" s="908"/>
      <c r="OLQ106" s="838"/>
      <c r="OLR106" s="833"/>
      <c r="OLS106" s="833"/>
      <c r="OLT106" s="908"/>
      <c r="OLU106" s="838"/>
      <c r="OLV106" s="833"/>
      <c r="OLW106" s="833"/>
      <c r="OLX106" s="908"/>
      <c r="OLY106" s="838"/>
      <c r="OLZ106" s="833"/>
      <c r="OMA106" s="833"/>
      <c r="OMB106" s="908"/>
      <c r="OMC106" s="838"/>
      <c r="OMD106" s="833"/>
      <c r="OME106" s="833"/>
      <c r="OMF106" s="908"/>
      <c r="OMG106" s="838"/>
      <c r="OMH106" s="833"/>
      <c r="OMI106" s="833"/>
      <c r="OMJ106" s="908"/>
      <c r="OMK106" s="838"/>
      <c r="OML106" s="833"/>
      <c r="OMM106" s="833"/>
      <c r="OMN106" s="908"/>
      <c r="OMO106" s="838"/>
      <c r="OMP106" s="833"/>
      <c r="OMQ106" s="833"/>
      <c r="OMR106" s="908"/>
      <c r="OMS106" s="838"/>
      <c r="OMT106" s="833"/>
      <c r="OMU106" s="833"/>
      <c r="OMV106" s="908"/>
      <c r="OMW106" s="838"/>
      <c r="OMX106" s="833"/>
      <c r="OMY106" s="833"/>
      <c r="OMZ106" s="908"/>
      <c r="ONA106" s="838"/>
      <c r="ONB106" s="833"/>
      <c r="ONC106" s="833"/>
      <c r="OND106" s="908"/>
      <c r="ONE106" s="838"/>
      <c r="ONF106" s="833"/>
      <c r="ONG106" s="833"/>
      <c r="ONH106" s="908"/>
      <c r="ONI106" s="838"/>
      <c r="ONJ106" s="833"/>
      <c r="ONK106" s="833"/>
      <c r="ONL106" s="908"/>
      <c r="ONM106" s="838"/>
      <c r="ONN106" s="833"/>
      <c r="ONO106" s="833"/>
      <c r="ONP106" s="908"/>
      <c r="ONQ106" s="838"/>
      <c r="ONR106" s="833"/>
      <c r="ONS106" s="833"/>
      <c r="ONT106" s="908"/>
      <c r="ONU106" s="838"/>
      <c r="ONV106" s="833"/>
      <c r="ONW106" s="833"/>
      <c r="ONX106" s="908"/>
      <c r="ONY106" s="838"/>
      <c r="ONZ106" s="833"/>
      <c r="OOA106" s="833"/>
      <c r="OOB106" s="908"/>
      <c r="OOC106" s="838"/>
      <c r="OOD106" s="833"/>
      <c r="OOE106" s="833"/>
      <c r="OOF106" s="908"/>
      <c r="OOG106" s="838"/>
      <c r="OOH106" s="833"/>
      <c r="OOI106" s="833"/>
      <c r="OOJ106" s="908"/>
      <c r="OOK106" s="838"/>
      <c r="OOL106" s="833"/>
      <c r="OOM106" s="833"/>
      <c r="OON106" s="908"/>
      <c r="OOO106" s="838"/>
      <c r="OOP106" s="833"/>
      <c r="OOQ106" s="833"/>
      <c r="OOR106" s="908"/>
      <c r="OOS106" s="838"/>
      <c r="OOT106" s="833"/>
      <c r="OOU106" s="833"/>
      <c r="OOV106" s="908"/>
      <c r="OOW106" s="838"/>
      <c r="OOX106" s="833"/>
      <c r="OOY106" s="833"/>
      <c r="OOZ106" s="908"/>
      <c r="OPA106" s="838"/>
      <c r="OPB106" s="833"/>
      <c r="OPC106" s="833"/>
      <c r="OPD106" s="908"/>
      <c r="OPE106" s="838"/>
      <c r="OPF106" s="833"/>
      <c r="OPG106" s="833"/>
      <c r="OPH106" s="908"/>
      <c r="OPI106" s="838"/>
      <c r="OPJ106" s="833"/>
      <c r="OPK106" s="833"/>
      <c r="OPL106" s="908"/>
      <c r="OPM106" s="838"/>
      <c r="OPN106" s="833"/>
      <c r="OPO106" s="833"/>
      <c r="OPP106" s="908"/>
      <c r="OPQ106" s="838"/>
      <c r="OPR106" s="833"/>
      <c r="OPS106" s="833"/>
      <c r="OPT106" s="908"/>
      <c r="OPU106" s="838"/>
      <c r="OPV106" s="833"/>
      <c r="OPW106" s="833"/>
      <c r="OPX106" s="908"/>
      <c r="OPY106" s="838"/>
      <c r="OPZ106" s="833"/>
      <c r="OQA106" s="833"/>
      <c r="OQB106" s="908"/>
      <c r="OQC106" s="838"/>
      <c r="OQD106" s="833"/>
      <c r="OQE106" s="833"/>
      <c r="OQF106" s="908"/>
      <c r="OQG106" s="838"/>
      <c r="OQH106" s="833"/>
      <c r="OQI106" s="833"/>
      <c r="OQJ106" s="908"/>
      <c r="OQK106" s="838"/>
      <c r="OQL106" s="833"/>
      <c r="OQM106" s="833"/>
      <c r="OQN106" s="908"/>
      <c r="OQO106" s="838"/>
      <c r="OQP106" s="833"/>
      <c r="OQQ106" s="833"/>
      <c r="OQR106" s="908"/>
      <c r="OQS106" s="838"/>
      <c r="OQT106" s="833"/>
      <c r="OQU106" s="833"/>
      <c r="OQV106" s="908"/>
      <c r="OQW106" s="838"/>
      <c r="OQX106" s="833"/>
      <c r="OQY106" s="833"/>
      <c r="OQZ106" s="908"/>
      <c r="ORA106" s="838"/>
      <c r="ORB106" s="833"/>
      <c r="ORC106" s="833"/>
      <c r="ORD106" s="908"/>
      <c r="ORE106" s="838"/>
      <c r="ORF106" s="833"/>
      <c r="ORG106" s="833"/>
      <c r="ORH106" s="908"/>
      <c r="ORI106" s="838"/>
      <c r="ORJ106" s="833"/>
      <c r="ORK106" s="833"/>
      <c r="ORL106" s="908"/>
      <c r="ORM106" s="838"/>
      <c r="ORN106" s="833"/>
      <c r="ORO106" s="833"/>
      <c r="ORP106" s="908"/>
      <c r="ORQ106" s="838"/>
      <c r="ORR106" s="833"/>
      <c r="ORS106" s="833"/>
      <c r="ORT106" s="908"/>
      <c r="ORU106" s="838"/>
      <c r="ORV106" s="833"/>
      <c r="ORW106" s="833"/>
      <c r="ORX106" s="908"/>
      <c r="ORY106" s="838"/>
      <c r="ORZ106" s="833"/>
      <c r="OSA106" s="833"/>
      <c r="OSB106" s="908"/>
      <c r="OSC106" s="838"/>
      <c r="OSD106" s="833"/>
      <c r="OSE106" s="833"/>
      <c r="OSF106" s="908"/>
      <c r="OSG106" s="838"/>
      <c r="OSH106" s="833"/>
      <c r="OSI106" s="833"/>
      <c r="OSJ106" s="908"/>
      <c r="OSK106" s="838"/>
      <c r="OSL106" s="833"/>
      <c r="OSM106" s="833"/>
      <c r="OSN106" s="908"/>
      <c r="OSO106" s="838"/>
      <c r="OSP106" s="833"/>
      <c r="OSQ106" s="833"/>
      <c r="OSR106" s="908"/>
      <c r="OSS106" s="838"/>
      <c r="OST106" s="833"/>
      <c r="OSU106" s="833"/>
      <c r="OSV106" s="908"/>
      <c r="OSW106" s="838"/>
      <c r="OSX106" s="833"/>
      <c r="OSY106" s="833"/>
      <c r="OSZ106" s="908"/>
      <c r="OTA106" s="838"/>
      <c r="OTB106" s="833"/>
      <c r="OTC106" s="833"/>
      <c r="OTD106" s="908"/>
      <c r="OTE106" s="838"/>
      <c r="OTF106" s="833"/>
      <c r="OTG106" s="833"/>
      <c r="OTH106" s="908"/>
      <c r="OTI106" s="838"/>
      <c r="OTJ106" s="833"/>
      <c r="OTK106" s="833"/>
      <c r="OTL106" s="908"/>
      <c r="OTM106" s="838"/>
      <c r="OTN106" s="833"/>
      <c r="OTO106" s="833"/>
      <c r="OTP106" s="908"/>
      <c r="OTQ106" s="838"/>
      <c r="OTR106" s="833"/>
      <c r="OTS106" s="833"/>
      <c r="OTT106" s="908"/>
      <c r="OTU106" s="838"/>
      <c r="OTV106" s="833"/>
      <c r="OTW106" s="833"/>
      <c r="OTX106" s="908"/>
      <c r="OTY106" s="838"/>
      <c r="OTZ106" s="833"/>
      <c r="OUA106" s="833"/>
      <c r="OUB106" s="908"/>
      <c r="OUC106" s="838"/>
      <c r="OUD106" s="833"/>
      <c r="OUE106" s="833"/>
      <c r="OUF106" s="908"/>
      <c r="OUG106" s="838"/>
      <c r="OUH106" s="833"/>
      <c r="OUI106" s="833"/>
      <c r="OUJ106" s="908"/>
      <c r="OUK106" s="838"/>
      <c r="OUL106" s="833"/>
      <c r="OUM106" s="833"/>
      <c r="OUN106" s="908"/>
      <c r="OUO106" s="838"/>
      <c r="OUP106" s="833"/>
      <c r="OUQ106" s="833"/>
      <c r="OUR106" s="908"/>
      <c r="OUS106" s="838"/>
      <c r="OUT106" s="833"/>
      <c r="OUU106" s="833"/>
      <c r="OUV106" s="908"/>
      <c r="OUW106" s="838"/>
      <c r="OUX106" s="833"/>
      <c r="OUY106" s="833"/>
      <c r="OUZ106" s="908"/>
      <c r="OVA106" s="838"/>
      <c r="OVB106" s="833"/>
      <c r="OVC106" s="833"/>
      <c r="OVD106" s="908"/>
      <c r="OVE106" s="838"/>
      <c r="OVF106" s="833"/>
      <c r="OVG106" s="833"/>
      <c r="OVH106" s="908"/>
      <c r="OVI106" s="838"/>
      <c r="OVJ106" s="833"/>
      <c r="OVK106" s="833"/>
      <c r="OVL106" s="908"/>
      <c r="OVM106" s="838"/>
      <c r="OVN106" s="833"/>
      <c r="OVO106" s="833"/>
      <c r="OVP106" s="908"/>
      <c r="OVQ106" s="838"/>
      <c r="OVR106" s="833"/>
      <c r="OVS106" s="833"/>
      <c r="OVT106" s="908"/>
      <c r="OVU106" s="838"/>
      <c r="OVV106" s="833"/>
      <c r="OVW106" s="833"/>
      <c r="OVX106" s="908"/>
      <c r="OVY106" s="838"/>
      <c r="OVZ106" s="833"/>
      <c r="OWA106" s="833"/>
      <c r="OWB106" s="908"/>
      <c r="OWC106" s="838"/>
      <c r="OWD106" s="833"/>
      <c r="OWE106" s="833"/>
      <c r="OWF106" s="908"/>
      <c r="OWG106" s="838"/>
      <c r="OWH106" s="833"/>
      <c r="OWI106" s="833"/>
      <c r="OWJ106" s="908"/>
      <c r="OWK106" s="838"/>
      <c r="OWL106" s="833"/>
      <c r="OWM106" s="833"/>
      <c r="OWN106" s="908"/>
      <c r="OWO106" s="838"/>
      <c r="OWP106" s="833"/>
      <c r="OWQ106" s="833"/>
      <c r="OWR106" s="908"/>
      <c r="OWS106" s="838"/>
      <c r="OWT106" s="833"/>
      <c r="OWU106" s="833"/>
      <c r="OWV106" s="908"/>
      <c r="OWW106" s="838"/>
      <c r="OWX106" s="833"/>
      <c r="OWY106" s="833"/>
      <c r="OWZ106" s="908"/>
      <c r="OXA106" s="838"/>
      <c r="OXB106" s="833"/>
      <c r="OXC106" s="833"/>
      <c r="OXD106" s="908"/>
      <c r="OXE106" s="838"/>
      <c r="OXF106" s="833"/>
      <c r="OXG106" s="833"/>
      <c r="OXH106" s="908"/>
      <c r="OXI106" s="838"/>
      <c r="OXJ106" s="833"/>
      <c r="OXK106" s="833"/>
      <c r="OXL106" s="908"/>
      <c r="OXM106" s="838"/>
      <c r="OXN106" s="833"/>
      <c r="OXO106" s="833"/>
      <c r="OXP106" s="908"/>
      <c r="OXQ106" s="838"/>
      <c r="OXR106" s="833"/>
      <c r="OXS106" s="833"/>
      <c r="OXT106" s="908"/>
      <c r="OXU106" s="838"/>
      <c r="OXV106" s="833"/>
      <c r="OXW106" s="833"/>
      <c r="OXX106" s="908"/>
      <c r="OXY106" s="838"/>
      <c r="OXZ106" s="833"/>
      <c r="OYA106" s="833"/>
      <c r="OYB106" s="908"/>
      <c r="OYC106" s="838"/>
      <c r="OYD106" s="833"/>
      <c r="OYE106" s="833"/>
      <c r="OYF106" s="908"/>
      <c r="OYG106" s="838"/>
      <c r="OYH106" s="833"/>
      <c r="OYI106" s="833"/>
      <c r="OYJ106" s="908"/>
      <c r="OYK106" s="838"/>
      <c r="OYL106" s="833"/>
      <c r="OYM106" s="833"/>
      <c r="OYN106" s="908"/>
      <c r="OYO106" s="838"/>
      <c r="OYP106" s="833"/>
      <c r="OYQ106" s="833"/>
      <c r="OYR106" s="908"/>
      <c r="OYS106" s="838"/>
      <c r="OYT106" s="833"/>
      <c r="OYU106" s="833"/>
      <c r="OYV106" s="908"/>
      <c r="OYW106" s="838"/>
      <c r="OYX106" s="833"/>
      <c r="OYY106" s="833"/>
      <c r="OYZ106" s="908"/>
      <c r="OZA106" s="838"/>
      <c r="OZB106" s="833"/>
      <c r="OZC106" s="833"/>
      <c r="OZD106" s="908"/>
      <c r="OZE106" s="838"/>
      <c r="OZF106" s="833"/>
      <c r="OZG106" s="833"/>
      <c r="OZH106" s="908"/>
      <c r="OZI106" s="838"/>
      <c r="OZJ106" s="833"/>
      <c r="OZK106" s="833"/>
      <c r="OZL106" s="908"/>
      <c r="OZM106" s="838"/>
      <c r="OZN106" s="833"/>
      <c r="OZO106" s="833"/>
      <c r="OZP106" s="908"/>
      <c r="OZQ106" s="838"/>
      <c r="OZR106" s="833"/>
      <c r="OZS106" s="833"/>
      <c r="OZT106" s="908"/>
      <c r="OZU106" s="838"/>
      <c r="OZV106" s="833"/>
      <c r="OZW106" s="833"/>
      <c r="OZX106" s="908"/>
      <c r="OZY106" s="838"/>
      <c r="OZZ106" s="833"/>
      <c r="PAA106" s="833"/>
      <c r="PAB106" s="908"/>
      <c r="PAC106" s="838"/>
      <c r="PAD106" s="833"/>
      <c r="PAE106" s="833"/>
      <c r="PAF106" s="908"/>
      <c r="PAG106" s="838"/>
      <c r="PAH106" s="833"/>
      <c r="PAI106" s="833"/>
      <c r="PAJ106" s="908"/>
      <c r="PAK106" s="838"/>
      <c r="PAL106" s="833"/>
      <c r="PAM106" s="833"/>
      <c r="PAN106" s="908"/>
      <c r="PAO106" s="838"/>
      <c r="PAP106" s="833"/>
      <c r="PAQ106" s="833"/>
      <c r="PAR106" s="908"/>
      <c r="PAS106" s="838"/>
      <c r="PAT106" s="833"/>
      <c r="PAU106" s="833"/>
      <c r="PAV106" s="908"/>
      <c r="PAW106" s="838"/>
      <c r="PAX106" s="833"/>
      <c r="PAY106" s="833"/>
      <c r="PAZ106" s="908"/>
      <c r="PBA106" s="838"/>
      <c r="PBB106" s="833"/>
      <c r="PBC106" s="833"/>
      <c r="PBD106" s="908"/>
      <c r="PBE106" s="838"/>
      <c r="PBF106" s="833"/>
      <c r="PBG106" s="833"/>
      <c r="PBH106" s="908"/>
      <c r="PBI106" s="838"/>
      <c r="PBJ106" s="833"/>
      <c r="PBK106" s="833"/>
      <c r="PBL106" s="908"/>
      <c r="PBM106" s="838"/>
      <c r="PBN106" s="833"/>
      <c r="PBO106" s="833"/>
      <c r="PBP106" s="908"/>
      <c r="PBQ106" s="838"/>
      <c r="PBR106" s="833"/>
      <c r="PBS106" s="833"/>
      <c r="PBT106" s="908"/>
      <c r="PBU106" s="838"/>
      <c r="PBV106" s="833"/>
      <c r="PBW106" s="833"/>
      <c r="PBX106" s="908"/>
      <c r="PBY106" s="838"/>
      <c r="PBZ106" s="833"/>
      <c r="PCA106" s="833"/>
      <c r="PCB106" s="908"/>
      <c r="PCC106" s="838"/>
      <c r="PCD106" s="833"/>
      <c r="PCE106" s="833"/>
      <c r="PCF106" s="908"/>
      <c r="PCG106" s="838"/>
      <c r="PCH106" s="833"/>
      <c r="PCI106" s="833"/>
      <c r="PCJ106" s="908"/>
      <c r="PCK106" s="838"/>
      <c r="PCL106" s="833"/>
      <c r="PCM106" s="833"/>
      <c r="PCN106" s="908"/>
      <c r="PCO106" s="838"/>
      <c r="PCP106" s="833"/>
      <c r="PCQ106" s="833"/>
      <c r="PCR106" s="908"/>
      <c r="PCS106" s="838"/>
      <c r="PCT106" s="833"/>
      <c r="PCU106" s="833"/>
      <c r="PCV106" s="908"/>
      <c r="PCW106" s="838"/>
      <c r="PCX106" s="833"/>
      <c r="PCY106" s="833"/>
      <c r="PCZ106" s="908"/>
      <c r="PDA106" s="838"/>
      <c r="PDB106" s="833"/>
      <c r="PDC106" s="833"/>
      <c r="PDD106" s="908"/>
      <c r="PDE106" s="838"/>
      <c r="PDF106" s="833"/>
      <c r="PDG106" s="833"/>
      <c r="PDH106" s="908"/>
      <c r="PDI106" s="838"/>
      <c r="PDJ106" s="833"/>
      <c r="PDK106" s="833"/>
      <c r="PDL106" s="908"/>
      <c r="PDM106" s="838"/>
      <c r="PDN106" s="833"/>
      <c r="PDO106" s="833"/>
      <c r="PDP106" s="908"/>
      <c r="PDQ106" s="838"/>
      <c r="PDR106" s="833"/>
      <c r="PDS106" s="833"/>
      <c r="PDT106" s="908"/>
      <c r="PDU106" s="838"/>
      <c r="PDV106" s="833"/>
      <c r="PDW106" s="833"/>
      <c r="PDX106" s="908"/>
      <c r="PDY106" s="838"/>
      <c r="PDZ106" s="833"/>
      <c r="PEA106" s="833"/>
      <c r="PEB106" s="908"/>
      <c r="PEC106" s="838"/>
      <c r="PED106" s="833"/>
      <c r="PEE106" s="833"/>
      <c r="PEF106" s="908"/>
      <c r="PEG106" s="838"/>
      <c r="PEH106" s="833"/>
      <c r="PEI106" s="833"/>
      <c r="PEJ106" s="908"/>
      <c r="PEK106" s="838"/>
      <c r="PEL106" s="833"/>
      <c r="PEM106" s="833"/>
      <c r="PEN106" s="908"/>
      <c r="PEO106" s="838"/>
      <c r="PEP106" s="833"/>
      <c r="PEQ106" s="833"/>
      <c r="PER106" s="908"/>
      <c r="PES106" s="838"/>
      <c r="PET106" s="833"/>
      <c r="PEU106" s="833"/>
      <c r="PEV106" s="908"/>
      <c r="PEW106" s="838"/>
      <c r="PEX106" s="833"/>
      <c r="PEY106" s="833"/>
      <c r="PEZ106" s="908"/>
      <c r="PFA106" s="838"/>
      <c r="PFB106" s="833"/>
      <c r="PFC106" s="833"/>
      <c r="PFD106" s="908"/>
      <c r="PFE106" s="838"/>
      <c r="PFF106" s="833"/>
      <c r="PFG106" s="833"/>
      <c r="PFH106" s="908"/>
      <c r="PFI106" s="838"/>
      <c r="PFJ106" s="833"/>
      <c r="PFK106" s="833"/>
      <c r="PFL106" s="908"/>
      <c r="PFM106" s="838"/>
      <c r="PFN106" s="833"/>
      <c r="PFO106" s="833"/>
      <c r="PFP106" s="908"/>
      <c r="PFQ106" s="838"/>
      <c r="PFR106" s="833"/>
      <c r="PFS106" s="833"/>
      <c r="PFT106" s="908"/>
      <c r="PFU106" s="838"/>
      <c r="PFV106" s="833"/>
      <c r="PFW106" s="833"/>
      <c r="PFX106" s="908"/>
      <c r="PFY106" s="838"/>
      <c r="PFZ106" s="833"/>
      <c r="PGA106" s="833"/>
      <c r="PGB106" s="908"/>
      <c r="PGC106" s="838"/>
      <c r="PGD106" s="833"/>
      <c r="PGE106" s="833"/>
      <c r="PGF106" s="908"/>
      <c r="PGG106" s="838"/>
      <c r="PGH106" s="833"/>
      <c r="PGI106" s="833"/>
      <c r="PGJ106" s="908"/>
      <c r="PGK106" s="838"/>
      <c r="PGL106" s="833"/>
      <c r="PGM106" s="833"/>
      <c r="PGN106" s="908"/>
      <c r="PGO106" s="838"/>
      <c r="PGP106" s="833"/>
      <c r="PGQ106" s="833"/>
      <c r="PGR106" s="908"/>
      <c r="PGS106" s="838"/>
      <c r="PGT106" s="833"/>
      <c r="PGU106" s="833"/>
      <c r="PGV106" s="908"/>
      <c r="PGW106" s="838"/>
      <c r="PGX106" s="833"/>
      <c r="PGY106" s="833"/>
      <c r="PGZ106" s="908"/>
      <c r="PHA106" s="838"/>
      <c r="PHB106" s="833"/>
      <c r="PHC106" s="833"/>
      <c r="PHD106" s="908"/>
      <c r="PHE106" s="838"/>
      <c r="PHF106" s="833"/>
      <c r="PHG106" s="833"/>
      <c r="PHH106" s="908"/>
      <c r="PHI106" s="838"/>
      <c r="PHJ106" s="833"/>
      <c r="PHK106" s="833"/>
      <c r="PHL106" s="908"/>
      <c r="PHM106" s="838"/>
      <c r="PHN106" s="833"/>
      <c r="PHO106" s="833"/>
      <c r="PHP106" s="908"/>
      <c r="PHQ106" s="838"/>
      <c r="PHR106" s="833"/>
      <c r="PHS106" s="833"/>
      <c r="PHT106" s="908"/>
      <c r="PHU106" s="838"/>
      <c r="PHV106" s="833"/>
      <c r="PHW106" s="833"/>
      <c r="PHX106" s="908"/>
      <c r="PHY106" s="838"/>
      <c r="PHZ106" s="833"/>
      <c r="PIA106" s="833"/>
      <c r="PIB106" s="908"/>
      <c r="PIC106" s="838"/>
      <c r="PID106" s="833"/>
      <c r="PIE106" s="833"/>
      <c r="PIF106" s="908"/>
      <c r="PIG106" s="838"/>
      <c r="PIH106" s="833"/>
      <c r="PII106" s="833"/>
      <c r="PIJ106" s="908"/>
      <c r="PIK106" s="838"/>
      <c r="PIL106" s="833"/>
      <c r="PIM106" s="833"/>
      <c r="PIN106" s="908"/>
      <c r="PIO106" s="838"/>
      <c r="PIP106" s="833"/>
      <c r="PIQ106" s="833"/>
      <c r="PIR106" s="908"/>
      <c r="PIS106" s="838"/>
      <c r="PIT106" s="833"/>
      <c r="PIU106" s="833"/>
      <c r="PIV106" s="908"/>
      <c r="PIW106" s="838"/>
      <c r="PIX106" s="833"/>
      <c r="PIY106" s="833"/>
      <c r="PIZ106" s="908"/>
      <c r="PJA106" s="838"/>
      <c r="PJB106" s="833"/>
      <c r="PJC106" s="833"/>
      <c r="PJD106" s="908"/>
      <c r="PJE106" s="838"/>
      <c r="PJF106" s="833"/>
      <c r="PJG106" s="833"/>
      <c r="PJH106" s="908"/>
      <c r="PJI106" s="838"/>
      <c r="PJJ106" s="833"/>
      <c r="PJK106" s="833"/>
      <c r="PJL106" s="908"/>
      <c r="PJM106" s="838"/>
      <c r="PJN106" s="833"/>
      <c r="PJO106" s="833"/>
      <c r="PJP106" s="908"/>
      <c r="PJQ106" s="838"/>
      <c r="PJR106" s="833"/>
      <c r="PJS106" s="833"/>
      <c r="PJT106" s="908"/>
      <c r="PJU106" s="838"/>
      <c r="PJV106" s="833"/>
      <c r="PJW106" s="833"/>
      <c r="PJX106" s="908"/>
      <c r="PJY106" s="838"/>
      <c r="PJZ106" s="833"/>
      <c r="PKA106" s="833"/>
      <c r="PKB106" s="908"/>
      <c r="PKC106" s="838"/>
      <c r="PKD106" s="833"/>
      <c r="PKE106" s="833"/>
      <c r="PKF106" s="908"/>
      <c r="PKG106" s="838"/>
      <c r="PKH106" s="833"/>
      <c r="PKI106" s="833"/>
      <c r="PKJ106" s="908"/>
      <c r="PKK106" s="838"/>
      <c r="PKL106" s="833"/>
      <c r="PKM106" s="833"/>
      <c r="PKN106" s="908"/>
      <c r="PKO106" s="838"/>
      <c r="PKP106" s="833"/>
      <c r="PKQ106" s="833"/>
      <c r="PKR106" s="908"/>
      <c r="PKS106" s="838"/>
      <c r="PKT106" s="833"/>
      <c r="PKU106" s="833"/>
      <c r="PKV106" s="908"/>
      <c r="PKW106" s="838"/>
      <c r="PKX106" s="833"/>
      <c r="PKY106" s="833"/>
      <c r="PKZ106" s="908"/>
      <c r="PLA106" s="838"/>
      <c r="PLB106" s="833"/>
      <c r="PLC106" s="833"/>
      <c r="PLD106" s="908"/>
      <c r="PLE106" s="838"/>
      <c r="PLF106" s="833"/>
      <c r="PLG106" s="833"/>
      <c r="PLH106" s="908"/>
      <c r="PLI106" s="838"/>
      <c r="PLJ106" s="833"/>
      <c r="PLK106" s="833"/>
      <c r="PLL106" s="908"/>
      <c r="PLM106" s="838"/>
      <c r="PLN106" s="833"/>
      <c r="PLO106" s="833"/>
      <c r="PLP106" s="908"/>
      <c r="PLQ106" s="838"/>
      <c r="PLR106" s="833"/>
      <c r="PLS106" s="833"/>
      <c r="PLT106" s="908"/>
      <c r="PLU106" s="838"/>
      <c r="PLV106" s="833"/>
      <c r="PLW106" s="833"/>
      <c r="PLX106" s="908"/>
      <c r="PLY106" s="838"/>
      <c r="PLZ106" s="833"/>
      <c r="PMA106" s="833"/>
      <c r="PMB106" s="908"/>
      <c r="PMC106" s="838"/>
      <c r="PMD106" s="833"/>
      <c r="PME106" s="833"/>
      <c r="PMF106" s="908"/>
      <c r="PMG106" s="838"/>
      <c r="PMH106" s="833"/>
      <c r="PMI106" s="833"/>
      <c r="PMJ106" s="908"/>
      <c r="PMK106" s="838"/>
      <c r="PML106" s="833"/>
      <c r="PMM106" s="833"/>
      <c r="PMN106" s="908"/>
      <c r="PMO106" s="838"/>
      <c r="PMP106" s="833"/>
      <c r="PMQ106" s="833"/>
      <c r="PMR106" s="908"/>
      <c r="PMS106" s="838"/>
      <c r="PMT106" s="833"/>
      <c r="PMU106" s="833"/>
      <c r="PMV106" s="908"/>
      <c r="PMW106" s="838"/>
      <c r="PMX106" s="833"/>
      <c r="PMY106" s="833"/>
      <c r="PMZ106" s="908"/>
      <c r="PNA106" s="838"/>
      <c r="PNB106" s="833"/>
      <c r="PNC106" s="833"/>
      <c r="PND106" s="908"/>
      <c r="PNE106" s="838"/>
      <c r="PNF106" s="833"/>
      <c r="PNG106" s="833"/>
      <c r="PNH106" s="908"/>
      <c r="PNI106" s="838"/>
      <c r="PNJ106" s="833"/>
      <c r="PNK106" s="833"/>
      <c r="PNL106" s="908"/>
      <c r="PNM106" s="838"/>
      <c r="PNN106" s="833"/>
      <c r="PNO106" s="833"/>
      <c r="PNP106" s="908"/>
      <c r="PNQ106" s="838"/>
      <c r="PNR106" s="833"/>
      <c r="PNS106" s="833"/>
      <c r="PNT106" s="908"/>
      <c r="PNU106" s="838"/>
      <c r="PNV106" s="833"/>
      <c r="PNW106" s="833"/>
      <c r="PNX106" s="908"/>
      <c r="PNY106" s="838"/>
      <c r="PNZ106" s="833"/>
      <c r="POA106" s="833"/>
      <c r="POB106" s="908"/>
      <c r="POC106" s="838"/>
      <c r="POD106" s="833"/>
      <c r="POE106" s="833"/>
      <c r="POF106" s="908"/>
      <c r="POG106" s="838"/>
      <c r="POH106" s="833"/>
      <c r="POI106" s="833"/>
      <c r="POJ106" s="908"/>
      <c r="POK106" s="838"/>
      <c r="POL106" s="833"/>
      <c r="POM106" s="833"/>
      <c r="PON106" s="908"/>
      <c r="POO106" s="838"/>
      <c r="POP106" s="833"/>
      <c r="POQ106" s="833"/>
      <c r="POR106" s="908"/>
      <c r="POS106" s="838"/>
      <c r="POT106" s="833"/>
      <c r="POU106" s="833"/>
      <c r="POV106" s="908"/>
      <c r="POW106" s="838"/>
      <c r="POX106" s="833"/>
      <c r="POY106" s="833"/>
      <c r="POZ106" s="908"/>
      <c r="PPA106" s="838"/>
      <c r="PPB106" s="833"/>
      <c r="PPC106" s="833"/>
      <c r="PPD106" s="908"/>
      <c r="PPE106" s="838"/>
      <c r="PPF106" s="833"/>
      <c r="PPG106" s="833"/>
      <c r="PPH106" s="908"/>
      <c r="PPI106" s="838"/>
      <c r="PPJ106" s="833"/>
      <c r="PPK106" s="833"/>
      <c r="PPL106" s="908"/>
      <c r="PPM106" s="838"/>
      <c r="PPN106" s="833"/>
      <c r="PPO106" s="833"/>
      <c r="PPP106" s="908"/>
      <c r="PPQ106" s="838"/>
      <c r="PPR106" s="833"/>
      <c r="PPS106" s="833"/>
      <c r="PPT106" s="908"/>
      <c r="PPU106" s="838"/>
      <c r="PPV106" s="833"/>
      <c r="PPW106" s="833"/>
      <c r="PPX106" s="908"/>
      <c r="PPY106" s="838"/>
      <c r="PPZ106" s="833"/>
      <c r="PQA106" s="833"/>
      <c r="PQB106" s="908"/>
      <c r="PQC106" s="838"/>
      <c r="PQD106" s="833"/>
      <c r="PQE106" s="833"/>
      <c r="PQF106" s="908"/>
      <c r="PQG106" s="838"/>
      <c r="PQH106" s="833"/>
      <c r="PQI106" s="833"/>
      <c r="PQJ106" s="908"/>
      <c r="PQK106" s="838"/>
      <c r="PQL106" s="833"/>
      <c r="PQM106" s="833"/>
      <c r="PQN106" s="908"/>
      <c r="PQO106" s="838"/>
      <c r="PQP106" s="833"/>
      <c r="PQQ106" s="833"/>
      <c r="PQR106" s="908"/>
      <c r="PQS106" s="838"/>
      <c r="PQT106" s="833"/>
      <c r="PQU106" s="833"/>
      <c r="PQV106" s="908"/>
      <c r="PQW106" s="838"/>
      <c r="PQX106" s="833"/>
      <c r="PQY106" s="833"/>
      <c r="PQZ106" s="908"/>
      <c r="PRA106" s="838"/>
      <c r="PRB106" s="833"/>
      <c r="PRC106" s="833"/>
      <c r="PRD106" s="908"/>
      <c r="PRE106" s="838"/>
      <c r="PRF106" s="833"/>
      <c r="PRG106" s="833"/>
      <c r="PRH106" s="908"/>
      <c r="PRI106" s="838"/>
      <c r="PRJ106" s="833"/>
      <c r="PRK106" s="833"/>
      <c r="PRL106" s="908"/>
      <c r="PRM106" s="838"/>
      <c r="PRN106" s="833"/>
      <c r="PRO106" s="833"/>
      <c r="PRP106" s="908"/>
      <c r="PRQ106" s="838"/>
      <c r="PRR106" s="833"/>
      <c r="PRS106" s="833"/>
      <c r="PRT106" s="908"/>
      <c r="PRU106" s="838"/>
      <c r="PRV106" s="833"/>
      <c r="PRW106" s="833"/>
      <c r="PRX106" s="908"/>
      <c r="PRY106" s="838"/>
      <c r="PRZ106" s="833"/>
      <c r="PSA106" s="833"/>
      <c r="PSB106" s="908"/>
      <c r="PSC106" s="838"/>
      <c r="PSD106" s="833"/>
      <c r="PSE106" s="833"/>
      <c r="PSF106" s="908"/>
      <c r="PSG106" s="838"/>
      <c r="PSH106" s="833"/>
      <c r="PSI106" s="833"/>
      <c r="PSJ106" s="908"/>
      <c r="PSK106" s="838"/>
      <c r="PSL106" s="833"/>
      <c r="PSM106" s="833"/>
      <c r="PSN106" s="908"/>
      <c r="PSO106" s="838"/>
      <c r="PSP106" s="833"/>
      <c r="PSQ106" s="833"/>
      <c r="PSR106" s="908"/>
      <c r="PSS106" s="838"/>
      <c r="PST106" s="833"/>
      <c r="PSU106" s="833"/>
      <c r="PSV106" s="908"/>
      <c r="PSW106" s="838"/>
      <c r="PSX106" s="833"/>
      <c r="PSY106" s="833"/>
      <c r="PSZ106" s="908"/>
      <c r="PTA106" s="838"/>
      <c r="PTB106" s="833"/>
      <c r="PTC106" s="833"/>
      <c r="PTD106" s="908"/>
      <c r="PTE106" s="838"/>
      <c r="PTF106" s="833"/>
      <c r="PTG106" s="833"/>
      <c r="PTH106" s="908"/>
      <c r="PTI106" s="838"/>
      <c r="PTJ106" s="833"/>
      <c r="PTK106" s="833"/>
      <c r="PTL106" s="908"/>
      <c r="PTM106" s="838"/>
      <c r="PTN106" s="833"/>
      <c r="PTO106" s="833"/>
      <c r="PTP106" s="908"/>
      <c r="PTQ106" s="838"/>
      <c r="PTR106" s="833"/>
      <c r="PTS106" s="833"/>
      <c r="PTT106" s="908"/>
      <c r="PTU106" s="838"/>
      <c r="PTV106" s="833"/>
      <c r="PTW106" s="833"/>
      <c r="PTX106" s="908"/>
      <c r="PTY106" s="838"/>
      <c r="PTZ106" s="833"/>
      <c r="PUA106" s="833"/>
      <c r="PUB106" s="908"/>
      <c r="PUC106" s="838"/>
      <c r="PUD106" s="833"/>
      <c r="PUE106" s="833"/>
      <c r="PUF106" s="908"/>
      <c r="PUG106" s="838"/>
      <c r="PUH106" s="833"/>
      <c r="PUI106" s="833"/>
      <c r="PUJ106" s="908"/>
      <c r="PUK106" s="838"/>
      <c r="PUL106" s="833"/>
      <c r="PUM106" s="833"/>
      <c r="PUN106" s="908"/>
      <c r="PUO106" s="838"/>
      <c r="PUP106" s="833"/>
      <c r="PUQ106" s="833"/>
      <c r="PUR106" s="908"/>
      <c r="PUS106" s="838"/>
      <c r="PUT106" s="833"/>
      <c r="PUU106" s="833"/>
      <c r="PUV106" s="908"/>
      <c r="PUW106" s="838"/>
      <c r="PUX106" s="833"/>
      <c r="PUY106" s="833"/>
      <c r="PUZ106" s="908"/>
      <c r="PVA106" s="838"/>
      <c r="PVB106" s="833"/>
      <c r="PVC106" s="833"/>
      <c r="PVD106" s="908"/>
      <c r="PVE106" s="838"/>
      <c r="PVF106" s="833"/>
      <c r="PVG106" s="833"/>
      <c r="PVH106" s="908"/>
      <c r="PVI106" s="838"/>
      <c r="PVJ106" s="833"/>
      <c r="PVK106" s="833"/>
      <c r="PVL106" s="908"/>
      <c r="PVM106" s="838"/>
      <c r="PVN106" s="833"/>
      <c r="PVO106" s="833"/>
      <c r="PVP106" s="908"/>
      <c r="PVQ106" s="838"/>
      <c r="PVR106" s="833"/>
      <c r="PVS106" s="833"/>
      <c r="PVT106" s="908"/>
      <c r="PVU106" s="838"/>
      <c r="PVV106" s="833"/>
      <c r="PVW106" s="833"/>
      <c r="PVX106" s="908"/>
      <c r="PVY106" s="838"/>
      <c r="PVZ106" s="833"/>
      <c r="PWA106" s="833"/>
      <c r="PWB106" s="908"/>
      <c r="PWC106" s="838"/>
      <c r="PWD106" s="833"/>
      <c r="PWE106" s="833"/>
      <c r="PWF106" s="908"/>
      <c r="PWG106" s="838"/>
      <c r="PWH106" s="833"/>
      <c r="PWI106" s="833"/>
      <c r="PWJ106" s="908"/>
      <c r="PWK106" s="838"/>
      <c r="PWL106" s="833"/>
      <c r="PWM106" s="833"/>
      <c r="PWN106" s="908"/>
      <c r="PWO106" s="838"/>
      <c r="PWP106" s="833"/>
      <c r="PWQ106" s="833"/>
      <c r="PWR106" s="908"/>
      <c r="PWS106" s="838"/>
      <c r="PWT106" s="833"/>
      <c r="PWU106" s="833"/>
      <c r="PWV106" s="908"/>
      <c r="PWW106" s="838"/>
      <c r="PWX106" s="833"/>
      <c r="PWY106" s="833"/>
      <c r="PWZ106" s="908"/>
      <c r="PXA106" s="838"/>
      <c r="PXB106" s="833"/>
      <c r="PXC106" s="833"/>
      <c r="PXD106" s="908"/>
      <c r="PXE106" s="838"/>
      <c r="PXF106" s="833"/>
      <c r="PXG106" s="833"/>
      <c r="PXH106" s="908"/>
      <c r="PXI106" s="838"/>
      <c r="PXJ106" s="833"/>
      <c r="PXK106" s="833"/>
      <c r="PXL106" s="908"/>
      <c r="PXM106" s="838"/>
      <c r="PXN106" s="833"/>
      <c r="PXO106" s="833"/>
      <c r="PXP106" s="908"/>
      <c r="PXQ106" s="838"/>
      <c r="PXR106" s="833"/>
      <c r="PXS106" s="833"/>
      <c r="PXT106" s="908"/>
      <c r="PXU106" s="838"/>
      <c r="PXV106" s="833"/>
      <c r="PXW106" s="833"/>
      <c r="PXX106" s="908"/>
      <c r="PXY106" s="838"/>
      <c r="PXZ106" s="833"/>
      <c r="PYA106" s="833"/>
      <c r="PYB106" s="908"/>
      <c r="PYC106" s="838"/>
      <c r="PYD106" s="833"/>
      <c r="PYE106" s="833"/>
      <c r="PYF106" s="908"/>
      <c r="PYG106" s="838"/>
      <c r="PYH106" s="833"/>
      <c r="PYI106" s="833"/>
      <c r="PYJ106" s="908"/>
      <c r="PYK106" s="838"/>
      <c r="PYL106" s="833"/>
      <c r="PYM106" s="833"/>
      <c r="PYN106" s="908"/>
      <c r="PYO106" s="838"/>
      <c r="PYP106" s="833"/>
      <c r="PYQ106" s="833"/>
      <c r="PYR106" s="908"/>
      <c r="PYS106" s="838"/>
      <c r="PYT106" s="833"/>
      <c r="PYU106" s="833"/>
      <c r="PYV106" s="908"/>
      <c r="PYW106" s="838"/>
      <c r="PYX106" s="833"/>
      <c r="PYY106" s="833"/>
      <c r="PYZ106" s="908"/>
      <c r="PZA106" s="838"/>
      <c r="PZB106" s="833"/>
      <c r="PZC106" s="833"/>
      <c r="PZD106" s="908"/>
      <c r="PZE106" s="838"/>
      <c r="PZF106" s="833"/>
      <c r="PZG106" s="833"/>
      <c r="PZH106" s="908"/>
      <c r="PZI106" s="838"/>
      <c r="PZJ106" s="833"/>
      <c r="PZK106" s="833"/>
      <c r="PZL106" s="908"/>
      <c r="PZM106" s="838"/>
      <c r="PZN106" s="833"/>
      <c r="PZO106" s="833"/>
      <c r="PZP106" s="908"/>
      <c r="PZQ106" s="838"/>
      <c r="PZR106" s="833"/>
      <c r="PZS106" s="833"/>
      <c r="PZT106" s="908"/>
      <c r="PZU106" s="838"/>
      <c r="PZV106" s="833"/>
      <c r="PZW106" s="833"/>
      <c r="PZX106" s="908"/>
      <c r="PZY106" s="838"/>
      <c r="PZZ106" s="833"/>
      <c r="QAA106" s="833"/>
      <c r="QAB106" s="908"/>
      <c r="QAC106" s="838"/>
      <c r="QAD106" s="833"/>
      <c r="QAE106" s="833"/>
      <c r="QAF106" s="908"/>
      <c r="QAG106" s="838"/>
      <c r="QAH106" s="833"/>
      <c r="QAI106" s="833"/>
      <c r="QAJ106" s="908"/>
      <c r="QAK106" s="838"/>
      <c r="QAL106" s="833"/>
      <c r="QAM106" s="833"/>
      <c r="QAN106" s="908"/>
      <c r="QAO106" s="838"/>
      <c r="QAP106" s="833"/>
      <c r="QAQ106" s="833"/>
      <c r="QAR106" s="908"/>
      <c r="QAS106" s="838"/>
      <c r="QAT106" s="833"/>
      <c r="QAU106" s="833"/>
      <c r="QAV106" s="908"/>
      <c r="QAW106" s="838"/>
      <c r="QAX106" s="833"/>
      <c r="QAY106" s="833"/>
      <c r="QAZ106" s="908"/>
      <c r="QBA106" s="838"/>
      <c r="QBB106" s="833"/>
      <c r="QBC106" s="833"/>
      <c r="QBD106" s="908"/>
      <c r="QBE106" s="838"/>
      <c r="QBF106" s="833"/>
      <c r="QBG106" s="833"/>
      <c r="QBH106" s="908"/>
      <c r="QBI106" s="838"/>
      <c r="QBJ106" s="833"/>
      <c r="QBK106" s="833"/>
      <c r="QBL106" s="908"/>
      <c r="QBM106" s="838"/>
      <c r="QBN106" s="833"/>
      <c r="QBO106" s="833"/>
      <c r="QBP106" s="908"/>
      <c r="QBQ106" s="838"/>
      <c r="QBR106" s="833"/>
      <c r="QBS106" s="833"/>
      <c r="QBT106" s="908"/>
      <c r="QBU106" s="838"/>
      <c r="QBV106" s="833"/>
      <c r="QBW106" s="833"/>
      <c r="QBX106" s="908"/>
      <c r="QBY106" s="838"/>
      <c r="QBZ106" s="833"/>
      <c r="QCA106" s="833"/>
      <c r="QCB106" s="908"/>
      <c r="QCC106" s="838"/>
      <c r="QCD106" s="833"/>
      <c r="QCE106" s="833"/>
      <c r="QCF106" s="908"/>
      <c r="QCG106" s="838"/>
      <c r="QCH106" s="833"/>
      <c r="QCI106" s="833"/>
      <c r="QCJ106" s="908"/>
      <c r="QCK106" s="838"/>
      <c r="QCL106" s="833"/>
      <c r="QCM106" s="833"/>
      <c r="QCN106" s="908"/>
      <c r="QCO106" s="838"/>
      <c r="QCP106" s="833"/>
      <c r="QCQ106" s="833"/>
      <c r="QCR106" s="908"/>
      <c r="QCS106" s="838"/>
      <c r="QCT106" s="833"/>
      <c r="QCU106" s="833"/>
      <c r="QCV106" s="908"/>
      <c r="QCW106" s="838"/>
      <c r="QCX106" s="833"/>
      <c r="QCY106" s="833"/>
      <c r="QCZ106" s="908"/>
      <c r="QDA106" s="838"/>
      <c r="QDB106" s="833"/>
      <c r="QDC106" s="833"/>
      <c r="QDD106" s="908"/>
      <c r="QDE106" s="838"/>
      <c r="QDF106" s="833"/>
      <c r="QDG106" s="833"/>
      <c r="QDH106" s="908"/>
      <c r="QDI106" s="838"/>
      <c r="QDJ106" s="833"/>
      <c r="QDK106" s="833"/>
      <c r="QDL106" s="908"/>
      <c r="QDM106" s="838"/>
      <c r="QDN106" s="833"/>
      <c r="QDO106" s="833"/>
      <c r="QDP106" s="908"/>
      <c r="QDQ106" s="838"/>
      <c r="QDR106" s="833"/>
      <c r="QDS106" s="833"/>
      <c r="QDT106" s="908"/>
      <c r="QDU106" s="838"/>
      <c r="QDV106" s="833"/>
      <c r="QDW106" s="833"/>
      <c r="QDX106" s="908"/>
      <c r="QDY106" s="838"/>
      <c r="QDZ106" s="833"/>
      <c r="QEA106" s="833"/>
      <c r="QEB106" s="908"/>
      <c r="QEC106" s="838"/>
      <c r="QED106" s="833"/>
      <c r="QEE106" s="833"/>
      <c r="QEF106" s="908"/>
      <c r="QEG106" s="838"/>
      <c r="QEH106" s="833"/>
      <c r="QEI106" s="833"/>
      <c r="QEJ106" s="908"/>
      <c r="QEK106" s="838"/>
      <c r="QEL106" s="833"/>
      <c r="QEM106" s="833"/>
      <c r="QEN106" s="908"/>
      <c r="QEO106" s="838"/>
      <c r="QEP106" s="833"/>
      <c r="QEQ106" s="833"/>
      <c r="QER106" s="908"/>
      <c r="QES106" s="838"/>
      <c r="QET106" s="833"/>
      <c r="QEU106" s="833"/>
      <c r="QEV106" s="908"/>
      <c r="QEW106" s="838"/>
      <c r="QEX106" s="833"/>
      <c r="QEY106" s="833"/>
      <c r="QEZ106" s="908"/>
      <c r="QFA106" s="838"/>
      <c r="QFB106" s="833"/>
      <c r="QFC106" s="833"/>
      <c r="QFD106" s="908"/>
      <c r="QFE106" s="838"/>
      <c r="QFF106" s="833"/>
      <c r="QFG106" s="833"/>
      <c r="QFH106" s="908"/>
      <c r="QFI106" s="838"/>
      <c r="QFJ106" s="833"/>
      <c r="QFK106" s="833"/>
      <c r="QFL106" s="908"/>
      <c r="QFM106" s="838"/>
      <c r="QFN106" s="833"/>
      <c r="QFO106" s="833"/>
      <c r="QFP106" s="908"/>
      <c r="QFQ106" s="838"/>
      <c r="QFR106" s="833"/>
      <c r="QFS106" s="833"/>
      <c r="QFT106" s="908"/>
      <c r="QFU106" s="838"/>
      <c r="QFV106" s="833"/>
      <c r="QFW106" s="833"/>
      <c r="QFX106" s="908"/>
      <c r="QFY106" s="838"/>
      <c r="QFZ106" s="833"/>
      <c r="QGA106" s="833"/>
      <c r="QGB106" s="908"/>
      <c r="QGC106" s="838"/>
      <c r="QGD106" s="833"/>
      <c r="QGE106" s="833"/>
      <c r="QGF106" s="908"/>
      <c r="QGG106" s="838"/>
      <c r="QGH106" s="833"/>
      <c r="QGI106" s="833"/>
      <c r="QGJ106" s="908"/>
      <c r="QGK106" s="838"/>
      <c r="QGL106" s="833"/>
      <c r="QGM106" s="833"/>
      <c r="QGN106" s="908"/>
      <c r="QGO106" s="838"/>
      <c r="QGP106" s="833"/>
      <c r="QGQ106" s="833"/>
      <c r="QGR106" s="908"/>
      <c r="QGS106" s="838"/>
      <c r="QGT106" s="833"/>
      <c r="QGU106" s="833"/>
      <c r="QGV106" s="908"/>
      <c r="QGW106" s="838"/>
      <c r="QGX106" s="833"/>
      <c r="QGY106" s="833"/>
      <c r="QGZ106" s="908"/>
      <c r="QHA106" s="838"/>
      <c r="QHB106" s="833"/>
      <c r="QHC106" s="833"/>
      <c r="QHD106" s="908"/>
      <c r="QHE106" s="838"/>
      <c r="QHF106" s="833"/>
      <c r="QHG106" s="833"/>
      <c r="QHH106" s="908"/>
      <c r="QHI106" s="838"/>
      <c r="QHJ106" s="833"/>
      <c r="QHK106" s="833"/>
      <c r="QHL106" s="908"/>
      <c r="QHM106" s="838"/>
      <c r="QHN106" s="833"/>
      <c r="QHO106" s="833"/>
      <c r="QHP106" s="908"/>
      <c r="QHQ106" s="838"/>
      <c r="QHR106" s="833"/>
      <c r="QHS106" s="833"/>
      <c r="QHT106" s="908"/>
      <c r="QHU106" s="838"/>
      <c r="QHV106" s="833"/>
      <c r="QHW106" s="833"/>
      <c r="QHX106" s="908"/>
      <c r="QHY106" s="838"/>
      <c r="QHZ106" s="833"/>
      <c r="QIA106" s="833"/>
      <c r="QIB106" s="908"/>
      <c r="QIC106" s="838"/>
      <c r="QID106" s="833"/>
      <c r="QIE106" s="833"/>
      <c r="QIF106" s="908"/>
      <c r="QIG106" s="838"/>
      <c r="QIH106" s="833"/>
      <c r="QII106" s="833"/>
      <c r="QIJ106" s="908"/>
      <c r="QIK106" s="838"/>
      <c r="QIL106" s="833"/>
      <c r="QIM106" s="833"/>
      <c r="QIN106" s="908"/>
      <c r="QIO106" s="838"/>
      <c r="QIP106" s="833"/>
      <c r="QIQ106" s="833"/>
      <c r="QIR106" s="908"/>
      <c r="QIS106" s="838"/>
      <c r="QIT106" s="833"/>
      <c r="QIU106" s="833"/>
      <c r="QIV106" s="908"/>
      <c r="QIW106" s="838"/>
      <c r="QIX106" s="833"/>
      <c r="QIY106" s="833"/>
      <c r="QIZ106" s="908"/>
      <c r="QJA106" s="838"/>
      <c r="QJB106" s="833"/>
      <c r="QJC106" s="833"/>
      <c r="QJD106" s="908"/>
      <c r="QJE106" s="838"/>
      <c r="QJF106" s="833"/>
      <c r="QJG106" s="833"/>
      <c r="QJH106" s="908"/>
      <c r="QJI106" s="838"/>
      <c r="QJJ106" s="833"/>
      <c r="QJK106" s="833"/>
      <c r="QJL106" s="908"/>
      <c r="QJM106" s="838"/>
      <c r="QJN106" s="833"/>
      <c r="QJO106" s="833"/>
      <c r="QJP106" s="908"/>
      <c r="QJQ106" s="838"/>
      <c r="QJR106" s="833"/>
      <c r="QJS106" s="833"/>
      <c r="QJT106" s="908"/>
      <c r="QJU106" s="838"/>
      <c r="QJV106" s="833"/>
      <c r="QJW106" s="833"/>
      <c r="QJX106" s="908"/>
      <c r="QJY106" s="838"/>
      <c r="QJZ106" s="833"/>
      <c r="QKA106" s="833"/>
      <c r="QKB106" s="908"/>
      <c r="QKC106" s="838"/>
      <c r="QKD106" s="833"/>
      <c r="QKE106" s="833"/>
      <c r="QKF106" s="908"/>
      <c r="QKG106" s="838"/>
      <c r="QKH106" s="833"/>
      <c r="QKI106" s="833"/>
      <c r="QKJ106" s="908"/>
      <c r="QKK106" s="838"/>
      <c r="QKL106" s="833"/>
      <c r="QKM106" s="833"/>
      <c r="QKN106" s="908"/>
      <c r="QKO106" s="838"/>
      <c r="QKP106" s="833"/>
      <c r="QKQ106" s="833"/>
      <c r="QKR106" s="908"/>
      <c r="QKS106" s="838"/>
      <c r="QKT106" s="833"/>
      <c r="QKU106" s="833"/>
      <c r="QKV106" s="908"/>
      <c r="QKW106" s="838"/>
      <c r="QKX106" s="833"/>
      <c r="QKY106" s="833"/>
      <c r="QKZ106" s="908"/>
      <c r="QLA106" s="838"/>
      <c r="QLB106" s="833"/>
      <c r="QLC106" s="833"/>
      <c r="QLD106" s="908"/>
      <c r="QLE106" s="838"/>
      <c r="QLF106" s="833"/>
      <c r="QLG106" s="833"/>
      <c r="QLH106" s="908"/>
      <c r="QLI106" s="838"/>
      <c r="QLJ106" s="833"/>
      <c r="QLK106" s="833"/>
      <c r="QLL106" s="908"/>
      <c r="QLM106" s="838"/>
      <c r="QLN106" s="833"/>
      <c r="QLO106" s="833"/>
      <c r="QLP106" s="908"/>
      <c r="QLQ106" s="838"/>
      <c r="QLR106" s="833"/>
      <c r="QLS106" s="833"/>
      <c r="QLT106" s="908"/>
      <c r="QLU106" s="838"/>
      <c r="QLV106" s="833"/>
      <c r="QLW106" s="833"/>
      <c r="QLX106" s="908"/>
      <c r="QLY106" s="838"/>
      <c r="QLZ106" s="833"/>
      <c r="QMA106" s="833"/>
      <c r="QMB106" s="908"/>
      <c r="QMC106" s="838"/>
      <c r="QMD106" s="833"/>
      <c r="QME106" s="833"/>
      <c r="QMF106" s="908"/>
      <c r="QMG106" s="838"/>
      <c r="QMH106" s="833"/>
      <c r="QMI106" s="833"/>
      <c r="QMJ106" s="908"/>
      <c r="QMK106" s="838"/>
      <c r="QML106" s="833"/>
      <c r="QMM106" s="833"/>
      <c r="QMN106" s="908"/>
      <c r="QMO106" s="838"/>
      <c r="QMP106" s="833"/>
      <c r="QMQ106" s="833"/>
      <c r="QMR106" s="908"/>
      <c r="QMS106" s="838"/>
      <c r="QMT106" s="833"/>
      <c r="QMU106" s="833"/>
      <c r="QMV106" s="908"/>
      <c r="QMW106" s="838"/>
      <c r="QMX106" s="833"/>
      <c r="QMY106" s="833"/>
      <c r="QMZ106" s="908"/>
      <c r="QNA106" s="838"/>
      <c r="QNB106" s="833"/>
      <c r="QNC106" s="833"/>
      <c r="QND106" s="908"/>
      <c r="QNE106" s="838"/>
      <c r="QNF106" s="833"/>
      <c r="QNG106" s="833"/>
      <c r="QNH106" s="908"/>
      <c r="QNI106" s="838"/>
      <c r="QNJ106" s="833"/>
      <c r="QNK106" s="833"/>
      <c r="QNL106" s="908"/>
      <c r="QNM106" s="838"/>
      <c r="QNN106" s="833"/>
      <c r="QNO106" s="833"/>
      <c r="QNP106" s="908"/>
      <c r="QNQ106" s="838"/>
      <c r="QNR106" s="833"/>
      <c r="QNS106" s="833"/>
      <c r="QNT106" s="908"/>
      <c r="QNU106" s="838"/>
      <c r="QNV106" s="833"/>
      <c r="QNW106" s="833"/>
      <c r="QNX106" s="908"/>
      <c r="QNY106" s="838"/>
      <c r="QNZ106" s="833"/>
      <c r="QOA106" s="833"/>
      <c r="QOB106" s="908"/>
      <c r="QOC106" s="838"/>
      <c r="QOD106" s="833"/>
      <c r="QOE106" s="833"/>
      <c r="QOF106" s="908"/>
      <c r="QOG106" s="838"/>
      <c r="QOH106" s="833"/>
      <c r="QOI106" s="833"/>
      <c r="QOJ106" s="908"/>
      <c r="QOK106" s="838"/>
      <c r="QOL106" s="833"/>
      <c r="QOM106" s="833"/>
      <c r="QON106" s="908"/>
      <c r="QOO106" s="838"/>
      <c r="QOP106" s="833"/>
      <c r="QOQ106" s="833"/>
      <c r="QOR106" s="908"/>
      <c r="QOS106" s="838"/>
      <c r="QOT106" s="833"/>
      <c r="QOU106" s="833"/>
      <c r="QOV106" s="908"/>
      <c r="QOW106" s="838"/>
      <c r="QOX106" s="833"/>
      <c r="QOY106" s="833"/>
      <c r="QOZ106" s="908"/>
      <c r="QPA106" s="838"/>
      <c r="QPB106" s="833"/>
      <c r="QPC106" s="833"/>
      <c r="QPD106" s="908"/>
      <c r="QPE106" s="838"/>
      <c r="QPF106" s="833"/>
      <c r="QPG106" s="833"/>
      <c r="QPH106" s="908"/>
      <c r="QPI106" s="838"/>
      <c r="QPJ106" s="833"/>
      <c r="QPK106" s="833"/>
      <c r="QPL106" s="908"/>
      <c r="QPM106" s="838"/>
      <c r="QPN106" s="833"/>
      <c r="QPO106" s="833"/>
      <c r="QPP106" s="908"/>
      <c r="QPQ106" s="838"/>
      <c r="QPR106" s="833"/>
      <c r="QPS106" s="833"/>
      <c r="QPT106" s="908"/>
      <c r="QPU106" s="838"/>
      <c r="QPV106" s="833"/>
      <c r="QPW106" s="833"/>
      <c r="QPX106" s="908"/>
      <c r="QPY106" s="838"/>
      <c r="QPZ106" s="833"/>
      <c r="QQA106" s="833"/>
      <c r="QQB106" s="908"/>
      <c r="QQC106" s="838"/>
      <c r="QQD106" s="833"/>
      <c r="QQE106" s="833"/>
      <c r="QQF106" s="908"/>
      <c r="QQG106" s="838"/>
      <c r="QQH106" s="833"/>
      <c r="QQI106" s="833"/>
      <c r="QQJ106" s="908"/>
      <c r="QQK106" s="838"/>
      <c r="QQL106" s="833"/>
      <c r="QQM106" s="833"/>
      <c r="QQN106" s="908"/>
      <c r="QQO106" s="838"/>
      <c r="QQP106" s="833"/>
      <c r="QQQ106" s="833"/>
      <c r="QQR106" s="908"/>
      <c r="QQS106" s="838"/>
      <c r="QQT106" s="833"/>
      <c r="QQU106" s="833"/>
      <c r="QQV106" s="908"/>
      <c r="QQW106" s="838"/>
      <c r="QQX106" s="833"/>
      <c r="QQY106" s="833"/>
      <c r="QQZ106" s="908"/>
      <c r="QRA106" s="838"/>
      <c r="QRB106" s="833"/>
      <c r="QRC106" s="833"/>
      <c r="QRD106" s="908"/>
      <c r="QRE106" s="838"/>
      <c r="QRF106" s="833"/>
      <c r="QRG106" s="833"/>
      <c r="QRH106" s="908"/>
      <c r="QRI106" s="838"/>
      <c r="QRJ106" s="833"/>
      <c r="QRK106" s="833"/>
      <c r="QRL106" s="908"/>
      <c r="QRM106" s="838"/>
      <c r="QRN106" s="833"/>
      <c r="QRO106" s="833"/>
      <c r="QRP106" s="908"/>
      <c r="QRQ106" s="838"/>
      <c r="QRR106" s="833"/>
      <c r="QRS106" s="833"/>
      <c r="QRT106" s="908"/>
      <c r="QRU106" s="838"/>
      <c r="QRV106" s="833"/>
      <c r="QRW106" s="833"/>
      <c r="QRX106" s="908"/>
      <c r="QRY106" s="838"/>
      <c r="QRZ106" s="833"/>
      <c r="QSA106" s="833"/>
      <c r="QSB106" s="908"/>
      <c r="QSC106" s="838"/>
      <c r="QSD106" s="833"/>
      <c r="QSE106" s="833"/>
      <c r="QSF106" s="908"/>
      <c r="QSG106" s="838"/>
      <c r="QSH106" s="833"/>
      <c r="QSI106" s="833"/>
      <c r="QSJ106" s="908"/>
      <c r="QSK106" s="838"/>
      <c r="QSL106" s="833"/>
      <c r="QSM106" s="833"/>
      <c r="QSN106" s="908"/>
      <c r="QSO106" s="838"/>
      <c r="QSP106" s="833"/>
      <c r="QSQ106" s="833"/>
      <c r="QSR106" s="908"/>
      <c r="QSS106" s="838"/>
      <c r="QST106" s="833"/>
      <c r="QSU106" s="833"/>
      <c r="QSV106" s="908"/>
      <c r="QSW106" s="838"/>
      <c r="QSX106" s="833"/>
      <c r="QSY106" s="833"/>
      <c r="QSZ106" s="908"/>
      <c r="QTA106" s="838"/>
      <c r="QTB106" s="833"/>
      <c r="QTC106" s="833"/>
      <c r="QTD106" s="908"/>
      <c r="QTE106" s="838"/>
      <c r="QTF106" s="833"/>
      <c r="QTG106" s="833"/>
      <c r="QTH106" s="908"/>
      <c r="QTI106" s="838"/>
      <c r="QTJ106" s="833"/>
      <c r="QTK106" s="833"/>
      <c r="QTL106" s="908"/>
      <c r="QTM106" s="838"/>
      <c r="QTN106" s="833"/>
      <c r="QTO106" s="833"/>
      <c r="QTP106" s="908"/>
      <c r="QTQ106" s="838"/>
      <c r="QTR106" s="833"/>
      <c r="QTS106" s="833"/>
      <c r="QTT106" s="908"/>
      <c r="QTU106" s="838"/>
      <c r="QTV106" s="833"/>
      <c r="QTW106" s="833"/>
      <c r="QTX106" s="908"/>
      <c r="QTY106" s="838"/>
      <c r="QTZ106" s="833"/>
      <c r="QUA106" s="833"/>
      <c r="QUB106" s="908"/>
      <c r="QUC106" s="838"/>
      <c r="QUD106" s="833"/>
      <c r="QUE106" s="833"/>
      <c r="QUF106" s="908"/>
      <c r="QUG106" s="838"/>
      <c r="QUH106" s="833"/>
      <c r="QUI106" s="833"/>
      <c r="QUJ106" s="908"/>
      <c r="QUK106" s="838"/>
      <c r="QUL106" s="833"/>
      <c r="QUM106" s="833"/>
      <c r="QUN106" s="908"/>
      <c r="QUO106" s="838"/>
      <c r="QUP106" s="833"/>
      <c r="QUQ106" s="833"/>
      <c r="QUR106" s="908"/>
      <c r="QUS106" s="838"/>
      <c r="QUT106" s="833"/>
      <c r="QUU106" s="833"/>
      <c r="QUV106" s="908"/>
      <c r="QUW106" s="838"/>
      <c r="QUX106" s="833"/>
      <c r="QUY106" s="833"/>
      <c r="QUZ106" s="908"/>
      <c r="QVA106" s="838"/>
      <c r="QVB106" s="833"/>
      <c r="QVC106" s="833"/>
      <c r="QVD106" s="908"/>
      <c r="QVE106" s="838"/>
      <c r="QVF106" s="833"/>
      <c r="QVG106" s="833"/>
      <c r="QVH106" s="908"/>
      <c r="QVI106" s="838"/>
      <c r="QVJ106" s="833"/>
      <c r="QVK106" s="833"/>
      <c r="QVL106" s="908"/>
      <c r="QVM106" s="838"/>
      <c r="QVN106" s="833"/>
      <c r="QVO106" s="833"/>
      <c r="QVP106" s="908"/>
      <c r="QVQ106" s="838"/>
      <c r="QVR106" s="833"/>
      <c r="QVS106" s="833"/>
      <c r="QVT106" s="908"/>
      <c r="QVU106" s="838"/>
      <c r="QVV106" s="833"/>
      <c r="QVW106" s="833"/>
      <c r="QVX106" s="908"/>
      <c r="QVY106" s="838"/>
      <c r="QVZ106" s="833"/>
      <c r="QWA106" s="833"/>
      <c r="QWB106" s="908"/>
      <c r="QWC106" s="838"/>
      <c r="QWD106" s="833"/>
      <c r="QWE106" s="833"/>
      <c r="QWF106" s="908"/>
      <c r="QWG106" s="838"/>
      <c r="QWH106" s="833"/>
      <c r="QWI106" s="833"/>
      <c r="QWJ106" s="908"/>
      <c r="QWK106" s="838"/>
      <c r="QWL106" s="833"/>
      <c r="QWM106" s="833"/>
      <c r="QWN106" s="908"/>
      <c r="QWO106" s="838"/>
      <c r="QWP106" s="833"/>
      <c r="QWQ106" s="833"/>
      <c r="QWR106" s="908"/>
      <c r="QWS106" s="838"/>
      <c r="QWT106" s="833"/>
      <c r="QWU106" s="833"/>
      <c r="QWV106" s="908"/>
      <c r="QWW106" s="838"/>
      <c r="QWX106" s="833"/>
      <c r="QWY106" s="833"/>
      <c r="QWZ106" s="908"/>
      <c r="QXA106" s="838"/>
      <c r="QXB106" s="833"/>
      <c r="QXC106" s="833"/>
      <c r="QXD106" s="908"/>
      <c r="QXE106" s="838"/>
      <c r="QXF106" s="833"/>
      <c r="QXG106" s="833"/>
      <c r="QXH106" s="908"/>
      <c r="QXI106" s="838"/>
      <c r="QXJ106" s="833"/>
      <c r="QXK106" s="833"/>
      <c r="QXL106" s="908"/>
      <c r="QXM106" s="838"/>
      <c r="QXN106" s="833"/>
      <c r="QXO106" s="833"/>
      <c r="QXP106" s="908"/>
      <c r="QXQ106" s="838"/>
      <c r="QXR106" s="833"/>
      <c r="QXS106" s="833"/>
      <c r="QXT106" s="908"/>
      <c r="QXU106" s="838"/>
      <c r="QXV106" s="833"/>
      <c r="QXW106" s="833"/>
      <c r="QXX106" s="908"/>
      <c r="QXY106" s="838"/>
      <c r="QXZ106" s="833"/>
      <c r="QYA106" s="833"/>
      <c r="QYB106" s="908"/>
      <c r="QYC106" s="838"/>
      <c r="QYD106" s="833"/>
      <c r="QYE106" s="833"/>
      <c r="QYF106" s="908"/>
      <c r="QYG106" s="838"/>
      <c r="QYH106" s="833"/>
      <c r="QYI106" s="833"/>
      <c r="QYJ106" s="908"/>
      <c r="QYK106" s="838"/>
      <c r="QYL106" s="833"/>
      <c r="QYM106" s="833"/>
      <c r="QYN106" s="908"/>
      <c r="QYO106" s="838"/>
      <c r="QYP106" s="833"/>
      <c r="QYQ106" s="833"/>
      <c r="QYR106" s="908"/>
      <c r="QYS106" s="838"/>
      <c r="QYT106" s="833"/>
      <c r="QYU106" s="833"/>
      <c r="QYV106" s="908"/>
      <c r="QYW106" s="838"/>
      <c r="QYX106" s="833"/>
      <c r="QYY106" s="833"/>
      <c r="QYZ106" s="908"/>
      <c r="QZA106" s="838"/>
      <c r="QZB106" s="833"/>
      <c r="QZC106" s="833"/>
      <c r="QZD106" s="908"/>
      <c r="QZE106" s="838"/>
      <c r="QZF106" s="833"/>
      <c r="QZG106" s="833"/>
      <c r="QZH106" s="908"/>
      <c r="QZI106" s="838"/>
      <c r="QZJ106" s="833"/>
      <c r="QZK106" s="833"/>
      <c r="QZL106" s="908"/>
      <c r="QZM106" s="838"/>
      <c r="QZN106" s="833"/>
      <c r="QZO106" s="833"/>
      <c r="QZP106" s="908"/>
      <c r="QZQ106" s="838"/>
      <c r="QZR106" s="833"/>
      <c r="QZS106" s="833"/>
      <c r="QZT106" s="908"/>
      <c r="QZU106" s="838"/>
      <c r="QZV106" s="833"/>
      <c r="QZW106" s="833"/>
      <c r="QZX106" s="908"/>
      <c r="QZY106" s="838"/>
      <c r="QZZ106" s="833"/>
      <c r="RAA106" s="833"/>
      <c r="RAB106" s="908"/>
      <c r="RAC106" s="838"/>
      <c r="RAD106" s="833"/>
      <c r="RAE106" s="833"/>
      <c r="RAF106" s="908"/>
      <c r="RAG106" s="838"/>
      <c r="RAH106" s="833"/>
      <c r="RAI106" s="833"/>
      <c r="RAJ106" s="908"/>
      <c r="RAK106" s="838"/>
      <c r="RAL106" s="833"/>
      <c r="RAM106" s="833"/>
      <c r="RAN106" s="908"/>
      <c r="RAO106" s="838"/>
      <c r="RAP106" s="833"/>
      <c r="RAQ106" s="833"/>
      <c r="RAR106" s="908"/>
      <c r="RAS106" s="838"/>
      <c r="RAT106" s="833"/>
      <c r="RAU106" s="833"/>
      <c r="RAV106" s="908"/>
      <c r="RAW106" s="838"/>
      <c r="RAX106" s="833"/>
      <c r="RAY106" s="833"/>
      <c r="RAZ106" s="908"/>
      <c r="RBA106" s="838"/>
      <c r="RBB106" s="833"/>
      <c r="RBC106" s="833"/>
      <c r="RBD106" s="908"/>
      <c r="RBE106" s="838"/>
      <c r="RBF106" s="833"/>
      <c r="RBG106" s="833"/>
      <c r="RBH106" s="908"/>
      <c r="RBI106" s="838"/>
      <c r="RBJ106" s="833"/>
      <c r="RBK106" s="833"/>
      <c r="RBL106" s="908"/>
      <c r="RBM106" s="838"/>
      <c r="RBN106" s="833"/>
      <c r="RBO106" s="833"/>
      <c r="RBP106" s="908"/>
      <c r="RBQ106" s="838"/>
      <c r="RBR106" s="833"/>
      <c r="RBS106" s="833"/>
      <c r="RBT106" s="908"/>
      <c r="RBU106" s="838"/>
      <c r="RBV106" s="833"/>
      <c r="RBW106" s="833"/>
      <c r="RBX106" s="908"/>
      <c r="RBY106" s="838"/>
      <c r="RBZ106" s="833"/>
      <c r="RCA106" s="833"/>
      <c r="RCB106" s="908"/>
      <c r="RCC106" s="838"/>
      <c r="RCD106" s="833"/>
      <c r="RCE106" s="833"/>
      <c r="RCF106" s="908"/>
      <c r="RCG106" s="838"/>
      <c r="RCH106" s="833"/>
      <c r="RCI106" s="833"/>
      <c r="RCJ106" s="908"/>
      <c r="RCK106" s="838"/>
      <c r="RCL106" s="833"/>
      <c r="RCM106" s="833"/>
      <c r="RCN106" s="908"/>
      <c r="RCO106" s="838"/>
      <c r="RCP106" s="833"/>
      <c r="RCQ106" s="833"/>
      <c r="RCR106" s="908"/>
      <c r="RCS106" s="838"/>
      <c r="RCT106" s="833"/>
      <c r="RCU106" s="833"/>
      <c r="RCV106" s="908"/>
      <c r="RCW106" s="838"/>
      <c r="RCX106" s="833"/>
      <c r="RCY106" s="833"/>
      <c r="RCZ106" s="908"/>
      <c r="RDA106" s="838"/>
      <c r="RDB106" s="833"/>
      <c r="RDC106" s="833"/>
      <c r="RDD106" s="908"/>
      <c r="RDE106" s="838"/>
      <c r="RDF106" s="833"/>
      <c r="RDG106" s="833"/>
      <c r="RDH106" s="908"/>
      <c r="RDI106" s="838"/>
      <c r="RDJ106" s="833"/>
      <c r="RDK106" s="833"/>
      <c r="RDL106" s="908"/>
      <c r="RDM106" s="838"/>
      <c r="RDN106" s="833"/>
      <c r="RDO106" s="833"/>
      <c r="RDP106" s="908"/>
      <c r="RDQ106" s="838"/>
      <c r="RDR106" s="833"/>
      <c r="RDS106" s="833"/>
      <c r="RDT106" s="908"/>
      <c r="RDU106" s="838"/>
      <c r="RDV106" s="833"/>
      <c r="RDW106" s="833"/>
      <c r="RDX106" s="908"/>
      <c r="RDY106" s="838"/>
      <c r="RDZ106" s="833"/>
      <c r="REA106" s="833"/>
      <c r="REB106" s="908"/>
      <c r="REC106" s="838"/>
      <c r="RED106" s="833"/>
      <c r="REE106" s="833"/>
      <c r="REF106" s="908"/>
      <c r="REG106" s="838"/>
      <c r="REH106" s="833"/>
      <c r="REI106" s="833"/>
      <c r="REJ106" s="908"/>
      <c r="REK106" s="838"/>
      <c r="REL106" s="833"/>
      <c r="REM106" s="833"/>
      <c r="REN106" s="908"/>
      <c r="REO106" s="838"/>
      <c r="REP106" s="833"/>
      <c r="REQ106" s="833"/>
      <c r="RER106" s="908"/>
      <c r="RES106" s="838"/>
      <c r="RET106" s="833"/>
      <c r="REU106" s="833"/>
      <c r="REV106" s="908"/>
      <c r="REW106" s="838"/>
      <c r="REX106" s="833"/>
      <c r="REY106" s="833"/>
      <c r="REZ106" s="908"/>
      <c r="RFA106" s="838"/>
      <c r="RFB106" s="833"/>
      <c r="RFC106" s="833"/>
      <c r="RFD106" s="908"/>
      <c r="RFE106" s="838"/>
      <c r="RFF106" s="833"/>
      <c r="RFG106" s="833"/>
      <c r="RFH106" s="908"/>
      <c r="RFI106" s="838"/>
      <c r="RFJ106" s="833"/>
      <c r="RFK106" s="833"/>
      <c r="RFL106" s="908"/>
      <c r="RFM106" s="838"/>
      <c r="RFN106" s="833"/>
      <c r="RFO106" s="833"/>
      <c r="RFP106" s="908"/>
      <c r="RFQ106" s="838"/>
      <c r="RFR106" s="833"/>
      <c r="RFS106" s="833"/>
      <c r="RFT106" s="908"/>
      <c r="RFU106" s="838"/>
      <c r="RFV106" s="833"/>
      <c r="RFW106" s="833"/>
      <c r="RFX106" s="908"/>
      <c r="RFY106" s="838"/>
      <c r="RFZ106" s="833"/>
      <c r="RGA106" s="833"/>
      <c r="RGB106" s="908"/>
      <c r="RGC106" s="838"/>
      <c r="RGD106" s="833"/>
      <c r="RGE106" s="833"/>
      <c r="RGF106" s="908"/>
      <c r="RGG106" s="838"/>
      <c r="RGH106" s="833"/>
      <c r="RGI106" s="833"/>
      <c r="RGJ106" s="908"/>
      <c r="RGK106" s="838"/>
      <c r="RGL106" s="833"/>
      <c r="RGM106" s="833"/>
      <c r="RGN106" s="908"/>
      <c r="RGO106" s="838"/>
      <c r="RGP106" s="833"/>
      <c r="RGQ106" s="833"/>
      <c r="RGR106" s="908"/>
      <c r="RGS106" s="838"/>
      <c r="RGT106" s="833"/>
      <c r="RGU106" s="833"/>
      <c r="RGV106" s="908"/>
      <c r="RGW106" s="838"/>
      <c r="RGX106" s="833"/>
      <c r="RGY106" s="833"/>
      <c r="RGZ106" s="908"/>
      <c r="RHA106" s="838"/>
      <c r="RHB106" s="833"/>
      <c r="RHC106" s="833"/>
      <c r="RHD106" s="908"/>
      <c r="RHE106" s="838"/>
      <c r="RHF106" s="833"/>
      <c r="RHG106" s="833"/>
      <c r="RHH106" s="908"/>
      <c r="RHI106" s="838"/>
      <c r="RHJ106" s="833"/>
      <c r="RHK106" s="833"/>
      <c r="RHL106" s="908"/>
      <c r="RHM106" s="838"/>
      <c r="RHN106" s="833"/>
      <c r="RHO106" s="833"/>
      <c r="RHP106" s="908"/>
      <c r="RHQ106" s="838"/>
      <c r="RHR106" s="833"/>
      <c r="RHS106" s="833"/>
      <c r="RHT106" s="908"/>
      <c r="RHU106" s="838"/>
      <c r="RHV106" s="833"/>
      <c r="RHW106" s="833"/>
      <c r="RHX106" s="908"/>
      <c r="RHY106" s="838"/>
      <c r="RHZ106" s="833"/>
      <c r="RIA106" s="833"/>
      <c r="RIB106" s="908"/>
      <c r="RIC106" s="838"/>
      <c r="RID106" s="833"/>
      <c r="RIE106" s="833"/>
      <c r="RIF106" s="908"/>
      <c r="RIG106" s="838"/>
      <c r="RIH106" s="833"/>
      <c r="RII106" s="833"/>
      <c r="RIJ106" s="908"/>
      <c r="RIK106" s="838"/>
      <c r="RIL106" s="833"/>
      <c r="RIM106" s="833"/>
      <c r="RIN106" s="908"/>
      <c r="RIO106" s="838"/>
      <c r="RIP106" s="833"/>
      <c r="RIQ106" s="833"/>
      <c r="RIR106" s="908"/>
      <c r="RIS106" s="838"/>
      <c r="RIT106" s="833"/>
      <c r="RIU106" s="833"/>
      <c r="RIV106" s="908"/>
      <c r="RIW106" s="838"/>
      <c r="RIX106" s="833"/>
      <c r="RIY106" s="833"/>
      <c r="RIZ106" s="908"/>
      <c r="RJA106" s="838"/>
      <c r="RJB106" s="833"/>
      <c r="RJC106" s="833"/>
      <c r="RJD106" s="908"/>
      <c r="RJE106" s="838"/>
      <c r="RJF106" s="833"/>
      <c r="RJG106" s="833"/>
      <c r="RJH106" s="908"/>
      <c r="RJI106" s="838"/>
      <c r="RJJ106" s="833"/>
      <c r="RJK106" s="833"/>
      <c r="RJL106" s="908"/>
      <c r="RJM106" s="838"/>
      <c r="RJN106" s="833"/>
      <c r="RJO106" s="833"/>
      <c r="RJP106" s="908"/>
      <c r="RJQ106" s="838"/>
      <c r="RJR106" s="833"/>
      <c r="RJS106" s="833"/>
      <c r="RJT106" s="908"/>
      <c r="RJU106" s="838"/>
      <c r="RJV106" s="833"/>
      <c r="RJW106" s="833"/>
      <c r="RJX106" s="908"/>
      <c r="RJY106" s="838"/>
      <c r="RJZ106" s="833"/>
      <c r="RKA106" s="833"/>
      <c r="RKB106" s="908"/>
      <c r="RKC106" s="838"/>
      <c r="RKD106" s="833"/>
      <c r="RKE106" s="833"/>
      <c r="RKF106" s="908"/>
      <c r="RKG106" s="838"/>
      <c r="RKH106" s="833"/>
      <c r="RKI106" s="833"/>
      <c r="RKJ106" s="908"/>
      <c r="RKK106" s="838"/>
      <c r="RKL106" s="833"/>
      <c r="RKM106" s="833"/>
      <c r="RKN106" s="908"/>
      <c r="RKO106" s="838"/>
      <c r="RKP106" s="833"/>
      <c r="RKQ106" s="833"/>
      <c r="RKR106" s="908"/>
      <c r="RKS106" s="838"/>
      <c r="RKT106" s="833"/>
      <c r="RKU106" s="833"/>
      <c r="RKV106" s="908"/>
      <c r="RKW106" s="838"/>
      <c r="RKX106" s="833"/>
      <c r="RKY106" s="833"/>
      <c r="RKZ106" s="908"/>
      <c r="RLA106" s="838"/>
      <c r="RLB106" s="833"/>
      <c r="RLC106" s="833"/>
      <c r="RLD106" s="908"/>
      <c r="RLE106" s="838"/>
      <c r="RLF106" s="833"/>
      <c r="RLG106" s="833"/>
      <c r="RLH106" s="908"/>
      <c r="RLI106" s="838"/>
      <c r="RLJ106" s="833"/>
      <c r="RLK106" s="833"/>
      <c r="RLL106" s="908"/>
      <c r="RLM106" s="838"/>
      <c r="RLN106" s="833"/>
      <c r="RLO106" s="833"/>
      <c r="RLP106" s="908"/>
      <c r="RLQ106" s="838"/>
      <c r="RLR106" s="833"/>
      <c r="RLS106" s="833"/>
      <c r="RLT106" s="908"/>
      <c r="RLU106" s="838"/>
      <c r="RLV106" s="833"/>
      <c r="RLW106" s="833"/>
      <c r="RLX106" s="908"/>
      <c r="RLY106" s="838"/>
      <c r="RLZ106" s="833"/>
      <c r="RMA106" s="833"/>
      <c r="RMB106" s="908"/>
      <c r="RMC106" s="838"/>
      <c r="RMD106" s="833"/>
      <c r="RME106" s="833"/>
      <c r="RMF106" s="908"/>
      <c r="RMG106" s="838"/>
      <c r="RMH106" s="833"/>
      <c r="RMI106" s="833"/>
      <c r="RMJ106" s="908"/>
      <c r="RMK106" s="838"/>
      <c r="RML106" s="833"/>
      <c r="RMM106" s="833"/>
      <c r="RMN106" s="908"/>
      <c r="RMO106" s="838"/>
      <c r="RMP106" s="833"/>
      <c r="RMQ106" s="833"/>
      <c r="RMR106" s="908"/>
      <c r="RMS106" s="838"/>
      <c r="RMT106" s="833"/>
      <c r="RMU106" s="833"/>
      <c r="RMV106" s="908"/>
      <c r="RMW106" s="838"/>
      <c r="RMX106" s="833"/>
      <c r="RMY106" s="833"/>
      <c r="RMZ106" s="908"/>
      <c r="RNA106" s="838"/>
      <c r="RNB106" s="833"/>
      <c r="RNC106" s="833"/>
      <c r="RND106" s="908"/>
      <c r="RNE106" s="838"/>
      <c r="RNF106" s="833"/>
      <c r="RNG106" s="833"/>
      <c r="RNH106" s="908"/>
      <c r="RNI106" s="838"/>
      <c r="RNJ106" s="833"/>
      <c r="RNK106" s="833"/>
      <c r="RNL106" s="908"/>
      <c r="RNM106" s="838"/>
      <c r="RNN106" s="833"/>
      <c r="RNO106" s="833"/>
      <c r="RNP106" s="908"/>
      <c r="RNQ106" s="838"/>
      <c r="RNR106" s="833"/>
      <c r="RNS106" s="833"/>
      <c r="RNT106" s="908"/>
      <c r="RNU106" s="838"/>
      <c r="RNV106" s="833"/>
      <c r="RNW106" s="833"/>
      <c r="RNX106" s="908"/>
      <c r="RNY106" s="838"/>
      <c r="RNZ106" s="833"/>
      <c r="ROA106" s="833"/>
      <c r="ROB106" s="908"/>
      <c r="ROC106" s="838"/>
      <c r="ROD106" s="833"/>
      <c r="ROE106" s="833"/>
      <c r="ROF106" s="908"/>
      <c r="ROG106" s="838"/>
      <c r="ROH106" s="833"/>
      <c r="ROI106" s="833"/>
      <c r="ROJ106" s="908"/>
      <c r="ROK106" s="838"/>
      <c r="ROL106" s="833"/>
      <c r="ROM106" s="833"/>
      <c r="RON106" s="908"/>
      <c r="ROO106" s="838"/>
      <c r="ROP106" s="833"/>
      <c r="ROQ106" s="833"/>
      <c r="ROR106" s="908"/>
      <c r="ROS106" s="838"/>
      <c r="ROT106" s="833"/>
      <c r="ROU106" s="833"/>
      <c r="ROV106" s="908"/>
      <c r="ROW106" s="838"/>
      <c r="ROX106" s="833"/>
      <c r="ROY106" s="833"/>
      <c r="ROZ106" s="908"/>
      <c r="RPA106" s="838"/>
      <c r="RPB106" s="833"/>
      <c r="RPC106" s="833"/>
      <c r="RPD106" s="908"/>
      <c r="RPE106" s="838"/>
      <c r="RPF106" s="833"/>
      <c r="RPG106" s="833"/>
      <c r="RPH106" s="908"/>
      <c r="RPI106" s="838"/>
      <c r="RPJ106" s="833"/>
      <c r="RPK106" s="833"/>
      <c r="RPL106" s="908"/>
      <c r="RPM106" s="838"/>
      <c r="RPN106" s="833"/>
      <c r="RPO106" s="833"/>
      <c r="RPP106" s="908"/>
      <c r="RPQ106" s="838"/>
      <c r="RPR106" s="833"/>
      <c r="RPS106" s="833"/>
      <c r="RPT106" s="908"/>
      <c r="RPU106" s="838"/>
      <c r="RPV106" s="833"/>
      <c r="RPW106" s="833"/>
      <c r="RPX106" s="908"/>
      <c r="RPY106" s="838"/>
      <c r="RPZ106" s="833"/>
      <c r="RQA106" s="833"/>
      <c r="RQB106" s="908"/>
      <c r="RQC106" s="838"/>
      <c r="RQD106" s="833"/>
      <c r="RQE106" s="833"/>
      <c r="RQF106" s="908"/>
      <c r="RQG106" s="838"/>
      <c r="RQH106" s="833"/>
      <c r="RQI106" s="833"/>
      <c r="RQJ106" s="908"/>
      <c r="RQK106" s="838"/>
      <c r="RQL106" s="833"/>
      <c r="RQM106" s="833"/>
      <c r="RQN106" s="908"/>
      <c r="RQO106" s="838"/>
      <c r="RQP106" s="833"/>
      <c r="RQQ106" s="833"/>
      <c r="RQR106" s="908"/>
      <c r="RQS106" s="838"/>
      <c r="RQT106" s="833"/>
      <c r="RQU106" s="833"/>
      <c r="RQV106" s="908"/>
      <c r="RQW106" s="838"/>
      <c r="RQX106" s="833"/>
      <c r="RQY106" s="833"/>
      <c r="RQZ106" s="908"/>
      <c r="RRA106" s="838"/>
      <c r="RRB106" s="833"/>
      <c r="RRC106" s="833"/>
      <c r="RRD106" s="908"/>
      <c r="RRE106" s="838"/>
      <c r="RRF106" s="833"/>
      <c r="RRG106" s="833"/>
      <c r="RRH106" s="908"/>
      <c r="RRI106" s="838"/>
      <c r="RRJ106" s="833"/>
      <c r="RRK106" s="833"/>
      <c r="RRL106" s="908"/>
      <c r="RRM106" s="838"/>
      <c r="RRN106" s="833"/>
      <c r="RRO106" s="833"/>
      <c r="RRP106" s="908"/>
      <c r="RRQ106" s="838"/>
      <c r="RRR106" s="833"/>
      <c r="RRS106" s="833"/>
      <c r="RRT106" s="908"/>
      <c r="RRU106" s="838"/>
      <c r="RRV106" s="833"/>
      <c r="RRW106" s="833"/>
      <c r="RRX106" s="908"/>
      <c r="RRY106" s="838"/>
      <c r="RRZ106" s="833"/>
      <c r="RSA106" s="833"/>
      <c r="RSB106" s="908"/>
      <c r="RSC106" s="838"/>
      <c r="RSD106" s="833"/>
      <c r="RSE106" s="833"/>
      <c r="RSF106" s="908"/>
      <c r="RSG106" s="838"/>
      <c r="RSH106" s="833"/>
      <c r="RSI106" s="833"/>
      <c r="RSJ106" s="908"/>
      <c r="RSK106" s="838"/>
      <c r="RSL106" s="833"/>
      <c r="RSM106" s="833"/>
      <c r="RSN106" s="908"/>
      <c r="RSO106" s="838"/>
      <c r="RSP106" s="833"/>
      <c r="RSQ106" s="833"/>
      <c r="RSR106" s="908"/>
      <c r="RSS106" s="838"/>
      <c r="RST106" s="833"/>
      <c r="RSU106" s="833"/>
      <c r="RSV106" s="908"/>
      <c r="RSW106" s="838"/>
      <c r="RSX106" s="833"/>
      <c r="RSY106" s="833"/>
      <c r="RSZ106" s="908"/>
      <c r="RTA106" s="838"/>
      <c r="RTB106" s="833"/>
      <c r="RTC106" s="833"/>
      <c r="RTD106" s="908"/>
      <c r="RTE106" s="838"/>
      <c r="RTF106" s="833"/>
      <c r="RTG106" s="833"/>
      <c r="RTH106" s="908"/>
      <c r="RTI106" s="838"/>
      <c r="RTJ106" s="833"/>
      <c r="RTK106" s="833"/>
      <c r="RTL106" s="908"/>
      <c r="RTM106" s="838"/>
      <c r="RTN106" s="833"/>
      <c r="RTO106" s="833"/>
      <c r="RTP106" s="908"/>
      <c r="RTQ106" s="838"/>
      <c r="RTR106" s="833"/>
      <c r="RTS106" s="833"/>
      <c r="RTT106" s="908"/>
      <c r="RTU106" s="838"/>
      <c r="RTV106" s="833"/>
      <c r="RTW106" s="833"/>
      <c r="RTX106" s="908"/>
      <c r="RTY106" s="838"/>
      <c r="RTZ106" s="833"/>
      <c r="RUA106" s="833"/>
      <c r="RUB106" s="908"/>
      <c r="RUC106" s="838"/>
      <c r="RUD106" s="833"/>
      <c r="RUE106" s="833"/>
      <c r="RUF106" s="908"/>
      <c r="RUG106" s="838"/>
      <c r="RUH106" s="833"/>
      <c r="RUI106" s="833"/>
      <c r="RUJ106" s="908"/>
      <c r="RUK106" s="838"/>
      <c r="RUL106" s="833"/>
      <c r="RUM106" s="833"/>
      <c r="RUN106" s="908"/>
      <c r="RUO106" s="838"/>
      <c r="RUP106" s="833"/>
      <c r="RUQ106" s="833"/>
      <c r="RUR106" s="908"/>
      <c r="RUS106" s="838"/>
      <c r="RUT106" s="833"/>
      <c r="RUU106" s="833"/>
      <c r="RUV106" s="908"/>
      <c r="RUW106" s="838"/>
      <c r="RUX106" s="833"/>
      <c r="RUY106" s="833"/>
      <c r="RUZ106" s="908"/>
      <c r="RVA106" s="838"/>
      <c r="RVB106" s="833"/>
      <c r="RVC106" s="833"/>
      <c r="RVD106" s="908"/>
      <c r="RVE106" s="838"/>
      <c r="RVF106" s="833"/>
      <c r="RVG106" s="833"/>
      <c r="RVH106" s="908"/>
      <c r="RVI106" s="838"/>
      <c r="RVJ106" s="833"/>
      <c r="RVK106" s="833"/>
      <c r="RVL106" s="908"/>
      <c r="RVM106" s="838"/>
      <c r="RVN106" s="833"/>
      <c r="RVO106" s="833"/>
      <c r="RVP106" s="908"/>
      <c r="RVQ106" s="838"/>
      <c r="RVR106" s="833"/>
      <c r="RVS106" s="833"/>
      <c r="RVT106" s="908"/>
      <c r="RVU106" s="838"/>
      <c r="RVV106" s="833"/>
      <c r="RVW106" s="833"/>
      <c r="RVX106" s="908"/>
      <c r="RVY106" s="838"/>
      <c r="RVZ106" s="833"/>
      <c r="RWA106" s="833"/>
      <c r="RWB106" s="908"/>
      <c r="RWC106" s="838"/>
      <c r="RWD106" s="833"/>
      <c r="RWE106" s="833"/>
      <c r="RWF106" s="908"/>
      <c r="RWG106" s="838"/>
      <c r="RWH106" s="833"/>
      <c r="RWI106" s="833"/>
      <c r="RWJ106" s="908"/>
      <c r="RWK106" s="838"/>
      <c r="RWL106" s="833"/>
      <c r="RWM106" s="833"/>
      <c r="RWN106" s="908"/>
      <c r="RWO106" s="838"/>
      <c r="RWP106" s="833"/>
      <c r="RWQ106" s="833"/>
      <c r="RWR106" s="908"/>
      <c r="RWS106" s="838"/>
      <c r="RWT106" s="833"/>
      <c r="RWU106" s="833"/>
      <c r="RWV106" s="908"/>
      <c r="RWW106" s="838"/>
      <c r="RWX106" s="833"/>
      <c r="RWY106" s="833"/>
      <c r="RWZ106" s="908"/>
      <c r="RXA106" s="838"/>
      <c r="RXB106" s="833"/>
      <c r="RXC106" s="833"/>
      <c r="RXD106" s="908"/>
      <c r="RXE106" s="838"/>
      <c r="RXF106" s="833"/>
      <c r="RXG106" s="833"/>
      <c r="RXH106" s="908"/>
      <c r="RXI106" s="838"/>
      <c r="RXJ106" s="833"/>
      <c r="RXK106" s="833"/>
      <c r="RXL106" s="908"/>
      <c r="RXM106" s="838"/>
      <c r="RXN106" s="833"/>
      <c r="RXO106" s="833"/>
      <c r="RXP106" s="908"/>
      <c r="RXQ106" s="838"/>
      <c r="RXR106" s="833"/>
      <c r="RXS106" s="833"/>
      <c r="RXT106" s="908"/>
      <c r="RXU106" s="838"/>
      <c r="RXV106" s="833"/>
      <c r="RXW106" s="833"/>
      <c r="RXX106" s="908"/>
      <c r="RXY106" s="838"/>
      <c r="RXZ106" s="833"/>
      <c r="RYA106" s="833"/>
      <c r="RYB106" s="908"/>
      <c r="RYC106" s="838"/>
      <c r="RYD106" s="833"/>
      <c r="RYE106" s="833"/>
      <c r="RYF106" s="908"/>
      <c r="RYG106" s="838"/>
      <c r="RYH106" s="833"/>
      <c r="RYI106" s="833"/>
      <c r="RYJ106" s="908"/>
      <c r="RYK106" s="838"/>
      <c r="RYL106" s="833"/>
      <c r="RYM106" s="833"/>
      <c r="RYN106" s="908"/>
      <c r="RYO106" s="838"/>
      <c r="RYP106" s="833"/>
      <c r="RYQ106" s="833"/>
      <c r="RYR106" s="908"/>
      <c r="RYS106" s="838"/>
      <c r="RYT106" s="833"/>
      <c r="RYU106" s="833"/>
      <c r="RYV106" s="908"/>
      <c r="RYW106" s="838"/>
      <c r="RYX106" s="833"/>
      <c r="RYY106" s="833"/>
      <c r="RYZ106" s="908"/>
      <c r="RZA106" s="838"/>
      <c r="RZB106" s="833"/>
      <c r="RZC106" s="833"/>
      <c r="RZD106" s="908"/>
      <c r="RZE106" s="838"/>
      <c r="RZF106" s="833"/>
      <c r="RZG106" s="833"/>
      <c r="RZH106" s="908"/>
      <c r="RZI106" s="838"/>
      <c r="RZJ106" s="833"/>
      <c r="RZK106" s="833"/>
      <c r="RZL106" s="908"/>
      <c r="RZM106" s="838"/>
      <c r="RZN106" s="833"/>
      <c r="RZO106" s="833"/>
      <c r="RZP106" s="908"/>
      <c r="RZQ106" s="838"/>
      <c r="RZR106" s="833"/>
      <c r="RZS106" s="833"/>
      <c r="RZT106" s="908"/>
      <c r="RZU106" s="838"/>
      <c r="RZV106" s="833"/>
      <c r="RZW106" s="833"/>
      <c r="RZX106" s="908"/>
      <c r="RZY106" s="838"/>
      <c r="RZZ106" s="833"/>
      <c r="SAA106" s="833"/>
      <c r="SAB106" s="908"/>
      <c r="SAC106" s="838"/>
      <c r="SAD106" s="833"/>
      <c r="SAE106" s="833"/>
      <c r="SAF106" s="908"/>
      <c r="SAG106" s="838"/>
      <c r="SAH106" s="833"/>
      <c r="SAI106" s="833"/>
      <c r="SAJ106" s="908"/>
      <c r="SAK106" s="838"/>
      <c r="SAL106" s="833"/>
      <c r="SAM106" s="833"/>
      <c r="SAN106" s="908"/>
      <c r="SAO106" s="838"/>
      <c r="SAP106" s="833"/>
      <c r="SAQ106" s="833"/>
      <c r="SAR106" s="908"/>
      <c r="SAS106" s="838"/>
      <c r="SAT106" s="833"/>
      <c r="SAU106" s="833"/>
      <c r="SAV106" s="908"/>
      <c r="SAW106" s="838"/>
      <c r="SAX106" s="833"/>
      <c r="SAY106" s="833"/>
      <c r="SAZ106" s="908"/>
      <c r="SBA106" s="838"/>
      <c r="SBB106" s="833"/>
      <c r="SBC106" s="833"/>
      <c r="SBD106" s="908"/>
      <c r="SBE106" s="838"/>
      <c r="SBF106" s="833"/>
      <c r="SBG106" s="833"/>
      <c r="SBH106" s="908"/>
      <c r="SBI106" s="838"/>
      <c r="SBJ106" s="833"/>
      <c r="SBK106" s="833"/>
      <c r="SBL106" s="908"/>
      <c r="SBM106" s="838"/>
      <c r="SBN106" s="833"/>
      <c r="SBO106" s="833"/>
      <c r="SBP106" s="908"/>
      <c r="SBQ106" s="838"/>
      <c r="SBR106" s="833"/>
      <c r="SBS106" s="833"/>
      <c r="SBT106" s="908"/>
      <c r="SBU106" s="838"/>
      <c r="SBV106" s="833"/>
      <c r="SBW106" s="833"/>
      <c r="SBX106" s="908"/>
      <c r="SBY106" s="838"/>
      <c r="SBZ106" s="833"/>
      <c r="SCA106" s="833"/>
      <c r="SCB106" s="908"/>
      <c r="SCC106" s="838"/>
      <c r="SCD106" s="833"/>
      <c r="SCE106" s="833"/>
      <c r="SCF106" s="908"/>
      <c r="SCG106" s="838"/>
      <c r="SCH106" s="833"/>
      <c r="SCI106" s="833"/>
      <c r="SCJ106" s="908"/>
      <c r="SCK106" s="838"/>
      <c r="SCL106" s="833"/>
      <c r="SCM106" s="833"/>
      <c r="SCN106" s="908"/>
      <c r="SCO106" s="838"/>
      <c r="SCP106" s="833"/>
      <c r="SCQ106" s="833"/>
      <c r="SCR106" s="908"/>
      <c r="SCS106" s="838"/>
      <c r="SCT106" s="833"/>
      <c r="SCU106" s="833"/>
      <c r="SCV106" s="908"/>
      <c r="SCW106" s="838"/>
      <c r="SCX106" s="833"/>
      <c r="SCY106" s="833"/>
      <c r="SCZ106" s="908"/>
      <c r="SDA106" s="838"/>
      <c r="SDB106" s="833"/>
      <c r="SDC106" s="833"/>
      <c r="SDD106" s="908"/>
      <c r="SDE106" s="838"/>
      <c r="SDF106" s="833"/>
      <c r="SDG106" s="833"/>
      <c r="SDH106" s="908"/>
      <c r="SDI106" s="838"/>
      <c r="SDJ106" s="833"/>
      <c r="SDK106" s="833"/>
      <c r="SDL106" s="908"/>
      <c r="SDM106" s="838"/>
      <c r="SDN106" s="833"/>
      <c r="SDO106" s="833"/>
      <c r="SDP106" s="908"/>
      <c r="SDQ106" s="838"/>
      <c r="SDR106" s="833"/>
      <c r="SDS106" s="833"/>
      <c r="SDT106" s="908"/>
      <c r="SDU106" s="838"/>
      <c r="SDV106" s="833"/>
      <c r="SDW106" s="833"/>
      <c r="SDX106" s="908"/>
      <c r="SDY106" s="838"/>
      <c r="SDZ106" s="833"/>
      <c r="SEA106" s="833"/>
      <c r="SEB106" s="908"/>
      <c r="SEC106" s="838"/>
      <c r="SED106" s="833"/>
      <c r="SEE106" s="833"/>
      <c r="SEF106" s="908"/>
      <c r="SEG106" s="838"/>
      <c r="SEH106" s="833"/>
      <c r="SEI106" s="833"/>
      <c r="SEJ106" s="908"/>
      <c r="SEK106" s="838"/>
      <c r="SEL106" s="833"/>
      <c r="SEM106" s="833"/>
      <c r="SEN106" s="908"/>
      <c r="SEO106" s="838"/>
      <c r="SEP106" s="833"/>
      <c r="SEQ106" s="833"/>
      <c r="SER106" s="908"/>
      <c r="SES106" s="838"/>
      <c r="SET106" s="833"/>
      <c r="SEU106" s="833"/>
      <c r="SEV106" s="908"/>
      <c r="SEW106" s="838"/>
      <c r="SEX106" s="833"/>
      <c r="SEY106" s="833"/>
      <c r="SEZ106" s="908"/>
      <c r="SFA106" s="838"/>
      <c r="SFB106" s="833"/>
      <c r="SFC106" s="833"/>
      <c r="SFD106" s="908"/>
      <c r="SFE106" s="838"/>
      <c r="SFF106" s="833"/>
      <c r="SFG106" s="833"/>
      <c r="SFH106" s="908"/>
      <c r="SFI106" s="838"/>
      <c r="SFJ106" s="833"/>
      <c r="SFK106" s="833"/>
      <c r="SFL106" s="908"/>
      <c r="SFM106" s="838"/>
      <c r="SFN106" s="833"/>
      <c r="SFO106" s="833"/>
      <c r="SFP106" s="908"/>
      <c r="SFQ106" s="838"/>
      <c r="SFR106" s="833"/>
      <c r="SFS106" s="833"/>
      <c r="SFT106" s="908"/>
      <c r="SFU106" s="838"/>
      <c r="SFV106" s="833"/>
      <c r="SFW106" s="833"/>
      <c r="SFX106" s="908"/>
      <c r="SFY106" s="838"/>
      <c r="SFZ106" s="833"/>
      <c r="SGA106" s="833"/>
      <c r="SGB106" s="908"/>
      <c r="SGC106" s="838"/>
      <c r="SGD106" s="833"/>
      <c r="SGE106" s="833"/>
      <c r="SGF106" s="908"/>
      <c r="SGG106" s="838"/>
      <c r="SGH106" s="833"/>
      <c r="SGI106" s="833"/>
      <c r="SGJ106" s="908"/>
      <c r="SGK106" s="838"/>
      <c r="SGL106" s="833"/>
      <c r="SGM106" s="833"/>
      <c r="SGN106" s="908"/>
      <c r="SGO106" s="838"/>
      <c r="SGP106" s="833"/>
      <c r="SGQ106" s="833"/>
      <c r="SGR106" s="908"/>
      <c r="SGS106" s="838"/>
      <c r="SGT106" s="833"/>
      <c r="SGU106" s="833"/>
      <c r="SGV106" s="908"/>
      <c r="SGW106" s="838"/>
      <c r="SGX106" s="833"/>
      <c r="SGY106" s="833"/>
      <c r="SGZ106" s="908"/>
      <c r="SHA106" s="838"/>
      <c r="SHB106" s="833"/>
      <c r="SHC106" s="833"/>
      <c r="SHD106" s="908"/>
      <c r="SHE106" s="838"/>
      <c r="SHF106" s="833"/>
      <c r="SHG106" s="833"/>
      <c r="SHH106" s="908"/>
      <c r="SHI106" s="838"/>
      <c r="SHJ106" s="833"/>
      <c r="SHK106" s="833"/>
      <c r="SHL106" s="908"/>
      <c r="SHM106" s="838"/>
      <c r="SHN106" s="833"/>
      <c r="SHO106" s="833"/>
      <c r="SHP106" s="908"/>
      <c r="SHQ106" s="838"/>
      <c r="SHR106" s="833"/>
      <c r="SHS106" s="833"/>
      <c r="SHT106" s="908"/>
      <c r="SHU106" s="838"/>
      <c r="SHV106" s="833"/>
      <c r="SHW106" s="833"/>
      <c r="SHX106" s="908"/>
      <c r="SHY106" s="838"/>
      <c r="SHZ106" s="833"/>
      <c r="SIA106" s="833"/>
      <c r="SIB106" s="908"/>
      <c r="SIC106" s="838"/>
      <c r="SID106" s="833"/>
      <c r="SIE106" s="833"/>
      <c r="SIF106" s="908"/>
      <c r="SIG106" s="838"/>
      <c r="SIH106" s="833"/>
      <c r="SII106" s="833"/>
      <c r="SIJ106" s="908"/>
      <c r="SIK106" s="838"/>
      <c r="SIL106" s="833"/>
      <c r="SIM106" s="833"/>
      <c r="SIN106" s="908"/>
      <c r="SIO106" s="838"/>
      <c r="SIP106" s="833"/>
      <c r="SIQ106" s="833"/>
      <c r="SIR106" s="908"/>
      <c r="SIS106" s="838"/>
      <c r="SIT106" s="833"/>
      <c r="SIU106" s="833"/>
      <c r="SIV106" s="908"/>
      <c r="SIW106" s="838"/>
      <c r="SIX106" s="833"/>
      <c r="SIY106" s="833"/>
      <c r="SIZ106" s="908"/>
      <c r="SJA106" s="838"/>
      <c r="SJB106" s="833"/>
      <c r="SJC106" s="833"/>
      <c r="SJD106" s="908"/>
      <c r="SJE106" s="838"/>
      <c r="SJF106" s="833"/>
      <c r="SJG106" s="833"/>
      <c r="SJH106" s="908"/>
      <c r="SJI106" s="838"/>
      <c r="SJJ106" s="833"/>
      <c r="SJK106" s="833"/>
      <c r="SJL106" s="908"/>
      <c r="SJM106" s="838"/>
      <c r="SJN106" s="833"/>
      <c r="SJO106" s="833"/>
      <c r="SJP106" s="908"/>
      <c r="SJQ106" s="838"/>
      <c r="SJR106" s="833"/>
      <c r="SJS106" s="833"/>
      <c r="SJT106" s="908"/>
      <c r="SJU106" s="838"/>
      <c r="SJV106" s="833"/>
      <c r="SJW106" s="833"/>
      <c r="SJX106" s="908"/>
      <c r="SJY106" s="838"/>
      <c r="SJZ106" s="833"/>
      <c r="SKA106" s="833"/>
      <c r="SKB106" s="908"/>
      <c r="SKC106" s="838"/>
      <c r="SKD106" s="833"/>
      <c r="SKE106" s="833"/>
      <c r="SKF106" s="908"/>
      <c r="SKG106" s="838"/>
      <c r="SKH106" s="833"/>
      <c r="SKI106" s="833"/>
      <c r="SKJ106" s="908"/>
      <c r="SKK106" s="838"/>
      <c r="SKL106" s="833"/>
      <c r="SKM106" s="833"/>
      <c r="SKN106" s="908"/>
      <c r="SKO106" s="838"/>
      <c r="SKP106" s="833"/>
      <c r="SKQ106" s="833"/>
      <c r="SKR106" s="908"/>
      <c r="SKS106" s="838"/>
      <c r="SKT106" s="833"/>
      <c r="SKU106" s="833"/>
      <c r="SKV106" s="908"/>
      <c r="SKW106" s="838"/>
      <c r="SKX106" s="833"/>
      <c r="SKY106" s="833"/>
      <c r="SKZ106" s="908"/>
      <c r="SLA106" s="838"/>
      <c r="SLB106" s="833"/>
      <c r="SLC106" s="833"/>
      <c r="SLD106" s="908"/>
      <c r="SLE106" s="838"/>
      <c r="SLF106" s="833"/>
      <c r="SLG106" s="833"/>
      <c r="SLH106" s="908"/>
      <c r="SLI106" s="838"/>
      <c r="SLJ106" s="833"/>
      <c r="SLK106" s="833"/>
      <c r="SLL106" s="908"/>
      <c r="SLM106" s="838"/>
      <c r="SLN106" s="833"/>
      <c r="SLO106" s="833"/>
      <c r="SLP106" s="908"/>
      <c r="SLQ106" s="838"/>
      <c r="SLR106" s="833"/>
      <c r="SLS106" s="833"/>
      <c r="SLT106" s="908"/>
      <c r="SLU106" s="838"/>
      <c r="SLV106" s="833"/>
      <c r="SLW106" s="833"/>
      <c r="SLX106" s="908"/>
      <c r="SLY106" s="838"/>
      <c r="SLZ106" s="833"/>
      <c r="SMA106" s="833"/>
      <c r="SMB106" s="908"/>
      <c r="SMC106" s="838"/>
      <c r="SMD106" s="833"/>
      <c r="SME106" s="833"/>
      <c r="SMF106" s="908"/>
      <c r="SMG106" s="838"/>
      <c r="SMH106" s="833"/>
      <c r="SMI106" s="833"/>
      <c r="SMJ106" s="908"/>
      <c r="SMK106" s="838"/>
      <c r="SML106" s="833"/>
      <c r="SMM106" s="833"/>
      <c r="SMN106" s="908"/>
      <c r="SMO106" s="838"/>
      <c r="SMP106" s="833"/>
      <c r="SMQ106" s="833"/>
      <c r="SMR106" s="908"/>
      <c r="SMS106" s="838"/>
      <c r="SMT106" s="833"/>
      <c r="SMU106" s="833"/>
      <c r="SMV106" s="908"/>
      <c r="SMW106" s="838"/>
      <c r="SMX106" s="833"/>
      <c r="SMY106" s="833"/>
      <c r="SMZ106" s="908"/>
      <c r="SNA106" s="838"/>
      <c r="SNB106" s="833"/>
      <c r="SNC106" s="833"/>
      <c r="SND106" s="908"/>
      <c r="SNE106" s="838"/>
      <c r="SNF106" s="833"/>
      <c r="SNG106" s="833"/>
      <c r="SNH106" s="908"/>
      <c r="SNI106" s="838"/>
      <c r="SNJ106" s="833"/>
      <c r="SNK106" s="833"/>
      <c r="SNL106" s="908"/>
      <c r="SNM106" s="838"/>
      <c r="SNN106" s="833"/>
      <c r="SNO106" s="833"/>
      <c r="SNP106" s="908"/>
      <c r="SNQ106" s="838"/>
      <c r="SNR106" s="833"/>
      <c r="SNS106" s="833"/>
      <c r="SNT106" s="908"/>
      <c r="SNU106" s="838"/>
      <c r="SNV106" s="833"/>
      <c r="SNW106" s="833"/>
      <c r="SNX106" s="908"/>
      <c r="SNY106" s="838"/>
      <c r="SNZ106" s="833"/>
      <c r="SOA106" s="833"/>
      <c r="SOB106" s="908"/>
      <c r="SOC106" s="838"/>
      <c r="SOD106" s="833"/>
      <c r="SOE106" s="833"/>
      <c r="SOF106" s="908"/>
      <c r="SOG106" s="838"/>
      <c r="SOH106" s="833"/>
      <c r="SOI106" s="833"/>
      <c r="SOJ106" s="908"/>
      <c r="SOK106" s="838"/>
      <c r="SOL106" s="833"/>
      <c r="SOM106" s="833"/>
      <c r="SON106" s="908"/>
      <c r="SOO106" s="838"/>
      <c r="SOP106" s="833"/>
      <c r="SOQ106" s="833"/>
      <c r="SOR106" s="908"/>
      <c r="SOS106" s="838"/>
      <c r="SOT106" s="833"/>
      <c r="SOU106" s="833"/>
      <c r="SOV106" s="908"/>
      <c r="SOW106" s="838"/>
      <c r="SOX106" s="833"/>
      <c r="SOY106" s="833"/>
      <c r="SOZ106" s="908"/>
      <c r="SPA106" s="838"/>
      <c r="SPB106" s="833"/>
      <c r="SPC106" s="833"/>
      <c r="SPD106" s="908"/>
      <c r="SPE106" s="838"/>
      <c r="SPF106" s="833"/>
      <c r="SPG106" s="833"/>
      <c r="SPH106" s="908"/>
      <c r="SPI106" s="838"/>
      <c r="SPJ106" s="833"/>
      <c r="SPK106" s="833"/>
      <c r="SPL106" s="908"/>
      <c r="SPM106" s="838"/>
      <c r="SPN106" s="833"/>
      <c r="SPO106" s="833"/>
      <c r="SPP106" s="908"/>
      <c r="SPQ106" s="838"/>
      <c r="SPR106" s="833"/>
      <c r="SPS106" s="833"/>
      <c r="SPT106" s="908"/>
      <c r="SPU106" s="838"/>
      <c r="SPV106" s="833"/>
      <c r="SPW106" s="833"/>
      <c r="SPX106" s="908"/>
      <c r="SPY106" s="838"/>
      <c r="SPZ106" s="833"/>
      <c r="SQA106" s="833"/>
      <c r="SQB106" s="908"/>
      <c r="SQC106" s="838"/>
      <c r="SQD106" s="833"/>
      <c r="SQE106" s="833"/>
      <c r="SQF106" s="908"/>
      <c r="SQG106" s="838"/>
      <c r="SQH106" s="833"/>
      <c r="SQI106" s="833"/>
      <c r="SQJ106" s="908"/>
      <c r="SQK106" s="838"/>
      <c r="SQL106" s="833"/>
      <c r="SQM106" s="833"/>
      <c r="SQN106" s="908"/>
      <c r="SQO106" s="838"/>
      <c r="SQP106" s="833"/>
      <c r="SQQ106" s="833"/>
      <c r="SQR106" s="908"/>
      <c r="SQS106" s="838"/>
      <c r="SQT106" s="833"/>
      <c r="SQU106" s="833"/>
      <c r="SQV106" s="908"/>
      <c r="SQW106" s="838"/>
      <c r="SQX106" s="833"/>
      <c r="SQY106" s="833"/>
      <c r="SQZ106" s="908"/>
      <c r="SRA106" s="838"/>
      <c r="SRB106" s="833"/>
      <c r="SRC106" s="833"/>
      <c r="SRD106" s="908"/>
      <c r="SRE106" s="838"/>
      <c r="SRF106" s="833"/>
      <c r="SRG106" s="833"/>
      <c r="SRH106" s="908"/>
      <c r="SRI106" s="838"/>
      <c r="SRJ106" s="833"/>
      <c r="SRK106" s="833"/>
      <c r="SRL106" s="908"/>
      <c r="SRM106" s="838"/>
      <c r="SRN106" s="833"/>
      <c r="SRO106" s="833"/>
      <c r="SRP106" s="908"/>
      <c r="SRQ106" s="838"/>
      <c r="SRR106" s="833"/>
      <c r="SRS106" s="833"/>
      <c r="SRT106" s="908"/>
      <c r="SRU106" s="838"/>
      <c r="SRV106" s="833"/>
      <c r="SRW106" s="833"/>
      <c r="SRX106" s="908"/>
      <c r="SRY106" s="838"/>
      <c r="SRZ106" s="833"/>
      <c r="SSA106" s="833"/>
      <c r="SSB106" s="908"/>
      <c r="SSC106" s="838"/>
      <c r="SSD106" s="833"/>
      <c r="SSE106" s="833"/>
      <c r="SSF106" s="908"/>
      <c r="SSG106" s="838"/>
      <c r="SSH106" s="833"/>
      <c r="SSI106" s="833"/>
      <c r="SSJ106" s="908"/>
      <c r="SSK106" s="838"/>
      <c r="SSL106" s="833"/>
      <c r="SSM106" s="833"/>
      <c r="SSN106" s="908"/>
      <c r="SSO106" s="838"/>
      <c r="SSP106" s="833"/>
      <c r="SSQ106" s="833"/>
      <c r="SSR106" s="908"/>
      <c r="SSS106" s="838"/>
      <c r="SST106" s="833"/>
      <c r="SSU106" s="833"/>
      <c r="SSV106" s="908"/>
      <c r="SSW106" s="838"/>
      <c r="SSX106" s="833"/>
      <c r="SSY106" s="833"/>
      <c r="SSZ106" s="908"/>
      <c r="STA106" s="838"/>
      <c r="STB106" s="833"/>
      <c r="STC106" s="833"/>
      <c r="STD106" s="908"/>
      <c r="STE106" s="838"/>
      <c r="STF106" s="833"/>
      <c r="STG106" s="833"/>
      <c r="STH106" s="908"/>
      <c r="STI106" s="838"/>
      <c r="STJ106" s="833"/>
      <c r="STK106" s="833"/>
      <c r="STL106" s="908"/>
      <c r="STM106" s="838"/>
      <c r="STN106" s="833"/>
      <c r="STO106" s="833"/>
      <c r="STP106" s="908"/>
      <c r="STQ106" s="838"/>
      <c r="STR106" s="833"/>
      <c r="STS106" s="833"/>
      <c r="STT106" s="908"/>
      <c r="STU106" s="838"/>
      <c r="STV106" s="833"/>
      <c r="STW106" s="833"/>
      <c r="STX106" s="908"/>
      <c r="STY106" s="838"/>
      <c r="STZ106" s="833"/>
      <c r="SUA106" s="833"/>
      <c r="SUB106" s="908"/>
      <c r="SUC106" s="838"/>
      <c r="SUD106" s="833"/>
      <c r="SUE106" s="833"/>
      <c r="SUF106" s="908"/>
      <c r="SUG106" s="838"/>
      <c r="SUH106" s="833"/>
      <c r="SUI106" s="833"/>
      <c r="SUJ106" s="908"/>
      <c r="SUK106" s="838"/>
      <c r="SUL106" s="833"/>
      <c r="SUM106" s="833"/>
      <c r="SUN106" s="908"/>
      <c r="SUO106" s="838"/>
      <c r="SUP106" s="833"/>
      <c r="SUQ106" s="833"/>
      <c r="SUR106" s="908"/>
      <c r="SUS106" s="838"/>
      <c r="SUT106" s="833"/>
      <c r="SUU106" s="833"/>
      <c r="SUV106" s="908"/>
      <c r="SUW106" s="838"/>
      <c r="SUX106" s="833"/>
      <c r="SUY106" s="833"/>
      <c r="SUZ106" s="908"/>
      <c r="SVA106" s="838"/>
      <c r="SVB106" s="833"/>
      <c r="SVC106" s="833"/>
      <c r="SVD106" s="908"/>
      <c r="SVE106" s="838"/>
      <c r="SVF106" s="833"/>
      <c r="SVG106" s="833"/>
      <c r="SVH106" s="908"/>
      <c r="SVI106" s="838"/>
      <c r="SVJ106" s="833"/>
      <c r="SVK106" s="833"/>
      <c r="SVL106" s="908"/>
      <c r="SVM106" s="838"/>
      <c r="SVN106" s="833"/>
      <c r="SVO106" s="833"/>
      <c r="SVP106" s="908"/>
      <c r="SVQ106" s="838"/>
      <c r="SVR106" s="833"/>
      <c r="SVS106" s="833"/>
      <c r="SVT106" s="908"/>
      <c r="SVU106" s="838"/>
      <c r="SVV106" s="833"/>
      <c r="SVW106" s="833"/>
      <c r="SVX106" s="908"/>
      <c r="SVY106" s="838"/>
      <c r="SVZ106" s="833"/>
      <c r="SWA106" s="833"/>
      <c r="SWB106" s="908"/>
      <c r="SWC106" s="838"/>
      <c r="SWD106" s="833"/>
      <c r="SWE106" s="833"/>
      <c r="SWF106" s="908"/>
      <c r="SWG106" s="838"/>
      <c r="SWH106" s="833"/>
      <c r="SWI106" s="833"/>
      <c r="SWJ106" s="908"/>
      <c r="SWK106" s="838"/>
      <c r="SWL106" s="833"/>
      <c r="SWM106" s="833"/>
      <c r="SWN106" s="908"/>
      <c r="SWO106" s="838"/>
      <c r="SWP106" s="833"/>
      <c r="SWQ106" s="833"/>
      <c r="SWR106" s="908"/>
      <c r="SWS106" s="838"/>
      <c r="SWT106" s="833"/>
      <c r="SWU106" s="833"/>
      <c r="SWV106" s="908"/>
      <c r="SWW106" s="838"/>
      <c r="SWX106" s="833"/>
      <c r="SWY106" s="833"/>
      <c r="SWZ106" s="908"/>
      <c r="SXA106" s="838"/>
      <c r="SXB106" s="833"/>
      <c r="SXC106" s="833"/>
      <c r="SXD106" s="908"/>
      <c r="SXE106" s="838"/>
      <c r="SXF106" s="833"/>
      <c r="SXG106" s="833"/>
      <c r="SXH106" s="908"/>
      <c r="SXI106" s="838"/>
      <c r="SXJ106" s="833"/>
      <c r="SXK106" s="833"/>
      <c r="SXL106" s="908"/>
      <c r="SXM106" s="838"/>
      <c r="SXN106" s="833"/>
      <c r="SXO106" s="833"/>
      <c r="SXP106" s="908"/>
      <c r="SXQ106" s="838"/>
      <c r="SXR106" s="833"/>
      <c r="SXS106" s="833"/>
      <c r="SXT106" s="908"/>
      <c r="SXU106" s="838"/>
      <c r="SXV106" s="833"/>
      <c r="SXW106" s="833"/>
      <c r="SXX106" s="908"/>
      <c r="SXY106" s="838"/>
      <c r="SXZ106" s="833"/>
      <c r="SYA106" s="833"/>
      <c r="SYB106" s="908"/>
      <c r="SYC106" s="838"/>
      <c r="SYD106" s="833"/>
      <c r="SYE106" s="833"/>
      <c r="SYF106" s="908"/>
      <c r="SYG106" s="838"/>
      <c r="SYH106" s="833"/>
      <c r="SYI106" s="833"/>
      <c r="SYJ106" s="908"/>
      <c r="SYK106" s="838"/>
      <c r="SYL106" s="833"/>
      <c r="SYM106" s="833"/>
      <c r="SYN106" s="908"/>
      <c r="SYO106" s="838"/>
      <c r="SYP106" s="833"/>
      <c r="SYQ106" s="833"/>
      <c r="SYR106" s="908"/>
      <c r="SYS106" s="838"/>
      <c r="SYT106" s="833"/>
      <c r="SYU106" s="833"/>
      <c r="SYV106" s="908"/>
      <c r="SYW106" s="838"/>
      <c r="SYX106" s="833"/>
      <c r="SYY106" s="833"/>
      <c r="SYZ106" s="908"/>
      <c r="SZA106" s="838"/>
      <c r="SZB106" s="833"/>
      <c r="SZC106" s="833"/>
      <c r="SZD106" s="908"/>
      <c r="SZE106" s="838"/>
      <c r="SZF106" s="833"/>
      <c r="SZG106" s="833"/>
      <c r="SZH106" s="908"/>
      <c r="SZI106" s="838"/>
      <c r="SZJ106" s="833"/>
      <c r="SZK106" s="833"/>
      <c r="SZL106" s="908"/>
      <c r="SZM106" s="838"/>
      <c r="SZN106" s="833"/>
      <c r="SZO106" s="833"/>
      <c r="SZP106" s="908"/>
      <c r="SZQ106" s="838"/>
      <c r="SZR106" s="833"/>
      <c r="SZS106" s="833"/>
      <c r="SZT106" s="908"/>
      <c r="SZU106" s="838"/>
      <c r="SZV106" s="833"/>
      <c r="SZW106" s="833"/>
      <c r="SZX106" s="908"/>
      <c r="SZY106" s="838"/>
      <c r="SZZ106" s="833"/>
      <c r="TAA106" s="833"/>
      <c r="TAB106" s="908"/>
      <c r="TAC106" s="838"/>
      <c r="TAD106" s="833"/>
      <c r="TAE106" s="833"/>
      <c r="TAF106" s="908"/>
      <c r="TAG106" s="838"/>
      <c r="TAH106" s="833"/>
      <c r="TAI106" s="833"/>
      <c r="TAJ106" s="908"/>
      <c r="TAK106" s="838"/>
      <c r="TAL106" s="833"/>
      <c r="TAM106" s="833"/>
      <c r="TAN106" s="908"/>
      <c r="TAO106" s="838"/>
      <c r="TAP106" s="833"/>
      <c r="TAQ106" s="833"/>
      <c r="TAR106" s="908"/>
      <c r="TAS106" s="838"/>
      <c r="TAT106" s="833"/>
      <c r="TAU106" s="833"/>
      <c r="TAV106" s="908"/>
      <c r="TAW106" s="838"/>
      <c r="TAX106" s="833"/>
      <c r="TAY106" s="833"/>
      <c r="TAZ106" s="908"/>
      <c r="TBA106" s="838"/>
      <c r="TBB106" s="833"/>
      <c r="TBC106" s="833"/>
      <c r="TBD106" s="908"/>
      <c r="TBE106" s="838"/>
      <c r="TBF106" s="833"/>
      <c r="TBG106" s="833"/>
      <c r="TBH106" s="908"/>
      <c r="TBI106" s="838"/>
      <c r="TBJ106" s="833"/>
      <c r="TBK106" s="833"/>
      <c r="TBL106" s="908"/>
      <c r="TBM106" s="838"/>
      <c r="TBN106" s="833"/>
      <c r="TBO106" s="833"/>
      <c r="TBP106" s="908"/>
      <c r="TBQ106" s="838"/>
      <c r="TBR106" s="833"/>
      <c r="TBS106" s="833"/>
      <c r="TBT106" s="908"/>
      <c r="TBU106" s="838"/>
      <c r="TBV106" s="833"/>
      <c r="TBW106" s="833"/>
      <c r="TBX106" s="908"/>
      <c r="TBY106" s="838"/>
      <c r="TBZ106" s="833"/>
      <c r="TCA106" s="833"/>
      <c r="TCB106" s="908"/>
      <c r="TCC106" s="838"/>
      <c r="TCD106" s="833"/>
      <c r="TCE106" s="833"/>
      <c r="TCF106" s="908"/>
      <c r="TCG106" s="838"/>
      <c r="TCH106" s="833"/>
      <c r="TCI106" s="833"/>
      <c r="TCJ106" s="908"/>
      <c r="TCK106" s="838"/>
      <c r="TCL106" s="833"/>
      <c r="TCM106" s="833"/>
      <c r="TCN106" s="908"/>
      <c r="TCO106" s="838"/>
      <c r="TCP106" s="833"/>
      <c r="TCQ106" s="833"/>
      <c r="TCR106" s="908"/>
      <c r="TCS106" s="838"/>
      <c r="TCT106" s="833"/>
      <c r="TCU106" s="833"/>
      <c r="TCV106" s="908"/>
      <c r="TCW106" s="838"/>
      <c r="TCX106" s="833"/>
      <c r="TCY106" s="833"/>
      <c r="TCZ106" s="908"/>
      <c r="TDA106" s="838"/>
      <c r="TDB106" s="833"/>
      <c r="TDC106" s="833"/>
      <c r="TDD106" s="908"/>
      <c r="TDE106" s="838"/>
      <c r="TDF106" s="833"/>
      <c r="TDG106" s="833"/>
      <c r="TDH106" s="908"/>
      <c r="TDI106" s="838"/>
      <c r="TDJ106" s="833"/>
      <c r="TDK106" s="833"/>
      <c r="TDL106" s="908"/>
      <c r="TDM106" s="838"/>
      <c r="TDN106" s="833"/>
      <c r="TDO106" s="833"/>
      <c r="TDP106" s="908"/>
      <c r="TDQ106" s="838"/>
      <c r="TDR106" s="833"/>
      <c r="TDS106" s="833"/>
      <c r="TDT106" s="908"/>
      <c r="TDU106" s="838"/>
      <c r="TDV106" s="833"/>
      <c r="TDW106" s="833"/>
      <c r="TDX106" s="908"/>
      <c r="TDY106" s="838"/>
      <c r="TDZ106" s="833"/>
      <c r="TEA106" s="833"/>
      <c r="TEB106" s="908"/>
      <c r="TEC106" s="838"/>
      <c r="TED106" s="833"/>
      <c r="TEE106" s="833"/>
      <c r="TEF106" s="908"/>
      <c r="TEG106" s="838"/>
      <c r="TEH106" s="833"/>
      <c r="TEI106" s="833"/>
      <c r="TEJ106" s="908"/>
      <c r="TEK106" s="838"/>
      <c r="TEL106" s="833"/>
      <c r="TEM106" s="833"/>
      <c r="TEN106" s="908"/>
      <c r="TEO106" s="838"/>
      <c r="TEP106" s="833"/>
      <c r="TEQ106" s="833"/>
      <c r="TER106" s="908"/>
      <c r="TES106" s="838"/>
      <c r="TET106" s="833"/>
      <c r="TEU106" s="833"/>
      <c r="TEV106" s="908"/>
      <c r="TEW106" s="838"/>
      <c r="TEX106" s="833"/>
      <c r="TEY106" s="833"/>
      <c r="TEZ106" s="908"/>
      <c r="TFA106" s="838"/>
      <c r="TFB106" s="833"/>
      <c r="TFC106" s="833"/>
      <c r="TFD106" s="908"/>
      <c r="TFE106" s="838"/>
      <c r="TFF106" s="833"/>
      <c r="TFG106" s="833"/>
      <c r="TFH106" s="908"/>
      <c r="TFI106" s="838"/>
      <c r="TFJ106" s="833"/>
      <c r="TFK106" s="833"/>
      <c r="TFL106" s="908"/>
      <c r="TFM106" s="838"/>
      <c r="TFN106" s="833"/>
      <c r="TFO106" s="833"/>
      <c r="TFP106" s="908"/>
      <c r="TFQ106" s="838"/>
      <c r="TFR106" s="833"/>
      <c r="TFS106" s="833"/>
      <c r="TFT106" s="908"/>
      <c r="TFU106" s="838"/>
      <c r="TFV106" s="833"/>
      <c r="TFW106" s="833"/>
      <c r="TFX106" s="908"/>
      <c r="TFY106" s="838"/>
      <c r="TFZ106" s="833"/>
      <c r="TGA106" s="833"/>
      <c r="TGB106" s="908"/>
      <c r="TGC106" s="838"/>
      <c r="TGD106" s="833"/>
      <c r="TGE106" s="833"/>
      <c r="TGF106" s="908"/>
      <c r="TGG106" s="838"/>
      <c r="TGH106" s="833"/>
      <c r="TGI106" s="833"/>
      <c r="TGJ106" s="908"/>
      <c r="TGK106" s="838"/>
      <c r="TGL106" s="833"/>
      <c r="TGM106" s="833"/>
      <c r="TGN106" s="908"/>
      <c r="TGO106" s="838"/>
      <c r="TGP106" s="833"/>
      <c r="TGQ106" s="833"/>
      <c r="TGR106" s="908"/>
      <c r="TGS106" s="838"/>
      <c r="TGT106" s="833"/>
      <c r="TGU106" s="833"/>
      <c r="TGV106" s="908"/>
      <c r="TGW106" s="838"/>
      <c r="TGX106" s="833"/>
      <c r="TGY106" s="833"/>
      <c r="TGZ106" s="908"/>
      <c r="THA106" s="838"/>
      <c r="THB106" s="833"/>
      <c r="THC106" s="833"/>
      <c r="THD106" s="908"/>
      <c r="THE106" s="838"/>
      <c r="THF106" s="833"/>
      <c r="THG106" s="833"/>
      <c r="THH106" s="908"/>
      <c r="THI106" s="838"/>
      <c r="THJ106" s="833"/>
      <c r="THK106" s="833"/>
      <c r="THL106" s="908"/>
      <c r="THM106" s="838"/>
      <c r="THN106" s="833"/>
      <c r="THO106" s="833"/>
      <c r="THP106" s="908"/>
      <c r="THQ106" s="838"/>
      <c r="THR106" s="833"/>
      <c r="THS106" s="833"/>
      <c r="THT106" s="908"/>
      <c r="THU106" s="838"/>
      <c r="THV106" s="833"/>
      <c r="THW106" s="833"/>
      <c r="THX106" s="908"/>
      <c r="THY106" s="838"/>
      <c r="THZ106" s="833"/>
      <c r="TIA106" s="833"/>
      <c r="TIB106" s="908"/>
      <c r="TIC106" s="838"/>
      <c r="TID106" s="833"/>
      <c r="TIE106" s="833"/>
      <c r="TIF106" s="908"/>
      <c r="TIG106" s="838"/>
      <c r="TIH106" s="833"/>
      <c r="TII106" s="833"/>
      <c r="TIJ106" s="908"/>
      <c r="TIK106" s="838"/>
      <c r="TIL106" s="833"/>
      <c r="TIM106" s="833"/>
      <c r="TIN106" s="908"/>
      <c r="TIO106" s="838"/>
      <c r="TIP106" s="833"/>
      <c r="TIQ106" s="833"/>
      <c r="TIR106" s="908"/>
      <c r="TIS106" s="838"/>
      <c r="TIT106" s="833"/>
      <c r="TIU106" s="833"/>
      <c r="TIV106" s="908"/>
      <c r="TIW106" s="838"/>
      <c r="TIX106" s="833"/>
      <c r="TIY106" s="833"/>
      <c r="TIZ106" s="908"/>
      <c r="TJA106" s="838"/>
      <c r="TJB106" s="833"/>
      <c r="TJC106" s="833"/>
      <c r="TJD106" s="908"/>
      <c r="TJE106" s="838"/>
      <c r="TJF106" s="833"/>
      <c r="TJG106" s="833"/>
      <c r="TJH106" s="908"/>
      <c r="TJI106" s="838"/>
      <c r="TJJ106" s="833"/>
      <c r="TJK106" s="833"/>
      <c r="TJL106" s="908"/>
      <c r="TJM106" s="838"/>
      <c r="TJN106" s="833"/>
      <c r="TJO106" s="833"/>
      <c r="TJP106" s="908"/>
      <c r="TJQ106" s="838"/>
      <c r="TJR106" s="833"/>
      <c r="TJS106" s="833"/>
      <c r="TJT106" s="908"/>
      <c r="TJU106" s="838"/>
      <c r="TJV106" s="833"/>
      <c r="TJW106" s="833"/>
      <c r="TJX106" s="908"/>
      <c r="TJY106" s="838"/>
      <c r="TJZ106" s="833"/>
      <c r="TKA106" s="833"/>
      <c r="TKB106" s="908"/>
      <c r="TKC106" s="838"/>
      <c r="TKD106" s="833"/>
      <c r="TKE106" s="833"/>
      <c r="TKF106" s="908"/>
      <c r="TKG106" s="838"/>
      <c r="TKH106" s="833"/>
      <c r="TKI106" s="833"/>
      <c r="TKJ106" s="908"/>
      <c r="TKK106" s="838"/>
      <c r="TKL106" s="833"/>
      <c r="TKM106" s="833"/>
      <c r="TKN106" s="908"/>
      <c r="TKO106" s="838"/>
      <c r="TKP106" s="833"/>
      <c r="TKQ106" s="833"/>
      <c r="TKR106" s="908"/>
      <c r="TKS106" s="838"/>
      <c r="TKT106" s="833"/>
      <c r="TKU106" s="833"/>
      <c r="TKV106" s="908"/>
      <c r="TKW106" s="838"/>
      <c r="TKX106" s="833"/>
      <c r="TKY106" s="833"/>
      <c r="TKZ106" s="908"/>
      <c r="TLA106" s="838"/>
      <c r="TLB106" s="833"/>
      <c r="TLC106" s="833"/>
      <c r="TLD106" s="908"/>
      <c r="TLE106" s="838"/>
      <c r="TLF106" s="833"/>
      <c r="TLG106" s="833"/>
      <c r="TLH106" s="908"/>
      <c r="TLI106" s="838"/>
      <c r="TLJ106" s="833"/>
      <c r="TLK106" s="833"/>
      <c r="TLL106" s="908"/>
      <c r="TLM106" s="838"/>
      <c r="TLN106" s="833"/>
      <c r="TLO106" s="833"/>
      <c r="TLP106" s="908"/>
      <c r="TLQ106" s="838"/>
      <c r="TLR106" s="833"/>
      <c r="TLS106" s="833"/>
      <c r="TLT106" s="908"/>
      <c r="TLU106" s="838"/>
      <c r="TLV106" s="833"/>
      <c r="TLW106" s="833"/>
      <c r="TLX106" s="908"/>
      <c r="TLY106" s="838"/>
      <c r="TLZ106" s="833"/>
      <c r="TMA106" s="833"/>
      <c r="TMB106" s="908"/>
      <c r="TMC106" s="838"/>
      <c r="TMD106" s="833"/>
      <c r="TME106" s="833"/>
      <c r="TMF106" s="908"/>
      <c r="TMG106" s="838"/>
      <c r="TMH106" s="833"/>
      <c r="TMI106" s="833"/>
      <c r="TMJ106" s="908"/>
      <c r="TMK106" s="838"/>
      <c r="TML106" s="833"/>
      <c r="TMM106" s="833"/>
      <c r="TMN106" s="908"/>
      <c r="TMO106" s="838"/>
      <c r="TMP106" s="833"/>
      <c r="TMQ106" s="833"/>
      <c r="TMR106" s="908"/>
      <c r="TMS106" s="838"/>
      <c r="TMT106" s="833"/>
      <c r="TMU106" s="833"/>
      <c r="TMV106" s="908"/>
      <c r="TMW106" s="838"/>
      <c r="TMX106" s="833"/>
      <c r="TMY106" s="833"/>
      <c r="TMZ106" s="908"/>
      <c r="TNA106" s="838"/>
      <c r="TNB106" s="833"/>
      <c r="TNC106" s="833"/>
      <c r="TND106" s="908"/>
      <c r="TNE106" s="838"/>
      <c r="TNF106" s="833"/>
      <c r="TNG106" s="833"/>
      <c r="TNH106" s="908"/>
      <c r="TNI106" s="838"/>
      <c r="TNJ106" s="833"/>
      <c r="TNK106" s="833"/>
      <c r="TNL106" s="908"/>
      <c r="TNM106" s="838"/>
      <c r="TNN106" s="833"/>
      <c r="TNO106" s="833"/>
      <c r="TNP106" s="908"/>
      <c r="TNQ106" s="838"/>
      <c r="TNR106" s="833"/>
      <c r="TNS106" s="833"/>
      <c r="TNT106" s="908"/>
      <c r="TNU106" s="838"/>
      <c r="TNV106" s="833"/>
      <c r="TNW106" s="833"/>
      <c r="TNX106" s="908"/>
      <c r="TNY106" s="838"/>
      <c r="TNZ106" s="833"/>
      <c r="TOA106" s="833"/>
      <c r="TOB106" s="908"/>
      <c r="TOC106" s="838"/>
      <c r="TOD106" s="833"/>
      <c r="TOE106" s="833"/>
      <c r="TOF106" s="908"/>
      <c r="TOG106" s="838"/>
      <c r="TOH106" s="833"/>
      <c r="TOI106" s="833"/>
      <c r="TOJ106" s="908"/>
      <c r="TOK106" s="838"/>
      <c r="TOL106" s="833"/>
      <c r="TOM106" s="833"/>
      <c r="TON106" s="908"/>
      <c r="TOO106" s="838"/>
      <c r="TOP106" s="833"/>
      <c r="TOQ106" s="833"/>
      <c r="TOR106" s="908"/>
      <c r="TOS106" s="838"/>
      <c r="TOT106" s="833"/>
      <c r="TOU106" s="833"/>
      <c r="TOV106" s="908"/>
      <c r="TOW106" s="838"/>
      <c r="TOX106" s="833"/>
      <c r="TOY106" s="833"/>
      <c r="TOZ106" s="908"/>
      <c r="TPA106" s="838"/>
      <c r="TPB106" s="833"/>
      <c r="TPC106" s="833"/>
      <c r="TPD106" s="908"/>
      <c r="TPE106" s="838"/>
      <c r="TPF106" s="833"/>
      <c r="TPG106" s="833"/>
      <c r="TPH106" s="908"/>
      <c r="TPI106" s="838"/>
      <c r="TPJ106" s="833"/>
      <c r="TPK106" s="833"/>
      <c r="TPL106" s="908"/>
      <c r="TPM106" s="838"/>
      <c r="TPN106" s="833"/>
      <c r="TPO106" s="833"/>
      <c r="TPP106" s="908"/>
      <c r="TPQ106" s="838"/>
      <c r="TPR106" s="833"/>
      <c r="TPS106" s="833"/>
      <c r="TPT106" s="908"/>
      <c r="TPU106" s="838"/>
      <c r="TPV106" s="833"/>
      <c r="TPW106" s="833"/>
      <c r="TPX106" s="908"/>
      <c r="TPY106" s="838"/>
      <c r="TPZ106" s="833"/>
      <c r="TQA106" s="833"/>
      <c r="TQB106" s="908"/>
      <c r="TQC106" s="838"/>
      <c r="TQD106" s="833"/>
      <c r="TQE106" s="833"/>
      <c r="TQF106" s="908"/>
      <c r="TQG106" s="838"/>
      <c r="TQH106" s="833"/>
      <c r="TQI106" s="833"/>
      <c r="TQJ106" s="908"/>
      <c r="TQK106" s="838"/>
      <c r="TQL106" s="833"/>
      <c r="TQM106" s="833"/>
      <c r="TQN106" s="908"/>
      <c r="TQO106" s="838"/>
      <c r="TQP106" s="833"/>
      <c r="TQQ106" s="833"/>
      <c r="TQR106" s="908"/>
      <c r="TQS106" s="838"/>
      <c r="TQT106" s="833"/>
      <c r="TQU106" s="833"/>
      <c r="TQV106" s="908"/>
      <c r="TQW106" s="838"/>
      <c r="TQX106" s="833"/>
      <c r="TQY106" s="833"/>
      <c r="TQZ106" s="908"/>
      <c r="TRA106" s="838"/>
      <c r="TRB106" s="833"/>
      <c r="TRC106" s="833"/>
      <c r="TRD106" s="908"/>
      <c r="TRE106" s="838"/>
      <c r="TRF106" s="833"/>
      <c r="TRG106" s="833"/>
      <c r="TRH106" s="908"/>
      <c r="TRI106" s="838"/>
      <c r="TRJ106" s="833"/>
      <c r="TRK106" s="833"/>
      <c r="TRL106" s="908"/>
      <c r="TRM106" s="838"/>
      <c r="TRN106" s="833"/>
      <c r="TRO106" s="833"/>
      <c r="TRP106" s="908"/>
      <c r="TRQ106" s="838"/>
      <c r="TRR106" s="833"/>
      <c r="TRS106" s="833"/>
      <c r="TRT106" s="908"/>
      <c r="TRU106" s="838"/>
      <c r="TRV106" s="833"/>
      <c r="TRW106" s="833"/>
      <c r="TRX106" s="908"/>
      <c r="TRY106" s="838"/>
      <c r="TRZ106" s="833"/>
      <c r="TSA106" s="833"/>
      <c r="TSB106" s="908"/>
      <c r="TSC106" s="838"/>
      <c r="TSD106" s="833"/>
      <c r="TSE106" s="833"/>
      <c r="TSF106" s="908"/>
      <c r="TSG106" s="838"/>
      <c r="TSH106" s="833"/>
      <c r="TSI106" s="833"/>
      <c r="TSJ106" s="908"/>
      <c r="TSK106" s="838"/>
      <c r="TSL106" s="833"/>
      <c r="TSM106" s="833"/>
      <c r="TSN106" s="908"/>
      <c r="TSO106" s="838"/>
      <c r="TSP106" s="833"/>
      <c r="TSQ106" s="833"/>
      <c r="TSR106" s="908"/>
      <c r="TSS106" s="838"/>
      <c r="TST106" s="833"/>
      <c r="TSU106" s="833"/>
      <c r="TSV106" s="908"/>
      <c r="TSW106" s="838"/>
      <c r="TSX106" s="833"/>
      <c r="TSY106" s="833"/>
      <c r="TSZ106" s="908"/>
      <c r="TTA106" s="838"/>
      <c r="TTB106" s="833"/>
      <c r="TTC106" s="833"/>
      <c r="TTD106" s="908"/>
      <c r="TTE106" s="838"/>
      <c r="TTF106" s="833"/>
      <c r="TTG106" s="833"/>
      <c r="TTH106" s="908"/>
      <c r="TTI106" s="838"/>
      <c r="TTJ106" s="833"/>
      <c r="TTK106" s="833"/>
      <c r="TTL106" s="908"/>
      <c r="TTM106" s="838"/>
      <c r="TTN106" s="833"/>
      <c r="TTO106" s="833"/>
      <c r="TTP106" s="908"/>
      <c r="TTQ106" s="838"/>
      <c r="TTR106" s="833"/>
      <c r="TTS106" s="833"/>
      <c r="TTT106" s="908"/>
      <c r="TTU106" s="838"/>
      <c r="TTV106" s="833"/>
      <c r="TTW106" s="833"/>
      <c r="TTX106" s="908"/>
      <c r="TTY106" s="838"/>
      <c r="TTZ106" s="833"/>
      <c r="TUA106" s="833"/>
      <c r="TUB106" s="908"/>
      <c r="TUC106" s="838"/>
      <c r="TUD106" s="833"/>
      <c r="TUE106" s="833"/>
      <c r="TUF106" s="908"/>
      <c r="TUG106" s="838"/>
      <c r="TUH106" s="833"/>
      <c r="TUI106" s="833"/>
      <c r="TUJ106" s="908"/>
      <c r="TUK106" s="838"/>
      <c r="TUL106" s="833"/>
      <c r="TUM106" s="833"/>
      <c r="TUN106" s="908"/>
      <c r="TUO106" s="838"/>
      <c r="TUP106" s="833"/>
      <c r="TUQ106" s="833"/>
      <c r="TUR106" s="908"/>
      <c r="TUS106" s="838"/>
      <c r="TUT106" s="833"/>
      <c r="TUU106" s="833"/>
      <c r="TUV106" s="908"/>
      <c r="TUW106" s="838"/>
      <c r="TUX106" s="833"/>
      <c r="TUY106" s="833"/>
      <c r="TUZ106" s="908"/>
      <c r="TVA106" s="838"/>
      <c r="TVB106" s="833"/>
      <c r="TVC106" s="833"/>
      <c r="TVD106" s="908"/>
      <c r="TVE106" s="838"/>
      <c r="TVF106" s="833"/>
      <c r="TVG106" s="833"/>
      <c r="TVH106" s="908"/>
      <c r="TVI106" s="838"/>
      <c r="TVJ106" s="833"/>
      <c r="TVK106" s="833"/>
      <c r="TVL106" s="908"/>
      <c r="TVM106" s="838"/>
      <c r="TVN106" s="833"/>
      <c r="TVO106" s="833"/>
      <c r="TVP106" s="908"/>
      <c r="TVQ106" s="838"/>
      <c r="TVR106" s="833"/>
      <c r="TVS106" s="833"/>
      <c r="TVT106" s="908"/>
      <c r="TVU106" s="838"/>
      <c r="TVV106" s="833"/>
      <c r="TVW106" s="833"/>
      <c r="TVX106" s="908"/>
      <c r="TVY106" s="838"/>
      <c r="TVZ106" s="833"/>
      <c r="TWA106" s="833"/>
      <c r="TWB106" s="908"/>
      <c r="TWC106" s="838"/>
      <c r="TWD106" s="833"/>
      <c r="TWE106" s="833"/>
      <c r="TWF106" s="908"/>
      <c r="TWG106" s="838"/>
      <c r="TWH106" s="833"/>
      <c r="TWI106" s="833"/>
      <c r="TWJ106" s="908"/>
      <c r="TWK106" s="838"/>
      <c r="TWL106" s="833"/>
      <c r="TWM106" s="833"/>
      <c r="TWN106" s="908"/>
      <c r="TWO106" s="838"/>
      <c r="TWP106" s="833"/>
      <c r="TWQ106" s="833"/>
      <c r="TWR106" s="908"/>
      <c r="TWS106" s="838"/>
      <c r="TWT106" s="833"/>
      <c r="TWU106" s="833"/>
      <c r="TWV106" s="908"/>
      <c r="TWW106" s="838"/>
      <c r="TWX106" s="833"/>
      <c r="TWY106" s="833"/>
      <c r="TWZ106" s="908"/>
      <c r="TXA106" s="838"/>
      <c r="TXB106" s="833"/>
      <c r="TXC106" s="833"/>
      <c r="TXD106" s="908"/>
      <c r="TXE106" s="838"/>
      <c r="TXF106" s="833"/>
      <c r="TXG106" s="833"/>
      <c r="TXH106" s="908"/>
      <c r="TXI106" s="838"/>
      <c r="TXJ106" s="833"/>
      <c r="TXK106" s="833"/>
      <c r="TXL106" s="908"/>
      <c r="TXM106" s="838"/>
      <c r="TXN106" s="833"/>
      <c r="TXO106" s="833"/>
      <c r="TXP106" s="908"/>
      <c r="TXQ106" s="838"/>
      <c r="TXR106" s="833"/>
      <c r="TXS106" s="833"/>
      <c r="TXT106" s="908"/>
      <c r="TXU106" s="838"/>
      <c r="TXV106" s="833"/>
      <c r="TXW106" s="833"/>
      <c r="TXX106" s="908"/>
      <c r="TXY106" s="838"/>
      <c r="TXZ106" s="833"/>
      <c r="TYA106" s="833"/>
      <c r="TYB106" s="908"/>
      <c r="TYC106" s="838"/>
      <c r="TYD106" s="833"/>
      <c r="TYE106" s="833"/>
      <c r="TYF106" s="908"/>
      <c r="TYG106" s="838"/>
      <c r="TYH106" s="833"/>
      <c r="TYI106" s="833"/>
      <c r="TYJ106" s="908"/>
      <c r="TYK106" s="838"/>
      <c r="TYL106" s="833"/>
      <c r="TYM106" s="833"/>
      <c r="TYN106" s="908"/>
      <c r="TYO106" s="838"/>
      <c r="TYP106" s="833"/>
      <c r="TYQ106" s="833"/>
      <c r="TYR106" s="908"/>
      <c r="TYS106" s="838"/>
      <c r="TYT106" s="833"/>
      <c r="TYU106" s="833"/>
      <c r="TYV106" s="908"/>
      <c r="TYW106" s="838"/>
      <c r="TYX106" s="833"/>
      <c r="TYY106" s="833"/>
      <c r="TYZ106" s="908"/>
      <c r="TZA106" s="838"/>
      <c r="TZB106" s="833"/>
      <c r="TZC106" s="833"/>
      <c r="TZD106" s="908"/>
      <c r="TZE106" s="838"/>
      <c r="TZF106" s="833"/>
      <c r="TZG106" s="833"/>
      <c r="TZH106" s="908"/>
      <c r="TZI106" s="838"/>
      <c r="TZJ106" s="833"/>
      <c r="TZK106" s="833"/>
      <c r="TZL106" s="908"/>
      <c r="TZM106" s="838"/>
      <c r="TZN106" s="833"/>
      <c r="TZO106" s="833"/>
      <c r="TZP106" s="908"/>
      <c r="TZQ106" s="838"/>
      <c r="TZR106" s="833"/>
      <c r="TZS106" s="833"/>
      <c r="TZT106" s="908"/>
      <c r="TZU106" s="838"/>
      <c r="TZV106" s="833"/>
      <c r="TZW106" s="833"/>
      <c r="TZX106" s="908"/>
      <c r="TZY106" s="838"/>
      <c r="TZZ106" s="833"/>
      <c r="UAA106" s="833"/>
      <c r="UAB106" s="908"/>
      <c r="UAC106" s="838"/>
      <c r="UAD106" s="833"/>
      <c r="UAE106" s="833"/>
      <c r="UAF106" s="908"/>
      <c r="UAG106" s="838"/>
      <c r="UAH106" s="833"/>
      <c r="UAI106" s="833"/>
      <c r="UAJ106" s="908"/>
      <c r="UAK106" s="838"/>
      <c r="UAL106" s="833"/>
      <c r="UAM106" s="833"/>
      <c r="UAN106" s="908"/>
      <c r="UAO106" s="838"/>
      <c r="UAP106" s="833"/>
      <c r="UAQ106" s="833"/>
      <c r="UAR106" s="908"/>
      <c r="UAS106" s="838"/>
      <c r="UAT106" s="833"/>
      <c r="UAU106" s="833"/>
      <c r="UAV106" s="908"/>
      <c r="UAW106" s="838"/>
      <c r="UAX106" s="833"/>
      <c r="UAY106" s="833"/>
      <c r="UAZ106" s="908"/>
      <c r="UBA106" s="838"/>
      <c r="UBB106" s="833"/>
      <c r="UBC106" s="833"/>
      <c r="UBD106" s="908"/>
      <c r="UBE106" s="838"/>
      <c r="UBF106" s="833"/>
      <c r="UBG106" s="833"/>
      <c r="UBH106" s="908"/>
      <c r="UBI106" s="838"/>
      <c r="UBJ106" s="833"/>
      <c r="UBK106" s="833"/>
      <c r="UBL106" s="908"/>
      <c r="UBM106" s="838"/>
      <c r="UBN106" s="833"/>
      <c r="UBO106" s="833"/>
      <c r="UBP106" s="908"/>
      <c r="UBQ106" s="838"/>
      <c r="UBR106" s="833"/>
      <c r="UBS106" s="833"/>
      <c r="UBT106" s="908"/>
      <c r="UBU106" s="838"/>
      <c r="UBV106" s="833"/>
      <c r="UBW106" s="833"/>
      <c r="UBX106" s="908"/>
      <c r="UBY106" s="838"/>
      <c r="UBZ106" s="833"/>
      <c r="UCA106" s="833"/>
      <c r="UCB106" s="908"/>
      <c r="UCC106" s="838"/>
      <c r="UCD106" s="833"/>
      <c r="UCE106" s="833"/>
      <c r="UCF106" s="908"/>
      <c r="UCG106" s="838"/>
      <c r="UCH106" s="833"/>
      <c r="UCI106" s="833"/>
      <c r="UCJ106" s="908"/>
      <c r="UCK106" s="838"/>
      <c r="UCL106" s="833"/>
      <c r="UCM106" s="833"/>
      <c r="UCN106" s="908"/>
      <c r="UCO106" s="838"/>
      <c r="UCP106" s="833"/>
      <c r="UCQ106" s="833"/>
      <c r="UCR106" s="908"/>
      <c r="UCS106" s="838"/>
      <c r="UCT106" s="833"/>
      <c r="UCU106" s="833"/>
      <c r="UCV106" s="908"/>
      <c r="UCW106" s="838"/>
      <c r="UCX106" s="833"/>
      <c r="UCY106" s="833"/>
      <c r="UCZ106" s="908"/>
      <c r="UDA106" s="838"/>
      <c r="UDB106" s="833"/>
      <c r="UDC106" s="833"/>
      <c r="UDD106" s="908"/>
      <c r="UDE106" s="838"/>
      <c r="UDF106" s="833"/>
      <c r="UDG106" s="833"/>
      <c r="UDH106" s="908"/>
      <c r="UDI106" s="838"/>
      <c r="UDJ106" s="833"/>
      <c r="UDK106" s="833"/>
      <c r="UDL106" s="908"/>
      <c r="UDM106" s="838"/>
      <c r="UDN106" s="833"/>
      <c r="UDO106" s="833"/>
      <c r="UDP106" s="908"/>
      <c r="UDQ106" s="838"/>
      <c r="UDR106" s="833"/>
      <c r="UDS106" s="833"/>
      <c r="UDT106" s="908"/>
      <c r="UDU106" s="838"/>
      <c r="UDV106" s="833"/>
      <c r="UDW106" s="833"/>
      <c r="UDX106" s="908"/>
      <c r="UDY106" s="838"/>
      <c r="UDZ106" s="833"/>
      <c r="UEA106" s="833"/>
      <c r="UEB106" s="908"/>
      <c r="UEC106" s="838"/>
      <c r="UED106" s="833"/>
      <c r="UEE106" s="833"/>
      <c r="UEF106" s="908"/>
      <c r="UEG106" s="838"/>
      <c r="UEH106" s="833"/>
      <c r="UEI106" s="833"/>
      <c r="UEJ106" s="908"/>
      <c r="UEK106" s="838"/>
      <c r="UEL106" s="833"/>
      <c r="UEM106" s="833"/>
      <c r="UEN106" s="908"/>
      <c r="UEO106" s="838"/>
      <c r="UEP106" s="833"/>
      <c r="UEQ106" s="833"/>
      <c r="UER106" s="908"/>
      <c r="UES106" s="838"/>
      <c r="UET106" s="833"/>
      <c r="UEU106" s="833"/>
      <c r="UEV106" s="908"/>
      <c r="UEW106" s="838"/>
      <c r="UEX106" s="833"/>
      <c r="UEY106" s="833"/>
      <c r="UEZ106" s="908"/>
      <c r="UFA106" s="838"/>
      <c r="UFB106" s="833"/>
      <c r="UFC106" s="833"/>
      <c r="UFD106" s="908"/>
      <c r="UFE106" s="838"/>
      <c r="UFF106" s="833"/>
      <c r="UFG106" s="833"/>
      <c r="UFH106" s="908"/>
      <c r="UFI106" s="838"/>
      <c r="UFJ106" s="833"/>
      <c r="UFK106" s="833"/>
      <c r="UFL106" s="908"/>
      <c r="UFM106" s="838"/>
      <c r="UFN106" s="833"/>
      <c r="UFO106" s="833"/>
      <c r="UFP106" s="908"/>
      <c r="UFQ106" s="838"/>
      <c r="UFR106" s="833"/>
      <c r="UFS106" s="833"/>
      <c r="UFT106" s="908"/>
      <c r="UFU106" s="838"/>
      <c r="UFV106" s="833"/>
      <c r="UFW106" s="833"/>
      <c r="UFX106" s="908"/>
      <c r="UFY106" s="838"/>
      <c r="UFZ106" s="833"/>
      <c r="UGA106" s="833"/>
      <c r="UGB106" s="908"/>
      <c r="UGC106" s="838"/>
      <c r="UGD106" s="833"/>
      <c r="UGE106" s="833"/>
      <c r="UGF106" s="908"/>
      <c r="UGG106" s="838"/>
      <c r="UGH106" s="833"/>
      <c r="UGI106" s="833"/>
      <c r="UGJ106" s="908"/>
      <c r="UGK106" s="838"/>
      <c r="UGL106" s="833"/>
      <c r="UGM106" s="833"/>
      <c r="UGN106" s="908"/>
      <c r="UGO106" s="838"/>
      <c r="UGP106" s="833"/>
      <c r="UGQ106" s="833"/>
      <c r="UGR106" s="908"/>
      <c r="UGS106" s="838"/>
      <c r="UGT106" s="833"/>
      <c r="UGU106" s="833"/>
      <c r="UGV106" s="908"/>
      <c r="UGW106" s="838"/>
      <c r="UGX106" s="833"/>
      <c r="UGY106" s="833"/>
      <c r="UGZ106" s="908"/>
      <c r="UHA106" s="838"/>
      <c r="UHB106" s="833"/>
      <c r="UHC106" s="833"/>
      <c r="UHD106" s="908"/>
      <c r="UHE106" s="838"/>
      <c r="UHF106" s="833"/>
      <c r="UHG106" s="833"/>
      <c r="UHH106" s="908"/>
      <c r="UHI106" s="838"/>
      <c r="UHJ106" s="833"/>
      <c r="UHK106" s="833"/>
      <c r="UHL106" s="908"/>
      <c r="UHM106" s="838"/>
      <c r="UHN106" s="833"/>
      <c r="UHO106" s="833"/>
      <c r="UHP106" s="908"/>
      <c r="UHQ106" s="838"/>
      <c r="UHR106" s="833"/>
      <c r="UHS106" s="833"/>
      <c r="UHT106" s="908"/>
      <c r="UHU106" s="838"/>
      <c r="UHV106" s="833"/>
      <c r="UHW106" s="833"/>
      <c r="UHX106" s="908"/>
      <c r="UHY106" s="838"/>
      <c r="UHZ106" s="833"/>
      <c r="UIA106" s="833"/>
      <c r="UIB106" s="908"/>
      <c r="UIC106" s="838"/>
      <c r="UID106" s="833"/>
      <c r="UIE106" s="833"/>
      <c r="UIF106" s="908"/>
      <c r="UIG106" s="838"/>
      <c r="UIH106" s="833"/>
      <c r="UII106" s="833"/>
      <c r="UIJ106" s="908"/>
      <c r="UIK106" s="838"/>
      <c r="UIL106" s="833"/>
      <c r="UIM106" s="833"/>
      <c r="UIN106" s="908"/>
      <c r="UIO106" s="838"/>
      <c r="UIP106" s="833"/>
      <c r="UIQ106" s="833"/>
      <c r="UIR106" s="908"/>
      <c r="UIS106" s="838"/>
      <c r="UIT106" s="833"/>
      <c r="UIU106" s="833"/>
      <c r="UIV106" s="908"/>
      <c r="UIW106" s="838"/>
      <c r="UIX106" s="833"/>
      <c r="UIY106" s="833"/>
      <c r="UIZ106" s="908"/>
      <c r="UJA106" s="838"/>
      <c r="UJB106" s="833"/>
      <c r="UJC106" s="833"/>
      <c r="UJD106" s="908"/>
      <c r="UJE106" s="838"/>
      <c r="UJF106" s="833"/>
      <c r="UJG106" s="833"/>
      <c r="UJH106" s="908"/>
      <c r="UJI106" s="838"/>
      <c r="UJJ106" s="833"/>
      <c r="UJK106" s="833"/>
      <c r="UJL106" s="908"/>
      <c r="UJM106" s="838"/>
      <c r="UJN106" s="833"/>
      <c r="UJO106" s="833"/>
      <c r="UJP106" s="908"/>
      <c r="UJQ106" s="838"/>
      <c r="UJR106" s="833"/>
      <c r="UJS106" s="833"/>
      <c r="UJT106" s="908"/>
      <c r="UJU106" s="838"/>
      <c r="UJV106" s="833"/>
      <c r="UJW106" s="833"/>
      <c r="UJX106" s="908"/>
      <c r="UJY106" s="838"/>
      <c r="UJZ106" s="833"/>
      <c r="UKA106" s="833"/>
      <c r="UKB106" s="908"/>
      <c r="UKC106" s="838"/>
      <c r="UKD106" s="833"/>
      <c r="UKE106" s="833"/>
      <c r="UKF106" s="908"/>
      <c r="UKG106" s="838"/>
      <c r="UKH106" s="833"/>
      <c r="UKI106" s="833"/>
      <c r="UKJ106" s="908"/>
      <c r="UKK106" s="838"/>
      <c r="UKL106" s="833"/>
      <c r="UKM106" s="833"/>
      <c r="UKN106" s="908"/>
      <c r="UKO106" s="838"/>
      <c r="UKP106" s="833"/>
      <c r="UKQ106" s="833"/>
      <c r="UKR106" s="908"/>
      <c r="UKS106" s="838"/>
      <c r="UKT106" s="833"/>
      <c r="UKU106" s="833"/>
      <c r="UKV106" s="908"/>
      <c r="UKW106" s="838"/>
      <c r="UKX106" s="833"/>
      <c r="UKY106" s="833"/>
      <c r="UKZ106" s="908"/>
      <c r="ULA106" s="838"/>
      <c r="ULB106" s="833"/>
      <c r="ULC106" s="833"/>
      <c r="ULD106" s="908"/>
      <c r="ULE106" s="838"/>
      <c r="ULF106" s="833"/>
      <c r="ULG106" s="833"/>
      <c r="ULH106" s="908"/>
      <c r="ULI106" s="838"/>
      <c r="ULJ106" s="833"/>
      <c r="ULK106" s="833"/>
      <c r="ULL106" s="908"/>
      <c r="ULM106" s="838"/>
      <c r="ULN106" s="833"/>
      <c r="ULO106" s="833"/>
      <c r="ULP106" s="908"/>
      <c r="ULQ106" s="838"/>
      <c r="ULR106" s="833"/>
      <c r="ULS106" s="833"/>
      <c r="ULT106" s="908"/>
      <c r="ULU106" s="838"/>
      <c r="ULV106" s="833"/>
      <c r="ULW106" s="833"/>
      <c r="ULX106" s="908"/>
      <c r="ULY106" s="838"/>
      <c r="ULZ106" s="833"/>
      <c r="UMA106" s="833"/>
      <c r="UMB106" s="908"/>
      <c r="UMC106" s="838"/>
      <c r="UMD106" s="833"/>
      <c r="UME106" s="833"/>
      <c r="UMF106" s="908"/>
      <c r="UMG106" s="838"/>
      <c r="UMH106" s="833"/>
      <c r="UMI106" s="833"/>
      <c r="UMJ106" s="908"/>
      <c r="UMK106" s="838"/>
      <c r="UML106" s="833"/>
      <c r="UMM106" s="833"/>
      <c r="UMN106" s="908"/>
      <c r="UMO106" s="838"/>
      <c r="UMP106" s="833"/>
      <c r="UMQ106" s="833"/>
      <c r="UMR106" s="908"/>
      <c r="UMS106" s="838"/>
      <c r="UMT106" s="833"/>
      <c r="UMU106" s="833"/>
      <c r="UMV106" s="908"/>
      <c r="UMW106" s="838"/>
      <c r="UMX106" s="833"/>
      <c r="UMY106" s="833"/>
      <c r="UMZ106" s="908"/>
      <c r="UNA106" s="838"/>
      <c r="UNB106" s="833"/>
      <c r="UNC106" s="833"/>
      <c r="UND106" s="908"/>
      <c r="UNE106" s="838"/>
      <c r="UNF106" s="833"/>
      <c r="UNG106" s="833"/>
      <c r="UNH106" s="908"/>
      <c r="UNI106" s="838"/>
      <c r="UNJ106" s="833"/>
      <c r="UNK106" s="833"/>
      <c r="UNL106" s="908"/>
      <c r="UNM106" s="838"/>
      <c r="UNN106" s="833"/>
      <c r="UNO106" s="833"/>
      <c r="UNP106" s="908"/>
      <c r="UNQ106" s="838"/>
      <c r="UNR106" s="833"/>
      <c r="UNS106" s="833"/>
      <c r="UNT106" s="908"/>
      <c r="UNU106" s="838"/>
      <c r="UNV106" s="833"/>
      <c r="UNW106" s="833"/>
      <c r="UNX106" s="908"/>
      <c r="UNY106" s="838"/>
      <c r="UNZ106" s="833"/>
      <c r="UOA106" s="833"/>
      <c r="UOB106" s="908"/>
      <c r="UOC106" s="838"/>
      <c r="UOD106" s="833"/>
      <c r="UOE106" s="833"/>
      <c r="UOF106" s="908"/>
      <c r="UOG106" s="838"/>
      <c r="UOH106" s="833"/>
      <c r="UOI106" s="833"/>
      <c r="UOJ106" s="908"/>
      <c r="UOK106" s="838"/>
      <c r="UOL106" s="833"/>
      <c r="UOM106" s="833"/>
      <c r="UON106" s="908"/>
      <c r="UOO106" s="838"/>
      <c r="UOP106" s="833"/>
      <c r="UOQ106" s="833"/>
      <c r="UOR106" s="908"/>
      <c r="UOS106" s="838"/>
      <c r="UOT106" s="833"/>
      <c r="UOU106" s="833"/>
      <c r="UOV106" s="908"/>
      <c r="UOW106" s="838"/>
      <c r="UOX106" s="833"/>
      <c r="UOY106" s="833"/>
      <c r="UOZ106" s="908"/>
      <c r="UPA106" s="838"/>
      <c r="UPB106" s="833"/>
      <c r="UPC106" s="833"/>
      <c r="UPD106" s="908"/>
      <c r="UPE106" s="838"/>
      <c r="UPF106" s="833"/>
      <c r="UPG106" s="833"/>
      <c r="UPH106" s="908"/>
      <c r="UPI106" s="838"/>
      <c r="UPJ106" s="833"/>
      <c r="UPK106" s="833"/>
      <c r="UPL106" s="908"/>
      <c r="UPM106" s="838"/>
      <c r="UPN106" s="833"/>
      <c r="UPO106" s="833"/>
      <c r="UPP106" s="908"/>
      <c r="UPQ106" s="838"/>
      <c r="UPR106" s="833"/>
      <c r="UPS106" s="833"/>
      <c r="UPT106" s="908"/>
      <c r="UPU106" s="838"/>
      <c r="UPV106" s="833"/>
      <c r="UPW106" s="833"/>
      <c r="UPX106" s="908"/>
      <c r="UPY106" s="838"/>
      <c r="UPZ106" s="833"/>
      <c r="UQA106" s="833"/>
      <c r="UQB106" s="908"/>
      <c r="UQC106" s="838"/>
      <c r="UQD106" s="833"/>
      <c r="UQE106" s="833"/>
      <c r="UQF106" s="908"/>
      <c r="UQG106" s="838"/>
      <c r="UQH106" s="833"/>
      <c r="UQI106" s="833"/>
      <c r="UQJ106" s="908"/>
      <c r="UQK106" s="838"/>
      <c r="UQL106" s="833"/>
      <c r="UQM106" s="833"/>
      <c r="UQN106" s="908"/>
      <c r="UQO106" s="838"/>
      <c r="UQP106" s="833"/>
      <c r="UQQ106" s="833"/>
      <c r="UQR106" s="908"/>
      <c r="UQS106" s="838"/>
      <c r="UQT106" s="833"/>
      <c r="UQU106" s="833"/>
      <c r="UQV106" s="908"/>
      <c r="UQW106" s="838"/>
      <c r="UQX106" s="833"/>
      <c r="UQY106" s="833"/>
      <c r="UQZ106" s="908"/>
      <c r="URA106" s="838"/>
      <c r="URB106" s="833"/>
      <c r="URC106" s="833"/>
      <c r="URD106" s="908"/>
      <c r="URE106" s="838"/>
      <c r="URF106" s="833"/>
      <c r="URG106" s="833"/>
      <c r="URH106" s="908"/>
      <c r="URI106" s="838"/>
      <c r="URJ106" s="833"/>
      <c r="URK106" s="833"/>
      <c r="URL106" s="908"/>
      <c r="URM106" s="838"/>
      <c r="URN106" s="833"/>
      <c r="URO106" s="833"/>
      <c r="URP106" s="908"/>
      <c r="URQ106" s="838"/>
      <c r="URR106" s="833"/>
      <c r="URS106" s="833"/>
      <c r="URT106" s="908"/>
      <c r="URU106" s="838"/>
      <c r="URV106" s="833"/>
      <c r="URW106" s="833"/>
      <c r="URX106" s="908"/>
      <c r="URY106" s="838"/>
      <c r="URZ106" s="833"/>
      <c r="USA106" s="833"/>
      <c r="USB106" s="908"/>
      <c r="USC106" s="838"/>
      <c r="USD106" s="833"/>
      <c r="USE106" s="833"/>
      <c r="USF106" s="908"/>
      <c r="USG106" s="838"/>
      <c r="USH106" s="833"/>
      <c r="USI106" s="833"/>
      <c r="USJ106" s="908"/>
      <c r="USK106" s="838"/>
      <c r="USL106" s="833"/>
      <c r="USM106" s="833"/>
      <c r="USN106" s="908"/>
      <c r="USO106" s="838"/>
      <c r="USP106" s="833"/>
      <c r="USQ106" s="833"/>
      <c r="USR106" s="908"/>
      <c r="USS106" s="838"/>
      <c r="UST106" s="833"/>
      <c r="USU106" s="833"/>
      <c r="USV106" s="908"/>
      <c r="USW106" s="838"/>
      <c r="USX106" s="833"/>
      <c r="USY106" s="833"/>
      <c r="USZ106" s="908"/>
      <c r="UTA106" s="838"/>
      <c r="UTB106" s="833"/>
      <c r="UTC106" s="833"/>
      <c r="UTD106" s="908"/>
      <c r="UTE106" s="838"/>
      <c r="UTF106" s="833"/>
      <c r="UTG106" s="833"/>
      <c r="UTH106" s="908"/>
      <c r="UTI106" s="838"/>
      <c r="UTJ106" s="833"/>
      <c r="UTK106" s="833"/>
      <c r="UTL106" s="908"/>
      <c r="UTM106" s="838"/>
      <c r="UTN106" s="833"/>
      <c r="UTO106" s="833"/>
      <c r="UTP106" s="908"/>
      <c r="UTQ106" s="838"/>
      <c r="UTR106" s="833"/>
      <c r="UTS106" s="833"/>
      <c r="UTT106" s="908"/>
      <c r="UTU106" s="838"/>
      <c r="UTV106" s="833"/>
      <c r="UTW106" s="833"/>
      <c r="UTX106" s="908"/>
      <c r="UTY106" s="838"/>
      <c r="UTZ106" s="833"/>
      <c r="UUA106" s="833"/>
      <c r="UUB106" s="908"/>
      <c r="UUC106" s="838"/>
      <c r="UUD106" s="833"/>
      <c r="UUE106" s="833"/>
      <c r="UUF106" s="908"/>
      <c r="UUG106" s="838"/>
      <c r="UUH106" s="833"/>
      <c r="UUI106" s="833"/>
      <c r="UUJ106" s="908"/>
      <c r="UUK106" s="838"/>
      <c r="UUL106" s="833"/>
      <c r="UUM106" s="833"/>
      <c r="UUN106" s="908"/>
      <c r="UUO106" s="838"/>
      <c r="UUP106" s="833"/>
      <c r="UUQ106" s="833"/>
      <c r="UUR106" s="908"/>
      <c r="UUS106" s="838"/>
      <c r="UUT106" s="833"/>
      <c r="UUU106" s="833"/>
      <c r="UUV106" s="908"/>
      <c r="UUW106" s="838"/>
      <c r="UUX106" s="833"/>
      <c r="UUY106" s="833"/>
      <c r="UUZ106" s="908"/>
      <c r="UVA106" s="838"/>
      <c r="UVB106" s="833"/>
      <c r="UVC106" s="833"/>
      <c r="UVD106" s="908"/>
      <c r="UVE106" s="838"/>
      <c r="UVF106" s="833"/>
      <c r="UVG106" s="833"/>
      <c r="UVH106" s="908"/>
      <c r="UVI106" s="838"/>
      <c r="UVJ106" s="833"/>
      <c r="UVK106" s="833"/>
      <c r="UVL106" s="908"/>
      <c r="UVM106" s="838"/>
      <c r="UVN106" s="833"/>
      <c r="UVO106" s="833"/>
      <c r="UVP106" s="908"/>
      <c r="UVQ106" s="838"/>
      <c r="UVR106" s="833"/>
      <c r="UVS106" s="833"/>
      <c r="UVT106" s="908"/>
      <c r="UVU106" s="838"/>
      <c r="UVV106" s="833"/>
      <c r="UVW106" s="833"/>
      <c r="UVX106" s="908"/>
      <c r="UVY106" s="838"/>
      <c r="UVZ106" s="833"/>
      <c r="UWA106" s="833"/>
      <c r="UWB106" s="908"/>
      <c r="UWC106" s="838"/>
      <c r="UWD106" s="833"/>
      <c r="UWE106" s="833"/>
      <c r="UWF106" s="908"/>
      <c r="UWG106" s="838"/>
      <c r="UWH106" s="833"/>
      <c r="UWI106" s="833"/>
      <c r="UWJ106" s="908"/>
      <c r="UWK106" s="838"/>
      <c r="UWL106" s="833"/>
      <c r="UWM106" s="833"/>
      <c r="UWN106" s="908"/>
      <c r="UWO106" s="838"/>
      <c r="UWP106" s="833"/>
      <c r="UWQ106" s="833"/>
      <c r="UWR106" s="908"/>
      <c r="UWS106" s="838"/>
      <c r="UWT106" s="833"/>
      <c r="UWU106" s="833"/>
      <c r="UWV106" s="908"/>
      <c r="UWW106" s="838"/>
      <c r="UWX106" s="833"/>
      <c r="UWY106" s="833"/>
      <c r="UWZ106" s="908"/>
      <c r="UXA106" s="838"/>
      <c r="UXB106" s="833"/>
      <c r="UXC106" s="833"/>
      <c r="UXD106" s="908"/>
      <c r="UXE106" s="838"/>
      <c r="UXF106" s="833"/>
      <c r="UXG106" s="833"/>
      <c r="UXH106" s="908"/>
      <c r="UXI106" s="838"/>
      <c r="UXJ106" s="833"/>
      <c r="UXK106" s="833"/>
      <c r="UXL106" s="908"/>
      <c r="UXM106" s="838"/>
      <c r="UXN106" s="833"/>
      <c r="UXO106" s="833"/>
      <c r="UXP106" s="908"/>
      <c r="UXQ106" s="838"/>
      <c r="UXR106" s="833"/>
      <c r="UXS106" s="833"/>
      <c r="UXT106" s="908"/>
      <c r="UXU106" s="838"/>
      <c r="UXV106" s="833"/>
      <c r="UXW106" s="833"/>
      <c r="UXX106" s="908"/>
      <c r="UXY106" s="838"/>
      <c r="UXZ106" s="833"/>
      <c r="UYA106" s="833"/>
      <c r="UYB106" s="908"/>
      <c r="UYC106" s="838"/>
      <c r="UYD106" s="833"/>
      <c r="UYE106" s="833"/>
      <c r="UYF106" s="908"/>
      <c r="UYG106" s="838"/>
      <c r="UYH106" s="833"/>
      <c r="UYI106" s="833"/>
      <c r="UYJ106" s="908"/>
      <c r="UYK106" s="838"/>
      <c r="UYL106" s="833"/>
      <c r="UYM106" s="833"/>
      <c r="UYN106" s="908"/>
      <c r="UYO106" s="838"/>
      <c r="UYP106" s="833"/>
      <c r="UYQ106" s="833"/>
      <c r="UYR106" s="908"/>
      <c r="UYS106" s="838"/>
      <c r="UYT106" s="833"/>
      <c r="UYU106" s="833"/>
      <c r="UYV106" s="908"/>
      <c r="UYW106" s="838"/>
      <c r="UYX106" s="833"/>
      <c r="UYY106" s="833"/>
      <c r="UYZ106" s="908"/>
      <c r="UZA106" s="838"/>
      <c r="UZB106" s="833"/>
      <c r="UZC106" s="833"/>
      <c r="UZD106" s="908"/>
      <c r="UZE106" s="838"/>
      <c r="UZF106" s="833"/>
      <c r="UZG106" s="833"/>
      <c r="UZH106" s="908"/>
      <c r="UZI106" s="838"/>
      <c r="UZJ106" s="833"/>
      <c r="UZK106" s="833"/>
      <c r="UZL106" s="908"/>
      <c r="UZM106" s="838"/>
      <c r="UZN106" s="833"/>
      <c r="UZO106" s="833"/>
      <c r="UZP106" s="908"/>
      <c r="UZQ106" s="838"/>
      <c r="UZR106" s="833"/>
      <c r="UZS106" s="833"/>
      <c r="UZT106" s="908"/>
      <c r="UZU106" s="838"/>
      <c r="UZV106" s="833"/>
      <c r="UZW106" s="833"/>
      <c r="UZX106" s="908"/>
      <c r="UZY106" s="838"/>
      <c r="UZZ106" s="833"/>
      <c r="VAA106" s="833"/>
      <c r="VAB106" s="908"/>
      <c r="VAC106" s="838"/>
      <c r="VAD106" s="833"/>
      <c r="VAE106" s="833"/>
      <c r="VAF106" s="908"/>
      <c r="VAG106" s="838"/>
      <c r="VAH106" s="833"/>
      <c r="VAI106" s="833"/>
      <c r="VAJ106" s="908"/>
      <c r="VAK106" s="838"/>
      <c r="VAL106" s="833"/>
      <c r="VAM106" s="833"/>
      <c r="VAN106" s="908"/>
      <c r="VAO106" s="838"/>
      <c r="VAP106" s="833"/>
      <c r="VAQ106" s="833"/>
      <c r="VAR106" s="908"/>
      <c r="VAS106" s="838"/>
      <c r="VAT106" s="833"/>
      <c r="VAU106" s="833"/>
      <c r="VAV106" s="908"/>
      <c r="VAW106" s="838"/>
      <c r="VAX106" s="833"/>
      <c r="VAY106" s="833"/>
      <c r="VAZ106" s="908"/>
      <c r="VBA106" s="838"/>
      <c r="VBB106" s="833"/>
      <c r="VBC106" s="833"/>
      <c r="VBD106" s="908"/>
      <c r="VBE106" s="838"/>
      <c r="VBF106" s="833"/>
      <c r="VBG106" s="833"/>
      <c r="VBH106" s="908"/>
      <c r="VBI106" s="838"/>
      <c r="VBJ106" s="833"/>
      <c r="VBK106" s="833"/>
      <c r="VBL106" s="908"/>
      <c r="VBM106" s="838"/>
      <c r="VBN106" s="833"/>
      <c r="VBO106" s="833"/>
      <c r="VBP106" s="908"/>
      <c r="VBQ106" s="838"/>
      <c r="VBR106" s="833"/>
      <c r="VBS106" s="833"/>
      <c r="VBT106" s="908"/>
      <c r="VBU106" s="838"/>
      <c r="VBV106" s="833"/>
      <c r="VBW106" s="833"/>
      <c r="VBX106" s="908"/>
      <c r="VBY106" s="838"/>
      <c r="VBZ106" s="833"/>
      <c r="VCA106" s="833"/>
      <c r="VCB106" s="908"/>
      <c r="VCC106" s="838"/>
      <c r="VCD106" s="833"/>
      <c r="VCE106" s="833"/>
      <c r="VCF106" s="908"/>
      <c r="VCG106" s="838"/>
      <c r="VCH106" s="833"/>
      <c r="VCI106" s="833"/>
      <c r="VCJ106" s="908"/>
      <c r="VCK106" s="838"/>
      <c r="VCL106" s="833"/>
      <c r="VCM106" s="833"/>
      <c r="VCN106" s="908"/>
      <c r="VCO106" s="838"/>
      <c r="VCP106" s="833"/>
      <c r="VCQ106" s="833"/>
      <c r="VCR106" s="908"/>
      <c r="VCS106" s="838"/>
      <c r="VCT106" s="833"/>
      <c r="VCU106" s="833"/>
      <c r="VCV106" s="908"/>
      <c r="VCW106" s="838"/>
      <c r="VCX106" s="833"/>
      <c r="VCY106" s="833"/>
      <c r="VCZ106" s="908"/>
      <c r="VDA106" s="838"/>
      <c r="VDB106" s="833"/>
      <c r="VDC106" s="833"/>
      <c r="VDD106" s="908"/>
      <c r="VDE106" s="838"/>
      <c r="VDF106" s="833"/>
      <c r="VDG106" s="833"/>
      <c r="VDH106" s="908"/>
      <c r="VDI106" s="838"/>
      <c r="VDJ106" s="833"/>
      <c r="VDK106" s="833"/>
      <c r="VDL106" s="908"/>
      <c r="VDM106" s="838"/>
      <c r="VDN106" s="833"/>
      <c r="VDO106" s="833"/>
      <c r="VDP106" s="908"/>
      <c r="VDQ106" s="838"/>
      <c r="VDR106" s="833"/>
      <c r="VDS106" s="833"/>
      <c r="VDT106" s="908"/>
      <c r="VDU106" s="838"/>
      <c r="VDV106" s="833"/>
      <c r="VDW106" s="833"/>
      <c r="VDX106" s="908"/>
      <c r="VDY106" s="838"/>
      <c r="VDZ106" s="833"/>
      <c r="VEA106" s="833"/>
      <c r="VEB106" s="908"/>
      <c r="VEC106" s="838"/>
      <c r="VED106" s="833"/>
      <c r="VEE106" s="833"/>
      <c r="VEF106" s="908"/>
      <c r="VEG106" s="838"/>
      <c r="VEH106" s="833"/>
      <c r="VEI106" s="833"/>
      <c r="VEJ106" s="908"/>
      <c r="VEK106" s="838"/>
      <c r="VEL106" s="833"/>
      <c r="VEM106" s="833"/>
      <c r="VEN106" s="908"/>
      <c r="VEO106" s="838"/>
      <c r="VEP106" s="833"/>
      <c r="VEQ106" s="833"/>
      <c r="VER106" s="908"/>
      <c r="VES106" s="838"/>
      <c r="VET106" s="833"/>
      <c r="VEU106" s="833"/>
      <c r="VEV106" s="908"/>
      <c r="VEW106" s="838"/>
      <c r="VEX106" s="833"/>
      <c r="VEY106" s="833"/>
      <c r="VEZ106" s="908"/>
      <c r="VFA106" s="838"/>
      <c r="VFB106" s="833"/>
      <c r="VFC106" s="833"/>
      <c r="VFD106" s="908"/>
      <c r="VFE106" s="838"/>
      <c r="VFF106" s="833"/>
      <c r="VFG106" s="833"/>
      <c r="VFH106" s="908"/>
      <c r="VFI106" s="838"/>
      <c r="VFJ106" s="833"/>
      <c r="VFK106" s="833"/>
      <c r="VFL106" s="908"/>
      <c r="VFM106" s="838"/>
      <c r="VFN106" s="833"/>
      <c r="VFO106" s="833"/>
      <c r="VFP106" s="908"/>
      <c r="VFQ106" s="838"/>
      <c r="VFR106" s="833"/>
      <c r="VFS106" s="833"/>
      <c r="VFT106" s="908"/>
      <c r="VFU106" s="838"/>
      <c r="VFV106" s="833"/>
      <c r="VFW106" s="833"/>
      <c r="VFX106" s="908"/>
      <c r="VFY106" s="838"/>
      <c r="VFZ106" s="833"/>
      <c r="VGA106" s="833"/>
      <c r="VGB106" s="908"/>
      <c r="VGC106" s="838"/>
      <c r="VGD106" s="833"/>
      <c r="VGE106" s="833"/>
      <c r="VGF106" s="908"/>
      <c r="VGG106" s="838"/>
      <c r="VGH106" s="833"/>
      <c r="VGI106" s="833"/>
      <c r="VGJ106" s="908"/>
      <c r="VGK106" s="838"/>
      <c r="VGL106" s="833"/>
      <c r="VGM106" s="833"/>
      <c r="VGN106" s="908"/>
      <c r="VGO106" s="838"/>
      <c r="VGP106" s="833"/>
      <c r="VGQ106" s="833"/>
      <c r="VGR106" s="908"/>
      <c r="VGS106" s="838"/>
      <c r="VGT106" s="833"/>
      <c r="VGU106" s="833"/>
      <c r="VGV106" s="908"/>
      <c r="VGW106" s="838"/>
      <c r="VGX106" s="833"/>
      <c r="VGY106" s="833"/>
      <c r="VGZ106" s="908"/>
      <c r="VHA106" s="838"/>
      <c r="VHB106" s="833"/>
      <c r="VHC106" s="833"/>
      <c r="VHD106" s="908"/>
      <c r="VHE106" s="838"/>
      <c r="VHF106" s="833"/>
      <c r="VHG106" s="833"/>
      <c r="VHH106" s="908"/>
      <c r="VHI106" s="838"/>
      <c r="VHJ106" s="833"/>
      <c r="VHK106" s="833"/>
      <c r="VHL106" s="908"/>
      <c r="VHM106" s="838"/>
      <c r="VHN106" s="833"/>
      <c r="VHO106" s="833"/>
      <c r="VHP106" s="908"/>
      <c r="VHQ106" s="838"/>
      <c r="VHR106" s="833"/>
      <c r="VHS106" s="833"/>
      <c r="VHT106" s="908"/>
      <c r="VHU106" s="838"/>
      <c r="VHV106" s="833"/>
      <c r="VHW106" s="833"/>
      <c r="VHX106" s="908"/>
      <c r="VHY106" s="838"/>
      <c r="VHZ106" s="833"/>
      <c r="VIA106" s="833"/>
      <c r="VIB106" s="908"/>
      <c r="VIC106" s="838"/>
      <c r="VID106" s="833"/>
      <c r="VIE106" s="833"/>
      <c r="VIF106" s="908"/>
      <c r="VIG106" s="838"/>
      <c r="VIH106" s="833"/>
      <c r="VII106" s="833"/>
      <c r="VIJ106" s="908"/>
      <c r="VIK106" s="838"/>
      <c r="VIL106" s="833"/>
      <c r="VIM106" s="833"/>
      <c r="VIN106" s="908"/>
      <c r="VIO106" s="838"/>
      <c r="VIP106" s="833"/>
      <c r="VIQ106" s="833"/>
      <c r="VIR106" s="908"/>
      <c r="VIS106" s="838"/>
      <c r="VIT106" s="833"/>
      <c r="VIU106" s="833"/>
      <c r="VIV106" s="908"/>
      <c r="VIW106" s="838"/>
      <c r="VIX106" s="833"/>
      <c r="VIY106" s="833"/>
      <c r="VIZ106" s="908"/>
      <c r="VJA106" s="838"/>
      <c r="VJB106" s="833"/>
      <c r="VJC106" s="833"/>
      <c r="VJD106" s="908"/>
      <c r="VJE106" s="838"/>
      <c r="VJF106" s="833"/>
      <c r="VJG106" s="833"/>
      <c r="VJH106" s="908"/>
      <c r="VJI106" s="838"/>
      <c r="VJJ106" s="833"/>
      <c r="VJK106" s="833"/>
      <c r="VJL106" s="908"/>
      <c r="VJM106" s="838"/>
      <c r="VJN106" s="833"/>
      <c r="VJO106" s="833"/>
      <c r="VJP106" s="908"/>
      <c r="VJQ106" s="838"/>
      <c r="VJR106" s="833"/>
      <c r="VJS106" s="833"/>
      <c r="VJT106" s="908"/>
      <c r="VJU106" s="838"/>
      <c r="VJV106" s="833"/>
      <c r="VJW106" s="833"/>
      <c r="VJX106" s="908"/>
      <c r="VJY106" s="838"/>
      <c r="VJZ106" s="833"/>
      <c r="VKA106" s="833"/>
      <c r="VKB106" s="908"/>
      <c r="VKC106" s="838"/>
      <c r="VKD106" s="833"/>
      <c r="VKE106" s="833"/>
      <c r="VKF106" s="908"/>
      <c r="VKG106" s="838"/>
      <c r="VKH106" s="833"/>
      <c r="VKI106" s="833"/>
      <c r="VKJ106" s="908"/>
      <c r="VKK106" s="838"/>
      <c r="VKL106" s="833"/>
      <c r="VKM106" s="833"/>
      <c r="VKN106" s="908"/>
      <c r="VKO106" s="838"/>
      <c r="VKP106" s="833"/>
      <c r="VKQ106" s="833"/>
      <c r="VKR106" s="908"/>
      <c r="VKS106" s="838"/>
      <c r="VKT106" s="833"/>
      <c r="VKU106" s="833"/>
      <c r="VKV106" s="908"/>
      <c r="VKW106" s="838"/>
      <c r="VKX106" s="833"/>
      <c r="VKY106" s="833"/>
      <c r="VKZ106" s="908"/>
      <c r="VLA106" s="838"/>
      <c r="VLB106" s="833"/>
      <c r="VLC106" s="833"/>
      <c r="VLD106" s="908"/>
      <c r="VLE106" s="838"/>
      <c r="VLF106" s="833"/>
      <c r="VLG106" s="833"/>
      <c r="VLH106" s="908"/>
      <c r="VLI106" s="838"/>
      <c r="VLJ106" s="833"/>
      <c r="VLK106" s="833"/>
      <c r="VLL106" s="908"/>
      <c r="VLM106" s="838"/>
      <c r="VLN106" s="833"/>
      <c r="VLO106" s="833"/>
      <c r="VLP106" s="908"/>
      <c r="VLQ106" s="838"/>
      <c r="VLR106" s="833"/>
      <c r="VLS106" s="833"/>
      <c r="VLT106" s="908"/>
      <c r="VLU106" s="838"/>
      <c r="VLV106" s="833"/>
      <c r="VLW106" s="833"/>
      <c r="VLX106" s="908"/>
      <c r="VLY106" s="838"/>
      <c r="VLZ106" s="833"/>
      <c r="VMA106" s="833"/>
      <c r="VMB106" s="908"/>
      <c r="VMC106" s="838"/>
      <c r="VMD106" s="833"/>
      <c r="VME106" s="833"/>
      <c r="VMF106" s="908"/>
      <c r="VMG106" s="838"/>
      <c r="VMH106" s="833"/>
      <c r="VMI106" s="833"/>
      <c r="VMJ106" s="908"/>
      <c r="VMK106" s="838"/>
      <c r="VML106" s="833"/>
      <c r="VMM106" s="833"/>
      <c r="VMN106" s="908"/>
      <c r="VMO106" s="838"/>
      <c r="VMP106" s="833"/>
      <c r="VMQ106" s="833"/>
      <c r="VMR106" s="908"/>
      <c r="VMS106" s="838"/>
      <c r="VMT106" s="833"/>
      <c r="VMU106" s="833"/>
      <c r="VMV106" s="908"/>
      <c r="VMW106" s="838"/>
      <c r="VMX106" s="833"/>
      <c r="VMY106" s="833"/>
      <c r="VMZ106" s="908"/>
      <c r="VNA106" s="838"/>
      <c r="VNB106" s="833"/>
      <c r="VNC106" s="833"/>
      <c r="VND106" s="908"/>
      <c r="VNE106" s="838"/>
      <c r="VNF106" s="833"/>
      <c r="VNG106" s="833"/>
      <c r="VNH106" s="908"/>
      <c r="VNI106" s="838"/>
      <c r="VNJ106" s="833"/>
      <c r="VNK106" s="833"/>
      <c r="VNL106" s="908"/>
      <c r="VNM106" s="838"/>
      <c r="VNN106" s="833"/>
      <c r="VNO106" s="833"/>
      <c r="VNP106" s="908"/>
      <c r="VNQ106" s="838"/>
      <c r="VNR106" s="833"/>
      <c r="VNS106" s="833"/>
      <c r="VNT106" s="908"/>
      <c r="VNU106" s="838"/>
      <c r="VNV106" s="833"/>
      <c r="VNW106" s="833"/>
      <c r="VNX106" s="908"/>
      <c r="VNY106" s="838"/>
      <c r="VNZ106" s="833"/>
      <c r="VOA106" s="833"/>
      <c r="VOB106" s="908"/>
      <c r="VOC106" s="838"/>
      <c r="VOD106" s="833"/>
      <c r="VOE106" s="833"/>
      <c r="VOF106" s="908"/>
      <c r="VOG106" s="838"/>
      <c r="VOH106" s="833"/>
      <c r="VOI106" s="833"/>
      <c r="VOJ106" s="908"/>
      <c r="VOK106" s="838"/>
      <c r="VOL106" s="833"/>
      <c r="VOM106" s="833"/>
      <c r="VON106" s="908"/>
      <c r="VOO106" s="838"/>
      <c r="VOP106" s="833"/>
      <c r="VOQ106" s="833"/>
      <c r="VOR106" s="908"/>
      <c r="VOS106" s="838"/>
      <c r="VOT106" s="833"/>
      <c r="VOU106" s="833"/>
      <c r="VOV106" s="908"/>
      <c r="VOW106" s="838"/>
      <c r="VOX106" s="833"/>
      <c r="VOY106" s="833"/>
      <c r="VOZ106" s="908"/>
      <c r="VPA106" s="838"/>
      <c r="VPB106" s="833"/>
      <c r="VPC106" s="833"/>
      <c r="VPD106" s="908"/>
      <c r="VPE106" s="838"/>
      <c r="VPF106" s="833"/>
      <c r="VPG106" s="833"/>
      <c r="VPH106" s="908"/>
      <c r="VPI106" s="838"/>
      <c r="VPJ106" s="833"/>
      <c r="VPK106" s="833"/>
      <c r="VPL106" s="908"/>
      <c r="VPM106" s="838"/>
      <c r="VPN106" s="833"/>
      <c r="VPO106" s="833"/>
      <c r="VPP106" s="908"/>
      <c r="VPQ106" s="838"/>
      <c r="VPR106" s="833"/>
      <c r="VPS106" s="833"/>
      <c r="VPT106" s="908"/>
      <c r="VPU106" s="838"/>
      <c r="VPV106" s="833"/>
      <c r="VPW106" s="833"/>
      <c r="VPX106" s="908"/>
      <c r="VPY106" s="838"/>
      <c r="VPZ106" s="833"/>
      <c r="VQA106" s="833"/>
      <c r="VQB106" s="908"/>
      <c r="VQC106" s="838"/>
      <c r="VQD106" s="833"/>
      <c r="VQE106" s="833"/>
      <c r="VQF106" s="908"/>
      <c r="VQG106" s="838"/>
      <c r="VQH106" s="833"/>
      <c r="VQI106" s="833"/>
      <c r="VQJ106" s="908"/>
      <c r="VQK106" s="838"/>
      <c r="VQL106" s="833"/>
      <c r="VQM106" s="833"/>
      <c r="VQN106" s="908"/>
      <c r="VQO106" s="838"/>
      <c r="VQP106" s="833"/>
      <c r="VQQ106" s="833"/>
      <c r="VQR106" s="908"/>
      <c r="VQS106" s="838"/>
      <c r="VQT106" s="833"/>
      <c r="VQU106" s="833"/>
      <c r="VQV106" s="908"/>
      <c r="VQW106" s="838"/>
      <c r="VQX106" s="833"/>
      <c r="VQY106" s="833"/>
      <c r="VQZ106" s="908"/>
      <c r="VRA106" s="838"/>
      <c r="VRB106" s="833"/>
      <c r="VRC106" s="833"/>
      <c r="VRD106" s="908"/>
      <c r="VRE106" s="838"/>
      <c r="VRF106" s="833"/>
      <c r="VRG106" s="833"/>
      <c r="VRH106" s="908"/>
      <c r="VRI106" s="838"/>
      <c r="VRJ106" s="833"/>
      <c r="VRK106" s="833"/>
      <c r="VRL106" s="908"/>
      <c r="VRM106" s="838"/>
      <c r="VRN106" s="833"/>
      <c r="VRO106" s="833"/>
      <c r="VRP106" s="908"/>
      <c r="VRQ106" s="838"/>
      <c r="VRR106" s="833"/>
      <c r="VRS106" s="833"/>
      <c r="VRT106" s="908"/>
      <c r="VRU106" s="838"/>
      <c r="VRV106" s="833"/>
      <c r="VRW106" s="833"/>
      <c r="VRX106" s="908"/>
      <c r="VRY106" s="838"/>
      <c r="VRZ106" s="833"/>
      <c r="VSA106" s="833"/>
      <c r="VSB106" s="908"/>
      <c r="VSC106" s="838"/>
      <c r="VSD106" s="833"/>
      <c r="VSE106" s="833"/>
      <c r="VSF106" s="908"/>
      <c r="VSG106" s="838"/>
      <c r="VSH106" s="833"/>
      <c r="VSI106" s="833"/>
      <c r="VSJ106" s="908"/>
      <c r="VSK106" s="838"/>
      <c r="VSL106" s="833"/>
      <c r="VSM106" s="833"/>
      <c r="VSN106" s="908"/>
      <c r="VSO106" s="838"/>
      <c r="VSP106" s="833"/>
      <c r="VSQ106" s="833"/>
      <c r="VSR106" s="908"/>
      <c r="VSS106" s="838"/>
      <c r="VST106" s="833"/>
      <c r="VSU106" s="833"/>
      <c r="VSV106" s="908"/>
      <c r="VSW106" s="838"/>
      <c r="VSX106" s="833"/>
      <c r="VSY106" s="833"/>
      <c r="VSZ106" s="908"/>
      <c r="VTA106" s="838"/>
      <c r="VTB106" s="833"/>
      <c r="VTC106" s="833"/>
      <c r="VTD106" s="908"/>
      <c r="VTE106" s="838"/>
      <c r="VTF106" s="833"/>
      <c r="VTG106" s="833"/>
      <c r="VTH106" s="908"/>
      <c r="VTI106" s="838"/>
      <c r="VTJ106" s="833"/>
      <c r="VTK106" s="833"/>
      <c r="VTL106" s="908"/>
      <c r="VTM106" s="838"/>
      <c r="VTN106" s="833"/>
      <c r="VTO106" s="833"/>
      <c r="VTP106" s="908"/>
      <c r="VTQ106" s="838"/>
      <c r="VTR106" s="833"/>
      <c r="VTS106" s="833"/>
      <c r="VTT106" s="908"/>
      <c r="VTU106" s="838"/>
      <c r="VTV106" s="833"/>
      <c r="VTW106" s="833"/>
      <c r="VTX106" s="908"/>
      <c r="VTY106" s="838"/>
      <c r="VTZ106" s="833"/>
      <c r="VUA106" s="833"/>
      <c r="VUB106" s="908"/>
      <c r="VUC106" s="838"/>
      <c r="VUD106" s="833"/>
      <c r="VUE106" s="833"/>
      <c r="VUF106" s="908"/>
      <c r="VUG106" s="838"/>
      <c r="VUH106" s="833"/>
      <c r="VUI106" s="833"/>
      <c r="VUJ106" s="908"/>
      <c r="VUK106" s="838"/>
      <c r="VUL106" s="833"/>
      <c r="VUM106" s="833"/>
      <c r="VUN106" s="908"/>
      <c r="VUO106" s="838"/>
      <c r="VUP106" s="833"/>
      <c r="VUQ106" s="833"/>
      <c r="VUR106" s="908"/>
      <c r="VUS106" s="838"/>
      <c r="VUT106" s="833"/>
      <c r="VUU106" s="833"/>
      <c r="VUV106" s="908"/>
      <c r="VUW106" s="838"/>
      <c r="VUX106" s="833"/>
      <c r="VUY106" s="833"/>
      <c r="VUZ106" s="908"/>
      <c r="VVA106" s="838"/>
      <c r="VVB106" s="833"/>
      <c r="VVC106" s="833"/>
      <c r="VVD106" s="908"/>
      <c r="VVE106" s="838"/>
      <c r="VVF106" s="833"/>
      <c r="VVG106" s="833"/>
      <c r="VVH106" s="908"/>
      <c r="VVI106" s="838"/>
      <c r="VVJ106" s="833"/>
      <c r="VVK106" s="833"/>
      <c r="VVL106" s="908"/>
      <c r="VVM106" s="838"/>
      <c r="VVN106" s="833"/>
      <c r="VVO106" s="833"/>
      <c r="VVP106" s="908"/>
      <c r="VVQ106" s="838"/>
      <c r="VVR106" s="833"/>
      <c r="VVS106" s="833"/>
      <c r="VVT106" s="908"/>
      <c r="VVU106" s="838"/>
      <c r="VVV106" s="833"/>
      <c r="VVW106" s="833"/>
      <c r="VVX106" s="908"/>
      <c r="VVY106" s="838"/>
      <c r="VVZ106" s="833"/>
      <c r="VWA106" s="833"/>
      <c r="VWB106" s="908"/>
      <c r="VWC106" s="838"/>
      <c r="VWD106" s="833"/>
      <c r="VWE106" s="833"/>
      <c r="VWF106" s="908"/>
      <c r="VWG106" s="838"/>
      <c r="VWH106" s="833"/>
      <c r="VWI106" s="833"/>
      <c r="VWJ106" s="908"/>
      <c r="VWK106" s="838"/>
      <c r="VWL106" s="833"/>
      <c r="VWM106" s="833"/>
      <c r="VWN106" s="908"/>
      <c r="VWO106" s="838"/>
      <c r="VWP106" s="833"/>
      <c r="VWQ106" s="833"/>
      <c r="VWR106" s="908"/>
      <c r="VWS106" s="838"/>
      <c r="VWT106" s="833"/>
      <c r="VWU106" s="833"/>
      <c r="VWV106" s="908"/>
      <c r="VWW106" s="838"/>
      <c r="VWX106" s="833"/>
      <c r="VWY106" s="833"/>
      <c r="VWZ106" s="908"/>
      <c r="VXA106" s="838"/>
      <c r="VXB106" s="833"/>
      <c r="VXC106" s="833"/>
      <c r="VXD106" s="908"/>
      <c r="VXE106" s="838"/>
      <c r="VXF106" s="833"/>
      <c r="VXG106" s="833"/>
      <c r="VXH106" s="908"/>
      <c r="VXI106" s="838"/>
      <c r="VXJ106" s="833"/>
      <c r="VXK106" s="833"/>
      <c r="VXL106" s="908"/>
      <c r="VXM106" s="838"/>
      <c r="VXN106" s="833"/>
      <c r="VXO106" s="833"/>
      <c r="VXP106" s="908"/>
      <c r="VXQ106" s="838"/>
      <c r="VXR106" s="833"/>
      <c r="VXS106" s="833"/>
      <c r="VXT106" s="908"/>
      <c r="VXU106" s="838"/>
      <c r="VXV106" s="833"/>
      <c r="VXW106" s="833"/>
      <c r="VXX106" s="908"/>
      <c r="VXY106" s="838"/>
      <c r="VXZ106" s="833"/>
      <c r="VYA106" s="833"/>
      <c r="VYB106" s="908"/>
      <c r="VYC106" s="838"/>
      <c r="VYD106" s="833"/>
      <c r="VYE106" s="833"/>
      <c r="VYF106" s="908"/>
      <c r="VYG106" s="838"/>
      <c r="VYH106" s="833"/>
      <c r="VYI106" s="833"/>
      <c r="VYJ106" s="908"/>
      <c r="VYK106" s="838"/>
      <c r="VYL106" s="833"/>
      <c r="VYM106" s="833"/>
      <c r="VYN106" s="908"/>
      <c r="VYO106" s="838"/>
      <c r="VYP106" s="833"/>
      <c r="VYQ106" s="833"/>
      <c r="VYR106" s="908"/>
      <c r="VYS106" s="838"/>
      <c r="VYT106" s="833"/>
      <c r="VYU106" s="833"/>
      <c r="VYV106" s="908"/>
      <c r="VYW106" s="838"/>
      <c r="VYX106" s="833"/>
      <c r="VYY106" s="833"/>
      <c r="VYZ106" s="908"/>
      <c r="VZA106" s="838"/>
      <c r="VZB106" s="833"/>
      <c r="VZC106" s="833"/>
      <c r="VZD106" s="908"/>
      <c r="VZE106" s="838"/>
      <c r="VZF106" s="833"/>
      <c r="VZG106" s="833"/>
      <c r="VZH106" s="908"/>
      <c r="VZI106" s="838"/>
      <c r="VZJ106" s="833"/>
      <c r="VZK106" s="833"/>
      <c r="VZL106" s="908"/>
      <c r="VZM106" s="838"/>
      <c r="VZN106" s="833"/>
      <c r="VZO106" s="833"/>
      <c r="VZP106" s="908"/>
      <c r="VZQ106" s="838"/>
      <c r="VZR106" s="833"/>
      <c r="VZS106" s="833"/>
      <c r="VZT106" s="908"/>
      <c r="VZU106" s="838"/>
      <c r="VZV106" s="833"/>
      <c r="VZW106" s="833"/>
      <c r="VZX106" s="908"/>
      <c r="VZY106" s="838"/>
      <c r="VZZ106" s="833"/>
      <c r="WAA106" s="833"/>
      <c r="WAB106" s="908"/>
      <c r="WAC106" s="838"/>
      <c r="WAD106" s="833"/>
      <c r="WAE106" s="833"/>
      <c r="WAF106" s="908"/>
      <c r="WAG106" s="838"/>
      <c r="WAH106" s="833"/>
      <c r="WAI106" s="833"/>
      <c r="WAJ106" s="908"/>
      <c r="WAK106" s="838"/>
      <c r="WAL106" s="833"/>
      <c r="WAM106" s="833"/>
      <c r="WAN106" s="908"/>
      <c r="WAO106" s="838"/>
      <c r="WAP106" s="833"/>
      <c r="WAQ106" s="833"/>
      <c r="WAR106" s="908"/>
      <c r="WAS106" s="838"/>
      <c r="WAT106" s="833"/>
      <c r="WAU106" s="833"/>
      <c r="WAV106" s="908"/>
      <c r="WAW106" s="838"/>
      <c r="WAX106" s="833"/>
      <c r="WAY106" s="833"/>
      <c r="WAZ106" s="908"/>
      <c r="WBA106" s="838"/>
      <c r="WBB106" s="833"/>
      <c r="WBC106" s="833"/>
      <c r="WBD106" s="908"/>
      <c r="WBE106" s="838"/>
      <c r="WBF106" s="833"/>
      <c r="WBG106" s="833"/>
      <c r="WBH106" s="908"/>
      <c r="WBI106" s="838"/>
      <c r="WBJ106" s="833"/>
      <c r="WBK106" s="833"/>
      <c r="WBL106" s="908"/>
      <c r="WBM106" s="838"/>
      <c r="WBN106" s="833"/>
      <c r="WBO106" s="833"/>
      <c r="WBP106" s="908"/>
      <c r="WBQ106" s="838"/>
      <c r="WBR106" s="833"/>
      <c r="WBS106" s="833"/>
      <c r="WBT106" s="908"/>
      <c r="WBU106" s="838"/>
      <c r="WBV106" s="833"/>
      <c r="WBW106" s="833"/>
      <c r="WBX106" s="908"/>
      <c r="WBY106" s="838"/>
      <c r="WBZ106" s="833"/>
      <c r="WCA106" s="833"/>
      <c r="WCB106" s="908"/>
      <c r="WCC106" s="838"/>
      <c r="WCD106" s="833"/>
      <c r="WCE106" s="833"/>
      <c r="WCF106" s="908"/>
      <c r="WCG106" s="838"/>
      <c r="WCH106" s="833"/>
      <c r="WCI106" s="833"/>
      <c r="WCJ106" s="908"/>
      <c r="WCK106" s="838"/>
      <c r="WCL106" s="833"/>
      <c r="WCM106" s="833"/>
      <c r="WCN106" s="908"/>
      <c r="WCO106" s="838"/>
      <c r="WCP106" s="833"/>
      <c r="WCQ106" s="833"/>
      <c r="WCR106" s="908"/>
      <c r="WCS106" s="838"/>
      <c r="WCT106" s="833"/>
      <c r="WCU106" s="833"/>
      <c r="WCV106" s="908"/>
      <c r="WCW106" s="838"/>
      <c r="WCX106" s="833"/>
      <c r="WCY106" s="833"/>
      <c r="WCZ106" s="908"/>
      <c r="WDA106" s="838"/>
      <c r="WDB106" s="833"/>
      <c r="WDC106" s="833"/>
      <c r="WDD106" s="908"/>
      <c r="WDE106" s="838"/>
      <c r="WDF106" s="833"/>
      <c r="WDG106" s="833"/>
      <c r="WDH106" s="908"/>
      <c r="WDI106" s="838"/>
      <c r="WDJ106" s="833"/>
      <c r="WDK106" s="833"/>
      <c r="WDL106" s="908"/>
      <c r="WDM106" s="838"/>
      <c r="WDN106" s="833"/>
      <c r="WDO106" s="833"/>
      <c r="WDP106" s="908"/>
      <c r="WDQ106" s="838"/>
      <c r="WDR106" s="833"/>
      <c r="WDS106" s="833"/>
      <c r="WDT106" s="908"/>
      <c r="WDU106" s="838"/>
      <c r="WDV106" s="833"/>
      <c r="WDW106" s="833"/>
      <c r="WDX106" s="908"/>
      <c r="WDY106" s="838"/>
      <c r="WDZ106" s="833"/>
      <c r="WEA106" s="833"/>
      <c r="WEB106" s="908"/>
      <c r="WEC106" s="838"/>
      <c r="WED106" s="833"/>
      <c r="WEE106" s="833"/>
      <c r="WEF106" s="908"/>
      <c r="WEG106" s="838"/>
      <c r="WEH106" s="833"/>
      <c r="WEI106" s="833"/>
      <c r="WEJ106" s="908"/>
      <c r="WEK106" s="838"/>
      <c r="WEL106" s="833"/>
      <c r="WEM106" s="833"/>
      <c r="WEN106" s="908"/>
      <c r="WEO106" s="838"/>
      <c r="WEP106" s="833"/>
      <c r="WEQ106" s="833"/>
      <c r="WER106" s="908"/>
      <c r="WES106" s="838"/>
      <c r="WET106" s="833"/>
      <c r="WEU106" s="833"/>
      <c r="WEV106" s="908"/>
      <c r="WEW106" s="838"/>
      <c r="WEX106" s="833"/>
      <c r="WEY106" s="833"/>
      <c r="WEZ106" s="908"/>
      <c r="WFA106" s="838"/>
      <c r="WFB106" s="833"/>
      <c r="WFC106" s="833"/>
      <c r="WFD106" s="908"/>
      <c r="WFE106" s="838"/>
      <c r="WFF106" s="833"/>
      <c r="WFG106" s="833"/>
      <c r="WFH106" s="908"/>
      <c r="WFI106" s="838"/>
      <c r="WFJ106" s="833"/>
      <c r="WFK106" s="833"/>
      <c r="WFL106" s="908"/>
      <c r="WFM106" s="838"/>
      <c r="WFN106" s="833"/>
      <c r="WFO106" s="833"/>
      <c r="WFP106" s="908"/>
      <c r="WFQ106" s="838"/>
      <c r="WFR106" s="833"/>
      <c r="WFS106" s="833"/>
      <c r="WFT106" s="908"/>
      <c r="WFU106" s="838"/>
      <c r="WFV106" s="833"/>
      <c r="WFW106" s="833"/>
      <c r="WFX106" s="908"/>
      <c r="WFY106" s="838"/>
      <c r="WFZ106" s="833"/>
      <c r="WGA106" s="833"/>
      <c r="WGB106" s="908"/>
      <c r="WGC106" s="838"/>
      <c r="WGD106" s="833"/>
      <c r="WGE106" s="833"/>
      <c r="WGF106" s="908"/>
      <c r="WGG106" s="838"/>
      <c r="WGH106" s="833"/>
      <c r="WGI106" s="833"/>
      <c r="WGJ106" s="908"/>
      <c r="WGK106" s="838"/>
      <c r="WGL106" s="833"/>
      <c r="WGM106" s="833"/>
      <c r="WGN106" s="908"/>
      <c r="WGO106" s="838"/>
      <c r="WGP106" s="833"/>
      <c r="WGQ106" s="833"/>
      <c r="WGR106" s="908"/>
      <c r="WGS106" s="838"/>
      <c r="WGT106" s="833"/>
      <c r="WGU106" s="833"/>
      <c r="WGV106" s="908"/>
      <c r="WGW106" s="838"/>
      <c r="WGX106" s="833"/>
      <c r="WGY106" s="833"/>
      <c r="WGZ106" s="908"/>
      <c r="WHA106" s="838"/>
      <c r="WHB106" s="833"/>
      <c r="WHC106" s="833"/>
      <c r="WHD106" s="908"/>
      <c r="WHE106" s="838"/>
      <c r="WHF106" s="833"/>
      <c r="WHG106" s="833"/>
      <c r="WHH106" s="908"/>
      <c r="WHI106" s="838"/>
      <c r="WHJ106" s="833"/>
      <c r="WHK106" s="833"/>
      <c r="WHL106" s="908"/>
      <c r="WHM106" s="838"/>
      <c r="WHN106" s="833"/>
      <c r="WHO106" s="833"/>
      <c r="WHP106" s="908"/>
      <c r="WHQ106" s="838"/>
      <c r="WHR106" s="833"/>
      <c r="WHS106" s="833"/>
      <c r="WHT106" s="908"/>
      <c r="WHU106" s="838"/>
      <c r="WHV106" s="833"/>
      <c r="WHW106" s="833"/>
      <c r="WHX106" s="908"/>
      <c r="WHY106" s="838"/>
      <c r="WHZ106" s="833"/>
      <c r="WIA106" s="833"/>
      <c r="WIB106" s="908"/>
      <c r="WIC106" s="838"/>
      <c r="WID106" s="833"/>
      <c r="WIE106" s="833"/>
      <c r="WIF106" s="908"/>
      <c r="WIG106" s="838"/>
      <c r="WIH106" s="833"/>
      <c r="WII106" s="833"/>
      <c r="WIJ106" s="908"/>
      <c r="WIK106" s="838"/>
      <c r="WIL106" s="833"/>
      <c r="WIM106" s="833"/>
      <c r="WIN106" s="908"/>
      <c r="WIO106" s="838"/>
      <c r="WIP106" s="833"/>
      <c r="WIQ106" s="833"/>
      <c r="WIR106" s="908"/>
      <c r="WIS106" s="838"/>
      <c r="WIT106" s="833"/>
      <c r="WIU106" s="833"/>
      <c r="WIV106" s="908"/>
      <c r="WIW106" s="838"/>
      <c r="WIX106" s="833"/>
      <c r="WIY106" s="833"/>
      <c r="WIZ106" s="908"/>
      <c r="WJA106" s="838"/>
      <c r="WJB106" s="833"/>
      <c r="WJC106" s="833"/>
      <c r="WJD106" s="908"/>
      <c r="WJE106" s="838"/>
      <c r="WJF106" s="833"/>
      <c r="WJG106" s="833"/>
      <c r="WJH106" s="908"/>
      <c r="WJI106" s="838"/>
      <c r="WJJ106" s="833"/>
      <c r="WJK106" s="833"/>
      <c r="WJL106" s="908"/>
      <c r="WJM106" s="838"/>
      <c r="WJN106" s="833"/>
      <c r="WJO106" s="833"/>
      <c r="WJP106" s="908"/>
      <c r="WJQ106" s="838"/>
      <c r="WJR106" s="833"/>
      <c r="WJS106" s="833"/>
      <c r="WJT106" s="908"/>
      <c r="WJU106" s="838"/>
      <c r="WJV106" s="833"/>
      <c r="WJW106" s="833"/>
      <c r="WJX106" s="908"/>
      <c r="WJY106" s="838"/>
      <c r="WJZ106" s="833"/>
      <c r="WKA106" s="833"/>
      <c r="WKB106" s="908"/>
      <c r="WKC106" s="838"/>
      <c r="WKD106" s="833"/>
      <c r="WKE106" s="833"/>
      <c r="WKF106" s="908"/>
      <c r="WKG106" s="838"/>
      <c r="WKH106" s="833"/>
      <c r="WKI106" s="833"/>
      <c r="WKJ106" s="908"/>
      <c r="WKK106" s="838"/>
      <c r="WKL106" s="833"/>
      <c r="WKM106" s="833"/>
      <c r="WKN106" s="908"/>
      <c r="WKO106" s="838"/>
      <c r="WKP106" s="833"/>
      <c r="WKQ106" s="833"/>
      <c r="WKR106" s="908"/>
      <c r="WKS106" s="838"/>
      <c r="WKT106" s="833"/>
      <c r="WKU106" s="833"/>
      <c r="WKV106" s="908"/>
      <c r="WKW106" s="838"/>
      <c r="WKX106" s="833"/>
      <c r="WKY106" s="833"/>
      <c r="WKZ106" s="908"/>
      <c r="WLA106" s="838"/>
      <c r="WLB106" s="833"/>
      <c r="WLC106" s="833"/>
      <c r="WLD106" s="908"/>
      <c r="WLE106" s="838"/>
      <c r="WLF106" s="833"/>
      <c r="WLG106" s="833"/>
      <c r="WLH106" s="908"/>
      <c r="WLI106" s="838"/>
      <c r="WLJ106" s="833"/>
      <c r="WLK106" s="833"/>
      <c r="WLL106" s="908"/>
      <c r="WLM106" s="838"/>
      <c r="WLN106" s="833"/>
      <c r="WLO106" s="833"/>
      <c r="WLP106" s="908"/>
      <c r="WLQ106" s="838"/>
      <c r="WLR106" s="833"/>
      <c r="WLS106" s="833"/>
      <c r="WLT106" s="908"/>
      <c r="WLU106" s="838"/>
      <c r="WLV106" s="833"/>
      <c r="WLW106" s="833"/>
      <c r="WLX106" s="908"/>
      <c r="WLY106" s="838"/>
      <c r="WLZ106" s="833"/>
      <c r="WMA106" s="833"/>
      <c r="WMB106" s="908"/>
      <c r="WMC106" s="838"/>
      <c r="WMD106" s="833"/>
      <c r="WME106" s="833"/>
      <c r="WMF106" s="908"/>
      <c r="WMG106" s="838"/>
      <c r="WMH106" s="833"/>
      <c r="WMI106" s="833"/>
      <c r="WMJ106" s="908"/>
      <c r="WMK106" s="838"/>
      <c r="WML106" s="833"/>
      <c r="WMM106" s="833"/>
      <c r="WMN106" s="908"/>
      <c r="WMO106" s="838"/>
      <c r="WMP106" s="833"/>
      <c r="WMQ106" s="833"/>
      <c r="WMR106" s="908"/>
      <c r="WMS106" s="838"/>
      <c r="WMT106" s="833"/>
      <c r="WMU106" s="833"/>
      <c r="WMV106" s="908"/>
      <c r="WMW106" s="838"/>
      <c r="WMX106" s="833"/>
      <c r="WMY106" s="833"/>
      <c r="WMZ106" s="908"/>
      <c r="WNA106" s="838"/>
      <c r="WNB106" s="833"/>
      <c r="WNC106" s="833"/>
      <c r="WND106" s="908"/>
      <c r="WNE106" s="838"/>
      <c r="WNF106" s="833"/>
      <c r="WNG106" s="833"/>
      <c r="WNH106" s="908"/>
      <c r="WNI106" s="838"/>
      <c r="WNJ106" s="833"/>
      <c r="WNK106" s="833"/>
      <c r="WNL106" s="908"/>
      <c r="WNM106" s="838"/>
      <c r="WNN106" s="833"/>
      <c r="WNO106" s="833"/>
      <c r="WNP106" s="908"/>
      <c r="WNQ106" s="838"/>
      <c r="WNR106" s="833"/>
      <c r="WNS106" s="833"/>
      <c r="WNT106" s="908"/>
      <c r="WNU106" s="838"/>
      <c r="WNV106" s="833"/>
      <c r="WNW106" s="833"/>
      <c r="WNX106" s="908"/>
      <c r="WNY106" s="838"/>
      <c r="WNZ106" s="833"/>
      <c r="WOA106" s="833"/>
      <c r="WOB106" s="908"/>
      <c r="WOC106" s="838"/>
      <c r="WOD106" s="833"/>
      <c r="WOE106" s="833"/>
      <c r="WOF106" s="908"/>
      <c r="WOG106" s="838"/>
      <c r="WOH106" s="833"/>
      <c r="WOI106" s="833"/>
      <c r="WOJ106" s="908"/>
      <c r="WOK106" s="838"/>
      <c r="WOL106" s="833"/>
      <c r="WOM106" s="833"/>
      <c r="WON106" s="908"/>
      <c r="WOO106" s="838"/>
      <c r="WOP106" s="833"/>
      <c r="WOQ106" s="833"/>
      <c r="WOR106" s="908"/>
      <c r="WOS106" s="838"/>
      <c r="WOT106" s="833"/>
      <c r="WOU106" s="833"/>
      <c r="WOV106" s="908"/>
      <c r="WOW106" s="838"/>
      <c r="WOX106" s="833"/>
      <c r="WOY106" s="833"/>
      <c r="WOZ106" s="908"/>
      <c r="WPA106" s="838"/>
      <c r="WPB106" s="833"/>
      <c r="WPC106" s="833"/>
      <c r="WPD106" s="908"/>
      <c r="WPE106" s="838"/>
      <c r="WPF106" s="833"/>
      <c r="WPG106" s="833"/>
      <c r="WPH106" s="908"/>
      <c r="WPI106" s="838"/>
      <c r="WPJ106" s="833"/>
      <c r="WPK106" s="833"/>
      <c r="WPL106" s="908"/>
      <c r="WPM106" s="838"/>
      <c r="WPN106" s="833"/>
      <c r="WPO106" s="833"/>
      <c r="WPP106" s="908"/>
      <c r="WPQ106" s="838"/>
      <c r="WPR106" s="833"/>
      <c r="WPS106" s="833"/>
      <c r="WPT106" s="908"/>
      <c r="WPU106" s="838"/>
      <c r="WPV106" s="833"/>
      <c r="WPW106" s="833"/>
      <c r="WPX106" s="908"/>
      <c r="WPY106" s="838"/>
      <c r="WPZ106" s="833"/>
      <c r="WQA106" s="833"/>
      <c r="WQB106" s="908"/>
      <c r="WQC106" s="838"/>
      <c r="WQD106" s="833"/>
      <c r="WQE106" s="833"/>
      <c r="WQF106" s="908"/>
      <c r="WQG106" s="838"/>
      <c r="WQH106" s="833"/>
      <c r="WQI106" s="833"/>
      <c r="WQJ106" s="908"/>
      <c r="WQK106" s="838"/>
      <c r="WQL106" s="833"/>
      <c r="WQM106" s="833"/>
      <c r="WQN106" s="908"/>
      <c r="WQO106" s="838"/>
      <c r="WQP106" s="833"/>
      <c r="WQQ106" s="833"/>
      <c r="WQR106" s="908"/>
      <c r="WQS106" s="838"/>
      <c r="WQT106" s="833"/>
      <c r="WQU106" s="833"/>
      <c r="WQV106" s="908"/>
      <c r="WQW106" s="838"/>
      <c r="WQX106" s="833"/>
      <c r="WQY106" s="833"/>
      <c r="WQZ106" s="908"/>
      <c r="WRA106" s="838"/>
      <c r="WRB106" s="833"/>
      <c r="WRC106" s="833"/>
      <c r="WRD106" s="908"/>
      <c r="WRE106" s="838"/>
      <c r="WRF106" s="833"/>
      <c r="WRG106" s="833"/>
      <c r="WRH106" s="908"/>
      <c r="WRI106" s="838"/>
      <c r="WRJ106" s="833"/>
      <c r="WRK106" s="833"/>
      <c r="WRL106" s="908"/>
      <c r="WRM106" s="838"/>
      <c r="WRN106" s="833"/>
      <c r="WRO106" s="833"/>
      <c r="WRP106" s="908"/>
      <c r="WRQ106" s="838"/>
      <c r="WRR106" s="833"/>
      <c r="WRS106" s="833"/>
      <c r="WRT106" s="908"/>
      <c r="WRU106" s="838"/>
      <c r="WRV106" s="833"/>
      <c r="WRW106" s="833"/>
      <c r="WRX106" s="908"/>
      <c r="WRY106" s="838"/>
      <c r="WRZ106" s="833"/>
      <c r="WSA106" s="833"/>
      <c r="WSB106" s="908"/>
      <c r="WSC106" s="838"/>
      <c r="WSD106" s="833"/>
      <c r="WSE106" s="833"/>
      <c r="WSF106" s="908"/>
      <c r="WSG106" s="838"/>
      <c r="WSH106" s="833"/>
      <c r="WSI106" s="833"/>
      <c r="WSJ106" s="908"/>
      <c r="WSK106" s="838"/>
      <c r="WSL106" s="833"/>
      <c r="WSM106" s="833"/>
      <c r="WSN106" s="908"/>
      <c r="WSO106" s="838"/>
      <c r="WSP106" s="833"/>
      <c r="WSQ106" s="833"/>
      <c r="WSR106" s="908"/>
      <c r="WSS106" s="838"/>
      <c r="WST106" s="833"/>
      <c r="WSU106" s="833"/>
      <c r="WSV106" s="908"/>
      <c r="WSW106" s="838"/>
      <c r="WSX106" s="833"/>
      <c r="WSY106" s="833"/>
      <c r="WSZ106" s="908"/>
      <c r="WTA106" s="838"/>
      <c r="WTB106" s="833"/>
      <c r="WTC106" s="833"/>
      <c r="WTD106" s="908"/>
      <c r="WTE106" s="838"/>
      <c r="WTF106" s="833"/>
      <c r="WTG106" s="833"/>
      <c r="WTH106" s="908"/>
      <c r="WTI106" s="838"/>
      <c r="WTJ106" s="833"/>
      <c r="WTK106" s="833"/>
      <c r="WTL106" s="908"/>
      <c r="WTM106" s="838"/>
      <c r="WTN106" s="833"/>
      <c r="WTO106" s="833"/>
      <c r="WTP106" s="908"/>
      <c r="WTQ106" s="838"/>
      <c r="WTR106" s="833"/>
      <c r="WTS106" s="833"/>
      <c r="WTT106" s="908"/>
      <c r="WTU106" s="838"/>
      <c r="WTV106" s="833"/>
      <c r="WTW106" s="833"/>
      <c r="WTX106" s="908"/>
      <c r="WTY106" s="838"/>
      <c r="WTZ106" s="833"/>
      <c r="WUA106" s="833"/>
      <c r="WUB106" s="908"/>
      <c r="WUC106" s="838"/>
      <c r="WUD106" s="833"/>
      <c r="WUE106" s="833"/>
      <c r="WUF106" s="908"/>
      <c r="WUG106" s="838"/>
      <c r="WUH106" s="833"/>
      <c r="WUI106" s="833"/>
      <c r="WUJ106" s="908"/>
      <c r="WUK106" s="838"/>
      <c r="WUL106" s="833"/>
      <c r="WUM106" s="833"/>
      <c r="WUN106" s="908"/>
      <c r="WUO106" s="838"/>
      <c r="WUP106" s="833"/>
      <c r="WUQ106" s="833"/>
      <c r="WUR106" s="908"/>
      <c r="WUS106" s="838"/>
      <c r="WUT106" s="833"/>
      <c r="WUU106" s="833"/>
      <c r="WUV106" s="908"/>
      <c r="WUW106" s="838"/>
      <c r="WUX106" s="833"/>
      <c r="WUY106" s="833"/>
      <c r="WUZ106" s="908"/>
      <c r="WVA106" s="838"/>
      <c r="WVB106" s="833"/>
      <c r="WVC106" s="833"/>
      <c r="WVD106" s="908"/>
      <c r="WVE106" s="838"/>
      <c r="WVF106" s="833"/>
      <c r="WVG106" s="833"/>
      <c r="WVH106" s="908"/>
      <c r="WVI106" s="838"/>
      <c r="WVJ106" s="833"/>
      <c r="WVK106" s="833"/>
      <c r="WVL106" s="908"/>
      <c r="WVM106" s="838"/>
      <c r="WVN106" s="833"/>
      <c r="WVO106" s="833"/>
      <c r="WVP106" s="908"/>
      <c r="WVQ106" s="838"/>
      <c r="WVR106" s="833"/>
      <c r="WVS106" s="833"/>
      <c r="WVT106" s="908"/>
      <c r="WVU106" s="838"/>
      <c r="WVV106" s="833"/>
      <c r="WVW106" s="833"/>
      <c r="WVX106" s="908"/>
      <c r="WVY106" s="838"/>
      <c r="WVZ106" s="833"/>
      <c r="WWA106" s="833"/>
      <c r="WWB106" s="908"/>
      <c r="WWC106" s="838"/>
      <c r="WWD106" s="833"/>
      <c r="WWE106" s="833"/>
      <c r="WWF106" s="908"/>
      <c r="WWG106" s="838"/>
      <c r="WWH106" s="833"/>
      <c r="WWI106" s="833"/>
      <c r="WWJ106" s="908"/>
      <c r="WWK106" s="838"/>
      <c r="WWL106" s="833"/>
      <c r="WWM106" s="833"/>
      <c r="WWN106" s="908"/>
      <c r="WWO106" s="838"/>
      <c r="WWP106" s="833"/>
      <c r="WWQ106" s="833"/>
      <c r="WWR106" s="908"/>
      <c r="WWS106" s="838"/>
      <c r="WWT106" s="833"/>
      <c r="WWU106" s="833"/>
      <c r="WWV106" s="908"/>
      <c r="WWW106" s="838"/>
      <c r="WWX106" s="833"/>
      <c r="WWY106" s="833"/>
      <c r="WWZ106" s="908"/>
      <c r="WXA106" s="838"/>
      <c r="WXB106" s="833"/>
      <c r="WXC106" s="833"/>
      <c r="WXD106" s="908"/>
      <c r="WXE106" s="838"/>
      <c r="WXF106" s="833"/>
      <c r="WXG106" s="833"/>
      <c r="WXH106" s="908"/>
      <c r="WXI106" s="838"/>
      <c r="WXJ106" s="833"/>
      <c r="WXK106" s="833"/>
      <c r="WXL106" s="908"/>
      <c r="WXM106" s="838"/>
      <c r="WXN106" s="833"/>
      <c r="WXO106" s="833"/>
      <c r="WXP106" s="908"/>
      <c r="WXQ106" s="838"/>
      <c r="WXR106" s="833"/>
      <c r="WXS106" s="833"/>
      <c r="WXT106" s="908"/>
      <c r="WXU106" s="838"/>
      <c r="WXV106" s="833"/>
      <c r="WXW106" s="833"/>
      <c r="WXX106" s="908"/>
      <c r="WXY106" s="838"/>
      <c r="WXZ106" s="833"/>
      <c r="WYA106" s="833"/>
      <c r="WYB106" s="908"/>
      <c r="WYC106" s="838"/>
      <c r="WYD106" s="833"/>
      <c r="WYE106" s="833"/>
      <c r="WYF106" s="908"/>
      <c r="WYG106" s="838"/>
      <c r="WYH106" s="833"/>
      <c r="WYI106" s="833"/>
      <c r="WYJ106" s="908"/>
      <c r="WYK106" s="838"/>
      <c r="WYL106" s="833"/>
      <c r="WYM106" s="833"/>
      <c r="WYN106" s="908"/>
      <c r="WYO106" s="838"/>
      <c r="WYP106" s="833"/>
      <c r="WYQ106" s="833"/>
      <c r="WYR106" s="908"/>
      <c r="WYS106" s="838"/>
      <c r="WYT106" s="833"/>
      <c r="WYU106" s="833"/>
      <c r="WYV106" s="908"/>
      <c r="WYW106" s="838"/>
      <c r="WYX106" s="833"/>
      <c r="WYY106" s="833"/>
      <c r="WYZ106" s="908"/>
      <c r="WZA106" s="838"/>
      <c r="WZB106" s="833"/>
      <c r="WZC106" s="833"/>
      <c r="WZD106" s="908"/>
      <c r="WZE106" s="838"/>
      <c r="WZF106" s="833"/>
      <c r="WZG106" s="833"/>
      <c r="WZH106" s="908"/>
      <c r="WZI106" s="838"/>
      <c r="WZJ106" s="833"/>
      <c r="WZK106" s="833"/>
      <c r="WZL106" s="908"/>
      <c r="WZM106" s="838"/>
      <c r="WZN106" s="833"/>
      <c r="WZO106" s="833"/>
      <c r="WZP106" s="908"/>
      <c r="WZQ106" s="838"/>
      <c r="WZR106" s="833"/>
      <c r="WZS106" s="833"/>
      <c r="WZT106" s="908"/>
      <c r="WZU106" s="838"/>
      <c r="WZV106" s="833"/>
      <c r="WZW106" s="833"/>
      <c r="WZX106" s="908"/>
      <c r="WZY106" s="838"/>
      <c r="WZZ106" s="833"/>
      <c r="XAA106" s="833"/>
      <c r="XAB106" s="908"/>
      <c r="XAC106" s="838"/>
      <c r="XAD106" s="833"/>
      <c r="XAE106" s="833"/>
      <c r="XAF106" s="908"/>
      <c r="XAG106" s="838"/>
      <c r="XAH106" s="833"/>
      <c r="XAI106" s="833"/>
      <c r="XAJ106" s="908"/>
      <c r="XAK106" s="838"/>
      <c r="XAL106" s="833"/>
      <c r="XAM106" s="833"/>
      <c r="XAN106" s="908"/>
      <c r="XAO106" s="838"/>
      <c r="XAP106" s="833"/>
      <c r="XAQ106" s="833"/>
      <c r="XAR106" s="908"/>
      <c r="XAS106" s="838"/>
      <c r="XAT106" s="833"/>
      <c r="XAU106" s="833"/>
      <c r="XAV106" s="908"/>
      <c r="XAW106" s="838"/>
      <c r="XAX106" s="833"/>
      <c r="XAY106" s="833"/>
      <c r="XAZ106" s="908"/>
      <c r="XBA106" s="838"/>
      <c r="XBB106" s="833"/>
      <c r="XBC106" s="833"/>
      <c r="XBD106" s="908"/>
      <c r="XBE106" s="838"/>
      <c r="XBF106" s="833"/>
      <c r="XBG106" s="833"/>
      <c r="XBH106" s="908"/>
      <c r="XBI106" s="838"/>
      <c r="XBJ106" s="833"/>
      <c r="XBK106" s="833"/>
      <c r="XBL106" s="908"/>
      <c r="XBM106" s="838"/>
      <c r="XBN106" s="833"/>
      <c r="XBO106" s="833"/>
      <c r="XBP106" s="908"/>
      <c r="XBQ106" s="838"/>
      <c r="XBR106" s="833"/>
      <c r="XBS106" s="833"/>
      <c r="XBT106" s="908"/>
      <c r="XBU106" s="838"/>
      <c r="XBV106" s="833"/>
      <c r="XBW106" s="833"/>
      <c r="XBX106" s="908"/>
      <c r="XBY106" s="838"/>
      <c r="XBZ106" s="833"/>
      <c r="XCA106" s="833"/>
      <c r="XCB106" s="908"/>
      <c r="XCC106" s="838"/>
      <c r="XCD106" s="833"/>
      <c r="XCE106" s="833"/>
      <c r="XCF106" s="908"/>
      <c r="XCG106" s="838"/>
      <c r="XCH106" s="833"/>
      <c r="XCI106" s="833"/>
      <c r="XCJ106" s="908"/>
      <c r="XCK106" s="838"/>
      <c r="XCL106" s="833"/>
      <c r="XCM106" s="833"/>
      <c r="XCN106" s="908"/>
      <c r="XCO106" s="838"/>
      <c r="XCP106" s="833"/>
      <c r="XCQ106" s="833"/>
      <c r="XCR106" s="908"/>
      <c r="XCS106" s="838"/>
      <c r="XCT106" s="833"/>
      <c r="XCU106" s="833"/>
      <c r="XCV106" s="908"/>
      <c r="XCW106" s="838"/>
      <c r="XCX106" s="833"/>
      <c r="XCY106" s="833"/>
      <c r="XCZ106" s="908"/>
      <c r="XDA106" s="838"/>
      <c r="XDB106" s="833"/>
      <c r="XDC106" s="833"/>
      <c r="XDD106" s="908"/>
      <c r="XDE106" s="838"/>
      <c r="XDF106" s="833"/>
      <c r="XDG106" s="833"/>
      <c r="XDH106" s="908"/>
      <c r="XDI106" s="838"/>
      <c r="XDJ106" s="833"/>
      <c r="XDK106" s="833"/>
      <c r="XDL106" s="908"/>
      <c r="XDM106" s="838"/>
      <c r="XDN106" s="833"/>
      <c r="XDO106" s="833"/>
      <c r="XDP106" s="908"/>
      <c r="XDQ106" s="838"/>
      <c r="XDR106" s="833"/>
      <c r="XDS106" s="833"/>
      <c r="XDT106" s="908"/>
      <c r="XDU106" s="838"/>
      <c r="XDV106" s="833"/>
      <c r="XDW106" s="833"/>
      <c r="XDX106" s="908"/>
      <c r="XDY106" s="838"/>
      <c r="XDZ106" s="833"/>
      <c r="XEA106" s="833"/>
      <c r="XEB106" s="908"/>
      <c r="XEC106" s="838"/>
      <c r="XED106" s="833"/>
      <c r="XEE106" s="833"/>
      <c r="XEF106" s="908"/>
      <c r="XEG106" s="838"/>
      <c r="XEH106" s="833"/>
      <c r="XEI106" s="833"/>
      <c r="XEJ106" s="908"/>
      <c r="XEK106" s="838"/>
      <c r="XEL106" s="833"/>
      <c r="XEM106" s="833"/>
      <c r="XEN106" s="908"/>
      <c r="XEO106" s="838"/>
      <c r="XEP106" s="833"/>
      <c r="XEQ106" s="833"/>
      <c r="XER106" s="908"/>
      <c r="XES106" s="838"/>
      <c r="XET106" s="833"/>
      <c r="XEU106" s="833"/>
      <c r="XEV106" s="908"/>
      <c r="XEW106" s="838"/>
      <c r="XEX106" s="833"/>
      <c r="XEY106" s="833"/>
      <c r="XEZ106" s="908"/>
      <c r="XFA106" s="838"/>
      <c r="XFB106" s="833"/>
      <c r="XFC106" s="833"/>
      <c r="XFD106" s="908"/>
    </row>
    <row r="107" spans="1:16384" ht="13.8" thickBot="1">
      <c r="A107" s="1264"/>
      <c r="B107" s="1265"/>
      <c r="C107" s="1266" t="s">
        <v>79</v>
      </c>
      <c r="D107" s="1267"/>
      <c r="E107" s="1268"/>
      <c r="F107" s="1269" t="s">
        <v>18</v>
      </c>
      <c r="G107" s="1270"/>
    </row>
    <row r="108" spans="1:16384">
      <c r="A108" s="1258"/>
      <c r="B108" s="1259"/>
      <c r="C108" s="1260" t="s">
        <v>80</v>
      </c>
      <c r="D108" s="1261"/>
      <c r="E108" s="460"/>
      <c r="F108" s="1262" t="s">
        <v>18</v>
      </c>
      <c r="G108" s="1263"/>
    </row>
    <row r="109" spans="1:16384">
      <c r="A109" s="1273"/>
      <c r="B109" s="1389"/>
      <c r="C109" s="1390"/>
      <c r="D109" s="1391"/>
      <c r="E109" s="1392"/>
      <c r="F109" s="1274"/>
      <c r="G109" s="1275"/>
    </row>
    <row r="110" spans="1:16384" ht="25.5" customHeight="1">
      <c r="A110" s="1123" t="s">
        <v>2852</v>
      </c>
      <c r="B110" s="913"/>
      <c r="C110" s="838" t="s">
        <v>1469</v>
      </c>
      <c r="D110" s="914" t="s">
        <v>21</v>
      </c>
      <c r="E110" s="915">
        <v>1</v>
      </c>
      <c r="F110" s="940"/>
      <c r="G110" s="843"/>
      <c r="H110" s="964"/>
      <c r="AF110" s="908"/>
      <c r="AG110" s="838"/>
      <c r="AH110" s="833"/>
      <c r="AI110" s="833"/>
      <c r="AJ110" s="908"/>
      <c r="AK110" s="838"/>
      <c r="AL110" s="833"/>
      <c r="AM110" s="833"/>
      <c r="AN110" s="908"/>
      <c r="AO110" s="838"/>
      <c r="AP110" s="833"/>
      <c r="AQ110" s="833"/>
      <c r="AR110" s="908"/>
      <c r="AS110" s="838"/>
      <c r="AT110" s="833"/>
      <c r="AU110" s="833"/>
      <c r="AV110" s="908"/>
      <c r="AW110" s="838"/>
      <c r="AX110" s="833"/>
      <c r="AY110" s="833"/>
      <c r="AZ110" s="908"/>
      <c r="BA110" s="838"/>
      <c r="BB110" s="833"/>
      <c r="BC110" s="833"/>
      <c r="BD110" s="908"/>
      <c r="BE110" s="838"/>
      <c r="BF110" s="833"/>
      <c r="BG110" s="833"/>
      <c r="BH110" s="908"/>
      <c r="BI110" s="838"/>
      <c r="BJ110" s="833"/>
      <c r="BK110" s="833"/>
      <c r="BL110" s="908"/>
      <c r="BM110" s="838"/>
      <c r="BN110" s="833"/>
      <c r="BO110" s="833"/>
      <c r="BP110" s="908"/>
      <c r="BQ110" s="838"/>
      <c r="BR110" s="833"/>
      <c r="BS110" s="833"/>
      <c r="BT110" s="908"/>
      <c r="BU110" s="838"/>
      <c r="BV110" s="833"/>
      <c r="BW110" s="833"/>
      <c r="BX110" s="908"/>
      <c r="BY110" s="838"/>
      <c r="BZ110" s="833"/>
      <c r="CA110" s="833"/>
      <c r="CB110" s="908"/>
      <c r="CC110" s="838"/>
      <c r="CD110" s="833"/>
      <c r="CE110" s="833"/>
      <c r="CF110" s="908"/>
      <c r="CG110" s="838"/>
      <c r="CH110" s="833"/>
      <c r="CI110" s="833"/>
      <c r="CJ110" s="908"/>
      <c r="CK110" s="838"/>
      <c r="CL110" s="833"/>
      <c r="CM110" s="833"/>
      <c r="CN110" s="908"/>
      <c r="CO110" s="838"/>
      <c r="CP110" s="833"/>
      <c r="CQ110" s="833"/>
      <c r="CR110" s="908"/>
      <c r="CS110" s="838"/>
      <c r="CT110" s="833"/>
      <c r="CU110" s="833"/>
      <c r="CV110" s="908"/>
      <c r="CW110" s="838"/>
      <c r="CX110" s="833"/>
      <c r="CY110" s="833"/>
      <c r="CZ110" s="908"/>
      <c r="DA110" s="838"/>
      <c r="DB110" s="833"/>
      <c r="DC110" s="833"/>
      <c r="DD110" s="908"/>
      <c r="DE110" s="838"/>
      <c r="DF110" s="833"/>
      <c r="DG110" s="833"/>
      <c r="DH110" s="908"/>
      <c r="DI110" s="838"/>
      <c r="DJ110" s="833"/>
      <c r="DK110" s="833"/>
      <c r="DL110" s="908"/>
      <c r="DM110" s="838"/>
      <c r="DN110" s="833"/>
      <c r="DO110" s="833"/>
      <c r="DP110" s="908"/>
      <c r="DQ110" s="838"/>
      <c r="DR110" s="833"/>
      <c r="DS110" s="833"/>
      <c r="DT110" s="908"/>
      <c r="DU110" s="838"/>
      <c r="DV110" s="833"/>
      <c r="DW110" s="833"/>
      <c r="DX110" s="908"/>
      <c r="DY110" s="838"/>
      <c r="DZ110" s="833"/>
      <c r="EA110" s="833"/>
      <c r="EB110" s="908"/>
      <c r="EC110" s="838"/>
      <c r="ED110" s="833"/>
      <c r="EE110" s="833"/>
      <c r="EF110" s="908"/>
      <c r="EG110" s="838"/>
      <c r="EH110" s="833"/>
      <c r="EI110" s="833"/>
      <c r="EJ110" s="908"/>
      <c r="EK110" s="838"/>
      <c r="EL110" s="833"/>
      <c r="EM110" s="833"/>
      <c r="EN110" s="908"/>
      <c r="EO110" s="838"/>
      <c r="EP110" s="833"/>
      <c r="EQ110" s="833"/>
      <c r="ER110" s="908"/>
      <c r="ES110" s="838"/>
      <c r="ET110" s="833"/>
      <c r="EU110" s="833"/>
      <c r="EV110" s="908"/>
      <c r="EW110" s="838"/>
      <c r="EX110" s="833"/>
      <c r="EY110" s="833"/>
      <c r="EZ110" s="908"/>
      <c r="FA110" s="838"/>
      <c r="FB110" s="833"/>
      <c r="FC110" s="833"/>
      <c r="FD110" s="908"/>
      <c r="FE110" s="838"/>
      <c r="FF110" s="833"/>
      <c r="FG110" s="833"/>
      <c r="FH110" s="908"/>
      <c r="FI110" s="838"/>
      <c r="FJ110" s="833"/>
      <c r="FK110" s="833"/>
      <c r="FL110" s="908"/>
      <c r="FM110" s="838"/>
      <c r="FN110" s="833"/>
      <c r="FO110" s="833"/>
      <c r="FP110" s="908"/>
      <c r="FQ110" s="838"/>
      <c r="FR110" s="833"/>
      <c r="FS110" s="833"/>
      <c r="FT110" s="908"/>
      <c r="FU110" s="838"/>
      <c r="FV110" s="833"/>
      <c r="FW110" s="833"/>
      <c r="FX110" s="908"/>
      <c r="FY110" s="838"/>
      <c r="FZ110" s="833"/>
      <c r="GA110" s="833"/>
      <c r="GB110" s="908"/>
      <c r="GC110" s="838"/>
      <c r="GD110" s="833"/>
      <c r="GE110" s="833"/>
      <c r="GF110" s="908"/>
      <c r="GG110" s="838"/>
      <c r="GH110" s="833"/>
      <c r="GI110" s="833"/>
      <c r="GJ110" s="908"/>
      <c r="GK110" s="838"/>
      <c r="GL110" s="833"/>
      <c r="GM110" s="833"/>
      <c r="GN110" s="908"/>
      <c r="GO110" s="838"/>
      <c r="GP110" s="833"/>
      <c r="GQ110" s="833"/>
      <c r="GR110" s="908"/>
      <c r="GS110" s="838"/>
      <c r="GT110" s="833"/>
      <c r="GU110" s="833"/>
      <c r="GV110" s="908"/>
      <c r="GW110" s="838"/>
      <c r="GX110" s="833"/>
      <c r="GY110" s="833"/>
      <c r="GZ110" s="908"/>
      <c r="HA110" s="838"/>
      <c r="HB110" s="833"/>
      <c r="HC110" s="833"/>
      <c r="HD110" s="908"/>
      <c r="HE110" s="838"/>
      <c r="HF110" s="833"/>
      <c r="HG110" s="833"/>
      <c r="HH110" s="908"/>
      <c r="HI110" s="838"/>
      <c r="HJ110" s="833"/>
      <c r="HK110" s="833"/>
      <c r="HL110" s="908"/>
      <c r="HM110" s="838"/>
      <c r="HN110" s="833"/>
      <c r="HO110" s="833"/>
      <c r="HP110" s="908"/>
      <c r="HQ110" s="838"/>
      <c r="HR110" s="833"/>
      <c r="HS110" s="833"/>
      <c r="HT110" s="908"/>
      <c r="HU110" s="838"/>
      <c r="HV110" s="833"/>
      <c r="HW110" s="833"/>
      <c r="HX110" s="908"/>
      <c r="HY110" s="838"/>
      <c r="HZ110" s="833"/>
      <c r="IA110" s="833"/>
      <c r="IB110" s="908"/>
      <c r="IC110" s="838"/>
      <c r="ID110" s="833"/>
      <c r="IE110" s="833"/>
      <c r="IF110" s="908"/>
      <c r="IG110" s="838"/>
      <c r="IH110" s="833"/>
      <c r="II110" s="833"/>
      <c r="IJ110" s="908"/>
      <c r="IK110" s="838"/>
      <c r="IL110" s="833"/>
      <c r="IM110" s="833"/>
      <c r="IN110" s="908"/>
      <c r="IO110" s="838"/>
      <c r="IP110" s="833"/>
      <c r="IQ110" s="833"/>
      <c r="IR110" s="908"/>
      <c r="IS110" s="838"/>
      <c r="IT110" s="833"/>
      <c r="IU110" s="833"/>
      <c r="IV110" s="908"/>
      <c r="IW110" s="838"/>
      <c r="IX110" s="833"/>
      <c r="IY110" s="833"/>
      <c r="IZ110" s="908"/>
      <c r="JA110" s="838"/>
      <c r="JB110" s="833"/>
      <c r="JC110" s="833"/>
      <c r="JD110" s="908"/>
      <c r="JE110" s="838"/>
      <c r="JF110" s="833"/>
      <c r="JG110" s="833"/>
      <c r="JH110" s="908"/>
      <c r="JI110" s="838"/>
      <c r="JJ110" s="833"/>
      <c r="JK110" s="833"/>
      <c r="JL110" s="908"/>
      <c r="JM110" s="838"/>
      <c r="JN110" s="833"/>
      <c r="JO110" s="833"/>
      <c r="JP110" s="908"/>
      <c r="JQ110" s="838"/>
      <c r="JR110" s="833"/>
      <c r="JS110" s="833"/>
      <c r="JT110" s="908"/>
      <c r="JU110" s="838"/>
      <c r="JV110" s="833"/>
      <c r="JW110" s="833"/>
      <c r="JX110" s="908"/>
      <c r="JY110" s="838"/>
      <c r="JZ110" s="833"/>
      <c r="KA110" s="833"/>
      <c r="KB110" s="908"/>
      <c r="KC110" s="838"/>
      <c r="KD110" s="833"/>
      <c r="KE110" s="833"/>
      <c r="KF110" s="908"/>
      <c r="KG110" s="838"/>
      <c r="KH110" s="833"/>
      <c r="KI110" s="833"/>
      <c r="KJ110" s="908"/>
      <c r="KK110" s="838"/>
      <c r="KL110" s="833"/>
      <c r="KM110" s="833"/>
      <c r="KN110" s="908"/>
      <c r="KO110" s="838"/>
      <c r="KP110" s="833"/>
      <c r="KQ110" s="833"/>
      <c r="KR110" s="908"/>
      <c r="KS110" s="838"/>
      <c r="KT110" s="833"/>
      <c r="KU110" s="833"/>
      <c r="KV110" s="908"/>
      <c r="KW110" s="838"/>
      <c r="KX110" s="833"/>
      <c r="KY110" s="833"/>
      <c r="KZ110" s="908"/>
      <c r="LA110" s="838"/>
      <c r="LB110" s="833"/>
      <c r="LC110" s="833"/>
      <c r="LD110" s="908"/>
      <c r="LE110" s="838"/>
      <c r="LF110" s="833"/>
      <c r="LG110" s="833"/>
      <c r="LH110" s="908"/>
      <c r="LI110" s="838"/>
      <c r="LJ110" s="833"/>
      <c r="LK110" s="833"/>
      <c r="LL110" s="908"/>
      <c r="LM110" s="838"/>
      <c r="LN110" s="833"/>
      <c r="LO110" s="833"/>
      <c r="LP110" s="908"/>
      <c r="LQ110" s="838"/>
      <c r="LR110" s="833"/>
      <c r="LS110" s="833"/>
      <c r="LT110" s="908"/>
      <c r="LU110" s="838"/>
      <c r="LV110" s="833"/>
      <c r="LW110" s="833"/>
      <c r="LX110" s="908"/>
      <c r="LY110" s="838"/>
      <c r="LZ110" s="833"/>
      <c r="MA110" s="833"/>
      <c r="MB110" s="908"/>
      <c r="MC110" s="838"/>
      <c r="MD110" s="833"/>
      <c r="ME110" s="833"/>
      <c r="MF110" s="908"/>
      <c r="MG110" s="838"/>
      <c r="MH110" s="833"/>
      <c r="MI110" s="833"/>
      <c r="MJ110" s="908"/>
      <c r="MK110" s="838"/>
      <c r="ML110" s="833"/>
      <c r="MM110" s="833"/>
      <c r="MN110" s="908"/>
      <c r="MO110" s="838"/>
      <c r="MP110" s="833"/>
      <c r="MQ110" s="833"/>
      <c r="MR110" s="908"/>
      <c r="MS110" s="838"/>
      <c r="MT110" s="833"/>
      <c r="MU110" s="833"/>
      <c r="MV110" s="908"/>
      <c r="MW110" s="838"/>
      <c r="MX110" s="833"/>
      <c r="MY110" s="833"/>
      <c r="MZ110" s="908"/>
      <c r="NA110" s="838"/>
      <c r="NB110" s="833"/>
      <c r="NC110" s="833"/>
      <c r="ND110" s="908"/>
      <c r="NE110" s="838"/>
      <c r="NF110" s="833"/>
      <c r="NG110" s="833"/>
      <c r="NH110" s="908"/>
      <c r="NI110" s="838"/>
      <c r="NJ110" s="833"/>
      <c r="NK110" s="833"/>
      <c r="NL110" s="908"/>
      <c r="NM110" s="838"/>
      <c r="NN110" s="833"/>
      <c r="NO110" s="833"/>
      <c r="NP110" s="908"/>
      <c r="NQ110" s="838"/>
      <c r="NR110" s="833"/>
      <c r="NS110" s="833"/>
      <c r="NT110" s="908"/>
      <c r="NU110" s="838"/>
      <c r="NV110" s="833"/>
      <c r="NW110" s="833"/>
      <c r="NX110" s="908"/>
      <c r="NY110" s="838"/>
      <c r="NZ110" s="833"/>
      <c r="OA110" s="833"/>
      <c r="OB110" s="908"/>
      <c r="OC110" s="838"/>
      <c r="OD110" s="833"/>
      <c r="OE110" s="833"/>
      <c r="OF110" s="908"/>
      <c r="OG110" s="838"/>
      <c r="OH110" s="833"/>
      <c r="OI110" s="833"/>
      <c r="OJ110" s="908"/>
      <c r="OK110" s="838"/>
      <c r="OL110" s="833"/>
      <c r="OM110" s="833"/>
      <c r="ON110" s="908"/>
      <c r="OO110" s="838"/>
      <c r="OP110" s="833"/>
      <c r="OQ110" s="833"/>
      <c r="OR110" s="908"/>
      <c r="OS110" s="838"/>
      <c r="OT110" s="833"/>
      <c r="OU110" s="833"/>
      <c r="OV110" s="908"/>
      <c r="OW110" s="838"/>
      <c r="OX110" s="833"/>
      <c r="OY110" s="833"/>
      <c r="OZ110" s="908"/>
      <c r="PA110" s="838"/>
      <c r="PB110" s="833"/>
      <c r="PC110" s="833"/>
      <c r="PD110" s="908"/>
      <c r="PE110" s="838"/>
      <c r="PF110" s="833"/>
      <c r="PG110" s="833"/>
      <c r="PH110" s="908"/>
      <c r="PI110" s="838"/>
      <c r="PJ110" s="833"/>
      <c r="PK110" s="833"/>
      <c r="PL110" s="908"/>
      <c r="PM110" s="838"/>
      <c r="PN110" s="833"/>
      <c r="PO110" s="833"/>
      <c r="PP110" s="908"/>
      <c r="PQ110" s="838"/>
      <c r="PR110" s="833"/>
      <c r="PS110" s="833"/>
      <c r="PT110" s="908"/>
      <c r="PU110" s="838"/>
      <c r="PV110" s="833"/>
      <c r="PW110" s="833"/>
      <c r="PX110" s="908"/>
      <c r="PY110" s="838"/>
      <c r="PZ110" s="833"/>
      <c r="QA110" s="833"/>
      <c r="QB110" s="908"/>
      <c r="QC110" s="838"/>
      <c r="QD110" s="833"/>
      <c r="QE110" s="833"/>
      <c r="QF110" s="908"/>
      <c r="QG110" s="838"/>
      <c r="QH110" s="833"/>
      <c r="QI110" s="833"/>
      <c r="QJ110" s="908"/>
      <c r="QK110" s="838"/>
      <c r="QL110" s="833"/>
      <c r="QM110" s="833"/>
      <c r="QN110" s="908"/>
      <c r="QO110" s="838"/>
      <c r="QP110" s="833"/>
      <c r="QQ110" s="833"/>
      <c r="QR110" s="908"/>
      <c r="QS110" s="838"/>
      <c r="QT110" s="833"/>
      <c r="QU110" s="833"/>
      <c r="QV110" s="908"/>
      <c r="QW110" s="838"/>
      <c r="QX110" s="833"/>
      <c r="QY110" s="833"/>
      <c r="QZ110" s="908"/>
      <c r="RA110" s="838"/>
      <c r="RB110" s="833"/>
      <c r="RC110" s="833"/>
      <c r="RD110" s="908"/>
      <c r="RE110" s="838"/>
      <c r="RF110" s="833"/>
      <c r="RG110" s="833"/>
      <c r="RH110" s="908"/>
      <c r="RI110" s="838"/>
      <c r="RJ110" s="833"/>
      <c r="RK110" s="833"/>
      <c r="RL110" s="908"/>
      <c r="RM110" s="838"/>
      <c r="RN110" s="833"/>
      <c r="RO110" s="833"/>
      <c r="RP110" s="908"/>
      <c r="RQ110" s="838"/>
      <c r="RR110" s="833"/>
      <c r="RS110" s="833"/>
      <c r="RT110" s="908"/>
      <c r="RU110" s="838"/>
      <c r="RV110" s="833"/>
      <c r="RW110" s="833"/>
      <c r="RX110" s="908"/>
      <c r="RY110" s="838"/>
      <c r="RZ110" s="833"/>
      <c r="SA110" s="833"/>
      <c r="SB110" s="908"/>
      <c r="SC110" s="838"/>
      <c r="SD110" s="833"/>
      <c r="SE110" s="833"/>
      <c r="SF110" s="908"/>
      <c r="SG110" s="838"/>
      <c r="SH110" s="833"/>
      <c r="SI110" s="833"/>
      <c r="SJ110" s="908"/>
      <c r="SK110" s="838"/>
      <c r="SL110" s="833"/>
      <c r="SM110" s="833"/>
      <c r="SN110" s="908"/>
      <c r="SO110" s="838"/>
      <c r="SP110" s="833"/>
      <c r="SQ110" s="833"/>
      <c r="SR110" s="908"/>
      <c r="SS110" s="838"/>
      <c r="ST110" s="833"/>
      <c r="SU110" s="833"/>
      <c r="SV110" s="908"/>
      <c r="SW110" s="838"/>
      <c r="SX110" s="833"/>
      <c r="SY110" s="833"/>
      <c r="SZ110" s="908"/>
      <c r="TA110" s="838"/>
      <c r="TB110" s="833"/>
      <c r="TC110" s="833"/>
      <c r="TD110" s="908"/>
      <c r="TE110" s="838"/>
      <c r="TF110" s="833"/>
      <c r="TG110" s="833"/>
      <c r="TH110" s="908"/>
      <c r="TI110" s="838"/>
      <c r="TJ110" s="833"/>
      <c r="TK110" s="833"/>
      <c r="TL110" s="908"/>
      <c r="TM110" s="838"/>
      <c r="TN110" s="833"/>
      <c r="TO110" s="833"/>
      <c r="TP110" s="908"/>
      <c r="TQ110" s="838"/>
      <c r="TR110" s="833"/>
      <c r="TS110" s="833"/>
      <c r="TT110" s="908"/>
      <c r="TU110" s="838"/>
      <c r="TV110" s="833"/>
      <c r="TW110" s="833"/>
      <c r="TX110" s="908"/>
      <c r="TY110" s="838"/>
      <c r="TZ110" s="833"/>
      <c r="UA110" s="833"/>
      <c r="UB110" s="908"/>
      <c r="UC110" s="838"/>
      <c r="UD110" s="833"/>
      <c r="UE110" s="833"/>
      <c r="UF110" s="908"/>
      <c r="UG110" s="838"/>
      <c r="UH110" s="833"/>
      <c r="UI110" s="833"/>
      <c r="UJ110" s="908"/>
      <c r="UK110" s="838"/>
      <c r="UL110" s="833"/>
      <c r="UM110" s="833"/>
      <c r="UN110" s="908"/>
      <c r="UO110" s="838"/>
      <c r="UP110" s="833"/>
      <c r="UQ110" s="833"/>
      <c r="UR110" s="908"/>
      <c r="US110" s="838"/>
      <c r="UT110" s="833"/>
      <c r="UU110" s="833"/>
      <c r="UV110" s="908"/>
      <c r="UW110" s="838"/>
      <c r="UX110" s="833"/>
      <c r="UY110" s="833"/>
      <c r="UZ110" s="908"/>
      <c r="VA110" s="838"/>
      <c r="VB110" s="833"/>
      <c r="VC110" s="833"/>
      <c r="VD110" s="908"/>
      <c r="VE110" s="838"/>
      <c r="VF110" s="833"/>
      <c r="VG110" s="833"/>
      <c r="VH110" s="908"/>
      <c r="VI110" s="838"/>
      <c r="VJ110" s="833"/>
      <c r="VK110" s="833"/>
      <c r="VL110" s="908"/>
      <c r="VM110" s="838"/>
      <c r="VN110" s="833"/>
      <c r="VO110" s="833"/>
      <c r="VP110" s="908"/>
      <c r="VQ110" s="838"/>
      <c r="VR110" s="833"/>
      <c r="VS110" s="833"/>
      <c r="VT110" s="908"/>
      <c r="VU110" s="838"/>
      <c r="VV110" s="833"/>
      <c r="VW110" s="833"/>
      <c r="VX110" s="908"/>
      <c r="VY110" s="838"/>
      <c r="VZ110" s="833"/>
      <c r="WA110" s="833"/>
      <c r="WB110" s="908"/>
      <c r="WC110" s="838"/>
      <c r="WD110" s="833"/>
      <c r="WE110" s="833"/>
      <c r="WF110" s="908"/>
      <c r="WG110" s="838"/>
      <c r="WH110" s="833"/>
      <c r="WI110" s="833"/>
      <c r="WJ110" s="908"/>
      <c r="WK110" s="838"/>
      <c r="WL110" s="833"/>
      <c r="WM110" s="833"/>
      <c r="WN110" s="908"/>
      <c r="WO110" s="838"/>
      <c r="WP110" s="833"/>
      <c r="WQ110" s="833"/>
      <c r="WR110" s="908"/>
      <c r="WS110" s="838"/>
      <c r="WT110" s="833"/>
      <c r="WU110" s="833"/>
      <c r="WV110" s="908"/>
      <c r="WW110" s="838"/>
      <c r="WX110" s="833"/>
      <c r="WY110" s="833"/>
      <c r="WZ110" s="908"/>
      <c r="XA110" s="838"/>
      <c r="XB110" s="833"/>
      <c r="XC110" s="833"/>
      <c r="XD110" s="908"/>
      <c r="XE110" s="838"/>
      <c r="XF110" s="833"/>
      <c r="XG110" s="833"/>
      <c r="XH110" s="908"/>
      <c r="XI110" s="838"/>
      <c r="XJ110" s="833"/>
      <c r="XK110" s="833"/>
      <c r="XL110" s="908"/>
      <c r="XM110" s="838"/>
      <c r="XN110" s="833"/>
      <c r="XO110" s="833"/>
      <c r="XP110" s="908"/>
      <c r="XQ110" s="838"/>
      <c r="XR110" s="833"/>
      <c r="XS110" s="833"/>
      <c r="XT110" s="908"/>
      <c r="XU110" s="838"/>
      <c r="XV110" s="833"/>
      <c r="XW110" s="833"/>
      <c r="XX110" s="908"/>
      <c r="XY110" s="838"/>
      <c r="XZ110" s="833"/>
      <c r="YA110" s="833"/>
      <c r="YB110" s="908"/>
      <c r="YC110" s="838"/>
      <c r="YD110" s="833"/>
      <c r="YE110" s="833"/>
      <c r="YF110" s="908"/>
      <c r="YG110" s="838"/>
      <c r="YH110" s="833"/>
      <c r="YI110" s="833"/>
      <c r="YJ110" s="908"/>
      <c r="YK110" s="838"/>
      <c r="YL110" s="833"/>
      <c r="YM110" s="833"/>
      <c r="YN110" s="908"/>
      <c r="YO110" s="838"/>
      <c r="YP110" s="833"/>
      <c r="YQ110" s="833"/>
      <c r="YR110" s="908"/>
      <c r="YS110" s="838"/>
      <c r="YT110" s="833"/>
      <c r="YU110" s="833"/>
      <c r="YV110" s="908"/>
      <c r="YW110" s="838"/>
      <c r="YX110" s="833"/>
      <c r="YY110" s="833"/>
      <c r="YZ110" s="908"/>
      <c r="ZA110" s="838"/>
      <c r="ZB110" s="833"/>
      <c r="ZC110" s="833"/>
      <c r="ZD110" s="908"/>
      <c r="ZE110" s="838"/>
      <c r="ZF110" s="833"/>
      <c r="ZG110" s="833"/>
      <c r="ZH110" s="908"/>
      <c r="ZI110" s="838"/>
      <c r="ZJ110" s="833"/>
      <c r="ZK110" s="833"/>
      <c r="ZL110" s="908"/>
      <c r="ZM110" s="838"/>
      <c r="ZN110" s="833"/>
      <c r="ZO110" s="833"/>
      <c r="ZP110" s="908"/>
      <c r="ZQ110" s="838"/>
      <c r="ZR110" s="833"/>
      <c r="ZS110" s="833"/>
      <c r="ZT110" s="908"/>
      <c r="ZU110" s="838"/>
      <c r="ZV110" s="833"/>
      <c r="ZW110" s="833"/>
      <c r="ZX110" s="908"/>
      <c r="ZY110" s="838"/>
      <c r="ZZ110" s="833"/>
      <c r="AAA110" s="833"/>
      <c r="AAB110" s="908"/>
      <c r="AAC110" s="838"/>
      <c r="AAD110" s="833"/>
      <c r="AAE110" s="833"/>
      <c r="AAF110" s="908"/>
      <c r="AAG110" s="838"/>
      <c r="AAH110" s="833"/>
      <c r="AAI110" s="833"/>
      <c r="AAJ110" s="908"/>
      <c r="AAK110" s="838"/>
      <c r="AAL110" s="833"/>
      <c r="AAM110" s="833"/>
      <c r="AAN110" s="908"/>
      <c r="AAO110" s="838"/>
      <c r="AAP110" s="833"/>
      <c r="AAQ110" s="833"/>
      <c r="AAR110" s="908"/>
      <c r="AAS110" s="838"/>
      <c r="AAT110" s="833"/>
      <c r="AAU110" s="833"/>
      <c r="AAV110" s="908"/>
      <c r="AAW110" s="838"/>
      <c r="AAX110" s="833"/>
      <c r="AAY110" s="833"/>
      <c r="AAZ110" s="908"/>
      <c r="ABA110" s="838"/>
      <c r="ABB110" s="833"/>
      <c r="ABC110" s="833"/>
      <c r="ABD110" s="908"/>
      <c r="ABE110" s="838"/>
      <c r="ABF110" s="833"/>
      <c r="ABG110" s="833"/>
      <c r="ABH110" s="908"/>
      <c r="ABI110" s="838"/>
      <c r="ABJ110" s="833"/>
      <c r="ABK110" s="833"/>
      <c r="ABL110" s="908"/>
      <c r="ABM110" s="838"/>
      <c r="ABN110" s="833"/>
      <c r="ABO110" s="833"/>
      <c r="ABP110" s="908"/>
      <c r="ABQ110" s="838"/>
      <c r="ABR110" s="833"/>
      <c r="ABS110" s="833"/>
      <c r="ABT110" s="908"/>
      <c r="ABU110" s="838"/>
      <c r="ABV110" s="833"/>
      <c r="ABW110" s="833"/>
      <c r="ABX110" s="908"/>
      <c r="ABY110" s="838"/>
      <c r="ABZ110" s="833"/>
      <c r="ACA110" s="833"/>
      <c r="ACB110" s="908"/>
      <c r="ACC110" s="838"/>
      <c r="ACD110" s="833"/>
      <c r="ACE110" s="833"/>
      <c r="ACF110" s="908"/>
      <c r="ACG110" s="838"/>
      <c r="ACH110" s="833"/>
      <c r="ACI110" s="833"/>
      <c r="ACJ110" s="908"/>
      <c r="ACK110" s="838"/>
      <c r="ACL110" s="833"/>
      <c r="ACM110" s="833"/>
      <c r="ACN110" s="908"/>
      <c r="ACO110" s="838"/>
      <c r="ACP110" s="833"/>
      <c r="ACQ110" s="833"/>
      <c r="ACR110" s="908"/>
      <c r="ACS110" s="838"/>
      <c r="ACT110" s="833"/>
      <c r="ACU110" s="833"/>
      <c r="ACV110" s="908"/>
      <c r="ACW110" s="838"/>
      <c r="ACX110" s="833"/>
      <c r="ACY110" s="833"/>
      <c r="ACZ110" s="908"/>
      <c r="ADA110" s="838"/>
      <c r="ADB110" s="833"/>
      <c r="ADC110" s="833"/>
      <c r="ADD110" s="908"/>
      <c r="ADE110" s="838"/>
      <c r="ADF110" s="833"/>
      <c r="ADG110" s="833"/>
      <c r="ADH110" s="908"/>
      <c r="ADI110" s="838"/>
      <c r="ADJ110" s="833"/>
      <c r="ADK110" s="833"/>
      <c r="ADL110" s="908"/>
      <c r="ADM110" s="838"/>
      <c r="ADN110" s="833"/>
      <c r="ADO110" s="833"/>
      <c r="ADP110" s="908"/>
      <c r="ADQ110" s="838"/>
      <c r="ADR110" s="833"/>
      <c r="ADS110" s="833"/>
      <c r="ADT110" s="908"/>
      <c r="ADU110" s="838"/>
      <c r="ADV110" s="833"/>
      <c r="ADW110" s="833"/>
      <c r="ADX110" s="908"/>
      <c r="ADY110" s="838"/>
      <c r="ADZ110" s="833"/>
      <c r="AEA110" s="833"/>
      <c r="AEB110" s="908"/>
      <c r="AEC110" s="838"/>
      <c r="AED110" s="833"/>
      <c r="AEE110" s="833"/>
      <c r="AEF110" s="908"/>
      <c r="AEG110" s="838"/>
      <c r="AEH110" s="833"/>
      <c r="AEI110" s="833"/>
      <c r="AEJ110" s="908"/>
      <c r="AEK110" s="838"/>
      <c r="AEL110" s="833"/>
      <c r="AEM110" s="833"/>
      <c r="AEN110" s="908"/>
      <c r="AEO110" s="838"/>
      <c r="AEP110" s="833"/>
      <c r="AEQ110" s="833"/>
      <c r="AER110" s="908"/>
      <c r="AES110" s="838"/>
      <c r="AET110" s="833"/>
      <c r="AEU110" s="833"/>
      <c r="AEV110" s="908"/>
      <c r="AEW110" s="838"/>
      <c r="AEX110" s="833"/>
      <c r="AEY110" s="833"/>
      <c r="AEZ110" s="908"/>
      <c r="AFA110" s="838"/>
      <c r="AFB110" s="833"/>
      <c r="AFC110" s="833"/>
      <c r="AFD110" s="908"/>
      <c r="AFE110" s="838"/>
      <c r="AFF110" s="833"/>
      <c r="AFG110" s="833"/>
      <c r="AFH110" s="908"/>
      <c r="AFI110" s="838"/>
      <c r="AFJ110" s="833"/>
      <c r="AFK110" s="833"/>
      <c r="AFL110" s="908"/>
      <c r="AFM110" s="838"/>
      <c r="AFN110" s="833"/>
      <c r="AFO110" s="833"/>
      <c r="AFP110" s="908"/>
      <c r="AFQ110" s="838"/>
      <c r="AFR110" s="833"/>
      <c r="AFS110" s="833"/>
      <c r="AFT110" s="908"/>
      <c r="AFU110" s="838"/>
      <c r="AFV110" s="833"/>
      <c r="AFW110" s="833"/>
      <c r="AFX110" s="908"/>
      <c r="AFY110" s="838"/>
      <c r="AFZ110" s="833"/>
      <c r="AGA110" s="833"/>
      <c r="AGB110" s="908"/>
      <c r="AGC110" s="838"/>
      <c r="AGD110" s="833"/>
      <c r="AGE110" s="833"/>
      <c r="AGF110" s="908"/>
      <c r="AGG110" s="838"/>
      <c r="AGH110" s="833"/>
      <c r="AGI110" s="833"/>
      <c r="AGJ110" s="908"/>
      <c r="AGK110" s="838"/>
      <c r="AGL110" s="833"/>
      <c r="AGM110" s="833"/>
      <c r="AGN110" s="908"/>
      <c r="AGO110" s="838"/>
      <c r="AGP110" s="833"/>
      <c r="AGQ110" s="833"/>
      <c r="AGR110" s="908"/>
      <c r="AGS110" s="838"/>
      <c r="AGT110" s="833"/>
      <c r="AGU110" s="833"/>
      <c r="AGV110" s="908"/>
      <c r="AGW110" s="838"/>
      <c r="AGX110" s="833"/>
      <c r="AGY110" s="833"/>
      <c r="AGZ110" s="908"/>
      <c r="AHA110" s="838"/>
      <c r="AHB110" s="833"/>
      <c r="AHC110" s="833"/>
      <c r="AHD110" s="908"/>
      <c r="AHE110" s="838"/>
      <c r="AHF110" s="833"/>
      <c r="AHG110" s="833"/>
      <c r="AHH110" s="908"/>
      <c r="AHI110" s="838"/>
      <c r="AHJ110" s="833"/>
      <c r="AHK110" s="833"/>
      <c r="AHL110" s="908"/>
      <c r="AHM110" s="838"/>
      <c r="AHN110" s="833"/>
      <c r="AHO110" s="833"/>
      <c r="AHP110" s="908"/>
      <c r="AHQ110" s="838"/>
      <c r="AHR110" s="833"/>
      <c r="AHS110" s="833"/>
      <c r="AHT110" s="908"/>
      <c r="AHU110" s="838"/>
      <c r="AHV110" s="833"/>
      <c r="AHW110" s="833"/>
      <c r="AHX110" s="908"/>
      <c r="AHY110" s="838"/>
      <c r="AHZ110" s="833"/>
      <c r="AIA110" s="833"/>
      <c r="AIB110" s="908"/>
      <c r="AIC110" s="838"/>
      <c r="AID110" s="833"/>
      <c r="AIE110" s="833"/>
      <c r="AIF110" s="908"/>
      <c r="AIG110" s="838"/>
      <c r="AIH110" s="833"/>
      <c r="AII110" s="833"/>
      <c r="AIJ110" s="908"/>
      <c r="AIK110" s="838"/>
      <c r="AIL110" s="833"/>
      <c r="AIM110" s="833"/>
      <c r="AIN110" s="908"/>
      <c r="AIO110" s="838"/>
      <c r="AIP110" s="833"/>
      <c r="AIQ110" s="833"/>
      <c r="AIR110" s="908"/>
      <c r="AIS110" s="838"/>
      <c r="AIT110" s="833"/>
      <c r="AIU110" s="833"/>
      <c r="AIV110" s="908"/>
      <c r="AIW110" s="838"/>
      <c r="AIX110" s="833"/>
      <c r="AIY110" s="833"/>
      <c r="AIZ110" s="908"/>
      <c r="AJA110" s="838"/>
      <c r="AJB110" s="833"/>
      <c r="AJC110" s="833"/>
      <c r="AJD110" s="908"/>
      <c r="AJE110" s="838"/>
      <c r="AJF110" s="833"/>
      <c r="AJG110" s="833"/>
      <c r="AJH110" s="908"/>
      <c r="AJI110" s="838"/>
      <c r="AJJ110" s="833"/>
      <c r="AJK110" s="833"/>
      <c r="AJL110" s="908"/>
      <c r="AJM110" s="838"/>
      <c r="AJN110" s="833"/>
      <c r="AJO110" s="833"/>
      <c r="AJP110" s="908"/>
      <c r="AJQ110" s="838"/>
      <c r="AJR110" s="833"/>
      <c r="AJS110" s="833"/>
      <c r="AJT110" s="908"/>
      <c r="AJU110" s="838"/>
      <c r="AJV110" s="833"/>
      <c r="AJW110" s="833"/>
      <c r="AJX110" s="908"/>
      <c r="AJY110" s="838"/>
      <c r="AJZ110" s="833"/>
      <c r="AKA110" s="833"/>
      <c r="AKB110" s="908"/>
      <c r="AKC110" s="838"/>
      <c r="AKD110" s="833"/>
      <c r="AKE110" s="833"/>
      <c r="AKF110" s="908"/>
      <c r="AKG110" s="838"/>
      <c r="AKH110" s="833"/>
      <c r="AKI110" s="833"/>
      <c r="AKJ110" s="908"/>
      <c r="AKK110" s="838"/>
      <c r="AKL110" s="833"/>
      <c r="AKM110" s="833"/>
      <c r="AKN110" s="908"/>
      <c r="AKO110" s="838"/>
      <c r="AKP110" s="833"/>
      <c r="AKQ110" s="833"/>
      <c r="AKR110" s="908"/>
      <c r="AKS110" s="838"/>
      <c r="AKT110" s="833"/>
      <c r="AKU110" s="833"/>
      <c r="AKV110" s="908"/>
      <c r="AKW110" s="838"/>
      <c r="AKX110" s="833"/>
      <c r="AKY110" s="833"/>
      <c r="AKZ110" s="908"/>
      <c r="ALA110" s="838"/>
      <c r="ALB110" s="833"/>
      <c r="ALC110" s="833"/>
      <c r="ALD110" s="908"/>
      <c r="ALE110" s="838"/>
      <c r="ALF110" s="833"/>
      <c r="ALG110" s="833"/>
      <c r="ALH110" s="908"/>
      <c r="ALI110" s="838"/>
      <c r="ALJ110" s="833"/>
      <c r="ALK110" s="833"/>
      <c r="ALL110" s="908"/>
      <c r="ALM110" s="838"/>
      <c r="ALN110" s="833"/>
      <c r="ALO110" s="833"/>
      <c r="ALP110" s="908"/>
      <c r="ALQ110" s="838"/>
      <c r="ALR110" s="833"/>
      <c r="ALS110" s="833"/>
      <c r="ALT110" s="908"/>
      <c r="ALU110" s="838"/>
      <c r="ALV110" s="833"/>
      <c r="ALW110" s="833"/>
      <c r="ALX110" s="908"/>
      <c r="ALY110" s="838"/>
      <c r="ALZ110" s="833"/>
      <c r="AMA110" s="833"/>
      <c r="AMB110" s="908"/>
      <c r="AMC110" s="838"/>
      <c r="AMD110" s="833"/>
      <c r="AME110" s="833"/>
      <c r="AMF110" s="908"/>
      <c r="AMG110" s="838"/>
      <c r="AMH110" s="833"/>
      <c r="AMI110" s="833"/>
      <c r="AMJ110" s="908"/>
      <c r="AMK110" s="838"/>
      <c r="AML110" s="833"/>
      <c r="AMM110" s="833"/>
      <c r="AMN110" s="908"/>
      <c r="AMO110" s="838"/>
      <c r="AMP110" s="833"/>
      <c r="AMQ110" s="833"/>
      <c r="AMR110" s="908"/>
      <c r="AMS110" s="838"/>
      <c r="AMT110" s="833"/>
      <c r="AMU110" s="833"/>
      <c r="AMV110" s="908"/>
      <c r="AMW110" s="838"/>
      <c r="AMX110" s="833"/>
      <c r="AMY110" s="833"/>
      <c r="AMZ110" s="908"/>
      <c r="ANA110" s="838"/>
      <c r="ANB110" s="833"/>
      <c r="ANC110" s="833"/>
      <c r="AND110" s="908"/>
      <c r="ANE110" s="838"/>
      <c r="ANF110" s="833"/>
      <c r="ANG110" s="833"/>
      <c r="ANH110" s="908"/>
      <c r="ANI110" s="838"/>
      <c r="ANJ110" s="833"/>
      <c r="ANK110" s="833"/>
      <c r="ANL110" s="908"/>
      <c r="ANM110" s="838"/>
      <c r="ANN110" s="833"/>
      <c r="ANO110" s="833"/>
      <c r="ANP110" s="908"/>
      <c r="ANQ110" s="838"/>
      <c r="ANR110" s="833"/>
      <c r="ANS110" s="833"/>
      <c r="ANT110" s="908"/>
      <c r="ANU110" s="838"/>
      <c r="ANV110" s="833"/>
      <c r="ANW110" s="833"/>
      <c r="ANX110" s="908"/>
      <c r="ANY110" s="838"/>
      <c r="ANZ110" s="833"/>
      <c r="AOA110" s="833"/>
      <c r="AOB110" s="908"/>
      <c r="AOC110" s="838"/>
      <c r="AOD110" s="833"/>
      <c r="AOE110" s="833"/>
      <c r="AOF110" s="908"/>
      <c r="AOG110" s="838"/>
      <c r="AOH110" s="833"/>
      <c r="AOI110" s="833"/>
      <c r="AOJ110" s="908"/>
      <c r="AOK110" s="838"/>
      <c r="AOL110" s="833"/>
      <c r="AOM110" s="833"/>
      <c r="AON110" s="908"/>
      <c r="AOO110" s="838"/>
      <c r="AOP110" s="833"/>
      <c r="AOQ110" s="833"/>
      <c r="AOR110" s="908"/>
      <c r="AOS110" s="838"/>
      <c r="AOT110" s="833"/>
      <c r="AOU110" s="833"/>
      <c r="AOV110" s="908"/>
      <c r="AOW110" s="838"/>
      <c r="AOX110" s="833"/>
      <c r="AOY110" s="833"/>
      <c r="AOZ110" s="908"/>
      <c r="APA110" s="838"/>
      <c r="APB110" s="833"/>
      <c r="APC110" s="833"/>
      <c r="APD110" s="908"/>
      <c r="APE110" s="838"/>
      <c r="APF110" s="833"/>
      <c r="APG110" s="833"/>
      <c r="APH110" s="908"/>
      <c r="API110" s="838"/>
      <c r="APJ110" s="833"/>
      <c r="APK110" s="833"/>
      <c r="APL110" s="908"/>
      <c r="APM110" s="838"/>
      <c r="APN110" s="833"/>
      <c r="APO110" s="833"/>
      <c r="APP110" s="908"/>
      <c r="APQ110" s="838"/>
      <c r="APR110" s="833"/>
      <c r="APS110" s="833"/>
      <c r="APT110" s="908"/>
      <c r="APU110" s="838"/>
      <c r="APV110" s="833"/>
      <c r="APW110" s="833"/>
      <c r="APX110" s="908"/>
      <c r="APY110" s="838"/>
      <c r="APZ110" s="833"/>
      <c r="AQA110" s="833"/>
      <c r="AQB110" s="908"/>
      <c r="AQC110" s="838"/>
      <c r="AQD110" s="833"/>
      <c r="AQE110" s="833"/>
      <c r="AQF110" s="908"/>
      <c r="AQG110" s="838"/>
      <c r="AQH110" s="833"/>
      <c r="AQI110" s="833"/>
      <c r="AQJ110" s="908"/>
      <c r="AQK110" s="838"/>
      <c r="AQL110" s="833"/>
      <c r="AQM110" s="833"/>
      <c r="AQN110" s="908"/>
      <c r="AQO110" s="838"/>
      <c r="AQP110" s="833"/>
      <c r="AQQ110" s="833"/>
      <c r="AQR110" s="908"/>
      <c r="AQS110" s="838"/>
      <c r="AQT110" s="833"/>
      <c r="AQU110" s="833"/>
      <c r="AQV110" s="908"/>
      <c r="AQW110" s="838"/>
      <c r="AQX110" s="833"/>
      <c r="AQY110" s="833"/>
      <c r="AQZ110" s="908"/>
      <c r="ARA110" s="838"/>
      <c r="ARB110" s="833"/>
      <c r="ARC110" s="833"/>
      <c r="ARD110" s="908"/>
      <c r="ARE110" s="838"/>
      <c r="ARF110" s="833"/>
      <c r="ARG110" s="833"/>
      <c r="ARH110" s="908"/>
      <c r="ARI110" s="838"/>
      <c r="ARJ110" s="833"/>
      <c r="ARK110" s="833"/>
      <c r="ARL110" s="908"/>
      <c r="ARM110" s="838"/>
      <c r="ARN110" s="833"/>
      <c r="ARO110" s="833"/>
      <c r="ARP110" s="908"/>
      <c r="ARQ110" s="838"/>
      <c r="ARR110" s="833"/>
      <c r="ARS110" s="833"/>
      <c r="ART110" s="908"/>
      <c r="ARU110" s="838"/>
      <c r="ARV110" s="833"/>
      <c r="ARW110" s="833"/>
      <c r="ARX110" s="908"/>
      <c r="ARY110" s="838"/>
      <c r="ARZ110" s="833"/>
      <c r="ASA110" s="833"/>
      <c r="ASB110" s="908"/>
      <c r="ASC110" s="838"/>
      <c r="ASD110" s="833"/>
      <c r="ASE110" s="833"/>
      <c r="ASF110" s="908"/>
      <c r="ASG110" s="838"/>
      <c r="ASH110" s="833"/>
      <c r="ASI110" s="833"/>
      <c r="ASJ110" s="908"/>
      <c r="ASK110" s="838"/>
      <c r="ASL110" s="833"/>
      <c r="ASM110" s="833"/>
      <c r="ASN110" s="908"/>
      <c r="ASO110" s="838"/>
      <c r="ASP110" s="833"/>
      <c r="ASQ110" s="833"/>
      <c r="ASR110" s="908"/>
      <c r="ASS110" s="838"/>
      <c r="AST110" s="833"/>
      <c r="ASU110" s="833"/>
      <c r="ASV110" s="908"/>
      <c r="ASW110" s="838"/>
      <c r="ASX110" s="833"/>
      <c r="ASY110" s="833"/>
      <c r="ASZ110" s="908"/>
      <c r="ATA110" s="838"/>
      <c r="ATB110" s="833"/>
      <c r="ATC110" s="833"/>
      <c r="ATD110" s="908"/>
      <c r="ATE110" s="838"/>
      <c r="ATF110" s="833"/>
      <c r="ATG110" s="833"/>
      <c r="ATH110" s="908"/>
      <c r="ATI110" s="838"/>
      <c r="ATJ110" s="833"/>
      <c r="ATK110" s="833"/>
      <c r="ATL110" s="908"/>
      <c r="ATM110" s="838"/>
      <c r="ATN110" s="833"/>
      <c r="ATO110" s="833"/>
      <c r="ATP110" s="908"/>
      <c r="ATQ110" s="838"/>
      <c r="ATR110" s="833"/>
      <c r="ATS110" s="833"/>
      <c r="ATT110" s="908"/>
      <c r="ATU110" s="838"/>
      <c r="ATV110" s="833"/>
      <c r="ATW110" s="833"/>
      <c r="ATX110" s="908"/>
      <c r="ATY110" s="838"/>
      <c r="ATZ110" s="833"/>
      <c r="AUA110" s="833"/>
      <c r="AUB110" s="908"/>
      <c r="AUC110" s="838"/>
      <c r="AUD110" s="833"/>
      <c r="AUE110" s="833"/>
      <c r="AUF110" s="908"/>
      <c r="AUG110" s="838"/>
      <c r="AUH110" s="833"/>
      <c r="AUI110" s="833"/>
      <c r="AUJ110" s="908"/>
      <c r="AUK110" s="838"/>
      <c r="AUL110" s="833"/>
      <c r="AUM110" s="833"/>
      <c r="AUN110" s="908"/>
      <c r="AUO110" s="838"/>
      <c r="AUP110" s="833"/>
      <c r="AUQ110" s="833"/>
      <c r="AUR110" s="908"/>
      <c r="AUS110" s="838"/>
      <c r="AUT110" s="833"/>
      <c r="AUU110" s="833"/>
      <c r="AUV110" s="908"/>
      <c r="AUW110" s="838"/>
      <c r="AUX110" s="833"/>
      <c r="AUY110" s="833"/>
      <c r="AUZ110" s="908"/>
      <c r="AVA110" s="838"/>
      <c r="AVB110" s="833"/>
      <c r="AVC110" s="833"/>
      <c r="AVD110" s="908"/>
      <c r="AVE110" s="838"/>
      <c r="AVF110" s="833"/>
      <c r="AVG110" s="833"/>
      <c r="AVH110" s="908"/>
      <c r="AVI110" s="838"/>
      <c r="AVJ110" s="833"/>
      <c r="AVK110" s="833"/>
      <c r="AVL110" s="908"/>
      <c r="AVM110" s="838"/>
      <c r="AVN110" s="833"/>
      <c r="AVO110" s="833"/>
      <c r="AVP110" s="908"/>
      <c r="AVQ110" s="838"/>
      <c r="AVR110" s="833"/>
      <c r="AVS110" s="833"/>
      <c r="AVT110" s="908"/>
      <c r="AVU110" s="838"/>
      <c r="AVV110" s="833"/>
      <c r="AVW110" s="833"/>
      <c r="AVX110" s="908"/>
      <c r="AVY110" s="838"/>
      <c r="AVZ110" s="833"/>
      <c r="AWA110" s="833"/>
      <c r="AWB110" s="908"/>
      <c r="AWC110" s="838"/>
      <c r="AWD110" s="833"/>
      <c r="AWE110" s="833"/>
      <c r="AWF110" s="908"/>
      <c r="AWG110" s="838"/>
      <c r="AWH110" s="833"/>
      <c r="AWI110" s="833"/>
      <c r="AWJ110" s="908"/>
      <c r="AWK110" s="838"/>
      <c r="AWL110" s="833"/>
      <c r="AWM110" s="833"/>
      <c r="AWN110" s="908"/>
      <c r="AWO110" s="838"/>
      <c r="AWP110" s="833"/>
      <c r="AWQ110" s="833"/>
      <c r="AWR110" s="908"/>
      <c r="AWS110" s="838"/>
      <c r="AWT110" s="833"/>
      <c r="AWU110" s="833"/>
      <c r="AWV110" s="908"/>
      <c r="AWW110" s="838"/>
      <c r="AWX110" s="833"/>
      <c r="AWY110" s="833"/>
      <c r="AWZ110" s="908"/>
      <c r="AXA110" s="838"/>
      <c r="AXB110" s="833"/>
      <c r="AXC110" s="833"/>
      <c r="AXD110" s="908"/>
      <c r="AXE110" s="838"/>
      <c r="AXF110" s="833"/>
      <c r="AXG110" s="833"/>
      <c r="AXH110" s="908"/>
      <c r="AXI110" s="838"/>
      <c r="AXJ110" s="833"/>
      <c r="AXK110" s="833"/>
      <c r="AXL110" s="908"/>
      <c r="AXM110" s="838"/>
      <c r="AXN110" s="833"/>
      <c r="AXO110" s="833"/>
      <c r="AXP110" s="908"/>
      <c r="AXQ110" s="838"/>
      <c r="AXR110" s="833"/>
      <c r="AXS110" s="833"/>
      <c r="AXT110" s="908"/>
      <c r="AXU110" s="838"/>
      <c r="AXV110" s="833"/>
      <c r="AXW110" s="833"/>
      <c r="AXX110" s="908"/>
      <c r="AXY110" s="838"/>
      <c r="AXZ110" s="833"/>
      <c r="AYA110" s="833"/>
      <c r="AYB110" s="908"/>
      <c r="AYC110" s="838"/>
      <c r="AYD110" s="833"/>
      <c r="AYE110" s="833"/>
      <c r="AYF110" s="908"/>
      <c r="AYG110" s="838"/>
      <c r="AYH110" s="833"/>
      <c r="AYI110" s="833"/>
      <c r="AYJ110" s="908"/>
      <c r="AYK110" s="838"/>
      <c r="AYL110" s="833"/>
      <c r="AYM110" s="833"/>
      <c r="AYN110" s="908"/>
      <c r="AYO110" s="838"/>
      <c r="AYP110" s="833"/>
      <c r="AYQ110" s="833"/>
      <c r="AYR110" s="908"/>
      <c r="AYS110" s="838"/>
      <c r="AYT110" s="833"/>
      <c r="AYU110" s="833"/>
      <c r="AYV110" s="908"/>
      <c r="AYW110" s="838"/>
      <c r="AYX110" s="833"/>
      <c r="AYY110" s="833"/>
      <c r="AYZ110" s="908"/>
      <c r="AZA110" s="838"/>
      <c r="AZB110" s="833"/>
      <c r="AZC110" s="833"/>
      <c r="AZD110" s="908"/>
      <c r="AZE110" s="838"/>
      <c r="AZF110" s="833"/>
      <c r="AZG110" s="833"/>
      <c r="AZH110" s="908"/>
      <c r="AZI110" s="838"/>
      <c r="AZJ110" s="833"/>
      <c r="AZK110" s="833"/>
      <c r="AZL110" s="908"/>
      <c r="AZM110" s="838"/>
      <c r="AZN110" s="833"/>
      <c r="AZO110" s="833"/>
      <c r="AZP110" s="908"/>
      <c r="AZQ110" s="838"/>
      <c r="AZR110" s="833"/>
      <c r="AZS110" s="833"/>
      <c r="AZT110" s="908"/>
      <c r="AZU110" s="838"/>
      <c r="AZV110" s="833"/>
      <c r="AZW110" s="833"/>
      <c r="AZX110" s="908"/>
      <c r="AZY110" s="838"/>
      <c r="AZZ110" s="833"/>
      <c r="BAA110" s="833"/>
      <c r="BAB110" s="908"/>
      <c r="BAC110" s="838"/>
      <c r="BAD110" s="833"/>
      <c r="BAE110" s="833"/>
      <c r="BAF110" s="908"/>
      <c r="BAG110" s="838"/>
      <c r="BAH110" s="833"/>
      <c r="BAI110" s="833"/>
      <c r="BAJ110" s="908"/>
      <c r="BAK110" s="838"/>
      <c r="BAL110" s="833"/>
      <c r="BAM110" s="833"/>
      <c r="BAN110" s="908"/>
      <c r="BAO110" s="838"/>
      <c r="BAP110" s="833"/>
      <c r="BAQ110" s="833"/>
      <c r="BAR110" s="908"/>
      <c r="BAS110" s="838"/>
      <c r="BAT110" s="833"/>
      <c r="BAU110" s="833"/>
      <c r="BAV110" s="908"/>
      <c r="BAW110" s="838"/>
      <c r="BAX110" s="833"/>
      <c r="BAY110" s="833"/>
      <c r="BAZ110" s="908"/>
      <c r="BBA110" s="838"/>
      <c r="BBB110" s="833"/>
      <c r="BBC110" s="833"/>
      <c r="BBD110" s="908"/>
      <c r="BBE110" s="838"/>
      <c r="BBF110" s="833"/>
      <c r="BBG110" s="833"/>
      <c r="BBH110" s="908"/>
      <c r="BBI110" s="838"/>
      <c r="BBJ110" s="833"/>
      <c r="BBK110" s="833"/>
      <c r="BBL110" s="908"/>
      <c r="BBM110" s="838"/>
      <c r="BBN110" s="833"/>
      <c r="BBO110" s="833"/>
      <c r="BBP110" s="908"/>
      <c r="BBQ110" s="838"/>
      <c r="BBR110" s="833"/>
      <c r="BBS110" s="833"/>
      <c r="BBT110" s="908"/>
      <c r="BBU110" s="838"/>
      <c r="BBV110" s="833"/>
      <c r="BBW110" s="833"/>
      <c r="BBX110" s="908"/>
      <c r="BBY110" s="838"/>
      <c r="BBZ110" s="833"/>
      <c r="BCA110" s="833"/>
      <c r="BCB110" s="908"/>
      <c r="BCC110" s="838"/>
      <c r="BCD110" s="833"/>
      <c r="BCE110" s="833"/>
      <c r="BCF110" s="908"/>
      <c r="BCG110" s="838"/>
      <c r="BCH110" s="833"/>
      <c r="BCI110" s="833"/>
      <c r="BCJ110" s="908"/>
      <c r="BCK110" s="838"/>
      <c r="BCL110" s="833"/>
      <c r="BCM110" s="833"/>
      <c r="BCN110" s="908"/>
      <c r="BCO110" s="838"/>
      <c r="BCP110" s="833"/>
      <c r="BCQ110" s="833"/>
      <c r="BCR110" s="908"/>
      <c r="BCS110" s="838"/>
      <c r="BCT110" s="833"/>
      <c r="BCU110" s="833"/>
      <c r="BCV110" s="908"/>
      <c r="BCW110" s="838"/>
      <c r="BCX110" s="833"/>
      <c r="BCY110" s="833"/>
      <c r="BCZ110" s="908"/>
      <c r="BDA110" s="838"/>
      <c r="BDB110" s="833"/>
      <c r="BDC110" s="833"/>
      <c r="BDD110" s="908"/>
      <c r="BDE110" s="838"/>
      <c r="BDF110" s="833"/>
      <c r="BDG110" s="833"/>
      <c r="BDH110" s="908"/>
      <c r="BDI110" s="838"/>
      <c r="BDJ110" s="833"/>
      <c r="BDK110" s="833"/>
      <c r="BDL110" s="908"/>
      <c r="BDM110" s="838"/>
      <c r="BDN110" s="833"/>
      <c r="BDO110" s="833"/>
      <c r="BDP110" s="908"/>
      <c r="BDQ110" s="838"/>
      <c r="BDR110" s="833"/>
      <c r="BDS110" s="833"/>
      <c r="BDT110" s="908"/>
      <c r="BDU110" s="838"/>
      <c r="BDV110" s="833"/>
      <c r="BDW110" s="833"/>
      <c r="BDX110" s="908"/>
      <c r="BDY110" s="838"/>
      <c r="BDZ110" s="833"/>
      <c r="BEA110" s="833"/>
      <c r="BEB110" s="908"/>
      <c r="BEC110" s="838"/>
      <c r="BED110" s="833"/>
      <c r="BEE110" s="833"/>
      <c r="BEF110" s="908"/>
      <c r="BEG110" s="838"/>
      <c r="BEH110" s="833"/>
      <c r="BEI110" s="833"/>
      <c r="BEJ110" s="908"/>
      <c r="BEK110" s="838"/>
      <c r="BEL110" s="833"/>
      <c r="BEM110" s="833"/>
      <c r="BEN110" s="908"/>
      <c r="BEO110" s="838"/>
      <c r="BEP110" s="833"/>
      <c r="BEQ110" s="833"/>
      <c r="BER110" s="908"/>
      <c r="BES110" s="838"/>
      <c r="BET110" s="833"/>
      <c r="BEU110" s="833"/>
      <c r="BEV110" s="908"/>
      <c r="BEW110" s="838"/>
      <c r="BEX110" s="833"/>
      <c r="BEY110" s="833"/>
      <c r="BEZ110" s="908"/>
      <c r="BFA110" s="838"/>
      <c r="BFB110" s="833"/>
      <c r="BFC110" s="833"/>
      <c r="BFD110" s="908"/>
      <c r="BFE110" s="838"/>
      <c r="BFF110" s="833"/>
      <c r="BFG110" s="833"/>
      <c r="BFH110" s="908"/>
      <c r="BFI110" s="838"/>
      <c r="BFJ110" s="833"/>
      <c r="BFK110" s="833"/>
      <c r="BFL110" s="908"/>
      <c r="BFM110" s="838"/>
      <c r="BFN110" s="833"/>
      <c r="BFO110" s="833"/>
      <c r="BFP110" s="908"/>
      <c r="BFQ110" s="838"/>
      <c r="BFR110" s="833"/>
      <c r="BFS110" s="833"/>
      <c r="BFT110" s="908"/>
      <c r="BFU110" s="838"/>
      <c r="BFV110" s="833"/>
      <c r="BFW110" s="833"/>
      <c r="BFX110" s="908"/>
      <c r="BFY110" s="838"/>
      <c r="BFZ110" s="833"/>
      <c r="BGA110" s="833"/>
      <c r="BGB110" s="908"/>
      <c r="BGC110" s="838"/>
      <c r="BGD110" s="833"/>
      <c r="BGE110" s="833"/>
      <c r="BGF110" s="908"/>
      <c r="BGG110" s="838"/>
      <c r="BGH110" s="833"/>
      <c r="BGI110" s="833"/>
      <c r="BGJ110" s="908"/>
      <c r="BGK110" s="838"/>
      <c r="BGL110" s="833"/>
      <c r="BGM110" s="833"/>
      <c r="BGN110" s="908"/>
      <c r="BGO110" s="838"/>
      <c r="BGP110" s="833"/>
      <c r="BGQ110" s="833"/>
      <c r="BGR110" s="908"/>
      <c r="BGS110" s="838"/>
      <c r="BGT110" s="833"/>
      <c r="BGU110" s="833"/>
      <c r="BGV110" s="908"/>
      <c r="BGW110" s="838"/>
      <c r="BGX110" s="833"/>
      <c r="BGY110" s="833"/>
      <c r="BGZ110" s="908"/>
      <c r="BHA110" s="838"/>
      <c r="BHB110" s="833"/>
      <c r="BHC110" s="833"/>
      <c r="BHD110" s="908"/>
      <c r="BHE110" s="838"/>
      <c r="BHF110" s="833"/>
      <c r="BHG110" s="833"/>
      <c r="BHH110" s="908"/>
      <c r="BHI110" s="838"/>
      <c r="BHJ110" s="833"/>
      <c r="BHK110" s="833"/>
      <c r="BHL110" s="908"/>
      <c r="BHM110" s="838"/>
      <c r="BHN110" s="833"/>
      <c r="BHO110" s="833"/>
      <c r="BHP110" s="908"/>
      <c r="BHQ110" s="838"/>
      <c r="BHR110" s="833"/>
      <c r="BHS110" s="833"/>
      <c r="BHT110" s="908"/>
      <c r="BHU110" s="838"/>
      <c r="BHV110" s="833"/>
      <c r="BHW110" s="833"/>
      <c r="BHX110" s="908"/>
      <c r="BHY110" s="838"/>
      <c r="BHZ110" s="833"/>
      <c r="BIA110" s="833"/>
      <c r="BIB110" s="908"/>
      <c r="BIC110" s="838"/>
      <c r="BID110" s="833"/>
      <c r="BIE110" s="833"/>
      <c r="BIF110" s="908"/>
      <c r="BIG110" s="838"/>
      <c r="BIH110" s="833"/>
      <c r="BII110" s="833"/>
      <c r="BIJ110" s="908"/>
      <c r="BIK110" s="838"/>
      <c r="BIL110" s="833"/>
      <c r="BIM110" s="833"/>
      <c r="BIN110" s="908"/>
      <c r="BIO110" s="838"/>
      <c r="BIP110" s="833"/>
      <c r="BIQ110" s="833"/>
      <c r="BIR110" s="908"/>
      <c r="BIS110" s="838"/>
      <c r="BIT110" s="833"/>
      <c r="BIU110" s="833"/>
      <c r="BIV110" s="908"/>
      <c r="BIW110" s="838"/>
      <c r="BIX110" s="833"/>
      <c r="BIY110" s="833"/>
      <c r="BIZ110" s="908"/>
      <c r="BJA110" s="838"/>
      <c r="BJB110" s="833"/>
      <c r="BJC110" s="833"/>
      <c r="BJD110" s="908"/>
      <c r="BJE110" s="838"/>
      <c r="BJF110" s="833"/>
      <c r="BJG110" s="833"/>
      <c r="BJH110" s="908"/>
      <c r="BJI110" s="838"/>
      <c r="BJJ110" s="833"/>
      <c r="BJK110" s="833"/>
      <c r="BJL110" s="908"/>
      <c r="BJM110" s="838"/>
      <c r="BJN110" s="833"/>
      <c r="BJO110" s="833"/>
      <c r="BJP110" s="908"/>
      <c r="BJQ110" s="838"/>
      <c r="BJR110" s="833"/>
      <c r="BJS110" s="833"/>
      <c r="BJT110" s="908"/>
      <c r="BJU110" s="838"/>
      <c r="BJV110" s="833"/>
      <c r="BJW110" s="833"/>
      <c r="BJX110" s="908"/>
      <c r="BJY110" s="838"/>
      <c r="BJZ110" s="833"/>
      <c r="BKA110" s="833"/>
      <c r="BKB110" s="908"/>
      <c r="BKC110" s="838"/>
      <c r="BKD110" s="833"/>
      <c r="BKE110" s="833"/>
      <c r="BKF110" s="908"/>
      <c r="BKG110" s="838"/>
      <c r="BKH110" s="833"/>
      <c r="BKI110" s="833"/>
      <c r="BKJ110" s="908"/>
      <c r="BKK110" s="838"/>
      <c r="BKL110" s="833"/>
      <c r="BKM110" s="833"/>
      <c r="BKN110" s="908"/>
      <c r="BKO110" s="838"/>
      <c r="BKP110" s="833"/>
      <c r="BKQ110" s="833"/>
      <c r="BKR110" s="908"/>
      <c r="BKS110" s="838"/>
      <c r="BKT110" s="833"/>
      <c r="BKU110" s="833"/>
      <c r="BKV110" s="908"/>
      <c r="BKW110" s="838"/>
      <c r="BKX110" s="833"/>
      <c r="BKY110" s="833"/>
      <c r="BKZ110" s="908"/>
      <c r="BLA110" s="838"/>
      <c r="BLB110" s="833"/>
      <c r="BLC110" s="833"/>
      <c r="BLD110" s="908"/>
      <c r="BLE110" s="838"/>
      <c r="BLF110" s="833"/>
      <c r="BLG110" s="833"/>
      <c r="BLH110" s="908"/>
      <c r="BLI110" s="838"/>
      <c r="BLJ110" s="833"/>
      <c r="BLK110" s="833"/>
      <c r="BLL110" s="908"/>
      <c r="BLM110" s="838"/>
      <c r="BLN110" s="833"/>
      <c r="BLO110" s="833"/>
      <c r="BLP110" s="908"/>
      <c r="BLQ110" s="838"/>
      <c r="BLR110" s="833"/>
      <c r="BLS110" s="833"/>
      <c r="BLT110" s="908"/>
      <c r="BLU110" s="838"/>
      <c r="BLV110" s="833"/>
      <c r="BLW110" s="833"/>
      <c r="BLX110" s="908"/>
      <c r="BLY110" s="838"/>
      <c r="BLZ110" s="833"/>
      <c r="BMA110" s="833"/>
      <c r="BMB110" s="908"/>
      <c r="BMC110" s="838"/>
      <c r="BMD110" s="833"/>
      <c r="BME110" s="833"/>
      <c r="BMF110" s="908"/>
      <c r="BMG110" s="838"/>
      <c r="BMH110" s="833"/>
      <c r="BMI110" s="833"/>
      <c r="BMJ110" s="908"/>
      <c r="BMK110" s="838"/>
      <c r="BML110" s="833"/>
      <c r="BMM110" s="833"/>
      <c r="BMN110" s="908"/>
      <c r="BMO110" s="838"/>
      <c r="BMP110" s="833"/>
      <c r="BMQ110" s="833"/>
      <c r="BMR110" s="908"/>
      <c r="BMS110" s="838"/>
      <c r="BMT110" s="833"/>
      <c r="BMU110" s="833"/>
      <c r="BMV110" s="908"/>
      <c r="BMW110" s="838"/>
      <c r="BMX110" s="833"/>
      <c r="BMY110" s="833"/>
      <c r="BMZ110" s="908"/>
      <c r="BNA110" s="838"/>
      <c r="BNB110" s="833"/>
      <c r="BNC110" s="833"/>
      <c r="BND110" s="908"/>
      <c r="BNE110" s="838"/>
      <c r="BNF110" s="833"/>
      <c r="BNG110" s="833"/>
      <c r="BNH110" s="908"/>
      <c r="BNI110" s="838"/>
      <c r="BNJ110" s="833"/>
      <c r="BNK110" s="833"/>
      <c r="BNL110" s="908"/>
      <c r="BNM110" s="838"/>
      <c r="BNN110" s="833"/>
      <c r="BNO110" s="833"/>
      <c r="BNP110" s="908"/>
      <c r="BNQ110" s="838"/>
      <c r="BNR110" s="833"/>
      <c r="BNS110" s="833"/>
      <c r="BNT110" s="908"/>
      <c r="BNU110" s="838"/>
      <c r="BNV110" s="833"/>
      <c r="BNW110" s="833"/>
      <c r="BNX110" s="908"/>
      <c r="BNY110" s="838"/>
      <c r="BNZ110" s="833"/>
      <c r="BOA110" s="833"/>
      <c r="BOB110" s="908"/>
      <c r="BOC110" s="838"/>
      <c r="BOD110" s="833"/>
      <c r="BOE110" s="833"/>
      <c r="BOF110" s="908"/>
      <c r="BOG110" s="838"/>
      <c r="BOH110" s="833"/>
      <c r="BOI110" s="833"/>
      <c r="BOJ110" s="908"/>
      <c r="BOK110" s="838"/>
      <c r="BOL110" s="833"/>
      <c r="BOM110" s="833"/>
      <c r="BON110" s="908"/>
      <c r="BOO110" s="838"/>
      <c r="BOP110" s="833"/>
      <c r="BOQ110" s="833"/>
      <c r="BOR110" s="908"/>
      <c r="BOS110" s="838"/>
      <c r="BOT110" s="833"/>
      <c r="BOU110" s="833"/>
      <c r="BOV110" s="908"/>
      <c r="BOW110" s="838"/>
      <c r="BOX110" s="833"/>
      <c r="BOY110" s="833"/>
      <c r="BOZ110" s="908"/>
      <c r="BPA110" s="838"/>
      <c r="BPB110" s="833"/>
      <c r="BPC110" s="833"/>
      <c r="BPD110" s="908"/>
      <c r="BPE110" s="838"/>
      <c r="BPF110" s="833"/>
      <c r="BPG110" s="833"/>
      <c r="BPH110" s="908"/>
      <c r="BPI110" s="838"/>
      <c r="BPJ110" s="833"/>
      <c r="BPK110" s="833"/>
      <c r="BPL110" s="908"/>
      <c r="BPM110" s="838"/>
      <c r="BPN110" s="833"/>
      <c r="BPO110" s="833"/>
      <c r="BPP110" s="908"/>
      <c r="BPQ110" s="838"/>
      <c r="BPR110" s="833"/>
      <c r="BPS110" s="833"/>
      <c r="BPT110" s="908"/>
      <c r="BPU110" s="838"/>
      <c r="BPV110" s="833"/>
      <c r="BPW110" s="833"/>
      <c r="BPX110" s="908"/>
      <c r="BPY110" s="838"/>
      <c r="BPZ110" s="833"/>
      <c r="BQA110" s="833"/>
      <c r="BQB110" s="908"/>
      <c r="BQC110" s="838"/>
      <c r="BQD110" s="833"/>
      <c r="BQE110" s="833"/>
      <c r="BQF110" s="908"/>
      <c r="BQG110" s="838"/>
      <c r="BQH110" s="833"/>
      <c r="BQI110" s="833"/>
      <c r="BQJ110" s="908"/>
      <c r="BQK110" s="838"/>
      <c r="BQL110" s="833"/>
      <c r="BQM110" s="833"/>
      <c r="BQN110" s="908"/>
      <c r="BQO110" s="838"/>
      <c r="BQP110" s="833"/>
      <c r="BQQ110" s="833"/>
      <c r="BQR110" s="908"/>
      <c r="BQS110" s="838"/>
      <c r="BQT110" s="833"/>
      <c r="BQU110" s="833"/>
      <c r="BQV110" s="908"/>
      <c r="BQW110" s="838"/>
      <c r="BQX110" s="833"/>
      <c r="BQY110" s="833"/>
      <c r="BQZ110" s="908"/>
      <c r="BRA110" s="838"/>
      <c r="BRB110" s="833"/>
      <c r="BRC110" s="833"/>
      <c r="BRD110" s="908"/>
      <c r="BRE110" s="838"/>
      <c r="BRF110" s="833"/>
      <c r="BRG110" s="833"/>
      <c r="BRH110" s="908"/>
      <c r="BRI110" s="838"/>
      <c r="BRJ110" s="833"/>
      <c r="BRK110" s="833"/>
      <c r="BRL110" s="908"/>
      <c r="BRM110" s="838"/>
      <c r="BRN110" s="833"/>
      <c r="BRO110" s="833"/>
      <c r="BRP110" s="908"/>
      <c r="BRQ110" s="838"/>
      <c r="BRR110" s="833"/>
      <c r="BRS110" s="833"/>
      <c r="BRT110" s="908"/>
      <c r="BRU110" s="838"/>
      <c r="BRV110" s="833"/>
      <c r="BRW110" s="833"/>
      <c r="BRX110" s="908"/>
      <c r="BRY110" s="838"/>
      <c r="BRZ110" s="833"/>
      <c r="BSA110" s="833"/>
      <c r="BSB110" s="908"/>
      <c r="BSC110" s="838"/>
      <c r="BSD110" s="833"/>
      <c r="BSE110" s="833"/>
      <c r="BSF110" s="908"/>
      <c r="BSG110" s="838"/>
      <c r="BSH110" s="833"/>
      <c r="BSI110" s="833"/>
      <c r="BSJ110" s="908"/>
      <c r="BSK110" s="838"/>
      <c r="BSL110" s="833"/>
      <c r="BSM110" s="833"/>
      <c r="BSN110" s="908"/>
      <c r="BSO110" s="838"/>
      <c r="BSP110" s="833"/>
      <c r="BSQ110" s="833"/>
      <c r="BSR110" s="908"/>
      <c r="BSS110" s="838"/>
      <c r="BST110" s="833"/>
      <c r="BSU110" s="833"/>
      <c r="BSV110" s="908"/>
      <c r="BSW110" s="838"/>
      <c r="BSX110" s="833"/>
      <c r="BSY110" s="833"/>
      <c r="BSZ110" s="908"/>
      <c r="BTA110" s="838"/>
      <c r="BTB110" s="833"/>
      <c r="BTC110" s="833"/>
      <c r="BTD110" s="908"/>
      <c r="BTE110" s="838"/>
      <c r="BTF110" s="833"/>
      <c r="BTG110" s="833"/>
      <c r="BTH110" s="908"/>
      <c r="BTI110" s="838"/>
      <c r="BTJ110" s="833"/>
      <c r="BTK110" s="833"/>
      <c r="BTL110" s="908"/>
      <c r="BTM110" s="838"/>
      <c r="BTN110" s="833"/>
      <c r="BTO110" s="833"/>
      <c r="BTP110" s="908"/>
      <c r="BTQ110" s="838"/>
      <c r="BTR110" s="833"/>
      <c r="BTS110" s="833"/>
      <c r="BTT110" s="908"/>
      <c r="BTU110" s="838"/>
      <c r="BTV110" s="833"/>
      <c r="BTW110" s="833"/>
      <c r="BTX110" s="908"/>
      <c r="BTY110" s="838"/>
      <c r="BTZ110" s="833"/>
      <c r="BUA110" s="833"/>
      <c r="BUB110" s="908"/>
      <c r="BUC110" s="838"/>
      <c r="BUD110" s="833"/>
      <c r="BUE110" s="833"/>
      <c r="BUF110" s="908"/>
      <c r="BUG110" s="838"/>
      <c r="BUH110" s="833"/>
      <c r="BUI110" s="833"/>
      <c r="BUJ110" s="908"/>
      <c r="BUK110" s="838"/>
      <c r="BUL110" s="833"/>
      <c r="BUM110" s="833"/>
      <c r="BUN110" s="908"/>
      <c r="BUO110" s="838"/>
      <c r="BUP110" s="833"/>
      <c r="BUQ110" s="833"/>
      <c r="BUR110" s="908"/>
      <c r="BUS110" s="838"/>
      <c r="BUT110" s="833"/>
      <c r="BUU110" s="833"/>
      <c r="BUV110" s="908"/>
      <c r="BUW110" s="838"/>
      <c r="BUX110" s="833"/>
      <c r="BUY110" s="833"/>
      <c r="BUZ110" s="908"/>
      <c r="BVA110" s="838"/>
      <c r="BVB110" s="833"/>
      <c r="BVC110" s="833"/>
      <c r="BVD110" s="908"/>
      <c r="BVE110" s="838"/>
      <c r="BVF110" s="833"/>
      <c r="BVG110" s="833"/>
      <c r="BVH110" s="908"/>
      <c r="BVI110" s="838"/>
      <c r="BVJ110" s="833"/>
      <c r="BVK110" s="833"/>
      <c r="BVL110" s="908"/>
      <c r="BVM110" s="838"/>
      <c r="BVN110" s="833"/>
      <c r="BVO110" s="833"/>
      <c r="BVP110" s="908"/>
      <c r="BVQ110" s="838"/>
      <c r="BVR110" s="833"/>
      <c r="BVS110" s="833"/>
      <c r="BVT110" s="908"/>
      <c r="BVU110" s="838"/>
      <c r="BVV110" s="833"/>
      <c r="BVW110" s="833"/>
      <c r="BVX110" s="908"/>
      <c r="BVY110" s="838"/>
      <c r="BVZ110" s="833"/>
      <c r="BWA110" s="833"/>
      <c r="BWB110" s="908"/>
      <c r="BWC110" s="838"/>
      <c r="BWD110" s="833"/>
      <c r="BWE110" s="833"/>
      <c r="BWF110" s="908"/>
      <c r="BWG110" s="838"/>
      <c r="BWH110" s="833"/>
      <c r="BWI110" s="833"/>
      <c r="BWJ110" s="908"/>
      <c r="BWK110" s="838"/>
      <c r="BWL110" s="833"/>
      <c r="BWM110" s="833"/>
      <c r="BWN110" s="908"/>
      <c r="BWO110" s="838"/>
      <c r="BWP110" s="833"/>
      <c r="BWQ110" s="833"/>
      <c r="BWR110" s="908"/>
      <c r="BWS110" s="838"/>
      <c r="BWT110" s="833"/>
      <c r="BWU110" s="833"/>
      <c r="BWV110" s="908"/>
      <c r="BWW110" s="838"/>
      <c r="BWX110" s="833"/>
      <c r="BWY110" s="833"/>
      <c r="BWZ110" s="908"/>
      <c r="BXA110" s="838"/>
      <c r="BXB110" s="833"/>
      <c r="BXC110" s="833"/>
      <c r="BXD110" s="908"/>
      <c r="BXE110" s="838"/>
      <c r="BXF110" s="833"/>
      <c r="BXG110" s="833"/>
      <c r="BXH110" s="908"/>
      <c r="BXI110" s="838"/>
      <c r="BXJ110" s="833"/>
      <c r="BXK110" s="833"/>
      <c r="BXL110" s="908"/>
      <c r="BXM110" s="838"/>
      <c r="BXN110" s="833"/>
      <c r="BXO110" s="833"/>
      <c r="BXP110" s="908"/>
      <c r="BXQ110" s="838"/>
      <c r="BXR110" s="833"/>
      <c r="BXS110" s="833"/>
      <c r="BXT110" s="908"/>
      <c r="BXU110" s="838"/>
      <c r="BXV110" s="833"/>
      <c r="BXW110" s="833"/>
      <c r="BXX110" s="908"/>
      <c r="BXY110" s="838"/>
      <c r="BXZ110" s="833"/>
      <c r="BYA110" s="833"/>
      <c r="BYB110" s="908"/>
      <c r="BYC110" s="838"/>
      <c r="BYD110" s="833"/>
      <c r="BYE110" s="833"/>
      <c r="BYF110" s="908"/>
      <c r="BYG110" s="838"/>
      <c r="BYH110" s="833"/>
      <c r="BYI110" s="833"/>
      <c r="BYJ110" s="908"/>
      <c r="BYK110" s="838"/>
      <c r="BYL110" s="833"/>
      <c r="BYM110" s="833"/>
      <c r="BYN110" s="908"/>
      <c r="BYO110" s="838"/>
      <c r="BYP110" s="833"/>
      <c r="BYQ110" s="833"/>
      <c r="BYR110" s="908"/>
      <c r="BYS110" s="838"/>
      <c r="BYT110" s="833"/>
      <c r="BYU110" s="833"/>
      <c r="BYV110" s="908"/>
      <c r="BYW110" s="838"/>
      <c r="BYX110" s="833"/>
      <c r="BYY110" s="833"/>
      <c r="BYZ110" s="908"/>
      <c r="BZA110" s="838"/>
      <c r="BZB110" s="833"/>
      <c r="BZC110" s="833"/>
      <c r="BZD110" s="908"/>
      <c r="BZE110" s="838"/>
      <c r="BZF110" s="833"/>
      <c r="BZG110" s="833"/>
      <c r="BZH110" s="908"/>
      <c r="BZI110" s="838"/>
      <c r="BZJ110" s="833"/>
      <c r="BZK110" s="833"/>
      <c r="BZL110" s="908"/>
      <c r="BZM110" s="838"/>
      <c r="BZN110" s="833"/>
      <c r="BZO110" s="833"/>
      <c r="BZP110" s="908"/>
      <c r="BZQ110" s="838"/>
      <c r="BZR110" s="833"/>
      <c r="BZS110" s="833"/>
      <c r="BZT110" s="908"/>
      <c r="BZU110" s="838"/>
      <c r="BZV110" s="833"/>
      <c r="BZW110" s="833"/>
      <c r="BZX110" s="908"/>
      <c r="BZY110" s="838"/>
      <c r="BZZ110" s="833"/>
      <c r="CAA110" s="833"/>
      <c r="CAB110" s="908"/>
      <c r="CAC110" s="838"/>
      <c r="CAD110" s="833"/>
      <c r="CAE110" s="833"/>
      <c r="CAF110" s="908"/>
      <c r="CAG110" s="838"/>
      <c r="CAH110" s="833"/>
      <c r="CAI110" s="833"/>
      <c r="CAJ110" s="908"/>
      <c r="CAK110" s="838"/>
      <c r="CAL110" s="833"/>
      <c r="CAM110" s="833"/>
      <c r="CAN110" s="908"/>
      <c r="CAO110" s="838"/>
      <c r="CAP110" s="833"/>
      <c r="CAQ110" s="833"/>
      <c r="CAR110" s="908"/>
      <c r="CAS110" s="838"/>
      <c r="CAT110" s="833"/>
      <c r="CAU110" s="833"/>
      <c r="CAV110" s="908"/>
      <c r="CAW110" s="838"/>
      <c r="CAX110" s="833"/>
      <c r="CAY110" s="833"/>
      <c r="CAZ110" s="908"/>
      <c r="CBA110" s="838"/>
      <c r="CBB110" s="833"/>
      <c r="CBC110" s="833"/>
      <c r="CBD110" s="908"/>
      <c r="CBE110" s="838"/>
      <c r="CBF110" s="833"/>
      <c r="CBG110" s="833"/>
      <c r="CBH110" s="908"/>
      <c r="CBI110" s="838"/>
      <c r="CBJ110" s="833"/>
      <c r="CBK110" s="833"/>
      <c r="CBL110" s="908"/>
      <c r="CBM110" s="838"/>
      <c r="CBN110" s="833"/>
      <c r="CBO110" s="833"/>
      <c r="CBP110" s="908"/>
      <c r="CBQ110" s="838"/>
      <c r="CBR110" s="833"/>
      <c r="CBS110" s="833"/>
      <c r="CBT110" s="908"/>
      <c r="CBU110" s="838"/>
      <c r="CBV110" s="833"/>
      <c r="CBW110" s="833"/>
      <c r="CBX110" s="908"/>
      <c r="CBY110" s="838"/>
      <c r="CBZ110" s="833"/>
      <c r="CCA110" s="833"/>
      <c r="CCB110" s="908"/>
      <c r="CCC110" s="838"/>
      <c r="CCD110" s="833"/>
      <c r="CCE110" s="833"/>
      <c r="CCF110" s="908"/>
      <c r="CCG110" s="838"/>
      <c r="CCH110" s="833"/>
      <c r="CCI110" s="833"/>
      <c r="CCJ110" s="908"/>
      <c r="CCK110" s="838"/>
      <c r="CCL110" s="833"/>
      <c r="CCM110" s="833"/>
      <c r="CCN110" s="908"/>
      <c r="CCO110" s="838"/>
      <c r="CCP110" s="833"/>
      <c r="CCQ110" s="833"/>
      <c r="CCR110" s="908"/>
      <c r="CCS110" s="838"/>
      <c r="CCT110" s="833"/>
      <c r="CCU110" s="833"/>
      <c r="CCV110" s="908"/>
      <c r="CCW110" s="838"/>
      <c r="CCX110" s="833"/>
      <c r="CCY110" s="833"/>
      <c r="CCZ110" s="908"/>
      <c r="CDA110" s="838"/>
      <c r="CDB110" s="833"/>
      <c r="CDC110" s="833"/>
      <c r="CDD110" s="908"/>
      <c r="CDE110" s="838"/>
      <c r="CDF110" s="833"/>
      <c r="CDG110" s="833"/>
      <c r="CDH110" s="908"/>
      <c r="CDI110" s="838"/>
      <c r="CDJ110" s="833"/>
      <c r="CDK110" s="833"/>
      <c r="CDL110" s="908"/>
      <c r="CDM110" s="838"/>
      <c r="CDN110" s="833"/>
      <c r="CDO110" s="833"/>
      <c r="CDP110" s="908"/>
      <c r="CDQ110" s="838"/>
      <c r="CDR110" s="833"/>
      <c r="CDS110" s="833"/>
      <c r="CDT110" s="908"/>
      <c r="CDU110" s="838"/>
      <c r="CDV110" s="833"/>
      <c r="CDW110" s="833"/>
      <c r="CDX110" s="908"/>
      <c r="CDY110" s="838"/>
      <c r="CDZ110" s="833"/>
      <c r="CEA110" s="833"/>
      <c r="CEB110" s="908"/>
      <c r="CEC110" s="838"/>
      <c r="CED110" s="833"/>
      <c r="CEE110" s="833"/>
      <c r="CEF110" s="908"/>
      <c r="CEG110" s="838"/>
      <c r="CEH110" s="833"/>
      <c r="CEI110" s="833"/>
      <c r="CEJ110" s="908"/>
      <c r="CEK110" s="838"/>
      <c r="CEL110" s="833"/>
      <c r="CEM110" s="833"/>
      <c r="CEN110" s="908"/>
      <c r="CEO110" s="838"/>
      <c r="CEP110" s="833"/>
      <c r="CEQ110" s="833"/>
      <c r="CER110" s="908"/>
      <c r="CES110" s="838"/>
      <c r="CET110" s="833"/>
      <c r="CEU110" s="833"/>
      <c r="CEV110" s="908"/>
      <c r="CEW110" s="838"/>
      <c r="CEX110" s="833"/>
      <c r="CEY110" s="833"/>
      <c r="CEZ110" s="908"/>
      <c r="CFA110" s="838"/>
      <c r="CFB110" s="833"/>
      <c r="CFC110" s="833"/>
      <c r="CFD110" s="908"/>
      <c r="CFE110" s="838"/>
      <c r="CFF110" s="833"/>
      <c r="CFG110" s="833"/>
      <c r="CFH110" s="908"/>
      <c r="CFI110" s="838"/>
      <c r="CFJ110" s="833"/>
      <c r="CFK110" s="833"/>
      <c r="CFL110" s="908"/>
      <c r="CFM110" s="838"/>
      <c r="CFN110" s="833"/>
      <c r="CFO110" s="833"/>
      <c r="CFP110" s="908"/>
      <c r="CFQ110" s="838"/>
      <c r="CFR110" s="833"/>
      <c r="CFS110" s="833"/>
      <c r="CFT110" s="908"/>
      <c r="CFU110" s="838"/>
      <c r="CFV110" s="833"/>
      <c r="CFW110" s="833"/>
      <c r="CFX110" s="908"/>
      <c r="CFY110" s="838"/>
      <c r="CFZ110" s="833"/>
      <c r="CGA110" s="833"/>
      <c r="CGB110" s="908"/>
      <c r="CGC110" s="838"/>
      <c r="CGD110" s="833"/>
      <c r="CGE110" s="833"/>
      <c r="CGF110" s="908"/>
      <c r="CGG110" s="838"/>
      <c r="CGH110" s="833"/>
      <c r="CGI110" s="833"/>
      <c r="CGJ110" s="908"/>
      <c r="CGK110" s="838"/>
      <c r="CGL110" s="833"/>
      <c r="CGM110" s="833"/>
      <c r="CGN110" s="908"/>
      <c r="CGO110" s="838"/>
      <c r="CGP110" s="833"/>
      <c r="CGQ110" s="833"/>
      <c r="CGR110" s="908"/>
      <c r="CGS110" s="838"/>
      <c r="CGT110" s="833"/>
      <c r="CGU110" s="833"/>
      <c r="CGV110" s="908"/>
      <c r="CGW110" s="838"/>
      <c r="CGX110" s="833"/>
      <c r="CGY110" s="833"/>
      <c r="CGZ110" s="908"/>
      <c r="CHA110" s="838"/>
      <c r="CHB110" s="833"/>
      <c r="CHC110" s="833"/>
      <c r="CHD110" s="908"/>
      <c r="CHE110" s="838"/>
      <c r="CHF110" s="833"/>
      <c r="CHG110" s="833"/>
      <c r="CHH110" s="908"/>
      <c r="CHI110" s="838"/>
      <c r="CHJ110" s="833"/>
      <c r="CHK110" s="833"/>
      <c r="CHL110" s="908"/>
      <c r="CHM110" s="838"/>
      <c r="CHN110" s="833"/>
      <c r="CHO110" s="833"/>
      <c r="CHP110" s="908"/>
      <c r="CHQ110" s="838"/>
      <c r="CHR110" s="833"/>
      <c r="CHS110" s="833"/>
      <c r="CHT110" s="908"/>
      <c r="CHU110" s="838"/>
      <c r="CHV110" s="833"/>
      <c r="CHW110" s="833"/>
      <c r="CHX110" s="908"/>
      <c r="CHY110" s="838"/>
      <c r="CHZ110" s="833"/>
      <c r="CIA110" s="833"/>
      <c r="CIB110" s="908"/>
      <c r="CIC110" s="838"/>
      <c r="CID110" s="833"/>
      <c r="CIE110" s="833"/>
      <c r="CIF110" s="908"/>
      <c r="CIG110" s="838"/>
      <c r="CIH110" s="833"/>
      <c r="CII110" s="833"/>
      <c r="CIJ110" s="908"/>
      <c r="CIK110" s="838"/>
      <c r="CIL110" s="833"/>
      <c r="CIM110" s="833"/>
      <c r="CIN110" s="908"/>
      <c r="CIO110" s="838"/>
      <c r="CIP110" s="833"/>
      <c r="CIQ110" s="833"/>
      <c r="CIR110" s="908"/>
      <c r="CIS110" s="838"/>
      <c r="CIT110" s="833"/>
      <c r="CIU110" s="833"/>
      <c r="CIV110" s="908"/>
      <c r="CIW110" s="838"/>
      <c r="CIX110" s="833"/>
      <c r="CIY110" s="833"/>
      <c r="CIZ110" s="908"/>
      <c r="CJA110" s="838"/>
      <c r="CJB110" s="833"/>
      <c r="CJC110" s="833"/>
      <c r="CJD110" s="908"/>
      <c r="CJE110" s="838"/>
      <c r="CJF110" s="833"/>
      <c r="CJG110" s="833"/>
      <c r="CJH110" s="908"/>
      <c r="CJI110" s="838"/>
      <c r="CJJ110" s="833"/>
      <c r="CJK110" s="833"/>
      <c r="CJL110" s="908"/>
      <c r="CJM110" s="838"/>
      <c r="CJN110" s="833"/>
      <c r="CJO110" s="833"/>
      <c r="CJP110" s="908"/>
      <c r="CJQ110" s="838"/>
      <c r="CJR110" s="833"/>
      <c r="CJS110" s="833"/>
      <c r="CJT110" s="908"/>
      <c r="CJU110" s="838"/>
      <c r="CJV110" s="833"/>
      <c r="CJW110" s="833"/>
      <c r="CJX110" s="908"/>
      <c r="CJY110" s="838"/>
      <c r="CJZ110" s="833"/>
      <c r="CKA110" s="833"/>
      <c r="CKB110" s="908"/>
      <c r="CKC110" s="838"/>
      <c r="CKD110" s="833"/>
      <c r="CKE110" s="833"/>
      <c r="CKF110" s="908"/>
      <c r="CKG110" s="838"/>
      <c r="CKH110" s="833"/>
      <c r="CKI110" s="833"/>
      <c r="CKJ110" s="908"/>
      <c r="CKK110" s="838"/>
      <c r="CKL110" s="833"/>
      <c r="CKM110" s="833"/>
      <c r="CKN110" s="908"/>
      <c r="CKO110" s="838"/>
      <c r="CKP110" s="833"/>
      <c r="CKQ110" s="833"/>
      <c r="CKR110" s="908"/>
      <c r="CKS110" s="838"/>
      <c r="CKT110" s="833"/>
      <c r="CKU110" s="833"/>
      <c r="CKV110" s="908"/>
      <c r="CKW110" s="838"/>
      <c r="CKX110" s="833"/>
      <c r="CKY110" s="833"/>
      <c r="CKZ110" s="908"/>
      <c r="CLA110" s="838"/>
      <c r="CLB110" s="833"/>
      <c r="CLC110" s="833"/>
      <c r="CLD110" s="908"/>
      <c r="CLE110" s="838"/>
      <c r="CLF110" s="833"/>
      <c r="CLG110" s="833"/>
      <c r="CLH110" s="908"/>
      <c r="CLI110" s="838"/>
      <c r="CLJ110" s="833"/>
      <c r="CLK110" s="833"/>
      <c r="CLL110" s="908"/>
      <c r="CLM110" s="838"/>
      <c r="CLN110" s="833"/>
      <c r="CLO110" s="833"/>
      <c r="CLP110" s="908"/>
      <c r="CLQ110" s="838"/>
      <c r="CLR110" s="833"/>
      <c r="CLS110" s="833"/>
      <c r="CLT110" s="908"/>
      <c r="CLU110" s="838"/>
      <c r="CLV110" s="833"/>
      <c r="CLW110" s="833"/>
      <c r="CLX110" s="908"/>
      <c r="CLY110" s="838"/>
      <c r="CLZ110" s="833"/>
      <c r="CMA110" s="833"/>
      <c r="CMB110" s="908"/>
      <c r="CMC110" s="838"/>
      <c r="CMD110" s="833"/>
      <c r="CME110" s="833"/>
      <c r="CMF110" s="908"/>
      <c r="CMG110" s="838"/>
      <c r="CMH110" s="833"/>
      <c r="CMI110" s="833"/>
      <c r="CMJ110" s="908"/>
      <c r="CMK110" s="838"/>
      <c r="CML110" s="833"/>
      <c r="CMM110" s="833"/>
      <c r="CMN110" s="908"/>
      <c r="CMO110" s="838"/>
      <c r="CMP110" s="833"/>
      <c r="CMQ110" s="833"/>
      <c r="CMR110" s="908"/>
      <c r="CMS110" s="838"/>
      <c r="CMT110" s="833"/>
      <c r="CMU110" s="833"/>
      <c r="CMV110" s="908"/>
      <c r="CMW110" s="838"/>
      <c r="CMX110" s="833"/>
      <c r="CMY110" s="833"/>
      <c r="CMZ110" s="908"/>
      <c r="CNA110" s="838"/>
      <c r="CNB110" s="833"/>
      <c r="CNC110" s="833"/>
      <c r="CND110" s="908"/>
      <c r="CNE110" s="838"/>
      <c r="CNF110" s="833"/>
      <c r="CNG110" s="833"/>
      <c r="CNH110" s="908"/>
      <c r="CNI110" s="838"/>
      <c r="CNJ110" s="833"/>
      <c r="CNK110" s="833"/>
      <c r="CNL110" s="908"/>
      <c r="CNM110" s="838"/>
      <c r="CNN110" s="833"/>
      <c r="CNO110" s="833"/>
      <c r="CNP110" s="908"/>
      <c r="CNQ110" s="838"/>
      <c r="CNR110" s="833"/>
      <c r="CNS110" s="833"/>
      <c r="CNT110" s="908"/>
      <c r="CNU110" s="838"/>
      <c r="CNV110" s="833"/>
      <c r="CNW110" s="833"/>
      <c r="CNX110" s="908"/>
      <c r="CNY110" s="838"/>
      <c r="CNZ110" s="833"/>
      <c r="COA110" s="833"/>
      <c r="COB110" s="908"/>
      <c r="COC110" s="838"/>
      <c r="COD110" s="833"/>
      <c r="COE110" s="833"/>
      <c r="COF110" s="908"/>
      <c r="COG110" s="838"/>
      <c r="COH110" s="833"/>
      <c r="COI110" s="833"/>
      <c r="COJ110" s="908"/>
      <c r="COK110" s="838"/>
      <c r="COL110" s="833"/>
      <c r="COM110" s="833"/>
      <c r="CON110" s="908"/>
      <c r="COO110" s="838"/>
      <c r="COP110" s="833"/>
      <c r="COQ110" s="833"/>
      <c r="COR110" s="908"/>
      <c r="COS110" s="838"/>
      <c r="COT110" s="833"/>
      <c r="COU110" s="833"/>
      <c r="COV110" s="908"/>
      <c r="COW110" s="838"/>
      <c r="COX110" s="833"/>
      <c r="COY110" s="833"/>
      <c r="COZ110" s="908"/>
      <c r="CPA110" s="838"/>
      <c r="CPB110" s="833"/>
      <c r="CPC110" s="833"/>
      <c r="CPD110" s="908"/>
      <c r="CPE110" s="838"/>
      <c r="CPF110" s="833"/>
      <c r="CPG110" s="833"/>
      <c r="CPH110" s="908"/>
      <c r="CPI110" s="838"/>
      <c r="CPJ110" s="833"/>
      <c r="CPK110" s="833"/>
      <c r="CPL110" s="908"/>
      <c r="CPM110" s="838"/>
      <c r="CPN110" s="833"/>
      <c r="CPO110" s="833"/>
      <c r="CPP110" s="908"/>
      <c r="CPQ110" s="838"/>
      <c r="CPR110" s="833"/>
      <c r="CPS110" s="833"/>
      <c r="CPT110" s="908"/>
      <c r="CPU110" s="838"/>
      <c r="CPV110" s="833"/>
      <c r="CPW110" s="833"/>
      <c r="CPX110" s="908"/>
      <c r="CPY110" s="838"/>
      <c r="CPZ110" s="833"/>
      <c r="CQA110" s="833"/>
      <c r="CQB110" s="908"/>
      <c r="CQC110" s="838"/>
      <c r="CQD110" s="833"/>
      <c r="CQE110" s="833"/>
      <c r="CQF110" s="908"/>
      <c r="CQG110" s="838"/>
      <c r="CQH110" s="833"/>
      <c r="CQI110" s="833"/>
      <c r="CQJ110" s="908"/>
      <c r="CQK110" s="838"/>
      <c r="CQL110" s="833"/>
      <c r="CQM110" s="833"/>
      <c r="CQN110" s="908"/>
      <c r="CQO110" s="838"/>
      <c r="CQP110" s="833"/>
      <c r="CQQ110" s="833"/>
      <c r="CQR110" s="908"/>
      <c r="CQS110" s="838"/>
      <c r="CQT110" s="833"/>
      <c r="CQU110" s="833"/>
      <c r="CQV110" s="908"/>
      <c r="CQW110" s="838"/>
      <c r="CQX110" s="833"/>
      <c r="CQY110" s="833"/>
      <c r="CQZ110" s="908"/>
      <c r="CRA110" s="838"/>
      <c r="CRB110" s="833"/>
      <c r="CRC110" s="833"/>
      <c r="CRD110" s="908"/>
      <c r="CRE110" s="838"/>
      <c r="CRF110" s="833"/>
      <c r="CRG110" s="833"/>
      <c r="CRH110" s="908"/>
      <c r="CRI110" s="838"/>
      <c r="CRJ110" s="833"/>
      <c r="CRK110" s="833"/>
      <c r="CRL110" s="908"/>
      <c r="CRM110" s="838"/>
      <c r="CRN110" s="833"/>
      <c r="CRO110" s="833"/>
      <c r="CRP110" s="908"/>
      <c r="CRQ110" s="838"/>
      <c r="CRR110" s="833"/>
      <c r="CRS110" s="833"/>
      <c r="CRT110" s="908"/>
      <c r="CRU110" s="838"/>
      <c r="CRV110" s="833"/>
      <c r="CRW110" s="833"/>
      <c r="CRX110" s="908"/>
      <c r="CRY110" s="838"/>
      <c r="CRZ110" s="833"/>
      <c r="CSA110" s="833"/>
      <c r="CSB110" s="908"/>
      <c r="CSC110" s="838"/>
      <c r="CSD110" s="833"/>
      <c r="CSE110" s="833"/>
      <c r="CSF110" s="908"/>
      <c r="CSG110" s="838"/>
      <c r="CSH110" s="833"/>
      <c r="CSI110" s="833"/>
      <c r="CSJ110" s="908"/>
      <c r="CSK110" s="838"/>
      <c r="CSL110" s="833"/>
      <c r="CSM110" s="833"/>
      <c r="CSN110" s="908"/>
      <c r="CSO110" s="838"/>
      <c r="CSP110" s="833"/>
      <c r="CSQ110" s="833"/>
      <c r="CSR110" s="908"/>
      <c r="CSS110" s="838"/>
      <c r="CST110" s="833"/>
      <c r="CSU110" s="833"/>
      <c r="CSV110" s="908"/>
      <c r="CSW110" s="838"/>
      <c r="CSX110" s="833"/>
      <c r="CSY110" s="833"/>
      <c r="CSZ110" s="908"/>
      <c r="CTA110" s="838"/>
      <c r="CTB110" s="833"/>
      <c r="CTC110" s="833"/>
      <c r="CTD110" s="908"/>
      <c r="CTE110" s="838"/>
      <c r="CTF110" s="833"/>
      <c r="CTG110" s="833"/>
      <c r="CTH110" s="908"/>
      <c r="CTI110" s="838"/>
      <c r="CTJ110" s="833"/>
      <c r="CTK110" s="833"/>
      <c r="CTL110" s="908"/>
      <c r="CTM110" s="838"/>
      <c r="CTN110" s="833"/>
      <c r="CTO110" s="833"/>
      <c r="CTP110" s="908"/>
      <c r="CTQ110" s="838"/>
      <c r="CTR110" s="833"/>
      <c r="CTS110" s="833"/>
      <c r="CTT110" s="908"/>
      <c r="CTU110" s="838"/>
      <c r="CTV110" s="833"/>
      <c r="CTW110" s="833"/>
      <c r="CTX110" s="908"/>
      <c r="CTY110" s="838"/>
      <c r="CTZ110" s="833"/>
      <c r="CUA110" s="833"/>
      <c r="CUB110" s="908"/>
      <c r="CUC110" s="838"/>
      <c r="CUD110" s="833"/>
      <c r="CUE110" s="833"/>
      <c r="CUF110" s="908"/>
      <c r="CUG110" s="838"/>
      <c r="CUH110" s="833"/>
      <c r="CUI110" s="833"/>
      <c r="CUJ110" s="908"/>
      <c r="CUK110" s="838"/>
      <c r="CUL110" s="833"/>
      <c r="CUM110" s="833"/>
      <c r="CUN110" s="908"/>
      <c r="CUO110" s="838"/>
      <c r="CUP110" s="833"/>
      <c r="CUQ110" s="833"/>
      <c r="CUR110" s="908"/>
      <c r="CUS110" s="838"/>
      <c r="CUT110" s="833"/>
      <c r="CUU110" s="833"/>
      <c r="CUV110" s="908"/>
      <c r="CUW110" s="838"/>
      <c r="CUX110" s="833"/>
      <c r="CUY110" s="833"/>
      <c r="CUZ110" s="908"/>
      <c r="CVA110" s="838"/>
      <c r="CVB110" s="833"/>
      <c r="CVC110" s="833"/>
      <c r="CVD110" s="908"/>
      <c r="CVE110" s="838"/>
      <c r="CVF110" s="833"/>
      <c r="CVG110" s="833"/>
      <c r="CVH110" s="908"/>
      <c r="CVI110" s="838"/>
      <c r="CVJ110" s="833"/>
      <c r="CVK110" s="833"/>
      <c r="CVL110" s="908"/>
      <c r="CVM110" s="838"/>
      <c r="CVN110" s="833"/>
      <c r="CVO110" s="833"/>
      <c r="CVP110" s="908"/>
      <c r="CVQ110" s="838"/>
      <c r="CVR110" s="833"/>
      <c r="CVS110" s="833"/>
      <c r="CVT110" s="908"/>
      <c r="CVU110" s="838"/>
      <c r="CVV110" s="833"/>
      <c r="CVW110" s="833"/>
      <c r="CVX110" s="908"/>
      <c r="CVY110" s="838"/>
      <c r="CVZ110" s="833"/>
      <c r="CWA110" s="833"/>
      <c r="CWB110" s="908"/>
      <c r="CWC110" s="838"/>
      <c r="CWD110" s="833"/>
      <c r="CWE110" s="833"/>
      <c r="CWF110" s="908"/>
      <c r="CWG110" s="838"/>
      <c r="CWH110" s="833"/>
      <c r="CWI110" s="833"/>
      <c r="CWJ110" s="908"/>
      <c r="CWK110" s="838"/>
      <c r="CWL110" s="833"/>
      <c r="CWM110" s="833"/>
      <c r="CWN110" s="908"/>
      <c r="CWO110" s="838"/>
      <c r="CWP110" s="833"/>
      <c r="CWQ110" s="833"/>
      <c r="CWR110" s="908"/>
      <c r="CWS110" s="838"/>
      <c r="CWT110" s="833"/>
      <c r="CWU110" s="833"/>
      <c r="CWV110" s="908"/>
      <c r="CWW110" s="838"/>
      <c r="CWX110" s="833"/>
      <c r="CWY110" s="833"/>
      <c r="CWZ110" s="908"/>
      <c r="CXA110" s="838"/>
      <c r="CXB110" s="833"/>
      <c r="CXC110" s="833"/>
      <c r="CXD110" s="908"/>
      <c r="CXE110" s="838"/>
      <c r="CXF110" s="833"/>
      <c r="CXG110" s="833"/>
      <c r="CXH110" s="908"/>
      <c r="CXI110" s="838"/>
      <c r="CXJ110" s="833"/>
      <c r="CXK110" s="833"/>
      <c r="CXL110" s="908"/>
      <c r="CXM110" s="838"/>
      <c r="CXN110" s="833"/>
      <c r="CXO110" s="833"/>
      <c r="CXP110" s="908"/>
      <c r="CXQ110" s="838"/>
      <c r="CXR110" s="833"/>
      <c r="CXS110" s="833"/>
      <c r="CXT110" s="908"/>
      <c r="CXU110" s="838"/>
      <c r="CXV110" s="833"/>
      <c r="CXW110" s="833"/>
      <c r="CXX110" s="908"/>
      <c r="CXY110" s="838"/>
      <c r="CXZ110" s="833"/>
      <c r="CYA110" s="833"/>
      <c r="CYB110" s="908"/>
      <c r="CYC110" s="838"/>
      <c r="CYD110" s="833"/>
      <c r="CYE110" s="833"/>
      <c r="CYF110" s="908"/>
      <c r="CYG110" s="838"/>
      <c r="CYH110" s="833"/>
      <c r="CYI110" s="833"/>
      <c r="CYJ110" s="908"/>
      <c r="CYK110" s="838"/>
      <c r="CYL110" s="833"/>
      <c r="CYM110" s="833"/>
      <c r="CYN110" s="908"/>
      <c r="CYO110" s="838"/>
      <c r="CYP110" s="833"/>
      <c r="CYQ110" s="833"/>
      <c r="CYR110" s="908"/>
      <c r="CYS110" s="838"/>
      <c r="CYT110" s="833"/>
      <c r="CYU110" s="833"/>
      <c r="CYV110" s="908"/>
      <c r="CYW110" s="838"/>
      <c r="CYX110" s="833"/>
      <c r="CYY110" s="833"/>
      <c r="CYZ110" s="908"/>
      <c r="CZA110" s="838"/>
      <c r="CZB110" s="833"/>
      <c r="CZC110" s="833"/>
      <c r="CZD110" s="908"/>
      <c r="CZE110" s="838"/>
      <c r="CZF110" s="833"/>
      <c r="CZG110" s="833"/>
      <c r="CZH110" s="908"/>
      <c r="CZI110" s="838"/>
      <c r="CZJ110" s="833"/>
      <c r="CZK110" s="833"/>
      <c r="CZL110" s="908"/>
      <c r="CZM110" s="838"/>
      <c r="CZN110" s="833"/>
      <c r="CZO110" s="833"/>
      <c r="CZP110" s="908"/>
      <c r="CZQ110" s="838"/>
      <c r="CZR110" s="833"/>
      <c r="CZS110" s="833"/>
      <c r="CZT110" s="908"/>
      <c r="CZU110" s="838"/>
      <c r="CZV110" s="833"/>
      <c r="CZW110" s="833"/>
      <c r="CZX110" s="908"/>
      <c r="CZY110" s="838"/>
      <c r="CZZ110" s="833"/>
      <c r="DAA110" s="833"/>
      <c r="DAB110" s="908"/>
      <c r="DAC110" s="838"/>
      <c r="DAD110" s="833"/>
      <c r="DAE110" s="833"/>
      <c r="DAF110" s="908"/>
      <c r="DAG110" s="838"/>
      <c r="DAH110" s="833"/>
      <c r="DAI110" s="833"/>
      <c r="DAJ110" s="908"/>
      <c r="DAK110" s="838"/>
      <c r="DAL110" s="833"/>
      <c r="DAM110" s="833"/>
      <c r="DAN110" s="908"/>
      <c r="DAO110" s="838"/>
      <c r="DAP110" s="833"/>
      <c r="DAQ110" s="833"/>
      <c r="DAR110" s="908"/>
      <c r="DAS110" s="838"/>
      <c r="DAT110" s="833"/>
      <c r="DAU110" s="833"/>
      <c r="DAV110" s="908"/>
      <c r="DAW110" s="838"/>
      <c r="DAX110" s="833"/>
      <c r="DAY110" s="833"/>
      <c r="DAZ110" s="908"/>
      <c r="DBA110" s="838"/>
      <c r="DBB110" s="833"/>
      <c r="DBC110" s="833"/>
      <c r="DBD110" s="908"/>
      <c r="DBE110" s="838"/>
      <c r="DBF110" s="833"/>
      <c r="DBG110" s="833"/>
      <c r="DBH110" s="908"/>
      <c r="DBI110" s="838"/>
      <c r="DBJ110" s="833"/>
      <c r="DBK110" s="833"/>
      <c r="DBL110" s="908"/>
      <c r="DBM110" s="838"/>
      <c r="DBN110" s="833"/>
      <c r="DBO110" s="833"/>
      <c r="DBP110" s="908"/>
      <c r="DBQ110" s="838"/>
      <c r="DBR110" s="833"/>
      <c r="DBS110" s="833"/>
      <c r="DBT110" s="908"/>
      <c r="DBU110" s="838"/>
      <c r="DBV110" s="833"/>
      <c r="DBW110" s="833"/>
      <c r="DBX110" s="908"/>
      <c r="DBY110" s="838"/>
      <c r="DBZ110" s="833"/>
      <c r="DCA110" s="833"/>
      <c r="DCB110" s="908"/>
      <c r="DCC110" s="838"/>
      <c r="DCD110" s="833"/>
      <c r="DCE110" s="833"/>
      <c r="DCF110" s="908"/>
      <c r="DCG110" s="838"/>
      <c r="DCH110" s="833"/>
      <c r="DCI110" s="833"/>
      <c r="DCJ110" s="908"/>
      <c r="DCK110" s="838"/>
      <c r="DCL110" s="833"/>
      <c r="DCM110" s="833"/>
      <c r="DCN110" s="908"/>
      <c r="DCO110" s="838"/>
      <c r="DCP110" s="833"/>
      <c r="DCQ110" s="833"/>
      <c r="DCR110" s="908"/>
      <c r="DCS110" s="838"/>
      <c r="DCT110" s="833"/>
      <c r="DCU110" s="833"/>
      <c r="DCV110" s="908"/>
      <c r="DCW110" s="838"/>
      <c r="DCX110" s="833"/>
      <c r="DCY110" s="833"/>
      <c r="DCZ110" s="908"/>
      <c r="DDA110" s="838"/>
      <c r="DDB110" s="833"/>
      <c r="DDC110" s="833"/>
      <c r="DDD110" s="908"/>
      <c r="DDE110" s="838"/>
      <c r="DDF110" s="833"/>
      <c r="DDG110" s="833"/>
      <c r="DDH110" s="908"/>
      <c r="DDI110" s="838"/>
      <c r="DDJ110" s="833"/>
      <c r="DDK110" s="833"/>
      <c r="DDL110" s="908"/>
      <c r="DDM110" s="838"/>
      <c r="DDN110" s="833"/>
      <c r="DDO110" s="833"/>
      <c r="DDP110" s="908"/>
      <c r="DDQ110" s="838"/>
      <c r="DDR110" s="833"/>
      <c r="DDS110" s="833"/>
      <c r="DDT110" s="908"/>
      <c r="DDU110" s="838"/>
      <c r="DDV110" s="833"/>
      <c r="DDW110" s="833"/>
      <c r="DDX110" s="908"/>
      <c r="DDY110" s="838"/>
      <c r="DDZ110" s="833"/>
      <c r="DEA110" s="833"/>
      <c r="DEB110" s="908"/>
      <c r="DEC110" s="838"/>
      <c r="DED110" s="833"/>
      <c r="DEE110" s="833"/>
      <c r="DEF110" s="908"/>
      <c r="DEG110" s="838"/>
      <c r="DEH110" s="833"/>
      <c r="DEI110" s="833"/>
      <c r="DEJ110" s="908"/>
      <c r="DEK110" s="838"/>
      <c r="DEL110" s="833"/>
      <c r="DEM110" s="833"/>
      <c r="DEN110" s="908"/>
      <c r="DEO110" s="838"/>
      <c r="DEP110" s="833"/>
      <c r="DEQ110" s="833"/>
      <c r="DER110" s="908"/>
      <c r="DES110" s="838"/>
      <c r="DET110" s="833"/>
      <c r="DEU110" s="833"/>
      <c r="DEV110" s="908"/>
      <c r="DEW110" s="838"/>
      <c r="DEX110" s="833"/>
      <c r="DEY110" s="833"/>
      <c r="DEZ110" s="908"/>
      <c r="DFA110" s="838"/>
      <c r="DFB110" s="833"/>
      <c r="DFC110" s="833"/>
      <c r="DFD110" s="908"/>
      <c r="DFE110" s="838"/>
      <c r="DFF110" s="833"/>
      <c r="DFG110" s="833"/>
      <c r="DFH110" s="908"/>
      <c r="DFI110" s="838"/>
      <c r="DFJ110" s="833"/>
      <c r="DFK110" s="833"/>
      <c r="DFL110" s="908"/>
      <c r="DFM110" s="838"/>
      <c r="DFN110" s="833"/>
      <c r="DFO110" s="833"/>
      <c r="DFP110" s="908"/>
      <c r="DFQ110" s="838"/>
      <c r="DFR110" s="833"/>
      <c r="DFS110" s="833"/>
      <c r="DFT110" s="908"/>
      <c r="DFU110" s="838"/>
      <c r="DFV110" s="833"/>
      <c r="DFW110" s="833"/>
      <c r="DFX110" s="908"/>
      <c r="DFY110" s="838"/>
      <c r="DFZ110" s="833"/>
      <c r="DGA110" s="833"/>
      <c r="DGB110" s="908"/>
      <c r="DGC110" s="838"/>
      <c r="DGD110" s="833"/>
      <c r="DGE110" s="833"/>
      <c r="DGF110" s="908"/>
      <c r="DGG110" s="838"/>
      <c r="DGH110" s="833"/>
      <c r="DGI110" s="833"/>
      <c r="DGJ110" s="908"/>
      <c r="DGK110" s="838"/>
      <c r="DGL110" s="833"/>
      <c r="DGM110" s="833"/>
      <c r="DGN110" s="908"/>
      <c r="DGO110" s="838"/>
      <c r="DGP110" s="833"/>
      <c r="DGQ110" s="833"/>
      <c r="DGR110" s="908"/>
      <c r="DGS110" s="838"/>
      <c r="DGT110" s="833"/>
      <c r="DGU110" s="833"/>
      <c r="DGV110" s="908"/>
      <c r="DGW110" s="838"/>
      <c r="DGX110" s="833"/>
      <c r="DGY110" s="833"/>
      <c r="DGZ110" s="908"/>
      <c r="DHA110" s="838"/>
      <c r="DHB110" s="833"/>
      <c r="DHC110" s="833"/>
      <c r="DHD110" s="908"/>
      <c r="DHE110" s="838"/>
      <c r="DHF110" s="833"/>
      <c r="DHG110" s="833"/>
      <c r="DHH110" s="908"/>
      <c r="DHI110" s="838"/>
      <c r="DHJ110" s="833"/>
      <c r="DHK110" s="833"/>
      <c r="DHL110" s="908"/>
      <c r="DHM110" s="838"/>
      <c r="DHN110" s="833"/>
      <c r="DHO110" s="833"/>
      <c r="DHP110" s="908"/>
      <c r="DHQ110" s="838"/>
      <c r="DHR110" s="833"/>
      <c r="DHS110" s="833"/>
      <c r="DHT110" s="908"/>
      <c r="DHU110" s="838"/>
      <c r="DHV110" s="833"/>
      <c r="DHW110" s="833"/>
      <c r="DHX110" s="908"/>
      <c r="DHY110" s="838"/>
      <c r="DHZ110" s="833"/>
      <c r="DIA110" s="833"/>
      <c r="DIB110" s="908"/>
      <c r="DIC110" s="838"/>
      <c r="DID110" s="833"/>
      <c r="DIE110" s="833"/>
      <c r="DIF110" s="908"/>
      <c r="DIG110" s="838"/>
      <c r="DIH110" s="833"/>
      <c r="DII110" s="833"/>
      <c r="DIJ110" s="908"/>
      <c r="DIK110" s="838"/>
      <c r="DIL110" s="833"/>
      <c r="DIM110" s="833"/>
      <c r="DIN110" s="908"/>
      <c r="DIO110" s="838"/>
      <c r="DIP110" s="833"/>
      <c r="DIQ110" s="833"/>
      <c r="DIR110" s="908"/>
      <c r="DIS110" s="838"/>
      <c r="DIT110" s="833"/>
      <c r="DIU110" s="833"/>
      <c r="DIV110" s="908"/>
      <c r="DIW110" s="838"/>
      <c r="DIX110" s="833"/>
      <c r="DIY110" s="833"/>
      <c r="DIZ110" s="908"/>
      <c r="DJA110" s="838"/>
      <c r="DJB110" s="833"/>
      <c r="DJC110" s="833"/>
      <c r="DJD110" s="908"/>
      <c r="DJE110" s="838"/>
      <c r="DJF110" s="833"/>
      <c r="DJG110" s="833"/>
      <c r="DJH110" s="908"/>
      <c r="DJI110" s="838"/>
      <c r="DJJ110" s="833"/>
      <c r="DJK110" s="833"/>
      <c r="DJL110" s="908"/>
      <c r="DJM110" s="838"/>
      <c r="DJN110" s="833"/>
      <c r="DJO110" s="833"/>
      <c r="DJP110" s="908"/>
      <c r="DJQ110" s="838"/>
      <c r="DJR110" s="833"/>
      <c r="DJS110" s="833"/>
      <c r="DJT110" s="908"/>
      <c r="DJU110" s="838"/>
      <c r="DJV110" s="833"/>
      <c r="DJW110" s="833"/>
      <c r="DJX110" s="908"/>
      <c r="DJY110" s="838"/>
      <c r="DJZ110" s="833"/>
      <c r="DKA110" s="833"/>
      <c r="DKB110" s="908"/>
      <c r="DKC110" s="838"/>
      <c r="DKD110" s="833"/>
      <c r="DKE110" s="833"/>
      <c r="DKF110" s="908"/>
      <c r="DKG110" s="838"/>
      <c r="DKH110" s="833"/>
      <c r="DKI110" s="833"/>
      <c r="DKJ110" s="908"/>
      <c r="DKK110" s="838"/>
      <c r="DKL110" s="833"/>
      <c r="DKM110" s="833"/>
      <c r="DKN110" s="908"/>
      <c r="DKO110" s="838"/>
      <c r="DKP110" s="833"/>
      <c r="DKQ110" s="833"/>
      <c r="DKR110" s="908"/>
      <c r="DKS110" s="838"/>
      <c r="DKT110" s="833"/>
      <c r="DKU110" s="833"/>
      <c r="DKV110" s="908"/>
      <c r="DKW110" s="838"/>
      <c r="DKX110" s="833"/>
      <c r="DKY110" s="833"/>
      <c r="DKZ110" s="908"/>
      <c r="DLA110" s="838"/>
      <c r="DLB110" s="833"/>
      <c r="DLC110" s="833"/>
      <c r="DLD110" s="908"/>
      <c r="DLE110" s="838"/>
      <c r="DLF110" s="833"/>
      <c r="DLG110" s="833"/>
      <c r="DLH110" s="908"/>
      <c r="DLI110" s="838"/>
      <c r="DLJ110" s="833"/>
      <c r="DLK110" s="833"/>
      <c r="DLL110" s="908"/>
      <c r="DLM110" s="838"/>
      <c r="DLN110" s="833"/>
      <c r="DLO110" s="833"/>
      <c r="DLP110" s="908"/>
      <c r="DLQ110" s="838"/>
      <c r="DLR110" s="833"/>
      <c r="DLS110" s="833"/>
      <c r="DLT110" s="908"/>
      <c r="DLU110" s="838"/>
      <c r="DLV110" s="833"/>
      <c r="DLW110" s="833"/>
      <c r="DLX110" s="908"/>
      <c r="DLY110" s="838"/>
      <c r="DLZ110" s="833"/>
      <c r="DMA110" s="833"/>
      <c r="DMB110" s="908"/>
      <c r="DMC110" s="838"/>
      <c r="DMD110" s="833"/>
      <c r="DME110" s="833"/>
      <c r="DMF110" s="908"/>
      <c r="DMG110" s="838"/>
      <c r="DMH110" s="833"/>
      <c r="DMI110" s="833"/>
      <c r="DMJ110" s="908"/>
      <c r="DMK110" s="838"/>
      <c r="DML110" s="833"/>
      <c r="DMM110" s="833"/>
      <c r="DMN110" s="908"/>
      <c r="DMO110" s="838"/>
      <c r="DMP110" s="833"/>
      <c r="DMQ110" s="833"/>
      <c r="DMR110" s="908"/>
      <c r="DMS110" s="838"/>
      <c r="DMT110" s="833"/>
      <c r="DMU110" s="833"/>
      <c r="DMV110" s="908"/>
      <c r="DMW110" s="838"/>
      <c r="DMX110" s="833"/>
      <c r="DMY110" s="833"/>
      <c r="DMZ110" s="908"/>
      <c r="DNA110" s="838"/>
      <c r="DNB110" s="833"/>
      <c r="DNC110" s="833"/>
      <c r="DND110" s="908"/>
      <c r="DNE110" s="838"/>
      <c r="DNF110" s="833"/>
      <c r="DNG110" s="833"/>
      <c r="DNH110" s="908"/>
      <c r="DNI110" s="838"/>
      <c r="DNJ110" s="833"/>
      <c r="DNK110" s="833"/>
      <c r="DNL110" s="908"/>
      <c r="DNM110" s="838"/>
      <c r="DNN110" s="833"/>
      <c r="DNO110" s="833"/>
      <c r="DNP110" s="908"/>
      <c r="DNQ110" s="838"/>
      <c r="DNR110" s="833"/>
      <c r="DNS110" s="833"/>
      <c r="DNT110" s="908"/>
      <c r="DNU110" s="838"/>
      <c r="DNV110" s="833"/>
      <c r="DNW110" s="833"/>
      <c r="DNX110" s="908"/>
      <c r="DNY110" s="838"/>
      <c r="DNZ110" s="833"/>
      <c r="DOA110" s="833"/>
      <c r="DOB110" s="908"/>
      <c r="DOC110" s="838"/>
      <c r="DOD110" s="833"/>
      <c r="DOE110" s="833"/>
      <c r="DOF110" s="908"/>
      <c r="DOG110" s="838"/>
      <c r="DOH110" s="833"/>
      <c r="DOI110" s="833"/>
      <c r="DOJ110" s="908"/>
      <c r="DOK110" s="838"/>
      <c r="DOL110" s="833"/>
      <c r="DOM110" s="833"/>
      <c r="DON110" s="908"/>
      <c r="DOO110" s="838"/>
      <c r="DOP110" s="833"/>
      <c r="DOQ110" s="833"/>
      <c r="DOR110" s="908"/>
      <c r="DOS110" s="838"/>
      <c r="DOT110" s="833"/>
      <c r="DOU110" s="833"/>
      <c r="DOV110" s="908"/>
      <c r="DOW110" s="838"/>
      <c r="DOX110" s="833"/>
      <c r="DOY110" s="833"/>
      <c r="DOZ110" s="908"/>
      <c r="DPA110" s="838"/>
      <c r="DPB110" s="833"/>
      <c r="DPC110" s="833"/>
      <c r="DPD110" s="908"/>
      <c r="DPE110" s="838"/>
      <c r="DPF110" s="833"/>
      <c r="DPG110" s="833"/>
      <c r="DPH110" s="908"/>
      <c r="DPI110" s="838"/>
      <c r="DPJ110" s="833"/>
      <c r="DPK110" s="833"/>
      <c r="DPL110" s="908"/>
      <c r="DPM110" s="838"/>
      <c r="DPN110" s="833"/>
      <c r="DPO110" s="833"/>
      <c r="DPP110" s="908"/>
      <c r="DPQ110" s="838"/>
      <c r="DPR110" s="833"/>
      <c r="DPS110" s="833"/>
      <c r="DPT110" s="908"/>
      <c r="DPU110" s="838"/>
      <c r="DPV110" s="833"/>
      <c r="DPW110" s="833"/>
      <c r="DPX110" s="908"/>
      <c r="DPY110" s="838"/>
      <c r="DPZ110" s="833"/>
      <c r="DQA110" s="833"/>
      <c r="DQB110" s="908"/>
      <c r="DQC110" s="838"/>
      <c r="DQD110" s="833"/>
      <c r="DQE110" s="833"/>
      <c r="DQF110" s="908"/>
      <c r="DQG110" s="838"/>
      <c r="DQH110" s="833"/>
      <c r="DQI110" s="833"/>
      <c r="DQJ110" s="908"/>
      <c r="DQK110" s="838"/>
      <c r="DQL110" s="833"/>
      <c r="DQM110" s="833"/>
      <c r="DQN110" s="908"/>
      <c r="DQO110" s="838"/>
      <c r="DQP110" s="833"/>
      <c r="DQQ110" s="833"/>
      <c r="DQR110" s="908"/>
      <c r="DQS110" s="838"/>
      <c r="DQT110" s="833"/>
      <c r="DQU110" s="833"/>
      <c r="DQV110" s="908"/>
      <c r="DQW110" s="838"/>
      <c r="DQX110" s="833"/>
      <c r="DQY110" s="833"/>
      <c r="DQZ110" s="908"/>
      <c r="DRA110" s="838"/>
      <c r="DRB110" s="833"/>
      <c r="DRC110" s="833"/>
      <c r="DRD110" s="908"/>
      <c r="DRE110" s="838"/>
      <c r="DRF110" s="833"/>
      <c r="DRG110" s="833"/>
      <c r="DRH110" s="908"/>
      <c r="DRI110" s="838"/>
      <c r="DRJ110" s="833"/>
      <c r="DRK110" s="833"/>
      <c r="DRL110" s="908"/>
      <c r="DRM110" s="838"/>
      <c r="DRN110" s="833"/>
      <c r="DRO110" s="833"/>
      <c r="DRP110" s="908"/>
      <c r="DRQ110" s="838"/>
      <c r="DRR110" s="833"/>
      <c r="DRS110" s="833"/>
      <c r="DRT110" s="908"/>
      <c r="DRU110" s="838"/>
      <c r="DRV110" s="833"/>
      <c r="DRW110" s="833"/>
      <c r="DRX110" s="908"/>
      <c r="DRY110" s="838"/>
      <c r="DRZ110" s="833"/>
      <c r="DSA110" s="833"/>
      <c r="DSB110" s="908"/>
      <c r="DSC110" s="838"/>
      <c r="DSD110" s="833"/>
      <c r="DSE110" s="833"/>
      <c r="DSF110" s="908"/>
      <c r="DSG110" s="838"/>
      <c r="DSH110" s="833"/>
      <c r="DSI110" s="833"/>
      <c r="DSJ110" s="908"/>
      <c r="DSK110" s="838"/>
      <c r="DSL110" s="833"/>
      <c r="DSM110" s="833"/>
      <c r="DSN110" s="908"/>
      <c r="DSO110" s="838"/>
      <c r="DSP110" s="833"/>
      <c r="DSQ110" s="833"/>
      <c r="DSR110" s="908"/>
      <c r="DSS110" s="838"/>
      <c r="DST110" s="833"/>
      <c r="DSU110" s="833"/>
      <c r="DSV110" s="908"/>
      <c r="DSW110" s="838"/>
      <c r="DSX110" s="833"/>
      <c r="DSY110" s="833"/>
      <c r="DSZ110" s="908"/>
      <c r="DTA110" s="838"/>
      <c r="DTB110" s="833"/>
      <c r="DTC110" s="833"/>
      <c r="DTD110" s="908"/>
      <c r="DTE110" s="838"/>
      <c r="DTF110" s="833"/>
      <c r="DTG110" s="833"/>
      <c r="DTH110" s="908"/>
      <c r="DTI110" s="838"/>
      <c r="DTJ110" s="833"/>
      <c r="DTK110" s="833"/>
      <c r="DTL110" s="908"/>
      <c r="DTM110" s="838"/>
      <c r="DTN110" s="833"/>
      <c r="DTO110" s="833"/>
      <c r="DTP110" s="908"/>
      <c r="DTQ110" s="838"/>
      <c r="DTR110" s="833"/>
      <c r="DTS110" s="833"/>
      <c r="DTT110" s="908"/>
      <c r="DTU110" s="838"/>
      <c r="DTV110" s="833"/>
      <c r="DTW110" s="833"/>
      <c r="DTX110" s="908"/>
      <c r="DTY110" s="838"/>
      <c r="DTZ110" s="833"/>
      <c r="DUA110" s="833"/>
      <c r="DUB110" s="908"/>
      <c r="DUC110" s="838"/>
      <c r="DUD110" s="833"/>
      <c r="DUE110" s="833"/>
      <c r="DUF110" s="908"/>
      <c r="DUG110" s="838"/>
      <c r="DUH110" s="833"/>
      <c r="DUI110" s="833"/>
      <c r="DUJ110" s="908"/>
      <c r="DUK110" s="838"/>
      <c r="DUL110" s="833"/>
      <c r="DUM110" s="833"/>
      <c r="DUN110" s="908"/>
      <c r="DUO110" s="838"/>
      <c r="DUP110" s="833"/>
      <c r="DUQ110" s="833"/>
      <c r="DUR110" s="908"/>
      <c r="DUS110" s="838"/>
      <c r="DUT110" s="833"/>
      <c r="DUU110" s="833"/>
      <c r="DUV110" s="908"/>
      <c r="DUW110" s="838"/>
      <c r="DUX110" s="833"/>
      <c r="DUY110" s="833"/>
      <c r="DUZ110" s="908"/>
      <c r="DVA110" s="838"/>
      <c r="DVB110" s="833"/>
      <c r="DVC110" s="833"/>
      <c r="DVD110" s="908"/>
      <c r="DVE110" s="838"/>
      <c r="DVF110" s="833"/>
      <c r="DVG110" s="833"/>
      <c r="DVH110" s="908"/>
      <c r="DVI110" s="838"/>
      <c r="DVJ110" s="833"/>
      <c r="DVK110" s="833"/>
      <c r="DVL110" s="908"/>
      <c r="DVM110" s="838"/>
      <c r="DVN110" s="833"/>
      <c r="DVO110" s="833"/>
      <c r="DVP110" s="908"/>
      <c r="DVQ110" s="838"/>
      <c r="DVR110" s="833"/>
      <c r="DVS110" s="833"/>
      <c r="DVT110" s="908"/>
      <c r="DVU110" s="838"/>
      <c r="DVV110" s="833"/>
      <c r="DVW110" s="833"/>
      <c r="DVX110" s="908"/>
      <c r="DVY110" s="838"/>
      <c r="DVZ110" s="833"/>
      <c r="DWA110" s="833"/>
      <c r="DWB110" s="908"/>
      <c r="DWC110" s="838"/>
      <c r="DWD110" s="833"/>
      <c r="DWE110" s="833"/>
      <c r="DWF110" s="908"/>
      <c r="DWG110" s="838"/>
      <c r="DWH110" s="833"/>
      <c r="DWI110" s="833"/>
      <c r="DWJ110" s="908"/>
      <c r="DWK110" s="838"/>
      <c r="DWL110" s="833"/>
      <c r="DWM110" s="833"/>
      <c r="DWN110" s="908"/>
      <c r="DWO110" s="838"/>
      <c r="DWP110" s="833"/>
      <c r="DWQ110" s="833"/>
      <c r="DWR110" s="908"/>
      <c r="DWS110" s="838"/>
      <c r="DWT110" s="833"/>
      <c r="DWU110" s="833"/>
      <c r="DWV110" s="908"/>
      <c r="DWW110" s="838"/>
      <c r="DWX110" s="833"/>
      <c r="DWY110" s="833"/>
      <c r="DWZ110" s="908"/>
      <c r="DXA110" s="838"/>
      <c r="DXB110" s="833"/>
      <c r="DXC110" s="833"/>
      <c r="DXD110" s="908"/>
      <c r="DXE110" s="838"/>
      <c r="DXF110" s="833"/>
      <c r="DXG110" s="833"/>
      <c r="DXH110" s="908"/>
      <c r="DXI110" s="838"/>
      <c r="DXJ110" s="833"/>
      <c r="DXK110" s="833"/>
      <c r="DXL110" s="908"/>
      <c r="DXM110" s="838"/>
      <c r="DXN110" s="833"/>
      <c r="DXO110" s="833"/>
      <c r="DXP110" s="908"/>
      <c r="DXQ110" s="838"/>
      <c r="DXR110" s="833"/>
      <c r="DXS110" s="833"/>
      <c r="DXT110" s="908"/>
      <c r="DXU110" s="838"/>
      <c r="DXV110" s="833"/>
      <c r="DXW110" s="833"/>
      <c r="DXX110" s="908"/>
      <c r="DXY110" s="838"/>
      <c r="DXZ110" s="833"/>
      <c r="DYA110" s="833"/>
      <c r="DYB110" s="908"/>
      <c r="DYC110" s="838"/>
      <c r="DYD110" s="833"/>
      <c r="DYE110" s="833"/>
      <c r="DYF110" s="908"/>
      <c r="DYG110" s="838"/>
      <c r="DYH110" s="833"/>
      <c r="DYI110" s="833"/>
      <c r="DYJ110" s="908"/>
      <c r="DYK110" s="838"/>
      <c r="DYL110" s="833"/>
      <c r="DYM110" s="833"/>
      <c r="DYN110" s="908"/>
      <c r="DYO110" s="838"/>
      <c r="DYP110" s="833"/>
      <c r="DYQ110" s="833"/>
      <c r="DYR110" s="908"/>
      <c r="DYS110" s="838"/>
      <c r="DYT110" s="833"/>
      <c r="DYU110" s="833"/>
      <c r="DYV110" s="908"/>
      <c r="DYW110" s="838"/>
      <c r="DYX110" s="833"/>
      <c r="DYY110" s="833"/>
      <c r="DYZ110" s="908"/>
      <c r="DZA110" s="838"/>
      <c r="DZB110" s="833"/>
      <c r="DZC110" s="833"/>
      <c r="DZD110" s="908"/>
      <c r="DZE110" s="838"/>
      <c r="DZF110" s="833"/>
      <c r="DZG110" s="833"/>
      <c r="DZH110" s="908"/>
      <c r="DZI110" s="838"/>
      <c r="DZJ110" s="833"/>
      <c r="DZK110" s="833"/>
      <c r="DZL110" s="908"/>
      <c r="DZM110" s="838"/>
      <c r="DZN110" s="833"/>
      <c r="DZO110" s="833"/>
      <c r="DZP110" s="908"/>
      <c r="DZQ110" s="838"/>
      <c r="DZR110" s="833"/>
      <c r="DZS110" s="833"/>
      <c r="DZT110" s="908"/>
      <c r="DZU110" s="838"/>
      <c r="DZV110" s="833"/>
      <c r="DZW110" s="833"/>
      <c r="DZX110" s="908"/>
      <c r="DZY110" s="838"/>
      <c r="DZZ110" s="833"/>
      <c r="EAA110" s="833"/>
      <c r="EAB110" s="908"/>
      <c r="EAC110" s="838"/>
      <c r="EAD110" s="833"/>
      <c r="EAE110" s="833"/>
      <c r="EAF110" s="908"/>
      <c r="EAG110" s="838"/>
      <c r="EAH110" s="833"/>
      <c r="EAI110" s="833"/>
      <c r="EAJ110" s="908"/>
      <c r="EAK110" s="838"/>
      <c r="EAL110" s="833"/>
      <c r="EAM110" s="833"/>
      <c r="EAN110" s="908"/>
      <c r="EAO110" s="838"/>
      <c r="EAP110" s="833"/>
      <c r="EAQ110" s="833"/>
      <c r="EAR110" s="908"/>
      <c r="EAS110" s="838"/>
      <c r="EAT110" s="833"/>
      <c r="EAU110" s="833"/>
      <c r="EAV110" s="908"/>
      <c r="EAW110" s="838"/>
      <c r="EAX110" s="833"/>
      <c r="EAY110" s="833"/>
      <c r="EAZ110" s="908"/>
      <c r="EBA110" s="838"/>
      <c r="EBB110" s="833"/>
      <c r="EBC110" s="833"/>
      <c r="EBD110" s="908"/>
      <c r="EBE110" s="838"/>
      <c r="EBF110" s="833"/>
      <c r="EBG110" s="833"/>
      <c r="EBH110" s="908"/>
      <c r="EBI110" s="838"/>
      <c r="EBJ110" s="833"/>
      <c r="EBK110" s="833"/>
      <c r="EBL110" s="908"/>
      <c r="EBM110" s="838"/>
      <c r="EBN110" s="833"/>
      <c r="EBO110" s="833"/>
      <c r="EBP110" s="908"/>
      <c r="EBQ110" s="838"/>
      <c r="EBR110" s="833"/>
      <c r="EBS110" s="833"/>
      <c r="EBT110" s="908"/>
      <c r="EBU110" s="838"/>
      <c r="EBV110" s="833"/>
      <c r="EBW110" s="833"/>
      <c r="EBX110" s="908"/>
      <c r="EBY110" s="838"/>
      <c r="EBZ110" s="833"/>
      <c r="ECA110" s="833"/>
      <c r="ECB110" s="908"/>
      <c r="ECC110" s="838"/>
      <c r="ECD110" s="833"/>
      <c r="ECE110" s="833"/>
      <c r="ECF110" s="908"/>
      <c r="ECG110" s="838"/>
      <c r="ECH110" s="833"/>
      <c r="ECI110" s="833"/>
      <c r="ECJ110" s="908"/>
      <c r="ECK110" s="838"/>
      <c r="ECL110" s="833"/>
      <c r="ECM110" s="833"/>
      <c r="ECN110" s="908"/>
      <c r="ECO110" s="838"/>
      <c r="ECP110" s="833"/>
      <c r="ECQ110" s="833"/>
      <c r="ECR110" s="908"/>
      <c r="ECS110" s="838"/>
      <c r="ECT110" s="833"/>
      <c r="ECU110" s="833"/>
      <c r="ECV110" s="908"/>
      <c r="ECW110" s="838"/>
      <c r="ECX110" s="833"/>
      <c r="ECY110" s="833"/>
      <c r="ECZ110" s="908"/>
      <c r="EDA110" s="838"/>
      <c r="EDB110" s="833"/>
      <c r="EDC110" s="833"/>
      <c r="EDD110" s="908"/>
      <c r="EDE110" s="838"/>
      <c r="EDF110" s="833"/>
      <c r="EDG110" s="833"/>
      <c r="EDH110" s="908"/>
      <c r="EDI110" s="838"/>
      <c r="EDJ110" s="833"/>
      <c r="EDK110" s="833"/>
      <c r="EDL110" s="908"/>
      <c r="EDM110" s="838"/>
      <c r="EDN110" s="833"/>
      <c r="EDO110" s="833"/>
      <c r="EDP110" s="908"/>
      <c r="EDQ110" s="838"/>
      <c r="EDR110" s="833"/>
      <c r="EDS110" s="833"/>
      <c r="EDT110" s="908"/>
      <c r="EDU110" s="838"/>
      <c r="EDV110" s="833"/>
      <c r="EDW110" s="833"/>
      <c r="EDX110" s="908"/>
      <c r="EDY110" s="838"/>
      <c r="EDZ110" s="833"/>
      <c r="EEA110" s="833"/>
      <c r="EEB110" s="908"/>
      <c r="EEC110" s="838"/>
      <c r="EED110" s="833"/>
      <c r="EEE110" s="833"/>
      <c r="EEF110" s="908"/>
      <c r="EEG110" s="838"/>
      <c r="EEH110" s="833"/>
      <c r="EEI110" s="833"/>
      <c r="EEJ110" s="908"/>
      <c r="EEK110" s="838"/>
      <c r="EEL110" s="833"/>
      <c r="EEM110" s="833"/>
      <c r="EEN110" s="908"/>
      <c r="EEO110" s="838"/>
      <c r="EEP110" s="833"/>
      <c r="EEQ110" s="833"/>
      <c r="EER110" s="908"/>
      <c r="EES110" s="838"/>
      <c r="EET110" s="833"/>
      <c r="EEU110" s="833"/>
      <c r="EEV110" s="908"/>
      <c r="EEW110" s="838"/>
      <c r="EEX110" s="833"/>
      <c r="EEY110" s="833"/>
      <c r="EEZ110" s="908"/>
      <c r="EFA110" s="838"/>
      <c r="EFB110" s="833"/>
      <c r="EFC110" s="833"/>
      <c r="EFD110" s="908"/>
      <c r="EFE110" s="838"/>
      <c r="EFF110" s="833"/>
      <c r="EFG110" s="833"/>
      <c r="EFH110" s="908"/>
      <c r="EFI110" s="838"/>
      <c r="EFJ110" s="833"/>
      <c r="EFK110" s="833"/>
      <c r="EFL110" s="908"/>
      <c r="EFM110" s="838"/>
      <c r="EFN110" s="833"/>
      <c r="EFO110" s="833"/>
      <c r="EFP110" s="908"/>
      <c r="EFQ110" s="838"/>
      <c r="EFR110" s="833"/>
      <c r="EFS110" s="833"/>
      <c r="EFT110" s="908"/>
      <c r="EFU110" s="838"/>
      <c r="EFV110" s="833"/>
      <c r="EFW110" s="833"/>
      <c r="EFX110" s="908"/>
      <c r="EFY110" s="838"/>
      <c r="EFZ110" s="833"/>
      <c r="EGA110" s="833"/>
      <c r="EGB110" s="908"/>
      <c r="EGC110" s="838"/>
      <c r="EGD110" s="833"/>
      <c r="EGE110" s="833"/>
      <c r="EGF110" s="908"/>
      <c r="EGG110" s="838"/>
      <c r="EGH110" s="833"/>
      <c r="EGI110" s="833"/>
      <c r="EGJ110" s="908"/>
      <c r="EGK110" s="838"/>
      <c r="EGL110" s="833"/>
      <c r="EGM110" s="833"/>
      <c r="EGN110" s="908"/>
      <c r="EGO110" s="838"/>
      <c r="EGP110" s="833"/>
      <c r="EGQ110" s="833"/>
      <c r="EGR110" s="908"/>
      <c r="EGS110" s="838"/>
      <c r="EGT110" s="833"/>
      <c r="EGU110" s="833"/>
      <c r="EGV110" s="908"/>
      <c r="EGW110" s="838"/>
      <c r="EGX110" s="833"/>
      <c r="EGY110" s="833"/>
      <c r="EGZ110" s="908"/>
      <c r="EHA110" s="838"/>
      <c r="EHB110" s="833"/>
      <c r="EHC110" s="833"/>
      <c r="EHD110" s="908"/>
      <c r="EHE110" s="838"/>
      <c r="EHF110" s="833"/>
      <c r="EHG110" s="833"/>
      <c r="EHH110" s="908"/>
      <c r="EHI110" s="838"/>
      <c r="EHJ110" s="833"/>
      <c r="EHK110" s="833"/>
      <c r="EHL110" s="908"/>
      <c r="EHM110" s="838"/>
      <c r="EHN110" s="833"/>
      <c r="EHO110" s="833"/>
      <c r="EHP110" s="908"/>
      <c r="EHQ110" s="838"/>
      <c r="EHR110" s="833"/>
      <c r="EHS110" s="833"/>
      <c r="EHT110" s="908"/>
      <c r="EHU110" s="838"/>
      <c r="EHV110" s="833"/>
      <c r="EHW110" s="833"/>
      <c r="EHX110" s="908"/>
      <c r="EHY110" s="838"/>
      <c r="EHZ110" s="833"/>
      <c r="EIA110" s="833"/>
      <c r="EIB110" s="908"/>
      <c r="EIC110" s="838"/>
      <c r="EID110" s="833"/>
      <c r="EIE110" s="833"/>
      <c r="EIF110" s="908"/>
      <c r="EIG110" s="838"/>
      <c r="EIH110" s="833"/>
      <c r="EII110" s="833"/>
      <c r="EIJ110" s="908"/>
      <c r="EIK110" s="838"/>
      <c r="EIL110" s="833"/>
      <c r="EIM110" s="833"/>
      <c r="EIN110" s="908"/>
      <c r="EIO110" s="838"/>
      <c r="EIP110" s="833"/>
      <c r="EIQ110" s="833"/>
      <c r="EIR110" s="908"/>
      <c r="EIS110" s="838"/>
      <c r="EIT110" s="833"/>
      <c r="EIU110" s="833"/>
      <c r="EIV110" s="908"/>
      <c r="EIW110" s="838"/>
      <c r="EIX110" s="833"/>
      <c r="EIY110" s="833"/>
      <c r="EIZ110" s="908"/>
      <c r="EJA110" s="838"/>
      <c r="EJB110" s="833"/>
      <c r="EJC110" s="833"/>
      <c r="EJD110" s="908"/>
      <c r="EJE110" s="838"/>
      <c r="EJF110" s="833"/>
      <c r="EJG110" s="833"/>
      <c r="EJH110" s="908"/>
      <c r="EJI110" s="838"/>
      <c r="EJJ110" s="833"/>
      <c r="EJK110" s="833"/>
      <c r="EJL110" s="908"/>
      <c r="EJM110" s="838"/>
      <c r="EJN110" s="833"/>
      <c r="EJO110" s="833"/>
      <c r="EJP110" s="908"/>
      <c r="EJQ110" s="838"/>
      <c r="EJR110" s="833"/>
      <c r="EJS110" s="833"/>
      <c r="EJT110" s="908"/>
      <c r="EJU110" s="838"/>
      <c r="EJV110" s="833"/>
      <c r="EJW110" s="833"/>
      <c r="EJX110" s="908"/>
      <c r="EJY110" s="838"/>
      <c r="EJZ110" s="833"/>
      <c r="EKA110" s="833"/>
      <c r="EKB110" s="908"/>
      <c r="EKC110" s="838"/>
      <c r="EKD110" s="833"/>
      <c r="EKE110" s="833"/>
      <c r="EKF110" s="908"/>
      <c r="EKG110" s="838"/>
      <c r="EKH110" s="833"/>
      <c r="EKI110" s="833"/>
      <c r="EKJ110" s="908"/>
      <c r="EKK110" s="838"/>
      <c r="EKL110" s="833"/>
      <c r="EKM110" s="833"/>
      <c r="EKN110" s="908"/>
      <c r="EKO110" s="838"/>
      <c r="EKP110" s="833"/>
      <c r="EKQ110" s="833"/>
      <c r="EKR110" s="908"/>
      <c r="EKS110" s="838"/>
      <c r="EKT110" s="833"/>
      <c r="EKU110" s="833"/>
      <c r="EKV110" s="908"/>
      <c r="EKW110" s="838"/>
      <c r="EKX110" s="833"/>
      <c r="EKY110" s="833"/>
      <c r="EKZ110" s="908"/>
      <c r="ELA110" s="838"/>
      <c r="ELB110" s="833"/>
      <c r="ELC110" s="833"/>
      <c r="ELD110" s="908"/>
      <c r="ELE110" s="838"/>
      <c r="ELF110" s="833"/>
      <c r="ELG110" s="833"/>
      <c r="ELH110" s="908"/>
      <c r="ELI110" s="838"/>
      <c r="ELJ110" s="833"/>
      <c r="ELK110" s="833"/>
      <c r="ELL110" s="908"/>
      <c r="ELM110" s="838"/>
      <c r="ELN110" s="833"/>
      <c r="ELO110" s="833"/>
      <c r="ELP110" s="908"/>
      <c r="ELQ110" s="838"/>
      <c r="ELR110" s="833"/>
      <c r="ELS110" s="833"/>
      <c r="ELT110" s="908"/>
      <c r="ELU110" s="838"/>
      <c r="ELV110" s="833"/>
      <c r="ELW110" s="833"/>
      <c r="ELX110" s="908"/>
      <c r="ELY110" s="838"/>
      <c r="ELZ110" s="833"/>
      <c r="EMA110" s="833"/>
      <c r="EMB110" s="908"/>
      <c r="EMC110" s="838"/>
      <c r="EMD110" s="833"/>
      <c r="EME110" s="833"/>
      <c r="EMF110" s="908"/>
      <c r="EMG110" s="838"/>
      <c r="EMH110" s="833"/>
      <c r="EMI110" s="833"/>
      <c r="EMJ110" s="908"/>
      <c r="EMK110" s="838"/>
      <c r="EML110" s="833"/>
      <c r="EMM110" s="833"/>
      <c r="EMN110" s="908"/>
      <c r="EMO110" s="838"/>
      <c r="EMP110" s="833"/>
      <c r="EMQ110" s="833"/>
      <c r="EMR110" s="908"/>
      <c r="EMS110" s="838"/>
      <c r="EMT110" s="833"/>
      <c r="EMU110" s="833"/>
      <c r="EMV110" s="908"/>
      <c r="EMW110" s="838"/>
      <c r="EMX110" s="833"/>
      <c r="EMY110" s="833"/>
      <c r="EMZ110" s="908"/>
      <c r="ENA110" s="838"/>
      <c r="ENB110" s="833"/>
      <c r="ENC110" s="833"/>
      <c r="END110" s="908"/>
      <c r="ENE110" s="838"/>
      <c r="ENF110" s="833"/>
      <c r="ENG110" s="833"/>
      <c r="ENH110" s="908"/>
      <c r="ENI110" s="838"/>
      <c r="ENJ110" s="833"/>
      <c r="ENK110" s="833"/>
      <c r="ENL110" s="908"/>
      <c r="ENM110" s="838"/>
      <c r="ENN110" s="833"/>
      <c r="ENO110" s="833"/>
      <c r="ENP110" s="908"/>
      <c r="ENQ110" s="838"/>
      <c r="ENR110" s="833"/>
      <c r="ENS110" s="833"/>
      <c r="ENT110" s="908"/>
      <c r="ENU110" s="838"/>
      <c r="ENV110" s="833"/>
      <c r="ENW110" s="833"/>
      <c r="ENX110" s="908"/>
      <c r="ENY110" s="838"/>
      <c r="ENZ110" s="833"/>
      <c r="EOA110" s="833"/>
      <c r="EOB110" s="908"/>
      <c r="EOC110" s="838"/>
      <c r="EOD110" s="833"/>
      <c r="EOE110" s="833"/>
      <c r="EOF110" s="908"/>
      <c r="EOG110" s="838"/>
      <c r="EOH110" s="833"/>
      <c r="EOI110" s="833"/>
      <c r="EOJ110" s="908"/>
      <c r="EOK110" s="838"/>
      <c r="EOL110" s="833"/>
      <c r="EOM110" s="833"/>
      <c r="EON110" s="908"/>
      <c r="EOO110" s="838"/>
      <c r="EOP110" s="833"/>
      <c r="EOQ110" s="833"/>
      <c r="EOR110" s="908"/>
      <c r="EOS110" s="838"/>
      <c r="EOT110" s="833"/>
      <c r="EOU110" s="833"/>
      <c r="EOV110" s="908"/>
      <c r="EOW110" s="838"/>
      <c r="EOX110" s="833"/>
      <c r="EOY110" s="833"/>
      <c r="EOZ110" s="908"/>
      <c r="EPA110" s="838"/>
      <c r="EPB110" s="833"/>
      <c r="EPC110" s="833"/>
      <c r="EPD110" s="908"/>
      <c r="EPE110" s="838"/>
      <c r="EPF110" s="833"/>
      <c r="EPG110" s="833"/>
      <c r="EPH110" s="908"/>
      <c r="EPI110" s="838"/>
      <c r="EPJ110" s="833"/>
      <c r="EPK110" s="833"/>
      <c r="EPL110" s="908"/>
      <c r="EPM110" s="838"/>
      <c r="EPN110" s="833"/>
      <c r="EPO110" s="833"/>
      <c r="EPP110" s="908"/>
      <c r="EPQ110" s="838"/>
      <c r="EPR110" s="833"/>
      <c r="EPS110" s="833"/>
      <c r="EPT110" s="908"/>
      <c r="EPU110" s="838"/>
      <c r="EPV110" s="833"/>
      <c r="EPW110" s="833"/>
      <c r="EPX110" s="908"/>
      <c r="EPY110" s="838"/>
      <c r="EPZ110" s="833"/>
      <c r="EQA110" s="833"/>
      <c r="EQB110" s="908"/>
      <c r="EQC110" s="838"/>
      <c r="EQD110" s="833"/>
      <c r="EQE110" s="833"/>
      <c r="EQF110" s="908"/>
      <c r="EQG110" s="838"/>
      <c r="EQH110" s="833"/>
      <c r="EQI110" s="833"/>
      <c r="EQJ110" s="908"/>
      <c r="EQK110" s="838"/>
      <c r="EQL110" s="833"/>
      <c r="EQM110" s="833"/>
      <c r="EQN110" s="908"/>
      <c r="EQO110" s="838"/>
      <c r="EQP110" s="833"/>
      <c r="EQQ110" s="833"/>
      <c r="EQR110" s="908"/>
      <c r="EQS110" s="838"/>
      <c r="EQT110" s="833"/>
      <c r="EQU110" s="833"/>
      <c r="EQV110" s="908"/>
      <c r="EQW110" s="838"/>
      <c r="EQX110" s="833"/>
      <c r="EQY110" s="833"/>
      <c r="EQZ110" s="908"/>
      <c r="ERA110" s="838"/>
      <c r="ERB110" s="833"/>
      <c r="ERC110" s="833"/>
      <c r="ERD110" s="908"/>
      <c r="ERE110" s="838"/>
      <c r="ERF110" s="833"/>
      <c r="ERG110" s="833"/>
      <c r="ERH110" s="908"/>
      <c r="ERI110" s="838"/>
      <c r="ERJ110" s="833"/>
      <c r="ERK110" s="833"/>
      <c r="ERL110" s="908"/>
      <c r="ERM110" s="838"/>
      <c r="ERN110" s="833"/>
      <c r="ERO110" s="833"/>
      <c r="ERP110" s="908"/>
      <c r="ERQ110" s="838"/>
      <c r="ERR110" s="833"/>
      <c r="ERS110" s="833"/>
      <c r="ERT110" s="908"/>
      <c r="ERU110" s="838"/>
      <c r="ERV110" s="833"/>
      <c r="ERW110" s="833"/>
      <c r="ERX110" s="908"/>
      <c r="ERY110" s="838"/>
      <c r="ERZ110" s="833"/>
      <c r="ESA110" s="833"/>
      <c r="ESB110" s="908"/>
      <c r="ESC110" s="838"/>
      <c r="ESD110" s="833"/>
      <c r="ESE110" s="833"/>
      <c r="ESF110" s="908"/>
      <c r="ESG110" s="838"/>
      <c r="ESH110" s="833"/>
      <c r="ESI110" s="833"/>
      <c r="ESJ110" s="908"/>
      <c r="ESK110" s="838"/>
      <c r="ESL110" s="833"/>
      <c r="ESM110" s="833"/>
      <c r="ESN110" s="908"/>
      <c r="ESO110" s="838"/>
      <c r="ESP110" s="833"/>
      <c r="ESQ110" s="833"/>
      <c r="ESR110" s="908"/>
      <c r="ESS110" s="838"/>
      <c r="EST110" s="833"/>
      <c r="ESU110" s="833"/>
      <c r="ESV110" s="908"/>
      <c r="ESW110" s="838"/>
      <c r="ESX110" s="833"/>
      <c r="ESY110" s="833"/>
      <c r="ESZ110" s="908"/>
      <c r="ETA110" s="838"/>
      <c r="ETB110" s="833"/>
      <c r="ETC110" s="833"/>
      <c r="ETD110" s="908"/>
      <c r="ETE110" s="838"/>
      <c r="ETF110" s="833"/>
      <c r="ETG110" s="833"/>
      <c r="ETH110" s="908"/>
      <c r="ETI110" s="838"/>
      <c r="ETJ110" s="833"/>
      <c r="ETK110" s="833"/>
      <c r="ETL110" s="908"/>
      <c r="ETM110" s="838"/>
      <c r="ETN110" s="833"/>
      <c r="ETO110" s="833"/>
      <c r="ETP110" s="908"/>
      <c r="ETQ110" s="838"/>
      <c r="ETR110" s="833"/>
      <c r="ETS110" s="833"/>
      <c r="ETT110" s="908"/>
      <c r="ETU110" s="838"/>
      <c r="ETV110" s="833"/>
      <c r="ETW110" s="833"/>
      <c r="ETX110" s="908"/>
      <c r="ETY110" s="838"/>
      <c r="ETZ110" s="833"/>
      <c r="EUA110" s="833"/>
      <c r="EUB110" s="908"/>
      <c r="EUC110" s="838"/>
      <c r="EUD110" s="833"/>
      <c r="EUE110" s="833"/>
      <c r="EUF110" s="908"/>
      <c r="EUG110" s="838"/>
      <c r="EUH110" s="833"/>
      <c r="EUI110" s="833"/>
      <c r="EUJ110" s="908"/>
      <c r="EUK110" s="838"/>
      <c r="EUL110" s="833"/>
      <c r="EUM110" s="833"/>
      <c r="EUN110" s="908"/>
      <c r="EUO110" s="838"/>
      <c r="EUP110" s="833"/>
      <c r="EUQ110" s="833"/>
      <c r="EUR110" s="908"/>
      <c r="EUS110" s="838"/>
      <c r="EUT110" s="833"/>
      <c r="EUU110" s="833"/>
      <c r="EUV110" s="908"/>
      <c r="EUW110" s="838"/>
      <c r="EUX110" s="833"/>
      <c r="EUY110" s="833"/>
      <c r="EUZ110" s="908"/>
      <c r="EVA110" s="838"/>
      <c r="EVB110" s="833"/>
      <c r="EVC110" s="833"/>
      <c r="EVD110" s="908"/>
      <c r="EVE110" s="838"/>
      <c r="EVF110" s="833"/>
      <c r="EVG110" s="833"/>
      <c r="EVH110" s="908"/>
      <c r="EVI110" s="838"/>
      <c r="EVJ110" s="833"/>
      <c r="EVK110" s="833"/>
      <c r="EVL110" s="908"/>
      <c r="EVM110" s="838"/>
      <c r="EVN110" s="833"/>
      <c r="EVO110" s="833"/>
      <c r="EVP110" s="908"/>
      <c r="EVQ110" s="838"/>
      <c r="EVR110" s="833"/>
      <c r="EVS110" s="833"/>
      <c r="EVT110" s="908"/>
      <c r="EVU110" s="838"/>
      <c r="EVV110" s="833"/>
      <c r="EVW110" s="833"/>
      <c r="EVX110" s="908"/>
      <c r="EVY110" s="838"/>
      <c r="EVZ110" s="833"/>
      <c r="EWA110" s="833"/>
      <c r="EWB110" s="908"/>
      <c r="EWC110" s="838"/>
      <c r="EWD110" s="833"/>
      <c r="EWE110" s="833"/>
      <c r="EWF110" s="908"/>
      <c r="EWG110" s="838"/>
      <c r="EWH110" s="833"/>
      <c r="EWI110" s="833"/>
      <c r="EWJ110" s="908"/>
      <c r="EWK110" s="838"/>
      <c r="EWL110" s="833"/>
      <c r="EWM110" s="833"/>
      <c r="EWN110" s="908"/>
      <c r="EWO110" s="838"/>
      <c r="EWP110" s="833"/>
      <c r="EWQ110" s="833"/>
      <c r="EWR110" s="908"/>
      <c r="EWS110" s="838"/>
      <c r="EWT110" s="833"/>
      <c r="EWU110" s="833"/>
      <c r="EWV110" s="908"/>
      <c r="EWW110" s="838"/>
      <c r="EWX110" s="833"/>
      <c r="EWY110" s="833"/>
      <c r="EWZ110" s="908"/>
      <c r="EXA110" s="838"/>
      <c r="EXB110" s="833"/>
      <c r="EXC110" s="833"/>
      <c r="EXD110" s="908"/>
      <c r="EXE110" s="838"/>
      <c r="EXF110" s="833"/>
      <c r="EXG110" s="833"/>
      <c r="EXH110" s="908"/>
      <c r="EXI110" s="838"/>
      <c r="EXJ110" s="833"/>
      <c r="EXK110" s="833"/>
      <c r="EXL110" s="908"/>
      <c r="EXM110" s="838"/>
      <c r="EXN110" s="833"/>
      <c r="EXO110" s="833"/>
      <c r="EXP110" s="908"/>
      <c r="EXQ110" s="838"/>
      <c r="EXR110" s="833"/>
      <c r="EXS110" s="833"/>
      <c r="EXT110" s="908"/>
      <c r="EXU110" s="838"/>
      <c r="EXV110" s="833"/>
      <c r="EXW110" s="833"/>
      <c r="EXX110" s="908"/>
      <c r="EXY110" s="838"/>
      <c r="EXZ110" s="833"/>
      <c r="EYA110" s="833"/>
      <c r="EYB110" s="908"/>
      <c r="EYC110" s="838"/>
      <c r="EYD110" s="833"/>
      <c r="EYE110" s="833"/>
      <c r="EYF110" s="908"/>
      <c r="EYG110" s="838"/>
      <c r="EYH110" s="833"/>
      <c r="EYI110" s="833"/>
      <c r="EYJ110" s="908"/>
      <c r="EYK110" s="838"/>
      <c r="EYL110" s="833"/>
      <c r="EYM110" s="833"/>
      <c r="EYN110" s="908"/>
      <c r="EYO110" s="838"/>
      <c r="EYP110" s="833"/>
      <c r="EYQ110" s="833"/>
      <c r="EYR110" s="908"/>
      <c r="EYS110" s="838"/>
      <c r="EYT110" s="833"/>
      <c r="EYU110" s="833"/>
      <c r="EYV110" s="908"/>
      <c r="EYW110" s="838"/>
      <c r="EYX110" s="833"/>
      <c r="EYY110" s="833"/>
      <c r="EYZ110" s="908"/>
      <c r="EZA110" s="838"/>
      <c r="EZB110" s="833"/>
      <c r="EZC110" s="833"/>
      <c r="EZD110" s="908"/>
      <c r="EZE110" s="838"/>
      <c r="EZF110" s="833"/>
      <c r="EZG110" s="833"/>
      <c r="EZH110" s="908"/>
      <c r="EZI110" s="838"/>
      <c r="EZJ110" s="833"/>
      <c r="EZK110" s="833"/>
      <c r="EZL110" s="908"/>
      <c r="EZM110" s="838"/>
      <c r="EZN110" s="833"/>
      <c r="EZO110" s="833"/>
      <c r="EZP110" s="908"/>
      <c r="EZQ110" s="838"/>
      <c r="EZR110" s="833"/>
      <c r="EZS110" s="833"/>
      <c r="EZT110" s="908"/>
      <c r="EZU110" s="838"/>
      <c r="EZV110" s="833"/>
      <c r="EZW110" s="833"/>
      <c r="EZX110" s="908"/>
      <c r="EZY110" s="838"/>
      <c r="EZZ110" s="833"/>
      <c r="FAA110" s="833"/>
      <c r="FAB110" s="908"/>
      <c r="FAC110" s="838"/>
      <c r="FAD110" s="833"/>
      <c r="FAE110" s="833"/>
      <c r="FAF110" s="908"/>
      <c r="FAG110" s="838"/>
      <c r="FAH110" s="833"/>
      <c r="FAI110" s="833"/>
      <c r="FAJ110" s="908"/>
      <c r="FAK110" s="838"/>
      <c r="FAL110" s="833"/>
      <c r="FAM110" s="833"/>
      <c r="FAN110" s="908"/>
      <c r="FAO110" s="838"/>
      <c r="FAP110" s="833"/>
      <c r="FAQ110" s="833"/>
      <c r="FAR110" s="908"/>
      <c r="FAS110" s="838"/>
      <c r="FAT110" s="833"/>
      <c r="FAU110" s="833"/>
      <c r="FAV110" s="908"/>
      <c r="FAW110" s="838"/>
      <c r="FAX110" s="833"/>
      <c r="FAY110" s="833"/>
      <c r="FAZ110" s="908"/>
      <c r="FBA110" s="838"/>
      <c r="FBB110" s="833"/>
      <c r="FBC110" s="833"/>
      <c r="FBD110" s="908"/>
      <c r="FBE110" s="838"/>
      <c r="FBF110" s="833"/>
      <c r="FBG110" s="833"/>
      <c r="FBH110" s="908"/>
      <c r="FBI110" s="838"/>
      <c r="FBJ110" s="833"/>
      <c r="FBK110" s="833"/>
      <c r="FBL110" s="908"/>
      <c r="FBM110" s="838"/>
      <c r="FBN110" s="833"/>
      <c r="FBO110" s="833"/>
      <c r="FBP110" s="908"/>
      <c r="FBQ110" s="838"/>
      <c r="FBR110" s="833"/>
      <c r="FBS110" s="833"/>
      <c r="FBT110" s="908"/>
      <c r="FBU110" s="838"/>
      <c r="FBV110" s="833"/>
      <c r="FBW110" s="833"/>
      <c r="FBX110" s="908"/>
      <c r="FBY110" s="838"/>
      <c r="FBZ110" s="833"/>
      <c r="FCA110" s="833"/>
      <c r="FCB110" s="908"/>
      <c r="FCC110" s="838"/>
      <c r="FCD110" s="833"/>
      <c r="FCE110" s="833"/>
      <c r="FCF110" s="908"/>
      <c r="FCG110" s="838"/>
      <c r="FCH110" s="833"/>
      <c r="FCI110" s="833"/>
      <c r="FCJ110" s="908"/>
      <c r="FCK110" s="838"/>
      <c r="FCL110" s="833"/>
      <c r="FCM110" s="833"/>
      <c r="FCN110" s="908"/>
      <c r="FCO110" s="838"/>
      <c r="FCP110" s="833"/>
      <c r="FCQ110" s="833"/>
      <c r="FCR110" s="908"/>
      <c r="FCS110" s="838"/>
      <c r="FCT110" s="833"/>
      <c r="FCU110" s="833"/>
      <c r="FCV110" s="908"/>
      <c r="FCW110" s="838"/>
      <c r="FCX110" s="833"/>
      <c r="FCY110" s="833"/>
      <c r="FCZ110" s="908"/>
      <c r="FDA110" s="838"/>
      <c r="FDB110" s="833"/>
      <c r="FDC110" s="833"/>
      <c r="FDD110" s="908"/>
      <c r="FDE110" s="838"/>
      <c r="FDF110" s="833"/>
      <c r="FDG110" s="833"/>
      <c r="FDH110" s="908"/>
      <c r="FDI110" s="838"/>
      <c r="FDJ110" s="833"/>
      <c r="FDK110" s="833"/>
      <c r="FDL110" s="908"/>
      <c r="FDM110" s="838"/>
      <c r="FDN110" s="833"/>
      <c r="FDO110" s="833"/>
      <c r="FDP110" s="908"/>
      <c r="FDQ110" s="838"/>
      <c r="FDR110" s="833"/>
      <c r="FDS110" s="833"/>
      <c r="FDT110" s="908"/>
      <c r="FDU110" s="838"/>
      <c r="FDV110" s="833"/>
      <c r="FDW110" s="833"/>
      <c r="FDX110" s="908"/>
      <c r="FDY110" s="838"/>
      <c r="FDZ110" s="833"/>
      <c r="FEA110" s="833"/>
      <c r="FEB110" s="908"/>
      <c r="FEC110" s="838"/>
      <c r="FED110" s="833"/>
      <c r="FEE110" s="833"/>
      <c r="FEF110" s="908"/>
      <c r="FEG110" s="838"/>
      <c r="FEH110" s="833"/>
      <c r="FEI110" s="833"/>
      <c r="FEJ110" s="908"/>
      <c r="FEK110" s="838"/>
      <c r="FEL110" s="833"/>
      <c r="FEM110" s="833"/>
      <c r="FEN110" s="908"/>
      <c r="FEO110" s="838"/>
      <c r="FEP110" s="833"/>
      <c r="FEQ110" s="833"/>
      <c r="FER110" s="908"/>
      <c r="FES110" s="838"/>
      <c r="FET110" s="833"/>
      <c r="FEU110" s="833"/>
      <c r="FEV110" s="908"/>
      <c r="FEW110" s="838"/>
      <c r="FEX110" s="833"/>
      <c r="FEY110" s="833"/>
      <c r="FEZ110" s="908"/>
      <c r="FFA110" s="838"/>
      <c r="FFB110" s="833"/>
      <c r="FFC110" s="833"/>
      <c r="FFD110" s="908"/>
      <c r="FFE110" s="838"/>
      <c r="FFF110" s="833"/>
      <c r="FFG110" s="833"/>
      <c r="FFH110" s="908"/>
      <c r="FFI110" s="838"/>
      <c r="FFJ110" s="833"/>
      <c r="FFK110" s="833"/>
      <c r="FFL110" s="908"/>
      <c r="FFM110" s="838"/>
      <c r="FFN110" s="833"/>
      <c r="FFO110" s="833"/>
      <c r="FFP110" s="908"/>
      <c r="FFQ110" s="838"/>
      <c r="FFR110" s="833"/>
      <c r="FFS110" s="833"/>
      <c r="FFT110" s="908"/>
      <c r="FFU110" s="838"/>
      <c r="FFV110" s="833"/>
      <c r="FFW110" s="833"/>
      <c r="FFX110" s="908"/>
      <c r="FFY110" s="838"/>
      <c r="FFZ110" s="833"/>
      <c r="FGA110" s="833"/>
      <c r="FGB110" s="908"/>
      <c r="FGC110" s="838"/>
      <c r="FGD110" s="833"/>
      <c r="FGE110" s="833"/>
      <c r="FGF110" s="908"/>
      <c r="FGG110" s="838"/>
      <c r="FGH110" s="833"/>
      <c r="FGI110" s="833"/>
      <c r="FGJ110" s="908"/>
      <c r="FGK110" s="838"/>
      <c r="FGL110" s="833"/>
      <c r="FGM110" s="833"/>
      <c r="FGN110" s="908"/>
      <c r="FGO110" s="838"/>
      <c r="FGP110" s="833"/>
      <c r="FGQ110" s="833"/>
      <c r="FGR110" s="908"/>
      <c r="FGS110" s="838"/>
      <c r="FGT110" s="833"/>
      <c r="FGU110" s="833"/>
      <c r="FGV110" s="908"/>
      <c r="FGW110" s="838"/>
      <c r="FGX110" s="833"/>
      <c r="FGY110" s="833"/>
      <c r="FGZ110" s="908"/>
      <c r="FHA110" s="838"/>
      <c r="FHB110" s="833"/>
      <c r="FHC110" s="833"/>
      <c r="FHD110" s="908"/>
      <c r="FHE110" s="838"/>
      <c r="FHF110" s="833"/>
      <c r="FHG110" s="833"/>
      <c r="FHH110" s="908"/>
      <c r="FHI110" s="838"/>
      <c r="FHJ110" s="833"/>
      <c r="FHK110" s="833"/>
      <c r="FHL110" s="908"/>
      <c r="FHM110" s="838"/>
      <c r="FHN110" s="833"/>
      <c r="FHO110" s="833"/>
      <c r="FHP110" s="908"/>
      <c r="FHQ110" s="838"/>
      <c r="FHR110" s="833"/>
      <c r="FHS110" s="833"/>
      <c r="FHT110" s="908"/>
      <c r="FHU110" s="838"/>
      <c r="FHV110" s="833"/>
      <c r="FHW110" s="833"/>
      <c r="FHX110" s="908"/>
      <c r="FHY110" s="838"/>
      <c r="FHZ110" s="833"/>
      <c r="FIA110" s="833"/>
      <c r="FIB110" s="908"/>
      <c r="FIC110" s="838"/>
      <c r="FID110" s="833"/>
      <c r="FIE110" s="833"/>
      <c r="FIF110" s="908"/>
      <c r="FIG110" s="838"/>
      <c r="FIH110" s="833"/>
      <c r="FII110" s="833"/>
      <c r="FIJ110" s="908"/>
      <c r="FIK110" s="838"/>
      <c r="FIL110" s="833"/>
      <c r="FIM110" s="833"/>
      <c r="FIN110" s="908"/>
      <c r="FIO110" s="838"/>
      <c r="FIP110" s="833"/>
      <c r="FIQ110" s="833"/>
      <c r="FIR110" s="908"/>
      <c r="FIS110" s="838"/>
      <c r="FIT110" s="833"/>
      <c r="FIU110" s="833"/>
      <c r="FIV110" s="908"/>
      <c r="FIW110" s="838"/>
      <c r="FIX110" s="833"/>
      <c r="FIY110" s="833"/>
      <c r="FIZ110" s="908"/>
      <c r="FJA110" s="838"/>
      <c r="FJB110" s="833"/>
      <c r="FJC110" s="833"/>
      <c r="FJD110" s="908"/>
      <c r="FJE110" s="838"/>
      <c r="FJF110" s="833"/>
      <c r="FJG110" s="833"/>
      <c r="FJH110" s="908"/>
      <c r="FJI110" s="838"/>
      <c r="FJJ110" s="833"/>
      <c r="FJK110" s="833"/>
      <c r="FJL110" s="908"/>
      <c r="FJM110" s="838"/>
      <c r="FJN110" s="833"/>
      <c r="FJO110" s="833"/>
      <c r="FJP110" s="908"/>
      <c r="FJQ110" s="838"/>
      <c r="FJR110" s="833"/>
      <c r="FJS110" s="833"/>
      <c r="FJT110" s="908"/>
      <c r="FJU110" s="838"/>
      <c r="FJV110" s="833"/>
      <c r="FJW110" s="833"/>
      <c r="FJX110" s="908"/>
      <c r="FJY110" s="838"/>
      <c r="FJZ110" s="833"/>
      <c r="FKA110" s="833"/>
      <c r="FKB110" s="908"/>
      <c r="FKC110" s="838"/>
      <c r="FKD110" s="833"/>
      <c r="FKE110" s="833"/>
      <c r="FKF110" s="908"/>
      <c r="FKG110" s="838"/>
      <c r="FKH110" s="833"/>
      <c r="FKI110" s="833"/>
      <c r="FKJ110" s="908"/>
      <c r="FKK110" s="838"/>
      <c r="FKL110" s="833"/>
      <c r="FKM110" s="833"/>
      <c r="FKN110" s="908"/>
      <c r="FKO110" s="838"/>
      <c r="FKP110" s="833"/>
      <c r="FKQ110" s="833"/>
      <c r="FKR110" s="908"/>
      <c r="FKS110" s="838"/>
      <c r="FKT110" s="833"/>
      <c r="FKU110" s="833"/>
      <c r="FKV110" s="908"/>
      <c r="FKW110" s="838"/>
      <c r="FKX110" s="833"/>
      <c r="FKY110" s="833"/>
      <c r="FKZ110" s="908"/>
      <c r="FLA110" s="838"/>
      <c r="FLB110" s="833"/>
      <c r="FLC110" s="833"/>
      <c r="FLD110" s="908"/>
      <c r="FLE110" s="838"/>
      <c r="FLF110" s="833"/>
      <c r="FLG110" s="833"/>
      <c r="FLH110" s="908"/>
      <c r="FLI110" s="838"/>
      <c r="FLJ110" s="833"/>
      <c r="FLK110" s="833"/>
      <c r="FLL110" s="908"/>
      <c r="FLM110" s="838"/>
      <c r="FLN110" s="833"/>
      <c r="FLO110" s="833"/>
      <c r="FLP110" s="908"/>
      <c r="FLQ110" s="838"/>
      <c r="FLR110" s="833"/>
      <c r="FLS110" s="833"/>
      <c r="FLT110" s="908"/>
      <c r="FLU110" s="838"/>
      <c r="FLV110" s="833"/>
      <c r="FLW110" s="833"/>
      <c r="FLX110" s="908"/>
      <c r="FLY110" s="838"/>
      <c r="FLZ110" s="833"/>
      <c r="FMA110" s="833"/>
      <c r="FMB110" s="908"/>
      <c r="FMC110" s="838"/>
      <c r="FMD110" s="833"/>
      <c r="FME110" s="833"/>
      <c r="FMF110" s="908"/>
      <c r="FMG110" s="838"/>
      <c r="FMH110" s="833"/>
      <c r="FMI110" s="833"/>
      <c r="FMJ110" s="908"/>
      <c r="FMK110" s="838"/>
      <c r="FML110" s="833"/>
      <c r="FMM110" s="833"/>
      <c r="FMN110" s="908"/>
      <c r="FMO110" s="838"/>
      <c r="FMP110" s="833"/>
      <c r="FMQ110" s="833"/>
      <c r="FMR110" s="908"/>
      <c r="FMS110" s="838"/>
      <c r="FMT110" s="833"/>
      <c r="FMU110" s="833"/>
      <c r="FMV110" s="908"/>
      <c r="FMW110" s="838"/>
      <c r="FMX110" s="833"/>
      <c r="FMY110" s="833"/>
      <c r="FMZ110" s="908"/>
      <c r="FNA110" s="838"/>
      <c r="FNB110" s="833"/>
      <c r="FNC110" s="833"/>
      <c r="FND110" s="908"/>
      <c r="FNE110" s="838"/>
      <c r="FNF110" s="833"/>
      <c r="FNG110" s="833"/>
      <c r="FNH110" s="908"/>
      <c r="FNI110" s="838"/>
      <c r="FNJ110" s="833"/>
      <c r="FNK110" s="833"/>
      <c r="FNL110" s="908"/>
      <c r="FNM110" s="838"/>
      <c r="FNN110" s="833"/>
      <c r="FNO110" s="833"/>
      <c r="FNP110" s="908"/>
      <c r="FNQ110" s="838"/>
      <c r="FNR110" s="833"/>
      <c r="FNS110" s="833"/>
      <c r="FNT110" s="908"/>
      <c r="FNU110" s="838"/>
      <c r="FNV110" s="833"/>
      <c r="FNW110" s="833"/>
      <c r="FNX110" s="908"/>
      <c r="FNY110" s="838"/>
      <c r="FNZ110" s="833"/>
      <c r="FOA110" s="833"/>
      <c r="FOB110" s="908"/>
      <c r="FOC110" s="838"/>
      <c r="FOD110" s="833"/>
      <c r="FOE110" s="833"/>
      <c r="FOF110" s="908"/>
      <c r="FOG110" s="838"/>
      <c r="FOH110" s="833"/>
      <c r="FOI110" s="833"/>
      <c r="FOJ110" s="908"/>
      <c r="FOK110" s="838"/>
      <c r="FOL110" s="833"/>
      <c r="FOM110" s="833"/>
      <c r="FON110" s="908"/>
      <c r="FOO110" s="838"/>
      <c r="FOP110" s="833"/>
      <c r="FOQ110" s="833"/>
      <c r="FOR110" s="908"/>
      <c r="FOS110" s="838"/>
      <c r="FOT110" s="833"/>
      <c r="FOU110" s="833"/>
      <c r="FOV110" s="908"/>
      <c r="FOW110" s="838"/>
      <c r="FOX110" s="833"/>
      <c r="FOY110" s="833"/>
      <c r="FOZ110" s="908"/>
      <c r="FPA110" s="838"/>
      <c r="FPB110" s="833"/>
      <c r="FPC110" s="833"/>
      <c r="FPD110" s="908"/>
      <c r="FPE110" s="838"/>
      <c r="FPF110" s="833"/>
      <c r="FPG110" s="833"/>
      <c r="FPH110" s="908"/>
      <c r="FPI110" s="838"/>
      <c r="FPJ110" s="833"/>
      <c r="FPK110" s="833"/>
      <c r="FPL110" s="908"/>
      <c r="FPM110" s="838"/>
      <c r="FPN110" s="833"/>
      <c r="FPO110" s="833"/>
      <c r="FPP110" s="908"/>
      <c r="FPQ110" s="838"/>
      <c r="FPR110" s="833"/>
      <c r="FPS110" s="833"/>
      <c r="FPT110" s="908"/>
      <c r="FPU110" s="838"/>
      <c r="FPV110" s="833"/>
      <c r="FPW110" s="833"/>
      <c r="FPX110" s="908"/>
      <c r="FPY110" s="838"/>
      <c r="FPZ110" s="833"/>
      <c r="FQA110" s="833"/>
      <c r="FQB110" s="908"/>
      <c r="FQC110" s="838"/>
      <c r="FQD110" s="833"/>
      <c r="FQE110" s="833"/>
      <c r="FQF110" s="908"/>
      <c r="FQG110" s="838"/>
      <c r="FQH110" s="833"/>
      <c r="FQI110" s="833"/>
      <c r="FQJ110" s="908"/>
      <c r="FQK110" s="838"/>
      <c r="FQL110" s="833"/>
      <c r="FQM110" s="833"/>
      <c r="FQN110" s="908"/>
      <c r="FQO110" s="838"/>
      <c r="FQP110" s="833"/>
      <c r="FQQ110" s="833"/>
      <c r="FQR110" s="908"/>
      <c r="FQS110" s="838"/>
      <c r="FQT110" s="833"/>
      <c r="FQU110" s="833"/>
      <c r="FQV110" s="908"/>
      <c r="FQW110" s="838"/>
      <c r="FQX110" s="833"/>
      <c r="FQY110" s="833"/>
      <c r="FQZ110" s="908"/>
      <c r="FRA110" s="838"/>
      <c r="FRB110" s="833"/>
      <c r="FRC110" s="833"/>
      <c r="FRD110" s="908"/>
      <c r="FRE110" s="838"/>
      <c r="FRF110" s="833"/>
      <c r="FRG110" s="833"/>
      <c r="FRH110" s="908"/>
      <c r="FRI110" s="838"/>
      <c r="FRJ110" s="833"/>
      <c r="FRK110" s="833"/>
      <c r="FRL110" s="908"/>
      <c r="FRM110" s="838"/>
      <c r="FRN110" s="833"/>
      <c r="FRO110" s="833"/>
      <c r="FRP110" s="908"/>
      <c r="FRQ110" s="838"/>
      <c r="FRR110" s="833"/>
      <c r="FRS110" s="833"/>
      <c r="FRT110" s="908"/>
      <c r="FRU110" s="838"/>
      <c r="FRV110" s="833"/>
      <c r="FRW110" s="833"/>
      <c r="FRX110" s="908"/>
      <c r="FRY110" s="838"/>
      <c r="FRZ110" s="833"/>
      <c r="FSA110" s="833"/>
      <c r="FSB110" s="908"/>
      <c r="FSC110" s="838"/>
      <c r="FSD110" s="833"/>
      <c r="FSE110" s="833"/>
      <c r="FSF110" s="908"/>
      <c r="FSG110" s="838"/>
      <c r="FSH110" s="833"/>
      <c r="FSI110" s="833"/>
      <c r="FSJ110" s="908"/>
      <c r="FSK110" s="838"/>
      <c r="FSL110" s="833"/>
      <c r="FSM110" s="833"/>
      <c r="FSN110" s="908"/>
      <c r="FSO110" s="838"/>
      <c r="FSP110" s="833"/>
      <c r="FSQ110" s="833"/>
      <c r="FSR110" s="908"/>
      <c r="FSS110" s="838"/>
      <c r="FST110" s="833"/>
      <c r="FSU110" s="833"/>
      <c r="FSV110" s="908"/>
      <c r="FSW110" s="838"/>
      <c r="FSX110" s="833"/>
      <c r="FSY110" s="833"/>
      <c r="FSZ110" s="908"/>
      <c r="FTA110" s="838"/>
      <c r="FTB110" s="833"/>
      <c r="FTC110" s="833"/>
      <c r="FTD110" s="908"/>
      <c r="FTE110" s="838"/>
      <c r="FTF110" s="833"/>
      <c r="FTG110" s="833"/>
      <c r="FTH110" s="908"/>
      <c r="FTI110" s="838"/>
      <c r="FTJ110" s="833"/>
      <c r="FTK110" s="833"/>
      <c r="FTL110" s="908"/>
      <c r="FTM110" s="838"/>
      <c r="FTN110" s="833"/>
      <c r="FTO110" s="833"/>
      <c r="FTP110" s="908"/>
      <c r="FTQ110" s="838"/>
      <c r="FTR110" s="833"/>
      <c r="FTS110" s="833"/>
      <c r="FTT110" s="908"/>
      <c r="FTU110" s="838"/>
      <c r="FTV110" s="833"/>
      <c r="FTW110" s="833"/>
      <c r="FTX110" s="908"/>
      <c r="FTY110" s="838"/>
      <c r="FTZ110" s="833"/>
      <c r="FUA110" s="833"/>
      <c r="FUB110" s="908"/>
      <c r="FUC110" s="838"/>
      <c r="FUD110" s="833"/>
      <c r="FUE110" s="833"/>
      <c r="FUF110" s="908"/>
      <c r="FUG110" s="838"/>
      <c r="FUH110" s="833"/>
      <c r="FUI110" s="833"/>
      <c r="FUJ110" s="908"/>
      <c r="FUK110" s="838"/>
      <c r="FUL110" s="833"/>
      <c r="FUM110" s="833"/>
      <c r="FUN110" s="908"/>
      <c r="FUO110" s="838"/>
      <c r="FUP110" s="833"/>
      <c r="FUQ110" s="833"/>
      <c r="FUR110" s="908"/>
      <c r="FUS110" s="838"/>
      <c r="FUT110" s="833"/>
      <c r="FUU110" s="833"/>
      <c r="FUV110" s="908"/>
      <c r="FUW110" s="838"/>
      <c r="FUX110" s="833"/>
      <c r="FUY110" s="833"/>
      <c r="FUZ110" s="908"/>
      <c r="FVA110" s="838"/>
      <c r="FVB110" s="833"/>
      <c r="FVC110" s="833"/>
      <c r="FVD110" s="908"/>
      <c r="FVE110" s="838"/>
      <c r="FVF110" s="833"/>
      <c r="FVG110" s="833"/>
      <c r="FVH110" s="908"/>
      <c r="FVI110" s="838"/>
      <c r="FVJ110" s="833"/>
      <c r="FVK110" s="833"/>
      <c r="FVL110" s="908"/>
      <c r="FVM110" s="838"/>
      <c r="FVN110" s="833"/>
      <c r="FVO110" s="833"/>
      <c r="FVP110" s="908"/>
      <c r="FVQ110" s="838"/>
      <c r="FVR110" s="833"/>
      <c r="FVS110" s="833"/>
      <c r="FVT110" s="908"/>
      <c r="FVU110" s="838"/>
      <c r="FVV110" s="833"/>
      <c r="FVW110" s="833"/>
      <c r="FVX110" s="908"/>
      <c r="FVY110" s="838"/>
      <c r="FVZ110" s="833"/>
      <c r="FWA110" s="833"/>
      <c r="FWB110" s="908"/>
      <c r="FWC110" s="838"/>
      <c r="FWD110" s="833"/>
      <c r="FWE110" s="833"/>
      <c r="FWF110" s="908"/>
      <c r="FWG110" s="838"/>
      <c r="FWH110" s="833"/>
      <c r="FWI110" s="833"/>
      <c r="FWJ110" s="908"/>
      <c r="FWK110" s="838"/>
      <c r="FWL110" s="833"/>
      <c r="FWM110" s="833"/>
      <c r="FWN110" s="908"/>
      <c r="FWO110" s="838"/>
      <c r="FWP110" s="833"/>
      <c r="FWQ110" s="833"/>
      <c r="FWR110" s="908"/>
      <c r="FWS110" s="838"/>
      <c r="FWT110" s="833"/>
      <c r="FWU110" s="833"/>
      <c r="FWV110" s="908"/>
      <c r="FWW110" s="838"/>
      <c r="FWX110" s="833"/>
      <c r="FWY110" s="833"/>
      <c r="FWZ110" s="908"/>
      <c r="FXA110" s="838"/>
      <c r="FXB110" s="833"/>
      <c r="FXC110" s="833"/>
      <c r="FXD110" s="908"/>
      <c r="FXE110" s="838"/>
      <c r="FXF110" s="833"/>
      <c r="FXG110" s="833"/>
      <c r="FXH110" s="908"/>
      <c r="FXI110" s="838"/>
      <c r="FXJ110" s="833"/>
      <c r="FXK110" s="833"/>
      <c r="FXL110" s="908"/>
      <c r="FXM110" s="838"/>
      <c r="FXN110" s="833"/>
      <c r="FXO110" s="833"/>
      <c r="FXP110" s="908"/>
      <c r="FXQ110" s="838"/>
      <c r="FXR110" s="833"/>
      <c r="FXS110" s="833"/>
      <c r="FXT110" s="908"/>
      <c r="FXU110" s="838"/>
      <c r="FXV110" s="833"/>
      <c r="FXW110" s="833"/>
      <c r="FXX110" s="908"/>
      <c r="FXY110" s="838"/>
      <c r="FXZ110" s="833"/>
      <c r="FYA110" s="833"/>
      <c r="FYB110" s="908"/>
      <c r="FYC110" s="838"/>
      <c r="FYD110" s="833"/>
      <c r="FYE110" s="833"/>
      <c r="FYF110" s="908"/>
      <c r="FYG110" s="838"/>
      <c r="FYH110" s="833"/>
      <c r="FYI110" s="833"/>
      <c r="FYJ110" s="908"/>
      <c r="FYK110" s="838"/>
      <c r="FYL110" s="833"/>
      <c r="FYM110" s="833"/>
      <c r="FYN110" s="908"/>
      <c r="FYO110" s="838"/>
      <c r="FYP110" s="833"/>
      <c r="FYQ110" s="833"/>
      <c r="FYR110" s="908"/>
      <c r="FYS110" s="838"/>
      <c r="FYT110" s="833"/>
      <c r="FYU110" s="833"/>
      <c r="FYV110" s="908"/>
      <c r="FYW110" s="838"/>
      <c r="FYX110" s="833"/>
      <c r="FYY110" s="833"/>
      <c r="FYZ110" s="908"/>
      <c r="FZA110" s="838"/>
      <c r="FZB110" s="833"/>
      <c r="FZC110" s="833"/>
      <c r="FZD110" s="908"/>
      <c r="FZE110" s="838"/>
      <c r="FZF110" s="833"/>
      <c r="FZG110" s="833"/>
      <c r="FZH110" s="908"/>
      <c r="FZI110" s="838"/>
      <c r="FZJ110" s="833"/>
      <c r="FZK110" s="833"/>
      <c r="FZL110" s="908"/>
      <c r="FZM110" s="838"/>
      <c r="FZN110" s="833"/>
      <c r="FZO110" s="833"/>
      <c r="FZP110" s="908"/>
      <c r="FZQ110" s="838"/>
      <c r="FZR110" s="833"/>
      <c r="FZS110" s="833"/>
      <c r="FZT110" s="908"/>
      <c r="FZU110" s="838"/>
      <c r="FZV110" s="833"/>
      <c r="FZW110" s="833"/>
      <c r="FZX110" s="908"/>
      <c r="FZY110" s="838"/>
      <c r="FZZ110" s="833"/>
      <c r="GAA110" s="833"/>
      <c r="GAB110" s="908"/>
      <c r="GAC110" s="838"/>
      <c r="GAD110" s="833"/>
      <c r="GAE110" s="833"/>
      <c r="GAF110" s="908"/>
      <c r="GAG110" s="838"/>
      <c r="GAH110" s="833"/>
      <c r="GAI110" s="833"/>
      <c r="GAJ110" s="908"/>
      <c r="GAK110" s="838"/>
      <c r="GAL110" s="833"/>
      <c r="GAM110" s="833"/>
      <c r="GAN110" s="908"/>
      <c r="GAO110" s="838"/>
      <c r="GAP110" s="833"/>
      <c r="GAQ110" s="833"/>
      <c r="GAR110" s="908"/>
      <c r="GAS110" s="838"/>
      <c r="GAT110" s="833"/>
      <c r="GAU110" s="833"/>
      <c r="GAV110" s="908"/>
      <c r="GAW110" s="838"/>
      <c r="GAX110" s="833"/>
      <c r="GAY110" s="833"/>
      <c r="GAZ110" s="908"/>
      <c r="GBA110" s="838"/>
      <c r="GBB110" s="833"/>
      <c r="GBC110" s="833"/>
      <c r="GBD110" s="908"/>
      <c r="GBE110" s="838"/>
      <c r="GBF110" s="833"/>
      <c r="GBG110" s="833"/>
      <c r="GBH110" s="908"/>
      <c r="GBI110" s="838"/>
      <c r="GBJ110" s="833"/>
      <c r="GBK110" s="833"/>
      <c r="GBL110" s="908"/>
      <c r="GBM110" s="838"/>
      <c r="GBN110" s="833"/>
      <c r="GBO110" s="833"/>
      <c r="GBP110" s="908"/>
      <c r="GBQ110" s="838"/>
      <c r="GBR110" s="833"/>
      <c r="GBS110" s="833"/>
      <c r="GBT110" s="908"/>
      <c r="GBU110" s="838"/>
      <c r="GBV110" s="833"/>
      <c r="GBW110" s="833"/>
      <c r="GBX110" s="908"/>
      <c r="GBY110" s="838"/>
      <c r="GBZ110" s="833"/>
      <c r="GCA110" s="833"/>
      <c r="GCB110" s="908"/>
      <c r="GCC110" s="838"/>
      <c r="GCD110" s="833"/>
      <c r="GCE110" s="833"/>
      <c r="GCF110" s="908"/>
      <c r="GCG110" s="838"/>
      <c r="GCH110" s="833"/>
      <c r="GCI110" s="833"/>
      <c r="GCJ110" s="908"/>
      <c r="GCK110" s="838"/>
      <c r="GCL110" s="833"/>
      <c r="GCM110" s="833"/>
      <c r="GCN110" s="908"/>
      <c r="GCO110" s="838"/>
      <c r="GCP110" s="833"/>
      <c r="GCQ110" s="833"/>
      <c r="GCR110" s="908"/>
      <c r="GCS110" s="838"/>
      <c r="GCT110" s="833"/>
      <c r="GCU110" s="833"/>
      <c r="GCV110" s="908"/>
      <c r="GCW110" s="838"/>
      <c r="GCX110" s="833"/>
      <c r="GCY110" s="833"/>
      <c r="GCZ110" s="908"/>
      <c r="GDA110" s="838"/>
      <c r="GDB110" s="833"/>
      <c r="GDC110" s="833"/>
      <c r="GDD110" s="908"/>
      <c r="GDE110" s="838"/>
      <c r="GDF110" s="833"/>
      <c r="GDG110" s="833"/>
      <c r="GDH110" s="908"/>
      <c r="GDI110" s="838"/>
      <c r="GDJ110" s="833"/>
      <c r="GDK110" s="833"/>
      <c r="GDL110" s="908"/>
      <c r="GDM110" s="838"/>
      <c r="GDN110" s="833"/>
      <c r="GDO110" s="833"/>
      <c r="GDP110" s="908"/>
      <c r="GDQ110" s="838"/>
      <c r="GDR110" s="833"/>
      <c r="GDS110" s="833"/>
      <c r="GDT110" s="908"/>
      <c r="GDU110" s="838"/>
      <c r="GDV110" s="833"/>
      <c r="GDW110" s="833"/>
      <c r="GDX110" s="908"/>
      <c r="GDY110" s="838"/>
      <c r="GDZ110" s="833"/>
      <c r="GEA110" s="833"/>
      <c r="GEB110" s="908"/>
      <c r="GEC110" s="838"/>
      <c r="GED110" s="833"/>
      <c r="GEE110" s="833"/>
      <c r="GEF110" s="908"/>
      <c r="GEG110" s="838"/>
      <c r="GEH110" s="833"/>
      <c r="GEI110" s="833"/>
      <c r="GEJ110" s="908"/>
      <c r="GEK110" s="838"/>
      <c r="GEL110" s="833"/>
      <c r="GEM110" s="833"/>
      <c r="GEN110" s="908"/>
      <c r="GEO110" s="838"/>
      <c r="GEP110" s="833"/>
      <c r="GEQ110" s="833"/>
      <c r="GER110" s="908"/>
      <c r="GES110" s="838"/>
      <c r="GET110" s="833"/>
      <c r="GEU110" s="833"/>
      <c r="GEV110" s="908"/>
      <c r="GEW110" s="838"/>
      <c r="GEX110" s="833"/>
      <c r="GEY110" s="833"/>
      <c r="GEZ110" s="908"/>
      <c r="GFA110" s="838"/>
      <c r="GFB110" s="833"/>
      <c r="GFC110" s="833"/>
      <c r="GFD110" s="908"/>
      <c r="GFE110" s="838"/>
      <c r="GFF110" s="833"/>
      <c r="GFG110" s="833"/>
      <c r="GFH110" s="908"/>
      <c r="GFI110" s="838"/>
      <c r="GFJ110" s="833"/>
      <c r="GFK110" s="833"/>
      <c r="GFL110" s="908"/>
      <c r="GFM110" s="838"/>
      <c r="GFN110" s="833"/>
      <c r="GFO110" s="833"/>
      <c r="GFP110" s="908"/>
      <c r="GFQ110" s="838"/>
      <c r="GFR110" s="833"/>
      <c r="GFS110" s="833"/>
      <c r="GFT110" s="908"/>
      <c r="GFU110" s="838"/>
      <c r="GFV110" s="833"/>
      <c r="GFW110" s="833"/>
      <c r="GFX110" s="908"/>
      <c r="GFY110" s="838"/>
      <c r="GFZ110" s="833"/>
      <c r="GGA110" s="833"/>
      <c r="GGB110" s="908"/>
      <c r="GGC110" s="838"/>
      <c r="GGD110" s="833"/>
      <c r="GGE110" s="833"/>
      <c r="GGF110" s="908"/>
      <c r="GGG110" s="838"/>
      <c r="GGH110" s="833"/>
      <c r="GGI110" s="833"/>
      <c r="GGJ110" s="908"/>
      <c r="GGK110" s="838"/>
      <c r="GGL110" s="833"/>
      <c r="GGM110" s="833"/>
      <c r="GGN110" s="908"/>
      <c r="GGO110" s="838"/>
      <c r="GGP110" s="833"/>
      <c r="GGQ110" s="833"/>
      <c r="GGR110" s="908"/>
      <c r="GGS110" s="838"/>
      <c r="GGT110" s="833"/>
      <c r="GGU110" s="833"/>
      <c r="GGV110" s="908"/>
      <c r="GGW110" s="838"/>
      <c r="GGX110" s="833"/>
      <c r="GGY110" s="833"/>
      <c r="GGZ110" s="908"/>
      <c r="GHA110" s="838"/>
      <c r="GHB110" s="833"/>
      <c r="GHC110" s="833"/>
      <c r="GHD110" s="908"/>
      <c r="GHE110" s="838"/>
      <c r="GHF110" s="833"/>
      <c r="GHG110" s="833"/>
      <c r="GHH110" s="908"/>
      <c r="GHI110" s="838"/>
      <c r="GHJ110" s="833"/>
      <c r="GHK110" s="833"/>
      <c r="GHL110" s="908"/>
      <c r="GHM110" s="838"/>
      <c r="GHN110" s="833"/>
      <c r="GHO110" s="833"/>
      <c r="GHP110" s="908"/>
      <c r="GHQ110" s="838"/>
      <c r="GHR110" s="833"/>
      <c r="GHS110" s="833"/>
      <c r="GHT110" s="908"/>
      <c r="GHU110" s="838"/>
      <c r="GHV110" s="833"/>
      <c r="GHW110" s="833"/>
      <c r="GHX110" s="908"/>
      <c r="GHY110" s="838"/>
      <c r="GHZ110" s="833"/>
      <c r="GIA110" s="833"/>
      <c r="GIB110" s="908"/>
      <c r="GIC110" s="838"/>
      <c r="GID110" s="833"/>
      <c r="GIE110" s="833"/>
      <c r="GIF110" s="908"/>
      <c r="GIG110" s="838"/>
      <c r="GIH110" s="833"/>
      <c r="GII110" s="833"/>
      <c r="GIJ110" s="908"/>
      <c r="GIK110" s="838"/>
      <c r="GIL110" s="833"/>
      <c r="GIM110" s="833"/>
      <c r="GIN110" s="908"/>
      <c r="GIO110" s="838"/>
      <c r="GIP110" s="833"/>
      <c r="GIQ110" s="833"/>
      <c r="GIR110" s="908"/>
      <c r="GIS110" s="838"/>
      <c r="GIT110" s="833"/>
      <c r="GIU110" s="833"/>
      <c r="GIV110" s="908"/>
      <c r="GIW110" s="838"/>
      <c r="GIX110" s="833"/>
      <c r="GIY110" s="833"/>
      <c r="GIZ110" s="908"/>
      <c r="GJA110" s="838"/>
      <c r="GJB110" s="833"/>
      <c r="GJC110" s="833"/>
      <c r="GJD110" s="908"/>
      <c r="GJE110" s="838"/>
      <c r="GJF110" s="833"/>
      <c r="GJG110" s="833"/>
      <c r="GJH110" s="908"/>
      <c r="GJI110" s="838"/>
      <c r="GJJ110" s="833"/>
      <c r="GJK110" s="833"/>
      <c r="GJL110" s="908"/>
      <c r="GJM110" s="838"/>
      <c r="GJN110" s="833"/>
      <c r="GJO110" s="833"/>
      <c r="GJP110" s="908"/>
      <c r="GJQ110" s="838"/>
      <c r="GJR110" s="833"/>
      <c r="GJS110" s="833"/>
      <c r="GJT110" s="908"/>
      <c r="GJU110" s="838"/>
      <c r="GJV110" s="833"/>
      <c r="GJW110" s="833"/>
      <c r="GJX110" s="908"/>
      <c r="GJY110" s="838"/>
      <c r="GJZ110" s="833"/>
      <c r="GKA110" s="833"/>
      <c r="GKB110" s="908"/>
      <c r="GKC110" s="838"/>
      <c r="GKD110" s="833"/>
      <c r="GKE110" s="833"/>
      <c r="GKF110" s="908"/>
      <c r="GKG110" s="838"/>
      <c r="GKH110" s="833"/>
      <c r="GKI110" s="833"/>
      <c r="GKJ110" s="908"/>
      <c r="GKK110" s="838"/>
      <c r="GKL110" s="833"/>
      <c r="GKM110" s="833"/>
      <c r="GKN110" s="908"/>
      <c r="GKO110" s="838"/>
      <c r="GKP110" s="833"/>
      <c r="GKQ110" s="833"/>
      <c r="GKR110" s="908"/>
      <c r="GKS110" s="838"/>
      <c r="GKT110" s="833"/>
      <c r="GKU110" s="833"/>
      <c r="GKV110" s="908"/>
      <c r="GKW110" s="838"/>
      <c r="GKX110" s="833"/>
      <c r="GKY110" s="833"/>
      <c r="GKZ110" s="908"/>
      <c r="GLA110" s="838"/>
      <c r="GLB110" s="833"/>
      <c r="GLC110" s="833"/>
      <c r="GLD110" s="908"/>
      <c r="GLE110" s="838"/>
      <c r="GLF110" s="833"/>
      <c r="GLG110" s="833"/>
      <c r="GLH110" s="908"/>
      <c r="GLI110" s="838"/>
      <c r="GLJ110" s="833"/>
      <c r="GLK110" s="833"/>
      <c r="GLL110" s="908"/>
      <c r="GLM110" s="838"/>
      <c r="GLN110" s="833"/>
      <c r="GLO110" s="833"/>
      <c r="GLP110" s="908"/>
      <c r="GLQ110" s="838"/>
      <c r="GLR110" s="833"/>
      <c r="GLS110" s="833"/>
      <c r="GLT110" s="908"/>
      <c r="GLU110" s="838"/>
      <c r="GLV110" s="833"/>
      <c r="GLW110" s="833"/>
      <c r="GLX110" s="908"/>
      <c r="GLY110" s="838"/>
      <c r="GLZ110" s="833"/>
      <c r="GMA110" s="833"/>
      <c r="GMB110" s="908"/>
      <c r="GMC110" s="838"/>
      <c r="GMD110" s="833"/>
      <c r="GME110" s="833"/>
      <c r="GMF110" s="908"/>
      <c r="GMG110" s="838"/>
      <c r="GMH110" s="833"/>
      <c r="GMI110" s="833"/>
      <c r="GMJ110" s="908"/>
      <c r="GMK110" s="838"/>
      <c r="GML110" s="833"/>
      <c r="GMM110" s="833"/>
      <c r="GMN110" s="908"/>
      <c r="GMO110" s="838"/>
      <c r="GMP110" s="833"/>
      <c r="GMQ110" s="833"/>
      <c r="GMR110" s="908"/>
      <c r="GMS110" s="838"/>
      <c r="GMT110" s="833"/>
      <c r="GMU110" s="833"/>
      <c r="GMV110" s="908"/>
      <c r="GMW110" s="838"/>
      <c r="GMX110" s="833"/>
      <c r="GMY110" s="833"/>
      <c r="GMZ110" s="908"/>
      <c r="GNA110" s="838"/>
      <c r="GNB110" s="833"/>
      <c r="GNC110" s="833"/>
      <c r="GND110" s="908"/>
      <c r="GNE110" s="838"/>
      <c r="GNF110" s="833"/>
      <c r="GNG110" s="833"/>
      <c r="GNH110" s="908"/>
      <c r="GNI110" s="838"/>
      <c r="GNJ110" s="833"/>
      <c r="GNK110" s="833"/>
      <c r="GNL110" s="908"/>
      <c r="GNM110" s="838"/>
      <c r="GNN110" s="833"/>
      <c r="GNO110" s="833"/>
      <c r="GNP110" s="908"/>
      <c r="GNQ110" s="838"/>
      <c r="GNR110" s="833"/>
      <c r="GNS110" s="833"/>
      <c r="GNT110" s="908"/>
      <c r="GNU110" s="838"/>
      <c r="GNV110" s="833"/>
      <c r="GNW110" s="833"/>
      <c r="GNX110" s="908"/>
      <c r="GNY110" s="838"/>
      <c r="GNZ110" s="833"/>
      <c r="GOA110" s="833"/>
      <c r="GOB110" s="908"/>
      <c r="GOC110" s="838"/>
      <c r="GOD110" s="833"/>
      <c r="GOE110" s="833"/>
      <c r="GOF110" s="908"/>
      <c r="GOG110" s="838"/>
      <c r="GOH110" s="833"/>
      <c r="GOI110" s="833"/>
      <c r="GOJ110" s="908"/>
      <c r="GOK110" s="838"/>
      <c r="GOL110" s="833"/>
      <c r="GOM110" s="833"/>
      <c r="GON110" s="908"/>
      <c r="GOO110" s="838"/>
      <c r="GOP110" s="833"/>
      <c r="GOQ110" s="833"/>
      <c r="GOR110" s="908"/>
      <c r="GOS110" s="838"/>
      <c r="GOT110" s="833"/>
      <c r="GOU110" s="833"/>
      <c r="GOV110" s="908"/>
      <c r="GOW110" s="838"/>
      <c r="GOX110" s="833"/>
      <c r="GOY110" s="833"/>
      <c r="GOZ110" s="908"/>
      <c r="GPA110" s="838"/>
      <c r="GPB110" s="833"/>
      <c r="GPC110" s="833"/>
      <c r="GPD110" s="908"/>
      <c r="GPE110" s="838"/>
      <c r="GPF110" s="833"/>
      <c r="GPG110" s="833"/>
      <c r="GPH110" s="908"/>
      <c r="GPI110" s="838"/>
      <c r="GPJ110" s="833"/>
      <c r="GPK110" s="833"/>
      <c r="GPL110" s="908"/>
      <c r="GPM110" s="838"/>
      <c r="GPN110" s="833"/>
      <c r="GPO110" s="833"/>
      <c r="GPP110" s="908"/>
      <c r="GPQ110" s="838"/>
      <c r="GPR110" s="833"/>
      <c r="GPS110" s="833"/>
      <c r="GPT110" s="908"/>
      <c r="GPU110" s="838"/>
      <c r="GPV110" s="833"/>
      <c r="GPW110" s="833"/>
      <c r="GPX110" s="908"/>
      <c r="GPY110" s="838"/>
      <c r="GPZ110" s="833"/>
      <c r="GQA110" s="833"/>
      <c r="GQB110" s="908"/>
      <c r="GQC110" s="838"/>
      <c r="GQD110" s="833"/>
      <c r="GQE110" s="833"/>
      <c r="GQF110" s="908"/>
      <c r="GQG110" s="838"/>
      <c r="GQH110" s="833"/>
      <c r="GQI110" s="833"/>
      <c r="GQJ110" s="908"/>
      <c r="GQK110" s="838"/>
      <c r="GQL110" s="833"/>
      <c r="GQM110" s="833"/>
      <c r="GQN110" s="908"/>
      <c r="GQO110" s="838"/>
      <c r="GQP110" s="833"/>
      <c r="GQQ110" s="833"/>
      <c r="GQR110" s="908"/>
      <c r="GQS110" s="838"/>
      <c r="GQT110" s="833"/>
      <c r="GQU110" s="833"/>
      <c r="GQV110" s="908"/>
      <c r="GQW110" s="838"/>
      <c r="GQX110" s="833"/>
      <c r="GQY110" s="833"/>
      <c r="GQZ110" s="908"/>
      <c r="GRA110" s="838"/>
      <c r="GRB110" s="833"/>
      <c r="GRC110" s="833"/>
      <c r="GRD110" s="908"/>
      <c r="GRE110" s="838"/>
      <c r="GRF110" s="833"/>
      <c r="GRG110" s="833"/>
      <c r="GRH110" s="908"/>
      <c r="GRI110" s="838"/>
      <c r="GRJ110" s="833"/>
      <c r="GRK110" s="833"/>
      <c r="GRL110" s="908"/>
      <c r="GRM110" s="838"/>
      <c r="GRN110" s="833"/>
      <c r="GRO110" s="833"/>
      <c r="GRP110" s="908"/>
      <c r="GRQ110" s="838"/>
      <c r="GRR110" s="833"/>
      <c r="GRS110" s="833"/>
      <c r="GRT110" s="908"/>
      <c r="GRU110" s="838"/>
      <c r="GRV110" s="833"/>
      <c r="GRW110" s="833"/>
      <c r="GRX110" s="908"/>
      <c r="GRY110" s="838"/>
      <c r="GRZ110" s="833"/>
      <c r="GSA110" s="833"/>
      <c r="GSB110" s="908"/>
      <c r="GSC110" s="838"/>
      <c r="GSD110" s="833"/>
      <c r="GSE110" s="833"/>
      <c r="GSF110" s="908"/>
      <c r="GSG110" s="838"/>
      <c r="GSH110" s="833"/>
      <c r="GSI110" s="833"/>
      <c r="GSJ110" s="908"/>
      <c r="GSK110" s="838"/>
      <c r="GSL110" s="833"/>
      <c r="GSM110" s="833"/>
      <c r="GSN110" s="908"/>
      <c r="GSO110" s="838"/>
      <c r="GSP110" s="833"/>
      <c r="GSQ110" s="833"/>
      <c r="GSR110" s="908"/>
      <c r="GSS110" s="838"/>
      <c r="GST110" s="833"/>
      <c r="GSU110" s="833"/>
      <c r="GSV110" s="908"/>
      <c r="GSW110" s="838"/>
      <c r="GSX110" s="833"/>
      <c r="GSY110" s="833"/>
      <c r="GSZ110" s="908"/>
      <c r="GTA110" s="838"/>
      <c r="GTB110" s="833"/>
      <c r="GTC110" s="833"/>
      <c r="GTD110" s="908"/>
      <c r="GTE110" s="838"/>
      <c r="GTF110" s="833"/>
      <c r="GTG110" s="833"/>
      <c r="GTH110" s="908"/>
      <c r="GTI110" s="838"/>
      <c r="GTJ110" s="833"/>
      <c r="GTK110" s="833"/>
      <c r="GTL110" s="908"/>
      <c r="GTM110" s="838"/>
      <c r="GTN110" s="833"/>
      <c r="GTO110" s="833"/>
      <c r="GTP110" s="908"/>
      <c r="GTQ110" s="838"/>
      <c r="GTR110" s="833"/>
      <c r="GTS110" s="833"/>
      <c r="GTT110" s="908"/>
      <c r="GTU110" s="838"/>
      <c r="GTV110" s="833"/>
      <c r="GTW110" s="833"/>
      <c r="GTX110" s="908"/>
      <c r="GTY110" s="838"/>
      <c r="GTZ110" s="833"/>
      <c r="GUA110" s="833"/>
      <c r="GUB110" s="908"/>
      <c r="GUC110" s="838"/>
      <c r="GUD110" s="833"/>
      <c r="GUE110" s="833"/>
      <c r="GUF110" s="908"/>
      <c r="GUG110" s="838"/>
      <c r="GUH110" s="833"/>
      <c r="GUI110" s="833"/>
      <c r="GUJ110" s="908"/>
      <c r="GUK110" s="838"/>
      <c r="GUL110" s="833"/>
      <c r="GUM110" s="833"/>
      <c r="GUN110" s="908"/>
      <c r="GUO110" s="838"/>
      <c r="GUP110" s="833"/>
      <c r="GUQ110" s="833"/>
      <c r="GUR110" s="908"/>
      <c r="GUS110" s="838"/>
      <c r="GUT110" s="833"/>
      <c r="GUU110" s="833"/>
      <c r="GUV110" s="908"/>
      <c r="GUW110" s="838"/>
      <c r="GUX110" s="833"/>
      <c r="GUY110" s="833"/>
      <c r="GUZ110" s="908"/>
      <c r="GVA110" s="838"/>
      <c r="GVB110" s="833"/>
      <c r="GVC110" s="833"/>
      <c r="GVD110" s="908"/>
      <c r="GVE110" s="838"/>
      <c r="GVF110" s="833"/>
      <c r="GVG110" s="833"/>
      <c r="GVH110" s="908"/>
      <c r="GVI110" s="838"/>
      <c r="GVJ110" s="833"/>
      <c r="GVK110" s="833"/>
      <c r="GVL110" s="908"/>
      <c r="GVM110" s="838"/>
      <c r="GVN110" s="833"/>
      <c r="GVO110" s="833"/>
      <c r="GVP110" s="908"/>
      <c r="GVQ110" s="838"/>
      <c r="GVR110" s="833"/>
      <c r="GVS110" s="833"/>
      <c r="GVT110" s="908"/>
      <c r="GVU110" s="838"/>
      <c r="GVV110" s="833"/>
      <c r="GVW110" s="833"/>
      <c r="GVX110" s="908"/>
      <c r="GVY110" s="838"/>
      <c r="GVZ110" s="833"/>
      <c r="GWA110" s="833"/>
      <c r="GWB110" s="908"/>
      <c r="GWC110" s="838"/>
      <c r="GWD110" s="833"/>
      <c r="GWE110" s="833"/>
      <c r="GWF110" s="908"/>
      <c r="GWG110" s="838"/>
      <c r="GWH110" s="833"/>
      <c r="GWI110" s="833"/>
      <c r="GWJ110" s="908"/>
      <c r="GWK110" s="838"/>
      <c r="GWL110" s="833"/>
      <c r="GWM110" s="833"/>
      <c r="GWN110" s="908"/>
      <c r="GWO110" s="838"/>
      <c r="GWP110" s="833"/>
      <c r="GWQ110" s="833"/>
      <c r="GWR110" s="908"/>
      <c r="GWS110" s="838"/>
      <c r="GWT110" s="833"/>
      <c r="GWU110" s="833"/>
      <c r="GWV110" s="908"/>
      <c r="GWW110" s="838"/>
      <c r="GWX110" s="833"/>
      <c r="GWY110" s="833"/>
      <c r="GWZ110" s="908"/>
      <c r="GXA110" s="838"/>
      <c r="GXB110" s="833"/>
      <c r="GXC110" s="833"/>
      <c r="GXD110" s="908"/>
      <c r="GXE110" s="838"/>
      <c r="GXF110" s="833"/>
      <c r="GXG110" s="833"/>
      <c r="GXH110" s="908"/>
      <c r="GXI110" s="838"/>
      <c r="GXJ110" s="833"/>
      <c r="GXK110" s="833"/>
      <c r="GXL110" s="908"/>
      <c r="GXM110" s="838"/>
      <c r="GXN110" s="833"/>
      <c r="GXO110" s="833"/>
      <c r="GXP110" s="908"/>
      <c r="GXQ110" s="838"/>
      <c r="GXR110" s="833"/>
      <c r="GXS110" s="833"/>
      <c r="GXT110" s="908"/>
      <c r="GXU110" s="838"/>
      <c r="GXV110" s="833"/>
      <c r="GXW110" s="833"/>
      <c r="GXX110" s="908"/>
      <c r="GXY110" s="838"/>
      <c r="GXZ110" s="833"/>
      <c r="GYA110" s="833"/>
      <c r="GYB110" s="908"/>
      <c r="GYC110" s="838"/>
      <c r="GYD110" s="833"/>
      <c r="GYE110" s="833"/>
      <c r="GYF110" s="908"/>
      <c r="GYG110" s="838"/>
      <c r="GYH110" s="833"/>
      <c r="GYI110" s="833"/>
      <c r="GYJ110" s="908"/>
      <c r="GYK110" s="838"/>
      <c r="GYL110" s="833"/>
      <c r="GYM110" s="833"/>
      <c r="GYN110" s="908"/>
      <c r="GYO110" s="838"/>
      <c r="GYP110" s="833"/>
      <c r="GYQ110" s="833"/>
      <c r="GYR110" s="908"/>
      <c r="GYS110" s="838"/>
      <c r="GYT110" s="833"/>
      <c r="GYU110" s="833"/>
      <c r="GYV110" s="908"/>
      <c r="GYW110" s="838"/>
      <c r="GYX110" s="833"/>
      <c r="GYY110" s="833"/>
      <c r="GYZ110" s="908"/>
      <c r="GZA110" s="838"/>
      <c r="GZB110" s="833"/>
      <c r="GZC110" s="833"/>
      <c r="GZD110" s="908"/>
      <c r="GZE110" s="838"/>
      <c r="GZF110" s="833"/>
      <c r="GZG110" s="833"/>
      <c r="GZH110" s="908"/>
      <c r="GZI110" s="838"/>
      <c r="GZJ110" s="833"/>
      <c r="GZK110" s="833"/>
      <c r="GZL110" s="908"/>
      <c r="GZM110" s="838"/>
      <c r="GZN110" s="833"/>
      <c r="GZO110" s="833"/>
      <c r="GZP110" s="908"/>
      <c r="GZQ110" s="838"/>
      <c r="GZR110" s="833"/>
      <c r="GZS110" s="833"/>
      <c r="GZT110" s="908"/>
      <c r="GZU110" s="838"/>
      <c r="GZV110" s="833"/>
      <c r="GZW110" s="833"/>
      <c r="GZX110" s="908"/>
      <c r="GZY110" s="838"/>
      <c r="GZZ110" s="833"/>
      <c r="HAA110" s="833"/>
      <c r="HAB110" s="908"/>
      <c r="HAC110" s="838"/>
      <c r="HAD110" s="833"/>
      <c r="HAE110" s="833"/>
      <c r="HAF110" s="908"/>
      <c r="HAG110" s="838"/>
      <c r="HAH110" s="833"/>
      <c r="HAI110" s="833"/>
      <c r="HAJ110" s="908"/>
      <c r="HAK110" s="838"/>
      <c r="HAL110" s="833"/>
      <c r="HAM110" s="833"/>
      <c r="HAN110" s="908"/>
      <c r="HAO110" s="838"/>
      <c r="HAP110" s="833"/>
      <c r="HAQ110" s="833"/>
      <c r="HAR110" s="908"/>
      <c r="HAS110" s="838"/>
      <c r="HAT110" s="833"/>
      <c r="HAU110" s="833"/>
      <c r="HAV110" s="908"/>
      <c r="HAW110" s="838"/>
      <c r="HAX110" s="833"/>
      <c r="HAY110" s="833"/>
      <c r="HAZ110" s="908"/>
      <c r="HBA110" s="838"/>
      <c r="HBB110" s="833"/>
      <c r="HBC110" s="833"/>
      <c r="HBD110" s="908"/>
      <c r="HBE110" s="838"/>
      <c r="HBF110" s="833"/>
      <c r="HBG110" s="833"/>
      <c r="HBH110" s="908"/>
      <c r="HBI110" s="838"/>
      <c r="HBJ110" s="833"/>
      <c r="HBK110" s="833"/>
      <c r="HBL110" s="908"/>
      <c r="HBM110" s="838"/>
      <c r="HBN110" s="833"/>
      <c r="HBO110" s="833"/>
      <c r="HBP110" s="908"/>
      <c r="HBQ110" s="838"/>
      <c r="HBR110" s="833"/>
      <c r="HBS110" s="833"/>
      <c r="HBT110" s="908"/>
      <c r="HBU110" s="838"/>
      <c r="HBV110" s="833"/>
      <c r="HBW110" s="833"/>
      <c r="HBX110" s="908"/>
      <c r="HBY110" s="838"/>
      <c r="HBZ110" s="833"/>
      <c r="HCA110" s="833"/>
      <c r="HCB110" s="908"/>
      <c r="HCC110" s="838"/>
      <c r="HCD110" s="833"/>
      <c r="HCE110" s="833"/>
      <c r="HCF110" s="908"/>
      <c r="HCG110" s="838"/>
      <c r="HCH110" s="833"/>
      <c r="HCI110" s="833"/>
      <c r="HCJ110" s="908"/>
      <c r="HCK110" s="838"/>
      <c r="HCL110" s="833"/>
      <c r="HCM110" s="833"/>
      <c r="HCN110" s="908"/>
      <c r="HCO110" s="838"/>
      <c r="HCP110" s="833"/>
      <c r="HCQ110" s="833"/>
      <c r="HCR110" s="908"/>
      <c r="HCS110" s="838"/>
      <c r="HCT110" s="833"/>
      <c r="HCU110" s="833"/>
      <c r="HCV110" s="908"/>
      <c r="HCW110" s="838"/>
      <c r="HCX110" s="833"/>
      <c r="HCY110" s="833"/>
      <c r="HCZ110" s="908"/>
      <c r="HDA110" s="838"/>
      <c r="HDB110" s="833"/>
      <c r="HDC110" s="833"/>
      <c r="HDD110" s="908"/>
      <c r="HDE110" s="838"/>
      <c r="HDF110" s="833"/>
      <c r="HDG110" s="833"/>
      <c r="HDH110" s="908"/>
      <c r="HDI110" s="838"/>
      <c r="HDJ110" s="833"/>
      <c r="HDK110" s="833"/>
      <c r="HDL110" s="908"/>
      <c r="HDM110" s="838"/>
      <c r="HDN110" s="833"/>
      <c r="HDO110" s="833"/>
      <c r="HDP110" s="908"/>
      <c r="HDQ110" s="838"/>
      <c r="HDR110" s="833"/>
      <c r="HDS110" s="833"/>
      <c r="HDT110" s="908"/>
      <c r="HDU110" s="838"/>
      <c r="HDV110" s="833"/>
      <c r="HDW110" s="833"/>
      <c r="HDX110" s="908"/>
      <c r="HDY110" s="838"/>
      <c r="HDZ110" s="833"/>
      <c r="HEA110" s="833"/>
      <c r="HEB110" s="908"/>
      <c r="HEC110" s="838"/>
      <c r="HED110" s="833"/>
      <c r="HEE110" s="833"/>
      <c r="HEF110" s="908"/>
      <c r="HEG110" s="838"/>
      <c r="HEH110" s="833"/>
      <c r="HEI110" s="833"/>
      <c r="HEJ110" s="908"/>
      <c r="HEK110" s="838"/>
      <c r="HEL110" s="833"/>
      <c r="HEM110" s="833"/>
      <c r="HEN110" s="908"/>
      <c r="HEO110" s="838"/>
      <c r="HEP110" s="833"/>
      <c r="HEQ110" s="833"/>
      <c r="HER110" s="908"/>
      <c r="HES110" s="838"/>
      <c r="HET110" s="833"/>
      <c r="HEU110" s="833"/>
      <c r="HEV110" s="908"/>
      <c r="HEW110" s="838"/>
      <c r="HEX110" s="833"/>
      <c r="HEY110" s="833"/>
      <c r="HEZ110" s="908"/>
      <c r="HFA110" s="838"/>
      <c r="HFB110" s="833"/>
      <c r="HFC110" s="833"/>
      <c r="HFD110" s="908"/>
      <c r="HFE110" s="838"/>
      <c r="HFF110" s="833"/>
      <c r="HFG110" s="833"/>
      <c r="HFH110" s="908"/>
      <c r="HFI110" s="838"/>
      <c r="HFJ110" s="833"/>
      <c r="HFK110" s="833"/>
      <c r="HFL110" s="908"/>
      <c r="HFM110" s="838"/>
      <c r="HFN110" s="833"/>
      <c r="HFO110" s="833"/>
      <c r="HFP110" s="908"/>
      <c r="HFQ110" s="838"/>
      <c r="HFR110" s="833"/>
      <c r="HFS110" s="833"/>
      <c r="HFT110" s="908"/>
      <c r="HFU110" s="838"/>
      <c r="HFV110" s="833"/>
      <c r="HFW110" s="833"/>
      <c r="HFX110" s="908"/>
      <c r="HFY110" s="838"/>
      <c r="HFZ110" s="833"/>
      <c r="HGA110" s="833"/>
      <c r="HGB110" s="908"/>
      <c r="HGC110" s="838"/>
      <c r="HGD110" s="833"/>
      <c r="HGE110" s="833"/>
      <c r="HGF110" s="908"/>
      <c r="HGG110" s="838"/>
      <c r="HGH110" s="833"/>
      <c r="HGI110" s="833"/>
      <c r="HGJ110" s="908"/>
      <c r="HGK110" s="838"/>
      <c r="HGL110" s="833"/>
      <c r="HGM110" s="833"/>
      <c r="HGN110" s="908"/>
      <c r="HGO110" s="838"/>
      <c r="HGP110" s="833"/>
      <c r="HGQ110" s="833"/>
      <c r="HGR110" s="908"/>
      <c r="HGS110" s="838"/>
      <c r="HGT110" s="833"/>
      <c r="HGU110" s="833"/>
      <c r="HGV110" s="908"/>
      <c r="HGW110" s="838"/>
      <c r="HGX110" s="833"/>
      <c r="HGY110" s="833"/>
      <c r="HGZ110" s="908"/>
      <c r="HHA110" s="838"/>
      <c r="HHB110" s="833"/>
      <c r="HHC110" s="833"/>
      <c r="HHD110" s="908"/>
      <c r="HHE110" s="838"/>
      <c r="HHF110" s="833"/>
      <c r="HHG110" s="833"/>
      <c r="HHH110" s="908"/>
      <c r="HHI110" s="838"/>
      <c r="HHJ110" s="833"/>
      <c r="HHK110" s="833"/>
      <c r="HHL110" s="908"/>
      <c r="HHM110" s="838"/>
      <c r="HHN110" s="833"/>
      <c r="HHO110" s="833"/>
      <c r="HHP110" s="908"/>
      <c r="HHQ110" s="838"/>
      <c r="HHR110" s="833"/>
      <c r="HHS110" s="833"/>
      <c r="HHT110" s="908"/>
      <c r="HHU110" s="838"/>
      <c r="HHV110" s="833"/>
      <c r="HHW110" s="833"/>
      <c r="HHX110" s="908"/>
      <c r="HHY110" s="838"/>
      <c r="HHZ110" s="833"/>
      <c r="HIA110" s="833"/>
      <c r="HIB110" s="908"/>
      <c r="HIC110" s="838"/>
      <c r="HID110" s="833"/>
      <c r="HIE110" s="833"/>
      <c r="HIF110" s="908"/>
      <c r="HIG110" s="838"/>
      <c r="HIH110" s="833"/>
      <c r="HII110" s="833"/>
      <c r="HIJ110" s="908"/>
      <c r="HIK110" s="838"/>
      <c r="HIL110" s="833"/>
      <c r="HIM110" s="833"/>
      <c r="HIN110" s="908"/>
      <c r="HIO110" s="838"/>
      <c r="HIP110" s="833"/>
      <c r="HIQ110" s="833"/>
      <c r="HIR110" s="908"/>
      <c r="HIS110" s="838"/>
      <c r="HIT110" s="833"/>
      <c r="HIU110" s="833"/>
      <c r="HIV110" s="908"/>
      <c r="HIW110" s="838"/>
      <c r="HIX110" s="833"/>
      <c r="HIY110" s="833"/>
      <c r="HIZ110" s="908"/>
      <c r="HJA110" s="838"/>
      <c r="HJB110" s="833"/>
      <c r="HJC110" s="833"/>
      <c r="HJD110" s="908"/>
      <c r="HJE110" s="838"/>
      <c r="HJF110" s="833"/>
      <c r="HJG110" s="833"/>
      <c r="HJH110" s="908"/>
      <c r="HJI110" s="838"/>
      <c r="HJJ110" s="833"/>
      <c r="HJK110" s="833"/>
      <c r="HJL110" s="908"/>
      <c r="HJM110" s="838"/>
      <c r="HJN110" s="833"/>
      <c r="HJO110" s="833"/>
      <c r="HJP110" s="908"/>
      <c r="HJQ110" s="838"/>
      <c r="HJR110" s="833"/>
      <c r="HJS110" s="833"/>
      <c r="HJT110" s="908"/>
      <c r="HJU110" s="838"/>
      <c r="HJV110" s="833"/>
      <c r="HJW110" s="833"/>
      <c r="HJX110" s="908"/>
      <c r="HJY110" s="838"/>
      <c r="HJZ110" s="833"/>
      <c r="HKA110" s="833"/>
      <c r="HKB110" s="908"/>
      <c r="HKC110" s="838"/>
      <c r="HKD110" s="833"/>
      <c r="HKE110" s="833"/>
      <c r="HKF110" s="908"/>
      <c r="HKG110" s="838"/>
      <c r="HKH110" s="833"/>
      <c r="HKI110" s="833"/>
      <c r="HKJ110" s="908"/>
      <c r="HKK110" s="838"/>
      <c r="HKL110" s="833"/>
      <c r="HKM110" s="833"/>
      <c r="HKN110" s="908"/>
      <c r="HKO110" s="838"/>
      <c r="HKP110" s="833"/>
      <c r="HKQ110" s="833"/>
      <c r="HKR110" s="908"/>
      <c r="HKS110" s="838"/>
      <c r="HKT110" s="833"/>
      <c r="HKU110" s="833"/>
      <c r="HKV110" s="908"/>
      <c r="HKW110" s="838"/>
      <c r="HKX110" s="833"/>
      <c r="HKY110" s="833"/>
      <c r="HKZ110" s="908"/>
      <c r="HLA110" s="838"/>
      <c r="HLB110" s="833"/>
      <c r="HLC110" s="833"/>
      <c r="HLD110" s="908"/>
      <c r="HLE110" s="838"/>
      <c r="HLF110" s="833"/>
      <c r="HLG110" s="833"/>
      <c r="HLH110" s="908"/>
      <c r="HLI110" s="838"/>
      <c r="HLJ110" s="833"/>
      <c r="HLK110" s="833"/>
      <c r="HLL110" s="908"/>
      <c r="HLM110" s="838"/>
      <c r="HLN110" s="833"/>
      <c r="HLO110" s="833"/>
      <c r="HLP110" s="908"/>
      <c r="HLQ110" s="838"/>
      <c r="HLR110" s="833"/>
      <c r="HLS110" s="833"/>
      <c r="HLT110" s="908"/>
      <c r="HLU110" s="838"/>
      <c r="HLV110" s="833"/>
      <c r="HLW110" s="833"/>
      <c r="HLX110" s="908"/>
      <c r="HLY110" s="838"/>
      <c r="HLZ110" s="833"/>
      <c r="HMA110" s="833"/>
      <c r="HMB110" s="908"/>
      <c r="HMC110" s="838"/>
      <c r="HMD110" s="833"/>
      <c r="HME110" s="833"/>
      <c r="HMF110" s="908"/>
      <c r="HMG110" s="838"/>
      <c r="HMH110" s="833"/>
      <c r="HMI110" s="833"/>
      <c r="HMJ110" s="908"/>
      <c r="HMK110" s="838"/>
      <c r="HML110" s="833"/>
      <c r="HMM110" s="833"/>
      <c r="HMN110" s="908"/>
      <c r="HMO110" s="838"/>
      <c r="HMP110" s="833"/>
      <c r="HMQ110" s="833"/>
      <c r="HMR110" s="908"/>
      <c r="HMS110" s="838"/>
      <c r="HMT110" s="833"/>
      <c r="HMU110" s="833"/>
      <c r="HMV110" s="908"/>
      <c r="HMW110" s="838"/>
      <c r="HMX110" s="833"/>
      <c r="HMY110" s="833"/>
      <c r="HMZ110" s="908"/>
      <c r="HNA110" s="838"/>
      <c r="HNB110" s="833"/>
      <c r="HNC110" s="833"/>
      <c r="HND110" s="908"/>
      <c r="HNE110" s="838"/>
      <c r="HNF110" s="833"/>
      <c r="HNG110" s="833"/>
      <c r="HNH110" s="908"/>
      <c r="HNI110" s="838"/>
      <c r="HNJ110" s="833"/>
      <c r="HNK110" s="833"/>
      <c r="HNL110" s="908"/>
      <c r="HNM110" s="838"/>
      <c r="HNN110" s="833"/>
      <c r="HNO110" s="833"/>
      <c r="HNP110" s="908"/>
      <c r="HNQ110" s="838"/>
      <c r="HNR110" s="833"/>
      <c r="HNS110" s="833"/>
      <c r="HNT110" s="908"/>
      <c r="HNU110" s="838"/>
      <c r="HNV110" s="833"/>
      <c r="HNW110" s="833"/>
      <c r="HNX110" s="908"/>
      <c r="HNY110" s="838"/>
      <c r="HNZ110" s="833"/>
      <c r="HOA110" s="833"/>
      <c r="HOB110" s="908"/>
      <c r="HOC110" s="838"/>
      <c r="HOD110" s="833"/>
      <c r="HOE110" s="833"/>
      <c r="HOF110" s="908"/>
      <c r="HOG110" s="838"/>
      <c r="HOH110" s="833"/>
      <c r="HOI110" s="833"/>
      <c r="HOJ110" s="908"/>
      <c r="HOK110" s="838"/>
      <c r="HOL110" s="833"/>
      <c r="HOM110" s="833"/>
      <c r="HON110" s="908"/>
      <c r="HOO110" s="838"/>
      <c r="HOP110" s="833"/>
      <c r="HOQ110" s="833"/>
      <c r="HOR110" s="908"/>
      <c r="HOS110" s="838"/>
      <c r="HOT110" s="833"/>
      <c r="HOU110" s="833"/>
      <c r="HOV110" s="908"/>
      <c r="HOW110" s="838"/>
      <c r="HOX110" s="833"/>
      <c r="HOY110" s="833"/>
      <c r="HOZ110" s="908"/>
      <c r="HPA110" s="838"/>
      <c r="HPB110" s="833"/>
      <c r="HPC110" s="833"/>
      <c r="HPD110" s="908"/>
      <c r="HPE110" s="838"/>
      <c r="HPF110" s="833"/>
      <c r="HPG110" s="833"/>
      <c r="HPH110" s="908"/>
      <c r="HPI110" s="838"/>
      <c r="HPJ110" s="833"/>
      <c r="HPK110" s="833"/>
      <c r="HPL110" s="908"/>
      <c r="HPM110" s="838"/>
      <c r="HPN110" s="833"/>
      <c r="HPO110" s="833"/>
      <c r="HPP110" s="908"/>
      <c r="HPQ110" s="838"/>
      <c r="HPR110" s="833"/>
      <c r="HPS110" s="833"/>
      <c r="HPT110" s="908"/>
      <c r="HPU110" s="838"/>
      <c r="HPV110" s="833"/>
      <c r="HPW110" s="833"/>
      <c r="HPX110" s="908"/>
      <c r="HPY110" s="838"/>
      <c r="HPZ110" s="833"/>
      <c r="HQA110" s="833"/>
      <c r="HQB110" s="908"/>
      <c r="HQC110" s="838"/>
      <c r="HQD110" s="833"/>
      <c r="HQE110" s="833"/>
      <c r="HQF110" s="908"/>
      <c r="HQG110" s="838"/>
      <c r="HQH110" s="833"/>
      <c r="HQI110" s="833"/>
      <c r="HQJ110" s="908"/>
      <c r="HQK110" s="838"/>
      <c r="HQL110" s="833"/>
      <c r="HQM110" s="833"/>
      <c r="HQN110" s="908"/>
      <c r="HQO110" s="838"/>
      <c r="HQP110" s="833"/>
      <c r="HQQ110" s="833"/>
      <c r="HQR110" s="908"/>
      <c r="HQS110" s="838"/>
      <c r="HQT110" s="833"/>
      <c r="HQU110" s="833"/>
      <c r="HQV110" s="908"/>
      <c r="HQW110" s="838"/>
      <c r="HQX110" s="833"/>
      <c r="HQY110" s="833"/>
      <c r="HQZ110" s="908"/>
      <c r="HRA110" s="838"/>
      <c r="HRB110" s="833"/>
      <c r="HRC110" s="833"/>
      <c r="HRD110" s="908"/>
      <c r="HRE110" s="838"/>
      <c r="HRF110" s="833"/>
      <c r="HRG110" s="833"/>
      <c r="HRH110" s="908"/>
      <c r="HRI110" s="838"/>
      <c r="HRJ110" s="833"/>
      <c r="HRK110" s="833"/>
      <c r="HRL110" s="908"/>
      <c r="HRM110" s="838"/>
      <c r="HRN110" s="833"/>
      <c r="HRO110" s="833"/>
      <c r="HRP110" s="908"/>
      <c r="HRQ110" s="838"/>
      <c r="HRR110" s="833"/>
      <c r="HRS110" s="833"/>
      <c r="HRT110" s="908"/>
      <c r="HRU110" s="838"/>
      <c r="HRV110" s="833"/>
      <c r="HRW110" s="833"/>
      <c r="HRX110" s="908"/>
      <c r="HRY110" s="838"/>
      <c r="HRZ110" s="833"/>
      <c r="HSA110" s="833"/>
      <c r="HSB110" s="908"/>
      <c r="HSC110" s="838"/>
      <c r="HSD110" s="833"/>
      <c r="HSE110" s="833"/>
      <c r="HSF110" s="908"/>
      <c r="HSG110" s="838"/>
      <c r="HSH110" s="833"/>
      <c r="HSI110" s="833"/>
      <c r="HSJ110" s="908"/>
      <c r="HSK110" s="838"/>
      <c r="HSL110" s="833"/>
      <c r="HSM110" s="833"/>
      <c r="HSN110" s="908"/>
      <c r="HSO110" s="838"/>
      <c r="HSP110" s="833"/>
      <c r="HSQ110" s="833"/>
      <c r="HSR110" s="908"/>
      <c r="HSS110" s="838"/>
      <c r="HST110" s="833"/>
      <c r="HSU110" s="833"/>
      <c r="HSV110" s="908"/>
      <c r="HSW110" s="838"/>
      <c r="HSX110" s="833"/>
      <c r="HSY110" s="833"/>
      <c r="HSZ110" s="908"/>
      <c r="HTA110" s="838"/>
      <c r="HTB110" s="833"/>
      <c r="HTC110" s="833"/>
      <c r="HTD110" s="908"/>
      <c r="HTE110" s="838"/>
      <c r="HTF110" s="833"/>
      <c r="HTG110" s="833"/>
      <c r="HTH110" s="908"/>
      <c r="HTI110" s="838"/>
      <c r="HTJ110" s="833"/>
      <c r="HTK110" s="833"/>
      <c r="HTL110" s="908"/>
      <c r="HTM110" s="838"/>
      <c r="HTN110" s="833"/>
      <c r="HTO110" s="833"/>
      <c r="HTP110" s="908"/>
      <c r="HTQ110" s="838"/>
      <c r="HTR110" s="833"/>
      <c r="HTS110" s="833"/>
      <c r="HTT110" s="908"/>
      <c r="HTU110" s="838"/>
      <c r="HTV110" s="833"/>
      <c r="HTW110" s="833"/>
      <c r="HTX110" s="908"/>
      <c r="HTY110" s="838"/>
      <c r="HTZ110" s="833"/>
      <c r="HUA110" s="833"/>
      <c r="HUB110" s="908"/>
      <c r="HUC110" s="838"/>
      <c r="HUD110" s="833"/>
      <c r="HUE110" s="833"/>
      <c r="HUF110" s="908"/>
      <c r="HUG110" s="838"/>
      <c r="HUH110" s="833"/>
      <c r="HUI110" s="833"/>
      <c r="HUJ110" s="908"/>
      <c r="HUK110" s="838"/>
      <c r="HUL110" s="833"/>
      <c r="HUM110" s="833"/>
      <c r="HUN110" s="908"/>
      <c r="HUO110" s="838"/>
      <c r="HUP110" s="833"/>
      <c r="HUQ110" s="833"/>
      <c r="HUR110" s="908"/>
      <c r="HUS110" s="838"/>
      <c r="HUT110" s="833"/>
      <c r="HUU110" s="833"/>
      <c r="HUV110" s="908"/>
      <c r="HUW110" s="838"/>
      <c r="HUX110" s="833"/>
      <c r="HUY110" s="833"/>
      <c r="HUZ110" s="908"/>
      <c r="HVA110" s="838"/>
      <c r="HVB110" s="833"/>
      <c r="HVC110" s="833"/>
      <c r="HVD110" s="908"/>
      <c r="HVE110" s="838"/>
      <c r="HVF110" s="833"/>
      <c r="HVG110" s="833"/>
      <c r="HVH110" s="908"/>
      <c r="HVI110" s="838"/>
      <c r="HVJ110" s="833"/>
      <c r="HVK110" s="833"/>
      <c r="HVL110" s="908"/>
      <c r="HVM110" s="838"/>
      <c r="HVN110" s="833"/>
      <c r="HVO110" s="833"/>
      <c r="HVP110" s="908"/>
      <c r="HVQ110" s="838"/>
      <c r="HVR110" s="833"/>
      <c r="HVS110" s="833"/>
      <c r="HVT110" s="908"/>
      <c r="HVU110" s="838"/>
      <c r="HVV110" s="833"/>
      <c r="HVW110" s="833"/>
      <c r="HVX110" s="908"/>
      <c r="HVY110" s="838"/>
      <c r="HVZ110" s="833"/>
      <c r="HWA110" s="833"/>
      <c r="HWB110" s="908"/>
      <c r="HWC110" s="838"/>
      <c r="HWD110" s="833"/>
      <c r="HWE110" s="833"/>
      <c r="HWF110" s="908"/>
      <c r="HWG110" s="838"/>
      <c r="HWH110" s="833"/>
      <c r="HWI110" s="833"/>
      <c r="HWJ110" s="908"/>
      <c r="HWK110" s="838"/>
      <c r="HWL110" s="833"/>
      <c r="HWM110" s="833"/>
      <c r="HWN110" s="908"/>
      <c r="HWO110" s="838"/>
      <c r="HWP110" s="833"/>
      <c r="HWQ110" s="833"/>
      <c r="HWR110" s="908"/>
      <c r="HWS110" s="838"/>
      <c r="HWT110" s="833"/>
      <c r="HWU110" s="833"/>
      <c r="HWV110" s="908"/>
      <c r="HWW110" s="838"/>
      <c r="HWX110" s="833"/>
      <c r="HWY110" s="833"/>
      <c r="HWZ110" s="908"/>
      <c r="HXA110" s="838"/>
      <c r="HXB110" s="833"/>
      <c r="HXC110" s="833"/>
      <c r="HXD110" s="908"/>
      <c r="HXE110" s="838"/>
      <c r="HXF110" s="833"/>
      <c r="HXG110" s="833"/>
      <c r="HXH110" s="908"/>
      <c r="HXI110" s="838"/>
      <c r="HXJ110" s="833"/>
      <c r="HXK110" s="833"/>
      <c r="HXL110" s="908"/>
      <c r="HXM110" s="838"/>
      <c r="HXN110" s="833"/>
      <c r="HXO110" s="833"/>
      <c r="HXP110" s="908"/>
      <c r="HXQ110" s="838"/>
      <c r="HXR110" s="833"/>
      <c r="HXS110" s="833"/>
      <c r="HXT110" s="908"/>
      <c r="HXU110" s="838"/>
      <c r="HXV110" s="833"/>
      <c r="HXW110" s="833"/>
      <c r="HXX110" s="908"/>
      <c r="HXY110" s="838"/>
      <c r="HXZ110" s="833"/>
      <c r="HYA110" s="833"/>
      <c r="HYB110" s="908"/>
      <c r="HYC110" s="838"/>
      <c r="HYD110" s="833"/>
      <c r="HYE110" s="833"/>
      <c r="HYF110" s="908"/>
      <c r="HYG110" s="838"/>
      <c r="HYH110" s="833"/>
      <c r="HYI110" s="833"/>
      <c r="HYJ110" s="908"/>
      <c r="HYK110" s="838"/>
      <c r="HYL110" s="833"/>
      <c r="HYM110" s="833"/>
      <c r="HYN110" s="908"/>
      <c r="HYO110" s="838"/>
      <c r="HYP110" s="833"/>
      <c r="HYQ110" s="833"/>
      <c r="HYR110" s="908"/>
      <c r="HYS110" s="838"/>
      <c r="HYT110" s="833"/>
      <c r="HYU110" s="833"/>
      <c r="HYV110" s="908"/>
      <c r="HYW110" s="838"/>
      <c r="HYX110" s="833"/>
      <c r="HYY110" s="833"/>
      <c r="HYZ110" s="908"/>
      <c r="HZA110" s="838"/>
      <c r="HZB110" s="833"/>
      <c r="HZC110" s="833"/>
      <c r="HZD110" s="908"/>
      <c r="HZE110" s="838"/>
      <c r="HZF110" s="833"/>
      <c r="HZG110" s="833"/>
      <c r="HZH110" s="908"/>
      <c r="HZI110" s="838"/>
      <c r="HZJ110" s="833"/>
      <c r="HZK110" s="833"/>
      <c r="HZL110" s="908"/>
      <c r="HZM110" s="838"/>
      <c r="HZN110" s="833"/>
      <c r="HZO110" s="833"/>
      <c r="HZP110" s="908"/>
      <c r="HZQ110" s="838"/>
      <c r="HZR110" s="833"/>
      <c r="HZS110" s="833"/>
      <c r="HZT110" s="908"/>
      <c r="HZU110" s="838"/>
      <c r="HZV110" s="833"/>
      <c r="HZW110" s="833"/>
      <c r="HZX110" s="908"/>
      <c r="HZY110" s="838"/>
      <c r="HZZ110" s="833"/>
      <c r="IAA110" s="833"/>
      <c r="IAB110" s="908"/>
      <c r="IAC110" s="838"/>
      <c r="IAD110" s="833"/>
      <c r="IAE110" s="833"/>
      <c r="IAF110" s="908"/>
      <c r="IAG110" s="838"/>
      <c r="IAH110" s="833"/>
      <c r="IAI110" s="833"/>
      <c r="IAJ110" s="908"/>
      <c r="IAK110" s="838"/>
      <c r="IAL110" s="833"/>
      <c r="IAM110" s="833"/>
      <c r="IAN110" s="908"/>
      <c r="IAO110" s="838"/>
      <c r="IAP110" s="833"/>
      <c r="IAQ110" s="833"/>
      <c r="IAR110" s="908"/>
      <c r="IAS110" s="838"/>
      <c r="IAT110" s="833"/>
      <c r="IAU110" s="833"/>
      <c r="IAV110" s="908"/>
      <c r="IAW110" s="838"/>
      <c r="IAX110" s="833"/>
      <c r="IAY110" s="833"/>
      <c r="IAZ110" s="908"/>
      <c r="IBA110" s="838"/>
      <c r="IBB110" s="833"/>
      <c r="IBC110" s="833"/>
      <c r="IBD110" s="908"/>
      <c r="IBE110" s="838"/>
      <c r="IBF110" s="833"/>
      <c r="IBG110" s="833"/>
      <c r="IBH110" s="908"/>
      <c r="IBI110" s="838"/>
      <c r="IBJ110" s="833"/>
      <c r="IBK110" s="833"/>
      <c r="IBL110" s="908"/>
      <c r="IBM110" s="838"/>
      <c r="IBN110" s="833"/>
      <c r="IBO110" s="833"/>
      <c r="IBP110" s="908"/>
      <c r="IBQ110" s="838"/>
      <c r="IBR110" s="833"/>
      <c r="IBS110" s="833"/>
      <c r="IBT110" s="908"/>
      <c r="IBU110" s="838"/>
      <c r="IBV110" s="833"/>
      <c r="IBW110" s="833"/>
      <c r="IBX110" s="908"/>
      <c r="IBY110" s="838"/>
      <c r="IBZ110" s="833"/>
      <c r="ICA110" s="833"/>
      <c r="ICB110" s="908"/>
      <c r="ICC110" s="838"/>
      <c r="ICD110" s="833"/>
      <c r="ICE110" s="833"/>
      <c r="ICF110" s="908"/>
      <c r="ICG110" s="838"/>
      <c r="ICH110" s="833"/>
      <c r="ICI110" s="833"/>
      <c r="ICJ110" s="908"/>
      <c r="ICK110" s="838"/>
      <c r="ICL110" s="833"/>
      <c r="ICM110" s="833"/>
      <c r="ICN110" s="908"/>
      <c r="ICO110" s="838"/>
      <c r="ICP110" s="833"/>
      <c r="ICQ110" s="833"/>
      <c r="ICR110" s="908"/>
      <c r="ICS110" s="838"/>
      <c r="ICT110" s="833"/>
      <c r="ICU110" s="833"/>
      <c r="ICV110" s="908"/>
      <c r="ICW110" s="838"/>
      <c r="ICX110" s="833"/>
      <c r="ICY110" s="833"/>
      <c r="ICZ110" s="908"/>
      <c r="IDA110" s="838"/>
      <c r="IDB110" s="833"/>
      <c r="IDC110" s="833"/>
      <c r="IDD110" s="908"/>
      <c r="IDE110" s="838"/>
      <c r="IDF110" s="833"/>
      <c r="IDG110" s="833"/>
      <c r="IDH110" s="908"/>
      <c r="IDI110" s="838"/>
      <c r="IDJ110" s="833"/>
      <c r="IDK110" s="833"/>
      <c r="IDL110" s="908"/>
      <c r="IDM110" s="838"/>
      <c r="IDN110" s="833"/>
      <c r="IDO110" s="833"/>
      <c r="IDP110" s="908"/>
      <c r="IDQ110" s="838"/>
      <c r="IDR110" s="833"/>
      <c r="IDS110" s="833"/>
      <c r="IDT110" s="908"/>
      <c r="IDU110" s="838"/>
      <c r="IDV110" s="833"/>
      <c r="IDW110" s="833"/>
      <c r="IDX110" s="908"/>
      <c r="IDY110" s="838"/>
      <c r="IDZ110" s="833"/>
      <c r="IEA110" s="833"/>
      <c r="IEB110" s="908"/>
      <c r="IEC110" s="838"/>
      <c r="IED110" s="833"/>
      <c r="IEE110" s="833"/>
      <c r="IEF110" s="908"/>
      <c r="IEG110" s="838"/>
      <c r="IEH110" s="833"/>
      <c r="IEI110" s="833"/>
      <c r="IEJ110" s="908"/>
      <c r="IEK110" s="838"/>
      <c r="IEL110" s="833"/>
      <c r="IEM110" s="833"/>
      <c r="IEN110" s="908"/>
      <c r="IEO110" s="838"/>
      <c r="IEP110" s="833"/>
      <c r="IEQ110" s="833"/>
      <c r="IER110" s="908"/>
      <c r="IES110" s="838"/>
      <c r="IET110" s="833"/>
      <c r="IEU110" s="833"/>
      <c r="IEV110" s="908"/>
      <c r="IEW110" s="838"/>
      <c r="IEX110" s="833"/>
      <c r="IEY110" s="833"/>
      <c r="IEZ110" s="908"/>
      <c r="IFA110" s="838"/>
      <c r="IFB110" s="833"/>
      <c r="IFC110" s="833"/>
      <c r="IFD110" s="908"/>
      <c r="IFE110" s="838"/>
      <c r="IFF110" s="833"/>
      <c r="IFG110" s="833"/>
      <c r="IFH110" s="908"/>
      <c r="IFI110" s="838"/>
      <c r="IFJ110" s="833"/>
      <c r="IFK110" s="833"/>
      <c r="IFL110" s="908"/>
      <c r="IFM110" s="838"/>
      <c r="IFN110" s="833"/>
      <c r="IFO110" s="833"/>
      <c r="IFP110" s="908"/>
      <c r="IFQ110" s="838"/>
      <c r="IFR110" s="833"/>
      <c r="IFS110" s="833"/>
      <c r="IFT110" s="908"/>
      <c r="IFU110" s="838"/>
      <c r="IFV110" s="833"/>
      <c r="IFW110" s="833"/>
      <c r="IFX110" s="908"/>
      <c r="IFY110" s="838"/>
      <c r="IFZ110" s="833"/>
      <c r="IGA110" s="833"/>
      <c r="IGB110" s="908"/>
      <c r="IGC110" s="838"/>
      <c r="IGD110" s="833"/>
      <c r="IGE110" s="833"/>
      <c r="IGF110" s="908"/>
      <c r="IGG110" s="838"/>
      <c r="IGH110" s="833"/>
      <c r="IGI110" s="833"/>
      <c r="IGJ110" s="908"/>
      <c r="IGK110" s="838"/>
      <c r="IGL110" s="833"/>
      <c r="IGM110" s="833"/>
      <c r="IGN110" s="908"/>
      <c r="IGO110" s="838"/>
      <c r="IGP110" s="833"/>
      <c r="IGQ110" s="833"/>
      <c r="IGR110" s="908"/>
      <c r="IGS110" s="838"/>
      <c r="IGT110" s="833"/>
      <c r="IGU110" s="833"/>
      <c r="IGV110" s="908"/>
      <c r="IGW110" s="838"/>
      <c r="IGX110" s="833"/>
      <c r="IGY110" s="833"/>
      <c r="IGZ110" s="908"/>
      <c r="IHA110" s="838"/>
      <c r="IHB110" s="833"/>
      <c r="IHC110" s="833"/>
      <c r="IHD110" s="908"/>
      <c r="IHE110" s="838"/>
      <c r="IHF110" s="833"/>
      <c r="IHG110" s="833"/>
      <c r="IHH110" s="908"/>
      <c r="IHI110" s="838"/>
      <c r="IHJ110" s="833"/>
      <c r="IHK110" s="833"/>
      <c r="IHL110" s="908"/>
      <c r="IHM110" s="838"/>
      <c r="IHN110" s="833"/>
      <c r="IHO110" s="833"/>
      <c r="IHP110" s="908"/>
      <c r="IHQ110" s="838"/>
      <c r="IHR110" s="833"/>
      <c r="IHS110" s="833"/>
      <c r="IHT110" s="908"/>
      <c r="IHU110" s="838"/>
      <c r="IHV110" s="833"/>
      <c r="IHW110" s="833"/>
      <c r="IHX110" s="908"/>
      <c r="IHY110" s="838"/>
      <c r="IHZ110" s="833"/>
      <c r="IIA110" s="833"/>
      <c r="IIB110" s="908"/>
      <c r="IIC110" s="838"/>
      <c r="IID110" s="833"/>
      <c r="IIE110" s="833"/>
      <c r="IIF110" s="908"/>
      <c r="IIG110" s="838"/>
      <c r="IIH110" s="833"/>
      <c r="III110" s="833"/>
      <c r="IIJ110" s="908"/>
      <c r="IIK110" s="838"/>
      <c r="IIL110" s="833"/>
      <c r="IIM110" s="833"/>
      <c r="IIN110" s="908"/>
      <c r="IIO110" s="838"/>
      <c r="IIP110" s="833"/>
      <c r="IIQ110" s="833"/>
      <c r="IIR110" s="908"/>
      <c r="IIS110" s="838"/>
      <c r="IIT110" s="833"/>
      <c r="IIU110" s="833"/>
      <c r="IIV110" s="908"/>
      <c r="IIW110" s="838"/>
      <c r="IIX110" s="833"/>
      <c r="IIY110" s="833"/>
      <c r="IIZ110" s="908"/>
      <c r="IJA110" s="838"/>
      <c r="IJB110" s="833"/>
      <c r="IJC110" s="833"/>
      <c r="IJD110" s="908"/>
      <c r="IJE110" s="838"/>
      <c r="IJF110" s="833"/>
      <c r="IJG110" s="833"/>
      <c r="IJH110" s="908"/>
      <c r="IJI110" s="838"/>
      <c r="IJJ110" s="833"/>
      <c r="IJK110" s="833"/>
      <c r="IJL110" s="908"/>
      <c r="IJM110" s="838"/>
      <c r="IJN110" s="833"/>
      <c r="IJO110" s="833"/>
      <c r="IJP110" s="908"/>
      <c r="IJQ110" s="838"/>
      <c r="IJR110" s="833"/>
      <c r="IJS110" s="833"/>
      <c r="IJT110" s="908"/>
      <c r="IJU110" s="838"/>
      <c r="IJV110" s="833"/>
      <c r="IJW110" s="833"/>
      <c r="IJX110" s="908"/>
      <c r="IJY110" s="838"/>
      <c r="IJZ110" s="833"/>
      <c r="IKA110" s="833"/>
      <c r="IKB110" s="908"/>
      <c r="IKC110" s="838"/>
      <c r="IKD110" s="833"/>
      <c r="IKE110" s="833"/>
      <c r="IKF110" s="908"/>
      <c r="IKG110" s="838"/>
      <c r="IKH110" s="833"/>
      <c r="IKI110" s="833"/>
      <c r="IKJ110" s="908"/>
      <c r="IKK110" s="838"/>
      <c r="IKL110" s="833"/>
      <c r="IKM110" s="833"/>
      <c r="IKN110" s="908"/>
      <c r="IKO110" s="838"/>
      <c r="IKP110" s="833"/>
      <c r="IKQ110" s="833"/>
      <c r="IKR110" s="908"/>
      <c r="IKS110" s="838"/>
      <c r="IKT110" s="833"/>
      <c r="IKU110" s="833"/>
      <c r="IKV110" s="908"/>
      <c r="IKW110" s="838"/>
      <c r="IKX110" s="833"/>
      <c r="IKY110" s="833"/>
      <c r="IKZ110" s="908"/>
      <c r="ILA110" s="838"/>
      <c r="ILB110" s="833"/>
      <c r="ILC110" s="833"/>
      <c r="ILD110" s="908"/>
      <c r="ILE110" s="838"/>
      <c r="ILF110" s="833"/>
      <c r="ILG110" s="833"/>
      <c r="ILH110" s="908"/>
      <c r="ILI110" s="838"/>
      <c r="ILJ110" s="833"/>
      <c r="ILK110" s="833"/>
      <c r="ILL110" s="908"/>
      <c r="ILM110" s="838"/>
      <c r="ILN110" s="833"/>
      <c r="ILO110" s="833"/>
      <c r="ILP110" s="908"/>
      <c r="ILQ110" s="838"/>
      <c r="ILR110" s="833"/>
      <c r="ILS110" s="833"/>
      <c r="ILT110" s="908"/>
      <c r="ILU110" s="838"/>
      <c r="ILV110" s="833"/>
      <c r="ILW110" s="833"/>
      <c r="ILX110" s="908"/>
      <c r="ILY110" s="838"/>
      <c r="ILZ110" s="833"/>
      <c r="IMA110" s="833"/>
      <c r="IMB110" s="908"/>
      <c r="IMC110" s="838"/>
      <c r="IMD110" s="833"/>
      <c r="IME110" s="833"/>
      <c r="IMF110" s="908"/>
      <c r="IMG110" s="838"/>
      <c r="IMH110" s="833"/>
      <c r="IMI110" s="833"/>
      <c r="IMJ110" s="908"/>
      <c r="IMK110" s="838"/>
      <c r="IML110" s="833"/>
      <c r="IMM110" s="833"/>
      <c r="IMN110" s="908"/>
      <c r="IMO110" s="838"/>
      <c r="IMP110" s="833"/>
      <c r="IMQ110" s="833"/>
      <c r="IMR110" s="908"/>
      <c r="IMS110" s="838"/>
      <c r="IMT110" s="833"/>
      <c r="IMU110" s="833"/>
      <c r="IMV110" s="908"/>
      <c r="IMW110" s="838"/>
      <c r="IMX110" s="833"/>
      <c r="IMY110" s="833"/>
      <c r="IMZ110" s="908"/>
      <c r="INA110" s="838"/>
      <c r="INB110" s="833"/>
      <c r="INC110" s="833"/>
      <c r="IND110" s="908"/>
      <c r="INE110" s="838"/>
      <c r="INF110" s="833"/>
      <c r="ING110" s="833"/>
      <c r="INH110" s="908"/>
      <c r="INI110" s="838"/>
      <c r="INJ110" s="833"/>
      <c r="INK110" s="833"/>
      <c r="INL110" s="908"/>
      <c r="INM110" s="838"/>
      <c r="INN110" s="833"/>
      <c r="INO110" s="833"/>
      <c r="INP110" s="908"/>
      <c r="INQ110" s="838"/>
      <c r="INR110" s="833"/>
      <c r="INS110" s="833"/>
      <c r="INT110" s="908"/>
      <c r="INU110" s="838"/>
      <c r="INV110" s="833"/>
      <c r="INW110" s="833"/>
      <c r="INX110" s="908"/>
      <c r="INY110" s="838"/>
      <c r="INZ110" s="833"/>
      <c r="IOA110" s="833"/>
      <c r="IOB110" s="908"/>
      <c r="IOC110" s="838"/>
      <c r="IOD110" s="833"/>
      <c r="IOE110" s="833"/>
      <c r="IOF110" s="908"/>
      <c r="IOG110" s="838"/>
      <c r="IOH110" s="833"/>
      <c r="IOI110" s="833"/>
      <c r="IOJ110" s="908"/>
      <c r="IOK110" s="838"/>
      <c r="IOL110" s="833"/>
      <c r="IOM110" s="833"/>
      <c r="ION110" s="908"/>
      <c r="IOO110" s="838"/>
      <c r="IOP110" s="833"/>
      <c r="IOQ110" s="833"/>
      <c r="IOR110" s="908"/>
      <c r="IOS110" s="838"/>
      <c r="IOT110" s="833"/>
      <c r="IOU110" s="833"/>
      <c r="IOV110" s="908"/>
      <c r="IOW110" s="838"/>
      <c r="IOX110" s="833"/>
      <c r="IOY110" s="833"/>
      <c r="IOZ110" s="908"/>
      <c r="IPA110" s="838"/>
      <c r="IPB110" s="833"/>
      <c r="IPC110" s="833"/>
      <c r="IPD110" s="908"/>
      <c r="IPE110" s="838"/>
      <c r="IPF110" s="833"/>
      <c r="IPG110" s="833"/>
      <c r="IPH110" s="908"/>
      <c r="IPI110" s="838"/>
      <c r="IPJ110" s="833"/>
      <c r="IPK110" s="833"/>
      <c r="IPL110" s="908"/>
      <c r="IPM110" s="838"/>
      <c r="IPN110" s="833"/>
      <c r="IPO110" s="833"/>
      <c r="IPP110" s="908"/>
      <c r="IPQ110" s="838"/>
      <c r="IPR110" s="833"/>
      <c r="IPS110" s="833"/>
      <c r="IPT110" s="908"/>
      <c r="IPU110" s="838"/>
      <c r="IPV110" s="833"/>
      <c r="IPW110" s="833"/>
      <c r="IPX110" s="908"/>
      <c r="IPY110" s="838"/>
      <c r="IPZ110" s="833"/>
      <c r="IQA110" s="833"/>
      <c r="IQB110" s="908"/>
      <c r="IQC110" s="838"/>
      <c r="IQD110" s="833"/>
      <c r="IQE110" s="833"/>
      <c r="IQF110" s="908"/>
      <c r="IQG110" s="838"/>
      <c r="IQH110" s="833"/>
      <c r="IQI110" s="833"/>
      <c r="IQJ110" s="908"/>
      <c r="IQK110" s="838"/>
      <c r="IQL110" s="833"/>
      <c r="IQM110" s="833"/>
      <c r="IQN110" s="908"/>
      <c r="IQO110" s="838"/>
      <c r="IQP110" s="833"/>
      <c r="IQQ110" s="833"/>
      <c r="IQR110" s="908"/>
      <c r="IQS110" s="838"/>
      <c r="IQT110" s="833"/>
      <c r="IQU110" s="833"/>
      <c r="IQV110" s="908"/>
      <c r="IQW110" s="838"/>
      <c r="IQX110" s="833"/>
      <c r="IQY110" s="833"/>
      <c r="IQZ110" s="908"/>
      <c r="IRA110" s="838"/>
      <c r="IRB110" s="833"/>
      <c r="IRC110" s="833"/>
      <c r="IRD110" s="908"/>
      <c r="IRE110" s="838"/>
      <c r="IRF110" s="833"/>
      <c r="IRG110" s="833"/>
      <c r="IRH110" s="908"/>
      <c r="IRI110" s="838"/>
      <c r="IRJ110" s="833"/>
      <c r="IRK110" s="833"/>
      <c r="IRL110" s="908"/>
      <c r="IRM110" s="838"/>
      <c r="IRN110" s="833"/>
      <c r="IRO110" s="833"/>
      <c r="IRP110" s="908"/>
      <c r="IRQ110" s="838"/>
      <c r="IRR110" s="833"/>
      <c r="IRS110" s="833"/>
      <c r="IRT110" s="908"/>
      <c r="IRU110" s="838"/>
      <c r="IRV110" s="833"/>
      <c r="IRW110" s="833"/>
      <c r="IRX110" s="908"/>
      <c r="IRY110" s="838"/>
      <c r="IRZ110" s="833"/>
      <c r="ISA110" s="833"/>
      <c r="ISB110" s="908"/>
      <c r="ISC110" s="838"/>
      <c r="ISD110" s="833"/>
      <c r="ISE110" s="833"/>
      <c r="ISF110" s="908"/>
      <c r="ISG110" s="838"/>
      <c r="ISH110" s="833"/>
      <c r="ISI110" s="833"/>
      <c r="ISJ110" s="908"/>
      <c r="ISK110" s="838"/>
      <c r="ISL110" s="833"/>
      <c r="ISM110" s="833"/>
      <c r="ISN110" s="908"/>
      <c r="ISO110" s="838"/>
      <c r="ISP110" s="833"/>
      <c r="ISQ110" s="833"/>
      <c r="ISR110" s="908"/>
      <c r="ISS110" s="838"/>
      <c r="IST110" s="833"/>
      <c r="ISU110" s="833"/>
      <c r="ISV110" s="908"/>
      <c r="ISW110" s="838"/>
      <c r="ISX110" s="833"/>
      <c r="ISY110" s="833"/>
      <c r="ISZ110" s="908"/>
      <c r="ITA110" s="838"/>
      <c r="ITB110" s="833"/>
      <c r="ITC110" s="833"/>
      <c r="ITD110" s="908"/>
      <c r="ITE110" s="838"/>
      <c r="ITF110" s="833"/>
      <c r="ITG110" s="833"/>
      <c r="ITH110" s="908"/>
      <c r="ITI110" s="838"/>
      <c r="ITJ110" s="833"/>
      <c r="ITK110" s="833"/>
      <c r="ITL110" s="908"/>
      <c r="ITM110" s="838"/>
      <c r="ITN110" s="833"/>
      <c r="ITO110" s="833"/>
      <c r="ITP110" s="908"/>
      <c r="ITQ110" s="838"/>
      <c r="ITR110" s="833"/>
      <c r="ITS110" s="833"/>
      <c r="ITT110" s="908"/>
      <c r="ITU110" s="838"/>
      <c r="ITV110" s="833"/>
      <c r="ITW110" s="833"/>
      <c r="ITX110" s="908"/>
      <c r="ITY110" s="838"/>
      <c r="ITZ110" s="833"/>
      <c r="IUA110" s="833"/>
      <c r="IUB110" s="908"/>
      <c r="IUC110" s="838"/>
      <c r="IUD110" s="833"/>
      <c r="IUE110" s="833"/>
      <c r="IUF110" s="908"/>
      <c r="IUG110" s="838"/>
      <c r="IUH110" s="833"/>
      <c r="IUI110" s="833"/>
      <c r="IUJ110" s="908"/>
      <c r="IUK110" s="838"/>
      <c r="IUL110" s="833"/>
      <c r="IUM110" s="833"/>
      <c r="IUN110" s="908"/>
      <c r="IUO110" s="838"/>
      <c r="IUP110" s="833"/>
      <c r="IUQ110" s="833"/>
      <c r="IUR110" s="908"/>
      <c r="IUS110" s="838"/>
      <c r="IUT110" s="833"/>
      <c r="IUU110" s="833"/>
      <c r="IUV110" s="908"/>
      <c r="IUW110" s="838"/>
      <c r="IUX110" s="833"/>
      <c r="IUY110" s="833"/>
      <c r="IUZ110" s="908"/>
      <c r="IVA110" s="838"/>
      <c r="IVB110" s="833"/>
      <c r="IVC110" s="833"/>
      <c r="IVD110" s="908"/>
      <c r="IVE110" s="838"/>
      <c r="IVF110" s="833"/>
      <c r="IVG110" s="833"/>
      <c r="IVH110" s="908"/>
      <c r="IVI110" s="838"/>
      <c r="IVJ110" s="833"/>
      <c r="IVK110" s="833"/>
      <c r="IVL110" s="908"/>
      <c r="IVM110" s="838"/>
      <c r="IVN110" s="833"/>
      <c r="IVO110" s="833"/>
      <c r="IVP110" s="908"/>
      <c r="IVQ110" s="838"/>
      <c r="IVR110" s="833"/>
      <c r="IVS110" s="833"/>
      <c r="IVT110" s="908"/>
      <c r="IVU110" s="838"/>
      <c r="IVV110" s="833"/>
      <c r="IVW110" s="833"/>
      <c r="IVX110" s="908"/>
      <c r="IVY110" s="838"/>
      <c r="IVZ110" s="833"/>
      <c r="IWA110" s="833"/>
      <c r="IWB110" s="908"/>
      <c r="IWC110" s="838"/>
      <c r="IWD110" s="833"/>
      <c r="IWE110" s="833"/>
      <c r="IWF110" s="908"/>
      <c r="IWG110" s="838"/>
      <c r="IWH110" s="833"/>
      <c r="IWI110" s="833"/>
      <c r="IWJ110" s="908"/>
      <c r="IWK110" s="838"/>
      <c r="IWL110" s="833"/>
      <c r="IWM110" s="833"/>
      <c r="IWN110" s="908"/>
      <c r="IWO110" s="838"/>
      <c r="IWP110" s="833"/>
      <c r="IWQ110" s="833"/>
      <c r="IWR110" s="908"/>
      <c r="IWS110" s="838"/>
      <c r="IWT110" s="833"/>
      <c r="IWU110" s="833"/>
      <c r="IWV110" s="908"/>
      <c r="IWW110" s="838"/>
      <c r="IWX110" s="833"/>
      <c r="IWY110" s="833"/>
      <c r="IWZ110" s="908"/>
      <c r="IXA110" s="838"/>
      <c r="IXB110" s="833"/>
      <c r="IXC110" s="833"/>
      <c r="IXD110" s="908"/>
      <c r="IXE110" s="838"/>
      <c r="IXF110" s="833"/>
      <c r="IXG110" s="833"/>
      <c r="IXH110" s="908"/>
      <c r="IXI110" s="838"/>
      <c r="IXJ110" s="833"/>
      <c r="IXK110" s="833"/>
      <c r="IXL110" s="908"/>
      <c r="IXM110" s="838"/>
      <c r="IXN110" s="833"/>
      <c r="IXO110" s="833"/>
      <c r="IXP110" s="908"/>
      <c r="IXQ110" s="838"/>
      <c r="IXR110" s="833"/>
      <c r="IXS110" s="833"/>
      <c r="IXT110" s="908"/>
      <c r="IXU110" s="838"/>
      <c r="IXV110" s="833"/>
      <c r="IXW110" s="833"/>
      <c r="IXX110" s="908"/>
      <c r="IXY110" s="838"/>
      <c r="IXZ110" s="833"/>
      <c r="IYA110" s="833"/>
      <c r="IYB110" s="908"/>
      <c r="IYC110" s="838"/>
      <c r="IYD110" s="833"/>
      <c r="IYE110" s="833"/>
      <c r="IYF110" s="908"/>
      <c r="IYG110" s="838"/>
      <c r="IYH110" s="833"/>
      <c r="IYI110" s="833"/>
      <c r="IYJ110" s="908"/>
      <c r="IYK110" s="838"/>
      <c r="IYL110" s="833"/>
      <c r="IYM110" s="833"/>
      <c r="IYN110" s="908"/>
      <c r="IYO110" s="838"/>
      <c r="IYP110" s="833"/>
      <c r="IYQ110" s="833"/>
      <c r="IYR110" s="908"/>
      <c r="IYS110" s="838"/>
      <c r="IYT110" s="833"/>
      <c r="IYU110" s="833"/>
      <c r="IYV110" s="908"/>
      <c r="IYW110" s="838"/>
      <c r="IYX110" s="833"/>
      <c r="IYY110" s="833"/>
      <c r="IYZ110" s="908"/>
      <c r="IZA110" s="838"/>
      <c r="IZB110" s="833"/>
      <c r="IZC110" s="833"/>
      <c r="IZD110" s="908"/>
      <c r="IZE110" s="838"/>
      <c r="IZF110" s="833"/>
      <c r="IZG110" s="833"/>
      <c r="IZH110" s="908"/>
      <c r="IZI110" s="838"/>
      <c r="IZJ110" s="833"/>
      <c r="IZK110" s="833"/>
      <c r="IZL110" s="908"/>
      <c r="IZM110" s="838"/>
      <c r="IZN110" s="833"/>
      <c r="IZO110" s="833"/>
      <c r="IZP110" s="908"/>
      <c r="IZQ110" s="838"/>
      <c r="IZR110" s="833"/>
      <c r="IZS110" s="833"/>
      <c r="IZT110" s="908"/>
      <c r="IZU110" s="838"/>
      <c r="IZV110" s="833"/>
      <c r="IZW110" s="833"/>
      <c r="IZX110" s="908"/>
      <c r="IZY110" s="838"/>
      <c r="IZZ110" s="833"/>
      <c r="JAA110" s="833"/>
      <c r="JAB110" s="908"/>
      <c r="JAC110" s="838"/>
      <c r="JAD110" s="833"/>
      <c r="JAE110" s="833"/>
      <c r="JAF110" s="908"/>
      <c r="JAG110" s="838"/>
      <c r="JAH110" s="833"/>
      <c r="JAI110" s="833"/>
      <c r="JAJ110" s="908"/>
      <c r="JAK110" s="838"/>
      <c r="JAL110" s="833"/>
      <c r="JAM110" s="833"/>
      <c r="JAN110" s="908"/>
      <c r="JAO110" s="838"/>
      <c r="JAP110" s="833"/>
      <c r="JAQ110" s="833"/>
      <c r="JAR110" s="908"/>
      <c r="JAS110" s="838"/>
      <c r="JAT110" s="833"/>
      <c r="JAU110" s="833"/>
      <c r="JAV110" s="908"/>
      <c r="JAW110" s="838"/>
      <c r="JAX110" s="833"/>
      <c r="JAY110" s="833"/>
      <c r="JAZ110" s="908"/>
      <c r="JBA110" s="838"/>
      <c r="JBB110" s="833"/>
      <c r="JBC110" s="833"/>
      <c r="JBD110" s="908"/>
      <c r="JBE110" s="838"/>
      <c r="JBF110" s="833"/>
      <c r="JBG110" s="833"/>
      <c r="JBH110" s="908"/>
      <c r="JBI110" s="838"/>
      <c r="JBJ110" s="833"/>
      <c r="JBK110" s="833"/>
      <c r="JBL110" s="908"/>
      <c r="JBM110" s="838"/>
      <c r="JBN110" s="833"/>
      <c r="JBO110" s="833"/>
      <c r="JBP110" s="908"/>
      <c r="JBQ110" s="838"/>
      <c r="JBR110" s="833"/>
      <c r="JBS110" s="833"/>
      <c r="JBT110" s="908"/>
      <c r="JBU110" s="838"/>
      <c r="JBV110" s="833"/>
      <c r="JBW110" s="833"/>
      <c r="JBX110" s="908"/>
      <c r="JBY110" s="838"/>
      <c r="JBZ110" s="833"/>
      <c r="JCA110" s="833"/>
      <c r="JCB110" s="908"/>
      <c r="JCC110" s="838"/>
      <c r="JCD110" s="833"/>
      <c r="JCE110" s="833"/>
      <c r="JCF110" s="908"/>
      <c r="JCG110" s="838"/>
      <c r="JCH110" s="833"/>
      <c r="JCI110" s="833"/>
      <c r="JCJ110" s="908"/>
      <c r="JCK110" s="838"/>
      <c r="JCL110" s="833"/>
      <c r="JCM110" s="833"/>
      <c r="JCN110" s="908"/>
      <c r="JCO110" s="838"/>
      <c r="JCP110" s="833"/>
      <c r="JCQ110" s="833"/>
      <c r="JCR110" s="908"/>
      <c r="JCS110" s="838"/>
      <c r="JCT110" s="833"/>
      <c r="JCU110" s="833"/>
      <c r="JCV110" s="908"/>
      <c r="JCW110" s="838"/>
      <c r="JCX110" s="833"/>
      <c r="JCY110" s="833"/>
      <c r="JCZ110" s="908"/>
      <c r="JDA110" s="838"/>
      <c r="JDB110" s="833"/>
      <c r="JDC110" s="833"/>
      <c r="JDD110" s="908"/>
      <c r="JDE110" s="838"/>
      <c r="JDF110" s="833"/>
      <c r="JDG110" s="833"/>
      <c r="JDH110" s="908"/>
      <c r="JDI110" s="838"/>
      <c r="JDJ110" s="833"/>
      <c r="JDK110" s="833"/>
      <c r="JDL110" s="908"/>
      <c r="JDM110" s="838"/>
      <c r="JDN110" s="833"/>
      <c r="JDO110" s="833"/>
      <c r="JDP110" s="908"/>
      <c r="JDQ110" s="838"/>
      <c r="JDR110" s="833"/>
      <c r="JDS110" s="833"/>
      <c r="JDT110" s="908"/>
      <c r="JDU110" s="838"/>
      <c r="JDV110" s="833"/>
      <c r="JDW110" s="833"/>
      <c r="JDX110" s="908"/>
      <c r="JDY110" s="838"/>
      <c r="JDZ110" s="833"/>
      <c r="JEA110" s="833"/>
      <c r="JEB110" s="908"/>
      <c r="JEC110" s="838"/>
      <c r="JED110" s="833"/>
      <c r="JEE110" s="833"/>
      <c r="JEF110" s="908"/>
      <c r="JEG110" s="838"/>
      <c r="JEH110" s="833"/>
      <c r="JEI110" s="833"/>
      <c r="JEJ110" s="908"/>
      <c r="JEK110" s="838"/>
      <c r="JEL110" s="833"/>
      <c r="JEM110" s="833"/>
      <c r="JEN110" s="908"/>
      <c r="JEO110" s="838"/>
      <c r="JEP110" s="833"/>
      <c r="JEQ110" s="833"/>
      <c r="JER110" s="908"/>
      <c r="JES110" s="838"/>
      <c r="JET110" s="833"/>
      <c r="JEU110" s="833"/>
      <c r="JEV110" s="908"/>
      <c r="JEW110" s="838"/>
      <c r="JEX110" s="833"/>
      <c r="JEY110" s="833"/>
      <c r="JEZ110" s="908"/>
      <c r="JFA110" s="838"/>
      <c r="JFB110" s="833"/>
      <c r="JFC110" s="833"/>
      <c r="JFD110" s="908"/>
      <c r="JFE110" s="838"/>
      <c r="JFF110" s="833"/>
      <c r="JFG110" s="833"/>
      <c r="JFH110" s="908"/>
      <c r="JFI110" s="838"/>
      <c r="JFJ110" s="833"/>
      <c r="JFK110" s="833"/>
      <c r="JFL110" s="908"/>
      <c r="JFM110" s="838"/>
      <c r="JFN110" s="833"/>
      <c r="JFO110" s="833"/>
      <c r="JFP110" s="908"/>
      <c r="JFQ110" s="838"/>
      <c r="JFR110" s="833"/>
      <c r="JFS110" s="833"/>
      <c r="JFT110" s="908"/>
      <c r="JFU110" s="838"/>
      <c r="JFV110" s="833"/>
      <c r="JFW110" s="833"/>
      <c r="JFX110" s="908"/>
      <c r="JFY110" s="838"/>
      <c r="JFZ110" s="833"/>
      <c r="JGA110" s="833"/>
      <c r="JGB110" s="908"/>
      <c r="JGC110" s="838"/>
      <c r="JGD110" s="833"/>
      <c r="JGE110" s="833"/>
      <c r="JGF110" s="908"/>
      <c r="JGG110" s="838"/>
      <c r="JGH110" s="833"/>
      <c r="JGI110" s="833"/>
      <c r="JGJ110" s="908"/>
      <c r="JGK110" s="838"/>
      <c r="JGL110" s="833"/>
      <c r="JGM110" s="833"/>
      <c r="JGN110" s="908"/>
      <c r="JGO110" s="838"/>
      <c r="JGP110" s="833"/>
      <c r="JGQ110" s="833"/>
      <c r="JGR110" s="908"/>
      <c r="JGS110" s="838"/>
      <c r="JGT110" s="833"/>
      <c r="JGU110" s="833"/>
      <c r="JGV110" s="908"/>
      <c r="JGW110" s="838"/>
      <c r="JGX110" s="833"/>
      <c r="JGY110" s="833"/>
      <c r="JGZ110" s="908"/>
      <c r="JHA110" s="838"/>
      <c r="JHB110" s="833"/>
      <c r="JHC110" s="833"/>
      <c r="JHD110" s="908"/>
      <c r="JHE110" s="838"/>
      <c r="JHF110" s="833"/>
      <c r="JHG110" s="833"/>
      <c r="JHH110" s="908"/>
      <c r="JHI110" s="838"/>
      <c r="JHJ110" s="833"/>
      <c r="JHK110" s="833"/>
      <c r="JHL110" s="908"/>
      <c r="JHM110" s="838"/>
      <c r="JHN110" s="833"/>
      <c r="JHO110" s="833"/>
      <c r="JHP110" s="908"/>
      <c r="JHQ110" s="838"/>
      <c r="JHR110" s="833"/>
      <c r="JHS110" s="833"/>
      <c r="JHT110" s="908"/>
      <c r="JHU110" s="838"/>
      <c r="JHV110" s="833"/>
      <c r="JHW110" s="833"/>
      <c r="JHX110" s="908"/>
      <c r="JHY110" s="838"/>
      <c r="JHZ110" s="833"/>
      <c r="JIA110" s="833"/>
      <c r="JIB110" s="908"/>
      <c r="JIC110" s="838"/>
      <c r="JID110" s="833"/>
      <c r="JIE110" s="833"/>
      <c r="JIF110" s="908"/>
      <c r="JIG110" s="838"/>
      <c r="JIH110" s="833"/>
      <c r="JII110" s="833"/>
      <c r="JIJ110" s="908"/>
      <c r="JIK110" s="838"/>
      <c r="JIL110" s="833"/>
      <c r="JIM110" s="833"/>
      <c r="JIN110" s="908"/>
      <c r="JIO110" s="838"/>
      <c r="JIP110" s="833"/>
      <c r="JIQ110" s="833"/>
      <c r="JIR110" s="908"/>
      <c r="JIS110" s="838"/>
      <c r="JIT110" s="833"/>
      <c r="JIU110" s="833"/>
      <c r="JIV110" s="908"/>
      <c r="JIW110" s="838"/>
      <c r="JIX110" s="833"/>
      <c r="JIY110" s="833"/>
      <c r="JIZ110" s="908"/>
      <c r="JJA110" s="838"/>
      <c r="JJB110" s="833"/>
      <c r="JJC110" s="833"/>
      <c r="JJD110" s="908"/>
      <c r="JJE110" s="838"/>
      <c r="JJF110" s="833"/>
      <c r="JJG110" s="833"/>
      <c r="JJH110" s="908"/>
      <c r="JJI110" s="838"/>
      <c r="JJJ110" s="833"/>
      <c r="JJK110" s="833"/>
      <c r="JJL110" s="908"/>
      <c r="JJM110" s="838"/>
      <c r="JJN110" s="833"/>
      <c r="JJO110" s="833"/>
      <c r="JJP110" s="908"/>
      <c r="JJQ110" s="838"/>
      <c r="JJR110" s="833"/>
      <c r="JJS110" s="833"/>
      <c r="JJT110" s="908"/>
      <c r="JJU110" s="838"/>
      <c r="JJV110" s="833"/>
      <c r="JJW110" s="833"/>
      <c r="JJX110" s="908"/>
      <c r="JJY110" s="838"/>
      <c r="JJZ110" s="833"/>
      <c r="JKA110" s="833"/>
      <c r="JKB110" s="908"/>
      <c r="JKC110" s="838"/>
      <c r="JKD110" s="833"/>
      <c r="JKE110" s="833"/>
      <c r="JKF110" s="908"/>
      <c r="JKG110" s="838"/>
      <c r="JKH110" s="833"/>
      <c r="JKI110" s="833"/>
      <c r="JKJ110" s="908"/>
      <c r="JKK110" s="838"/>
      <c r="JKL110" s="833"/>
      <c r="JKM110" s="833"/>
      <c r="JKN110" s="908"/>
      <c r="JKO110" s="838"/>
      <c r="JKP110" s="833"/>
      <c r="JKQ110" s="833"/>
      <c r="JKR110" s="908"/>
      <c r="JKS110" s="838"/>
      <c r="JKT110" s="833"/>
      <c r="JKU110" s="833"/>
      <c r="JKV110" s="908"/>
      <c r="JKW110" s="838"/>
      <c r="JKX110" s="833"/>
      <c r="JKY110" s="833"/>
      <c r="JKZ110" s="908"/>
      <c r="JLA110" s="838"/>
      <c r="JLB110" s="833"/>
      <c r="JLC110" s="833"/>
      <c r="JLD110" s="908"/>
      <c r="JLE110" s="838"/>
      <c r="JLF110" s="833"/>
      <c r="JLG110" s="833"/>
      <c r="JLH110" s="908"/>
      <c r="JLI110" s="838"/>
      <c r="JLJ110" s="833"/>
      <c r="JLK110" s="833"/>
      <c r="JLL110" s="908"/>
      <c r="JLM110" s="838"/>
      <c r="JLN110" s="833"/>
      <c r="JLO110" s="833"/>
      <c r="JLP110" s="908"/>
      <c r="JLQ110" s="838"/>
      <c r="JLR110" s="833"/>
      <c r="JLS110" s="833"/>
      <c r="JLT110" s="908"/>
      <c r="JLU110" s="838"/>
      <c r="JLV110" s="833"/>
      <c r="JLW110" s="833"/>
      <c r="JLX110" s="908"/>
      <c r="JLY110" s="838"/>
      <c r="JLZ110" s="833"/>
      <c r="JMA110" s="833"/>
      <c r="JMB110" s="908"/>
      <c r="JMC110" s="838"/>
      <c r="JMD110" s="833"/>
      <c r="JME110" s="833"/>
      <c r="JMF110" s="908"/>
      <c r="JMG110" s="838"/>
      <c r="JMH110" s="833"/>
      <c r="JMI110" s="833"/>
      <c r="JMJ110" s="908"/>
      <c r="JMK110" s="838"/>
      <c r="JML110" s="833"/>
      <c r="JMM110" s="833"/>
      <c r="JMN110" s="908"/>
      <c r="JMO110" s="838"/>
      <c r="JMP110" s="833"/>
      <c r="JMQ110" s="833"/>
      <c r="JMR110" s="908"/>
      <c r="JMS110" s="838"/>
      <c r="JMT110" s="833"/>
      <c r="JMU110" s="833"/>
      <c r="JMV110" s="908"/>
      <c r="JMW110" s="838"/>
      <c r="JMX110" s="833"/>
      <c r="JMY110" s="833"/>
      <c r="JMZ110" s="908"/>
      <c r="JNA110" s="838"/>
      <c r="JNB110" s="833"/>
      <c r="JNC110" s="833"/>
      <c r="JND110" s="908"/>
      <c r="JNE110" s="838"/>
      <c r="JNF110" s="833"/>
      <c r="JNG110" s="833"/>
      <c r="JNH110" s="908"/>
      <c r="JNI110" s="838"/>
      <c r="JNJ110" s="833"/>
      <c r="JNK110" s="833"/>
      <c r="JNL110" s="908"/>
      <c r="JNM110" s="838"/>
      <c r="JNN110" s="833"/>
      <c r="JNO110" s="833"/>
      <c r="JNP110" s="908"/>
      <c r="JNQ110" s="838"/>
      <c r="JNR110" s="833"/>
      <c r="JNS110" s="833"/>
      <c r="JNT110" s="908"/>
      <c r="JNU110" s="838"/>
      <c r="JNV110" s="833"/>
      <c r="JNW110" s="833"/>
      <c r="JNX110" s="908"/>
      <c r="JNY110" s="838"/>
      <c r="JNZ110" s="833"/>
      <c r="JOA110" s="833"/>
      <c r="JOB110" s="908"/>
      <c r="JOC110" s="838"/>
      <c r="JOD110" s="833"/>
      <c r="JOE110" s="833"/>
      <c r="JOF110" s="908"/>
      <c r="JOG110" s="838"/>
      <c r="JOH110" s="833"/>
      <c r="JOI110" s="833"/>
      <c r="JOJ110" s="908"/>
      <c r="JOK110" s="838"/>
      <c r="JOL110" s="833"/>
      <c r="JOM110" s="833"/>
      <c r="JON110" s="908"/>
      <c r="JOO110" s="838"/>
      <c r="JOP110" s="833"/>
      <c r="JOQ110" s="833"/>
      <c r="JOR110" s="908"/>
      <c r="JOS110" s="838"/>
      <c r="JOT110" s="833"/>
      <c r="JOU110" s="833"/>
      <c r="JOV110" s="908"/>
      <c r="JOW110" s="838"/>
      <c r="JOX110" s="833"/>
      <c r="JOY110" s="833"/>
      <c r="JOZ110" s="908"/>
      <c r="JPA110" s="838"/>
      <c r="JPB110" s="833"/>
      <c r="JPC110" s="833"/>
      <c r="JPD110" s="908"/>
      <c r="JPE110" s="838"/>
      <c r="JPF110" s="833"/>
      <c r="JPG110" s="833"/>
      <c r="JPH110" s="908"/>
      <c r="JPI110" s="838"/>
      <c r="JPJ110" s="833"/>
      <c r="JPK110" s="833"/>
      <c r="JPL110" s="908"/>
      <c r="JPM110" s="838"/>
      <c r="JPN110" s="833"/>
      <c r="JPO110" s="833"/>
      <c r="JPP110" s="908"/>
      <c r="JPQ110" s="838"/>
      <c r="JPR110" s="833"/>
      <c r="JPS110" s="833"/>
      <c r="JPT110" s="908"/>
      <c r="JPU110" s="838"/>
      <c r="JPV110" s="833"/>
      <c r="JPW110" s="833"/>
      <c r="JPX110" s="908"/>
      <c r="JPY110" s="838"/>
      <c r="JPZ110" s="833"/>
      <c r="JQA110" s="833"/>
      <c r="JQB110" s="908"/>
      <c r="JQC110" s="838"/>
      <c r="JQD110" s="833"/>
      <c r="JQE110" s="833"/>
      <c r="JQF110" s="908"/>
      <c r="JQG110" s="838"/>
      <c r="JQH110" s="833"/>
      <c r="JQI110" s="833"/>
      <c r="JQJ110" s="908"/>
      <c r="JQK110" s="838"/>
      <c r="JQL110" s="833"/>
      <c r="JQM110" s="833"/>
      <c r="JQN110" s="908"/>
      <c r="JQO110" s="838"/>
      <c r="JQP110" s="833"/>
      <c r="JQQ110" s="833"/>
      <c r="JQR110" s="908"/>
      <c r="JQS110" s="838"/>
      <c r="JQT110" s="833"/>
      <c r="JQU110" s="833"/>
      <c r="JQV110" s="908"/>
      <c r="JQW110" s="838"/>
      <c r="JQX110" s="833"/>
      <c r="JQY110" s="833"/>
      <c r="JQZ110" s="908"/>
      <c r="JRA110" s="838"/>
      <c r="JRB110" s="833"/>
      <c r="JRC110" s="833"/>
      <c r="JRD110" s="908"/>
      <c r="JRE110" s="838"/>
      <c r="JRF110" s="833"/>
      <c r="JRG110" s="833"/>
      <c r="JRH110" s="908"/>
      <c r="JRI110" s="838"/>
      <c r="JRJ110" s="833"/>
      <c r="JRK110" s="833"/>
      <c r="JRL110" s="908"/>
      <c r="JRM110" s="838"/>
      <c r="JRN110" s="833"/>
      <c r="JRO110" s="833"/>
      <c r="JRP110" s="908"/>
      <c r="JRQ110" s="838"/>
      <c r="JRR110" s="833"/>
      <c r="JRS110" s="833"/>
      <c r="JRT110" s="908"/>
      <c r="JRU110" s="838"/>
      <c r="JRV110" s="833"/>
      <c r="JRW110" s="833"/>
      <c r="JRX110" s="908"/>
      <c r="JRY110" s="838"/>
      <c r="JRZ110" s="833"/>
      <c r="JSA110" s="833"/>
      <c r="JSB110" s="908"/>
      <c r="JSC110" s="838"/>
      <c r="JSD110" s="833"/>
      <c r="JSE110" s="833"/>
      <c r="JSF110" s="908"/>
      <c r="JSG110" s="838"/>
      <c r="JSH110" s="833"/>
      <c r="JSI110" s="833"/>
      <c r="JSJ110" s="908"/>
      <c r="JSK110" s="838"/>
      <c r="JSL110" s="833"/>
      <c r="JSM110" s="833"/>
      <c r="JSN110" s="908"/>
      <c r="JSO110" s="838"/>
      <c r="JSP110" s="833"/>
      <c r="JSQ110" s="833"/>
      <c r="JSR110" s="908"/>
      <c r="JSS110" s="838"/>
      <c r="JST110" s="833"/>
      <c r="JSU110" s="833"/>
      <c r="JSV110" s="908"/>
      <c r="JSW110" s="838"/>
      <c r="JSX110" s="833"/>
      <c r="JSY110" s="833"/>
      <c r="JSZ110" s="908"/>
      <c r="JTA110" s="838"/>
      <c r="JTB110" s="833"/>
      <c r="JTC110" s="833"/>
      <c r="JTD110" s="908"/>
      <c r="JTE110" s="838"/>
      <c r="JTF110" s="833"/>
      <c r="JTG110" s="833"/>
      <c r="JTH110" s="908"/>
      <c r="JTI110" s="838"/>
      <c r="JTJ110" s="833"/>
      <c r="JTK110" s="833"/>
      <c r="JTL110" s="908"/>
      <c r="JTM110" s="838"/>
      <c r="JTN110" s="833"/>
      <c r="JTO110" s="833"/>
      <c r="JTP110" s="908"/>
      <c r="JTQ110" s="838"/>
      <c r="JTR110" s="833"/>
      <c r="JTS110" s="833"/>
      <c r="JTT110" s="908"/>
      <c r="JTU110" s="838"/>
      <c r="JTV110" s="833"/>
      <c r="JTW110" s="833"/>
      <c r="JTX110" s="908"/>
      <c r="JTY110" s="838"/>
      <c r="JTZ110" s="833"/>
      <c r="JUA110" s="833"/>
      <c r="JUB110" s="908"/>
      <c r="JUC110" s="838"/>
      <c r="JUD110" s="833"/>
      <c r="JUE110" s="833"/>
      <c r="JUF110" s="908"/>
      <c r="JUG110" s="838"/>
      <c r="JUH110" s="833"/>
      <c r="JUI110" s="833"/>
      <c r="JUJ110" s="908"/>
      <c r="JUK110" s="838"/>
      <c r="JUL110" s="833"/>
      <c r="JUM110" s="833"/>
      <c r="JUN110" s="908"/>
      <c r="JUO110" s="838"/>
      <c r="JUP110" s="833"/>
      <c r="JUQ110" s="833"/>
      <c r="JUR110" s="908"/>
      <c r="JUS110" s="838"/>
      <c r="JUT110" s="833"/>
      <c r="JUU110" s="833"/>
      <c r="JUV110" s="908"/>
      <c r="JUW110" s="838"/>
      <c r="JUX110" s="833"/>
      <c r="JUY110" s="833"/>
      <c r="JUZ110" s="908"/>
      <c r="JVA110" s="838"/>
      <c r="JVB110" s="833"/>
      <c r="JVC110" s="833"/>
      <c r="JVD110" s="908"/>
      <c r="JVE110" s="838"/>
      <c r="JVF110" s="833"/>
      <c r="JVG110" s="833"/>
      <c r="JVH110" s="908"/>
      <c r="JVI110" s="838"/>
      <c r="JVJ110" s="833"/>
      <c r="JVK110" s="833"/>
      <c r="JVL110" s="908"/>
      <c r="JVM110" s="838"/>
      <c r="JVN110" s="833"/>
      <c r="JVO110" s="833"/>
      <c r="JVP110" s="908"/>
      <c r="JVQ110" s="838"/>
      <c r="JVR110" s="833"/>
      <c r="JVS110" s="833"/>
      <c r="JVT110" s="908"/>
      <c r="JVU110" s="838"/>
      <c r="JVV110" s="833"/>
      <c r="JVW110" s="833"/>
      <c r="JVX110" s="908"/>
      <c r="JVY110" s="838"/>
      <c r="JVZ110" s="833"/>
      <c r="JWA110" s="833"/>
      <c r="JWB110" s="908"/>
      <c r="JWC110" s="838"/>
      <c r="JWD110" s="833"/>
      <c r="JWE110" s="833"/>
      <c r="JWF110" s="908"/>
      <c r="JWG110" s="838"/>
      <c r="JWH110" s="833"/>
      <c r="JWI110" s="833"/>
      <c r="JWJ110" s="908"/>
      <c r="JWK110" s="838"/>
      <c r="JWL110" s="833"/>
      <c r="JWM110" s="833"/>
      <c r="JWN110" s="908"/>
      <c r="JWO110" s="838"/>
      <c r="JWP110" s="833"/>
      <c r="JWQ110" s="833"/>
      <c r="JWR110" s="908"/>
      <c r="JWS110" s="838"/>
      <c r="JWT110" s="833"/>
      <c r="JWU110" s="833"/>
      <c r="JWV110" s="908"/>
      <c r="JWW110" s="838"/>
      <c r="JWX110" s="833"/>
      <c r="JWY110" s="833"/>
      <c r="JWZ110" s="908"/>
      <c r="JXA110" s="838"/>
      <c r="JXB110" s="833"/>
      <c r="JXC110" s="833"/>
      <c r="JXD110" s="908"/>
      <c r="JXE110" s="838"/>
      <c r="JXF110" s="833"/>
      <c r="JXG110" s="833"/>
      <c r="JXH110" s="908"/>
      <c r="JXI110" s="838"/>
      <c r="JXJ110" s="833"/>
      <c r="JXK110" s="833"/>
      <c r="JXL110" s="908"/>
      <c r="JXM110" s="838"/>
      <c r="JXN110" s="833"/>
      <c r="JXO110" s="833"/>
      <c r="JXP110" s="908"/>
      <c r="JXQ110" s="838"/>
      <c r="JXR110" s="833"/>
      <c r="JXS110" s="833"/>
      <c r="JXT110" s="908"/>
      <c r="JXU110" s="838"/>
      <c r="JXV110" s="833"/>
      <c r="JXW110" s="833"/>
      <c r="JXX110" s="908"/>
      <c r="JXY110" s="838"/>
      <c r="JXZ110" s="833"/>
      <c r="JYA110" s="833"/>
      <c r="JYB110" s="908"/>
      <c r="JYC110" s="838"/>
      <c r="JYD110" s="833"/>
      <c r="JYE110" s="833"/>
      <c r="JYF110" s="908"/>
      <c r="JYG110" s="838"/>
      <c r="JYH110" s="833"/>
      <c r="JYI110" s="833"/>
      <c r="JYJ110" s="908"/>
      <c r="JYK110" s="838"/>
      <c r="JYL110" s="833"/>
      <c r="JYM110" s="833"/>
      <c r="JYN110" s="908"/>
      <c r="JYO110" s="838"/>
      <c r="JYP110" s="833"/>
      <c r="JYQ110" s="833"/>
      <c r="JYR110" s="908"/>
      <c r="JYS110" s="838"/>
      <c r="JYT110" s="833"/>
      <c r="JYU110" s="833"/>
      <c r="JYV110" s="908"/>
      <c r="JYW110" s="838"/>
      <c r="JYX110" s="833"/>
      <c r="JYY110" s="833"/>
      <c r="JYZ110" s="908"/>
      <c r="JZA110" s="838"/>
      <c r="JZB110" s="833"/>
      <c r="JZC110" s="833"/>
      <c r="JZD110" s="908"/>
      <c r="JZE110" s="838"/>
      <c r="JZF110" s="833"/>
      <c r="JZG110" s="833"/>
      <c r="JZH110" s="908"/>
      <c r="JZI110" s="838"/>
      <c r="JZJ110" s="833"/>
      <c r="JZK110" s="833"/>
      <c r="JZL110" s="908"/>
      <c r="JZM110" s="838"/>
      <c r="JZN110" s="833"/>
      <c r="JZO110" s="833"/>
      <c r="JZP110" s="908"/>
      <c r="JZQ110" s="838"/>
      <c r="JZR110" s="833"/>
      <c r="JZS110" s="833"/>
      <c r="JZT110" s="908"/>
      <c r="JZU110" s="838"/>
      <c r="JZV110" s="833"/>
      <c r="JZW110" s="833"/>
      <c r="JZX110" s="908"/>
      <c r="JZY110" s="838"/>
      <c r="JZZ110" s="833"/>
      <c r="KAA110" s="833"/>
      <c r="KAB110" s="908"/>
      <c r="KAC110" s="838"/>
      <c r="KAD110" s="833"/>
      <c r="KAE110" s="833"/>
      <c r="KAF110" s="908"/>
      <c r="KAG110" s="838"/>
      <c r="KAH110" s="833"/>
      <c r="KAI110" s="833"/>
      <c r="KAJ110" s="908"/>
      <c r="KAK110" s="838"/>
      <c r="KAL110" s="833"/>
      <c r="KAM110" s="833"/>
      <c r="KAN110" s="908"/>
      <c r="KAO110" s="838"/>
      <c r="KAP110" s="833"/>
      <c r="KAQ110" s="833"/>
      <c r="KAR110" s="908"/>
      <c r="KAS110" s="838"/>
      <c r="KAT110" s="833"/>
      <c r="KAU110" s="833"/>
      <c r="KAV110" s="908"/>
      <c r="KAW110" s="838"/>
      <c r="KAX110" s="833"/>
      <c r="KAY110" s="833"/>
      <c r="KAZ110" s="908"/>
      <c r="KBA110" s="838"/>
      <c r="KBB110" s="833"/>
      <c r="KBC110" s="833"/>
      <c r="KBD110" s="908"/>
      <c r="KBE110" s="838"/>
      <c r="KBF110" s="833"/>
      <c r="KBG110" s="833"/>
      <c r="KBH110" s="908"/>
      <c r="KBI110" s="838"/>
      <c r="KBJ110" s="833"/>
      <c r="KBK110" s="833"/>
      <c r="KBL110" s="908"/>
      <c r="KBM110" s="838"/>
      <c r="KBN110" s="833"/>
      <c r="KBO110" s="833"/>
      <c r="KBP110" s="908"/>
      <c r="KBQ110" s="838"/>
      <c r="KBR110" s="833"/>
      <c r="KBS110" s="833"/>
      <c r="KBT110" s="908"/>
      <c r="KBU110" s="838"/>
      <c r="KBV110" s="833"/>
      <c r="KBW110" s="833"/>
      <c r="KBX110" s="908"/>
      <c r="KBY110" s="838"/>
      <c r="KBZ110" s="833"/>
      <c r="KCA110" s="833"/>
      <c r="KCB110" s="908"/>
      <c r="KCC110" s="838"/>
      <c r="KCD110" s="833"/>
      <c r="KCE110" s="833"/>
      <c r="KCF110" s="908"/>
      <c r="KCG110" s="838"/>
      <c r="KCH110" s="833"/>
      <c r="KCI110" s="833"/>
      <c r="KCJ110" s="908"/>
      <c r="KCK110" s="838"/>
      <c r="KCL110" s="833"/>
      <c r="KCM110" s="833"/>
      <c r="KCN110" s="908"/>
      <c r="KCO110" s="838"/>
      <c r="KCP110" s="833"/>
      <c r="KCQ110" s="833"/>
      <c r="KCR110" s="908"/>
      <c r="KCS110" s="838"/>
      <c r="KCT110" s="833"/>
      <c r="KCU110" s="833"/>
      <c r="KCV110" s="908"/>
      <c r="KCW110" s="838"/>
      <c r="KCX110" s="833"/>
      <c r="KCY110" s="833"/>
      <c r="KCZ110" s="908"/>
      <c r="KDA110" s="838"/>
      <c r="KDB110" s="833"/>
      <c r="KDC110" s="833"/>
      <c r="KDD110" s="908"/>
      <c r="KDE110" s="838"/>
      <c r="KDF110" s="833"/>
      <c r="KDG110" s="833"/>
      <c r="KDH110" s="908"/>
      <c r="KDI110" s="838"/>
      <c r="KDJ110" s="833"/>
      <c r="KDK110" s="833"/>
      <c r="KDL110" s="908"/>
      <c r="KDM110" s="838"/>
      <c r="KDN110" s="833"/>
      <c r="KDO110" s="833"/>
      <c r="KDP110" s="908"/>
      <c r="KDQ110" s="838"/>
      <c r="KDR110" s="833"/>
      <c r="KDS110" s="833"/>
      <c r="KDT110" s="908"/>
      <c r="KDU110" s="838"/>
      <c r="KDV110" s="833"/>
      <c r="KDW110" s="833"/>
      <c r="KDX110" s="908"/>
      <c r="KDY110" s="838"/>
      <c r="KDZ110" s="833"/>
      <c r="KEA110" s="833"/>
      <c r="KEB110" s="908"/>
      <c r="KEC110" s="838"/>
      <c r="KED110" s="833"/>
      <c r="KEE110" s="833"/>
      <c r="KEF110" s="908"/>
      <c r="KEG110" s="838"/>
      <c r="KEH110" s="833"/>
      <c r="KEI110" s="833"/>
      <c r="KEJ110" s="908"/>
      <c r="KEK110" s="838"/>
      <c r="KEL110" s="833"/>
      <c r="KEM110" s="833"/>
      <c r="KEN110" s="908"/>
      <c r="KEO110" s="838"/>
      <c r="KEP110" s="833"/>
      <c r="KEQ110" s="833"/>
      <c r="KER110" s="908"/>
      <c r="KES110" s="838"/>
      <c r="KET110" s="833"/>
      <c r="KEU110" s="833"/>
      <c r="KEV110" s="908"/>
      <c r="KEW110" s="838"/>
      <c r="KEX110" s="833"/>
      <c r="KEY110" s="833"/>
      <c r="KEZ110" s="908"/>
      <c r="KFA110" s="838"/>
      <c r="KFB110" s="833"/>
      <c r="KFC110" s="833"/>
      <c r="KFD110" s="908"/>
      <c r="KFE110" s="838"/>
      <c r="KFF110" s="833"/>
      <c r="KFG110" s="833"/>
      <c r="KFH110" s="908"/>
      <c r="KFI110" s="838"/>
      <c r="KFJ110" s="833"/>
      <c r="KFK110" s="833"/>
      <c r="KFL110" s="908"/>
      <c r="KFM110" s="838"/>
      <c r="KFN110" s="833"/>
      <c r="KFO110" s="833"/>
      <c r="KFP110" s="908"/>
      <c r="KFQ110" s="838"/>
      <c r="KFR110" s="833"/>
      <c r="KFS110" s="833"/>
      <c r="KFT110" s="908"/>
      <c r="KFU110" s="838"/>
      <c r="KFV110" s="833"/>
      <c r="KFW110" s="833"/>
      <c r="KFX110" s="908"/>
      <c r="KFY110" s="838"/>
      <c r="KFZ110" s="833"/>
      <c r="KGA110" s="833"/>
      <c r="KGB110" s="908"/>
      <c r="KGC110" s="838"/>
      <c r="KGD110" s="833"/>
      <c r="KGE110" s="833"/>
      <c r="KGF110" s="908"/>
      <c r="KGG110" s="838"/>
      <c r="KGH110" s="833"/>
      <c r="KGI110" s="833"/>
      <c r="KGJ110" s="908"/>
      <c r="KGK110" s="838"/>
      <c r="KGL110" s="833"/>
      <c r="KGM110" s="833"/>
      <c r="KGN110" s="908"/>
      <c r="KGO110" s="838"/>
      <c r="KGP110" s="833"/>
      <c r="KGQ110" s="833"/>
      <c r="KGR110" s="908"/>
      <c r="KGS110" s="838"/>
      <c r="KGT110" s="833"/>
      <c r="KGU110" s="833"/>
      <c r="KGV110" s="908"/>
      <c r="KGW110" s="838"/>
      <c r="KGX110" s="833"/>
      <c r="KGY110" s="833"/>
      <c r="KGZ110" s="908"/>
      <c r="KHA110" s="838"/>
      <c r="KHB110" s="833"/>
      <c r="KHC110" s="833"/>
      <c r="KHD110" s="908"/>
      <c r="KHE110" s="838"/>
      <c r="KHF110" s="833"/>
      <c r="KHG110" s="833"/>
      <c r="KHH110" s="908"/>
      <c r="KHI110" s="838"/>
      <c r="KHJ110" s="833"/>
      <c r="KHK110" s="833"/>
      <c r="KHL110" s="908"/>
      <c r="KHM110" s="838"/>
      <c r="KHN110" s="833"/>
      <c r="KHO110" s="833"/>
      <c r="KHP110" s="908"/>
      <c r="KHQ110" s="838"/>
      <c r="KHR110" s="833"/>
      <c r="KHS110" s="833"/>
      <c r="KHT110" s="908"/>
      <c r="KHU110" s="838"/>
      <c r="KHV110" s="833"/>
      <c r="KHW110" s="833"/>
      <c r="KHX110" s="908"/>
      <c r="KHY110" s="838"/>
      <c r="KHZ110" s="833"/>
      <c r="KIA110" s="833"/>
      <c r="KIB110" s="908"/>
      <c r="KIC110" s="838"/>
      <c r="KID110" s="833"/>
      <c r="KIE110" s="833"/>
      <c r="KIF110" s="908"/>
      <c r="KIG110" s="838"/>
      <c r="KIH110" s="833"/>
      <c r="KII110" s="833"/>
      <c r="KIJ110" s="908"/>
      <c r="KIK110" s="838"/>
      <c r="KIL110" s="833"/>
      <c r="KIM110" s="833"/>
      <c r="KIN110" s="908"/>
      <c r="KIO110" s="838"/>
      <c r="KIP110" s="833"/>
      <c r="KIQ110" s="833"/>
      <c r="KIR110" s="908"/>
      <c r="KIS110" s="838"/>
      <c r="KIT110" s="833"/>
      <c r="KIU110" s="833"/>
      <c r="KIV110" s="908"/>
      <c r="KIW110" s="838"/>
      <c r="KIX110" s="833"/>
      <c r="KIY110" s="833"/>
      <c r="KIZ110" s="908"/>
      <c r="KJA110" s="838"/>
      <c r="KJB110" s="833"/>
      <c r="KJC110" s="833"/>
      <c r="KJD110" s="908"/>
      <c r="KJE110" s="838"/>
      <c r="KJF110" s="833"/>
      <c r="KJG110" s="833"/>
      <c r="KJH110" s="908"/>
      <c r="KJI110" s="838"/>
      <c r="KJJ110" s="833"/>
      <c r="KJK110" s="833"/>
      <c r="KJL110" s="908"/>
      <c r="KJM110" s="838"/>
      <c r="KJN110" s="833"/>
      <c r="KJO110" s="833"/>
      <c r="KJP110" s="908"/>
      <c r="KJQ110" s="838"/>
      <c r="KJR110" s="833"/>
      <c r="KJS110" s="833"/>
      <c r="KJT110" s="908"/>
      <c r="KJU110" s="838"/>
      <c r="KJV110" s="833"/>
      <c r="KJW110" s="833"/>
      <c r="KJX110" s="908"/>
      <c r="KJY110" s="838"/>
      <c r="KJZ110" s="833"/>
      <c r="KKA110" s="833"/>
      <c r="KKB110" s="908"/>
      <c r="KKC110" s="838"/>
      <c r="KKD110" s="833"/>
      <c r="KKE110" s="833"/>
      <c r="KKF110" s="908"/>
      <c r="KKG110" s="838"/>
      <c r="KKH110" s="833"/>
      <c r="KKI110" s="833"/>
      <c r="KKJ110" s="908"/>
      <c r="KKK110" s="838"/>
      <c r="KKL110" s="833"/>
      <c r="KKM110" s="833"/>
      <c r="KKN110" s="908"/>
      <c r="KKO110" s="838"/>
      <c r="KKP110" s="833"/>
      <c r="KKQ110" s="833"/>
      <c r="KKR110" s="908"/>
      <c r="KKS110" s="838"/>
      <c r="KKT110" s="833"/>
      <c r="KKU110" s="833"/>
      <c r="KKV110" s="908"/>
      <c r="KKW110" s="838"/>
      <c r="KKX110" s="833"/>
      <c r="KKY110" s="833"/>
      <c r="KKZ110" s="908"/>
      <c r="KLA110" s="838"/>
      <c r="KLB110" s="833"/>
      <c r="KLC110" s="833"/>
      <c r="KLD110" s="908"/>
      <c r="KLE110" s="838"/>
      <c r="KLF110" s="833"/>
      <c r="KLG110" s="833"/>
      <c r="KLH110" s="908"/>
      <c r="KLI110" s="838"/>
      <c r="KLJ110" s="833"/>
      <c r="KLK110" s="833"/>
      <c r="KLL110" s="908"/>
      <c r="KLM110" s="838"/>
      <c r="KLN110" s="833"/>
      <c r="KLO110" s="833"/>
      <c r="KLP110" s="908"/>
      <c r="KLQ110" s="838"/>
      <c r="KLR110" s="833"/>
      <c r="KLS110" s="833"/>
      <c r="KLT110" s="908"/>
      <c r="KLU110" s="838"/>
      <c r="KLV110" s="833"/>
      <c r="KLW110" s="833"/>
      <c r="KLX110" s="908"/>
      <c r="KLY110" s="838"/>
      <c r="KLZ110" s="833"/>
      <c r="KMA110" s="833"/>
      <c r="KMB110" s="908"/>
      <c r="KMC110" s="838"/>
      <c r="KMD110" s="833"/>
      <c r="KME110" s="833"/>
      <c r="KMF110" s="908"/>
      <c r="KMG110" s="838"/>
      <c r="KMH110" s="833"/>
      <c r="KMI110" s="833"/>
      <c r="KMJ110" s="908"/>
      <c r="KMK110" s="838"/>
      <c r="KML110" s="833"/>
      <c r="KMM110" s="833"/>
      <c r="KMN110" s="908"/>
      <c r="KMO110" s="838"/>
      <c r="KMP110" s="833"/>
      <c r="KMQ110" s="833"/>
      <c r="KMR110" s="908"/>
      <c r="KMS110" s="838"/>
      <c r="KMT110" s="833"/>
      <c r="KMU110" s="833"/>
      <c r="KMV110" s="908"/>
      <c r="KMW110" s="838"/>
      <c r="KMX110" s="833"/>
      <c r="KMY110" s="833"/>
      <c r="KMZ110" s="908"/>
      <c r="KNA110" s="838"/>
      <c r="KNB110" s="833"/>
      <c r="KNC110" s="833"/>
      <c r="KND110" s="908"/>
      <c r="KNE110" s="838"/>
      <c r="KNF110" s="833"/>
      <c r="KNG110" s="833"/>
      <c r="KNH110" s="908"/>
      <c r="KNI110" s="838"/>
      <c r="KNJ110" s="833"/>
      <c r="KNK110" s="833"/>
      <c r="KNL110" s="908"/>
      <c r="KNM110" s="838"/>
      <c r="KNN110" s="833"/>
      <c r="KNO110" s="833"/>
      <c r="KNP110" s="908"/>
      <c r="KNQ110" s="838"/>
      <c r="KNR110" s="833"/>
      <c r="KNS110" s="833"/>
      <c r="KNT110" s="908"/>
      <c r="KNU110" s="838"/>
      <c r="KNV110" s="833"/>
      <c r="KNW110" s="833"/>
      <c r="KNX110" s="908"/>
      <c r="KNY110" s="838"/>
      <c r="KNZ110" s="833"/>
      <c r="KOA110" s="833"/>
      <c r="KOB110" s="908"/>
      <c r="KOC110" s="838"/>
      <c r="KOD110" s="833"/>
      <c r="KOE110" s="833"/>
      <c r="KOF110" s="908"/>
      <c r="KOG110" s="838"/>
      <c r="KOH110" s="833"/>
      <c r="KOI110" s="833"/>
      <c r="KOJ110" s="908"/>
      <c r="KOK110" s="838"/>
      <c r="KOL110" s="833"/>
      <c r="KOM110" s="833"/>
      <c r="KON110" s="908"/>
      <c r="KOO110" s="838"/>
      <c r="KOP110" s="833"/>
      <c r="KOQ110" s="833"/>
      <c r="KOR110" s="908"/>
      <c r="KOS110" s="838"/>
      <c r="KOT110" s="833"/>
      <c r="KOU110" s="833"/>
      <c r="KOV110" s="908"/>
      <c r="KOW110" s="838"/>
      <c r="KOX110" s="833"/>
      <c r="KOY110" s="833"/>
      <c r="KOZ110" s="908"/>
      <c r="KPA110" s="838"/>
      <c r="KPB110" s="833"/>
      <c r="KPC110" s="833"/>
      <c r="KPD110" s="908"/>
      <c r="KPE110" s="838"/>
      <c r="KPF110" s="833"/>
      <c r="KPG110" s="833"/>
      <c r="KPH110" s="908"/>
      <c r="KPI110" s="838"/>
      <c r="KPJ110" s="833"/>
      <c r="KPK110" s="833"/>
      <c r="KPL110" s="908"/>
      <c r="KPM110" s="838"/>
      <c r="KPN110" s="833"/>
      <c r="KPO110" s="833"/>
      <c r="KPP110" s="908"/>
      <c r="KPQ110" s="838"/>
      <c r="KPR110" s="833"/>
      <c r="KPS110" s="833"/>
      <c r="KPT110" s="908"/>
      <c r="KPU110" s="838"/>
      <c r="KPV110" s="833"/>
      <c r="KPW110" s="833"/>
      <c r="KPX110" s="908"/>
      <c r="KPY110" s="838"/>
      <c r="KPZ110" s="833"/>
      <c r="KQA110" s="833"/>
      <c r="KQB110" s="908"/>
      <c r="KQC110" s="838"/>
      <c r="KQD110" s="833"/>
      <c r="KQE110" s="833"/>
      <c r="KQF110" s="908"/>
      <c r="KQG110" s="838"/>
      <c r="KQH110" s="833"/>
      <c r="KQI110" s="833"/>
      <c r="KQJ110" s="908"/>
      <c r="KQK110" s="838"/>
      <c r="KQL110" s="833"/>
      <c r="KQM110" s="833"/>
      <c r="KQN110" s="908"/>
      <c r="KQO110" s="838"/>
      <c r="KQP110" s="833"/>
      <c r="KQQ110" s="833"/>
      <c r="KQR110" s="908"/>
      <c r="KQS110" s="838"/>
      <c r="KQT110" s="833"/>
      <c r="KQU110" s="833"/>
      <c r="KQV110" s="908"/>
      <c r="KQW110" s="838"/>
      <c r="KQX110" s="833"/>
      <c r="KQY110" s="833"/>
      <c r="KQZ110" s="908"/>
      <c r="KRA110" s="838"/>
      <c r="KRB110" s="833"/>
      <c r="KRC110" s="833"/>
      <c r="KRD110" s="908"/>
      <c r="KRE110" s="838"/>
      <c r="KRF110" s="833"/>
      <c r="KRG110" s="833"/>
      <c r="KRH110" s="908"/>
      <c r="KRI110" s="838"/>
      <c r="KRJ110" s="833"/>
      <c r="KRK110" s="833"/>
      <c r="KRL110" s="908"/>
      <c r="KRM110" s="838"/>
      <c r="KRN110" s="833"/>
      <c r="KRO110" s="833"/>
      <c r="KRP110" s="908"/>
      <c r="KRQ110" s="838"/>
      <c r="KRR110" s="833"/>
      <c r="KRS110" s="833"/>
      <c r="KRT110" s="908"/>
      <c r="KRU110" s="838"/>
      <c r="KRV110" s="833"/>
      <c r="KRW110" s="833"/>
      <c r="KRX110" s="908"/>
      <c r="KRY110" s="838"/>
      <c r="KRZ110" s="833"/>
      <c r="KSA110" s="833"/>
      <c r="KSB110" s="908"/>
      <c r="KSC110" s="838"/>
      <c r="KSD110" s="833"/>
      <c r="KSE110" s="833"/>
      <c r="KSF110" s="908"/>
      <c r="KSG110" s="838"/>
      <c r="KSH110" s="833"/>
      <c r="KSI110" s="833"/>
      <c r="KSJ110" s="908"/>
      <c r="KSK110" s="838"/>
      <c r="KSL110" s="833"/>
      <c r="KSM110" s="833"/>
      <c r="KSN110" s="908"/>
      <c r="KSO110" s="838"/>
      <c r="KSP110" s="833"/>
      <c r="KSQ110" s="833"/>
      <c r="KSR110" s="908"/>
      <c r="KSS110" s="838"/>
      <c r="KST110" s="833"/>
      <c r="KSU110" s="833"/>
      <c r="KSV110" s="908"/>
      <c r="KSW110" s="838"/>
      <c r="KSX110" s="833"/>
      <c r="KSY110" s="833"/>
      <c r="KSZ110" s="908"/>
      <c r="KTA110" s="838"/>
      <c r="KTB110" s="833"/>
      <c r="KTC110" s="833"/>
      <c r="KTD110" s="908"/>
      <c r="KTE110" s="838"/>
      <c r="KTF110" s="833"/>
      <c r="KTG110" s="833"/>
      <c r="KTH110" s="908"/>
      <c r="KTI110" s="838"/>
      <c r="KTJ110" s="833"/>
      <c r="KTK110" s="833"/>
      <c r="KTL110" s="908"/>
      <c r="KTM110" s="838"/>
      <c r="KTN110" s="833"/>
      <c r="KTO110" s="833"/>
      <c r="KTP110" s="908"/>
      <c r="KTQ110" s="838"/>
      <c r="KTR110" s="833"/>
      <c r="KTS110" s="833"/>
      <c r="KTT110" s="908"/>
      <c r="KTU110" s="838"/>
      <c r="KTV110" s="833"/>
      <c r="KTW110" s="833"/>
      <c r="KTX110" s="908"/>
      <c r="KTY110" s="838"/>
      <c r="KTZ110" s="833"/>
      <c r="KUA110" s="833"/>
      <c r="KUB110" s="908"/>
      <c r="KUC110" s="838"/>
      <c r="KUD110" s="833"/>
      <c r="KUE110" s="833"/>
      <c r="KUF110" s="908"/>
      <c r="KUG110" s="838"/>
      <c r="KUH110" s="833"/>
      <c r="KUI110" s="833"/>
      <c r="KUJ110" s="908"/>
      <c r="KUK110" s="838"/>
      <c r="KUL110" s="833"/>
      <c r="KUM110" s="833"/>
      <c r="KUN110" s="908"/>
      <c r="KUO110" s="838"/>
      <c r="KUP110" s="833"/>
      <c r="KUQ110" s="833"/>
      <c r="KUR110" s="908"/>
      <c r="KUS110" s="838"/>
      <c r="KUT110" s="833"/>
      <c r="KUU110" s="833"/>
      <c r="KUV110" s="908"/>
      <c r="KUW110" s="838"/>
      <c r="KUX110" s="833"/>
      <c r="KUY110" s="833"/>
      <c r="KUZ110" s="908"/>
      <c r="KVA110" s="838"/>
      <c r="KVB110" s="833"/>
      <c r="KVC110" s="833"/>
      <c r="KVD110" s="908"/>
      <c r="KVE110" s="838"/>
      <c r="KVF110" s="833"/>
      <c r="KVG110" s="833"/>
      <c r="KVH110" s="908"/>
      <c r="KVI110" s="838"/>
      <c r="KVJ110" s="833"/>
      <c r="KVK110" s="833"/>
      <c r="KVL110" s="908"/>
      <c r="KVM110" s="838"/>
      <c r="KVN110" s="833"/>
      <c r="KVO110" s="833"/>
      <c r="KVP110" s="908"/>
      <c r="KVQ110" s="838"/>
      <c r="KVR110" s="833"/>
      <c r="KVS110" s="833"/>
      <c r="KVT110" s="908"/>
      <c r="KVU110" s="838"/>
      <c r="KVV110" s="833"/>
      <c r="KVW110" s="833"/>
      <c r="KVX110" s="908"/>
      <c r="KVY110" s="838"/>
      <c r="KVZ110" s="833"/>
      <c r="KWA110" s="833"/>
      <c r="KWB110" s="908"/>
      <c r="KWC110" s="838"/>
      <c r="KWD110" s="833"/>
      <c r="KWE110" s="833"/>
      <c r="KWF110" s="908"/>
      <c r="KWG110" s="838"/>
      <c r="KWH110" s="833"/>
      <c r="KWI110" s="833"/>
      <c r="KWJ110" s="908"/>
      <c r="KWK110" s="838"/>
      <c r="KWL110" s="833"/>
      <c r="KWM110" s="833"/>
      <c r="KWN110" s="908"/>
      <c r="KWO110" s="838"/>
      <c r="KWP110" s="833"/>
      <c r="KWQ110" s="833"/>
      <c r="KWR110" s="908"/>
      <c r="KWS110" s="838"/>
      <c r="KWT110" s="833"/>
      <c r="KWU110" s="833"/>
      <c r="KWV110" s="908"/>
      <c r="KWW110" s="838"/>
      <c r="KWX110" s="833"/>
      <c r="KWY110" s="833"/>
      <c r="KWZ110" s="908"/>
      <c r="KXA110" s="838"/>
      <c r="KXB110" s="833"/>
      <c r="KXC110" s="833"/>
      <c r="KXD110" s="908"/>
      <c r="KXE110" s="838"/>
      <c r="KXF110" s="833"/>
      <c r="KXG110" s="833"/>
      <c r="KXH110" s="908"/>
      <c r="KXI110" s="838"/>
      <c r="KXJ110" s="833"/>
      <c r="KXK110" s="833"/>
      <c r="KXL110" s="908"/>
      <c r="KXM110" s="838"/>
      <c r="KXN110" s="833"/>
      <c r="KXO110" s="833"/>
      <c r="KXP110" s="908"/>
      <c r="KXQ110" s="838"/>
      <c r="KXR110" s="833"/>
      <c r="KXS110" s="833"/>
      <c r="KXT110" s="908"/>
      <c r="KXU110" s="838"/>
      <c r="KXV110" s="833"/>
      <c r="KXW110" s="833"/>
      <c r="KXX110" s="908"/>
      <c r="KXY110" s="838"/>
      <c r="KXZ110" s="833"/>
      <c r="KYA110" s="833"/>
      <c r="KYB110" s="908"/>
      <c r="KYC110" s="838"/>
      <c r="KYD110" s="833"/>
      <c r="KYE110" s="833"/>
      <c r="KYF110" s="908"/>
      <c r="KYG110" s="838"/>
      <c r="KYH110" s="833"/>
      <c r="KYI110" s="833"/>
      <c r="KYJ110" s="908"/>
      <c r="KYK110" s="838"/>
      <c r="KYL110" s="833"/>
      <c r="KYM110" s="833"/>
      <c r="KYN110" s="908"/>
      <c r="KYO110" s="838"/>
      <c r="KYP110" s="833"/>
      <c r="KYQ110" s="833"/>
      <c r="KYR110" s="908"/>
      <c r="KYS110" s="838"/>
      <c r="KYT110" s="833"/>
      <c r="KYU110" s="833"/>
      <c r="KYV110" s="908"/>
      <c r="KYW110" s="838"/>
      <c r="KYX110" s="833"/>
      <c r="KYY110" s="833"/>
      <c r="KYZ110" s="908"/>
      <c r="KZA110" s="838"/>
      <c r="KZB110" s="833"/>
      <c r="KZC110" s="833"/>
      <c r="KZD110" s="908"/>
      <c r="KZE110" s="838"/>
      <c r="KZF110" s="833"/>
      <c r="KZG110" s="833"/>
      <c r="KZH110" s="908"/>
      <c r="KZI110" s="838"/>
      <c r="KZJ110" s="833"/>
      <c r="KZK110" s="833"/>
      <c r="KZL110" s="908"/>
      <c r="KZM110" s="838"/>
      <c r="KZN110" s="833"/>
      <c r="KZO110" s="833"/>
      <c r="KZP110" s="908"/>
      <c r="KZQ110" s="838"/>
      <c r="KZR110" s="833"/>
      <c r="KZS110" s="833"/>
      <c r="KZT110" s="908"/>
      <c r="KZU110" s="838"/>
      <c r="KZV110" s="833"/>
      <c r="KZW110" s="833"/>
      <c r="KZX110" s="908"/>
      <c r="KZY110" s="838"/>
      <c r="KZZ110" s="833"/>
      <c r="LAA110" s="833"/>
      <c r="LAB110" s="908"/>
      <c r="LAC110" s="838"/>
      <c r="LAD110" s="833"/>
      <c r="LAE110" s="833"/>
      <c r="LAF110" s="908"/>
      <c r="LAG110" s="838"/>
      <c r="LAH110" s="833"/>
      <c r="LAI110" s="833"/>
      <c r="LAJ110" s="908"/>
      <c r="LAK110" s="838"/>
      <c r="LAL110" s="833"/>
      <c r="LAM110" s="833"/>
      <c r="LAN110" s="908"/>
      <c r="LAO110" s="838"/>
      <c r="LAP110" s="833"/>
      <c r="LAQ110" s="833"/>
      <c r="LAR110" s="908"/>
      <c r="LAS110" s="838"/>
      <c r="LAT110" s="833"/>
      <c r="LAU110" s="833"/>
      <c r="LAV110" s="908"/>
      <c r="LAW110" s="838"/>
      <c r="LAX110" s="833"/>
      <c r="LAY110" s="833"/>
      <c r="LAZ110" s="908"/>
      <c r="LBA110" s="838"/>
      <c r="LBB110" s="833"/>
      <c r="LBC110" s="833"/>
      <c r="LBD110" s="908"/>
      <c r="LBE110" s="838"/>
      <c r="LBF110" s="833"/>
      <c r="LBG110" s="833"/>
      <c r="LBH110" s="908"/>
      <c r="LBI110" s="838"/>
      <c r="LBJ110" s="833"/>
      <c r="LBK110" s="833"/>
      <c r="LBL110" s="908"/>
      <c r="LBM110" s="838"/>
      <c r="LBN110" s="833"/>
      <c r="LBO110" s="833"/>
      <c r="LBP110" s="908"/>
      <c r="LBQ110" s="838"/>
      <c r="LBR110" s="833"/>
      <c r="LBS110" s="833"/>
      <c r="LBT110" s="908"/>
      <c r="LBU110" s="838"/>
      <c r="LBV110" s="833"/>
      <c r="LBW110" s="833"/>
      <c r="LBX110" s="908"/>
      <c r="LBY110" s="838"/>
      <c r="LBZ110" s="833"/>
      <c r="LCA110" s="833"/>
      <c r="LCB110" s="908"/>
      <c r="LCC110" s="838"/>
      <c r="LCD110" s="833"/>
      <c r="LCE110" s="833"/>
      <c r="LCF110" s="908"/>
      <c r="LCG110" s="838"/>
      <c r="LCH110" s="833"/>
      <c r="LCI110" s="833"/>
      <c r="LCJ110" s="908"/>
      <c r="LCK110" s="838"/>
      <c r="LCL110" s="833"/>
      <c r="LCM110" s="833"/>
      <c r="LCN110" s="908"/>
      <c r="LCO110" s="838"/>
      <c r="LCP110" s="833"/>
      <c r="LCQ110" s="833"/>
      <c r="LCR110" s="908"/>
      <c r="LCS110" s="838"/>
      <c r="LCT110" s="833"/>
      <c r="LCU110" s="833"/>
      <c r="LCV110" s="908"/>
      <c r="LCW110" s="838"/>
      <c r="LCX110" s="833"/>
      <c r="LCY110" s="833"/>
      <c r="LCZ110" s="908"/>
      <c r="LDA110" s="838"/>
      <c r="LDB110" s="833"/>
      <c r="LDC110" s="833"/>
      <c r="LDD110" s="908"/>
      <c r="LDE110" s="838"/>
      <c r="LDF110" s="833"/>
      <c r="LDG110" s="833"/>
      <c r="LDH110" s="908"/>
      <c r="LDI110" s="838"/>
      <c r="LDJ110" s="833"/>
      <c r="LDK110" s="833"/>
      <c r="LDL110" s="908"/>
      <c r="LDM110" s="838"/>
      <c r="LDN110" s="833"/>
      <c r="LDO110" s="833"/>
      <c r="LDP110" s="908"/>
      <c r="LDQ110" s="838"/>
      <c r="LDR110" s="833"/>
      <c r="LDS110" s="833"/>
      <c r="LDT110" s="908"/>
      <c r="LDU110" s="838"/>
      <c r="LDV110" s="833"/>
      <c r="LDW110" s="833"/>
      <c r="LDX110" s="908"/>
      <c r="LDY110" s="838"/>
      <c r="LDZ110" s="833"/>
      <c r="LEA110" s="833"/>
      <c r="LEB110" s="908"/>
      <c r="LEC110" s="838"/>
      <c r="LED110" s="833"/>
      <c r="LEE110" s="833"/>
      <c r="LEF110" s="908"/>
      <c r="LEG110" s="838"/>
      <c r="LEH110" s="833"/>
      <c r="LEI110" s="833"/>
      <c r="LEJ110" s="908"/>
      <c r="LEK110" s="838"/>
      <c r="LEL110" s="833"/>
      <c r="LEM110" s="833"/>
      <c r="LEN110" s="908"/>
      <c r="LEO110" s="838"/>
      <c r="LEP110" s="833"/>
      <c r="LEQ110" s="833"/>
      <c r="LER110" s="908"/>
      <c r="LES110" s="838"/>
      <c r="LET110" s="833"/>
      <c r="LEU110" s="833"/>
      <c r="LEV110" s="908"/>
      <c r="LEW110" s="838"/>
      <c r="LEX110" s="833"/>
      <c r="LEY110" s="833"/>
      <c r="LEZ110" s="908"/>
      <c r="LFA110" s="838"/>
      <c r="LFB110" s="833"/>
      <c r="LFC110" s="833"/>
      <c r="LFD110" s="908"/>
      <c r="LFE110" s="838"/>
      <c r="LFF110" s="833"/>
      <c r="LFG110" s="833"/>
      <c r="LFH110" s="908"/>
      <c r="LFI110" s="838"/>
      <c r="LFJ110" s="833"/>
      <c r="LFK110" s="833"/>
      <c r="LFL110" s="908"/>
      <c r="LFM110" s="838"/>
      <c r="LFN110" s="833"/>
      <c r="LFO110" s="833"/>
      <c r="LFP110" s="908"/>
      <c r="LFQ110" s="838"/>
      <c r="LFR110" s="833"/>
      <c r="LFS110" s="833"/>
      <c r="LFT110" s="908"/>
      <c r="LFU110" s="838"/>
      <c r="LFV110" s="833"/>
      <c r="LFW110" s="833"/>
      <c r="LFX110" s="908"/>
      <c r="LFY110" s="838"/>
      <c r="LFZ110" s="833"/>
      <c r="LGA110" s="833"/>
      <c r="LGB110" s="908"/>
      <c r="LGC110" s="838"/>
      <c r="LGD110" s="833"/>
      <c r="LGE110" s="833"/>
      <c r="LGF110" s="908"/>
      <c r="LGG110" s="838"/>
      <c r="LGH110" s="833"/>
      <c r="LGI110" s="833"/>
      <c r="LGJ110" s="908"/>
      <c r="LGK110" s="838"/>
      <c r="LGL110" s="833"/>
      <c r="LGM110" s="833"/>
      <c r="LGN110" s="908"/>
      <c r="LGO110" s="838"/>
      <c r="LGP110" s="833"/>
      <c r="LGQ110" s="833"/>
      <c r="LGR110" s="908"/>
      <c r="LGS110" s="838"/>
      <c r="LGT110" s="833"/>
      <c r="LGU110" s="833"/>
      <c r="LGV110" s="908"/>
      <c r="LGW110" s="838"/>
      <c r="LGX110" s="833"/>
      <c r="LGY110" s="833"/>
      <c r="LGZ110" s="908"/>
      <c r="LHA110" s="838"/>
      <c r="LHB110" s="833"/>
      <c r="LHC110" s="833"/>
      <c r="LHD110" s="908"/>
      <c r="LHE110" s="838"/>
      <c r="LHF110" s="833"/>
      <c r="LHG110" s="833"/>
      <c r="LHH110" s="908"/>
      <c r="LHI110" s="838"/>
      <c r="LHJ110" s="833"/>
      <c r="LHK110" s="833"/>
      <c r="LHL110" s="908"/>
      <c r="LHM110" s="838"/>
      <c r="LHN110" s="833"/>
      <c r="LHO110" s="833"/>
      <c r="LHP110" s="908"/>
      <c r="LHQ110" s="838"/>
      <c r="LHR110" s="833"/>
      <c r="LHS110" s="833"/>
      <c r="LHT110" s="908"/>
      <c r="LHU110" s="838"/>
      <c r="LHV110" s="833"/>
      <c r="LHW110" s="833"/>
      <c r="LHX110" s="908"/>
      <c r="LHY110" s="838"/>
      <c r="LHZ110" s="833"/>
      <c r="LIA110" s="833"/>
      <c r="LIB110" s="908"/>
      <c r="LIC110" s="838"/>
      <c r="LID110" s="833"/>
      <c r="LIE110" s="833"/>
      <c r="LIF110" s="908"/>
      <c r="LIG110" s="838"/>
      <c r="LIH110" s="833"/>
      <c r="LII110" s="833"/>
      <c r="LIJ110" s="908"/>
      <c r="LIK110" s="838"/>
      <c r="LIL110" s="833"/>
      <c r="LIM110" s="833"/>
      <c r="LIN110" s="908"/>
      <c r="LIO110" s="838"/>
      <c r="LIP110" s="833"/>
      <c r="LIQ110" s="833"/>
      <c r="LIR110" s="908"/>
      <c r="LIS110" s="838"/>
      <c r="LIT110" s="833"/>
      <c r="LIU110" s="833"/>
      <c r="LIV110" s="908"/>
      <c r="LIW110" s="838"/>
      <c r="LIX110" s="833"/>
      <c r="LIY110" s="833"/>
      <c r="LIZ110" s="908"/>
      <c r="LJA110" s="838"/>
      <c r="LJB110" s="833"/>
      <c r="LJC110" s="833"/>
      <c r="LJD110" s="908"/>
      <c r="LJE110" s="838"/>
      <c r="LJF110" s="833"/>
      <c r="LJG110" s="833"/>
      <c r="LJH110" s="908"/>
      <c r="LJI110" s="838"/>
      <c r="LJJ110" s="833"/>
      <c r="LJK110" s="833"/>
      <c r="LJL110" s="908"/>
      <c r="LJM110" s="838"/>
      <c r="LJN110" s="833"/>
      <c r="LJO110" s="833"/>
      <c r="LJP110" s="908"/>
      <c r="LJQ110" s="838"/>
      <c r="LJR110" s="833"/>
      <c r="LJS110" s="833"/>
      <c r="LJT110" s="908"/>
      <c r="LJU110" s="838"/>
      <c r="LJV110" s="833"/>
      <c r="LJW110" s="833"/>
      <c r="LJX110" s="908"/>
      <c r="LJY110" s="838"/>
      <c r="LJZ110" s="833"/>
      <c r="LKA110" s="833"/>
      <c r="LKB110" s="908"/>
      <c r="LKC110" s="838"/>
      <c r="LKD110" s="833"/>
      <c r="LKE110" s="833"/>
      <c r="LKF110" s="908"/>
      <c r="LKG110" s="838"/>
      <c r="LKH110" s="833"/>
      <c r="LKI110" s="833"/>
      <c r="LKJ110" s="908"/>
      <c r="LKK110" s="838"/>
      <c r="LKL110" s="833"/>
      <c r="LKM110" s="833"/>
      <c r="LKN110" s="908"/>
      <c r="LKO110" s="838"/>
      <c r="LKP110" s="833"/>
      <c r="LKQ110" s="833"/>
      <c r="LKR110" s="908"/>
      <c r="LKS110" s="838"/>
      <c r="LKT110" s="833"/>
      <c r="LKU110" s="833"/>
      <c r="LKV110" s="908"/>
      <c r="LKW110" s="838"/>
      <c r="LKX110" s="833"/>
      <c r="LKY110" s="833"/>
      <c r="LKZ110" s="908"/>
      <c r="LLA110" s="838"/>
      <c r="LLB110" s="833"/>
      <c r="LLC110" s="833"/>
      <c r="LLD110" s="908"/>
      <c r="LLE110" s="838"/>
      <c r="LLF110" s="833"/>
      <c r="LLG110" s="833"/>
      <c r="LLH110" s="908"/>
      <c r="LLI110" s="838"/>
      <c r="LLJ110" s="833"/>
      <c r="LLK110" s="833"/>
      <c r="LLL110" s="908"/>
      <c r="LLM110" s="838"/>
      <c r="LLN110" s="833"/>
      <c r="LLO110" s="833"/>
      <c r="LLP110" s="908"/>
      <c r="LLQ110" s="838"/>
      <c r="LLR110" s="833"/>
      <c r="LLS110" s="833"/>
      <c r="LLT110" s="908"/>
      <c r="LLU110" s="838"/>
      <c r="LLV110" s="833"/>
      <c r="LLW110" s="833"/>
      <c r="LLX110" s="908"/>
      <c r="LLY110" s="838"/>
      <c r="LLZ110" s="833"/>
      <c r="LMA110" s="833"/>
      <c r="LMB110" s="908"/>
      <c r="LMC110" s="838"/>
      <c r="LMD110" s="833"/>
      <c r="LME110" s="833"/>
      <c r="LMF110" s="908"/>
      <c r="LMG110" s="838"/>
      <c r="LMH110" s="833"/>
      <c r="LMI110" s="833"/>
      <c r="LMJ110" s="908"/>
      <c r="LMK110" s="838"/>
      <c r="LML110" s="833"/>
      <c r="LMM110" s="833"/>
      <c r="LMN110" s="908"/>
      <c r="LMO110" s="838"/>
      <c r="LMP110" s="833"/>
      <c r="LMQ110" s="833"/>
      <c r="LMR110" s="908"/>
      <c r="LMS110" s="838"/>
      <c r="LMT110" s="833"/>
      <c r="LMU110" s="833"/>
      <c r="LMV110" s="908"/>
      <c r="LMW110" s="838"/>
      <c r="LMX110" s="833"/>
      <c r="LMY110" s="833"/>
      <c r="LMZ110" s="908"/>
      <c r="LNA110" s="838"/>
      <c r="LNB110" s="833"/>
      <c r="LNC110" s="833"/>
      <c r="LND110" s="908"/>
      <c r="LNE110" s="838"/>
      <c r="LNF110" s="833"/>
      <c r="LNG110" s="833"/>
      <c r="LNH110" s="908"/>
      <c r="LNI110" s="838"/>
      <c r="LNJ110" s="833"/>
      <c r="LNK110" s="833"/>
      <c r="LNL110" s="908"/>
      <c r="LNM110" s="838"/>
      <c r="LNN110" s="833"/>
      <c r="LNO110" s="833"/>
      <c r="LNP110" s="908"/>
      <c r="LNQ110" s="838"/>
      <c r="LNR110" s="833"/>
      <c r="LNS110" s="833"/>
      <c r="LNT110" s="908"/>
      <c r="LNU110" s="838"/>
      <c r="LNV110" s="833"/>
      <c r="LNW110" s="833"/>
      <c r="LNX110" s="908"/>
      <c r="LNY110" s="838"/>
      <c r="LNZ110" s="833"/>
      <c r="LOA110" s="833"/>
      <c r="LOB110" s="908"/>
      <c r="LOC110" s="838"/>
      <c r="LOD110" s="833"/>
      <c r="LOE110" s="833"/>
      <c r="LOF110" s="908"/>
      <c r="LOG110" s="838"/>
      <c r="LOH110" s="833"/>
      <c r="LOI110" s="833"/>
      <c r="LOJ110" s="908"/>
      <c r="LOK110" s="838"/>
      <c r="LOL110" s="833"/>
      <c r="LOM110" s="833"/>
      <c r="LON110" s="908"/>
      <c r="LOO110" s="838"/>
      <c r="LOP110" s="833"/>
      <c r="LOQ110" s="833"/>
      <c r="LOR110" s="908"/>
      <c r="LOS110" s="838"/>
      <c r="LOT110" s="833"/>
      <c r="LOU110" s="833"/>
      <c r="LOV110" s="908"/>
      <c r="LOW110" s="838"/>
      <c r="LOX110" s="833"/>
      <c r="LOY110" s="833"/>
      <c r="LOZ110" s="908"/>
      <c r="LPA110" s="838"/>
      <c r="LPB110" s="833"/>
      <c r="LPC110" s="833"/>
      <c r="LPD110" s="908"/>
      <c r="LPE110" s="838"/>
      <c r="LPF110" s="833"/>
      <c r="LPG110" s="833"/>
      <c r="LPH110" s="908"/>
      <c r="LPI110" s="838"/>
      <c r="LPJ110" s="833"/>
      <c r="LPK110" s="833"/>
      <c r="LPL110" s="908"/>
      <c r="LPM110" s="838"/>
      <c r="LPN110" s="833"/>
      <c r="LPO110" s="833"/>
      <c r="LPP110" s="908"/>
      <c r="LPQ110" s="838"/>
      <c r="LPR110" s="833"/>
      <c r="LPS110" s="833"/>
      <c r="LPT110" s="908"/>
      <c r="LPU110" s="838"/>
      <c r="LPV110" s="833"/>
      <c r="LPW110" s="833"/>
      <c r="LPX110" s="908"/>
      <c r="LPY110" s="838"/>
      <c r="LPZ110" s="833"/>
      <c r="LQA110" s="833"/>
      <c r="LQB110" s="908"/>
      <c r="LQC110" s="838"/>
      <c r="LQD110" s="833"/>
      <c r="LQE110" s="833"/>
      <c r="LQF110" s="908"/>
      <c r="LQG110" s="838"/>
      <c r="LQH110" s="833"/>
      <c r="LQI110" s="833"/>
      <c r="LQJ110" s="908"/>
      <c r="LQK110" s="838"/>
      <c r="LQL110" s="833"/>
      <c r="LQM110" s="833"/>
      <c r="LQN110" s="908"/>
      <c r="LQO110" s="838"/>
      <c r="LQP110" s="833"/>
      <c r="LQQ110" s="833"/>
      <c r="LQR110" s="908"/>
      <c r="LQS110" s="838"/>
      <c r="LQT110" s="833"/>
      <c r="LQU110" s="833"/>
      <c r="LQV110" s="908"/>
      <c r="LQW110" s="838"/>
      <c r="LQX110" s="833"/>
      <c r="LQY110" s="833"/>
      <c r="LQZ110" s="908"/>
      <c r="LRA110" s="838"/>
      <c r="LRB110" s="833"/>
      <c r="LRC110" s="833"/>
      <c r="LRD110" s="908"/>
      <c r="LRE110" s="838"/>
      <c r="LRF110" s="833"/>
      <c r="LRG110" s="833"/>
      <c r="LRH110" s="908"/>
      <c r="LRI110" s="838"/>
      <c r="LRJ110" s="833"/>
      <c r="LRK110" s="833"/>
      <c r="LRL110" s="908"/>
      <c r="LRM110" s="838"/>
      <c r="LRN110" s="833"/>
      <c r="LRO110" s="833"/>
      <c r="LRP110" s="908"/>
      <c r="LRQ110" s="838"/>
      <c r="LRR110" s="833"/>
      <c r="LRS110" s="833"/>
      <c r="LRT110" s="908"/>
      <c r="LRU110" s="838"/>
      <c r="LRV110" s="833"/>
      <c r="LRW110" s="833"/>
      <c r="LRX110" s="908"/>
      <c r="LRY110" s="838"/>
      <c r="LRZ110" s="833"/>
      <c r="LSA110" s="833"/>
      <c r="LSB110" s="908"/>
      <c r="LSC110" s="838"/>
      <c r="LSD110" s="833"/>
      <c r="LSE110" s="833"/>
      <c r="LSF110" s="908"/>
      <c r="LSG110" s="838"/>
      <c r="LSH110" s="833"/>
      <c r="LSI110" s="833"/>
      <c r="LSJ110" s="908"/>
      <c r="LSK110" s="838"/>
      <c r="LSL110" s="833"/>
      <c r="LSM110" s="833"/>
      <c r="LSN110" s="908"/>
      <c r="LSO110" s="838"/>
      <c r="LSP110" s="833"/>
      <c r="LSQ110" s="833"/>
      <c r="LSR110" s="908"/>
      <c r="LSS110" s="838"/>
      <c r="LST110" s="833"/>
      <c r="LSU110" s="833"/>
      <c r="LSV110" s="908"/>
      <c r="LSW110" s="838"/>
      <c r="LSX110" s="833"/>
      <c r="LSY110" s="833"/>
      <c r="LSZ110" s="908"/>
      <c r="LTA110" s="838"/>
      <c r="LTB110" s="833"/>
      <c r="LTC110" s="833"/>
      <c r="LTD110" s="908"/>
      <c r="LTE110" s="838"/>
      <c r="LTF110" s="833"/>
      <c r="LTG110" s="833"/>
      <c r="LTH110" s="908"/>
      <c r="LTI110" s="838"/>
      <c r="LTJ110" s="833"/>
      <c r="LTK110" s="833"/>
      <c r="LTL110" s="908"/>
      <c r="LTM110" s="838"/>
      <c r="LTN110" s="833"/>
      <c r="LTO110" s="833"/>
      <c r="LTP110" s="908"/>
      <c r="LTQ110" s="838"/>
      <c r="LTR110" s="833"/>
      <c r="LTS110" s="833"/>
      <c r="LTT110" s="908"/>
      <c r="LTU110" s="838"/>
      <c r="LTV110" s="833"/>
      <c r="LTW110" s="833"/>
      <c r="LTX110" s="908"/>
      <c r="LTY110" s="838"/>
      <c r="LTZ110" s="833"/>
      <c r="LUA110" s="833"/>
      <c r="LUB110" s="908"/>
      <c r="LUC110" s="838"/>
      <c r="LUD110" s="833"/>
      <c r="LUE110" s="833"/>
      <c r="LUF110" s="908"/>
      <c r="LUG110" s="838"/>
      <c r="LUH110" s="833"/>
      <c r="LUI110" s="833"/>
      <c r="LUJ110" s="908"/>
      <c r="LUK110" s="838"/>
      <c r="LUL110" s="833"/>
      <c r="LUM110" s="833"/>
      <c r="LUN110" s="908"/>
      <c r="LUO110" s="838"/>
      <c r="LUP110" s="833"/>
      <c r="LUQ110" s="833"/>
      <c r="LUR110" s="908"/>
      <c r="LUS110" s="838"/>
      <c r="LUT110" s="833"/>
      <c r="LUU110" s="833"/>
      <c r="LUV110" s="908"/>
      <c r="LUW110" s="838"/>
      <c r="LUX110" s="833"/>
      <c r="LUY110" s="833"/>
      <c r="LUZ110" s="908"/>
      <c r="LVA110" s="838"/>
      <c r="LVB110" s="833"/>
      <c r="LVC110" s="833"/>
      <c r="LVD110" s="908"/>
      <c r="LVE110" s="838"/>
      <c r="LVF110" s="833"/>
      <c r="LVG110" s="833"/>
      <c r="LVH110" s="908"/>
      <c r="LVI110" s="838"/>
      <c r="LVJ110" s="833"/>
      <c r="LVK110" s="833"/>
      <c r="LVL110" s="908"/>
      <c r="LVM110" s="838"/>
      <c r="LVN110" s="833"/>
      <c r="LVO110" s="833"/>
      <c r="LVP110" s="908"/>
      <c r="LVQ110" s="838"/>
      <c r="LVR110" s="833"/>
      <c r="LVS110" s="833"/>
      <c r="LVT110" s="908"/>
      <c r="LVU110" s="838"/>
      <c r="LVV110" s="833"/>
      <c r="LVW110" s="833"/>
      <c r="LVX110" s="908"/>
      <c r="LVY110" s="838"/>
      <c r="LVZ110" s="833"/>
      <c r="LWA110" s="833"/>
      <c r="LWB110" s="908"/>
      <c r="LWC110" s="838"/>
      <c r="LWD110" s="833"/>
      <c r="LWE110" s="833"/>
      <c r="LWF110" s="908"/>
      <c r="LWG110" s="838"/>
      <c r="LWH110" s="833"/>
      <c r="LWI110" s="833"/>
      <c r="LWJ110" s="908"/>
      <c r="LWK110" s="838"/>
      <c r="LWL110" s="833"/>
      <c r="LWM110" s="833"/>
      <c r="LWN110" s="908"/>
      <c r="LWO110" s="838"/>
      <c r="LWP110" s="833"/>
      <c r="LWQ110" s="833"/>
      <c r="LWR110" s="908"/>
      <c r="LWS110" s="838"/>
      <c r="LWT110" s="833"/>
      <c r="LWU110" s="833"/>
      <c r="LWV110" s="908"/>
      <c r="LWW110" s="838"/>
      <c r="LWX110" s="833"/>
      <c r="LWY110" s="833"/>
      <c r="LWZ110" s="908"/>
      <c r="LXA110" s="838"/>
      <c r="LXB110" s="833"/>
      <c r="LXC110" s="833"/>
      <c r="LXD110" s="908"/>
      <c r="LXE110" s="838"/>
      <c r="LXF110" s="833"/>
      <c r="LXG110" s="833"/>
      <c r="LXH110" s="908"/>
      <c r="LXI110" s="838"/>
      <c r="LXJ110" s="833"/>
      <c r="LXK110" s="833"/>
      <c r="LXL110" s="908"/>
      <c r="LXM110" s="838"/>
      <c r="LXN110" s="833"/>
      <c r="LXO110" s="833"/>
      <c r="LXP110" s="908"/>
      <c r="LXQ110" s="838"/>
      <c r="LXR110" s="833"/>
      <c r="LXS110" s="833"/>
      <c r="LXT110" s="908"/>
      <c r="LXU110" s="838"/>
      <c r="LXV110" s="833"/>
      <c r="LXW110" s="833"/>
      <c r="LXX110" s="908"/>
      <c r="LXY110" s="838"/>
      <c r="LXZ110" s="833"/>
      <c r="LYA110" s="833"/>
      <c r="LYB110" s="908"/>
      <c r="LYC110" s="838"/>
      <c r="LYD110" s="833"/>
      <c r="LYE110" s="833"/>
      <c r="LYF110" s="908"/>
      <c r="LYG110" s="838"/>
      <c r="LYH110" s="833"/>
      <c r="LYI110" s="833"/>
      <c r="LYJ110" s="908"/>
      <c r="LYK110" s="838"/>
      <c r="LYL110" s="833"/>
      <c r="LYM110" s="833"/>
      <c r="LYN110" s="908"/>
      <c r="LYO110" s="838"/>
      <c r="LYP110" s="833"/>
      <c r="LYQ110" s="833"/>
      <c r="LYR110" s="908"/>
      <c r="LYS110" s="838"/>
      <c r="LYT110" s="833"/>
      <c r="LYU110" s="833"/>
      <c r="LYV110" s="908"/>
      <c r="LYW110" s="838"/>
      <c r="LYX110" s="833"/>
      <c r="LYY110" s="833"/>
      <c r="LYZ110" s="908"/>
      <c r="LZA110" s="838"/>
      <c r="LZB110" s="833"/>
      <c r="LZC110" s="833"/>
      <c r="LZD110" s="908"/>
      <c r="LZE110" s="838"/>
      <c r="LZF110" s="833"/>
      <c r="LZG110" s="833"/>
      <c r="LZH110" s="908"/>
      <c r="LZI110" s="838"/>
      <c r="LZJ110" s="833"/>
      <c r="LZK110" s="833"/>
      <c r="LZL110" s="908"/>
      <c r="LZM110" s="838"/>
      <c r="LZN110" s="833"/>
      <c r="LZO110" s="833"/>
      <c r="LZP110" s="908"/>
      <c r="LZQ110" s="838"/>
      <c r="LZR110" s="833"/>
      <c r="LZS110" s="833"/>
      <c r="LZT110" s="908"/>
      <c r="LZU110" s="838"/>
      <c r="LZV110" s="833"/>
      <c r="LZW110" s="833"/>
      <c r="LZX110" s="908"/>
      <c r="LZY110" s="838"/>
      <c r="LZZ110" s="833"/>
      <c r="MAA110" s="833"/>
      <c r="MAB110" s="908"/>
      <c r="MAC110" s="838"/>
      <c r="MAD110" s="833"/>
      <c r="MAE110" s="833"/>
      <c r="MAF110" s="908"/>
      <c r="MAG110" s="838"/>
      <c r="MAH110" s="833"/>
      <c r="MAI110" s="833"/>
      <c r="MAJ110" s="908"/>
      <c r="MAK110" s="838"/>
      <c r="MAL110" s="833"/>
      <c r="MAM110" s="833"/>
      <c r="MAN110" s="908"/>
      <c r="MAO110" s="838"/>
      <c r="MAP110" s="833"/>
      <c r="MAQ110" s="833"/>
      <c r="MAR110" s="908"/>
      <c r="MAS110" s="838"/>
      <c r="MAT110" s="833"/>
      <c r="MAU110" s="833"/>
      <c r="MAV110" s="908"/>
      <c r="MAW110" s="838"/>
      <c r="MAX110" s="833"/>
      <c r="MAY110" s="833"/>
      <c r="MAZ110" s="908"/>
      <c r="MBA110" s="838"/>
      <c r="MBB110" s="833"/>
      <c r="MBC110" s="833"/>
      <c r="MBD110" s="908"/>
      <c r="MBE110" s="838"/>
      <c r="MBF110" s="833"/>
      <c r="MBG110" s="833"/>
      <c r="MBH110" s="908"/>
      <c r="MBI110" s="838"/>
      <c r="MBJ110" s="833"/>
      <c r="MBK110" s="833"/>
      <c r="MBL110" s="908"/>
      <c r="MBM110" s="838"/>
      <c r="MBN110" s="833"/>
      <c r="MBO110" s="833"/>
      <c r="MBP110" s="908"/>
      <c r="MBQ110" s="838"/>
      <c r="MBR110" s="833"/>
      <c r="MBS110" s="833"/>
      <c r="MBT110" s="908"/>
      <c r="MBU110" s="838"/>
      <c r="MBV110" s="833"/>
      <c r="MBW110" s="833"/>
      <c r="MBX110" s="908"/>
      <c r="MBY110" s="838"/>
      <c r="MBZ110" s="833"/>
      <c r="MCA110" s="833"/>
      <c r="MCB110" s="908"/>
      <c r="MCC110" s="838"/>
      <c r="MCD110" s="833"/>
      <c r="MCE110" s="833"/>
      <c r="MCF110" s="908"/>
      <c r="MCG110" s="838"/>
      <c r="MCH110" s="833"/>
      <c r="MCI110" s="833"/>
      <c r="MCJ110" s="908"/>
      <c r="MCK110" s="838"/>
      <c r="MCL110" s="833"/>
      <c r="MCM110" s="833"/>
      <c r="MCN110" s="908"/>
      <c r="MCO110" s="838"/>
      <c r="MCP110" s="833"/>
      <c r="MCQ110" s="833"/>
      <c r="MCR110" s="908"/>
      <c r="MCS110" s="838"/>
      <c r="MCT110" s="833"/>
      <c r="MCU110" s="833"/>
      <c r="MCV110" s="908"/>
      <c r="MCW110" s="838"/>
      <c r="MCX110" s="833"/>
      <c r="MCY110" s="833"/>
      <c r="MCZ110" s="908"/>
      <c r="MDA110" s="838"/>
      <c r="MDB110" s="833"/>
      <c r="MDC110" s="833"/>
      <c r="MDD110" s="908"/>
      <c r="MDE110" s="838"/>
      <c r="MDF110" s="833"/>
      <c r="MDG110" s="833"/>
      <c r="MDH110" s="908"/>
      <c r="MDI110" s="838"/>
      <c r="MDJ110" s="833"/>
      <c r="MDK110" s="833"/>
      <c r="MDL110" s="908"/>
      <c r="MDM110" s="838"/>
      <c r="MDN110" s="833"/>
      <c r="MDO110" s="833"/>
      <c r="MDP110" s="908"/>
      <c r="MDQ110" s="838"/>
      <c r="MDR110" s="833"/>
      <c r="MDS110" s="833"/>
      <c r="MDT110" s="908"/>
      <c r="MDU110" s="838"/>
      <c r="MDV110" s="833"/>
      <c r="MDW110" s="833"/>
      <c r="MDX110" s="908"/>
      <c r="MDY110" s="838"/>
      <c r="MDZ110" s="833"/>
      <c r="MEA110" s="833"/>
      <c r="MEB110" s="908"/>
      <c r="MEC110" s="838"/>
      <c r="MED110" s="833"/>
      <c r="MEE110" s="833"/>
      <c r="MEF110" s="908"/>
      <c r="MEG110" s="838"/>
      <c r="MEH110" s="833"/>
      <c r="MEI110" s="833"/>
      <c r="MEJ110" s="908"/>
      <c r="MEK110" s="838"/>
      <c r="MEL110" s="833"/>
      <c r="MEM110" s="833"/>
      <c r="MEN110" s="908"/>
      <c r="MEO110" s="838"/>
      <c r="MEP110" s="833"/>
      <c r="MEQ110" s="833"/>
      <c r="MER110" s="908"/>
      <c r="MES110" s="838"/>
      <c r="MET110" s="833"/>
      <c r="MEU110" s="833"/>
      <c r="MEV110" s="908"/>
      <c r="MEW110" s="838"/>
      <c r="MEX110" s="833"/>
      <c r="MEY110" s="833"/>
      <c r="MEZ110" s="908"/>
      <c r="MFA110" s="838"/>
      <c r="MFB110" s="833"/>
      <c r="MFC110" s="833"/>
      <c r="MFD110" s="908"/>
      <c r="MFE110" s="838"/>
      <c r="MFF110" s="833"/>
      <c r="MFG110" s="833"/>
      <c r="MFH110" s="908"/>
      <c r="MFI110" s="838"/>
      <c r="MFJ110" s="833"/>
      <c r="MFK110" s="833"/>
      <c r="MFL110" s="908"/>
      <c r="MFM110" s="838"/>
      <c r="MFN110" s="833"/>
      <c r="MFO110" s="833"/>
      <c r="MFP110" s="908"/>
      <c r="MFQ110" s="838"/>
      <c r="MFR110" s="833"/>
      <c r="MFS110" s="833"/>
      <c r="MFT110" s="908"/>
      <c r="MFU110" s="838"/>
      <c r="MFV110" s="833"/>
      <c r="MFW110" s="833"/>
      <c r="MFX110" s="908"/>
      <c r="MFY110" s="838"/>
      <c r="MFZ110" s="833"/>
      <c r="MGA110" s="833"/>
      <c r="MGB110" s="908"/>
      <c r="MGC110" s="838"/>
      <c r="MGD110" s="833"/>
      <c r="MGE110" s="833"/>
      <c r="MGF110" s="908"/>
      <c r="MGG110" s="838"/>
      <c r="MGH110" s="833"/>
      <c r="MGI110" s="833"/>
      <c r="MGJ110" s="908"/>
      <c r="MGK110" s="838"/>
      <c r="MGL110" s="833"/>
      <c r="MGM110" s="833"/>
      <c r="MGN110" s="908"/>
      <c r="MGO110" s="838"/>
      <c r="MGP110" s="833"/>
      <c r="MGQ110" s="833"/>
      <c r="MGR110" s="908"/>
      <c r="MGS110" s="838"/>
      <c r="MGT110" s="833"/>
      <c r="MGU110" s="833"/>
      <c r="MGV110" s="908"/>
      <c r="MGW110" s="838"/>
      <c r="MGX110" s="833"/>
      <c r="MGY110" s="833"/>
      <c r="MGZ110" s="908"/>
      <c r="MHA110" s="838"/>
      <c r="MHB110" s="833"/>
      <c r="MHC110" s="833"/>
      <c r="MHD110" s="908"/>
      <c r="MHE110" s="838"/>
      <c r="MHF110" s="833"/>
      <c r="MHG110" s="833"/>
      <c r="MHH110" s="908"/>
      <c r="MHI110" s="838"/>
      <c r="MHJ110" s="833"/>
      <c r="MHK110" s="833"/>
      <c r="MHL110" s="908"/>
      <c r="MHM110" s="838"/>
      <c r="MHN110" s="833"/>
      <c r="MHO110" s="833"/>
      <c r="MHP110" s="908"/>
      <c r="MHQ110" s="838"/>
      <c r="MHR110" s="833"/>
      <c r="MHS110" s="833"/>
      <c r="MHT110" s="908"/>
      <c r="MHU110" s="838"/>
      <c r="MHV110" s="833"/>
      <c r="MHW110" s="833"/>
      <c r="MHX110" s="908"/>
      <c r="MHY110" s="838"/>
      <c r="MHZ110" s="833"/>
      <c r="MIA110" s="833"/>
      <c r="MIB110" s="908"/>
      <c r="MIC110" s="838"/>
      <c r="MID110" s="833"/>
      <c r="MIE110" s="833"/>
      <c r="MIF110" s="908"/>
      <c r="MIG110" s="838"/>
      <c r="MIH110" s="833"/>
      <c r="MII110" s="833"/>
      <c r="MIJ110" s="908"/>
      <c r="MIK110" s="838"/>
      <c r="MIL110" s="833"/>
      <c r="MIM110" s="833"/>
      <c r="MIN110" s="908"/>
      <c r="MIO110" s="838"/>
      <c r="MIP110" s="833"/>
      <c r="MIQ110" s="833"/>
      <c r="MIR110" s="908"/>
      <c r="MIS110" s="838"/>
      <c r="MIT110" s="833"/>
      <c r="MIU110" s="833"/>
      <c r="MIV110" s="908"/>
      <c r="MIW110" s="838"/>
      <c r="MIX110" s="833"/>
      <c r="MIY110" s="833"/>
      <c r="MIZ110" s="908"/>
      <c r="MJA110" s="838"/>
      <c r="MJB110" s="833"/>
      <c r="MJC110" s="833"/>
      <c r="MJD110" s="908"/>
      <c r="MJE110" s="838"/>
      <c r="MJF110" s="833"/>
      <c r="MJG110" s="833"/>
      <c r="MJH110" s="908"/>
      <c r="MJI110" s="838"/>
      <c r="MJJ110" s="833"/>
      <c r="MJK110" s="833"/>
      <c r="MJL110" s="908"/>
      <c r="MJM110" s="838"/>
      <c r="MJN110" s="833"/>
      <c r="MJO110" s="833"/>
      <c r="MJP110" s="908"/>
      <c r="MJQ110" s="838"/>
      <c r="MJR110" s="833"/>
      <c r="MJS110" s="833"/>
      <c r="MJT110" s="908"/>
      <c r="MJU110" s="838"/>
      <c r="MJV110" s="833"/>
      <c r="MJW110" s="833"/>
      <c r="MJX110" s="908"/>
      <c r="MJY110" s="838"/>
      <c r="MJZ110" s="833"/>
      <c r="MKA110" s="833"/>
      <c r="MKB110" s="908"/>
      <c r="MKC110" s="838"/>
      <c r="MKD110" s="833"/>
      <c r="MKE110" s="833"/>
      <c r="MKF110" s="908"/>
      <c r="MKG110" s="838"/>
      <c r="MKH110" s="833"/>
      <c r="MKI110" s="833"/>
      <c r="MKJ110" s="908"/>
      <c r="MKK110" s="838"/>
      <c r="MKL110" s="833"/>
      <c r="MKM110" s="833"/>
      <c r="MKN110" s="908"/>
      <c r="MKO110" s="838"/>
      <c r="MKP110" s="833"/>
      <c r="MKQ110" s="833"/>
      <c r="MKR110" s="908"/>
      <c r="MKS110" s="838"/>
      <c r="MKT110" s="833"/>
      <c r="MKU110" s="833"/>
      <c r="MKV110" s="908"/>
      <c r="MKW110" s="838"/>
      <c r="MKX110" s="833"/>
      <c r="MKY110" s="833"/>
      <c r="MKZ110" s="908"/>
      <c r="MLA110" s="838"/>
      <c r="MLB110" s="833"/>
      <c r="MLC110" s="833"/>
      <c r="MLD110" s="908"/>
      <c r="MLE110" s="838"/>
      <c r="MLF110" s="833"/>
      <c r="MLG110" s="833"/>
      <c r="MLH110" s="908"/>
      <c r="MLI110" s="838"/>
      <c r="MLJ110" s="833"/>
      <c r="MLK110" s="833"/>
      <c r="MLL110" s="908"/>
      <c r="MLM110" s="838"/>
      <c r="MLN110" s="833"/>
      <c r="MLO110" s="833"/>
      <c r="MLP110" s="908"/>
      <c r="MLQ110" s="838"/>
      <c r="MLR110" s="833"/>
      <c r="MLS110" s="833"/>
      <c r="MLT110" s="908"/>
      <c r="MLU110" s="838"/>
      <c r="MLV110" s="833"/>
      <c r="MLW110" s="833"/>
      <c r="MLX110" s="908"/>
      <c r="MLY110" s="838"/>
      <c r="MLZ110" s="833"/>
      <c r="MMA110" s="833"/>
      <c r="MMB110" s="908"/>
      <c r="MMC110" s="838"/>
      <c r="MMD110" s="833"/>
      <c r="MME110" s="833"/>
      <c r="MMF110" s="908"/>
      <c r="MMG110" s="838"/>
      <c r="MMH110" s="833"/>
      <c r="MMI110" s="833"/>
      <c r="MMJ110" s="908"/>
      <c r="MMK110" s="838"/>
      <c r="MML110" s="833"/>
      <c r="MMM110" s="833"/>
      <c r="MMN110" s="908"/>
      <c r="MMO110" s="838"/>
      <c r="MMP110" s="833"/>
      <c r="MMQ110" s="833"/>
      <c r="MMR110" s="908"/>
      <c r="MMS110" s="838"/>
      <c r="MMT110" s="833"/>
      <c r="MMU110" s="833"/>
      <c r="MMV110" s="908"/>
      <c r="MMW110" s="838"/>
      <c r="MMX110" s="833"/>
      <c r="MMY110" s="833"/>
      <c r="MMZ110" s="908"/>
      <c r="MNA110" s="838"/>
      <c r="MNB110" s="833"/>
      <c r="MNC110" s="833"/>
      <c r="MND110" s="908"/>
      <c r="MNE110" s="838"/>
      <c r="MNF110" s="833"/>
      <c r="MNG110" s="833"/>
      <c r="MNH110" s="908"/>
      <c r="MNI110" s="838"/>
      <c r="MNJ110" s="833"/>
      <c r="MNK110" s="833"/>
      <c r="MNL110" s="908"/>
      <c r="MNM110" s="838"/>
      <c r="MNN110" s="833"/>
      <c r="MNO110" s="833"/>
      <c r="MNP110" s="908"/>
      <c r="MNQ110" s="838"/>
      <c r="MNR110" s="833"/>
      <c r="MNS110" s="833"/>
      <c r="MNT110" s="908"/>
      <c r="MNU110" s="838"/>
      <c r="MNV110" s="833"/>
      <c r="MNW110" s="833"/>
      <c r="MNX110" s="908"/>
      <c r="MNY110" s="838"/>
      <c r="MNZ110" s="833"/>
      <c r="MOA110" s="833"/>
      <c r="MOB110" s="908"/>
      <c r="MOC110" s="838"/>
      <c r="MOD110" s="833"/>
      <c r="MOE110" s="833"/>
      <c r="MOF110" s="908"/>
      <c r="MOG110" s="838"/>
      <c r="MOH110" s="833"/>
      <c r="MOI110" s="833"/>
      <c r="MOJ110" s="908"/>
      <c r="MOK110" s="838"/>
      <c r="MOL110" s="833"/>
      <c r="MOM110" s="833"/>
      <c r="MON110" s="908"/>
      <c r="MOO110" s="838"/>
      <c r="MOP110" s="833"/>
      <c r="MOQ110" s="833"/>
      <c r="MOR110" s="908"/>
      <c r="MOS110" s="838"/>
      <c r="MOT110" s="833"/>
      <c r="MOU110" s="833"/>
      <c r="MOV110" s="908"/>
      <c r="MOW110" s="838"/>
      <c r="MOX110" s="833"/>
      <c r="MOY110" s="833"/>
      <c r="MOZ110" s="908"/>
      <c r="MPA110" s="838"/>
      <c r="MPB110" s="833"/>
      <c r="MPC110" s="833"/>
      <c r="MPD110" s="908"/>
      <c r="MPE110" s="838"/>
      <c r="MPF110" s="833"/>
      <c r="MPG110" s="833"/>
      <c r="MPH110" s="908"/>
      <c r="MPI110" s="838"/>
      <c r="MPJ110" s="833"/>
      <c r="MPK110" s="833"/>
      <c r="MPL110" s="908"/>
      <c r="MPM110" s="838"/>
      <c r="MPN110" s="833"/>
      <c r="MPO110" s="833"/>
      <c r="MPP110" s="908"/>
      <c r="MPQ110" s="838"/>
      <c r="MPR110" s="833"/>
      <c r="MPS110" s="833"/>
      <c r="MPT110" s="908"/>
      <c r="MPU110" s="838"/>
      <c r="MPV110" s="833"/>
      <c r="MPW110" s="833"/>
      <c r="MPX110" s="908"/>
      <c r="MPY110" s="838"/>
      <c r="MPZ110" s="833"/>
      <c r="MQA110" s="833"/>
      <c r="MQB110" s="908"/>
      <c r="MQC110" s="838"/>
      <c r="MQD110" s="833"/>
      <c r="MQE110" s="833"/>
      <c r="MQF110" s="908"/>
      <c r="MQG110" s="838"/>
      <c r="MQH110" s="833"/>
      <c r="MQI110" s="833"/>
      <c r="MQJ110" s="908"/>
      <c r="MQK110" s="838"/>
      <c r="MQL110" s="833"/>
      <c r="MQM110" s="833"/>
      <c r="MQN110" s="908"/>
      <c r="MQO110" s="838"/>
      <c r="MQP110" s="833"/>
      <c r="MQQ110" s="833"/>
      <c r="MQR110" s="908"/>
      <c r="MQS110" s="838"/>
      <c r="MQT110" s="833"/>
      <c r="MQU110" s="833"/>
      <c r="MQV110" s="908"/>
      <c r="MQW110" s="838"/>
      <c r="MQX110" s="833"/>
      <c r="MQY110" s="833"/>
      <c r="MQZ110" s="908"/>
      <c r="MRA110" s="838"/>
      <c r="MRB110" s="833"/>
      <c r="MRC110" s="833"/>
      <c r="MRD110" s="908"/>
      <c r="MRE110" s="838"/>
      <c r="MRF110" s="833"/>
      <c r="MRG110" s="833"/>
      <c r="MRH110" s="908"/>
      <c r="MRI110" s="838"/>
      <c r="MRJ110" s="833"/>
      <c r="MRK110" s="833"/>
      <c r="MRL110" s="908"/>
      <c r="MRM110" s="838"/>
      <c r="MRN110" s="833"/>
      <c r="MRO110" s="833"/>
      <c r="MRP110" s="908"/>
      <c r="MRQ110" s="838"/>
      <c r="MRR110" s="833"/>
      <c r="MRS110" s="833"/>
      <c r="MRT110" s="908"/>
      <c r="MRU110" s="838"/>
      <c r="MRV110" s="833"/>
      <c r="MRW110" s="833"/>
      <c r="MRX110" s="908"/>
      <c r="MRY110" s="838"/>
      <c r="MRZ110" s="833"/>
      <c r="MSA110" s="833"/>
      <c r="MSB110" s="908"/>
      <c r="MSC110" s="838"/>
      <c r="MSD110" s="833"/>
      <c r="MSE110" s="833"/>
      <c r="MSF110" s="908"/>
      <c r="MSG110" s="838"/>
      <c r="MSH110" s="833"/>
      <c r="MSI110" s="833"/>
      <c r="MSJ110" s="908"/>
      <c r="MSK110" s="838"/>
      <c r="MSL110" s="833"/>
      <c r="MSM110" s="833"/>
      <c r="MSN110" s="908"/>
      <c r="MSO110" s="838"/>
      <c r="MSP110" s="833"/>
      <c r="MSQ110" s="833"/>
      <c r="MSR110" s="908"/>
      <c r="MSS110" s="838"/>
      <c r="MST110" s="833"/>
      <c r="MSU110" s="833"/>
      <c r="MSV110" s="908"/>
      <c r="MSW110" s="838"/>
      <c r="MSX110" s="833"/>
      <c r="MSY110" s="833"/>
      <c r="MSZ110" s="908"/>
      <c r="MTA110" s="838"/>
      <c r="MTB110" s="833"/>
      <c r="MTC110" s="833"/>
      <c r="MTD110" s="908"/>
      <c r="MTE110" s="838"/>
      <c r="MTF110" s="833"/>
      <c r="MTG110" s="833"/>
      <c r="MTH110" s="908"/>
      <c r="MTI110" s="838"/>
      <c r="MTJ110" s="833"/>
      <c r="MTK110" s="833"/>
      <c r="MTL110" s="908"/>
      <c r="MTM110" s="838"/>
      <c r="MTN110" s="833"/>
      <c r="MTO110" s="833"/>
      <c r="MTP110" s="908"/>
      <c r="MTQ110" s="838"/>
      <c r="MTR110" s="833"/>
      <c r="MTS110" s="833"/>
      <c r="MTT110" s="908"/>
      <c r="MTU110" s="838"/>
      <c r="MTV110" s="833"/>
      <c r="MTW110" s="833"/>
      <c r="MTX110" s="908"/>
      <c r="MTY110" s="838"/>
      <c r="MTZ110" s="833"/>
      <c r="MUA110" s="833"/>
      <c r="MUB110" s="908"/>
      <c r="MUC110" s="838"/>
      <c r="MUD110" s="833"/>
      <c r="MUE110" s="833"/>
      <c r="MUF110" s="908"/>
      <c r="MUG110" s="838"/>
      <c r="MUH110" s="833"/>
      <c r="MUI110" s="833"/>
      <c r="MUJ110" s="908"/>
      <c r="MUK110" s="838"/>
      <c r="MUL110" s="833"/>
      <c r="MUM110" s="833"/>
      <c r="MUN110" s="908"/>
      <c r="MUO110" s="838"/>
      <c r="MUP110" s="833"/>
      <c r="MUQ110" s="833"/>
      <c r="MUR110" s="908"/>
      <c r="MUS110" s="838"/>
      <c r="MUT110" s="833"/>
      <c r="MUU110" s="833"/>
      <c r="MUV110" s="908"/>
      <c r="MUW110" s="838"/>
      <c r="MUX110" s="833"/>
      <c r="MUY110" s="833"/>
      <c r="MUZ110" s="908"/>
      <c r="MVA110" s="838"/>
      <c r="MVB110" s="833"/>
      <c r="MVC110" s="833"/>
      <c r="MVD110" s="908"/>
      <c r="MVE110" s="838"/>
      <c r="MVF110" s="833"/>
      <c r="MVG110" s="833"/>
      <c r="MVH110" s="908"/>
      <c r="MVI110" s="838"/>
      <c r="MVJ110" s="833"/>
      <c r="MVK110" s="833"/>
      <c r="MVL110" s="908"/>
      <c r="MVM110" s="838"/>
      <c r="MVN110" s="833"/>
      <c r="MVO110" s="833"/>
      <c r="MVP110" s="908"/>
      <c r="MVQ110" s="838"/>
      <c r="MVR110" s="833"/>
      <c r="MVS110" s="833"/>
      <c r="MVT110" s="908"/>
      <c r="MVU110" s="838"/>
      <c r="MVV110" s="833"/>
      <c r="MVW110" s="833"/>
      <c r="MVX110" s="908"/>
      <c r="MVY110" s="838"/>
      <c r="MVZ110" s="833"/>
      <c r="MWA110" s="833"/>
      <c r="MWB110" s="908"/>
      <c r="MWC110" s="838"/>
      <c r="MWD110" s="833"/>
      <c r="MWE110" s="833"/>
      <c r="MWF110" s="908"/>
      <c r="MWG110" s="838"/>
      <c r="MWH110" s="833"/>
      <c r="MWI110" s="833"/>
      <c r="MWJ110" s="908"/>
      <c r="MWK110" s="838"/>
      <c r="MWL110" s="833"/>
      <c r="MWM110" s="833"/>
      <c r="MWN110" s="908"/>
      <c r="MWO110" s="838"/>
      <c r="MWP110" s="833"/>
      <c r="MWQ110" s="833"/>
      <c r="MWR110" s="908"/>
      <c r="MWS110" s="838"/>
      <c r="MWT110" s="833"/>
      <c r="MWU110" s="833"/>
      <c r="MWV110" s="908"/>
      <c r="MWW110" s="838"/>
      <c r="MWX110" s="833"/>
      <c r="MWY110" s="833"/>
      <c r="MWZ110" s="908"/>
      <c r="MXA110" s="838"/>
      <c r="MXB110" s="833"/>
      <c r="MXC110" s="833"/>
      <c r="MXD110" s="908"/>
      <c r="MXE110" s="838"/>
      <c r="MXF110" s="833"/>
      <c r="MXG110" s="833"/>
      <c r="MXH110" s="908"/>
      <c r="MXI110" s="838"/>
      <c r="MXJ110" s="833"/>
      <c r="MXK110" s="833"/>
      <c r="MXL110" s="908"/>
      <c r="MXM110" s="838"/>
      <c r="MXN110" s="833"/>
      <c r="MXO110" s="833"/>
      <c r="MXP110" s="908"/>
      <c r="MXQ110" s="838"/>
      <c r="MXR110" s="833"/>
      <c r="MXS110" s="833"/>
      <c r="MXT110" s="908"/>
      <c r="MXU110" s="838"/>
      <c r="MXV110" s="833"/>
      <c r="MXW110" s="833"/>
      <c r="MXX110" s="908"/>
      <c r="MXY110" s="838"/>
      <c r="MXZ110" s="833"/>
      <c r="MYA110" s="833"/>
      <c r="MYB110" s="908"/>
      <c r="MYC110" s="838"/>
      <c r="MYD110" s="833"/>
      <c r="MYE110" s="833"/>
      <c r="MYF110" s="908"/>
      <c r="MYG110" s="838"/>
      <c r="MYH110" s="833"/>
      <c r="MYI110" s="833"/>
      <c r="MYJ110" s="908"/>
      <c r="MYK110" s="838"/>
      <c r="MYL110" s="833"/>
      <c r="MYM110" s="833"/>
      <c r="MYN110" s="908"/>
      <c r="MYO110" s="838"/>
      <c r="MYP110" s="833"/>
      <c r="MYQ110" s="833"/>
      <c r="MYR110" s="908"/>
      <c r="MYS110" s="838"/>
      <c r="MYT110" s="833"/>
      <c r="MYU110" s="833"/>
      <c r="MYV110" s="908"/>
      <c r="MYW110" s="838"/>
      <c r="MYX110" s="833"/>
      <c r="MYY110" s="833"/>
      <c r="MYZ110" s="908"/>
      <c r="MZA110" s="838"/>
      <c r="MZB110" s="833"/>
      <c r="MZC110" s="833"/>
      <c r="MZD110" s="908"/>
      <c r="MZE110" s="838"/>
      <c r="MZF110" s="833"/>
      <c r="MZG110" s="833"/>
      <c r="MZH110" s="908"/>
      <c r="MZI110" s="838"/>
      <c r="MZJ110" s="833"/>
      <c r="MZK110" s="833"/>
      <c r="MZL110" s="908"/>
      <c r="MZM110" s="838"/>
      <c r="MZN110" s="833"/>
      <c r="MZO110" s="833"/>
      <c r="MZP110" s="908"/>
      <c r="MZQ110" s="838"/>
      <c r="MZR110" s="833"/>
      <c r="MZS110" s="833"/>
      <c r="MZT110" s="908"/>
      <c r="MZU110" s="838"/>
      <c r="MZV110" s="833"/>
      <c r="MZW110" s="833"/>
      <c r="MZX110" s="908"/>
      <c r="MZY110" s="838"/>
      <c r="MZZ110" s="833"/>
      <c r="NAA110" s="833"/>
      <c r="NAB110" s="908"/>
      <c r="NAC110" s="838"/>
      <c r="NAD110" s="833"/>
      <c r="NAE110" s="833"/>
      <c r="NAF110" s="908"/>
      <c r="NAG110" s="838"/>
      <c r="NAH110" s="833"/>
      <c r="NAI110" s="833"/>
      <c r="NAJ110" s="908"/>
      <c r="NAK110" s="838"/>
      <c r="NAL110" s="833"/>
      <c r="NAM110" s="833"/>
      <c r="NAN110" s="908"/>
      <c r="NAO110" s="838"/>
      <c r="NAP110" s="833"/>
      <c r="NAQ110" s="833"/>
      <c r="NAR110" s="908"/>
      <c r="NAS110" s="838"/>
      <c r="NAT110" s="833"/>
      <c r="NAU110" s="833"/>
      <c r="NAV110" s="908"/>
      <c r="NAW110" s="838"/>
      <c r="NAX110" s="833"/>
      <c r="NAY110" s="833"/>
      <c r="NAZ110" s="908"/>
      <c r="NBA110" s="838"/>
      <c r="NBB110" s="833"/>
      <c r="NBC110" s="833"/>
      <c r="NBD110" s="908"/>
      <c r="NBE110" s="838"/>
      <c r="NBF110" s="833"/>
      <c r="NBG110" s="833"/>
      <c r="NBH110" s="908"/>
      <c r="NBI110" s="838"/>
      <c r="NBJ110" s="833"/>
      <c r="NBK110" s="833"/>
      <c r="NBL110" s="908"/>
      <c r="NBM110" s="838"/>
      <c r="NBN110" s="833"/>
      <c r="NBO110" s="833"/>
      <c r="NBP110" s="908"/>
      <c r="NBQ110" s="838"/>
      <c r="NBR110" s="833"/>
      <c r="NBS110" s="833"/>
      <c r="NBT110" s="908"/>
      <c r="NBU110" s="838"/>
      <c r="NBV110" s="833"/>
      <c r="NBW110" s="833"/>
      <c r="NBX110" s="908"/>
      <c r="NBY110" s="838"/>
      <c r="NBZ110" s="833"/>
      <c r="NCA110" s="833"/>
      <c r="NCB110" s="908"/>
      <c r="NCC110" s="838"/>
      <c r="NCD110" s="833"/>
      <c r="NCE110" s="833"/>
      <c r="NCF110" s="908"/>
      <c r="NCG110" s="838"/>
      <c r="NCH110" s="833"/>
      <c r="NCI110" s="833"/>
      <c r="NCJ110" s="908"/>
      <c r="NCK110" s="838"/>
      <c r="NCL110" s="833"/>
      <c r="NCM110" s="833"/>
      <c r="NCN110" s="908"/>
      <c r="NCO110" s="838"/>
      <c r="NCP110" s="833"/>
      <c r="NCQ110" s="833"/>
      <c r="NCR110" s="908"/>
      <c r="NCS110" s="838"/>
      <c r="NCT110" s="833"/>
      <c r="NCU110" s="833"/>
      <c r="NCV110" s="908"/>
      <c r="NCW110" s="838"/>
      <c r="NCX110" s="833"/>
      <c r="NCY110" s="833"/>
      <c r="NCZ110" s="908"/>
      <c r="NDA110" s="838"/>
      <c r="NDB110" s="833"/>
      <c r="NDC110" s="833"/>
      <c r="NDD110" s="908"/>
      <c r="NDE110" s="838"/>
      <c r="NDF110" s="833"/>
      <c r="NDG110" s="833"/>
      <c r="NDH110" s="908"/>
      <c r="NDI110" s="838"/>
      <c r="NDJ110" s="833"/>
      <c r="NDK110" s="833"/>
      <c r="NDL110" s="908"/>
      <c r="NDM110" s="838"/>
      <c r="NDN110" s="833"/>
      <c r="NDO110" s="833"/>
      <c r="NDP110" s="908"/>
      <c r="NDQ110" s="838"/>
      <c r="NDR110" s="833"/>
      <c r="NDS110" s="833"/>
      <c r="NDT110" s="908"/>
      <c r="NDU110" s="838"/>
      <c r="NDV110" s="833"/>
      <c r="NDW110" s="833"/>
      <c r="NDX110" s="908"/>
      <c r="NDY110" s="838"/>
      <c r="NDZ110" s="833"/>
      <c r="NEA110" s="833"/>
      <c r="NEB110" s="908"/>
      <c r="NEC110" s="838"/>
      <c r="NED110" s="833"/>
      <c r="NEE110" s="833"/>
      <c r="NEF110" s="908"/>
      <c r="NEG110" s="838"/>
      <c r="NEH110" s="833"/>
      <c r="NEI110" s="833"/>
      <c r="NEJ110" s="908"/>
      <c r="NEK110" s="838"/>
      <c r="NEL110" s="833"/>
      <c r="NEM110" s="833"/>
      <c r="NEN110" s="908"/>
      <c r="NEO110" s="838"/>
      <c r="NEP110" s="833"/>
      <c r="NEQ110" s="833"/>
      <c r="NER110" s="908"/>
      <c r="NES110" s="838"/>
      <c r="NET110" s="833"/>
      <c r="NEU110" s="833"/>
      <c r="NEV110" s="908"/>
      <c r="NEW110" s="838"/>
      <c r="NEX110" s="833"/>
      <c r="NEY110" s="833"/>
      <c r="NEZ110" s="908"/>
      <c r="NFA110" s="838"/>
      <c r="NFB110" s="833"/>
      <c r="NFC110" s="833"/>
      <c r="NFD110" s="908"/>
      <c r="NFE110" s="838"/>
      <c r="NFF110" s="833"/>
      <c r="NFG110" s="833"/>
      <c r="NFH110" s="908"/>
      <c r="NFI110" s="838"/>
      <c r="NFJ110" s="833"/>
      <c r="NFK110" s="833"/>
      <c r="NFL110" s="908"/>
      <c r="NFM110" s="838"/>
      <c r="NFN110" s="833"/>
      <c r="NFO110" s="833"/>
      <c r="NFP110" s="908"/>
      <c r="NFQ110" s="838"/>
      <c r="NFR110" s="833"/>
      <c r="NFS110" s="833"/>
      <c r="NFT110" s="908"/>
      <c r="NFU110" s="838"/>
      <c r="NFV110" s="833"/>
      <c r="NFW110" s="833"/>
      <c r="NFX110" s="908"/>
      <c r="NFY110" s="838"/>
      <c r="NFZ110" s="833"/>
      <c r="NGA110" s="833"/>
      <c r="NGB110" s="908"/>
      <c r="NGC110" s="838"/>
      <c r="NGD110" s="833"/>
      <c r="NGE110" s="833"/>
      <c r="NGF110" s="908"/>
      <c r="NGG110" s="838"/>
      <c r="NGH110" s="833"/>
      <c r="NGI110" s="833"/>
      <c r="NGJ110" s="908"/>
      <c r="NGK110" s="838"/>
      <c r="NGL110" s="833"/>
      <c r="NGM110" s="833"/>
      <c r="NGN110" s="908"/>
      <c r="NGO110" s="838"/>
      <c r="NGP110" s="833"/>
      <c r="NGQ110" s="833"/>
      <c r="NGR110" s="908"/>
      <c r="NGS110" s="838"/>
      <c r="NGT110" s="833"/>
      <c r="NGU110" s="833"/>
      <c r="NGV110" s="908"/>
      <c r="NGW110" s="838"/>
      <c r="NGX110" s="833"/>
      <c r="NGY110" s="833"/>
      <c r="NGZ110" s="908"/>
      <c r="NHA110" s="838"/>
      <c r="NHB110" s="833"/>
      <c r="NHC110" s="833"/>
      <c r="NHD110" s="908"/>
      <c r="NHE110" s="838"/>
      <c r="NHF110" s="833"/>
      <c r="NHG110" s="833"/>
      <c r="NHH110" s="908"/>
      <c r="NHI110" s="838"/>
      <c r="NHJ110" s="833"/>
      <c r="NHK110" s="833"/>
      <c r="NHL110" s="908"/>
      <c r="NHM110" s="838"/>
      <c r="NHN110" s="833"/>
      <c r="NHO110" s="833"/>
      <c r="NHP110" s="908"/>
      <c r="NHQ110" s="838"/>
      <c r="NHR110" s="833"/>
      <c r="NHS110" s="833"/>
      <c r="NHT110" s="908"/>
      <c r="NHU110" s="838"/>
      <c r="NHV110" s="833"/>
      <c r="NHW110" s="833"/>
      <c r="NHX110" s="908"/>
      <c r="NHY110" s="838"/>
      <c r="NHZ110" s="833"/>
      <c r="NIA110" s="833"/>
      <c r="NIB110" s="908"/>
      <c r="NIC110" s="838"/>
      <c r="NID110" s="833"/>
      <c r="NIE110" s="833"/>
      <c r="NIF110" s="908"/>
      <c r="NIG110" s="838"/>
      <c r="NIH110" s="833"/>
      <c r="NII110" s="833"/>
      <c r="NIJ110" s="908"/>
      <c r="NIK110" s="838"/>
      <c r="NIL110" s="833"/>
      <c r="NIM110" s="833"/>
      <c r="NIN110" s="908"/>
      <c r="NIO110" s="838"/>
      <c r="NIP110" s="833"/>
      <c r="NIQ110" s="833"/>
      <c r="NIR110" s="908"/>
      <c r="NIS110" s="838"/>
      <c r="NIT110" s="833"/>
      <c r="NIU110" s="833"/>
      <c r="NIV110" s="908"/>
      <c r="NIW110" s="838"/>
      <c r="NIX110" s="833"/>
      <c r="NIY110" s="833"/>
      <c r="NIZ110" s="908"/>
      <c r="NJA110" s="838"/>
      <c r="NJB110" s="833"/>
      <c r="NJC110" s="833"/>
      <c r="NJD110" s="908"/>
      <c r="NJE110" s="838"/>
      <c r="NJF110" s="833"/>
      <c r="NJG110" s="833"/>
      <c r="NJH110" s="908"/>
      <c r="NJI110" s="838"/>
      <c r="NJJ110" s="833"/>
      <c r="NJK110" s="833"/>
      <c r="NJL110" s="908"/>
      <c r="NJM110" s="838"/>
      <c r="NJN110" s="833"/>
      <c r="NJO110" s="833"/>
      <c r="NJP110" s="908"/>
      <c r="NJQ110" s="838"/>
      <c r="NJR110" s="833"/>
      <c r="NJS110" s="833"/>
      <c r="NJT110" s="908"/>
      <c r="NJU110" s="838"/>
      <c r="NJV110" s="833"/>
      <c r="NJW110" s="833"/>
      <c r="NJX110" s="908"/>
      <c r="NJY110" s="838"/>
      <c r="NJZ110" s="833"/>
      <c r="NKA110" s="833"/>
      <c r="NKB110" s="908"/>
      <c r="NKC110" s="838"/>
      <c r="NKD110" s="833"/>
      <c r="NKE110" s="833"/>
      <c r="NKF110" s="908"/>
      <c r="NKG110" s="838"/>
      <c r="NKH110" s="833"/>
      <c r="NKI110" s="833"/>
      <c r="NKJ110" s="908"/>
      <c r="NKK110" s="838"/>
      <c r="NKL110" s="833"/>
      <c r="NKM110" s="833"/>
      <c r="NKN110" s="908"/>
      <c r="NKO110" s="838"/>
      <c r="NKP110" s="833"/>
      <c r="NKQ110" s="833"/>
      <c r="NKR110" s="908"/>
      <c r="NKS110" s="838"/>
      <c r="NKT110" s="833"/>
      <c r="NKU110" s="833"/>
      <c r="NKV110" s="908"/>
      <c r="NKW110" s="838"/>
      <c r="NKX110" s="833"/>
      <c r="NKY110" s="833"/>
      <c r="NKZ110" s="908"/>
      <c r="NLA110" s="838"/>
      <c r="NLB110" s="833"/>
      <c r="NLC110" s="833"/>
      <c r="NLD110" s="908"/>
      <c r="NLE110" s="838"/>
      <c r="NLF110" s="833"/>
      <c r="NLG110" s="833"/>
      <c r="NLH110" s="908"/>
      <c r="NLI110" s="838"/>
      <c r="NLJ110" s="833"/>
      <c r="NLK110" s="833"/>
      <c r="NLL110" s="908"/>
      <c r="NLM110" s="838"/>
      <c r="NLN110" s="833"/>
      <c r="NLO110" s="833"/>
      <c r="NLP110" s="908"/>
      <c r="NLQ110" s="838"/>
      <c r="NLR110" s="833"/>
      <c r="NLS110" s="833"/>
      <c r="NLT110" s="908"/>
      <c r="NLU110" s="838"/>
      <c r="NLV110" s="833"/>
      <c r="NLW110" s="833"/>
      <c r="NLX110" s="908"/>
      <c r="NLY110" s="838"/>
      <c r="NLZ110" s="833"/>
      <c r="NMA110" s="833"/>
      <c r="NMB110" s="908"/>
      <c r="NMC110" s="838"/>
      <c r="NMD110" s="833"/>
      <c r="NME110" s="833"/>
      <c r="NMF110" s="908"/>
      <c r="NMG110" s="838"/>
      <c r="NMH110" s="833"/>
      <c r="NMI110" s="833"/>
      <c r="NMJ110" s="908"/>
      <c r="NMK110" s="838"/>
      <c r="NML110" s="833"/>
      <c r="NMM110" s="833"/>
      <c r="NMN110" s="908"/>
      <c r="NMO110" s="838"/>
      <c r="NMP110" s="833"/>
      <c r="NMQ110" s="833"/>
      <c r="NMR110" s="908"/>
      <c r="NMS110" s="838"/>
      <c r="NMT110" s="833"/>
      <c r="NMU110" s="833"/>
      <c r="NMV110" s="908"/>
      <c r="NMW110" s="838"/>
      <c r="NMX110" s="833"/>
      <c r="NMY110" s="833"/>
      <c r="NMZ110" s="908"/>
      <c r="NNA110" s="838"/>
      <c r="NNB110" s="833"/>
      <c r="NNC110" s="833"/>
      <c r="NND110" s="908"/>
      <c r="NNE110" s="838"/>
      <c r="NNF110" s="833"/>
      <c r="NNG110" s="833"/>
      <c r="NNH110" s="908"/>
      <c r="NNI110" s="838"/>
      <c r="NNJ110" s="833"/>
      <c r="NNK110" s="833"/>
      <c r="NNL110" s="908"/>
      <c r="NNM110" s="838"/>
      <c r="NNN110" s="833"/>
      <c r="NNO110" s="833"/>
      <c r="NNP110" s="908"/>
      <c r="NNQ110" s="838"/>
      <c r="NNR110" s="833"/>
      <c r="NNS110" s="833"/>
      <c r="NNT110" s="908"/>
      <c r="NNU110" s="838"/>
      <c r="NNV110" s="833"/>
      <c r="NNW110" s="833"/>
      <c r="NNX110" s="908"/>
      <c r="NNY110" s="838"/>
      <c r="NNZ110" s="833"/>
      <c r="NOA110" s="833"/>
      <c r="NOB110" s="908"/>
      <c r="NOC110" s="838"/>
      <c r="NOD110" s="833"/>
      <c r="NOE110" s="833"/>
      <c r="NOF110" s="908"/>
      <c r="NOG110" s="838"/>
      <c r="NOH110" s="833"/>
      <c r="NOI110" s="833"/>
      <c r="NOJ110" s="908"/>
      <c r="NOK110" s="838"/>
      <c r="NOL110" s="833"/>
      <c r="NOM110" s="833"/>
      <c r="NON110" s="908"/>
      <c r="NOO110" s="838"/>
      <c r="NOP110" s="833"/>
      <c r="NOQ110" s="833"/>
      <c r="NOR110" s="908"/>
      <c r="NOS110" s="838"/>
      <c r="NOT110" s="833"/>
      <c r="NOU110" s="833"/>
      <c r="NOV110" s="908"/>
      <c r="NOW110" s="838"/>
      <c r="NOX110" s="833"/>
      <c r="NOY110" s="833"/>
      <c r="NOZ110" s="908"/>
      <c r="NPA110" s="838"/>
      <c r="NPB110" s="833"/>
      <c r="NPC110" s="833"/>
      <c r="NPD110" s="908"/>
      <c r="NPE110" s="838"/>
      <c r="NPF110" s="833"/>
      <c r="NPG110" s="833"/>
      <c r="NPH110" s="908"/>
      <c r="NPI110" s="838"/>
      <c r="NPJ110" s="833"/>
      <c r="NPK110" s="833"/>
      <c r="NPL110" s="908"/>
      <c r="NPM110" s="838"/>
      <c r="NPN110" s="833"/>
      <c r="NPO110" s="833"/>
      <c r="NPP110" s="908"/>
      <c r="NPQ110" s="838"/>
      <c r="NPR110" s="833"/>
      <c r="NPS110" s="833"/>
      <c r="NPT110" s="908"/>
      <c r="NPU110" s="838"/>
      <c r="NPV110" s="833"/>
      <c r="NPW110" s="833"/>
      <c r="NPX110" s="908"/>
      <c r="NPY110" s="838"/>
      <c r="NPZ110" s="833"/>
      <c r="NQA110" s="833"/>
      <c r="NQB110" s="908"/>
      <c r="NQC110" s="838"/>
      <c r="NQD110" s="833"/>
      <c r="NQE110" s="833"/>
      <c r="NQF110" s="908"/>
      <c r="NQG110" s="838"/>
      <c r="NQH110" s="833"/>
      <c r="NQI110" s="833"/>
      <c r="NQJ110" s="908"/>
      <c r="NQK110" s="838"/>
      <c r="NQL110" s="833"/>
      <c r="NQM110" s="833"/>
      <c r="NQN110" s="908"/>
      <c r="NQO110" s="838"/>
      <c r="NQP110" s="833"/>
      <c r="NQQ110" s="833"/>
      <c r="NQR110" s="908"/>
      <c r="NQS110" s="838"/>
      <c r="NQT110" s="833"/>
      <c r="NQU110" s="833"/>
      <c r="NQV110" s="908"/>
      <c r="NQW110" s="838"/>
      <c r="NQX110" s="833"/>
      <c r="NQY110" s="833"/>
      <c r="NQZ110" s="908"/>
      <c r="NRA110" s="838"/>
      <c r="NRB110" s="833"/>
      <c r="NRC110" s="833"/>
      <c r="NRD110" s="908"/>
      <c r="NRE110" s="838"/>
      <c r="NRF110" s="833"/>
      <c r="NRG110" s="833"/>
      <c r="NRH110" s="908"/>
      <c r="NRI110" s="838"/>
      <c r="NRJ110" s="833"/>
      <c r="NRK110" s="833"/>
      <c r="NRL110" s="908"/>
      <c r="NRM110" s="838"/>
      <c r="NRN110" s="833"/>
      <c r="NRO110" s="833"/>
      <c r="NRP110" s="908"/>
      <c r="NRQ110" s="838"/>
      <c r="NRR110" s="833"/>
      <c r="NRS110" s="833"/>
      <c r="NRT110" s="908"/>
      <c r="NRU110" s="838"/>
      <c r="NRV110" s="833"/>
      <c r="NRW110" s="833"/>
      <c r="NRX110" s="908"/>
      <c r="NRY110" s="838"/>
      <c r="NRZ110" s="833"/>
      <c r="NSA110" s="833"/>
      <c r="NSB110" s="908"/>
      <c r="NSC110" s="838"/>
      <c r="NSD110" s="833"/>
      <c r="NSE110" s="833"/>
      <c r="NSF110" s="908"/>
      <c r="NSG110" s="838"/>
      <c r="NSH110" s="833"/>
      <c r="NSI110" s="833"/>
      <c r="NSJ110" s="908"/>
      <c r="NSK110" s="838"/>
      <c r="NSL110" s="833"/>
      <c r="NSM110" s="833"/>
      <c r="NSN110" s="908"/>
      <c r="NSO110" s="838"/>
      <c r="NSP110" s="833"/>
      <c r="NSQ110" s="833"/>
      <c r="NSR110" s="908"/>
      <c r="NSS110" s="838"/>
      <c r="NST110" s="833"/>
      <c r="NSU110" s="833"/>
      <c r="NSV110" s="908"/>
      <c r="NSW110" s="838"/>
      <c r="NSX110" s="833"/>
      <c r="NSY110" s="833"/>
      <c r="NSZ110" s="908"/>
      <c r="NTA110" s="838"/>
      <c r="NTB110" s="833"/>
      <c r="NTC110" s="833"/>
      <c r="NTD110" s="908"/>
      <c r="NTE110" s="838"/>
      <c r="NTF110" s="833"/>
      <c r="NTG110" s="833"/>
      <c r="NTH110" s="908"/>
      <c r="NTI110" s="838"/>
      <c r="NTJ110" s="833"/>
      <c r="NTK110" s="833"/>
      <c r="NTL110" s="908"/>
      <c r="NTM110" s="838"/>
      <c r="NTN110" s="833"/>
      <c r="NTO110" s="833"/>
      <c r="NTP110" s="908"/>
      <c r="NTQ110" s="838"/>
      <c r="NTR110" s="833"/>
      <c r="NTS110" s="833"/>
      <c r="NTT110" s="908"/>
      <c r="NTU110" s="838"/>
      <c r="NTV110" s="833"/>
      <c r="NTW110" s="833"/>
      <c r="NTX110" s="908"/>
      <c r="NTY110" s="838"/>
      <c r="NTZ110" s="833"/>
      <c r="NUA110" s="833"/>
      <c r="NUB110" s="908"/>
      <c r="NUC110" s="838"/>
      <c r="NUD110" s="833"/>
      <c r="NUE110" s="833"/>
      <c r="NUF110" s="908"/>
      <c r="NUG110" s="838"/>
      <c r="NUH110" s="833"/>
      <c r="NUI110" s="833"/>
      <c r="NUJ110" s="908"/>
      <c r="NUK110" s="838"/>
      <c r="NUL110" s="833"/>
      <c r="NUM110" s="833"/>
      <c r="NUN110" s="908"/>
      <c r="NUO110" s="838"/>
      <c r="NUP110" s="833"/>
      <c r="NUQ110" s="833"/>
      <c r="NUR110" s="908"/>
      <c r="NUS110" s="838"/>
      <c r="NUT110" s="833"/>
      <c r="NUU110" s="833"/>
      <c r="NUV110" s="908"/>
      <c r="NUW110" s="838"/>
      <c r="NUX110" s="833"/>
      <c r="NUY110" s="833"/>
      <c r="NUZ110" s="908"/>
      <c r="NVA110" s="838"/>
      <c r="NVB110" s="833"/>
      <c r="NVC110" s="833"/>
      <c r="NVD110" s="908"/>
      <c r="NVE110" s="838"/>
      <c r="NVF110" s="833"/>
      <c r="NVG110" s="833"/>
      <c r="NVH110" s="908"/>
      <c r="NVI110" s="838"/>
      <c r="NVJ110" s="833"/>
      <c r="NVK110" s="833"/>
      <c r="NVL110" s="908"/>
      <c r="NVM110" s="838"/>
      <c r="NVN110" s="833"/>
      <c r="NVO110" s="833"/>
      <c r="NVP110" s="908"/>
      <c r="NVQ110" s="838"/>
      <c r="NVR110" s="833"/>
      <c r="NVS110" s="833"/>
      <c r="NVT110" s="908"/>
      <c r="NVU110" s="838"/>
      <c r="NVV110" s="833"/>
      <c r="NVW110" s="833"/>
      <c r="NVX110" s="908"/>
      <c r="NVY110" s="838"/>
      <c r="NVZ110" s="833"/>
      <c r="NWA110" s="833"/>
      <c r="NWB110" s="908"/>
      <c r="NWC110" s="838"/>
      <c r="NWD110" s="833"/>
      <c r="NWE110" s="833"/>
      <c r="NWF110" s="908"/>
      <c r="NWG110" s="838"/>
      <c r="NWH110" s="833"/>
      <c r="NWI110" s="833"/>
      <c r="NWJ110" s="908"/>
      <c r="NWK110" s="838"/>
      <c r="NWL110" s="833"/>
      <c r="NWM110" s="833"/>
      <c r="NWN110" s="908"/>
      <c r="NWO110" s="838"/>
      <c r="NWP110" s="833"/>
      <c r="NWQ110" s="833"/>
      <c r="NWR110" s="908"/>
      <c r="NWS110" s="838"/>
      <c r="NWT110" s="833"/>
      <c r="NWU110" s="833"/>
      <c r="NWV110" s="908"/>
      <c r="NWW110" s="838"/>
      <c r="NWX110" s="833"/>
      <c r="NWY110" s="833"/>
      <c r="NWZ110" s="908"/>
      <c r="NXA110" s="838"/>
      <c r="NXB110" s="833"/>
      <c r="NXC110" s="833"/>
      <c r="NXD110" s="908"/>
      <c r="NXE110" s="838"/>
      <c r="NXF110" s="833"/>
      <c r="NXG110" s="833"/>
      <c r="NXH110" s="908"/>
      <c r="NXI110" s="838"/>
      <c r="NXJ110" s="833"/>
      <c r="NXK110" s="833"/>
      <c r="NXL110" s="908"/>
      <c r="NXM110" s="838"/>
      <c r="NXN110" s="833"/>
      <c r="NXO110" s="833"/>
      <c r="NXP110" s="908"/>
      <c r="NXQ110" s="838"/>
      <c r="NXR110" s="833"/>
      <c r="NXS110" s="833"/>
      <c r="NXT110" s="908"/>
      <c r="NXU110" s="838"/>
      <c r="NXV110" s="833"/>
      <c r="NXW110" s="833"/>
      <c r="NXX110" s="908"/>
      <c r="NXY110" s="838"/>
      <c r="NXZ110" s="833"/>
      <c r="NYA110" s="833"/>
      <c r="NYB110" s="908"/>
      <c r="NYC110" s="838"/>
      <c r="NYD110" s="833"/>
      <c r="NYE110" s="833"/>
      <c r="NYF110" s="908"/>
      <c r="NYG110" s="838"/>
      <c r="NYH110" s="833"/>
      <c r="NYI110" s="833"/>
      <c r="NYJ110" s="908"/>
      <c r="NYK110" s="838"/>
      <c r="NYL110" s="833"/>
      <c r="NYM110" s="833"/>
      <c r="NYN110" s="908"/>
      <c r="NYO110" s="838"/>
      <c r="NYP110" s="833"/>
      <c r="NYQ110" s="833"/>
      <c r="NYR110" s="908"/>
      <c r="NYS110" s="838"/>
      <c r="NYT110" s="833"/>
      <c r="NYU110" s="833"/>
      <c r="NYV110" s="908"/>
      <c r="NYW110" s="838"/>
      <c r="NYX110" s="833"/>
      <c r="NYY110" s="833"/>
      <c r="NYZ110" s="908"/>
      <c r="NZA110" s="838"/>
      <c r="NZB110" s="833"/>
      <c r="NZC110" s="833"/>
      <c r="NZD110" s="908"/>
      <c r="NZE110" s="838"/>
      <c r="NZF110" s="833"/>
      <c r="NZG110" s="833"/>
      <c r="NZH110" s="908"/>
      <c r="NZI110" s="838"/>
      <c r="NZJ110" s="833"/>
      <c r="NZK110" s="833"/>
      <c r="NZL110" s="908"/>
      <c r="NZM110" s="838"/>
      <c r="NZN110" s="833"/>
      <c r="NZO110" s="833"/>
      <c r="NZP110" s="908"/>
      <c r="NZQ110" s="838"/>
      <c r="NZR110" s="833"/>
      <c r="NZS110" s="833"/>
      <c r="NZT110" s="908"/>
      <c r="NZU110" s="838"/>
      <c r="NZV110" s="833"/>
      <c r="NZW110" s="833"/>
      <c r="NZX110" s="908"/>
      <c r="NZY110" s="838"/>
      <c r="NZZ110" s="833"/>
      <c r="OAA110" s="833"/>
      <c r="OAB110" s="908"/>
      <c r="OAC110" s="838"/>
      <c r="OAD110" s="833"/>
      <c r="OAE110" s="833"/>
      <c r="OAF110" s="908"/>
      <c r="OAG110" s="838"/>
      <c r="OAH110" s="833"/>
      <c r="OAI110" s="833"/>
      <c r="OAJ110" s="908"/>
      <c r="OAK110" s="838"/>
      <c r="OAL110" s="833"/>
      <c r="OAM110" s="833"/>
      <c r="OAN110" s="908"/>
      <c r="OAO110" s="838"/>
      <c r="OAP110" s="833"/>
      <c r="OAQ110" s="833"/>
      <c r="OAR110" s="908"/>
      <c r="OAS110" s="838"/>
      <c r="OAT110" s="833"/>
      <c r="OAU110" s="833"/>
      <c r="OAV110" s="908"/>
      <c r="OAW110" s="838"/>
      <c r="OAX110" s="833"/>
      <c r="OAY110" s="833"/>
      <c r="OAZ110" s="908"/>
      <c r="OBA110" s="838"/>
      <c r="OBB110" s="833"/>
      <c r="OBC110" s="833"/>
      <c r="OBD110" s="908"/>
      <c r="OBE110" s="838"/>
      <c r="OBF110" s="833"/>
      <c r="OBG110" s="833"/>
      <c r="OBH110" s="908"/>
      <c r="OBI110" s="838"/>
      <c r="OBJ110" s="833"/>
      <c r="OBK110" s="833"/>
      <c r="OBL110" s="908"/>
      <c r="OBM110" s="838"/>
      <c r="OBN110" s="833"/>
      <c r="OBO110" s="833"/>
      <c r="OBP110" s="908"/>
      <c r="OBQ110" s="838"/>
      <c r="OBR110" s="833"/>
      <c r="OBS110" s="833"/>
      <c r="OBT110" s="908"/>
      <c r="OBU110" s="838"/>
      <c r="OBV110" s="833"/>
      <c r="OBW110" s="833"/>
      <c r="OBX110" s="908"/>
      <c r="OBY110" s="838"/>
      <c r="OBZ110" s="833"/>
      <c r="OCA110" s="833"/>
      <c r="OCB110" s="908"/>
      <c r="OCC110" s="838"/>
      <c r="OCD110" s="833"/>
      <c r="OCE110" s="833"/>
      <c r="OCF110" s="908"/>
      <c r="OCG110" s="838"/>
      <c r="OCH110" s="833"/>
      <c r="OCI110" s="833"/>
      <c r="OCJ110" s="908"/>
      <c r="OCK110" s="838"/>
      <c r="OCL110" s="833"/>
      <c r="OCM110" s="833"/>
      <c r="OCN110" s="908"/>
      <c r="OCO110" s="838"/>
      <c r="OCP110" s="833"/>
      <c r="OCQ110" s="833"/>
      <c r="OCR110" s="908"/>
      <c r="OCS110" s="838"/>
      <c r="OCT110" s="833"/>
      <c r="OCU110" s="833"/>
      <c r="OCV110" s="908"/>
      <c r="OCW110" s="838"/>
      <c r="OCX110" s="833"/>
      <c r="OCY110" s="833"/>
      <c r="OCZ110" s="908"/>
      <c r="ODA110" s="838"/>
      <c r="ODB110" s="833"/>
      <c r="ODC110" s="833"/>
      <c r="ODD110" s="908"/>
      <c r="ODE110" s="838"/>
      <c r="ODF110" s="833"/>
      <c r="ODG110" s="833"/>
      <c r="ODH110" s="908"/>
      <c r="ODI110" s="838"/>
      <c r="ODJ110" s="833"/>
      <c r="ODK110" s="833"/>
      <c r="ODL110" s="908"/>
      <c r="ODM110" s="838"/>
      <c r="ODN110" s="833"/>
      <c r="ODO110" s="833"/>
      <c r="ODP110" s="908"/>
      <c r="ODQ110" s="838"/>
      <c r="ODR110" s="833"/>
      <c r="ODS110" s="833"/>
      <c r="ODT110" s="908"/>
      <c r="ODU110" s="838"/>
      <c r="ODV110" s="833"/>
      <c r="ODW110" s="833"/>
      <c r="ODX110" s="908"/>
      <c r="ODY110" s="838"/>
      <c r="ODZ110" s="833"/>
      <c r="OEA110" s="833"/>
      <c r="OEB110" s="908"/>
      <c r="OEC110" s="838"/>
      <c r="OED110" s="833"/>
      <c r="OEE110" s="833"/>
      <c r="OEF110" s="908"/>
      <c r="OEG110" s="838"/>
      <c r="OEH110" s="833"/>
      <c r="OEI110" s="833"/>
      <c r="OEJ110" s="908"/>
      <c r="OEK110" s="838"/>
      <c r="OEL110" s="833"/>
      <c r="OEM110" s="833"/>
      <c r="OEN110" s="908"/>
      <c r="OEO110" s="838"/>
      <c r="OEP110" s="833"/>
      <c r="OEQ110" s="833"/>
      <c r="OER110" s="908"/>
      <c r="OES110" s="838"/>
      <c r="OET110" s="833"/>
      <c r="OEU110" s="833"/>
      <c r="OEV110" s="908"/>
      <c r="OEW110" s="838"/>
      <c r="OEX110" s="833"/>
      <c r="OEY110" s="833"/>
      <c r="OEZ110" s="908"/>
      <c r="OFA110" s="838"/>
      <c r="OFB110" s="833"/>
      <c r="OFC110" s="833"/>
      <c r="OFD110" s="908"/>
      <c r="OFE110" s="838"/>
      <c r="OFF110" s="833"/>
      <c r="OFG110" s="833"/>
      <c r="OFH110" s="908"/>
      <c r="OFI110" s="838"/>
      <c r="OFJ110" s="833"/>
      <c r="OFK110" s="833"/>
      <c r="OFL110" s="908"/>
      <c r="OFM110" s="838"/>
      <c r="OFN110" s="833"/>
      <c r="OFO110" s="833"/>
      <c r="OFP110" s="908"/>
      <c r="OFQ110" s="838"/>
      <c r="OFR110" s="833"/>
      <c r="OFS110" s="833"/>
      <c r="OFT110" s="908"/>
      <c r="OFU110" s="838"/>
      <c r="OFV110" s="833"/>
      <c r="OFW110" s="833"/>
      <c r="OFX110" s="908"/>
      <c r="OFY110" s="838"/>
      <c r="OFZ110" s="833"/>
      <c r="OGA110" s="833"/>
      <c r="OGB110" s="908"/>
      <c r="OGC110" s="838"/>
      <c r="OGD110" s="833"/>
      <c r="OGE110" s="833"/>
      <c r="OGF110" s="908"/>
      <c r="OGG110" s="838"/>
      <c r="OGH110" s="833"/>
      <c r="OGI110" s="833"/>
      <c r="OGJ110" s="908"/>
      <c r="OGK110" s="838"/>
      <c r="OGL110" s="833"/>
      <c r="OGM110" s="833"/>
      <c r="OGN110" s="908"/>
      <c r="OGO110" s="838"/>
      <c r="OGP110" s="833"/>
      <c r="OGQ110" s="833"/>
      <c r="OGR110" s="908"/>
      <c r="OGS110" s="838"/>
      <c r="OGT110" s="833"/>
      <c r="OGU110" s="833"/>
      <c r="OGV110" s="908"/>
      <c r="OGW110" s="838"/>
      <c r="OGX110" s="833"/>
      <c r="OGY110" s="833"/>
      <c r="OGZ110" s="908"/>
      <c r="OHA110" s="838"/>
      <c r="OHB110" s="833"/>
      <c r="OHC110" s="833"/>
      <c r="OHD110" s="908"/>
      <c r="OHE110" s="838"/>
      <c r="OHF110" s="833"/>
      <c r="OHG110" s="833"/>
      <c r="OHH110" s="908"/>
      <c r="OHI110" s="838"/>
      <c r="OHJ110" s="833"/>
      <c r="OHK110" s="833"/>
      <c r="OHL110" s="908"/>
      <c r="OHM110" s="838"/>
      <c r="OHN110" s="833"/>
      <c r="OHO110" s="833"/>
      <c r="OHP110" s="908"/>
      <c r="OHQ110" s="838"/>
      <c r="OHR110" s="833"/>
      <c r="OHS110" s="833"/>
      <c r="OHT110" s="908"/>
      <c r="OHU110" s="838"/>
      <c r="OHV110" s="833"/>
      <c r="OHW110" s="833"/>
      <c r="OHX110" s="908"/>
      <c r="OHY110" s="838"/>
      <c r="OHZ110" s="833"/>
      <c r="OIA110" s="833"/>
      <c r="OIB110" s="908"/>
      <c r="OIC110" s="838"/>
      <c r="OID110" s="833"/>
      <c r="OIE110" s="833"/>
      <c r="OIF110" s="908"/>
      <c r="OIG110" s="838"/>
      <c r="OIH110" s="833"/>
      <c r="OII110" s="833"/>
      <c r="OIJ110" s="908"/>
      <c r="OIK110" s="838"/>
      <c r="OIL110" s="833"/>
      <c r="OIM110" s="833"/>
      <c r="OIN110" s="908"/>
      <c r="OIO110" s="838"/>
      <c r="OIP110" s="833"/>
      <c r="OIQ110" s="833"/>
      <c r="OIR110" s="908"/>
      <c r="OIS110" s="838"/>
      <c r="OIT110" s="833"/>
      <c r="OIU110" s="833"/>
      <c r="OIV110" s="908"/>
      <c r="OIW110" s="838"/>
      <c r="OIX110" s="833"/>
      <c r="OIY110" s="833"/>
      <c r="OIZ110" s="908"/>
      <c r="OJA110" s="838"/>
      <c r="OJB110" s="833"/>
      <c r="OJC110" s="833"/>
      <c r="OJD110" s="908"/>
      <c r="OJE110" s="838"/>
      <c r="OJF110" s="833"/>
      <c r="OJG110" s="833"/>
      <c r="OJH110" s="908"/>
      <c r="OJI110" s="838"/>
      <c r="OJJ110" s="833"/>
      <c r="OJK110" s="833"/>
      <c r="OJL110" s="908"/>
      <c r="OJM110" s="838"/>
      <c r="OJN110" s="833"/>
      <c r="OJO110" s="833"/>
      <c r="OJP110" s="908"/>
      <c r="OJQ110" s="838"/>
      <c r="OJR110" s="833"/>
      <c r="OJS110" s="833"/>
      <c r="OJT110" s="908"/>
      <c r="OJU110" s="838"/>
      <c r="OJV110" s="833"/>
      <c r="OJW110" s="833"/>
      <c r="OJX110" s="908"/>
      <c r="OJY110" s="838"/>
      <c r="OJZ110" s="833"/>
      <c r="OKA110" s="833"/>
      <c r="OKB110" s="908"/>
      <c r="OKC110" s="838"/>
      <c r="OKD110" s="833"/>
      <c r="OKE110" s="833"/>
      <c r="OKF110" s="908"/>
      <c r="OKG110" s="838"/>
      <c r="OKH110" s="833"/>
      <c r="OKI110" s="833"/>
      <c r="OKJ110" s="908"/>
      <c r="OKK110" s="838"/>
      <c r="OKL110" s="833"/>
      <c r="OKM110" s="833"/>
      <c r="OKN110" s="908"/>
      <c r="OKO110" s="838"/>
      <c r="OKP110" s="833"/>
      <c r="OKQ110" s="833"/>
      <c r="OKR110" s="908"/>
      <c r="OKS110" s="838"/>
      <c r="OKT110" s="833"/>
      <c r="OKU110" s="833"/>
      <c r="OKV110" s="908"/>
      <c r="OKW110" s="838"/>
      <c r="OKX110" s="833"/>
      <c r="OKY110" s="833"/>
      <c r="OKZ110" s="908"/>
      <c r="OLA110" s="838"/>
      <c r="OLB110" s="833"/>
      <c r="OLC110" s="833"/>
      <c r="OLD110" s="908"/>
      <c r="OLE110" s="838"/>
      <c r="OLF110" s="833"/>
      <c r="OLG110" s="833"/>
      <c r="OLH110" s="908"/>
      <c r="OLI110" s="838"/>
      <c r="OLJ110" s="833"/>
      <c r="OLK110" s="833"/>
      <c r="OLL110" s="908"/>
      <c r="OLM110" s="838"/>
      <c r="OLN110" s="833"/>
      <c r="OLO110" s="833"/>
      <c r="OLP110" s="908"/>
      <c r="OLQ110" s="838"/>
      <c r="OLR110" s="833"/>
      <c r="OLS110" s="833"/>
      <c r="OLT110" s="908"/>
      <c r="OLU110" s="838"/>
      <c r="OLV110" s="833"/>
      <c r="OLW110" s="833"/>
      <c r="OLX110" s="908"/>
      <c r="OLY110" s="838"/>
      <c r="OLZ110" s="833"/>
      <c r="OMA110" s="833"/>
      <c r="OMB110" s="908"/>
      <c r="OMC110" s="838"/>
      <c r="OMD110" s="833"/>
      <c r="OME110" s="833"/>
      <c r="OMF110" s="908"/>
      <c r="OMG110" s="838"/>
      <c r="OMH110" s="833"/>
      <c r="OMI110" s="833"/>
      <c r="OMJ110" s="908"/>
      <c r="OMK110" s="838"/>
      <c r="OML110" s="833"/>
      <c r="OMM110" s="833"/>
      <c r="OMN110" s="908"/>
      <c r="OMO110" s="838"/>
      <c r="OMP110" s="833"/>
      <c r="OMQ110" s="833"/>
      <c r="OMR110" s="908"/>
      <c r="OMS110" s="838"/>
      <c r="OMT110" s="833"/>
      <c r="OMU110" s="833"/>
      <c r="OMV110" s="908"/>
      <c r="OMW110" s="838"/>
      <c r="OMX110" s="833"/>
      <c r="OMY110" s="833"/>
      <c r="OMZ110" s="908"/>
      <c r="ONA110" s="838"/>
      <c r="ONB110" s="833"/>
      <c r="ONC110" s="833"/>
      <c r="OND110" s="908"/>
      <c r="ONE110" s="838"/>
      <c r="ONF110" s="833"/>
      <c r="ONG110" s="833"/>
      <c r="ONH110" s="908"/>
      <c r="ONI110" s="838"/>
      <c r="ONJ110" s="833"/>
      <c r="ONK110" s="833"/>
      <c r="ONL110" s="908"/>
      <c r="ONM110" s="838"/>
      <c r="ONN110" s="833"/>
      <c r="ONO110" s="833"/>
      <c r="ONP110" s="908"/>
      <c r="ONQ110" s="838"/>
      <c r="ONR110" s="833"/>
      <c r="ONS110" s="833"/>
      <c r="ONT110" s="908"/>
      <c r="ONU110" s="838"/>
      <c r="ONV110" s="833"/>
      <c r="ONW110" s="833"/>
      <c r="ONX110" s="908"/>
      <c r="ONY110" s="838"/>
      <c r="ONZ110" s="833"/>
      <c r="OOA110" s="833"/>
      <c r="OOB110" s="908"/>
      <c r="OOC110" s="838"/>
      <c r="OOD110" s="833"/>
      <c r="OOE110" s="833"/>
      <c r="OOF110" s="908"/>
      <c r="OOG110" s="838"/>
      <c r="OOH110" s="833"/>
      <c r="OOI110" s="833"/>
      <c r="OOJ110" s="908"/>
      <c r="OOK110" s="838"/>
      <c r="OOL110" s="833"/>
      <c r="OOM110" s="833"/>
      <c r="OON110" s="908"/>
      <c r="OOO110" s="838"/>
      <c r="OOP110" s="833"/>
      <c r="OOQ110" s="833"/>
      <c r="OOR110" s="908"/>
      <c r="OOS110" s="838"/>
      <c r="OOT110" s="833"/>
      <c r="OOU110" s="833"/>
      <c r="OOV110" s="908"/>
      <c r="OOW110" s="838"/>
      <c r="OOX110" s="833"/>
      <c r="OOY110" s="833"/>
      <c r="OOZ110" s="908"/>
      <c r="OPA110" s="838"/>
      <c r="OPB110" s="833"/>
      <c r="OPC110" s="833"/>
      <c r="OPD110" s="908"/>
      <c r="OPE110" s="838"/>
      <c r="OPF110" s="833"/>
      <c r="OPG110" s="833"/>
      <c r="OPH110" s="908"/>
      <c r="OPI110" s="838"/>
      <c r="OPJ110" s="833"/>
      <c r="OPK110" s="833"/>
      <c r="OPL110" s="908"/>
      <c r="OPM110" s="838"/>
      <c r="OPN110" s="833"/>
      <c r="OPO110" s="833"/>
      <c r="OPP110" s="908"/>
      <c r="OPQ110" s="838"/>
      <c r="OPR110" s="833"/>
      <c r="OPS110" s="833"/>
      <c r="OPT110" s="908"/>
      <c r="OPU110" s="838"/>
      <c r="OPV110" s="833"/>
      <c r="OPW110" s="833"/>
      <c r="OPX110" s="908"/>
      <c r="OPY110" s="838"/>
      <c r="OPZ110" s="833"/>
      <c r="OQA110" s="833"/>
      <c r="OQB110" s="908"/>
      <c r="OQC110" s="838"/>
      <c r="OQD110" s="833"/>
      <c r="OQE110" s="833"/>
      <c r="OQF110" s="908"/>
      <c r="OQG110" s="838"/>
      <c r="OQH110" s="833"/>
      <c r="OQI110" s="833"/>
      <c r="OQJ110" s="908"/>
      <c r="OQK110" s="838"/>
      <c r="OQL110" s="833"/>
      <c r="OQM110" s="833"/>
      <c r="OQN110" s="908"/>
      <c r="OQO110" s="838"/>
      <c r="OQP110" s="833"/>
      <c r="OQQ110" s="833"/>
      <c r="OQR110" s="908"/>
      <c r="OQS110" s="838"/>
      <c r="OQT110" s="833"/>
      <c r="OQU110" s="833"/>
      <c r="OQV110" s="908"/>
      <c r="OQW110" s="838"/>
      <c r="OQX110" s="833"/>
      <c r="OQY110" s="833"/>
      <c r="OQZ110" s="908"/>
      <c r="ORA110" s="838"/>
      <c r="ORB110" s="833"/>
      <c r="ORC110" s="833"/>
      <c r="ORD110" s="908"/>
      <c r="ORE110" s="838"/>
      <c r="ORF110" s="833"/>
      <c r="ORG110" s="833"/>
      <c r="ORH110" s="908"/>
      <c r="ORI110" s="838"/>
      <c r="ORJ110" s="833"/>
      <c r="ORK110" s="833"/>
      <c r="ORL110" s="908"/>
      <c r="ORM110" s="838"/>
      <c r="ORN110" s="833"/>
      <c r="ORO110" s="833"/>
      <c r="ORP110" s="908"/>
      <c r="ORQ110" s="838"/>
      <c r="ORR110" s="833"/>
      <c r="ORS110" s="833"/>
      <c r="ORT110" s="908"/>
      <c r="ORU110" s="838"/>
      <c r="ORV110" s="833"/>
      <c r="ORW110" s="833"/>
      <c r="ORX110" s="908"/>
      <c r="ORY110" s="838"/>
      <c r="ORZ110" s="833"/>
      <c r="OSA110" s="833"/>
      <c r="OSB110" s="908"/>
      <c r="OSC110" s="838"/>
      <c r="OSD110" s="833"/>
      <c r="OSE110" s="833"/>
      <c r="OSF110" s="908"/>
      <c r="OSG110" s="838"/>
      <c r="OSH110" s="833"/>
      <c r="OSI110" s="833"/>
      <c r="OSJ110" s="908"/>
      <c r="OSK110" s="838"/>
      <c r="OSL110" s="833"/>
      <c r="OSM110" s="833"/>
      <c r="OSN110" s="908"/>
      <c r="OSO110" s="838"/>
      <c r="OSP110" s="833"/>
      <c r="OSQ110" s="833"/>
      <c r="OSR110" s="908"/>
      <c r="OSS110" s="838"/>
      <c r="OST110" s="833"/>
      <c r="OSU110" s="833"/>
      <c r="OSV110" s="908"/>
      <c r="OSW110" s="838"/>
      <c r="OSX110" s="833"/>
      <c r="OSY110" s="833"/>
      <c r="OSZ110" s="908"/>
      <c r="OTA110" s="838"/>
      <c r="OTB110" s="833"/>
      <c r="OTC110" s="833"/>
      <c r="OTD110" s="908"/>
      <c r="OTE110" s="838"/>
      <c r="OTF110" s="833"/>
      <c r="OTG110" s="833"/>
      <c r="OTH110" s="908"/>
      <c r="OTI110" s="838"/>
      <c r="OTJ110" s="833"/>
      <c r="OTK110" s="833"/>
      <c r="OTL110" s="908"/>
      <c r="OTM110" s="838"/>
      <c r="OTN110" s="833"/>
      <c r="OTO110" s="833"/>
      <c r="OTP110" s="908"/>
      <c r="OTQ110" s="838"/>
      <c r="OTR110" s="833"/>
      <c r="OTS110" s="833"/>
      <c r="OTT110" s="908"/>
      <c r="OTU110" s="838"/>
      <c r="OTV110" s="833"/>
      <c r="OTW110" s="833"/>
      <c r="OTX110" s="908"/>
      <c r="OTY110" s="838"/>
      <c r="OTZ110" s="833"/>
      <c r="OUA110" s="833"/>
      <c r="OUB110" s="908"/>
      <c r="OUC110" s="838"/>
      <c r="OUD110" s="833"/>
      <c r="OUE110" s="833"/>
      <c r="OUF110" s="908"/>
      <c r="OUG110" s="838"/>
      <c r="OUH110" s="833"/>
      <c r="OUI110" s="833"/>
      <c r="OUJ110" s="908"/>
      <c r="OUK110" s="838"/>
      <c r="OUL110" s="833"/>
      <c r="OUM110" s="833"/>
      <c r="OUN110" s="908"/>
      <c r="OUO110" s="838"/>
      <c r="OUP110" s="833"/>
      <c r="OUQ110" s="833"/>
      <c r="OUR110" s="908"/>
      <c r="OUS110" s="838"/>
      <c r="OUT110" s="833"/>
      <c r="OUU110" s="833"/>
      <c r="OUV110" s="908"/>
      <c r="OUW110" s="838"/>
      <c r="OUX110" s="833"/>
      <c r="OUY110" s="833"/>
      <c r="OUZ110" s="908"/>
      <c r="OVA110" s="838"/>
      <c r="OVB110" s="833"/>
      <c r="OVC110" s="833"/>
      <c r="OVD110" s="908"/>
      <c r="OVE110" s="838"/>
      <c r="OVF110" s="833"/>
      <c r="OVG110" s="833"/>
      <c r="OVH110" s="908"/>
      <c r="OVI110" s="838"/>
      <c r="OVJ110" s="833"/>
      <c r="OVK110" s="833"/>
      <c r="OVL110" s="908"/>
      <c r="OVM110" s="838"/>
      <c r="OVN110" s="833"/>
      <c r="OVO110" s="833"/>
      <c r="OVP110" s="908"/>
      <c r="OVQ110" s="838"/>
      <c r="OVR110" s="833"/>
      <c r="OVS110" s="833"/>
      <c r="OVT110" s="908"/>
      <c r="OVU110" s="838"/>
      <c r="OVV110" s="833"/>
      <c r="OVW110" s="833"/>
      <c r="OVX110" s="908"/>
      <c r="OVY110" s="838"/>
      <c r="OVZ110" s="833"/>
      <c r="OWA110" s="833"/>
      <c r="OWB110" s="908"/>
      <c r="OWC110" s="838"/>
      <c r="OWD110" s="833"/>
      <c r="OWE110" s="833"/>
      <c r="OWF110" s="908"/>
      <c r="OWG110" s="838"/>
      <c r="OWH110" s="833"/>
      <c r="OWI110" s="833"/>
      <c r="OWJ110" s="908"/>
      <c r="OWK110" s="838"/>
      <c r="OWL110" s="833"/>
      <c r="OWM110" s="833"/>
      <c r="OWN110" s="908"/>
      <c r="OWO110" s="838"/>
      <c r="OWP110" s="833"/>
      <c r="OWQ110" s="833"/>
      <c r="OWR110" s="908"/>
      <c r="OWS110" s="838"/>
      <c r="OWT110" s="833"/>
      <c r="OWU110" s="833"/>
      <c r="OWV110" s="908"/>
      <c r="OWW110" s="838"/>
      <c r="OWX110" s="833"/>
      <c r="OWY110" s="833"/>
      <c r="OWZ110" s="908"/>
      <c r="OXA110" s="838"/>
      <c r="OXB110" s="833"/>
      <c r="OXC110" s="833"/>
      <c r="OXD110" s="908"/>
      <c r="OXE110" s="838"/>
      <c r="OXF110" s="833"/>
      <c r="OXG110" s="833"/>
      <c r="OXH110" s="908"/>
      <c r="OXI110" s="838"/>
      <c r="OXJ110" s="833"/>
      <c r="OXK110" s="833"/>
      <c r="OXL110" s="908"/>
      <c r="OXM110" s="838"/>
      <c r="OXN110" s="833"/>
      <c r="OXO110" s="833"/>
      <c r="OXP110" s="908"/>
      <c r="OXQ110" s="838"/>
      <c r="OXR110" s="833"/>
      <c r="OXS110" s="833"/>
      <c r="OXT110" s="908"/>
      <c r="OXU110" s="838"/>
      <c r="OXV110" s="833"/>
      <c r="OXW110" s="833"/>
      <c r="OXX110" s="908"/>
      <c r="OXY110" s="838"/>
      <c r="OXZ110" s="833"/>
      <c r="OYA110" s="833"/>
      <c r="OYB110" s="908"/>
      <c r="OYC110" s="838"/>
      <c r="OYD110" s="833"/>
      <c r="OYE110" s="833"/>
      <c r="OYF110" s="908"/>
      <c r="OYG110" s="838"/>
      <c r="OYH110" s="833"/>
      <c r="OYI110" s="833"/>
      <c r="OYJ110" s="908"/>
      <c r="OYK110" s="838"/>
      <c r="OYL110" s="833"/>
      <c r="OYM110" s="833"/>
      <c r="OYN110" s="908"/>
      <c r="OYO110" s="838"/>
      <c r="OYP110" s="833"/>
      <c r="OYQ110" s="833"/>
      <c r="OYR110" s="908"/>
      <c r="OYS110" s="838"/>
      <c r="OYT110" s="833"/>
      <c r="OYU110" s="833"/>
      <c r="OYV110" s="908"/>
      <c r="OYW110" s="838"/>
      <c r="OYX110" s="833"/>
      <c r="OYY110" s="833"/>
      <c r="OYZ110" s="908"/>
      <c r="OZA110" s="838"/>
      <c r="OZB110" s="833"/>
      <c r="OZC110" s="833"/>
      <c r="OZD110" s="908"/>
      <c r="OZE110" s="838"/>
      <c r="OZF110" s="833"/>
      <c r="OZG110" s="833"/>
      <c r="OZH110" s="908"/>
      <c r="OZI110" s="838"/>
      <c r="OZJ110" s="833"/>
      <c r="OZK110" s="833"/>
      <c r="OZL110" s="908"/>
      <c r="OZM110" s="838"/>
      <c r="OZN110" s="833"/>
      <c r="OZO110" s="833"/>
      <c r="OZP110" s="908"/>
      <c r="OZQ110" s="838"/>
      <c r="OZR110" s="833"/>
      <c r="OZS110" s="833"/>
      <c r="OZT110" s="908"/>
      <c r="OZU110" s="838"/>
      <c r="OZV110" s="833"/>
      <c r="OZW110" s="833"/>
      <c r="OZX110" s="908"/>
      <c r="OZY110" s="838"/>
      <c r="OZZ110" s="833"/>
      <c r="PAA110" s="833"/>
      <c r="PAB110" s="908"/>
      <c r="PAC110" s="838"/>
      <c r="PAD110" s="833"/>
      <c r="PAE110" s="833"/>
      <c r="PAF110" s="908"/>
      <c r="PAG110" s="838"/>
      <c r="PAH110" s="833"/>
      <c r="PAI110" s="833"/>
      <c r="PAJ110" s="908"/>
      <c r="PAK110" s="838"/>
      <c r="PAL110" s="833"/>
      <c r="PAM110" s="833"/>
      <c r="PAN110" s="908"/>
      <c r="PAO110" s="838"/>
      <c r="PAP110" s="833"/>
      <c r="PAQ110" s="833"/>
      <c r="PAR110" s="908"/>
      <c r="PAS110" s="838"/>
      <c r="PAT110" s="833"/>
      <c r="PAU110" s="833"/>
      <c r="PAV110" s="908"/>
      <c r="PAW110" s="838"/>
      <c r="PAX110" s="833"/>
      <c r="PAY110" s="833"/>
      <c r="PAZ110" s="908"/>
      <c r="PBA110" s="838"/>
      <c r="PBB110" s="833"/>
      <c r="PBC110" s="833"/>
      <c r="PBD110" s="908"/>
      <c r="PBE110" s="838"/>
      <c r="PBF110" s="833"/>
      <c r="PBG110" s="833"/>
      <c r="PBH110" s="908"/>
      <c r="PBI110" s="838"/>
      <c r="PBJ110" s="833"/>
      <c r="PBK110" s="833"/>
      <c r="PBL110" s="908"/>
      <c r="PBM110" s="838"/>
      <c r="PBN110" s="833"/>
      <c r="PBO110" s="833"/>
      <c r="PBP110" s="908"/>
      <c r="PBQ110" s="838"/>
      <c r="PBR110" s="833"/>
      <c r="PBS110" s="833"/>
      <c r="PBT110" s="908"/>
      <c r="PBU110" s="838"/>
      <c r="PBV110" s="833"/>
      <c r="PBW110" s="833"/>
      <c r="PBX110" s="908"/>
      <c r="PBY110" s="838"/>
      <c r="PBZ110" s="833"/>
      <c r="PCA110" s="833"/>
      <c r="PCB110" s="908"/>
      <c r="PCC110" s="838"/>
      <c r="PCD110" s="833"/>
      <c r="PCE110" s="833"/>
      <c r="PCF110" s="908"/>
      <c r="PCG110" s="838"/>
      <c r="PCH110" s="833"/>
      <c r="PCI110" s="833"/>
      <c r="PCJ110" s="908"/>
      <c r="PCK110" s="838"/>
      <c r="PCL110" s="833"/>
      <c r="PCM110" s="833"/>
      <c r="PCN110" s="908"/>
      <c r="PCO110" s="838"/>
      <c r="PCP110" s="833"/>
      <c r="PCQ110" s="833"/>
      <c r="PCR110" s="908"/>
      <c r="PCS110" s="838"/>
      <c r="PCT110" s="833"/>
      <c r="PCU110" s="833"/>
      <c r="PCV110" s="908"/>
      <c r="PCW110" s="838"/>
      <c r="PCX110" s="833"/>
      <c r="PCY110" s="833"/>
      <c r="PCZ110" s="908"/>
      <c r="PDA110" s="838"/>
      <c r="PDB110" s="833"/>
      <c r="PDC110" s="833"/>
      <c r="PDD110" s="908"/>
      <c r="PDE110" s="838"/>
      <c r="PDF110" s="833"/>
      <c r="PDG110" s="833"/>
      <c r="PDH110" s="908"/>
      <c r="PDI110" s="838"/>
      <c r="PDJ110" s="833"/>
      <c r="PDK110" s="833"/>
      <c r="PDL110" s="908"/>
      <c r="PDM110" s="838"/>
      <c r="PDN110" s="833"/>
      <c r="PDO110" s="833"/>
      <c r="PDP110" s="908"/>
      <c r="PDQ110" s="838"/>
      <c r="PDR110" s="833"/>
      <c r="PDS110" s="833"/>
      <c r="PDT110" s="908"/>
      <c r="PDU110" s="838"/>
      <c r="PDV110" s="833"/>
      <c r="PDW110" s="833"/>
      <c r="PDX110" s="908"/>
      <c r="PDY110" s="838"/>
      <c r="PDZ110" s="833"/>
      <c r="PEA110" s="833"/>
      <c r="PEB110" s="908"/>
      <c r="PEC110" s="838"/>
      <c r="PED110" s="833"/>
      <c r="PEE110" s="833"/>
      <c r="PEF110" s="908"/>
      <c r="PEG110" s="838"/>
      <c r="PEH110" s="833"/>
      <c r="PEI110" s="833"/>
      <c r="PEJ110" s="908"/>
      <c r="PEK110" s="838"/>
      <c r="PEL110" s="833"/>
      <c r="PEM110" s="833"/>
      <c r="PEN110" s="908"/>
      <c r="PEO110" s="838"/>
      <c r="PEP110" s="833"/>
      <c r="PEQ110" s="833"/>
      <c r="PER110" s="908"/>
      <c r="PES110" s="838"/>
      <c r="PET110" s="833"/>
      <c r="PEU110" s="833"/>
      <c r="PEV110" s="908"/>
      <c r="PEW110" s="838"/>
      <c r="PEX110" s="833"/>
      <c r="PEY110" s="833"/>
      <c r="PEZ110" s="908"/>
      <c r="PFA110" s="838"/>
      <c r="PFB110" s="833"/>
      <c r="PFC110" s="833"/>
      <c r="PFD110" s="908"/>
      <c r="PFE110" s="838"/>
      <c r="PFF110" s="833"/>
      <c r="PFG110" s="833"/>
      <c r="PFH110" s="908"/>
      <c r="PFI110" s="838"/>
      <c r="PFJ110" s="833"/>
      <c r="PFK110" s="833"/>
      <c r="PFL110" s="908"/>
      <c r="PFM110" s="838"/>
      <c r="PFN110" s="833"/>
      <c r="PFO110" s="833"/>
      <c r="PFP110" s="908"/>
      <c r="PFQ110" s="838"/>
      <c r="PFR110" s="833"/>
      <c r="PFS110" s="833"/>
      <c r="PFT110" s="908"/>
      <c r="PFU110" s="838"/>
      <c r="PFV110" s="833"/>
      <c r="PFW110" s="833"/>
      <c r="PFX110" s="908"/>
      <c r="PFY110" s="838"/>
      <c r="PFZ110" s="833"/>
      <c r="PGA110" s="833"/>
      <c r="PGB110" s="908"/>
      <c r="PGC110" s="838"/>
      <c r="PGD110" s="833"/>
      <c r="PGE110" s="833"/>
      <c r="PGF110" s="908"/>
      <c r="PGG110" s="838"/>
      <c r="PGH110" s="833"/>
      <c r="PGI110" s="833"/>
      <c r="PGJ110" s="908"/>
      <c r="PGK110" s="838"/>
      <c r="PGL110" s="833"/>
      <c r="PGM110" s="833"/>
      <c r="PGN110" s="908"/>
      <c r="PGO110" s="838"/>
      <c r="PGP110" s="833"/>
      <c r="PGQ110" s="833"/>
      <c r="PGR110" s="908"/>
      <c r="PGS110" s="838"/>
      <c r="PGT110" s="833"/>
      <c r="PGU110" s="833"/>
      <c r="PGV110" s="908"/>
      <c r="PGW110" s="838"/>
      <c r="PGX110" s="833"/>
      <c r="PGY110" s="833"/>
      <c r="PGZ110" s="908"/>
      <c r="PHA110" s="838"/>
      <c r="PHB110" s="833"/>
      <c r="PHC110" s="833"/>
      <c r="PHD110" s="908"/>
      <c r="PHE110" s="838"/>
      <c r="PHF110" s="833"/>
      <c r="PHG110" s="833"/>
      <c r="PHH110" s="908"/>
      <c r="PHI110" s="838"/>
      <c r="PHJ110" s="833"/>
      <c r="PHK110" s="833"/>
      <c r="PHL110" s="908"/>
      <c r="PHM110" s="838"/>
      <c r="PHN110" s="833"/>
      <c r="PHO110" s="833"/>
      <c r="PHP110" s="908"/>
      <c r="PHQ110" s="838"/>
      <c r="PHR110" s="833"/>
      <c r="PHS110" s="833"/>
      <c r="PHT110" s="908"/>
      <c r="PHU110" s="838"/>
      <c r="PHV110" s="833"/>
      <c r="PHW110" s="833"/>
      <c r="PHX110" s="908"/>
      <c r="PHY110" s="838"/>
      <c r="PHZ110" s="833"/>
      <c r="PIA110" s="833"/>
      <c r="PIB110" s="908"/>
      <c r="PIC110" s="838"/>
      <c r="PID110" s="833"/>
      <c r="PIE110" s="833"/>
      <c r="PIF110" s="908"/>
      <c r="PIG110" s="838"/>
      <c r="PIH110" s="833"/>
      <c r="PII110" s="833"/>
      <c r="PIJ110" s="908"/>
      <c r="PIK110" s="838"/>
      <c r="PIL110" s="833"/>
      <c r="PIM110" s="833"/>
      <c r="PIN110" s="908"/>
      <c r="PIO110" s="838"/>
      <c r="PIP110" s="833"/>
      <c r="PIQ110" s="833"/>
      <c r="PIR110" s="908"/>
      <c r="PIS110" s="838"/>
      <c r="PIT110" s="833"/>
      <c r="PIU110" s="833"/>
      <c r="PIV110" s="908"/>
      <c r="PIW110" s="838"/>
      <c r="PIX110" s="833"/>
      <c r="PIY110" s="833"/>
      <c r="PIZ110" s="908"/>
      <c r="PJA110" s="838"/>
      <c r="PJB110" s="833"/>
      <c r="PJC110" s="833"/>
      <c r="PJD110" s="908"/>
      <c r="PJE110" s="838"/>
      <c r="PJF110" s="833"/>
      <c r="PJG110" s="833"/>
      <c r="PJH110" s="908"/>
      <c r="PJI110" s="838"/>
      <c r="PJJ110" s="833"/>
      <c r="PJK110" s="833"/>
      <c r="PJL110" s="908"/>
      <c r="PJM110" s="838"/>
      <c r="PJN110" s="833"/>
      <c r="PJO110" s="833"/>
      <c r="PJP110" s="908"/>
      <c r="PJQ110" s="838"/>
      <c r="PJR110" s="833"/>
      <c r="PJS110" s="833"/>
      <c r="PJT110" s="908"/>
      <c r="PJU110" s="838"/>
      <c r="PJV110" s="833"/>
      <c r="PJW110" s="833"/>
      <c r="PJX110" s="908"/>
      <c r="PJY110" s="838"/>
      <c r="PJZ110" s="833"/>
      <c r="PKA110" s="833"/>
      <c r="PKB110" s="908"/>
      <c r="PKC110" s="838"/>
      <c r="PKD110" s="833"/>
      <c r="PKE110" s="833"/>
      <c r="PKF110" s="908"/>
      <c r="PKG110" s="838"/>
      <c r="PKH110" s="833"/>
      <c r="PKI110" s="833"/>
      <c r="PKJ110" s="908"/>
      <c r="PKK110" s="838"/>
      <c r="PKL110" s="833"/>
      <c r="PKM110" s="833"/>
      <c r="PKN110" s="908"/>
      <c r="PKO110" s="838"/>
      <c r="PKP110" s="833"/>
      <c r="PKQ110" s="833"/>
      <c r="PKR110" s="908"/>
      <c r="PKS110" s="838"/>
      <c r="PKT110" s="833"/>
      <c r="PKU110" s="833"/>
      <c r="PKV110" s="908"/>
      <c r="PKW110" s="838"/>
      <c r="PKX110" s="833"/>
      <c r="PKY110" s="833"/>
      <c r="PKZ110" s="908"/>
      <c r="PLA110" s="838"/>
      <c r="PLB110" s="833"/>
      <c r="PLC110" s="833"/>
      <c r="PLD110" s="908"/>
      <c r="PLE110" s="838"/>
      <c r="PLF110" s="833"/>
      <c r="PLG110" s="833"/>
      <c r="PLH110" s="908"/>
      <c r="PLI110" s="838"/>
      <c r="PLJ110" s="833"/>
      <c r="PLK110" s="833"/>
      <c r="PLL110" s="908"/>
      <c r="PLM110" s="838"/>
      <c r="PLN110" s="833"/>
      <c r="PLO110" s="833"/>
      <c r="PLP110" s="908"/>
      <c r="PLQ110" s="838"/>
      <c r="PLR110" s="833"/>
      <c r="PLS110" s="833"/>
      <c r="PLT110" s="908"/>
      <c r="PLU110" s="838"/>
      <c r="PLV110" s="833"/>
      <c r="PLW110" s="833"/>
      <c r="PLX110" s="908"/>
      <c r="PLY110" s="838"/>
      <c r="PLZ110" s="833"/>
      <c r="PMA110" s="833"/>
      <c r="PMB110" s="908"/>
      <c r="PMC110" s="838"/>
      <c r="PMD110" s="833"/>
      <c r="PME110" s="833"/>
      <c r="PMF110" s="908"/>
      <c r="PMG110" s="838"/>
      <c r="PMH110" s="833"/>
      <c r="PMI110" s="833"/>
      <c r="PMJ110" s="908"/>
      <c r="PMK110" s="838"/>
      <c r="PML110" s="833"/>
      <c r="PMM110" s="833"/>
      <c r="PMN110" s="908"/>
      <c r="PMO110" s="838"/>
      <c r="PMP110" s="833"/>
      <c r="PMQ110" s="833"/>
      <c r="PMR110" s="908"/>
      <c r="PMS110" s="838"/>
      <c r="PMT110" s="833"/>
      <c r="PMU110" s="833"/>
      <c r="PMV110" s="908"/>
      <c r="PMW110" s="838"/>
      <c r="PMX110" s="833"/>
      <c r="PMY110" s="833"/>
      <c r="PMZ110" s="908"/>
      <c r="PNA110" s="838"/>
      <c r="PNB110" s="833"/>
      <c r="PNC110" s="833"/>
      <c r="PND110" s="908"/>
      <c r="PNE110" s="838"/>
      <c r="PNF110" s="833"/>
      <c r="PNG110" s="833"/>
      <c r="PNH110" s="908"/>
      <c r="PNI110" s="838"/>
      <c r="PNJ110" s="833"/>
      <c r="PNK110" s="833"/>
      <c r="PNL110" s="908"/>
      <c r="PNM110" s="838"/>
      <c r="PNN110" s="833"/>
      <c r="PNO110" s="833"/>
      <c r="PNP110" s="908"/>
      <c r="PNQ110" s="838"/>
      <c r="PNR110" s="833"/>
      <c r="PNS110" s="833"/>
      <c r="PNT110" s="908"/>
      <c r="PNU110" s="838"/>
      <c r="PNV110" s="833"/>
      <c r="PNW110" s="833"/>
      <c r="PNX110" s="908"/>
      <c r="PNY110" s="838"/>
      <c r="PNZ110" s="833"/>
      <c r="POA110" s="833"/>
      <c r="POB110" s="908"/>
      <c r="POC110" s="838"/>
      <c r="POD110" s="833"/>
      <c r="POE110" s="833"/>
      <c r="POF110" s="908"/>
      <c r="POG110" s="838"/>
      <c r="POH110" s="833"/>
      <c r="POI110" s="833"/>
      <c r="POJ110" s="908"/>
      <c r="POK110" s="838"/>
      <c r="POL110" s="833"/>
      <c r="POM110" s="833"/>
      <c r="PON110" s="908"/>
      <c r="POO110" s="838"/>
      <c r="POP110" s="833"/>
      <c r="POQ110" s="833"/>
      <c r="POR110" s="908"/>
      <c r="POS110" s="838"/>
      <c r="POT110" s="833"/>
      <c r="POU110" s="833"/>
      <c r="POV110" s="908"/>
      <c r="POW110" s="838"/>
      <c r="POX110" s="833"/>
      <c r="POY110" s="833"/>
      <c r="POZ110" s="908"/>
      <c r="PPA110" s="838"/>
      <c r="PPB110" s="833"/>
      <c r="PPC110" s="833"/>
      <c r="PPD110" s="908"/>
      <c r="PPE110" s="838"/>
      <c r="PPF110" s="833"/>
      <c r="PPG110" s="833"/>
      <c r="PPH110" s="908"/>
      <c r="PPI110" s="838"/>
      <c r="PPJ110" s="833"/>
      <c r="PPK110" s="833"/>
      <c r="PPL110" s="908"/>
      <c r="PPM110" s="838"/>
      <c r="PPN110" s="833"/>
      <c r="PPO110" s="833"/>
      <c r="PPP110" s="908"/>
      <c r="PPQ110" s="838"/>
      <c r="PPR110" s="833"/>
      <c r="PPS110" s="833"/>
      <c r="PPT110" s="908"/>
      <c r="PPU110" s="838"/>
      <c r="PPV110" s="833"/>
      <c r="PPW110" s="833"/>
      <c r="PPX110" s="908"/>
      <c r="PPY110" s="838"/>
      <c r="PPZ110" s="833"/>
      <c r="PQA110" s="833"/>
      <c r="PQB110" s="908"/>
      <c r="PQC110" s="838"/>
      <c r="PQD110" s="833"/>
      <c r="PQE110" s="833"/>
      <c r="PQF110" s="908"/>
      <c r="PQG110" s="838"/>
      <c r="PQH110" s="833"/>
      <c r="PQI110" s="833"/>
      <c r="PQJ110" s="908"/>
      <c r="PQK110" s="838"/>
      <c r="PQL110" s="833"/>
      <c r="PQM110" s="833"/>
      <c r="PQN110" s="908"/>
      <c r="PQO110" s="838"/>
      <c r="PQP110" s="833"/>
      <c r="PQQ110" s="833"/>
      <c r="PQR110" s="908"/>
      <c r="PQS110" s="838"/>
      <c r="PQT110" s="833"/>
      <c r="PQU110" s="833"/>
      <c r="PQV110" s="908"/>
      <c r="PQW110" s="838"/>
      <c r="PQX110" s="833"/>
      <c r="PQY110" s="833"/>
      <c r="PQZ110" s="908"/>
      <c r="PRA110" s="838"/>
      <c r="PRB110" s="833"/>
      <c r="PRC110" s="833"/>
      <c r="PRD110" s="908"/>
      <c r="PRE110" s="838"/>
      <c r="PRF110" s="833"/>
      <c r="PRG110" s="833"/>
      <c r="PRH110" s="908"/>
      <c r="PRI110" s="838"/>
      <c r="PRJ110" s="833"/>
      <c r="PRK110" s="833"/>
      <c r="PRL110" s="908"/>
      <c r="PRM110" s="838"/>
      <c r="PRN110" s="833"/>
      <c r="PRO110" s="833"/>
      <c r="PRP110" s="908"/>
      <c r="PRQ110" s="838"/>
      <c r="PRR110" s="833"/>
      <c r="PRS110" s="833"/>
      <c r="PRT110" s="908"/>
      <c r="PRU110" s="838"/>
      <c r="PRV110" s="833"/>
      <c r="PRW110" s="833"/>
      <c r="PRX110" s="908"/>
      <c r="PRY110" s="838"/>
      <c r="PRZ110" s="833"/>
      <c r="PSA110" s="833"/>
      <c r="PSB110" s="908"/>
      <c r="PSC110" s="838"/>
      <c r="PSD110" s="833"/>
      <c r="PSE110" s="833"/>
      <c r="PSF110" s="908"/>
      <c r="PSG110" s="838"/>
      <c r="PSH110" s="833"/>
      <c r="PSI110" s="833"/>
      <c r="PSJ110" s="908"/>
      <c r="PSK110" s="838"/>
      <c r="PSL110" s="833"/>
      <c r="PSM110" s="833"/>
      <c r="PSN110" s="908"/>
      <c r="PSO110" s="838"/>
      <c r="PSP110" s="833"/>
      <c r="PSQ110" s="833"/>
      <c r="PSR110" s="908"/>
      <c r="PSS110" s="838"/>
      <c r="PST110" s="833"/>
      <c r="PSU110" s="833"/>
      <c r="PSV110" s="908"/>
      <c r="PSW110" s="838"/>
      <c r="PSX110" s="833"/>
      <c r="PSY110" s="833"/>
      <c r="PSZ110" s="908"/>
      <c r="PTA110" s="838"/>
      <c r="PTB110" s="833"/>
      <c r="PTC110" s="833"/>
      <c r="PTD110" s="908"/>
      <c r="PTE110" s="838"/>
      <c r="PTF110" s="833"/>
      <c r="PTG110" s="833"/>
      <c r="PTH110" s="908"/>
      <c r="PTI110" s="838"/>
      <c r="PTJ110" s="833"/>
      <c r="PTK110" s="833"/>
      <c r="PTL110" s="908"/>
      <c r="PTM110" s="838"/>
      <c r="PTN110" s="833"/>
      <c r="PTO110" s="833"/>
      <c r="PTP110" s="908"/>
      <c r="PTQ110" s="838"/>
      <c r="PTR110" s="833"/>
      <c r="PTS110" s="833"/>
      <c r="PTT110" s="908"/>
      <c r="PTU110" s="838"/>
      <c r="PTV110" s="833"/>
      <c r="PTW110" s="833"/>
      <c r="PTX110" s="908"/>
      <c r="PTY110" s="838"/>
      <c r="PTZ110" s="833"/>
      <c r="PUA110" s="833"/>
      <c r="PUB110" s="908"/>
      <c r="PUC110" s="838"/>
      <c r="PUD110" s="833"/>
      <c r="PUE110" s="833"/>
      <c r="PUF110" s="908"/>
      <c r="PUG110" s="838"/>
      <c r="PUH110" s="833"/>
      <c r="PUI110" s="833"/>
      <c r="PUJ110" s="908"/>
      <c r="PUK110" s="838"/>
      <c r="PUL110" s="833"/>
      <c r="PUM110" s="833"/>
      <c r="PUN110" s="908"/>
      <c r="PUO110" s="838"/>
      <c r="PUP110" s="833"/>
      <c r="PUQ110" s="833"/>
      <c r="PUR110" s="908"/>
      <c r="PUS110" s="838"/>
      <c r="PUT110" s="833"/>
      <c r="PUU110" s="833"/>
      <c r="PUV110" s="908"/>
      <c r="PUW110" s="838"/>
      <c r="PUX110" s="833"/>
      <c r="PUY110" s="833"/>
      <c r="PUZ110" s="908"/>
      <c r="PVA110" s="838"/>
      <c r="PVB110" s="833"/>
      <c r="PVC110" s="833"/>
      <c r="PVD110" s="908"/>
      <c r="PVE110" s="838"/>
      <c r="PVF110" s="833"/>
      <c r="PVG110" s="833"/>
      <c r="PVH110" s="908"/>
      <c r="PVI110" s="838"/>
      <c r="PVJ110" s="833"/>
      <c r="PVK110" s="833"/>
      <c r="PVL110" s="908"/>
      <c r="PVM110" s="838"/>
      <c r="PVN110" s="833"/>
      <c r="PVO110" s="833"/>
      <c r="PVP110" s="908"/>
      <c r="PVQ110" s="838"/>
      <c r="PVR110" s="833"/>
      <c r="PVS110" s="833"/>
      <c r="PVT110" s="908"/>
      <c r="PVU110" s="838"/>
      <c r="PVV110" s="833"/>
      <c r="PVW110" s="833"/>
      <c r="PVX110" s="908"/>
      <c r="PVY110" s="838"/>
      <c r="PVZ110" s="833"/>
      <c r="PWA110" s="833"/>
      <c r="PWB110" s="908"/>
      <c r="PWC110" s="838"/>
      <c r="PWD110" s="833"/>
      <c r="PWE110" s="833"/>
      <c r="PWF110" s="908"/>
      <c r="PWG110" s="838"/>
      <c r="PWH110" s="833"/>
      <c r="PWI110" s="833"/>
      <c r="PWJ110" s="908"/>
      <c r="PWK110" s="838"/>
      <c r="PWL110" s="833"/>
      <c r="PWM110" s="833"/>
      <c r="PWN110" s="908"/>
      <c r="PWO110" s="838"/>
      <c r="PWP110" s="833"/>
      <c r="PWQ110" s="833"/>
      <c r="PWR110" s="908"/>
      <c r="PWS110" s="838"/>
      <c r="PWT110" s="833"/>
      <c r="PWU110" s="833"/>
      <c r="PWV110" s="908"/>
      <c r="PWW110" s="838"/>
      <c r="PWX110" s="833"/>
      <c r="PWY110" s="833"/>
      <c r="PWZ110" s="908"/>
      <c r="PXA110" s="838"/>
      <c r="PXB110" s="833"/>
      <c r="PXC110" s="833"/>
      <c r="PXD110" s="908"/>
      <c r="PXE110" s="838"/>
      <c r="PXF110" s="833"/>
      <c r="PXG110" s="833"/>
      <c r="PXH110" s="908"/>
      <c r="PXI110" s="838"/>
      <c r="PXJ110" s="833"/>
      <c r="PXK110" s="833"/>
      <c r="PXL110" s="908"/>
      <c r="PXM110" s="838"/>
      <c r="PXN110" s="833"/>
      <c r="PXO110" s="833"/>
      <c r="PXP110" s="908"/>
      <c r="PXQ110" s="838"/>
      <c r="PXR110" s="833"/>
      <c r="PXS110" s="833"/>
      <c r="PXT110" s="908"/>
      <c r="PXU110" s="838"/>
      <c r="PXV110" s="833"/>
      <c r="PXW110" s="833"/>
      <c r="PXX110" s="908"/>
      <c r="PXY110" s="838"/>
      <c r="PXZ110" s="833"/>
      <c r="PYA110" s="833"/>
      <c r="PYB110" s="908"/>
      <c r="PYC110" s="838"/>
      <c r="PYD110" s="833"/>
      <c r="PYE110" s="833"/>
      <c r="PYF110" s="908"/>
      <c r="PYG110" s="838"/>
      <c r="PYH110" s="833"/>
      <c r="PYI110" s="833"/>
      <c r="PYJ110" s="908"/>
      <c r="PYK110" s="838"/>
      <c r="PYL110" s="833"/>
      <c r="PYM110" s="833"/>
      <c r="PYN110" s="908"/>
      <c r="PYO110" s="838"/>
      <c r="PYP110" s="833"/>
      <c r="PYQ110" s="833"/>
      <c r="PYR110" s="908"/>
      <c r="PYS110" s="838"/>
      <c r="PYT110" s="833"/>
      <c r="PYU110" s="833"/>
      <c r="PYV110" s="908"/>
      <c r="PYW110" s="838"/>
      <c r="PYX110" s="833"/>
      <c r="PYY110" s="833"/>
      <c r="PYZ110" s="908"/>
      <c r="PZA110" s="838"/>
      <c r="PZB110" s="833"/>
      <c r="PZC110" s="833"/>
      <c r="PZD110" s="908"/>
      <c r="PZE110" s="838"/>
      <c r="PZF110" s="833"/>
      <c r="PZG110" s="833"/>
      <c r="PZH110" s="908"/>
      <c r="PZI110" s="838"/>
      <c r="PZJ110" s="833"/>
      <c r="PZK110" s="833"/>
      <c r="PZL110" s="908"/>
      <c r="PZM110" s="838"/>
      <c r="PZN110" s="833"/>
      <c r="PZO110" s="833"/>
      <c r="PZP110" s="908"/>
      <c r="PZQ110" s="838"/>
      <c r="PZR110" s="833"/>
      <c r="PZS110" s="833"/>
      <c r="PZT110" s="908"/>
      <c r="PZU110" s="838"/>
      <c r="PZV110" s="833"/>
      <c r="PZW110" s="833"/>
      <c r="PZX110" s="908"/>
      <c r="PZY110" s="838"/>
      <c r="PZZ110" s="833"/>
      <c r="QAA110" s="833"/>
      <c r="QAB110" s="908"/>
      <c r="QAC110" s="838"/>
      <c r="QAD110" s="833"/>
      <c r="QAE110" s="833"/>
      <c r="QAF110" s="908"/>
      <c r="QAG110" s="838"/>
      <c r="QAH110" s="833"/>
      <c r="QAI110" s="833"/>
      <c r="QAJ110" s="908"/>
      <c r="QAK110" s="838"/>
      <c r="QAL110" s="833"/>
      <c r="QAM110" s="833"/>
      <c r="QAN110" s="908"/>
      <c r="QAO110" s="838"/>
      <c r="QAP110" s="833"/>
      <c r="QAQ110" s="833"/>
      <c r="QAR110" s="908"/>
      <c r="QAS110" s="838"/>
      <c r="QAT110" s="833"/>
      <c r="QAU110" s="833"/>
      <c r="QAV110" s="908"/>
      <c r="QAW110" s="838"/>
      <c r="QAX110" s="833"/>
      <c r="QAY110" s="833"/>
      <c r="QAZ110" s="908"/>
      <c r="QBA110" s="838"/>
      <c r="QBB110" s="833"/>
      <c r="QBC110" s="833"/>
      <c r="QBD110" s="908"/>
      <c r="QBE110" s="838"/>
      <c r="QBF110" s="833"/>
      <c r="QBG110" s="833"/>
      <c r="QBH110" s="908"/>
      <c r="QBI110" s="838"/>
      <c r="QBJ110" s="833"/>
      <c r="QBK110" s="833"/>
      <c r="QBL110" s="908"/>
      <c r="QBM110" s="838"/>
      <c r="QBN110" s="833"/>
      <c r="QBO110" s="833"/>
      <c r="QBP110" s="908"/>
      <c r="QBQ110" s="838"/>
      <c r="QBR110" s="833"/>
      <c r="QBS110" s="833"/>
      <c r="QBT110" s="908"/>
      <c r="QBU110" s="838"/>
      <c r="QBV110" s="833"/>
      <c r="QBW110" s="833"/>
      <c r="QBX110" s="908"/>
      <c r="QBY110" s="838"/>
      <c r="QBZ110" s="833"/>
      <c r="QCA110" s="833"/>
      <c r="QCB110" s="908"/>
      <c r="QCC110" s="838"/>
      <c r="QCD110" s="833"/>
      <c r="QCE110" s="833"/>
      <c r="QCF110" s="908"/>
      <c r="QCG110" s="838"/>
      <c r="QCH110" s="833"/>
      <c r="QCI110" s="833"/>
      <c r="QCJ110" s="908"/>
      <c r="QCK110" s="838"/>
      <c r="QCL110" s="833"/>
      <c r="QCM110" s="833"/>
      <c r="QCN110" s="908"/>
      <c r="QCO110" s="838"/>
      <c r="QCP110" s="833"/>
      <c r="QCQ110" s="833"/>
      <c r="QCR110" s="908"/>
      <c r="QCS110" s="838"/>
      <c r="QCT110" s="833"/>
      <c r="QCU110" s="833"/>
      <c r="QCV110" s="908"/>
      <c r="QCW110" s="838"/>
      <c r="QCX110" s="833"/>
      <c r="QCY110" s="833"/>
      <c r="QCZ110" s="908"/>
      <c r="QDA110" s="838"/>
      <c r="QDB110" s="833"/>
      <c r="QDC110" s="833"/>
      <c r="QDD110" s="908"/>
      <c r="QDE110" s="838"/>
      <c r="QDF110" s="833"/>
      <c r="QDG110" s="833"/>
      <c r="QDH110" s="908"/>
      <c r="QDI110" s="838"/>
      <c r="QDJ110" s="833"/>
      <c r="QDK110" s="833"/>
      <c r="QDL110" s="908"/>
      <c r="QDM110" s="838"/>
      <c r="QDN110" s="833"/>
      <c r="QDO110" s="833"/>
      <c r="QDP110" s="908"/>
      <c r="QDQ110" s="838"/>
      <c r="QDR110" s="833"/>
      <c r="QDS110" s="833"/>
      <c r="QDT110" s="908"/>
      <c r="QDU110" s="838"/>
      <c r="QDV110" s="833"/>
      <c r="QDW110" s="833"/>
      <c r="QDX110" s="908"/>
      <c r="QDY110" s="838"/>
      <c r="QDZ110" s="833"/>
      <c r="QEA110" s="833"/>
      <c r="QEB110" s="908"/>
      <c r="QEC110" s="838"/>
      <c r="QED110" s="833"/>
      <c r="QEE110" s="833"/>
      <c r="QEF110" s="908"/>
      <c r="QEG110" s="838"/>
      <c r="QEH110" s="833"/>
      <c r="QEI110" s="833"/>
      <c r="QEJ110" s="908"/>
      <c r="QEK110" s="838"/>
      <c r="QEL110" s="833"/>
      <c r="QEM110" s="833"/>
      <c r="QEN110" s="908"/>
      <c r="QEO110" s="838"/>
      <c r="QEP110" s="833"/>
      <c r="QEQ110" s="833"/>
      <c r="QER110" s="908"/>
      <c r="QES110" s="838"/>
      <c r="QET110" s="833"/>
      <c r="QEU110" s="833"/>
      <c r="QEV110" s="908"/>
      <c r="QEW110" s="838"/>
      <c r="QEX110" s="833"/>
      <c r="QEY110" s="833"/>
      <c r="QEZ110" s="908"/>
      <c r="QFA110" s="838"/>
      <c r="QFB110" s="833"/>
      <c r="QFC110" s="833"/>
      <c r="QFD110" s="908"/>
      <c r="QFE110" s="838"/>
      <c r="QFF110" s="833"/>
      <c r="QFG110" s="833"/>
      <c r="QFH110" s="908"/>
      <c r="QFI110" s="838"/>
      <c r="QFJ110" s="833"/>
      <c r="QFK110" s="833"/>
      <c r="QFL110" s="908"/>
      <c r="QFM110" s="838"/>
      <c r="QFN110" s="833"/>
      <c r="QFO110" s="833"/>
      <c r="QFP110" s="908"/>
      <c r="QFQ110" s="838"/>
      <c r="QFR110" s="833"/>
      <c r="QFS110" s="833"/>
      <c r="QFT110" s="908"/>
      <c r="QFU110" s="838"/>
      <c r="QFV110" s="833"/>
      <c r="QFW110" s="833"/>
      <c r="QFX110" s="908"/>
      <c r="QFY110" s="838"/>
      <c r="QFZ110" s="833"/>
      <c r="QGA110" s="833"/>
      <c r="QGB110" s="908"/>
      <c r="QGC110" s="838"/>
      <c r="QGD110" s="833"/>
      <c r="QGE110" s="833"/>
      <c r="QGF110" s="908"/>
      <c r="QGG110" s="838"/>
      <c r="QGH110" s="833"/>
      <c r="QGI110" s="833"/>
      <c r="QGJ110" s="908"/>
      <c r="QGK110" s="838"/>
      <c r="QGL110" s="833"/>
      <c r="QGM110" s="833"/>
      <c r="QGN110" s="908"/>
      <c r="QGO110" s="838"/>
      <c r="QGP110" s="833"/>
      <c r="QGQ110" s="833"/>
      <c r="QGR110" s="908"/>
      <c r="QGS110" s="838"/>
      <c r="QGT110" s="833"/>
      <c r="QGU110" s="833"/>
      <c r="QGV110" s="908"/>
      <c r="QGW110" s="838"/>
      <c r="QGX110" s="833"/>
      <c r="QGY110" s="833"/>
      <c r="QGZ110" s="908"/>
      <c r="QHA110" s="838"/>
      <c r="QHB110" s="833"/>
      <c r="QHC110" s="833"/>
      <c r="QHD110" s="908"/>
      <c r="QHE110" s="838"/>
      <c r="QHF110" s="833"/>
      <c r="QHG110" s="833"/>
      <c r="QHH110" s="908"/>
      <c r="QHI110" s="838"/>
      <c r="QHJ110" s="833"/>
      <c r="QHK110" s="833"/>
      <c r="QHL110" s="908"/>
      <c r="QHM110" s="838"/>
      <c r="QHN110" s="833"/>
      <c r="QHO110" s="833"/>
      <c r="QHP110" s="908"/>
      <c r="QHQ110" s="838"/>
      <c r="QHR110" s="833"/>
      <c r="QHS110" s="833"/>
      <c r="QHT110" s="908"/>
      <c r="QHU110" s="838"/>
      <c r="QHV110" s="833"/>
      <c r="QHW110" s="833"/>
      <c r="QHX110" s="908"/>
      <c r="QHY110" s="838"/>
      <c r="QHZ110" s="833"/>
      <c r="QIA110" s="833"/>
      <c r="QIB110" s="908"/>
      <c r="QIC110" s="838"/>
      <c r="QID110" s="833"/>
      <c r="QIE110" s="833"/>
      <c r="QIF110" s="908"/>
      <c r="QIG110" s="838"/>
      <c r="QIH110" s="833"/>
      <c r="QII110" s="833"/>
      <c r="QIJ110" s="908"/>
      <c r="QIK110" s="838"/>
      <c r="QIL110" s="833"/>
      <c r="QIM110" s="833"/>
      <c r="QIN110" s="908"/>
      <c r="QIO110" s="838"/>
      <c r="QIP110" s="833"/>
      <c r="QIQ110" s="833"/>
      <c r="QIR110" s="908"/>
      <c r="QIS110" s="838"/>
      <c r="QIT110" s="833"/>
      <c r="QIU110" s="833"/>
      <c r="QIV110" s="908"/>
      <c r="QIW110" s="838"/>
      <c r="QIX110" s="833"/>
      <c r="QIY110" s="833"/>
      <c r="QIZ110" s="908"/>
      <c r="QJA110" s="838"/>
      <c r="QJB110" s="833"/>
      <c r="QJC110" s="833"/>
      <c r="QJD110" s="908"/>
      <c r="QJE110" s="838"/>
      <c r="QJF110" s="833"/>
      <c r="QJG110" s="833"/>
      <c r="QJH110" s="908"/>
      <c r="QJI110" s="838"/>
      <c r="QJJ110" s="833"/>
      <c r="QJK110" s="833"/>
      <c r="QJL110" s="908"/>
      <c r="QJM110" s="838"/>
      <c r="QJN110" s="833"/>
      <c r="QJO110" s="833"/>
      <c r="QJP110" s="908"/>
      <c r="QJQ110" s="838"/>
      <c r="QJR110" s="833"/>
      <c r="QJS110" s="833"/>
      <c r="QJT110" s="908"/>
      <c r="QJU110" s="838"/>
      <c r="QJV110" s="833"/>
      <c r="QJW110" s="833"/>
      <c r="QJX110" s="908"/>
      <c r="QJY110" s="838"/>
      <c r="QJZ110" s="833"/>
      <c r="QKA110" s="833"/>
      <c r="QKB110" s="908"/>
      <c r="QKC110" s="838"/>
      <c r="QKD110" s="833"/>
      <c r="QKE110" s="833"/>
      <c r="QKF110" s="908"/>
      <c r="QKG110" s="838"/>
      <c r="QKH110" s="833"/>
      <c r="QKI110" s="833"/>
      <c r="QKJ110" s="908"/>
      <c r="QKK110" s="838"/>
      <c r="QKL110" s="833"/>
      <c r="QKM110" s="833"/>
      <c r="QKN110" s="908"/>
      <c r="QKO110" s="838"/>
      <c r="QKP110" s="833"/>
      <c r="QKQ110" s="833"/>
      <c r="QKR110" s="908"/>
      <c r="QKS110" s="838"/>
      <c r="QKT110" s="833"/>
      <c r="QKU110" s="833"/>
      <c r="QKV110" s="908"/>
      <c r="QKW110" s="838"/>
      <c r="QKX110" s="833"/>
      <c r="QKY110" s="833"/>
      <c r="QKZ110" s="908"/>
      <c r="QLA110" s="838"/>
      <c r="QLB110" s="833"/>
      <c r="QLC110" s="833"/>
      <c r="QLD110" s="908"/>
      <c r="QLE110" s="838"/>
      <c r="QLF110" s="833"/>
      <c r="QLG110" s="833"/>
      <c r="QLH110" s="908"/>
      <c r="QLI110" s="838"/>
      <c r="QLJ110" s="833"/>
      <c r="QLK110" s="833"/>
      <c r="QLL110" s="908"/>
      <c r="QLM110" s="838"/>
      <c r="QLN110" s="833"/>
      <c r="QLO110" s="833"/>
      <c r="QLP110" s="908"/>
      <c r="QLQ110" s="838"/>
      <c r="QLR110" s="833"/>
      <c r="QLS110" s="833"/>
      <c r="QLT110" s="908"/>
      <c r="QLU110" s="838"/>
      <c r="QLV110" s="833"/>
      <c r="QLW110" s="833"/>
      <c r="QLX110" s="908"/>
      <c r="QLY110" s="838"/>
      <c r="QLZ110" s="833"/>
      <c r="QMA110" s="833"/>
      <c r="QMB110" s="908"/>
      <c r="QMC110" s="838"/>
      <c r="QMD110" s="833"/>
      <c r="QME110" s="833"/>
      <c r="QMF110" s="908"/>
      <c r="QMG110" s="838"/>
      <c r="QMH110" s="833"/>
      <c r="QMI110" s="833"/>
      <c r="QMJ110" s="908"/>
      <c r="QMK110" s="838"/>
      <c r="QML110" s="833"/>
      <c r="QMM110" s="833"/>
      <c r="QMN110" s="908"/>
      <c r="QMO110" s="838"/>
      <c r="QMP110" s="833"/>
      <c r="QMQ110" s="833"/>
      <c r="QMR110" s="908"/>
      <c r="QMS110" s="838"/>
      <c r="QMT110" s="833"/>
      <c r="QMU110" s="833"/>
      <c r="QMV110" s="908"/>
      <c r="QMW110" s="838"/>
      <c r="QMX110" s="833"/>
      <c r="QMY110" s="833"/>
      <c r="QMZ110" s="908"/>
      <c r="QNA110" s="838"/>
      <c r="QNB110" s="833"/>
      <c r="QNC110" s="833"/>
      <c r="QND110" s="908"/>
      <c r="QNE110" s="838"/>
      <c r="QNF110" s="833"/>
      <c r="QNG110" s="833"/>
      <c r="QNH110" s="908"/>
      <c r="QNI110" s="838"/>
      <c r="QNJ110" s="833"/>
      <c r="QNK110" s="833"/>
      <c r="QNL110" s="908"/>
      <c r="QNM110" s="838"/>
      <c r="QNN110" s="833"/>
      <c r="QNO110" s="833"/>
      <c r="QNP110" s="908"/>
      <c r="QNQ110" s="838"/>
      <c r="QNR110" s="833"/>
      <c r="QNS110" s="833"/>
      <c r="QNT110" s="908"/>
      <c r="QNU110" s="838"/>
      <c r="QNV110" s="833"/>
      <c r="QNW110" s="833"/>
      <c r="QNX110" s="908"/>
      <c r="QNY110" s="838"/>
      <c r="QNZ110" s="833"/>
      <c r="QOA110" s="833"/>
      <c r="QOB110" s="908"/>
      <c r="QOC110" s="838"/>
      <c r="QOD110" s="833"/>
      <c r="QOE110" s="833"/>
      <c r="QOF110" s="908"/>
      <c r="QOG110" s="838"/>
      <c r="QOH110" s="833"/>
      <c r="QOI110" s="833"/>
      <c r="QOJ110" s="908"/>
      <c r="QOK110" s="838"/>
      <c r="QOL110" s="833"/>
      <c r="QOM110" s="833"/>
      <c r="QON110" s="908"/>
      <c r="QOO110" s="838"/>
      <c r="QOP110" s="833"/>
      <c r="QOQ110" s="833"/>
      <c r="QOR110" s="908"/>
      <c r="QOS110" s="838"/>
      <c r="QOT110" s="833"/>
      <c r="QOU110" s="833"/>
      <c r="QOV110" s="908"/>
      <c r="QOW110" s="838"/>
      <c r="QOX110" s="833"/>
      <c r="QOY110" s="833"/>
      <c r="QOZ110" s="908"/>
      <c r="QPA110" s="838"/>
      <c r="QPB110" s="833"/>
      <c r="QPC110" s="833"/>
      <c r="QPD110" s="908"/>
      <c r="QPE110" s="838"/>
      <c r="QPF110" s="833"/>
      <c r="QPG110" s="833"/>
      <c r="QPH110" s="908"/>
      <c r="QPI110" s="838"/>
      <c r="QPJ110" s="833"/>
      <c r="QPK110" s="833"/>
      <c r="QPL110" s="908"/>
      <c r="QPM110" s="838"/>
      <c r="QPN110" s="833"/>
      <c r="QPO110" s="833"/>
      <c r="QPP110" s="908"/>
      <c r="QPQ110" s="838"/>
      <c r="QPR110" s="833"/>
      <c r="QPS110" s="833"/>
      <c r="QPT110" s="908"/>
      <c r="QPU110" s="838"/>
      <c r="QPV110" s="833"/>
      <c r="QPW110" s="833"/>
      <c r="QPX110" s="908"/>
      <c r="QPY110" s="838"/>
      <c r="QPZ110" s="833"/>
      <c r="QQA110" s="833"/>
      <c r="QQB110" s="908"/>
      <c r="QQC110" s="838"/>
      <c r="QQD110" s="833"/>
      <c r="QQE110" s="833"/>
      <c r="QQF110" s="908"/>
      <c r="QQG110" s="838"/>
      <c r="QQH110" s="833"/>
      <c r="QQI110" s="833"/>
      <c r="QQJ110" s="908"/>
      <c r="QQK110" s="838"/>
      <c r="QQL110" s="833"/>
      <c r="QQM110" s="833"/>
      <c r="QQN110" s="908"/>
      <c r="QQO110" s="838"/>
      <c r="QQP110" s="833"/>
      <c r="QQQ110" s="833"/>
      <c r="QQR110" s="908"/>
      <c r="QQS110" s="838"/>
      <c r="QQT110" s="833"/>
      <c r="QQU110" s="833"/>
      <c r="QQV110" s="908"/>
      <c r="QQW110" s="838"/>
      <c r="QQX110" s="833"/>
      <c r="QQY110" s="833"/>
      <c r="QQZ110" s="908"/>
      <c r="QRA110" s="838"/>
      <c r="QRB110" s="833"/>
      <c r="QRC110" s="833"/>
      <c r="QRD110" s="908"/>
      <c r="QRE110" s="838"/>
      <c r="QRF110" s="833"/>
      <c r="QRG110" s="833"/>
      <c r="QRH110" s="908"/>
      <c r="QRI110" s="838"/>
      <c r="QRJ110" s="833"/>
      <c r="QRK110" s="833"/>
      <c r="QRL110" s="908"/>
      <c r="QRM110" s="838"/>
      <c r="QRN110" s="833"/>
      <c r="QRO110" s="833"/>
      <c r="QRP110" s="908"/>
      <c r="QRQ110" s="838"/>
      <c r="QRR110" s="833"/>
      <c r="QRS110" s="833"/>
      <c r="QRT110" s="908"/>
      <c r="QRU110" s="838"/>
      <c r="QRV110" s="833"/>
      <c r="QRW110" s="833"/>
      <c r="QRX110" s="908"/>
      <c r="QRY110" s="838"/>
      <c r="QRZ110" s="833"/>
      <c r="QSA110" s="833"/>
      <c r="QSB110" s="908"/>
      <c r="QSC110" s="838"/>
      <c r="QSD110" s="833"/>
      <c r="QSE110" s="833"/>
      <c r="QSF110" s="908"/>
      <c r="QSG110" s="838"/>
      <c r="QSH110" s="833"/>
      <c r="QSI110" s="833"/>
      <c r="QSJ110" s="908"/>
      <c r="QSK110" s="838"/>
      <c r="QSL110" s="833"/>
      <c r="QSM110" s="833"/>
      <c r="QSN110" s="908"/>
      <c r="QSO110" s="838"/>
      <c r="QSP110" s="833"/>
      <c r="QSQ110" s="833"/>
      <c r="QSR110" s="908"/>
      <c r="QSS110" s="838"/>
      <c r="QST110" s="833"/>
      <c r="QSU110" s="833"/>
      <c r="QSV110" s="908"/>
      <c r="QSW110" s="838"/>
      <c r="QSX110" s="833"/>
      <c r="QSY110" s="833"/>
      <c r="QSZ110" s="908"/>
      <c r="QTA110" s="838"/>
      <c r="QTB110" s="833"/>
      <c r="QTC110" s="833"/>
      <c r="QTD110" s="908"/>
      <c r="QTE110" s="838"/>
      <c r="QTF110" s="833"/>
      <c r="QTG110" s="833"/>
      <c r="QTH110" s="908"/>
      <c r="QTI110" s="838"/>
      <c r="QTJ110" s="833"/>
      <c r="QTK110" s="833"/>
      <c r="QTL110" s="908"/>
      <c r="QTM110" s="838"/>
      <c r="QTN110" s="833"/>
      <c r="QTO110" s="833"/>
      <c r="QTP110" s="908"/>
      <c r="QTQ110" s="838"/>
      <c r="QTR110" s="833"/>
      <c r="QTS110" s="833"/>
      <c r="QTT110" s="908"/>
      <c r="QTU110" s="838"/>
      <c r="QTV110" s="833"/>
      <c r="QTW110" s="833"/>
      <c r="QTX110" s="908"/>
      <c r="QTY110" s="838"/>
      <c r="QTZ110" s="833"/>
      <c r="QUA110" s="833"/>
      <c r="QUB110" s="908"/>
      <c r="QUC110" s="838"/>
      <c r="QUD110" s="833"/>
      <c r="QUE110" s="833"/>
      <c r="QUF110" s="908"/>
      <c r="QUG110" s="838"/>
      <c r="QUH110" s="833"/>
      <c r="QUI110" s="833"/>
      <c r="QUJ110" s="908"/>
      <c r="QUK110" s="838"/>
      <c r="QUL110" s="833"/>
      <c r="QUM110" s="833"/>
      <c r="QUN110" s="908"/>
      <c r="QUO110" s="838"/>
      <c r="QUP110" s="833"/>
      <c r="QUQ110" s="833"/>
      <c r="QUR110" s="908"/>
      <c r="QUS110" s="838"/>
      <c r="QUT110" s="833"/>
      <c r="QUU110" s="833"/>
      <c r="QUV110" s="908"/>
      <c r="QUW110" s="838"/>
      <c r="QUX110" s="833"/>
      <c r="QUY110" s="833"/>
      <c r="QUZ110" s="908"/>
      <c r="QVA110" s="838"/>
      <c r="QVB110" s="833"/>
      <c r="QVC110" s="833"/>
      <c r="QVD110" s="908"/>
      <c r="QVE110" s="838"/>
      <c r="QVF110" s="833"/>
      <c r="QVG110" s="833"/>
      <c r="QVH110" s="908"/>
      <c r="QVI110" s="838"/>
      <c r="QVJ110" s="833"/>
      <c r="QVK110" s="833"/>
      <c r="QVL110" s="908"/>
      <c r="QVM110" s="838"/>
      <c r="QVN110" s="833"/>
      <c r="QVO110" s="833"/>
      <c r="QVP110" s="908"/>
      <c r="QVQ110" s="838"/>
      <c r="QVR110" s="833"/>
      <c r="QVS110" s="833"/>
      <c r="QVT110" s="908"/>
      <c r="QVU110" s="838"/>
      <c r="QVV110" s="833"/>
      <c r="QVW110" s="833"/>
      <c r="QVX110" s="908"/>
      <c r="QVY110" s="838"/>
      <c r="QVZ110" s="833"/>
      <c r="QWA110" s="833"/>
      <c r="QWB110" s="908"/>
      <c r="QWC110" s="838"/>
      <c r="QWD110" s="833"/>
      <c r="QWE110" s="833"/>
      <c r="QWF110" s="908"/>
      <c r="QWG110" s="838"/>
      <c r="QWH110" s="833"/>
      <c r="QWI110" s="833"/>
      <c r="QWJ110" s="908"/>
      <c r="QWK110" s="838"/>
      <c r="QWL110" s="833"/>
      <c r="QWM110" s="833"/>
      <c r="QWN110" s="908"/>
      <c r="QWO110" s="838"/>
      <c r="QWP110" s="833"/>
      <c r="QWQ110" s="833"/>
      <c r="QWR110" s="908"/>
      <c r="QWS110" s="838"/>
      <c r="QWT110" s="833"/>
      <c r="QWU110" s="833"/>
      <c r="QWV110" s="908"/>
      <c r="QWW110" s="838"/>
      <c r="QWX110" s="833"/>
      <c r="QWY110" s="833"/>
      <c r="QWZ110" s="908"/>
      <c r="QXA110" s="838"/>
      <c r="QXB110" s="833"/>
      <c r="QXC110" s="833"/>
      <c r="QXD110" s="908"/>
      <c r="QXE110" s="838"/>
      <c r="QXF110" s="833"/>
      <c r="QXG110" s="833"/>
      <c r="QXH110" s="908"/>
      <c r="QXI110" s="838"/>
      <c r="QXJ110" s="833"/>
      <c r="QXK110" s="833"/>
      <c r="QXL110" s="908"/>
      <c r="QXM110" s="838"/>
      <c r="QXN110" s="833"/>
      <c r="QXO110" s="833"/>
      <c r="QXP110" s="908"/>
      <c r="QXQ110" s="838"/>
      <c r="QXR110" s="833"/>
      <c r="QXS110" s="833"/>
      <c r="QXT110" s="908"/>
      <c r="QXU110" s="838"/>
      <c r="QXV110" s="833"/>
      <c r="QXW110" s="833"/>
      <c r="QXX110" s="908"/>
      <c r="QXY110" s="838"/>
      <c r="QXZ110" s="833"/>
      <c r="QYA110" s="833"/>
      <c r="QYB110" s="908"/>
      <c r="QYC110" s="838"/>
      <c r="QYD110" s="833"/>
      <c r="QYE110" s="833"/>
      <c r="QYF110" s="908"/>
      <c r="QYG110" s="838"/>
      <c r="QYH110" s="833"/>
      <c r="QYI110" s="833"/>
      <c r="QYJ110" s="908"/>
      <c r="QYK110" s="838"/>
      <c r="QYL110" s="833"/>
      <c r="QYM110" s="833"/>
      <c r="QYN110" s="908"/>
      <c r="QYO110" s="838"/>
      <c r="QYP110" s="833"/>
      <c r="QYQ110" s="833"/>
      <c r="QYR110" s="908"/>
      <c r="QYS110" s="838"/>
      <c r="QYT110" s="833"/>
      <c r="QYU110" s="833"/>
      <c r="QYV110" s="908"/>
      <c r="QYW110" s="838"/>
      <c r="QYX110" s="833"/>
      <c r="QYY110" s="833"/>
      <c r="QYZ110" s="908"/>
      <c r="QZA110" s="838"/>
      <c r="QZB110" s="833"/>
      <c r="QZC110" s="833"/>
      <c r="QZD110" s="908"/>
      <c r="QZE110" s="838"/>
      <c r="QZF110" s="833"/>
      <c r="QZG110" s="833"/>
      <c r="QZH110" s="908"/>
      <c r="QZI110" s="838"/>
      <c r="QZJ110" s="833"/>
      <c r="QZK110" s="833"/>
      <c r="QZL110" s="908"/>
      <c r="QZM110" s="838"/>
      <c r="QZN110" s="833"/>
      <c r="QZO110" s="833"/>
      <c r="QZP110" s="908"/>
      <c r="QZQ110" s="838"/>
      <c r="QZR110" s="833"/>
      <c r="QZS110" s="833"/>
      <c r="QZT110" s="908"/>
      <c r="QZU110" s="838"/>
      <c r="QZV110" s="833"/>
      <c r="QZW110" s="833"/>
      <c r="QZX110" s="908"/>
      <c r="QZY110" s="838"/>
      <c r="QZZ110" s="833"/>
      <c r="RAA110" s="833"/>
      <c r="RAB110" s="908"/>
      <c r="RAC110" s="838"/>
      <c r="RAD110" s="833"/>
      <c r="RAE110" s="833"/>
      <c r="RAF110" s="908"/>
      <c r="RAG110" s="838"/>
      <c r="RAH110" s="833"/>
      <c r="RAI110" s="833"/>
      <c r="RAJ110" s="908"/>
      <c r="RAK110" s="838"/>
      <c r="RAL110" s="833"/>
      <c r="RAM110" s="833"/>
      <c r="RAN110" s="908"/>
      <c r="RAO110" s="838"/>
      <c r="RAP110" s="833"/>
      <c r="RAQ110" s="833"/>
      <c r="RAR110" s="908"/>
      <c r="RAS110" s="838"/>
      <c r="RAT110" s="833"/>
      <c r="RAU110" s="833"/>
      <c r="RAV110" s="908"/>
      <c r="RAW110" s="838"/>
      <c r="RAX110" s="833"/>
      <c r="RAY110" s="833"/>
      <c r="RAZ110" s="908"/>
      <c r="RBA110" s="838"/>
      <c r="RBB110" s="833"/>
      <c r="RBC110" s="833"/>
      <c r="RBD110" s="908"/>
      <c r="RBE110" s="838"/>
      <c r="RBF110" s="833"/>
      <c r="RBG110" s="833"/>
      <c r="RBH110" s="908"/>
      <c r="RBI110" s="838"/>
      <c r="RBJ110" s="833"/>
      <c r="RBK110" s="833"/>
      <c r="RBL110" s="908"/>
      <c r="RBM110" s="838"/>
      <c r="RBN110" s="833"/>
      <c r="RBO110" s="833"/>
      <c r="RBP110" s="908"/>
      <c r="RBQ110" s="838"/>
      <c r="RBR110" s="833"/>
      <c r="RBS110" s="833"/>
      <c r="RBT110" s="908"/>
      <c r="RBU110" s="838"/>
      <c r="RBV110" s="833"/>
      <c r="RBW110" s="833"/>
      <c r="RBX110" s="908"/>
      <c r="RBY110" s="838"/>
      <c r="RBZ110" s="833"/>
      <c r="RCA110" s="833"/>
      <c r="RCB110" s="908"/>
      <c r="RCC110" s="838"/>
      <c r="RCD110" s="833"/>
      <c r="RCE110" s="833"/>
      <c r="RCF110" s="908"/>
      <c r="RCG110" s="838"/>
      <c r="RCH110" s="833"/>
      <c r="RCI110" s="833"/>
      <c r="RCJ110" s="908"/>
      <c r="RCK110" s="838"/>
      <c r="RCL110" s="833"/>
      <c r="RCM110" s="833"/>
      <c r="RCN110" s="908"/>
      <c r="RCO110" s="838"/>
      <c r="RCP110" s="833"/>
      <c r="RCQ110" s="833"/>
      <c r="RCR110" s="908"/>
      <c r="RCS110" s="838"/>
      <c r="RCT110" s="833"/>
      <c r="RCU110" s="833"/>
      <c r="RCV110" s="908"/>
      <c r="RCW110" s="838"/>
      <c r="RCX110" s="833"/>
      <c r="RCY110" s="833"/>
      <c r="RCZ110" s="908"/>
      <c r="RDA110" s="838"/>
      <c r="RDB110" s="833"/>
      <c r="RDC110" s="833"/>
      <c r="RDD110" s="908"/>
      <c r="RDE110" s="838"/>
      <c r="RDF110" s="833"/>
      <c r="RDG110" s="833"/>
      <c r="RDH110" s="908"/>
      <c r="RDI110" s="838"/>
      <c r="RDJ110" s="833"/>
      <c r="RDK110" s="833"/>
      <c r="RDL110" s="908"/>
      <c r="RDM110" s="838"/>
      <c r="RDN110" s="833"/>
      <c r="RDO110" s="833"/>
      <c r="RDP110" s="908"/>
      <c r="RDQ110" s="838"/>
      <c r="RDR110" s="833"/>
      <c r="RDS110" s="833"/>
      <c r="RDT110" s="908"/>
      <c r="RDU110" s="838"/>
      <c r="RDV110" s="833"/>
      <c r="RDW110" s="833"/>
      <c r="RDX110" s="908"/>
      <c r="RDY110" s="838"/>
      <c r="RDZ110" s="833"/>
      <c r="REA110" s="833"/>
      <c r="REB110" s="908"/>
      <c r="REC110" s="838"/>
      <c r="RED110" s="833"/>
      <c r="REE110" s="833"/>
      <c r="REF110" s="908"/>
      <c r="REG110" s="838"/>
      <c r="REH110" s="833"/>
      <c r="REI110" s="833"/>
      <c r="REJ110" s="908"/>
      <c r="REK110" s="838"/>
      <c r="REL110" s="833"/>
      <c r="REM110" s="833"/>
      <c r="REN110" s="908"/>
      <c r="REO110" s="838"/>
      <c r="REP110" s="833"/>
      <c r="REQ110" s="833"/>
      <c r="RER110" s="908"/>
      <c r="RES110" s="838"/>
      <c r="RET110" s="833"/>
      <c r="REU110" s="833"/>
      <c r="REV110" s="908"/>
      <c r="REW110" s="838"/>
      <c r="REX110" s="833"/>
      <c r="REY110" s="833"/>
      <c r="REZ110" s="908"/>
      <c r="RFA110" s="838"/>
      <c r="RFB110" s="833"/>
      <c r="RFC110" s="833"/>
      <c r="RFD110" s="908"/>
      <c r="RFE110" s="838"/>
      <c r="RFF110" s="833"/>
      <c r="RFG110" s="833"/>
      <c r="RFH110" s="908"/>
      <c r="RFI110" s="838"/>
      <c r="RFJ110" s="833"/>
      <c r="RFK110" s="833"/>
      <c r="RFL110" s="908"/>
      <c r="RFM110" s="838"/>
      <c r="RFN110" s="833"/>
      <c r="RFO110" s="833"/>
      <c r="RFP110" s="908"/>
      <c r="RFQ110" s="838"/>
      <c r="RFR110" s="833"/>
      <c r="RFS110" s="833"/>
      <c r="RFT110" s="908"/>
      <c r="RFU110" s="838"/>
      <c r="RFV110" s="833"/>
      <c r="RFW110" s="833"/>
      <c r="RFX110" s="908"/>
      <c r="RFY110" s="838"/>
      <c r="RFZ110" s="833"/>
      <c r="RGA110" s="833"/>
      <c r="RGB110" s="908"/>
      <c r="RGC110" s="838"/>
      <c r="RGD110" s="833"/>
      <c r="RGE110" s="833"/>
      <c r="RGF110" s="908"/>
      <c r="RGG110" s="838"/>
      <c r="RGH110" s="833"/>
      <c r="RGI110" s="833"/>
      <c r="RGJ110" s="908"/>
      <c r="RGK110" s="838"/>
      <c r="RGL110" s="833"/>
      <c r="RGM110" s="833"/>
      <c r="RGN110" s="908"/>
      <c r="RGO110" s="838"/>
      <c r="RGP110" s="833"/>
      <c r="RGQ110" s="833"/>
      <c r="RGR110" s="908"/>
      <c r="RGS110" s="838"/>
      <c r="RGT110" s="833"/>
      <c r="RGU110" s="833"/>
      <c r="RGV110" s="908"/>
      <c r="RGW110" s="838"/>
      <c r="RGX110" s="833"/>
      <c r="RGY110" s="833"/>
      <c r="RGZ110" s="908"/>
      <c r="RHA110" s="838"/>
      <c r="RHB110" s="833"/>
      <c r="RHC110" s="833"/>
      <c r="RHD110" s="908"/>
      <c r="RHE110" s="838"/>
      <c r="RHF110" s="833"/>
      <c r="RHG110" s="833"/>
      <c r="RHH110" s="908"/>
      <c r="RHI110" s="838"/>
      <c r="RHJ110" s="833"/>
      <c r="RHK110" s="833"/>
      <c r="RHL110" s="908"/>
      <c r="RHM110" s="838"/>
      <c r="RHN110" s="833"/>
      <c r="RHO110" s="833"/>
      <c r="RHP110" s="908"/>
      <c r="RHQ110" s="838"/>
      <c r="RHR110" s="833"/>
      <c r="RHS110" s="833"/>
      <c r="RHT110" s="908"/>
      <c r="RHU110" s="838"/>
      <c r="RHV110" s="833"/>
      <c r="RHW110" s="833"/>
      <c r="RHX110" s="908"/>
      <c r="RHY110" s="838"/>
      <c r="RHZ110" s="833"/>
      <c r="RIA110" s="833"/>
      <c r="RIB110" s="908"/>
      <c r="RIC110" s="838"/>
      <c r="RID110" s="833"/>
      <c r="RIE110" s="833"/>
      <c r="RIF110" s="908"/>
      <c r="RIG110" s="838"/>
      <c r="RIH110" s="833"/>
      <c r="RII110" s="833"/>
      <c r="RIJ110" s="908"/>
      <c r="RIK110" s="838"/>
      <c r="RIL110" s="833"/>
      <c r="RIM110" s="833"/>
      <c r="RIN110" s="908"/>
      <c r="RIO110" s="838"/>
      <c r="RIP110" s="833"/>
      <c r="RIQ110" s="833"/>
      <c r="RIR110" s="908"/>
      <c r="RIS110" s="838"/>
      <c r="RIT110" s="833"/>
      <c r="RIU110" s="833"/>
      <c r="RIV110" s="908"/>
      <c r="RIW110" s="838"/>
      <c r="RIX110" s="833"/>
      <c r="RIY110" s="833"/>
      <c r="RIZ110" s="908"/>
      <c r="RJA110" s="838"/>
      <c r="RJB110" s="833"/>
      <c r="RJC110" s="833"/>
      <c r="RJD110" s="908"/>
      <c r="RJE110" s="838"/>
      <c r="RJF110" s="833"/>
      <c r="RJG110" s="833"/>
      <c r="RJH110" s="908"/>
      <c r="RJI110" s="838"/>
      <c r="RJJ110" s="833"/>
      <c r="RJK110" s="833"/>
      <c r="RJL110" s="908"/>
      <c r="RJM110" s="838"/>
      <c r="RJN110" s="833"/>
      <c r="RJO110" s="833"/>
      <c r="RJP110" s="908"/>
      <c r="RJQ110" s="838"/>
      <c r="RJR110" s="833"/>
      <c r="RJS110" s="833"/>
      <c r="RJT110" s="908"/>
      <c r="RJU110" s="838"/>
      <c r="RJV110" s="833"/>
      <c r="RJW110" s="833"/>
      <c r="RJX110" s="908"/>
      <c r="RJY110" s="838"/>
      <c r="RJZ110" s="833"/>
      <c r="RKA110" s="833"/>
      <c r="RKB110" s="908"/>
      <c r="RKC110" s="838"/>
      <c r="RKD110" s="833"/>
      <c r="RKE110" s="833"/>
      <c r="RKF110" s="908"/>
      <c r="RKG110" s="838"/>
      <c r="RKH110" s="833"/>
      <c r="RKI110" s="833"/>
      <c r="RKJ110" s="908"/>
      <c r="RKK110" s="838"/>
      <c r="RKL110" s="833"/>
      <c r="RKM110" s="833"/>
      <c r="RKN110" s="908"/>
      <c r="RKO110" s="838"/>
      <c r="RKP110" s="833"/>
      <c r="RKQ110" s="833"/>
      <c r="RKR110" s="908"/>
      <c r="RKS110" s="838"/>
      <c r="RKT110" s="833"/>
      <c r="RKU110" s="833"/>
      <c r="RKV110" s="908"/>
      <c r="RKW110" s="838"/>
      <c r="RKX110" s="833"/>
      <c r="RKY110" s="833"/>
      <c r="RKZ110" s="908"/>
      <c r="RLA110" s="838"/>
      <c r="RLB110" s="833"/>
      <c r="RLC110" s="833"/>
      <c r="RLD110" s="908"/>
      <c r="RLE110" s="838"/>
      <c r="RLF110" s="833"/>
      <c r="RLG110" s="833"/>
      <c r="RLH110" s="908"/>
      <c r="RLI110" s="838"/>
      <c r="RLJ110" s="833"/>
      <c r="RLK110" s="833"/>
      <c r="RLL110" s="908"/>
      <c r="RLM110" s="838"/>
      <c r="RLN110" s="833"/>
      <c r="RLO110" s="833"/>
      <c r="RLP110" s="908"/>
      <c r="RLQ110" s="838"/>
      <c r="RLR110" s="833"/>
      <c r="RLS110" s="833"/>
      <c r="RLT110" s="908"/>
      <c r="RLU110" s="838"/>
      <c r="RLV110" s="833"/>
      <c r="RLW110" s="833"/>
      <c r="RLX110" s="908"/>
      <c r="RLY110" s="838"/>
      <c r="RLZ110" s="833"/>
      <c r="RMA110" s="833"/>
      <c r="RMB110" s="908"/>
      <c r="RMC110" s="838"/>
      <c r="RMD110" s="833"/>
      <c r="RME110" s="833"/>
      <c r="RMF110" s="908"/>
      <c r="RMG110" s="838"/>
      <c r="RMH110" s="833"/>
      <c r="RMI110" s="833"/>
      <c r="RMJ110" s="908"/>
      <c r="RMK110" s="838"/>
      <c r="RML110" s="833"/>
      <c r="RMM110" s="833"/>
      <c r="RMN110" s="908"/>
      <c r="RMO110" s="838"/>
      <c r="RMP110" s="833"/>
      <c r="RMQ110" s="833"/>
      <c r="RMR110" s="908"/>
      <c r="RMS110" s="838"/>
      <c r="RMT110" s="833"/>
      <c r="RMU110" s="833"/>
      <c r="RMV110" s="908"/>
      <c r="RMW110" s="838"/>
      <c r="RMX110" s="833"/>
      <c r="RMY110" s="833"/>
      <c r="RMZ110" s="908"/>
      <c r="RNA110" s="838"/>
      <c r="RNB110" s="833"/>
      <c r="RNC110" s="833"/>
      <c r="RND110" s="908"/>
      <c r="RNE110" s="838"/>
      <c r="RNF110" s="833"/>
      <c r="RNG110" s="833"/>
      <c r="RNH110" s="908"/>
      <c r="RNI110" s="838"/>
      <c r="RNJ110" s="833"/>
      <c r="RNK110" s="833"/>
      <c r="RNL110" s="908"/>
      <c r="RNM110" s="838"/>
      <c r="RNN110" s="833"/>
      <c r="RNO110" s="833"/>
      <c r="RNP110" s="908"/>
      <c r="RNQ110" s="838"/>
      <c r="RNR110" s="833"/>
      <c r="RNS110" s="833"/>
      <c r="RNT110" s="908"/>
      <c r="RNU110" s="838"/>
      <c r="RNV110" s="833"/>
      <c r="RNW110" s="833"/>
      <c r="RNX110" s="908"/>
      <c r="RNY110" s="838"/>
      <c r="RNZ110" s="833"/>
      <c r="ROA110" s="833"/>
      <c r="ROB110" s="908"/>
      <c r="ROC110" s="838"/>
      <c r="ROD110" s="833"/>
      <c r="ROE110" s="833"/>
      <c r="ROF110" s="908"/>
      <c r="ROG110" s="838"/>
      <c r="ROH110" s="833"/>
      <c r="ROI110" s="833"/>
      <c r="ROJ110" s="908"/>
      <c r="ROK110" s="838"/>
      <c r="ROL110" s="833"/>
      <c r="ROM110" s="833"/>
      <c r="RON110" s="908"/>
      <c r="ROO110" s="838"/>
      <c r="ROP110" s="833"/>
      <c r="ROQ110" s="833"/>
      <c r="ROR110" s="908"/>
      <c r="ROS110" s="838"/>
      <c r="ROT110" s="833"/>
      <c r="ROU110" s="833"/>
      <c r="ROV110" s="908"/>
      <c r="ROW110" s="838"/>
      <c r="ROX110" s="833"/>
      <c r="ROY110" s="833"/>
      <c r="ROZ110" s="908"/>
      <c r="RPA110" s="838"/>
      <c r="RPB110" s="833"/>
      <c r="RPC110" s="833"/>
      <c r="RPD110" s="908"/>
      <c r="RPE110" s="838"/>
      <c r="RPF110" s="833"/>
      <c r="RPG110" s="833"/>
      <c r="RPH110" s="908"/>
      <c r="RPI110" s="838"/>
      <c r="RPJ110" s="833"/>
      <c r="RPK110" s="833"/>
      <c r="RPL110" s="908"/>
      <c r="RPM110" s="838"/>
      <c r="RPN110" s="833"/>
      <c r="RPO110" s="833"/>
      <c r="RPP110" s="908"/>
      <c r="RPQ110" s="838"/>
      <c r="RPR110" s="833"/>
      <c r="RPS110" s="833"/>
      <c r="RPT110" s="908"/>
      <c r="RPU110" s="838"/>
      <c r="RPV110" s="833"/>
      <c r="RPW110" s="833"/>
      <c r="RPX110" s="908"/>
      <c r="RPY110" s="838"/>
      <c r="RPZ110" s="833"/>
      <c r="RQA110" s="833"/>
      <c r="RQB110" s="908"/>
      <c r="RQC110" s="838"/>
      <c r="RQD110" s="833"/>
      <c r="RQE110" s="833"/>
      <c r="RQF110" s="908"/>
      <c r="RQG110" s="838"/>
      <c r="RQH110" s="833"/>
      <c r="RQI110" s="833"/>
      <c r="RQJ110" s="908"/>
      <c r="RQK110" s="838"/>
      <c r="RQL110" s="833"/>
      <c r="RQM110" s="833"/>
      <c r="RQN110" s="908"/>
      <c r="RQO110" s="838"/>
      <c r="RQP110" s="833"/>
      <c r="RQQ110" s="833"/>
      <c r="RQR110" s="908"/>
      <c r="RQS110" s="838"/>
      <c r="RQT110" s="833"/>
      <c r="RQU110" s="833"/>
      <c r="RQV110" s="908"/>
      <c r="RQW110" s="838"/>
      <c r="RQX110" s="833"/>
      <c r="RQY110" s="833"/>
      <c r="RQZ110" s="908"/>
      <c r="RRA110" s="838"/>
      <c r="RRB110" s="833"/>
      <c r="RRC110" s="833"/>
      <c r="RRD110" s="908"/>
      <c r="RRE110" s="838"/>
      <c r="RRF110" s="833"/>
      <c r="RRG110" s="833"/>
      <c r="RRH110" s="908"/>
      <c r="RRI110" s="838"/>
      <c r="RRJ110" s="833"/>
      <c r="RRK110" s="833"/>
      <c r="RRL110" s="908"/>
      <c r="RRM110" s="838"/>
      <c r="RRN110" s="833"/>
      <c r="RRO110" s="833"/>
      <c r="RRP110" s="908"/>
      <c r="RRQ110" s="838"/>
      <c r="RRR110" s="833"/>
      <c r="RRS110" s="833"/>
      <c r="RRT110" s="908"/>
      <c r="RRU110" s="838"/>
      <c r="RRV110" s="833"/>
      <c r="RRW110" s="833"/>
      <c r="RRX110" s="908"/>
      <c r="RRY110" s="838"/>
      <c r="RRZ110" s="833"/>
      <c r="RSA110" s="833"/>
      <c r="RSB110" s="908"/>
      <c r="RSC110" s="838"/>
      <c r="RSD110" s="833"/>
      <c r="RSE110" s="833"/>
      <c r="RSF110" s="908"/>
      <c r="RSG110" s="838"/>
      <c r="RSH110" s="833"/>
      <c r="RSI110" s="833"/>
      <c r="RSJ110" s="908"/>
      <c r="RSK110" s="838"/>
      <c r="RSL110" s="833"/>
      <c r="RSM110" s="833"/>
      <c r="RSN110" s="908"/>
      <c r="RSO110" s="838"/>
      <c r="RSP110" s="833"/>
      <c r="RSQ110" s="833"/>
      <c r="RSR110" s="908"/>
      <c r="RSS110" s="838"/>
      <c r="RST110" s="833"/>
      <c r="RSU110" s="833"/>
      <c r="RSV110" s="908"/>
      <c r="RSW110" s="838"/>
      <c r="RSX110" s="833"/>
      <c r="RSY110" s="833"/>
      <c r="RSZ110" s="908"/>
      <c r="RTA110" s="838"/>
      <c r="RTB110" s="833"/>
      <c r="RTC110" s="833"/>
      <c r="RTD110" s="908"/>
      <c r="RTE110" s="838"/>
      <c r="RTF110" s="833"/>
      <c r="RTG110" s="833"/>
      <c r="RTH110" s="908"/>
      <c r="RTI110" s="838"/>
      <c r="RTJ110" s="833"/>
      <c r="RTK110" s="833"/>
      <c r="RTL110" s="908"/>
      <c r="RTM110" s="838"/>
      <c r="RTN110" s="833"/>
      <c r="RTO110" s="833"/>
      <c r="RTP110" s="908"/>
      <c r="RTQ110" s="838"/>
      <c r="RTR110" s="833"/>
      <c r="RTS110" s="833"/>
      <c r="RTT110" s="908"/>
      <c r="RTU110" s="838"/>
      <c r="RTV110" s="833"/>
      <c r="RTW110" s="833"/>
      <c r="RTX110" s="908"/>
      <c r="RTY110" s="838"/>
      <c r="RTZ110" s="833"/>
      <c r="RUA110" s="833"/>
      <c r="RUB110" s="908"/>
      <c r="RUC110" s="838"/>
      <c r="RUD110" s="833"/>
      <c r="RUE110" s="833"/>
      <c r="RUF110" s="908"/>
      <c r="RUG110" s="838"/>
      <c r="RUH110" s="833"/>
      <c r="RUI110" s="833"/>
      <c r="RUJ110" s="908"/>
      <c r="RUK110" s="838"/>
      <c r="RUL110" s="833"/>
      <c r="RUM110" s="833"/>
      <c r="RUN110" s="908"/>
      <c r="RUO110" s="838"/>
      <c r="RUP110" s="833"/>
      <c r="RUQ110" s="833"/>
      <c r="RUR110" s="908"/>
      <c r="RUS110" s="838"/>
      <c r="RUT110" s="833"/>
      <c r="RUU110" s="833"/>
      <c r="RUV110" s="908"/>
      <c r="RUW110" s="838"/>
      <c r="RUX110" s="833"/>
      <c r="RUY110" s="833"/>
      <c r="RUZ110" s="908"/>
      <c r="RVA110" s="838"/>
      <c r="RVB110" s="833"/>
      <c r="RVC110" s="833"/>
      <c r="RVD110" s="908"/>
      <c r="RVE110" s="838"/>
      <c r="RVF110" s="833"/>
      <c r="RVG110" s="833"/>
      <c r="RVH110" s="908"/>
      <c r="RVI110" s="838"/>
      <c r="RVJ110" s="833"/>
      <c r="RVK110" s="833"/>
      <c r="RVL110" s="908"/>
      <c r="RVM110" s="838"/>
      <c r="RVN110" s="833"/>
      <c r="RVO110" s="833"/>
      <c r="RVP110" s="908"/>
      <c r="RVQ110" s="838"/>
      <c r="RVR110" s="833"/>
      <c r="RVS110" s="833"/>
      <c r="RVT110" s="908"/>
      <c r="RVU110" s="838"/>
      <c r="RVV110" s="833"/>
      <c r="RVW110" s="833"/>
      <c r="RVX110" s="908"/>
      <c r="RVY110" s="838"/>
      <c r="RVZ110" s="833"/>
      <c r="RWA110" s="833"/>
      <c r="RWB110" s="908"/>
      <c r="RWC110" s="838"/>
      <c r="RWD110" s="833"/>
      <c r="RWE110" s="833"/>
      <c r="RWF110" s="908"/>
      <c r="RWG110" s="838"/>
      <c r="RWH110" s="833"/>
      <c r="RWI110" s="833"/>
      <c r="RWJ110" s="908"/>
      <c r="RWK110" s="838"/>
      <c r="RWL110" s="833"/>
      <c r="RWM110" s="833"/>
      <c r="RWN110" s="908"/>
      <c r="RWO110" s="838"/>
      <c r="RWP110" s="833"/>
      <c r="RWQ110" s="833"/>
      <c r="RWR110" s="908"/>
      <c r="RWS110" s="838"/>
      <c r="RWT110" s="833"/>
      <c r="RWU110" s="833"/>
      <c r="RWV110" s="908"/>
      <c r="RWW110" s="838"/>
      <c r="RWX110" s="833"/>
      <c r="RWY110" s="833"/>
      <c r="RWZ110" s="908"/>
      <c r="RXA110" s="838"/>
      <c r="RXB110" s="833"/>
      <c r="RXC110" s="833"/>
      <c r="RXD110" s="908"/>
      <c r="RXE110" s="838"/>
      <c r="RXF110" s="833"/>
      <c r="RXG110" s="833"/>
      <c r="RXH110" s="908"/>
      <c r="RXI110" s="838"/>
      <c r="RXJ110" s="833"/>
      <c r="RXK110" s="833"/>
      <c r="RXL110" s="908"/>
      <c r="RXM110" s="838"/>
      <c r="RXN110" s="833"/>
      <c r="RXO110" s="833"/>
      <c r="RXP110" s="908"/>
      <c r="RXQ110" s="838"/>
      <c r="RXR110" s="833"/>
      <c r="RXS110" s="833"/>
      <c r="RXT110" s="908"/>
      <c r="RXU110" s="838"/>
      <c r="RXV110" s="833"/>
      <c r="RXW110" s="833"/>
      <c r="RXX110" s="908"/>
      <c r="RXY110" s="838"/>
      <c r="RXZ110" s="833"/>
      <c r="RYA110" s="833"/>
      <c r="RYB110" s="908"/>
      <c r="RYC110" s="838"/>
      <c r="RYD110" s="833"/>
      <c r="RYE110" s="833"/>
      <c r="RYF110" s="908"/>
      <c r="RYG110" s="838"/>
      <c r="RYH110" s="833"/>
      <c r="RYI110" s="833"/>
      <c r="RYJ110" s="908"/>
      <c r="RYK110" s="838"/>
      <c r="RYL110" s="833"/>
      <c r="RYM110" s="833"/>
      <c r="RYN110" s="908"/>
      <c r="RYO110" s="838"/>
      <c r="RYP110" s="833"/>
      <c r="RYQ110" s="833"/>
      <c r="RYR110" s="908"/>
      <c r="RYS110" s="838"/>
      <c r="RYT110" s="833"/>
      <c r="RYU110" s="833"/>
      <c r="RYV110" s="908"/>
      <c r="RYW110" s="838"/>
      <c r="RYX110" s="833"/>
      <c r="RYY110" s="833"/>
      <c r="RYZ110" s="908"/>
      <c r="RZA110" s="838"/>
      <c r="RZB110" s="833"/>
      <c r="RZC110" s="833"/>
      <c r="RZD110" s="908"/>
      <c r="RZE110" s="838"/>
      <c r="RZF110" s="833"/>
      <c r="RZG110" s="833"/>
      <c r="RZH110" s="908"/>
      <c r="RZI110" s="838"/>
      <c r="RZJ110" s="833"/>
      <c r="RZK110" s="833"/>
      <c r="RZL110" s="908"/>
      <c r="RZM110" s="838"/>
      <c r="RZN110" s="833"/>
      <c r="RZO110" s="833"/>
      <c r="RZP110" s="908"/>
      <c r="RZQ110" s="838"/>
      <c r="RZR110" s="833"/>
      <c r="RZS110" s="833"/>
      <c r="RZT110" s="908"/>
      <c r="RZU110" s="838"/>
      <c r="RZV110" s="833"/>
      <c r="RZW110" s="833"/>
      <c r="RZX110" s="908"/>
      <c r="RZY110" s="838"/>
      <c r="RZZ110" s="833"/>
      <c r="SAA110" s="833"/>
      <c r="SAB110" s="908"/>
      <c r="SAC110" s="838"/>
      <c r="SAD110" s="833"/>
      <c r="SAE110" s="833"/>
      <c r="SAF110" s="908"/>
      <c r="SAG110" s="838"/>
      <c r="SAH110" s="833"/>
      <c r="SAI110" s="833"/>
      <c r="SAJ110" s="908"/>
      <c r="SAK110" s="838"/>
      <c r="SAL110" s="833"/>
      <c r="SAM110" s="833"/>
      <c r="SAN110" s="908"/>
      <c r="SAO110" s="838"/>
      <c r="SAP110" s="833"/>
      <c r="SAQ110" s="833"/>
      <c r="SAR110" s="908"/>
      <c r="SAS110" s="838"/>
      <c r="SAT110" s="833"/>
      <c r="SAU110" s="833"/>
      <c r="SAV110" s="908"/>
      <c r="SAW110" s="838"/>
      <c r="SAX110" s="833"/>
      <c r="SAY110" s="833"/>
      <c r="SAZ110" s="908"/>
      <c r="SBA110" s="838"/>
      <c r="SBB110" s="833"/>
      <c r="SBC110" s="833"/>
      <c r="SBD110" s="908"/>
      <c r="SBE110" s="838"/>
      <c r="SBF110" s="833"/>
      <c r="SBG110" s="833"/>
      <c r="SBH110" s="908"/>
      <c r="SBI110" s="838"/>
      <c r="SBJ110" s="833"/>
      <c r="SBK110" s="833"/>
      <c r="SBL110" s="908"/>
      <c r="SBM110" s="838"/>
      <c r="SBN110" s="833"/>
      <c r="SBO110" s="833"/>
      <c r="SBP110" s="908"/>
      <c r="SBQ110" s="838"/>
      <c r="SBR110" s="833"/>
      <c r="SBS110" s="833"/>
      <c r="SBT110" s="908"/>
      <c r="SBU110" s="838"/>
      <c r="SBV110" s="833"/>
      <c r="SBW110" s="833"/>
      <c r="SBX110" s="908"/>
      <c r="SBY110" s="838"/>
      <c r="SBZ110" s="833"/>
      <c r="SCA110" s="833"/>
      <c r="SCB110" s="908"/>
      <c r="SCC110" s="838"/>
      <c r="SCD110" s="833"/>
      <c r="SCE110" s="833"/>
      <c r="SCF110" s="908"/>
      <c r="SCG110" s="838"/>
      <c r="SCH110" s="833"/>
      <c r="SCI110" s="833"/>
      <c r="SCJ110" s="908"/>
      <c r="SCK110" s="838"/>
      <c r="SCL110" s="833"/>
      <c r="SCM110" s="833"/>
      <c r="SCN110" s="908"/>
      <c r="SCO110" s="838"/>
      <c r="SCP110" s="833"/>
      <c r="SCQ110" s="833"/>
      <c r="SCR110" s="908"/>
      <c r="SCS110" s="838"/>
      <c r="SCT110" s="833"/>
      <c r="SCU110" s="833"/>
      <c r="SCV110" s="908"/>
      <c r="SCW110" s="838"/>
      <c r="SCX110" s="833"/>
      <c r="SCY110" s="833"/>
      <c r="SCZ110" s="908"/>
      <c r="SDA110" s="838"/>
      <c r="SDB110" s="833"/>
      <c r="SDC110" s="833"/>
      <c r="SDD110" s="908"/>
      <c r="SDE110" s="838"/>
      <c r="SDF110" s="833"/>
      <c r="SDG110" s="833"/>
      <c r="SDH110" s="908"/>
      <c r="SDI110" s="838"/>
      <c r="SDJ110" s="833"/>
      <c r="SDK110" s="833"/>
      <c r="SDL110" s="908"/>
      <c r="SDM110" s="838"/>
      <c r="SDN110" s="833"/>
      <c r="SDO110" s="833"/>
      <c r="SDP110" s="908"/>
      <c r="SDQ110" s="838"/>
      <c r="SDR110" s="833"/>
      <c r="SDS110" s="833"/>
      <c r="SDT110" s="908"/>
      <c r="SDU110" s="838"/>
      <c r="SDV110" s="833"/>
      <c r="SDW110" s="833"/>
      <c r="SDX110" s="908"/>
      <c r="SDY110" s="838"/>
      <c r="SDZ110" s="833"/>
      <c r="SEA110" s="833"/>
      <c r="SEB110" s="908"/>
      <c r="SEC110" s="838"/>
      <c r="SED110" s="833"/>
      <c r="SEE110" s="833"/>
      <c r="SEF110" s="908"/>
      <c r="SEG110" s="838"/>
      <c r="SEH110" s="833"/>
      <c r="SEI110" s="833"/>
      <c r="SEJ110" s="908"/>
      <c r="SEK110" s="838"/>
      <c r="SEL110" s="833"/>
      <c r="SEM110" s="833"/>
      <c r="SEN110" s="908"/>
      <c r="SEO110" s="838"/>
      <c r="SEP110" s="833"/>
      <c r="SEQ110" s="833"/>
      <c r="SER110" s="908"/>
      <c r="SES110" s="838"/>
      <c r="SET110" s="833"/>
      <c r="SEU110" s="833"/>
      <c r="SEV110" s="908"/>
      <c r="SEW110" s="838"/>
      <c r="SEX110" s="833"/>
      <c r="SEY110" s="833"/>
      <c r="SEZ110" s="908"/>
      <c r="SFA110" s="838"/>
      <c r="SFB110" s="833"/>
      <c r="SFC110" s="833"/>
      <c r="SFD110" s="908"/>
      <c r="SFE110" s="838"/>
      <c r="SFF110" s="833"/>
      <c r="SFG110" s="833"/>
      <c r="SFH110" s="908"/>
      <c r="SFI110" s="838"/>
      <c r="SFJ110" s="833"/>
      <c r="SFK110" s="833"/>
      <c r="SFL110" s="908"/>
      <c r="SFM110" s="838"/>
      <c r="SFN110" s="833"/>
      <c r="SFO110" s="833"/>
      <c r="SFP110" s="908"/>
      <c r="SFQ110" s="838"/>
      <c r="SFR110" s="833"/>
      <c r="SFS110" s="833"/>
      <c r="SFT110" s="908"/>
      <c r="SFU110" s="838"/>
      <c r="SFV110" s="833"/>
      <c r="SFW110" s="833"/>
      <c r="SFX110" s="908"/>
      <c r="SFY110" s="838"/>
      <c r="SFZ110" s="833"/>
      <c r="SGA110" s="833"/>
      <c r="SGB110" s="908"/>
      <c r="SGC110" s="838"/>
      <c r="SGD110" s="833"/>
      <c r="SGE110" s="833"/>
      <c r="SGF110" s="908"/>
      <c r="SGG110" s="838"/>
      <c r="SGH110" s="833"/>
      <c r="SGI110" s="833"/>
      <c r="SGJ110" s="908"/>
      <c r="SGK110" s="838"/>
      <c r="SGL110" s="833"/>
      <c r="SGM110" s="833"/>
      <c r="SGN110" s="908"/>
      <c r="SGO110" s="838"/>
      <c r="SGP110" s="833"/>
      <c r="SGQ110" s="833"/>
      <c r="SGR110" s="908"/>
      <c r="SGS110" s="838"/>
      <c r="SGT110" s="833"/>
      <c r="SGU110" s="833"/>
      <c r="SGV110" s="908"/>
      <c r="SGW110" s="838"/>
      <c r="SGX110" s="833"/>
      <c r="SGY110" s="833"/>
      <c r="SGZ110" s="908"/>
      <c r="SHA110" s="838"/>
      <c r="SHB110" s="833"/>
      <c r="SHC110" s="833"/>
      <c r="SHD110" s="908"/>
      <c r="SHE110" s="838"/>
      <c r="SHF110" s="833"/>
      <c r="SHG110" s="833"/>
      <c r="SHH110" s="908"/>
      <c r="SHI110" s="838"/>
      <c r="SHJ110" s="833"/>
      <c r="SHK110" s="833"/>
      <c r="SHL110" s="908"/>
      <c r="SHM110" s="838"/>
      <c r="SHN110" s="833"/>
      <c r="SHO110" s="833"/>
      <c r="SHP110" s="908"/>
      <c r="SHQ110" s="838"/>
      <c r="SHR110" s="833"/>
      <c r="SHS110" s="833"/>
      <c r="SHT110" s="908"/>
      <c r="SHU110" s="838"/>
      <c r="SHV110" s="833"/>
      <c r="SHW110" s="833"/>
      <c r="SHX110" s="908"/>
      <c r="SHY110" s="838"/>
      <c r="SHZ110" s="833"/>
      <c r="SIA110" s="833"/>
      <c r="SIB110" s="908"/>
      <c r="SIC110" s="838"/>
      <c r="SID110" s="833"/>
      <c r="SIE110" s="833"/>
      <c r="SIF110" s="908"/>
      <c r="SIG110" s="838"/>
      <c r="SIH110" s="833"/>
      <c r="SII110" s="833"/>
      <c r="SIJ110" s="908"/>
      <c r="SIK110" s="838"/>
      <c r="SIL110" s="833"/>
      <c r="SIM110" s="833"/>
      <c r="SIN110" s="908"/>
      <c r="SIO110" s="838"/>
      <c r="SIP110" s="833"/>
      <c r="SIQ110" s="833"/>
      <c r="SIR110" s="908"/>
      <c r="SIS110" s="838"/>
      <c r="SIT110" s="833"/>
      <c r="SIU110" s="833"/>
      <c r="SIV110" s="908"/>
      <c r="SIW110" s="838"/>
      <c r="SIX110" s="833"/>
      <c r="SIY110" s="833"/>
      <c r="SIZ110" s="908"/>
      <c r="SJA110" s="838"/>
      <c r="SJB110" s="833"/>
      <c r="SJC110" s="833"/>
      <c r="SJD110" s="908"/>
      <c r="SJE110" s="838"/>
      <c r="SJF110" s="833"/>
      <c r="SJG110" s="833"/>
      <c r="SJH110" s="908"/>
      <c r="SJI110" s="838"/>
      <c r="SJJ110" s="833"/>
      <c r="SJK110" s="833"/>
      <c r="SJL110" s="908"/>
      <c r="SJM110" s="838"/>
      <c r="SJN110" s="833"/>
      <c r="SJO110" s="833"/>
      <c r="SJP110" s="908"/>
      <c r="SJQ110" s="838"/>
      <c r="SJR110" s="833"/>
      <c r="SJS110" s="833"/>
      <c r="SJT110" s="908"/>
      <c r="SJU110" s="838"/>
      <c r="SJV110" s="833"/>
      <c r="SJW110" s="833"/>
      <c r="SJX110" s="908"/>
      <c r="SJY110" s="838"/>
      <c r="SJZ110" s="833"/>
      <c r="SKA110" s="833"/>
      <c r="SKB110" s="908"/>
      <c r="SKC110" s="838"/>
      <c r="SKD110" s="833"/>
      <c r="SKE110" s="833"/>
      <c r="SKF110" s="908"/>
      <c r="SKG110" s="838"/>
      <c r="SKH110" s="833"/>
      <c r="SKI110" s="833"/>
      <c r="SKJ110" s="908"/>
      <c r="SKK110" s="838"/>
      <c r="SKL110" s="833"/>
      <c r="SKM110" s="833"/>
      <c r="SKN110" s="908"/>
      <c r="SKO110" s="838"/>
      <c r="SKP110" s="833"/>
      <c r="SKQ110" s="833"/>
      <c r="SKR110" s="908"/>
      <c r="SKS110" s="838"/>
      <c r="SKT110" s="833"/>
      <c r="SKU110" s="833"/>
      <c r="SKV110" s="908"/>
      <c r="SKW110" s="838"/>
      <c r="SKX110" s="833"/>
      <c r="SKY110" s="833"/>
      <c r="SKZ110" s="908"/>
      <c r="SLA110" s="838"/>
      <c r="SLB110" s="833"/>
      <c r="SLC110" s="833"/>
      <c r="SLD110" s="908"/>
      <c r="SLE110" s="838"/>
      <c r="SLF110" s="833"/>
      <c r="SLG110" s="833"/>
      <c r="SLH110" s="908"/>
      <c r="SLI110" s="838"/>
      <c r="SLJ110" s="833"/>
      <c r="SLK110" s="833"/>
      <c r="SLL110" s="908"/>
      <c r="SLM110" s="838"/>
      <c r="SLN110" s="833"/>
      <c r="SLO110" s="833"/>
      <c r="SLP110" s="908"/>
      <c r="SLQ110" s="838"/>
      <c r="SLR110" s="833"/>
      <c r="SLS110" s="833"/>
      <c r="SLT110" s="908"/>
      <c r="SLU110" s="838"/>
      <c r="SLV110" s="833"/>
      <c r="SLW110" s="833"/>
      <c r="SLX110" s="908"/>
      <c r="SLY110" s="838"/>
      <c r="SLZ110" s="833"/>
      <c r="SMA110" s="833"/>
      <c r="SMB110" s="908"/>
      <c r="SMC110" s="838"/>
      <c r="SMD110" s="833"/>
      <c r="SME110" s="833"/>
      <c r="SMF110" s="908"/>
      <c r="SMG110" s="838"/>
      <c r="SMH110" s="833"/>
      <c r="SMI110" s="833"/>
      <c r="SMJ110" s="908"/>
      <c r="SMK110" s="838"/>
      <c r="SML110" s="833"/>
      <c r="SMM110" s="833"/>
      <c r="SMN110" s="908"/>
      <c r="SMO110" s="838"/>
      <c r="SMP110" s="833"/>
      <c r="SMQ110" s="833"/>
      <c r="SMR110" s="908"/>
      <c r="SMS110" s="838"/>
      <c r="SMT110" s="833"/>
      <c r="SMU110" s="833"/>
      <c r="SMV110" s="908"/>
      <c r="SMW110" s="838"/>
      <c r="SMX110" s="833"/>
      <c r="SMY110" s="833"/>
      <c r="SMZ110" s="908"/>
      <c r="SNA110" s="838"/>
      <c r="SNB110" s="833"/>
      <c r="SNC110" s="833"/>
      <c r="SND110" s="908"/>
      <c r="SNE110" s="838"/>
      <c r="SNF110" s="833"/>
      <c r="SNG110" s="833"/>
      <c r="SNH110" s="908"/>
      <c r="SNI110" s="838"/>
      <c r="SNJ110" s="833"/>
      <c r="SNK110" s="833"/>
      <c r="SNL110" s="908"/>
      <c r="SNM110" s="838"/>
      <c r="SNN110" s="833"/>
      <c r="SNO110" s="833"/>
      <c r="SNP110" s="908"/>
      <c r="SNQ110" s="838"/>
      <c r="SNR110" s="833"/>
      <c r="SNS110" s="833"/>
      <c r="SNT110" s="908"/>
      <c r="SNU110" s="838"/>
      <c r="SNV110" s="833"/>
      <c r="SNW110" s="833"/>
      <c r="SNX110" s="908"/>
      <c r="SNY110" s="838"/>
      <c r="SNZ110" s="833"/>
      <c r="SOA110" s="833"/>
      <c r="SOB110" s="908"/>
      <c r="SOC110" s="838"/>
      <c r="SOD110" s="833"/>
      <c r="SOE110" s="833"/>
      <c r="SOF110" s="908"/>
      <c r="SOG110" s="838"/>
      <c r="SOH110" s="833"/>
      <c r="SOI110" s="833"/>
      <c r="SOJ110" s="908"/>
      <c r="SOK110" s="838"/>
      <c r="SOL110" s="833"/>
      <c r="SOM110" s="833"/>
      <c r="SON110" s="908"/>
      <c r="SOO110" s="838"/>
      <c r="SOP110" s="833"/>
      <c r="SOQ110" s="833"/>
      <c r="SOR110" s="908"/>
      <c r="SOS110" s="838"/>
      <c r="SOT110" s="833"/>
      <c r="SOU110" s="833"/>
      <c r="SOV110" s="908"/>
      <c r="SOW110" s="838"/>
      <c r="SOX110" s="833"/>
      <c r="SOY110" s="833"/>
      <c r="SOZ110" s="908"/>
      <c r="SPA110" s="838"/>
      <c r="SPB110" s="833"/>
      <c r="SPC110" s="833"/>
      <c r="SPD110" s="908"/>
      <c r="SPE110" s="838"/>
      <c r="SPF110" s="833"/>
      <c r="SPG110" s="833"/>
      <c r="SPH110" s="908"/>
      <c r="SPI110" s="838"/>
      <c r="SPJ110" s="833"/>
      <c r="SPK110" s="833"/>
      <c r="SPL110" s="908"/>
      <c r="SPM110" s="838"/>
      <c r="SPN110" s="833"/>
      <c r="SPO110" s="833"/>
      <c r="SPP110" s="908"/>
      <c r="SPQ110" s="838"/>
      <c r="SPR110" s="833"/>
      <c r="SPS110" s="833"/>
      <c r="SPT110" s="908"/>
      <c r="SPU110" s="838"/>
      <c r="SPV110" s="833"/>
      <c r="SPW110" s="833"/>
      <c r="SPX110" s="908"/>
      <c r="SPY110" s="838"/>
      <c r="SPZ110" s="833"/>
      <c r="SQA110" s="833"/>
      <c r="SQB110" s="908"/>
      <c r="SQC110" s="838"/>
      <c r="SQD110" s="833"/>
      <c r="SQE110" s="833"/>
      <c r="SQF110" s="908"/>
      <c r="SQG110" s="838"/>
      <c r="SQH110" s="833"/>
      <c r="SQI110" s="833"/>
      <c r="SQJ110" s="908"/>
      <c r="SQK110" s="838"/>
      <c r="SQL110" s="833"/>
      <c r="SQM110" s="833"/>
      <c r="SQN110" s="908"/>
      <c r="SQO110" s="838"/>
      <c r="SQP110" s="833"/>
      <c r="SQQ110" s="833"/>
      <c r="SQR110" s="908"/>
      <c r="SQS110" s="838"/>
      <c r="SQT110" s="833"/>
      <c r="SQU110" s="833"/>
      <c r="SQV110" s="908"/>
      <c r="SQW110" s="838"/>
      <c r="SQX110" s="833"/>
      <c r="SQY110" s="833"/>
      <c r="SQZ110" s="908"/>
      <c r="SRA110" s="838"/>
      <c r="SRB110" s="833"/>
      <c r="SRC110" s="833"/>
      <c r="SRD110" s="908"/>
      <c r="SRE110" s="838"/>
      <c r="SRF110" s="833"/>
      <c r="SRG110" s="833"/>
      <c r="SRH110" s="908"/>
      <c r="SRI110" s="838"/>
      <c r="SRJ110" s="833"/>
      <c r="SRK110" s="833"/>
      <c r="SRL110" s="908"/>
      <c r="SRM110" s="838"/>
      <c r="SRN110" s="833"/>
      <c r="SRO110" s="833"/>
      <c r="SRP110" s="908"/>
      <c r="SRQ110" s="838"/>
      <c r="SRR110" s="833"/>
      <c r="SRS110" s="833"/>
      <c r="SRT110" s="908"/>
      <c r="SRU110" s="838"/>
      <c r="SRV110" s="833"/>
      <c r="SRW110" s="833"/>
      <c r="SRX110" s="908"/>
      <c r="SRY110" s="838"/>
      <c r="SRZ110" s="833"/>
      <c r="SSA110" s="833"/>
      <c r="SSB110" s="908"/>
      <c r="SSC110" s="838"/>
      <c r="SSD110" s="833"/>
      <c r="SSE110" s="833"/>
      <c r="SSF110" s="908"/>
      <c r="SSG110" s="838"/>
      <c r="SSH110" s="833"/>
      <c r="SSI110" s="833"/>
      <c r="SSJ110" s="908"/>
      <c r="SSK110" s="838"/>
      <c r="SSL110" s="833"/>
      <c r="SSM110" s="833"/>
      <c r="SSN110" s="908"/>
      <c r="SSO110" s="838"/>
      <c r="SSP110" s="833"/>
      <c r="SSQ110" s="833"/>
      <c r="SSR110" s="908"/>
      <c r="SSS110" s="838"/>
      <c r="SST110" s="833"/>
      <c r="SSU110" s="833"/>
      <c r="SSV110" s="908"/>
      <c r="SSW110" s="838"/>
      <c r="SSX110" s="833"/>
      <c r="SSY110" s="833"/>
      <c r="SSZ110" s="908"/>
      <c r="STA110" s="838"/>
      <c r="STB110" s="833"/>
      <c r="STC110" s="833"/>
      <c r="STD110" s="908"/>
      <c r="STE110" s="838"/>
      <c r="STF110" s="833"/>
      <c r="STG110" s="833"/>
      <c r="STH110" s="908"/>
      <c r="STI110" s="838"/>
      <c r="STJ110" s="833"/>
      <c r="STK110" s="833"/>
      <c r="STL110" s="908"/>
      <c r="STM110" s="838"/>
      <c r="STN110" s="833"/>
      <c r="STO110" s="833"/>
      <c r="STP110" s="908"/>
      <c r="STQ110" s="838"/>
      <c r="STR110" s="833"/>
      <c r="STS110" s="833"/>
      <c r="STT110" s="908"/>
      <c r="STU110" s="838"/>
      <c r="STV110" s="833"/>
      <c r="STW110" s="833"/>
      <c r="STX110" s="908"/>
      <c r="STY110" s="838"/>
      <c r="STZ110" s="833"/>
      <c r="SUA110" s="833"/>
      <c r="SUB110" s="908"/>
      <c r="SUC110" s="838"/>
      <c r="SUD110" s="833"/>
      <c r="SUE110" s="833"/>
      <c r="SUF110" s="908"/>
      <c r="SUG110" s="838"/>
      <c r="SUH110" s="833"/>
      <c r="SUI110" s="833"/>
      <c r="SUJ110" s="908"/>
      <c r="SUK110" s="838"/>
      <c r="SUL110" s="833"/>
      <c r="SUM110" s="833"/>
      <c r="SUN110" s="908"/>
      <c r="SUO110" s="838"/>
      <c r="SUP110" s="833"/>
      <c r="SUQ110" s="833"/>
      <c r="SUR110" s="908"/>
      <c r="SUS110" s="838"/>
      <c r="SUT110" s="833"/>
      <c r="SUU110" s="833"/>
      <c r="SUV110" s="908"/>
      <c r="SUW110" s="838"/>
      <c r="SUX110" s="833"/>
      <c r="SUY110" s="833"/>
      <c r="SUZ110" s="908"/>
      <c r="SVA110" s="838"/>
      <c r="SVB110" s="833"/>
      <c r="SVC110" s="833"/>
      <c r="SVD110" s="908"/>
      <c r="SVE110" s="838"/>
      <c r="SVF110" s="833"/>
      <c r="SVG110" s="833"/>
      <c r="SVH110" s="908"/>
      <c r="SVI110" s="838"/>
      <c r="SVJ110" s="833"/>
      <c r="SVK110" s="833"/>
      <c r="SVL110" s="908"/>
      <c r="SVM110" s="838"/>
      <c r="SVN110" s="833"/>
      <c r="SVO110" s="833"/>
      <c r="SVP110" s="908"/>
      <c r="SVQ110" s="838"/>
      <c r="SVR110" s="833"/>
      <c r="SVS110" s="833"/>
      <c r="SVT110" s="908"/>
      <c r="SVU110" s="838"/>
      <c r="SVV110" s="833"/>
      <c r="SVW110" s="833"/>
      <c r="SVX110" s="908"/>
      <c r="SVY110" s="838"/>
      <c r="SVZ110" s="833"/>
      <c r="SWA110" s="833"/>
      <c r="SWB110" s="908"/>
      <c r="SWC110" s="838"/>
      <c r="SWD110" s="833"/>
      <c r="SWE110" s="833"/>
      <c r="SWF110" s="908"/>
      <c r="SWG110" s="838"/>
      <c r="SWH110" s="833"/>
      <c r="SWI110" s="833"/>
      <c r="SWJ110" s="908"/>
      <c r="SWK110" s="838"/>
      <c r="SWL110" s="833"/>
      <c r="SWM110" s="833"/>
      <c r="SWN110" s="908"/>
      <c r="SWO110" s="838"/>
      <c r="SWP110" s="833"/>
      <c r="SWQ110" s="833"/>
      <c r="SWR110" s="908"/>
      <c r="SWS110" s="838"/>
      <c r="SWT110" s="833"/>
      <c r="SWU110" s="833"/>
      <c r="SWV110" s="908"/>
      <c r="SWW110" s="838"/>
      <c r="SWX110" s="833"/>
      <c r="SWY110" s="833"/>
      <c r="SWZ110" s="908"/>
      <c r="SXA110" s="838"/>
      <c r="SXB110" s="833"/>
      <c r="SXC110" s="833"/>
      <c r="SXD110" s="908"/>
      <c r="SXE110" s="838"/>
      <c r="SXF110" s="833"/>
      <c r="SXG110" s="833"/>
      <c r="SXH110" s="908"/>
      <c r="SXI110" s="838"/>
      <c r="SXJ110" s="833"/>
      <c r="SXK110" s="833"/>
      <c r="SXL110" s="908"/>
      <c r="SXM110" s="838"/>
      <c r="SXN110" s="833"/>
      <c r="SXO110" s="833"/>
      <c r="SXP110" s="908"/>
      <c r="SXQ110" s="838"/>
      <c r="SXR110" s="833"/>
      <c r="SXS110" s="833"/>
      <c r="SXT110" s="908"/>
      <c r="SXU110" s="838"/>
      <c r="SXV110" s="833"/>
      <c r="SXW110" s="833"/>
      <c r="SXX110" s="908"/>
      <c r="SXY110" s="838"/>
      <c r="SXZ110" s="833"/>
      <c r="SYA110" s="833"/>
      <c r="SYB110" s="908"/>
      <c r="SYC110" s="838"/>
      <c r="SYD110" s="833"/>
      <c r="SYE110" s="833"/>
      <c r="SYF110" s="908"/>
      <c r="SYG110" s="838"/>
      <c r="SYH110" s="833"/>
      <c r="SYI110" s="833"/>
      <c r="SYJ110" s="908"/>
      <c r="SYK110" s="838"/>
      <c r="SYL110" s="833"/>
      <c r="SYM110" s="833"/>
      <c r="SYN110" s="908"/>
      <c r="SYO110" s="838"/>
      <c r="SYP110" s="833"/>
      <c r="SYQ110" s="833"/>
      <c r="SYR110" s="908"/>
      <c r="SYS110" s="838"/>
      <c r="SYT110" s="833"/>
      <c r="SYU110" s="833"/>
      <c r="SYV110" s="908"/>
      <c r="SYW110" s="838"/>
      <c r="SYX110" s="833"/>
      <c r="SYY110" s="833"/>
      <c r="SYZ110" s="908"/>
      <c r="SZA110" s="838"/>
      <c r="SZB110" s="833"/>
      <c r="SZC110" s="833"/>
      <c r="SZD110" s="908"/>
      <c r="SZE110" s="838"/>
      <c r="SZF110" s="833"/>
      <c r="SZG110" s="833"/>
      <c r="SZH110" s="908"/>
      <c r="SZI110" s="838"/>
      <c r="SZJ110" s="833"/>
      <c r="SZK110" s="833"/>
      <c r="SZL110" s="908"/>
      <c r="SZM110" s="838"/>
      <c r="SZN110" s="833"/>
      <c r="SZO110" s="833"/>
      <c r="SZP110" s="908"/>
      <c r="SZQ110" s="838"/>
      <c r="SZR110" s="833"/>
      <c r="SZS110" s="833"/>
      <c r="SZT110" s="908"/>
      <c r="SZU110" s="838"/>
      <c r="SZV110" s="833"/>
      <c r="SZW110" s="833"/>
      <c r="SZX110" s="908"/>
      <c r="SZY110" s="838"/>
      <c r="SZZ110" s="833"/>
      <c r="TAA110" s="833"/>
      <c r="TAB110" s="908"/>
      <c r="TAC110" s="838"/>
      <c r="TAD110" s="833"/>
      <c r="TAE110" s="833"/>
      <c r="TAF110" s="908"/>
      <c r="TAG110" s="838"/>
      <c r="TAH110" s="833"/>
      <c r="TAI110" s="833"/>
      <c r="TAJ110" s="908"/>
      <c r="TAK110" s="838"/>
      <c r="TAL110" s="833"/>
      <c r="TAM110" s="833"/>
      <c r="TAN110" s="908"/>
      <c r="TAO110" s="838"/>
      <c r="TAP110" s="833"/>
      <c r="TAQ110" s="833"/>
      <c r="TAR110" s="908"/>
      <c r="TAS110" s="838"/>
      <c r="TAT110" s="833"/>
      <c r="TAU110" s="833"/>
      <c r="TAV110" s="908"/>
      <c r="TAW110" s="838"/>
      <c r="TAX110" s="833"/>
      <c r="TAY110" s="833"/>
      <c r="TAZ110" s="908"/>
      <c r="TBA110" s="838"/>
      <c r="TBB110" s="833"/>
      <c r="TBC110" s="833"/>
      <c r="TBD110" s="908"/>
      <c r="TBE110" s="838"/>
      <c r="TBF110" s="833"/>
      <c r="TBG110" s="833"/>
      <c r="TBH110" s="908"/>
      <c r="TBI110" s="838"/>
      <c r="TBJ110" s="833"/>
      <c r="TBK110" s="833"/>
      <c r="TBL110" s="908"/>
      <c r="TBM110" s="838"/>
      <c r="TBN110" s="833"/>
      <c r="TBO110" s="833"/>
      <c r="TBP110" s="908"/>
      <c r="TBQ110" s="838"/>
      <c r="TBR110" s="833"/>
      <c r="TBS110" s="833"/>
      <c r="TBT110" s="908"/>
      <c r="TBU110" s="838"/>
      <c r="TBV110" s="833"/>
      <c r="TBW110" s="833"/>
      <c r="TBX110" s="908"/>
      <c r="TBY110" s="838"/>
      <c r="TBZ110" s="833"/>
      <c r="TCA110" s="833"/>
      <c r="TCB110" s="908"/>
      <c r="TCC110" s="838"/>
      <c r="TCD110" s="833"/>
      <c r="TCE110" s="833"/>
      <c r="TCF110" s="908"/>
      <c r="TCG110" s="838"/>
      <c r="TCH110" s="833"/>
      <c r="TCI110" s="833"/>
      <c r="TCJ110" s="908"/>
      <c r="TCK110" s="838"/>
      <c r="TCL110" s="833"/>
      <c r="TCM110" s="833"/>
      <c r="TCN110" s="908"/>
      <c r="TCO110" s="838"/>
      <c r="TCP110" s="833"/>
      <c r="TCQ110" s="833"/>
      <c r="TCR110" s="908"/>
      <c r="TCS110" s="838"/>
      <c r="TCT110" s="833"/>
      <c r="TCU110" s="833"/>
      <c r="TCV110" s="908"/>
      <c r="TCW110" s="838"/>
      <c r="TCX110" s="833"/>
      <c r="TCY110" s="833"/>
      <c r="TCZ110" s="908"/>
      <c r="TDA110" s="838"/>
      <c r="TDB110" s="833"/>
      <c r="TDC110" s="833"/>
      <c r="TDD110" s="908"/>
      <c r="TDE110" s="838"/>
      <c r="TDF110" s="833"/>
      <c r="TDG110" s="833"/>
      <c r="TDH110" s="908"/>
      <c r="TDI110" s="838"/>
      <c r="TDJ110" s="833"/>
      <c r="TDK110" s="833"/>
      <c r="TDL110" s="908"/>
      <c r="TDM110" s="838"/>
      <c r="TDN110" s="833"/>
      <c r="TDO110" s="833"/>
      <c r="TDP110" s="908"/>
      <c r="TDQ110" s="838"/>
      <c r="TDR110" s="833"/>
      <c r="TDS110" s="833"/>
      <c r="TDT110" s="908"/>
      <c r="TDU110" s="838"/>
      <c r="TDV110" s="833"/>
      <c r="TDW110" s="833"/>
      <c r="TDX110" s="908"/>
      <c r="TDY110" s="838"/>
      <c r="TDZ110" s="833"/>
      <c r="TEA110" s="833"/>
      <c r="TEB110" s="908"/>
      <c r="TEC110" s="838"/>
      <c r="TED110" s="833"/>
      <c r="TEE110" s="833"/>
      <c r="TEF110" s="908"/>
      <c r="TEG110" s="838"/>
      <c r="TEH110" s="833"/>
      <c r="TEI110" s="833"/>
      <c r="TEJ110" s="908"/>
      <c r="TEK110" s="838"/>
      <c r="TEL110" s="833"/>
      <c r="TEM110" s="833"/>
      <c r="TEN110" s="908"/>
      <c r="TEO110" s="838"/>
      <c r="TEP110" s="833"/>
      <c r="TEQ110" s="833"/>
      <c r="TER110" s="908"/>
      <c r="TES110" s="838"/>
      <c r="TET110" s="833"/>
      <c r="TEU110" s="833"/>
      <c r="TEV110" s="908"/>
      <c r="TEW110" s="838"/>
      <c r="TEX110" s="833"/>
      <c r="TEY110" s="833"/>
      <c r="TEZ110" s="908"/>
      <c r="TFA110" s="838"/>
      <c r="TFB110" s="833"/>
      <c r="TFC110" s="833"/>
      <c r="TFD110" s="908"/>
      <c r="TFE110" s="838"/>
      <c r="TFF110" s="833"/>
      <c r="TFG110" s="833"/>
      <c r="TFH110" s="908"/>
      <c r="TFI110" s="838"/>
      <c r="TFJ110" s="833"/>
      <c r="TFK110" s="833"/>
      <c r="TFL110" s="908"/>
      <c r="TFM110" s="838"/>
      <c r="TFN110" s="833"/>
      <c r="TFO110" s="833"/>
      <c r="TFP110" s="908"/>
      <c r="TFQ110" s="838"/>
      <c r="TFR110" s="833"/>
      <c r="TFS110" s="833"/>
      <c r="TFT110" s="908"/>
      <c r="TFU110" s="838"/>
      <c r="TFV110" s="833"/>
      <c r="TFW110" s="833"/>
      <c r="TFX110" s="908"/>
      <c r="TFY110" s="838"/>
      <c r="TFZ110" s="833"/>
      <c r="TGA110" s="833"/>
      <c r="TGB110" s="908"/>
      <c r="TGC110" s="838"/>
      <c r="TGD110" s="833"/>
      <c r="TGE110" s="833"/>
      <c r="TGF110" s="908"/>
      <c r="TGG110" s="838"/>
      <c r="TGH110" s="833"/>
      <c r="TGI110" s="833"/>
      <c r="TGJ110" s="908"/>
      <c r="TGK110" s="838"/>
      <c r="TGL110" s="833"/>
      <c r="TGM110" s="833"/>
      <c r="TGN110" s="908"/>
      <c r="TGO110" s="838"/>
      <c r="TGP110" s="833"/>
      <c r="TGQ110" s="833"/>
      <c r="TGR110" s="908"/>
      <c r="TGS110" s="838"/>
      <c r="TGT110" s="833"/>
      <c r="TGU110" s="833"/>
      <c r="TGV110" s="908"/>
      <c r="TGW110" s="838"/>
      <c r="TGX110" s="833"/>
      <c r="TGY110" s="833"/>
      <c r="TGZ110" s="908"/>
      <c r="THA110" s="838"/>
      <c r="THB110" s="833"/>
      <c r="THC110" s="833"/>
      <c r="THD110" s="908"/>
      <c r="THE110" s="838"/>
      <c r="THF110" s="833"/>
      <c r="THG110" s="833"/>
      <c r="THH110" s="908"/>
      <c r="THI110" s="838"/>
      <c r="THJ110" s="833"/>
      <c r="THK110" s="833"/>
      <c r="THL110" s="908"/>
      <c r="THM110" s="838"/>
      <c r="THN110" s="833"/>
      <c r="THO110" s="833"/>
      <c r="THP110" s="908"/>
      <c r="THQ110" s="838"/>
      <c r="THR110" s="833"/>
      <c r="THS110" s="833"/>
      <c r="THT110" s="908"/>
      <c r="THU110" s="838"/>
      <c r="THV110" s="833"/>
      <c r="THW110" s="833"/>
      <c r="THX110" s="908"/>
      <c r="THY110" s="838"/>
      <c r="THZ110" s="833"/>
      <c r="TIA110" s="833"/>
      <c r="TIB110" s="908"/>
      <c r="TIC110" s="838"/>
      <c r="TID110" s="833"/>
      <c r="TIE110" s="833"/>
      <c r="TIF110" s="908"/>
      <c r="TIG110" s="838"/>
      <c r="TIH110" s="833"/>
      <c r="TII110" s="833"/>
      <c r="TIJ110" s="908"/>
      <c r="TIK110" s="838"/>
      <c r="TIL110" s="833"/>
      <c r="TIM110" s="833"/>
      <c r="TIN110" s="908"/>
      <c r="TIO110" s="838"/>
      <c r="TIP110" s="833"/>
      <c r="TIQ110" s="833"/>
      <c r="TIR110" s="908"/>
      <c r="TIS110" s="838"/>
      <c r="TIT110" s="833"/>
      <c r="TIU110" s="833"/>
      <c r="TIV110" s="908"/>
      <c r="TIW110" s="838"/>
      <c r="TIX110" s="833"/>
      <c r="TIY110" s="833"/>
      <c r="TIZ110" s="908"/>
      <c r="TJA110" s="838"/>
      <c r="TJB110" s="833"/>
      <c r="TJC110" s="833"/>
      <c r="TJD110" s="908"/>
      <c r="TJE110" s="838"/>
      <c r="TJF110" s="833"/>
      <c r="TJG110" s="833"/>
      <c r="TJH110" s="908"/>
      <c r="TJI110" s="838"/>
      <c r="TJJ110" s="833"/>
      <c r="TJK110" s="833"/>
      <c r="TJL110" s="908"/>
      <c r="TJM110" s="838"/>
      <c r="TJN110" s="833"/>
      <c r="TJO110" s="833"/>
      <c r="TJP110" s="908"/>
      <c r="TJQ110" s="838"/>
      <c r="TJR110" s="833"/>
      <c r="TJS110" s="833"/>
      <c r="TJT110" s="908"/>
      <c r="TJU110" s="838"/>
      <c r="TJV110" s="833"/>
      <c r="TJW110" s="833"/>
      <c r="TJX110" s="908"/>
      <c r="TJY110" s="838"/>
      <c r="TJZ110" s="833"/>
      <c r="TKA110" s="833"/>
      <c r="TKB110" s="908"/>
      <c r="TKC110" s="838"/>
      <c r="TKD110" s="833"/>
      <c r="TKE110" s="833"/>
      <c r="TKF110" s="908"/>
      <c r="TKG110" s="838"/>
      <c r="TKH110" s="833"/>
      <c r="TKI110" s="833"/>
      <c r="TKJ110" s="908"/>
      <c r="TKK110" s="838"/>
      <c r="TKL110" s="833"/>
      <c r="TKM110" s="833"/>
      <c r="TKN110" s="908"/>
      <c r="TKO110" s="838"/>
      <c r="TKP110" s="833"/>
      <c r="TKQ110" s="833"/>
      <c r="TKR110" s="908"/>
      <c r="TKS110" s="838"/>
      <c r="TKT110" s="833"/>
      <c r="TKU110" s="833"/>
      <c r="TKV110" s="908"/>
      <c r="TKW110" s="838"/>
      <c r="TKX110" s="833"/>
      <c r="TKY110" s="833"/>
      <c r="TKZ110" s="908"/>
      <c r="TLA110" s="838"/>
      <c r="TLB110" s="833"/>
      <c r="TLC110" s="833"/>
      <c r="TLD110" s="908"/>
      <c r="TLE110" s="838"/>
      <c r="TLF110" s="833"/>
      <c r="TLG110" s="833"/>
      <c r="TLH110" s="908"/>
      <c r="TLI110" s="838"/>
      <c r="TLJ110" s="833"/>
      <c r="TLK110" s="833"/>
      <c r="TLL110" s="908"/>
      <c r="TLM110" s="838"/>
      <c r="TLN110" s="833"/>
      <c r="TLO110" s="833"/>
      <c r="TLP110" s="908"/>
      <c r="TLQ110" s="838"/>
      <c r="TLR110" s="833"/>
      <c r="TLS110" s="833"/>
      <c r="TLT110" s="908"/>
      <c r="TLU110" s="838"/>
      <c r="TLV110" s="833"/>
      <c r="TLW110" s="833"/>
      <c r="TLX110" s="908"/>
      <c r="TLY110" s="838"/>
      <c r="TLZ110" s="833"/>
      <c r="TMA110" s="833"/>
      <c r="TMB110" s="908"/>
      <c r="TMC110" s="838"/>
      <c r="TMD110" s="833"/>
      <c r="TME110" s="833"/>
      <c r="TMF110" s="908"/>
      <c r="TMG110" s="838"/>
      <c r="TMH110" s="833"/>
      <c r="TMI110" s="833"/>
      <c r="TMJ110" s="908"/>
      <c r="TMK110" s="838"/>
      <c r="TML110" s="833"/>
      <c r="TMM110" s="833"/>
      <c r="TMN110" s="908"/>
      <c r="TMO110" s="838"/>
      <c r="TMP110" s="833"/>
      <c r="TMQ110" s="833"/>
      <c r="TMR110" s="908"/>
      <c r="TMS110" s="838"/>
      <c r="TMT110" s="833"/>
      <c r="TMU110" s="833"/>
      <c r="TMV110" s="908"/>
      <c r="TMW110" s="838"/>
      <c r="TMX110" s="833"/>
      <c r="TMY110" s="833"/>
      <c r="TMZ110" s="908"/>
      <c r="TNA110" s="838"/>
      <c r="TNB110" s="833"/>
      <c r="TNC110" s="833"/>
      <c r="TND110" s="908"/>
      <c r="TNE110" s="838"/>
      <c r="TNF110" s="833"/>
      <c r="TNG110" s="833"/>
      <c r="TNH110" s="908"/>
      <c r="TNI110" s="838"/>
      <c r="TNJ110" s="833"/>
      <c r="TNK110" s="833"/>
      <c r="TNL110" s="908"/>
      <c r="TNM110" s="838"/>
      <c r="TNN110" s="833"/>
      <c r="TNO110" s="833"/>
      <c r="TNP110" s="908"/>
      <c r="TNQ110" s="838"/>
      <c r="TNR110" s="833"/>
      <c r="TNS110" s="833"/>
      <c r="TNT110" s="908"/>
      <c r="TNU110" s="838"/>
      <c r="TNV110" s="833"/>
      <c r="TNW110" s="833"/>
      <c r="TNX110" s="908"/>
      <c r="TNY110" s="838"/>
      <c r="TNZ110" s="833"/>
      <c r="TOA110" s="833"/>
      <c r="TOB110" s="908"/>
      <c r="TOC110" s="838"/>
      <c r="TOD110" s="833"/>
      <c r="TOE110" s="833"/>
      <c r="TOF110" s="908"/>
      <c r="TOG110" s="838"/>
      <c r="TOH110" s="833"/>
      <c r="TOI110" s="833"/>
      <c r="TOJ110" s="908"/>
      <c r="TOK110" s="838"/>
      <c r="TOL110" s="833"/>
      <c r="TOM110" s="833"/>
      <c r="TON110" s="908"/>
      <c r="TOO110" s="838"/>
      <c r="TOP110" s="833"/>
      <c r="TOQ110" s="833"/>
      <c r="TOR110" s="908"/>
      <c r="TOS110" s="838"/>
      <c r="TOT110" s="833"/>
      <c r="TOU110" s="833"/>
      <c r="TOV110" s="908"/>
      <c r="TOW110" s="838"/>
      <c r="TOX110" s="833"/>
      <c r="TOY110" s="833"/>
      <c r="TOZ110" s="908"/>
      <c r="TPA110" s="838"/>
      <c r="TPB110" s="833"/>
      <c r="TPC110" s="833"/>
      <c r="TPD110" s="908"/>
      <c r="TPE110" s="838"/>
      <c r="TPF110" s="833"/>
      <c r="TPG110" s="833"/>
      <c r="TPH110" s="908"/>
      <c r="TPI110" s="838"/>
      <c r="TPJ110" s="833"/>
      <c r="TPK110" s="833"/>
      <c r="TPL110" s="908"/>
      <c r="TPM110" s="838"/>
      <c r="TPN110" s="833"/>
      <c r="TPO110" s="833"/>
      <c r="TPP110" s="908"/>
      <c r="TPQ110" s="838"/>
      <c r="TPR110" s="833"/>
      <c r="TPS110" s="833"/>
      <c r="TPT110" s="908"/>
      <c r="TPU110" s="838"/>
      <c r="TPV110" s="833"/>
      <c r="TPW110" s="833"/>
      <c r="TPX110" s="908"/>
      <c r="TPY110" s="838"/>
      <c r="TPZ110" s="833"/>
      <c r="TQA110" s="833"/>
      <c r="TQB110" s="908"/>
      <c r="TQC110" s="838"/>
      <c r="TQD110" s="833"/>
      <c r="TQE110" s="833"/>
      <c r="TQF110" s="908"/>
      <c r="TQG110" s="838"/>
      <c r="TQH110" s="833"/>
      <c r="TQI110" s="833"/>
      <c r="TQJ110" s="908"/>
      <c r="TQK110" s="838"/>
      <c r="TQL110" s="833"/>
      <c r="TQM110" s="833"/>
      <c r="TQN110" s="908"/>
      <c r="TQO110" s="838"/>
      <c r="TQP110" s="833"/>
      <c r="TQQ110" s="833"/>
      <c r="TQR110" s="908"/>
      <c r="TQS110" s="838"/>
      <c r="TQT110" s="833"/>
      <c r="TQU110" s="833"/>
      <c r="TQV110" s="908"/>
      <c r="TQW110" s="838"/>
      <c r="TQX110" s="833"/>
      <c r="TQY110" s="833"/>
      <c r="TQZ110" s="908"/>
      <c r="TRA110" s="838"/>
      <c r="TRB110" s="833"/>
      <c r="TRC110" s="833"/>
      <c r="TRD110" s="908"/>
      <c r="TRE110" s="838"/>
      <c r="TRF110" s="833"/>
      <c r="TRG110" s="833"/>
      <c r="TRH110" s="908"/>
      <c r="TRI110" s="838"/>
      <c r="TRJ110" s="833"/>
      <c r="TRK110" s="833"/>
      <c r="TRL110" s="908"/>
      <c r="TRM110" s="838"/>
      <c r="TRN110" s="833"/>
      <c r="TRO110" s="833"/>
      <c r="TRP110" s="908"/>
      <c r="TRQ110" s="838"/>
      <c r="TRR110" s="833"/>
      <c r="TRS110" s="833"/>
      <c r="TRT110" s="908"/>
      <c r="TRU110" s="838"/>
      <c r="TRV110" s="833"/>
      <c r="TRW110" s="833"/>
      <c r="TRX110" s="908"/>
      <c r="TRY110" s="838"/>
      <c r="TRZ110" s="833"/>
      <c r="TSA110" s="833"/>
      <c r="TSB110" s="908"/>
      <c r="TSC110" s="838"/>
      <c r="TSD110" s="833"/>
      <c r="TSE110" s="833"/>
      <c r="TSF110" s="908"/>
      <c r="TSG110" s="838"/>
      <c r="TSH110" s="833"/>
      <c r="TSI110" s="833"/>
      <c r="TSJ110" s="908"/>
      <c r="TSK110" s="838"/>
      <c r="TSL110" s="833"/>
      <c r="TSM110" s="833"/>
      <c r="TSN110" s="908"/>
      <c r="TSO110" s="838"/>
      <c r="TSP110" s="833"/>
      <c r="TSQ110" s="833"/>
      <c r="TSR110" s="908"/>
      <c r="TSS110" s="838"/>
      <c r="TST110" s="833"/>
      <c r="TSU110" s="833"/>
      <c r="TSV110" s="908"/>
      <c r="TSW110" s="838"/>
      <c r="TSX110" s="833"/>
      <c r="TSY110" s="833"/>
      <c r="TSZ110" s="908"/>
      <c r="TTA110" s="838"/>
      <c r="TTB110" s="833"/>
      <c r="TTC110" s="833"/>
      <c r="TTD110" s="908"/>
      <c r="TTE110" s="838"/>
      <c r="TTF110" s="833"/>
      <c r="TTG110" s="833"/>
      <c r="TTH110" s="908"/>
      <c r="TTI110" s="838"/>
      <c r="TTJ110" s="833"/>
      <c r="TTK110" s="833"/>
      <c r="TTL110" s="908"/>
      <c r="TTM110" s="838"/>
      <c r="TTN110" s="833"/>
      <c r="TTO110" s="833"/>
      <c r="TTP110" s="908"/>
      <c r="TTQ110" s="838"/>
      <c r="TTR110" s="833"/>
      <c r="TTS110" s="833"/>
      <c r="TTT110" s="908"/>
      <c r="TTU110" s="838"/>
      <c r="TTV110" s="833"/>
      <c r="TTW110" s="833"/>
      <c r="TTX110" s="908"/>
      <c r="TTY110" s="838"/>
      <c r="TTZ110" s="833"/>
      <c r="TUA110" s="833"/>
      <c r="TUB110" s="908"/>
      <c r="TUC110" s="838"/>
      <c r="TUD110" s="833"/>
      <c r="TUE110" s="833"/>
      <c r="TUF110" s="908"/>
      <c r="TUG110" s="838"/>
      <c r="TUH110" s="833"/>
      <c r="TUI110" s="833"/>
      <c r="TUJ110" s="908"/>
      <c r="TUK110" s="838"/>
      <c r="TUL110" s="833"/>
      <c r="TUM110" s="833"/>
      <c r="TUN110" s="908"/>
      <c r="TUO110" s="838"/>
      <c r="TUP110" s="833"/>
      <c r="TUQ110" s="833"/>
      <c r="TUR110" s="908"/>
      <c r="TUS110" s="838"/>
      <c r="TUT110" s="833"/>
      <c r="TUU110" s="833"/>
      <c r="TUV110" s="908"/>
      <c r="TUW110" s="838"/>
      <c r="TUX110" s="833"/>
      <c r="TUY110" s="833"/>
      <c r="TUZ110" s="908"/>
      <c r="TVA110" s="838"/>
      <c r="TVB110" s="833"/>
      <c r="TVC110" s="833"/>
      <c r="TVD110" s="908"/>
      <c r="TVE110" s="838"/>
      <c r="TVF110" s="833"/>
      <c r="TVG110" s="833"/>
      <c r="TVH110" s="908"/>
      <c r="TVI110" s="838"/>
      <c r="TVJ110" s="833"/>
      <c r="TVK110" s="833"/>
      <c r="TVL110" s="908"/>
      <c r="TVM110" s="838"/>
      <c r="TVN110" s="833"/>
      <c r="TVO110" s="833"/>
      <c r="TVP110" s="908"/>
      <c r="TVQ110" s="838"/>
      <c r="TVR110" s="833"/>
      <c r="TVS110" s="833"/>
      <c r="TVT110" s="908"/>
      <c r="TVU110" s="838"/>
      <c r="TVV110" s="833"/>
      <c r="TVW110" s="833"/>
      <c r="TVX110" s="908"/>
      <c r="TVY110" s="838"/>
      <c r="TVZ110" s="833"/>
      <c r="TWA110" s="833"/>
      <c r="TWB110" s="908"/>
      <c r="TWC110" s="838"/>
      <c r="TWD110" s="833"/>
      <c r="TWE110" s="833"/>
      <c r="TWF110" s="908"/>
      <c r="TWG110" s="838"/>
      <c r="TWH110" s="833"/>
      <c r="TWI110" s="833"/>
      <c r="TWJ110" s="908"/>
      <c r="TWK110" s="838"/>
      <c r="TWL110" s="833"/>
      <c r="TWM110" s="833"/>
      <c r="TWN110" s="908"/>
      <c r="TWO110" s="838"/>
      <c r="TWP110" s="833"/>
      <c r="TWQ110" s="833"/>
      <c r="TWR110" s="908"/>
      <c r="TWS110" s="838"/>
      <c r="TWT110" s="833"/>
      <c r="TWU110" s="833"/>
      <c r="TWV110" s="908"/>
      <c r="TWW110" s="838"/>
      <c r="TWX110" s="833"/>
      <c r="TWY110" s="833"/>
      <c r="TWZ110" s="908"/>
      <c r="TXA110" s="838"/>
      <c r="TXB110" s="833"/>
      <c r="TXC110" s="833"/>
      <c r="TXD110" s="908"/>
      <c r="TXE110" s="838"/>
      <c r="TXF110" s="833"/>
      <c r="TXG110" s="833"/>
      <c r="TXH110" s="908"/>
      <c r="TXI110" s="838"/>
      <c r="TXJ110" s="833"/>
      <c r="TXK110" s="833"/>
      <c r="TXL110" s="908"/>
      <c r="TXM110" s="838"/>
      <c r="TXN110" s="833"/>
      <c r="TXO110" s="833"/>
      <c r="TXP110" s="908"/>
      <c r="TXQ110" s="838"/>
      <c r="TXR110" s="833"/>
      <c r="TXS110" s="833"/>
      <c r="TXT110" s="908"/>
      <c r="TXU110" s="838"/>
      <c r="TXV110" s="833"/>
      <c r="TXW110" s="833"/>
      <c r="TXX110" s="908"/>
      <c r="TXY110" s="838"/>
      <c r="TXZ110" s="833"/>
      <c r="TYA110" s="833"/>
      <c r="TYB110" s="908"/>
      <c r="TYC110" s="838"/>
      <c r="TYD110" s="833"/>
      <c r="TYE110" s="833"/>
      <c r="TYF110" s="908"/>
      <c r="TYG110" s="838"/>
      <c r="TYH110" s="833"/>
      <c r="TYI110" s="833"/>
      <c r="TYJ110" s="908"/>
      <c r="TYK110" s="838"/>
      <c r="TYL110" s="833"/>
      <c r="TYM110" s="833"/>
      <c r="TYN110" s="908"/>
      <c r="TYO110" s="838"/>
      <c r="TYP110" s="833"/>
      <c r="TYQ110" s="833"/>
      <c r="TYR110" s="908"/>
      <c r="TYS110" s="838"/>
      <c r="TYT110" s="833"/>
      <c r="TYU110" s="833"/>
      <c r="TYV110" s="908"/>
      <c r="TYW110" s="838"/>
      <c r="TYX110" s="833"/>
      <c r="TYY110" s="833"/>
      <c r="TYZ110" s="908"/>
      <c r="TZA110" s="838"/>
      <c r="TZB110" s="833"/>
      <c r="TZC110" s="833"/>
      <c r="TZD110" s="908"/>
      <c r="TZE110" s="838"/>
      <c r="TZF110" s="833"/>
      <c r="TZG110" s="833"/>
      <c r="TZH110" s="908"/>
      <c r="TZI110" s="838"/>
      <c r="TZJ110" s="833"/>
      <c r="TZK110" s="833"/>
      <c r="TZL110" s="908"/>
      <c r="TZM110" s="838"/>
      <c r="TZN110" s="833"/>
      <c r="TZO110" s="833"/>
      <c r="TZP110" s="908"/>
      <c r="TZQ110" s="838"/>
      <c r="TZR110" s="833"/>
      <c r="TZS110" s="833"/>
      <c r="TZT110" s="908"/>
      <c r="TZU110" s="838"/>
      <c r="TZV110" s="833"/>
      <c r="TZW110" s="833"/>
      <c r="TZX110" s="908"/>
      <c r="TZY110" s="838"/>
      <c r="TZZ110" s="833"/>
      <c r="UAA110" s="833"/>
      <c r="UAB110" s="908"/>
      <c r="UAC110" s="838"/>
      <c r="UAD110" s="833"/>
      <c r="UAE110" s="833"/>
      <c r="UAF110" s="908"/>
      <c r="UAG110" s="838"/>
      <c r="UAH110" s="833"/>
      <c r="UAI110" s="833"/>
      <c r="UAJ110" s="908"/>
      <c r="UAK110" s="838"/>
      <c r="UAL110" s="833"/>
      <c r="UAM110" s="833"/>
      <c r="UAN110" s="908"/>
      <c r="UAO110" s="838"/>
      <c r="UAP110" s="833"/>
      <c r="UAQ110" s="833"/>
      <c r="UAR110" s="908"/>
      <c r="UAS110" s="838"/>
      <c r="UAT110" s="833"/>
      <c r="UAU110" s="833"/>
      <c r="UAV110" s="908"/>
      <c r="UAW110" s="838"/>
      <c r="UAX110" s="833"/>
      <c r="UAY110" s="833"/>
      <c r="UAZ110" s="908"/>
      <c r="UBA110" s="838"/>
      <c r="UBB110" s="833"/>
      <c r="UBC110" s="833"/>
      <c r="UBD110" s="908"/>
      <c r="UBE110" s="838"/>
      <c r="UBF110" s="833"/>
      <c r="UBG110" s="833"/>
      <c r="UBH110" s="908"/>
      <c r="UBI110" s="838"/>
      <c r="UBJ110" s="833"/>
      <c r="UBK110" s="833"/>
      <c r="UBL110" s="908"/>
      <c r="UBM110" s="838"/>
      <c r="UBN110" s="833"/>
      <c r="UBO110" s="833"/>
      <c r="UBP110" s="908"/>
      <c r="UBQ110" s="838"/>
      <c r="UBR110" s="833"/>
      <c r="UBS110" s="833"/>
      <c r="UBT110" s="908"/>
      <c r="UBU110" s="838"/>
      <c r="UBV110" s="833"/>
      <c r="UBW110" s="833"/>
      <c r="UBX110" s="908"/>
      <c r="UBY110" s="838"/>
      <c r="UBZ110" s="833"/>
      <c r="UCA110" s="833"/>
      <c r="UCB110" s="908"/>
      <c r="UCC110" s="838"/>
      <c r="UCD110" s="833"/>
      <c r="UCE110" s="833"/>
      <c r="UCF110" s="908"/>
      <c r="UCG110" s="838"/>
      <c r="UCH110" s="833"/>
      <c r="UCI110" s="833"/>
      <c r="UCJ110" s="908"/>
      <c r="UCK110" s="838"/>
      <c r="UCL110" s="833"/>
      <c r="UCM110" s="833"/>
      <c r="UCN110" s="908"/>
      <c r="UCO110" s="838"/>
      <c r="UCP110" s="833"/>
      <c r="UCQ110" s="833"/>
      <c r="UCR110" s="908"/>
      <c r="UCS110" s="838"/>
      <c r="UCT110" s="833"/>
      <c r="UCU110" s="833"/>
      <c r="UCV110" s="908"/>
      <c r="UCW110" s="838"/>
      <c r="UCX110" s="833"/>
      <c r="UCY110" s="833"/>
      <c r="UCZ110" s="908"/>
      <c r="UDA110" s="838"/>
      <c r="UDB110" s="833"/>
      <c r="UDC110" s="833"/>
      <c r="UDD110" s="908"/>
      <c r="UDE110" s="838"/>
      <c r="UDF110" s="833"/>
      <c r="UDG110" s="833"/>
      <c r="UDH110" s="908"/>
      <c r="UDI110" s="838"/>
      <c r="UDJ110" s="833"/>
      <c r="UDK110" s="833"/>
      <c r="UDL110" s="908"/>
      <c r="UDM110" s="838"/>
      <c r="UDN110" s="833"/>
      <c r="UDO110" s="833"/>
      <c r="UDP110" s="908"/>
      <c r="UDQ110" s="838"/>
      <c r="UDR110" s="833"/>
      <c r="UDS110" s="833"/>
      <c r="UDT110" s="908"/>
      <c r="UDU110" s="838"/>
      <c r="UDV110" s="833"/>
      <c r="UDW110" s="833"/>
      <c r="UDX110" s="908"/>
      <c r="UDY110" s="838"/>
      <c r="UDZ110" s="833"/>
      <c r="UEA110" s="833"/>
      <c r="UEB110" s="908"/>
      <c r="UEC110" s="838"/>
      <c r="UED110" s="833"/>
      <c r="UEE110" s="833"/>
      <c r="UEF110" s="908"/>
      <c r="UEG110" s="838"/>
      <c r="UEH110" s="833"/>
      <c r="UEI110" s="833"/>
      <c r="UEJ110" s="908"/>
      <c r="UEK110" s="838"/>
      <c r="UEL110" s="833"/>
      <c r="UEM110" s="833"/>
      <c r="UEN110" s="908"/>
      <c r="UEO110" s="838"/>
      <c r="UEP110" s="833"/>
      <c r="UEQ110" s="833"/>
      <c r="UER110" s="908"/>
      <c r="UES110" s="838"/>
      <c r="UET110" s="833"/>
      <c r="UEU110" s="833"/>
      <c r="UEV110" s="908"/>
      <c r="UEW110" s="838"/>
      <c r="UEX110" s="833"/>
      <c r="UEY110" s="833"/>
      <c r="UEZ110" s="908"/>
      <c r="UFA110" s="838"/>
      <c r="UFB110" s="833"/>
      <c r="UFC110" s="833"/>
      <c r="UFD110" s="908"/>
      <c r="UFE110" s="838"/>
      <c r="UFF110" s="833"/>
      <c r="UFG110" s="833"/>
      <c r="UFH110" s="908"/>
      <c r="UFI110" s="838"/>
      <c r="UFJ110" s="833"/>
      <c r="UFK110" s="833"/>
      <c r="UFL110" s="908"/>
      <c r="UFM110" s="838"/>
      <c r="UFN110" s="833"/>
      <c r="UFO110" s="833"/>
      <c r="UFP110" s="908"/>
      <c r="UFQ110" s="838"/>
      <c r="UFR110" s="833"/>
      <c r="UFS110" s="833"/>
      <c r="UFT110" s="908"/>
      <c r="UFU110" s="838"/>
      <c r="UFV110" s="833"/>
      <c r="UFW110" s="833"/>
      <c r="UFX110" s="908"/>
      <c r="UFY110" s="838"/>
      <c r="UFZ110" s="833"/>
      <c r="UGA110" s="833"/>
      <c r="UGB110" s="908"/>
      <c r="UGC110" s="838"/>
      <c r="UGD110" s="833"/>
      <c r="UGE110" s="833"/>
      <c r="UGF110" s="908"/>
      <c r="UGG110" s="838"/>
      <c r="UGH110" s="833"/>
      <c r="UGI110" s="833"/>
      <c r="UGJ110" s="908"/>
      <c r="UGK110" s="838"/>
      <c r="UGL110" s="833"/>
      <c r="UGM110" s="833"/>
      <c r="UGN110" s="908"/>
      <c r="UGO110" s="838"/>
      <c r="UGP110" s="833"/>
      <c r="UGQ110" s="833"/>
      <c r="UGR110" s="908"/>
      <c r="UGS110" s="838"/>
      <c r="UGT110" s="833"/>
      <c r="UGU110" s="833"/>
      <c r="UGV110" s="908"/>
      <c r="UGW110" s="838"/>
      <c r="UGX110" s="833"/>
      <c r="UGY110" s="833"/>
      <c r="UGZ110" s="908"/>
      <c r="UHA110" s="838"/>
      <c r="UHB110" s="833"/>
      <c r="UHC110" s="833"/>
      <c r="UHD110" s="908"/>
      <c r="UHE110" s="838"/>
      <c r="UHF110" s="833"/>
      <c r="UHG110" s="833"/>
      <c r="UHH110" s="908"/>
      <c r="UHI110" s="838"/>
      <c r="UHJ110" s="833"/>
      <c r="UHK110" s="833"/>
      <c r="UHL110" s="908"/>
      <c r="UHM110" s="838"/>
      <c r="UHN110" s="833"/>
      <c r="UHO110" s="833"/>
      <c r="UHP110" s="908"/>
      <c r="UHQ110" s="838"/>
      <c r="UHR110" s="833"/>
      <c r="UHS110" s="833"/>
      <c r="UHT110" s="908"/>
      <c r="UHU110" s="838"/>
      <c r="UHV110" s="833"/>
      <c r="UHW110" s="833"/>
      <c r="UHX110" s="908"/>
      <c r="UHY110" s="838"/>
      <c r="UHZ110" s="833"/>
      <c r="UIA110" s="833"/>
      <c r="UIB110" s="908"/>
      <c r="UIC110" s="838"/>
      <c r="UID110" s="833"/>
      <c r="UIE110" s="833"/>
      <c r="UIF110" s="908"/>
      <c r="UIG110" s="838"/>
      <c r="UIH110" s="833"/>
      <c r="UII110" s="833"/>
      <c r="UIJ110" s="908"/>
      <c r="UIK110" s="838"/>
      <c r="UIL110" s="833"/>
      <c r="UIM110" s="833"/>
      <c r="UIN110" s="908"/>
      <c r="UIO110" s="838"/>
      <c r="UIP110" s="833"/>
      <c r="UIQ110" s="833"/>
      <c r="UIR110" s="908"/>
      <c r="UIS110" s="838"/>
      <c r="UIT110" s="833"/>
      <c r="UIU110" s="833"/>
      <c r="UIV110" s="908"/>
      <c r="UIW110" s="838"/>
      <c r="UIX110" s="833"/>
      <c r="UIY110" s="833"/>
      <c r="UIZ110" s="908"/>
      <c r="UJA110" s="838"/>
      <c r="UJB110" s="833"/>
      <c r="UJC110" s="833"/>
      <c r="UJD110" s="908"/>
      <c r="UJE110" s="838"/>
      <c r="UJF110" s="833"/>
      <c r="UJG110" s="833"/>
      <c r="UJH110" s="908"/>
      <c r="UJI110" s="838"/>
      <c r="UJJ110" s="833"/>
      <c r="UJK110" s="833"/>
      <c r="UJL110" s="908"/>
      <c r="UJM110" s="838"/>
      <c r="UJN110" s="833"/>
      <c r="UJO110" s="833"/>
      <c r="UJP110" s="908"/>
      <c r="UJQ110" s="838"/>
      <c r="UJR110" s="833"/>
      <c r="UJS110" s="833"/>
      <c r="UJT110" s="908"/>
      <c r="UJU110" s="838"/>
      <c r="UJV110" s="833"/>
      <c r="UJW110" s="833"/>
      <c r="UJX110" s="908"/>
      <c r="UJY110" s="838"/>
      <c r="UJZ110" s="833"/>
      <c r="UKA110" s="833"/>
      <c r="UKB110" s="908"/>
      <c r="UKC110" s="838"/>
      <c r="UKD110" s="833"/>
      <c r="UKE110" s="833"/>
      <c r="UKF110" s="908"/>
      <c r="UKG110" s="838"/>
      <c r="UKH110" s="833"/>
      <c r="UKI110" s="833"/>
      <c r="UKJ110" s="908"/>
      <c r="UKK110" s="838"/>
      <c r="UKL110" s="833"/>
      <c r="UKM110" s="833"/>
      <c r="UKN110" s="908"/>
      <c r="UKO110" s="838"/>
      <c r="UKP110" s="833"/>
      <c r="UKQ110" s="833"/>
      <c r="UKR110" s="908"/>
      <c r="UKS110" s="838"/>
      <c r="UKT110" s="833"/>
      <c r="UKU110" s="833"/>
      <c r="UKV110" s="908"/>
      <c r="UKW110" s="838"/>
      <c r="UKX110" s="833"/>
      <c r="UKY110" s="833"/>
      <c r="UKZ110" s="908"/>
      <c r="ULA110" s="838"/>
      <c r="ULB110" s="833"/>
      <c r="ULC110" s="833"/>
      <c r="ULD110" s="908"/>
      <c r="ULE110" s="838"/>
      <c r="ULF110" s="833"/>
      <c r="ULG110" s="833"/>
      <c r="ULH110" s="908"/>
      <c r="ULI110" s="838"/>
      <c r="ULJ110" s="833"/>
      <c r="ULK110" s="833"/>
      <c r="ULL110" s="908"/>
      <c r="ULM110" s="838"/>
      <c r="ULN110" s="833"/>
      <c r="ULO110" s="833"/>
      <c r="ULP110" s="908"/>
      <c r="ULQ110" s="838"/>
      <c r="ULR110" s="833"/>
      <c r="ULS110" s="833"/>
      <c r="ULT110" s="908"/>
      <c r="ULU110" s="838"/>
      <c r="ULV110" s="833"/>
      <c r="ULW110" s="833"/>
      <c r="ULX110" s="908"/>
      <c r="ULY110" s="838"/>
      <c r="ULZ110" s="833"/>
      <c r="UMA110" s="833"/>
      <c r="UMB110" s="908"/>
      <c r="UMC110" s="838"/>
      <c r="UMD110" s="833"/>
      <c r="UME110" s="833"/>
      <c r="UMF110" s="908"/>
      <c r="UMG110" s="838"/>
      <c r="UMH110" s="833"/>
      <c r="UMI110" s="833"/>
      <c r="UMJ110" s="908"/>
      <c r="UMK110" s="838"/>
      <c r="UML110" s="833"/>
      <c r="UMM110" s="833"/>
      <c r="UMN110" s="908"/>
      <c r="UMO110" s="838"/>
      <c r="UMP110" s="833"/>
      <c r="UMQ110" s="833"/>
      <c r="UMR110" s="908"/>
      <c r="UMS110" s="838"/>
      <c r="UMT110" s="833"/>
      <c r="UMU110" s="833"/>
      <c r="UMV110" s="908"/>
      <c r="UMW110" s="838"/>
      <c r="UMX110" s="833"/>
      <c r="UMY110" s="833"/>
      <c r="UMZ110" s="908"/>
      <c r="UNA110" s="838"/>
      <c r="UNB110" s="833"/>
      <c r="UNC110" s="833"/>
      <c r="UND110" s="908"/>
      <c r="UNE110" s="838"/>
      <c r="UNF110" s="833"/>
      <c r="UNG110" s="833"/>
      <c r="UNH110" s="908"/>
      <c r="UNI110" s="838"/>
      <c r="UNJ110" s="833"/>
      <c r="UNK110" s="833"/>
      <c r="UNL110" s="908"/>
      <c r="UNM110" s="838"/>
      <c r="UNN110" s="833"/>
      <c r="UNO110" s="833"/>
      <c r="UNP110" s="908"/>
      <c r="UNQ110" s="838"/>
      <c r="UNR110" s="833"/>
      <c r="UNS110" s="833"/>
      <c r="UNT110" s="908"/>
      <c r="UNU110" s="838"/>
      <c r="UNV110" s="833"/>
      <c r="UNW110" s="833"/>
      <c r="UNX110" s="908"/>
      <c r="UNY110" s="838"/>
      <c r="UNZ110" s="833"/>
      <c r="UOA110" s="833"/>
      <c r="UOB110" s="908"/>
      <c r="UOC110" s="838"/>
      <c r="UOD110" s="833"/>
      <c r="UOE110" s="833"/>
      <c r="UOF110" s="908"/>
      <c r="UOG110" s="838"/>
      <c r="UOH110" s="833"/>
      <c r="UOI110" s="833"/>
      <c r="UOJ110" s="908"/>
      <c r="UOK110" s="838"/>
      <c r="UOL110" s="833"/>
      <c r="UOM110" s="833"/>
      <c r="UON110" s="908"/>
      <c r="UOO110" s="838"/>
      <c r="UOP110" s="833"/>
      <c r="UOQ110" s="833"/>
      <c r="UOR110" s="908"/>
      <c r="UOS110" s="838"/>
      <c r="UOT110" s="833"/>
      <c r="UOU110" s="833"/>
      <c r="UOV110" s="908"/>
      <c r="UOW110" s="838"/>
      <c r="UOX110" s="833"/>
      <c r="UOY110" s="833"/>
      <c r="UOZ110" s="908"/>
      <c r="UPA110" s="838"/>
      <c r="UPB110" s="833"/>
      <c r="UPC110" s="833"/>
      <c r="UPD110" s="908"/>
      <c r="UPE110" s="838"/>
      <c r="UPF110" s="833"/>
      <c r="UPG110" s="833"/>
      <c r="UPH110" s="908"/>
      <c r="UPI110" s="838"/>
      <c r="UPJ110" s="833"/>
      <c r="UPK110" s="833"/>
      <c r="UPL110" s="908"/>
      <c r="UPM110" s="838"/>
      <c r="UPN110" s="833"/>
      <c r="UPO110" s="833"/>
      <c r="UPP110" s="908"/>
      <c r="UPQ110" s="838"/>
      <c r="UPR110" s="833"/>
      <c r="UPS110" s="833"/>
      <c r="UPT110" s="908"/>
      <c r="UPU110" s="838"/>
      <c r="UPV110" s="833"/>
      <c r="UPW110" s="833"/>
      <c r="UPX110" s="908"/>
      <c r="UPY110" s="838"/>
      <c r="UPZ110" s="833"/>
      <c r="UQA110" s="833"/>
      <c r="UQB110" s="908"/>
      <c r="UQC110" s="838"/>
      <c r="UQD110" s="833"/>
      <c r="UQE110" s="833"/>
      <c r="UQF110" s="908"/>
      <c r="UQG110" s="838"/>
      <c r="UQH110" s="833"/>
      <c r="UQI110" s="833"/>
      <c r="UQJ110" s="908"/>
      <c r="UQK110" s="838"/>
      <c r="UQL110" s="833"/>
      <c r="UQM110" s="833"/>
      <c r="UQN110" s="908"/>
      <c r="UQO110" s="838"/>
      <c r="UQP110" s="833"/>
      <c r="UQQ110" s="833"/>
      <c r="UQR110" s="908"/>
      <c r="UQS110" s="838"/>
      <c r="UQT110" s="833"/>
      <c r="UQU110" s="833"/>
      <c r="UQV110" s="908"/>
      <c r="UQW110" s="838"/>
      <c r="UQX110" s="833"/>
      <c r="UQY110" s="833"/>
      <c r="UQZ110" s="908"/>
      <c r="URA110" s="838"/>
      <c r="URB110" s="833"/>
      <c r="URC110" s="833"/>
      <c r="URD110" s="908"/>
      <c r="URE110" s="838"/>
      <c r="URF110" s="833"/>
      <c r="URG110" s="833"/>
      <c r="URH110" s="908"/>
      <c r="URI110" s="838"/>
      <c r="URJ110" s="833"/>
      <c r="URK110" s="833"/>
      <c r="URL110" s="908"/>
      <c r="URM110" s="838"/>
      <c r="URN110" s="833"/>
      <c r="URO110" s="833"/>
      <c r="URP110" s="908"/>
      <c r="URQ110" s="838"/>
      <c r="URR110" s="833"/>
      <c r="URS110" s="833"/>
      <c r="URT110" s="908"/>
      <c r="URU110" s="838"/>
      <c r="URV110" s="833"/>
      <c r="URW110" s="833"/>
      <c r="URX110" s="908"/>
      <c r="URY110" s="838"/>
      <c r="URZ110" s="833"/>
      <c r="USA110" s="833"/>
      <c r="USB110" s="908"/>
      <c r="USC110" s="838"/>
      <c r="USD110" s="833"/>
      <c r="USE110" s="833"/>
      <c r="USF110" s="908"/>
      <c r="USG110" s="838"/>
      <c r="USH110" s="833"/>
      <c r="USI110" s="833"/>
      <c r="USJ110" s="908"/>
      <c r="USK110" s="838"/>
      <c r="USL110" s="833"/>
      <c r="USM110" s="833"/>
      <c r="USN110" s="908"/>
      <c r="USO110" s="838"/>
      <c r="USP110" s="833"/>
      <c r="USQ110" s="833"/>
      <c r="USR110" s="908"/>
      <c r="USS110" s="838"/>
      <c r="UST110" s="833"/>
      <c r="USU110" s="833"/>
      <c r="USV110" s="908"/>
      <c r="USW110" s="838"/>
      <c r="USX110" s="833"/>
      <c r="USY110" s="833"/>
      <c r="USZ110" s="908"/>
      <c r="UTA110" s="838"/>
      <c r="UTB110" s="833"/>
      <c r="UTC110" s="833"/>
      <c r="UTD110" s="908"/>
      <c r="UTE110" s="838"/>
      <c r="UTF110" s="833"/>
      <c r="UTG110" s="833"/>
      <c r="UTH110" s="908"/>
      <c r="UTI110" s="838"/>
      <c r="UTJ110" s="833"/>
      <c r="UTK110" s="833"/>
      <c r="UTL110" s="908"/>
      <c r="UTM110" s="838"/>
      <c r="UTN110" s="833"/>
      <c r="UTO110" s="833"/>
      <c r="UTP110" s="908"/>
      <c r="UTQ110" s="838"/>
      <c r="UTR110" s="833"/>
      <c r="UTS110" s="833"/>
      <c r="UTT110" s="908"/>
      <c r="UTU110" s="838"/>
      <c r="UTV110" s="833"/>
      <c r="UTW110" s="833"/>
      <c r="UTX110" s="908"/>
      <c r="UTY110" s="838"/>
      <c r="UTZ110" s="833"/>
      <c r="UUA110" s="833"/>
      <c r="UUB110" s="908"/>
      <c r="UUC110" s="838"/>
      <c r="UUD110" s="833"/>
      <c r="UUE110" s="833"/>
      <c r="UUF110" s="908"/>
      <c r="UUG110" s="838"/>
      <c r="UUH110" s="833"/>
      <c r="UUI110" s="833"/>
      <c r="UUJ110" s="908"/>
      <c r="UUK110" s="838"/>
      <c r="UUL110" s="833"/>
      <c r="UUM110" s="833"/>
      <c r="UUN110" s="908"/>
      <c r="UUO110" s="838"/>
      <c r="UUP110" s="833"/>
      <c r="UUQ110" s="833"/>
      <c r="UUR110" s="908"/>
      <c r="UUS110" s="838"/>
      <c r="UUT110" s="833"/>
      <c r="UUU110" s="833"/>
      <c r="UUV110" s="908"/>
      <c r="UUW110" s="838"/>
      <c r="UUX110" s="833"/>
      <c r="UUY110" s="833"/>
      <c r="UUZ110" s="908"/>
      <c r="UVA110" s="838"/>
      <c r="UVB110" s="833"/>
      <c r="UVC110" s="833"/>
      <c r="UVD110" s="908"/>
      <c r="UVE110" s="838"/>
      <c r="UVF110" s="833"/>
      <c r="UVG110" s="833"/>
      <c r="UVH110" s="908"/>
      <c r="UVI110" s="838"/>
      <c r="UVJ110" s="833"/>
      <c r="UVK110" s="833"/>
      <c r="UVL110" s="908"/>
      <c r="UVM110" s="838"/>
      <c r="UVN110" s="833"/>
      <c r="UVO110" s="833"/>
      <c r="UVP110" s="908"/>
      <c r="UVQ110" s="838"/>
      <c r="UVR110" s="833"/>
      <c r="UVS110" s="833"/>
      <c r="UVT110" s="908"/>
      <c r="UVU110" s="838"/>
      <c r="UVV110" s="833"/>
      <c r="UVW110" s="833"/>
      <c r="UVX110" s="908"/>
      <c r="UVY110" s="838"/>
      <c r="UVZ110" s="833"/>
      <c r="UWA110" s="833"/>
      <c r="UWB110" s="908"/>
      <c r="UWC110" s="838"/>
      <c r="UWD110" s="833"/>
      <c r="UWE110" s="833"/>
      <c r="UWF110" s="908"/>
      <c r="UWG110" s="838"/>
      <c r="UWH110" s="833"/>
      <c r="UWI110" s="833"/>
      <c r="UWJ110" s="908"/>
      <c r="UWK110" s="838"/>
      <c r="UWL110" s="833"/>
      <c r="UWM110" s="833"/>
      <c r="UWN110" s="908"/>
      <c r="UWO110" s="838"/>
      <c r="UWP110" s="833"/>
      <c r="UWQ110" s="833"/>
      <c r="UWR110" s="908"/>
      <c r="UWS110" s="838"/>
      <c r="UWT110" s="833"/>
      <c r="UWU110" s="833"/>
      <c r="UWV110" s="908"/>
      <c r="UWW110" s="838"/>
      <c r="UWX110" s="833"/>
      <c r="UWY110" s="833"/>
      <c r="UWZ110" s="908"/>
      <c r="UXA110" s="838"/>
      <c r="UXB110" s="833"/>
      <c r="UXC110" s="833"/>
      <c r="UXD110" s="908"/>
      <c r="UXE110" s="838"/>
      <c r="UXF110" s="833"/>
      <c r="UXG110" s="833"/>
      <c r="UXH110" s="908"/>
      <c r="UXI110" s="838"/>
      <c r="UXJ110" s="833"/>
      <c r="UXK110" s="833"/>
      <c r="UXL110" s="908"/>
      <c r="UXM110" s="838"/>
      <c r="UXN110" s="833"/>
      <c r="UXO110" s="833"/>
      <c r="UXP110" s="908"/>
      <c r="UXQ110" s="838"/>
      <c r="UXR110" s="833"/>
      <c r="UXS110" s="833"/>
      <c r="UXT110" s="908"/>
      <c r="UXU110" s="838"/>
      <c r="UXV110" s="833"/>
      <c r="UXW110" s="833"/>
      <c r="UXX110" s="908"/>
      <c r="UXY110" s="838"/>
      <c r="UXZ110" s="833"/>
      <c r="UYA110" s="833"/>
      <c r="UYB110" s="908"/>
      <c r="UYC110" s="838"/>
      <c r="UYD110" s="833"/>
      <c r="UYE110" s="833"/>
      <c r="UYF110" s="908"/>
      <c r="UYG110" s="838"/>
      <c r="UYH110" s="833"/>
      <c r="UYI110" s="833"/>
      <c r="UYJ110" s="908"/>
      <c r="UYK110" s="838"/>
      <c r="UYL110" s="833"/>
      <c r="UYM110" s="833"/>
      <c r="UYN110" s="908"/>
      <c r="UYO110" s="838"/>
      <c r="UYP110" s="833"/>
      <c r="UYQ110" s="833"/>
      <c r="UYR110" s="908"/>
      <c r="UYS110" s="838"/>
      <c r="UYT110" s="833"/>
      <c r="UYU110" s="833"/>
      <c r="UYV110" s="908"/>
      <c r="UYW110" s="838"/>
      <c r="UYX110" s="833"/>
      <c r="UYY110" s="833"/>
      <c r="UYZ110" s="908"/>
      <c r="UZA110" s="838"/>
      <c r="UZB110" s="833"/>
      <c r="UZC110" s="833"/>
      <c r="UZD110" s="908"/>
      <c r="UZE110" s="838"/>
      <c r="UZF110" s="833"/>
      <c r="UZG110" s="833"/>
      <c r="UZH110" s="908"/>
      <c r="UZI110" s="838"/>
      <c r="UZJ110" s="833"/>
      <c r="UZK110" s="833"/>
      <c r="UZL110" s="908"/>
      <c r="UZM110" s="838"/>
      <c r="UZN110" s="833"/>
      <c r="UZO110" s="833"/>
      <c r="UZP110" s="908"/>
      <c r="UZQ110" s="838"/>
      <c r="UZR110" s="833"/>
      <c r="UZS110" s="833"/>
      <c r="UZT110" s="908"/>
      <c r="UZU110" s="838"/>
      <c r="UZV110" s="833"/>
      <c r="UZW110" s="833"/>
      <c r="UZX110" s="908"/>
      <c r="UZY110" s="838"/>
      <c r="UZZ110" s="833"/>
      <c r="VAA110" s="833"/>
      <c r="VAB110" s="908"/>
      <c r="VAC110" s="838"/>
      <c r="VAD110" s="833"/>
      <c r="VAE110" s="833"/>
      <c r="VAF110" s="908"/>
      <c r="VAG110" s="838"/>
      <c r="VAH110" s="833"/>
      <c r="VAI110" s="833"/>
      <c r="VAJ110" s="908"/>
      <c r="VAK110" s="838"/>
      <c r="VAL110" s="833"/>
      <c r="VAM110" s="833"/>
      <c r="VAN110" s="908"/>
      <c r="VAO110" s="838"/>
      <c r="VAP110" s="833"/>
      <c r="VAQ110" s="833"/>
      <c r="VAR110" s="908"/>
      <c r="VAS110" s="838"/>
      <c r="VAT110" s="833"/>
      <c r="VAU110" s="833"/>
      <c r="VAV110" s="908"/>
      <c r="VAW110" s="838"/>
      <c r="VAX110" s="833"/>
      <c r="VAY110" s="833"/>
      <c r="VAZ110" s="908"/>
      <c r="VBA110" s="838"/>
      <c r="VBB110" s="833"/>
      <c r="VBC110" s="833"/>
      <c r="VBD110" s="908"/>
      <c r="VBE110" s="838"/>
      <c r="VBF110" s="833"/>
      <c r="VBG110" s="833"/>
      <c r="VBH110" s="908"/>
      <c r="VBI110" s="838"/>
      <c r="VBJ110" s="833"/>
      <c r="VBK110" s="833"/>
      <c r="VBL110" s="908"/>
      <c r="VBM110" s="838"/>
      <c r="VBN110" s="833"/>
      <c r="VBO110" s="833"/>
      <c r="VBP110" s="908"/>
      <c r="VBQ110" s="838"/>
      <c r="VBR110" s="833"/>
      <c r="VBS110" s="833"/>
      <c r="VBT110" s="908"/>
      <c r="VBU110" s="838"/>
      <c r="VBV110" s="833"/>
      <c r="VBW110" s="833"/>
      <c r="VBX110" s="908"/>
      <c r="VBY110" s="838"/>
      <c r="VBZ110" s="833"/>
      <c r="VCA110" s="833"/>
      <c r="VCB110" s="908"/>
      <c r="VCC110" s="838"/>
      <c r="VCD110" s="833"/>
      <c r="VCE110" s="833"/>
      <c r="VCF110" s="908"/>
      <c r="VCG110" s="838"/>
      <c r="VCH110" s="833"/>
      <c r="VCI110" s="833"/>
      <c r="VCJ110" s="908"/>
      <c r="VCK110" s="838"/>
      <c r="VCL110" s="833"/>
      <c r="VCM110" s="833"/>
      <c r="VCN110" s="908"/>
      <c r="VCO110" s="838"/>
      <c r="VCP110" s="833"/>
      <c r="VCQ110" s="833"/>
      <c r="VCR110" s="908"/>
      <c r="VCS110" s="838"/>
      <c r="VCT110" s="833"/>
      <c r="VCU110" s="833"/>
      <c r="VCV110" s="908"/>
      <c r="VCW110" s="838"/>
      <c r="VCX110" s="833"/>
      <c r="VCY110" s="833"/>
      <c r="VCZ110" s="908"/>
      <c r="VDA110" s="838"/>
      <c r="VDB110" s="833"/>
      <c r="VDC110" s="833"/>
      <c r="VDD110" s="908"/>
      <c r="VDE110" s="838"/>
      <c r="VDF110" s="833"/>
      <c r="VDG110" s="833"/>
      <c r="VDH110" s="908"/>
      <c r="VDI110" s="838"/>
      <c r="VDJ110" s="833"/>
      <c r="VDK110" s="833"/>
      <c r="VDL110" s="908"/>
      <c r="VDM110" s="838"/>
      <c r="VDN110" s="833"/>
      <c r="VDO110" s="833"/>
      <c r="VDP110" s="908"/>
      <c r="VDQ110" s="838"/>
      <c r="VDR110" s="833"/>
      <c r="VDS110" s="833"/>
      <c r="VDT110" s="908"/>
      <c r="VDU110" s="838"/>
      <c r="VDV110" s="833"/>
      <c r="VDW110" s="833"/>
      <c r="VDX110" s="908"/>
      <c r="VDY110" s="838"/>
      <c r="VDZ110" s="833"/>
      <c r="VEA110" s="833"/>
      <c r="VEB110" s="908"/>
      <c r="VEC110" s="838"/>
      <c r="VED110" s="833"/>
      <c r="VEE110" s="833"/>
      <c r="VEF110" s="908"/>
      <c r="VEG110" s="838"/>
      <c r="VEH110" s="833"/>
      <c r="VEI110" s="833"/>
      <c r="VEJ110" s="908"/>
      <c r="VEK110" s="838"/>
      <c r="VEL110" s="833"/>
      <c r="VEM110" s="833"/>
      <c r="VEN110" s="908"/>
      <c r="VEO110" s="838"/>
      <c r="VEP110" s="833"/>
      <c r="VEQ110" s="833"/>
      <c r="VER110" s="908"/>
      <c r="VES110" s="838"/>
      <c r="VET110" s="833"/>
      <c r="VEU110" s="833"/>
      <c r="VEV110" s="908"/>
      <c r="VEW110" s="838"/>
      <c r="VEX110" s="833"/>
      <c r="VEY110" s="833"/>
      <c r="VEZ110" s="908"/>
      <c r="VFA110" s="838"/>
      <c r="VFB110" s="833"/>
      <c r="VFC110" s="833"/>
      <c r="VFD110" s="908"/>
      <c r="VFE110" s="838"/>
      <c r="VFF110" s="833"/>
      <c r="VFG110" s="833"/>
      <c r="VFH110" s="908"/>
      <c r="VFI110" s="838"/>
      <c r="VFJ110" s="833"/>
      <c r="VFK110" s="833"/>
      <c r="VFL110" s="908"/>
      <c r="VFM110" s="838"/>
      <c r="VFN110" s="833"/>
      <c r="VFO110" s="833"/>
      <c r="VFP110" s="908"/>
      <c r="VFQ110" s="838"/>
      <c r="VFR110" s="833"/>
      <c r="VFS110" s="833"/>
      <c r="VFT110" s="908"/>
      <c r="VFU110" s="838"/>
      <c r="VFV110" s="833"/>
      <c r="VFW110" s="833"/>
      <c r="VFX110" s="908"/>
      <c r="VFY110" s="838"/>
      <c r="VFZ110" s="833"/>
      <c r="VGA110" s="833"/>
      <c r="VGB110" s="908"/>
      <c r="VGC110" s="838"/>
      <c r="VGD110" s="833"/>
      <c r="VGE110" s="833"/>
      <c r="VGF110" s="908"/>
      <c r="VGG110" s="838"/>
      <c r="VGH110" s="833"/>
      <c r="VGI110" s="833"/>
      <c r="VGJ110" s="908"/>
      <c r="VGK110" s="838"/>
      <c r="VGL110" s="833"/>
      <c r="VGM110" s="833"/>
      <c r="VGN110" s="908"/>
      <c r="VGO110" s="838"/>
      <c r="VGP110" s="833"/>
      <c r="VGQ110" s="833"/>
      <c r="VGR110" s="908"/>
      <c r="VGS110" s="838"/>
      <c r="VGT110" s="833"/>
      <c r="VGU110" s="833"/>
      <c r="VGV110" s="908"/>
      <c r="VGW110" s="838"/>
      <c r="VGX110" s="833"/>
      <c r="VGY110" s="833"/>
      <c r="VGZ110" s="908"/>
      <c r="VHA110" s="838"/>
      <c r="VHB110" s="833"/>
      <c r="VHC110" s="833"/>
      <c r="VHD110" s="908"/>
      <c r="VHE110" s="838"/>
      <c r="VHF110" s="833"/>
      <c r="VHG110" s="833"/>
      <c r="VHH110" s="908"/>
      <c r="VHI110" s="838"/>
      <c r="VHJ110" s="833"/>
      <c r="VHK110" s="833"/>
      <c r="VHL110" s="908"/>
      <c r="VHM110" s="838"/>
      <c r="VHN110" s="833"/>
      <c r="VHO110" s="833"/>
      <c r="VHP110" s="908"/>
      <c r="VHQ110" s="838"/>
      <c r="VHR110" s="833"/>
      <c r="VHS110" s="833"/>
      <c r="VHT110" s="908"/>
      <c r="VHU110" s="838"/>
      <c r="VHV110" s="833"/>
      <c r="VHW110" s="833"/>
      <c r="VHX110" s="908"/>
      <c r="VHY110" s="838"/>
      <c r="VHZ110" s="833"/>
      <c r="VIA110" s="833"/>
      <c r="VIB110" s="908"/>
      <c r="VIC110" s="838"/>
      <c r="VID110" s="833"/>
      <c r="VIE110" s="833"/>
      <c r="VIF110" s="908"/>
      <c r="VIG110" s="838"/>
      <c r="VIH110" s="833"/>
      <c r="VII110" s="833"/>
      <c r="VIJ110" s="908"/>
      <c r="VIK110" s="838"/>
      <c r="VIL110" s="833"/>
      <c r="VIM110" s="833"/>
      <c r="VIN110" s="908"/>
      <c r="VIO110" s="838"/>
      <c r="VIP110" s="833"/>
      <c r="VIQ110" s="833"/>
      <c r="VIR110" s="908"/>
      <c r="VIS110" s="838"/>
      <c r="VIT110" s="833"/>
      <c r="VIU110" s="833"/>
      <c r="VIV110" s="908"/>
      <c r="VIW110" s="838"/>
      <c r="VIX110" s="833"/>
      <c r="VIY110" s="833"/>
      <c r="VIZ110" s="908"/>
      <c r="VJA110" s="838"/>
      <c r="VJB110" s="833"/>
      <c r="VJC110" s="833"/>
      <c r="VJD110" s="908"/>
      <c r="VJE110" s="838"/>
      <c r="VJF110" s="833"/>
      <c r="VJG110" s="833"/>
      <c r="VJH110" s="908"/>
      <c r="VJI110" s="838"/>
      <c r="VJJ110" s="833"/>
      <c r="VJK110" s="833"/>
      <c r="VJL110" s="908"/>
      <c r="VJM110" s="838"/>
      <c r="VJN110" s="833"/>
      <c r="VJO110" s="833"/>
      <c r="VJP110" s="908"/>
      <c r="VJQ110" s="838"/>
      <c r="VJR110" s="833"/>
      <c r="VJS110" s="833"/>
      <c r="VJT110" s="908"/>
      <c r="VJU110" s="838"/>
      <c r="VJV110" s="833"/>
      <c r="VJW110" s="833"/>
      <c r="VJX110" s="908"/>
      <c r="VJY110" s="838"/>
      <c r="VJZ110" s="833"/>
      <c r="VKA110" s="833"/>
      <c r="VKB110" s="908"/>
      <c r="VKC110" s="838"/>
      <c r="VKD110" s="833"/>
      <c r="VKE110" s="833"/>
      <c r="VKF110" s="908"/>
      <c r="VKG110" s="838"/>
      <c r="VKH110" s="833"/>
      <c r="VKI110" s="833"/>
      <c r="VKJ110" s="908"/>
      <c r="VKK110" s="838"/>
      <c r="VKL110" s="833"/>
      <c r="VKM110" s="833"/>
      <c r="VKN110" s="908"/>
      <c r="VKO110" s="838"/>
      <c r="VKP110" s="833"/>
      <c r="VKQ110" s="833"/>
      <c r="VKR110" s="908"/>
      <c r="VKS110" s="838"/>
      <c r="VKT110" s="833"/>
      <c r="VKU110" s="833"/>
      <c r="VKV110" s="908"/>
      <c r="VKW110" s="838"/>
      <c r="VKX110" s="833"/>
      <c r="VKY110" s="833"/>
      <c r="VKZ110" s="908"/>
      <c r="VLA110" s="838"/>
      <c r="VLB110" s="833"/>
      <c r="VLC110" s="833"/>
      <c r="VLD110" s="908"/>
      <c r="VLE110" s="838"/>
      <c r="VLF110" s="833"/>
      <c r="VLG110" s="833"/>
      <c r="VLH110" s="908"/>
      <c r="VLI110" s="838"/>
      <c r="VLJ110" s="833"/>
      <c r="VLK110" s="833"/>
      <c r="VLL110" s="908"/>
      <c r="VLM110" s="838"/>
      <c r="VLN110" s="833"/>
      <c r="VLO110" s="833"/>
      <c r="VLP110" s="908"/>
      <c r="VLQ110" s="838"/>
      <c r="VLR110" s="833"/>
      <c r="VLS110" s="833"/>
      <c r="VLT110" s="908"/>
      <c r="VLU110" s="838"/>
      <c r="VLV110" s="833"/>
      <c r="VLW110" s="833"/>
      <c r="VLX110" s="908"/>
      <c r="VLY110" s="838"/>
      <c r="VLZ110" s="833"/>
      <c r="VMA110" s="833"/>
      <c r="VMB110" s="908"/>
      <c r="VMC110" s="838"/>
      <c r="VMD110" s="833"/>
      <c r="VME110" s="833"/>
      <c r="VMF110" s="908"/>
      <c r="VMG110" s="838"/>
      <c r="VMH110" s="833"/>
      <c r="VMI110" s="833"/>
      <c r="VMJ110" s="908"/>
      <c r="VMK110" s="838"/>
      <c r="VML110" s="833"/>
      <c r="VMM110" s="833"/>
      <c r="VMN110" s="908"/>
      <c r="VMO110" s="838"/>
      <c r="VMP110" s="833"/>
      <c r="VMQ110" s="833"/>
      <c r="VMR110" s="908"/>
      <c r="VMS110" s="838"/>
      <c r="VMT110" s="833"/>
      <c r="VMU110" s="833"/>
      <c r="VMV110" s="908"/>
      <c r="VMW110" s="838"/>
      <c r="VMX110" s="833"/>
      <c r="VMY110" s="833"/>
      <c r="VMZ110" s="908"/>
      <c r="VNA110" s="838"/>
      <c r="VNB110" s="833"/>
      <c r="VNC110" s="833"/>
      <c r="VND110" s="908"/>
      <c r="VNE110" s="838"/>
      <c r="VNF110" s="833"/>
      <c r="VNG110" s="833"/>
      <c r="VNH110" s="908"/>
      <c r="VNI110" s="838"/>
      <c r="VNJ110" s="833"/>
      <c r="VNK110" s="833"/>
      <c r="VNL110" s="908"/>
      <c r="VNM110" s="838"/>
      <c r="VNN110" s="833"/>
      <c r="VNO110" s="833"/>
      <c r="VNP110" s="908"/>
      <c r="VNQ110" s="838"/>
      <c r="VNR110" s="833"/>
      <c r="VNS110" s="833"/>
      <c r="VNT110" s="908"/>
      <c r="VNU110" s="838"/>
      <c r="VNV110" s="833"/>
      <c r="VNW110" s="833"/>
      <c r="VNX110" s="908"/>
      <c r="VNY110" s="838"/>
      <c r="VNZ110" s="833"/>
      <c r="VOA110" s="833"/>
      <c r="VOB110" s="908"/>
      <c r="VOC110" s="838"/>
      <c r="VOD110" s="833"/>
      <c r="VOE110" s="833"/>
      <c r="VOF110" s="908"/>
      <c r="VOG110" s="838"/>
      <c r="VOH110" s="833"/>
      <c r="VOI110" s="833"/>
      <c r="VOJ110" s="908"/>
      <c r="VOK110" s="838"/>
      <c r="VOL110" s="833"/>
      <c r="VOM110" s="833"/>
      <c r="VON110" s="908"/>
      <c r="VOO110" s="838"/>
      <c r="VOP110" s="833"/>
      <c r="VOQ110" s="833"/>
      <c r="VOR110" s="908"/>
      <c r="VOS110" s="838"/>
      <c r="VOT110" s="833"/>
      <c r="VOU110" s="833"/>
      <c r="VOV110" s="908"/>
      <c r="VOW110" s="838"/>
      <c r="VOX110" s="833"/>
      <c r="VOY110" s="833"/>
      <c r="VOZ110" s="908"/>
      <c r="VPA110" s="838"/>
      <c r="VPB110" s="833"/>
      <c r="VPC110" s="833"/>
      <c r="VPD110" s="908"/>
      <c r="VPE110" s="838"/>
      <c r="VPF110" s="833"/>
      <c r="VPG110" s="833"/>
      <c r="VPH110" s="908"/>
      <c r="VPI110" s="838"/>
      <c r="VPJ110" s="833"/>
      <c r="VPK110" s="833"/>
      <c r="VPL110" s="908"/>
      <c r="VPM110" s="838"/>
      <c r="VPN110" s="833"/>
      <c r="VPO110" s="833"/>
      <c r="VPP110" s="908"/>
      <c r="VPQ110" s="838"/>
      <c r="VPR110" s="833"/>
      <c r="VPS110" s="833"/>
      <c r="VPT110" s="908"/>
      <c r="VPU110" s="838"/>
      <c r="VPV110" s="833"/>
      <c r="VPW110" s="833"/>
      <c r="VPX110" s="908"/>
      <c r="VPY110" s="838"/>
      <c r="VPZ110" s="833"/>
      <c r="VQA110" s="833"/>
      <c r="VQB110" s="908"/>
      <c r="VQC110" s="838"/>
      <c r="VQD110" s="833"/>
      <c r="VQE110" s="833"/>
      <c r="VQF110" s="908"/>
      <c r="VQG110" s="838"/>
      <c r="VQH110" s="833"/>
      <c r="VQI110" s="833"/>
      <c r="VQJ110" s="908"/>
      <c r="VQK110" s="838"/>
      <c r="VQL110" s="833"/>
      <c r="VQM110" s="833"/>
      <c r="VQN110" s="908"/>
      <c r="VQO110" s="838"/>
      <c r="VQP110" s="833"/>
      <c r="VQQ110" s="833"/>
      <c r="VQR110" s="908"/>
      <c r="VQS110" s="838"/>
      <c r="VQT110" s="833"/>
      <c r="VQU110" s="833"/>
      <c r="VQV110" s="908"/>
      <c r="VQW110" s="838"/>
      <c r="VQX110" s="833"/>
      <c r="VQY110" s="833"/>
      <c r="VQZ110" s="908"/>
      <c r="VRA110" s="838"/>
      <c r="VRB110" s="833"/>
      <c r="VRC110" s="833"/>
      <c r="VRD110" s="908"/>
      <c r="VRE110" s="838"/>
      <c r="VRF110" s="833"/>
      <c r="VRG110" s="833"/>
      <c r="VRH110" s="908"/>
      <c r="VRI110" s="838"/>
      <c r="VRJ110" s="833"/>
      <c r="VRK110" s="833"/>
      <c r="VRL110" s="908"/>
      <c r="VRM110" s="838"/>
      <c r="VRN110" s="833"/>
      <c r="VRO110" s="833"/>
      <c r="VRP110" s="908"/>
      <c r="VRQ110" s="838"/>
      <c r="VRR110" s="833"/>
      <c r="VRS110" s="833"/>
      <c r="VRT110" s="908"/>
      <c r="VRU110" s="838"/>
      <c r="VRV110" s="833"/>
      <c r="VRW110" s="833"/>
      <c r="VRX110" s="908"/>
      <c r="VRY110" s="838"/>
      <c r="VRZ110" s="833"/>
      <c r="VSA110" s="833"/>
      <c r="VSB110" s="908"/>
      <c r="VSC110" s="838"/>
      <c r="VSD110" s="833"/>
      <c r="VSE110" s="833"/>
      <c r="VSF110" s="908"/>
      <c r="VSG110" s="838"/>
      <c r="VSH110" s="833"/>
      <c r="VSI110" s="833"/>
      <c r="VSJ110" s="908"/>
      <c r="VSK110" s="838"/>
      <c r="VSL110" s="833"/>
      <c r="VSM110" s="833"/>
      <c r="VSN110" s="908"/>
      <c r="VSO110" s="838"/>
      <c r="VSP110" s="833"/>
      <c r="VSQ110" s="833"/>
      <c r="VSR110" s="908"/>
      <c r="VSS110" s="838"/>
      <c r="VST110" s="833"/>
      <c r="VSU110" s="833"/>
      <c r="VSV110" s="908"/>
      <c r="VSW110" s="838"/>
      <c r="VSX110" s="833"/>
      <c r="VSY110" s="833"/>
      <c r="VSZ110" s="908"/>
      <c r="VTA110" s="838"/>
      <c r="VTB110" s="833"/>
      <c r="VTC110" s="833"/>
      <c r="VTD110" s="908"/>
      <c r="VTE110" s="838"/>
      <c r="VTF110" s="833"/>
      <c r="VTG110" s="833"/>
      <c r="VTH110" s="908"/>
      <c r="VTI110" s="838"/>
      <c r="VTJ110" s="833"/>
      <c r="VTK110" s="833"/>
      <c r="VTL110" s="908"/>
      <c r="VTM110" s="838"/>
      <c r="VTN110" s="833"/>
      <c r="VTO110" s="833"/>
      <c r="VTP110" s="908"/>
      <c r="VTQ110" s="838"/>
      <c r="VTR110" s="833"/>
      <c r="VTS110" s="833"/>
      <c r="VTT110" s="908"/>
      <c r="VTU110" s="838"/>
      <c r="VTV110" s="833"/>
      <c r="VTW110" s="833"/>
      <c r="VTX110" s="908"/>
      <c r="VTY110" s="838"/>
      <c r="VTZ110" s="833"/>
      <c r="VUA110" s="833"/>
      <c r="VUB110" s="908"/>
      <c r="VUC110" s="838"/>
      <c r="VUD110" s="833"/>
      <c r="VUE110" s="833"/>
      <c r="VUF110" s="908"/>
      <c r="VUG110" s="838"/>
      <c r="VUH110" s="833"/>
      <c r="VUI110" s="833"/>
      <c r="VUJ110" s="908"/>
      <c r="VUK110" s="838"/>
      <c r="VUL110" s="833"/>
      <c r="VUM110" s="833"/>
      <c r="VUN110" s="908"/>
      <c r="VUO110" s="838"/>
      <c r="VUP110" s="833"/>
      <c r="VUQ110" s="833"/>
      <c r="VUR110" s="908"/>
      <c r="VUS110" s="838"/>
      <c r="VUT110" s="833"/>
      <c r="VUU110" s="833"/>
      <c r="VUV110" s="908"/>
      <c r="VUW110" s="838"/>
      <c r="VUX110" s="833"/>
      <c r="VUY110" s="833"/>
      <c r="VUZ110" s="908"/>
      <c r="VVA110" s="838"/>
      <c r="VVB110" s="833"/>
      <c r="VVC110" s="833"/>
      <c r="VVD110" s="908"/>
      <c r="VVE110" s="838"/>
      <c r="VVF110" s="833"/>
      <c r="VVG110" s="833"/>
      <c r="VVH110" s="908"/>
      <c r="VVI110" s="838"/>
      <c r="VVJ110" s="833"/>
      <c r="VVK110" s="833"/>
      <c r="VVL110" s="908"/>
      <c r="VVM110" s="838"/>
      <c r="VVN110" s="833"/>
      <c r="VVO110" s="833"/>
      <c r="VVP110" s="908"/>
      <c r="VVQ110" s="838"/>
      <c r="VVR110" s="833"/>
      <c r="VVS110" s="833"/>
      <c r="VVT110" s="908"/>
      <c r="VVU110" s="838"/>
      <c r="VVV110" s="833"/>
      <c r="VVW110" s="833"/>
      <c r="VVX110" s="908"/>
      <c r="VVY110" s="838"/>
      <c r="VVZ110" s="833"/>
      <c r="VWA110" s="833"/>
      <c r="VWB110" s="908"/>
      <c r="VWC110" s="838"/>
      <c r="VWD110" s="833"/>
      <c r="VWE110" s="833"/>
      <c r="VWF110" s="908"/>
      <c r="VWG110" s="838"/>
      <c r="VWH110" s="833"/>
      <c r="VWI110" s="833"/>
      <c r="VWJ110" s="908"/>
      <c r="VWK110" s="838"/>
      <c r="VWL110" s="833"/>
      <c r="VWM110" s="833"/>
      <c r="VWN110" s="908"/>
      <c r="VWO110" s="838"/>
      <c r="VWP110" s="833"/>
      <c r="VWQ110" s="833"/>
      <c r="VWR110" s="908"/>
      <c r="VWS110" s="838"/>
      <c r="VWT110" s="833"/>
      <c r="VWU110" s="833"/>
      <c r="VWV110" s="908"/>
      <c r="VWW110" s="838"/>
      <c r="VWX110" s="833"/>
      <c r="VWY110" s="833"/>
      <c r="VWZ110" s="908"/>
      <c r="VXA110" s="838"/>
      <c r="VXB110" s="833"/>
      <c r="VXC110" s="833"/>
      <c r="VXD110" s="908"/>
      <c r="VXE110" s="838"/>
      <c r="VXF110" s="833"/>
      <c r="VXG110" s="833"/>
      <c r="VXH110" s="908"/>
      <c r="VXI110" s="838"/>
      <c r="VXJ110" s="833"/>
      <c r="VXK110" s="833"/>
      <c r="VXL110" s="908"/>
      <c r="VXM110" s="838"/>
      <c r="VXN110" s="833"/>
      <c r="VXO110" s="833"/>
      <c r="VXP110" s="908"/>
      <c r="VXQ110" s="838"/>
      <c r="VXR110" s="833"/>
      <c r="VXS110" s="833"/>
      <c r="VXT110" s="908"/>
      <c r="VXU110" s="838"/>
      <c r="VXV110" s="833"/>
      <c r="VXW110" s="833"/>
      <c r="VXX110" s="908"/>
      <c r="VXY110" s="838"/>
      <c r="VXZ110" s="833"/>
      <c r="VYA110" s="833"/>
      <c r="VYB110" s="908"/>
      <c r="VYC110" s="838"/>
      <c r="VYD110" s="833"/>
      <c r="VYE110" s="833"/>
      <c r="VYF110" s="908"/>
      <c r="VYG110" s="838"/>
      <c r="VYH110" s="833"/>
      <c r="VYI110" s="833"/>
      <c r="VYJ110" s="908"/>
      <c r="VYK110" s="838"/>
      <c r="VYL110" s="833"/>
      <c r="VYM110" s="833"/>
      <c r="VYN110" s="908"/>
      <c r="VYO110" s="838"/>
      <c r="VYP110" s="833"/>
      <c r="VYQ110" s="833"/>
      <c r="VYR110" s="908"/>
      <c r="VYS110" s="838"/>
      <c r="VYT110" s="833"/>
      <c r="VYU110" s="833"/>
      <c r="VYV110" s="908"/>
      <c r="VYW110" s="838"/>
      <c r="VYX110" s="833"/>
      <c r="VYY110" s="833"/>
      <c r="VYZ110" s="908"/>
      <c r="VZA110" s="838"/>
      <c r="VZB110" s="833"/>
      <c r="VZC110" s="833"/>
      <c r="VZD110" s="908"/>
      <c r="VZE110" s="838"/>
      <c r="VZF110" s="833"/>
      <c r="VZG110" s="833"/>
      <c r="VZH110" s="908"/>
      <c r="VZI110" s="838"/>
      <c r="VZJ110" s="833"/>
      <c r="VZK110" s="833"/>
      <c r="VZL110" s="908"/>
      <c r="VZM110" s="838"/>
      <c r="VZN110" s="833"/>
      <c r="VZO110" s="833"/>
      <c r="VZP110" s="908"/>
      <c r="VZQ110" s="838"/>
      <c r="VZR110" s="833"/>
      <c r="VZS110" s="833"/>
      <c r="VZT110" s="908"/>
      <c r="VZU110" s="838"/>
      <c r="VZV110" s="833"/>
      <c r="VZW110" s="833"/>
      <c r="VZX110" s="908"/>
      <c r="VZY110" s="838"/>
      <c r="VZZ110" s="833"/>
      <c r="WAA110" s="833"/>
      <c r="WAB110" s="908"/>
      <c r="WAC110" s="838"/>
      <c r="WAD110" s="833"/>
      <c r="WAE110" s="833"/>
      <c r="WAF110" s="908"/>
      <c r="WAG110" s="838"/>
      <c r="WAH110" s="833"/>
      <c r="WAI110" s="833"/>
      <c r="WAJ110" s="908"/>
      <c r="WAK110" s="838"/>
      <c r="WAL110" s="833"/>
      <c r="WAM110" s="833"/>
      <c r="WAN110" s="908"/>
      <c r="WAO110" s="838"/>
      <c r="WAP110" s="833"/>
      <c r="WAQ110" s="833"/>
      <c r="WAR110" s="908"/>
      <c r="WAS110" s="838"/>
      <c r="WAT110" s="833"/>
      <c r="WAU110" s="833"/>
      <c r="WAV110" s="908"/>
      <c r="WAW110" s="838"/>
      <c r="WAX110" s="833"/>
      <c r="WAY110" s="833"/>
      <c r="WAZ110" s="908"/>
      <c r="WBA110" s="838"/>
      <c r="WBB110" s="833"/>
      <c r="WBC110" s="833"/>
      <c r="WBD110" s="908"/>
      <c r="WBE110" s="838"/>
      <c r="WBF110" s="833"/>
      <c r="WBG110" s="833"/>
      <c r="WBH110" s="908"/>
      <c r="WBI110" s="838"/>
      <c r="WBJ110" s="833"/>
      <c r="WBK110" s="833"/>
      <c r="WBL110" s="908"/>
      <c r="WBM110" s="838"/>
      <c r="WBN110" s="833"/>
      <c r="WBO110" s="833"/>
      <c r="WBP110" s="908"/>
      <c r="WBQ110" s="838"/>
      <c r="WBR110" s="833"/>
      <c r="WBS110" s="833"/>
      <c r="WBT110" s="908"/>
      <c r="WBU110" s="838"/>
      <c r="WBV110" s="833"/>
      <c r="WBW110" s="833"/>
      <c r="WBX110" s="908"/>
      <c r="WBY110" s="838"/>
      <c r="WBZ110" s="833"/>
      <c r="WCA110" s="833"/>
      <c r="WCB110" s="908"/>
      <c r="WCC110" s="838"/>
      <c r="WCD110" s="833"/>
      <c r="WCE110" s="833"/>
      <c r="WCF110" s="908"/>
      <c r="WCG110" s="838"/>
      <c r="WCH110" s="833"/>
      <c r="WCI110" s="833"/>
      <c r="WCJ110" s="908"/>
      <c r="WCK110" s="838"/>
      <c r="WCL110" s="833"/>
      <c r="WCM110" s="833"/>
      <c r="WCN110" s="908"/>
      <c r="WCO110" s="838"/>
      <c r="WCP110" s="833"/>
      <c r="WCQ110" s="833"/>
      <c r="WCR110" s="908"/>
      <c r="WCS110" s="838"/>
      <c r="WCT110" s="833"/>
      <c r="WCU110" s="833"/>
      <c r="WCV110" s="908"/>
      <c r="WCW110" s="838"/>
      <c r="WCX110" s="833"/>
      <c r="WCY110" s="833"/>
      <c r="WCZ110" s="908"/>
      <c r="WDA110" s="838"/>
      <c r="WDB110" s="833"/>
      <c r="WDC110" s="833"/>
      <c r="WDD110" s="908"/>
      <c r="WDE110" s="838"/>
      <c r="WDF110" s="833"/>
      <c r="WDG110" s="833"/>
      <c r="WDH110" s="908"/>
      <c r="WDI110" s="838"/>
      <c r="WDJ110" s="833"/>
      <c r="WDK110" s="833"/>
      <c r="WDL110" s="908"/>
      <c r="WDM110" s="838"/>
      <c r="WDN110" s="833"/>
      <c r="WDO110" s="833"/>
      <c r="WDP110" s="908"/>
      <c r="WDQ110" s="838"/>
      <c r="WDR110" s="833"/>
      <c r="WDS110" s="833"/>
      <c r="WDT110" s="908"/>
      <c r="WDU110" s="838"/>
      <c r="WDV110" s="833"/>
      <c r="WDW110" s="833"/>
      <c r="WDX110" s="908"/>
      <c r="WDY110" s="838"/>
      <c r="WDZ110" s="833"/>
      <c r="WEA110" s="833"/>
      <c r="WEB110" s="908"/>
      <c r="WEC110" s="838"/>
      <c r="WED110" s="833"/>
      <c r="WEE110" s="833"/>
      <c r="WEF110" s="908"/>
      <c r="WEG110" s="838"/>
      <c r="WEH110" s="833"/>
      <c r="WEI110" s="833"/>
      <c r="WEJ110" s="908"/>
      <c r="WEK110" s="838"/>
      <c r="WEL110" s="833"/>
      <c r="WEM110" s="833"/>
      <c r="WEN110" s="908"/>
      <c r="WEO110" s="838"/>
      <c r="WEP110" s="833"/>
      <c r="WEQ110" s="833"/>
      <c r="WER110" s="908"/>
      <c r="WES110" s="838"/>
      <c r="WET110" s="833"/>
      <c r="WEU110" s="833"/>
      <c r="WEV110" s="908"/>
      <c r="WEW110" s="838"/>
      <c r="WEX110" s="833"/>
      <c r="WEY110" s="833"/>
      <c r="WEZ110" s="908"/>
      <c r="WFA110" s="838"/>
      <c r="WFB110" s="833"/>
      <c r="WFC110" s="833"/>
      <c r="WFD110" s="908"/>
      <c r="WFE110" s="838"/>
      <c r="WFF110" s="833"/>
      <c r="WFG110" s="833"/>
      <c r="WFH110" s="908"/>
      <c r="WFI110" s="838"/>
      <c r="WFJ110" s="833"/>
      <c r="WFK110" s="833"/>
      <c r="WFL110" s="908"/>
      <c r="WFM110" s="838"/>
      <c r="WFN110" s="833"/>
      <c r="WFO110" s="833"/>
      <c r="WFP110" s="908"/>
      <c r="WFQ110" s="838"/>
      <c r="WFR110" s="833"/>
      <c r="WFS110" s="833"/>
      <c r="WFT110" s="908"/>
      <c r="WFU110" s="838"/>
      <c r="WFV110" s="833"/>
      <c r="WFW110" s="833"/>
      <c r="WFX110" s="908"/>
      <c r="WFY110" s="838"/>
      <c r="WFZ110" s="833"/>
      <c r="WGA110" s="833"/>
      <c r="WGB110" s="908"/>
      <c r="WGC110" s="838"/>
      <c r="WGD110" s="833"/>
      <c r="WGE110" s="833"/>
      <c r="WGF110" s="908"/>
      <c r="WGG110" s="838"/>
      <c r="WGH110" s="833"/>
      <c r="WGI110" s="833"/>
      <c r="WGJ110" s="908"/>
      <c r="WGK110" s="838"/>
      <c r="WGL110" s="833"/>
      <c r="WGM110" s="833"/>
      <c r="WGN110" s="908"/>
      <c r="WGO110" s="838"/>
      <c r="WGP110" s="833"/>
      <c r="WGQ110" s="833"/>
      <c r="WGR110" s="908"/>
      <c r="WGS110" s="838"/>
      <c r="WGT110" s="833"/>
      <c r="WGU110" s="833"/>
      <c r="WGV110" s="908"/>
      <c r="WGW110" s="838"/>
      <c r="WGX110" s="833"/>
      <c r="WGY110" s="833"/>
      <c r="WGZ110" s="908"/>
      <c r="WHA110" s="838"/>
      <c r="WHB110" s="833"/>
      <c r="WHC110" s="833"/>
      <c r="WHD110" s="908"/>
      <c r="WHE110" s="838"/>
      <c r="WHF110" s="833"/>
      <c r="WHG110" s="833"/>
      <c r="WHH110" s="908"/>
      <c r="WHI110" s="838"/>
      <c r="WHJ110" s="833"/>
      <c r="WHK110" s="833"/>
      <c r="WHL110" s="908"/>
      <c r="WHM110" s="838"/>
      <c r="WHN110" s="833"/>
      <c r="WHO110" s="833"/>
      <c r="WHP110" s="908"/>
      <c r="WHQ110" s="838"/>
      <c r="WHR110" s="833"/>
      <c r="WHS110" s="833"/>
      <c r="WHT110" s="908"/>
      <c r="WHU110" s="838"/>
      <c r="WHV110" s="833"/>
      <c r="WHW110" s="833"/>
      <c r="WHX110" s="908"/>
      <c r="WHY110" s="838"/>
      <c r="WHZ110" s="833"/>
      <c r="WIA110" s="833"/>
      <c r="WIB110" s="908"/>
      <c r="WIC110" s="838"/>
      <c r="WID110" s="833"/>
      <c r="WIE110" s="833"/>
      <c r="WIF110" s="908"/>
      <c r="WIG110" s="838"/>
      <c r="WIH110" s="833"/>
      <c r="WII110" s="833"/>
      <c r="WIJ110" s="908"/>
      <c r="WIK110" s="838"/>
      <c r="WIL110" s="833"/>
      <c r="WIM110" s="833"/>
      <c r="WIN110" s="908"/>
      <c r="WIO110" s="838"/>
      <c r="WIP110" s="833"/>
      <c r="WIQ110" s="833"/>
      <c r="WIR110" s="908"/>
      <c r="WIS110" s="838"/>
      <c r="WIT110" s="833"/>
      <c r="WIU110" s="833"/>
      <c r="WIV110" s="908"/>
      <c r="WIW110" s="838"/>
      <c r="WIX110" s="833"/>
      <c r="WIY110" s="833"/>
      <c r="WIZ110" s="908"/>
      <c r="WJA110" s="838"/>
      <c r="WJB110" s="833"/>
      <c r="WJC110" s="833"/>
      <c r="WJD110" s="908"/>
      <c r="WJE110" s="838"/>
      <c r="WJF110" s="833"/>
      <c r="WJG110" s="833"/>
      <c r="WJH110" s="908"/>
      <c r="WJI110" s="838"/>
      <c r="WJJ110" s="833"/>
      <c r="WJK110" s="833"/>
      <c r="WJL110" s="908"/>
      <c r="WJM110" s="838"/>
      <c r="WJN110" s="833"/>
      <c r="WJO110" s="833"/>
      <c r="WJP110" s="908"/>
      <c r="WJQ110" s="838"/>
      <c r="WJR110" s="833"/>
      <c r="WJS110" s="833"/>
      <c r="WJT110" s="908"/>
      <c r="WJU110" s="838"/>
      <c r="WJV110" s="833"/>
      <c r="WJW110" s="833"/>
      <c r="WJX110" s="908"/>
      <c r="WJY110" s="838"/>
      <c r="WJZ110" s="833"/>
      <c r="WKA110" s="833"/>
      <c r="WKB110" s="908"/>
      <c r="WKC110" s="838"/>
      <c r="WKD110" s="833"/>
      <c r="WKE110" s="833"/>
      <c r="WKF110" s="908"/>
      <c r="WKG110" s="838"/>
      <c r="WKH110" s="833"/>
      <c r="WKI110" s="833"/>
      <c r="WKJ110" s="908"/>
      <c r="WKK110" s="838"/>
      <c r="WKL110" s="833"/>
      <c r="WKM110" s="833"/>
      <c r="WKN110" s="908"/>
      <c r="WKO110" s="838"/>
      <c r="WKP110" s="833"/>
      <c r="WKQ110" s="833"/>
      <c r="WKR110" s="908"/>
      <c r="WKS110" s="838"/>
      <c r="WKT110" s="833"/>
      <c r="WKU110" s="833"/>
      <c r="WKV110" s="908"/>
      <c r="WKW110" s="838"/>
      <c r="WKX110" s="833"/>
      <c r="WKY110" s="833"/>
      <c r="WKZ110" s="908"/>
      <c r="WLA110" s="838"/>
      <c r="WLB110" s="833"/>
      <c r="WLC110" s="833"/>
      <c r="WLD110" s="908"/>
      <c r="WLE110" s="838"/>
      <c r="WLF110" s="833"/>
      <c r="WLG110" s="833"/>
      <c r="WLH110" s="908"/>
      <c r="WLI110" s="838"/>
      <c r="WLJ110" s="833"/>
      <c r="WLK110" s="833"/>
      <c r="WLL110" s="908"/>
      <c r="WLM110" s="838"/>
      <c r="WLN110" s="833"/>
      <c r="WLO110" s="833"/>
      <c r="WLP110" s="908"/>
      <c r="WLQ110" s="838"/>
      <c r="WLR110" s="833"/>
      <c r="WLS110" s="833"/>
      <c r="WLT110" s="908"/>
      <c r="WLU110" s="838"/>
      <c r="WLV110" s="833"/>
      <c r="WLW110" s="833"/>
      <c r="WLX110" s="908"/>
      <c r="WLY110" s="838"/>
      <c r="WLZ110" s="833"/>
      <c r="WMA110" s="833"/>
      <c r="WMB110" s="908"/>
      <c r="WMC110" s="838"/>
      <c r="WMD110" s="833"/>
      <c r="WME110" s="833"/>
      <c r="WMF110" s="908"/>
      <c r="WMG110" s="838"/>
      <c r="WMH110" s="833"/>
      <c r="WMI110" s="833"/>
      <c r="WMJ110" s="908"/>
      <c r="WMK110" s="838"/>
      <c r="WML110" s="833"/>
      <c r="WMM110" s="833"/>
      <c r="WMN110" s="908"/>
      <c r="WMO110" s="838"/>
      <c r="WMP110" s="833"/>
      <c r="WMQ110" s="833"/>
      <c r="WMR110" s="908"/>
      <c r="WMS110" s="838"/>
      <c r="WMT110" s="833"/>
      <c r="WMU110" s="833"/>
      <c r="WMV110" s="908"/>
      <c r="WMW110" s="838"/>
      <c r="WMX110" s="833"/>
      <c r="WMY110" s="833"/>
      <c r="WMZ110" s="908"/>
      <c r="WNA110" s="838"/>
      <c r="WNB110" s="833"/>
      <c r="WNC110" s="833"/>
      <c r="WND110" s="908"/>
      <c r="WNE110" s="838"/>
      <c r="WNF110" s="833"/>
      <c r="WNG110" s="833"/>
      <c r="WNH110" s="908"/>
      <c r="WNI110" s="838"/>
      <c r="WNJ110" s="833"/>
      <c r="WNK110" s="833"/>
      <c r="WNL110" s="908"/>
      <c r="WNM110" s="838"/>
      <c r="WNN110" s="833"/>
      <c r="WNO110" s="833"/>
      <c r="WNP110" s="908"/>
      <c r="WNQ110" s="838"/>
      <c r="WNR110" s="833"/>
      <c r="WNS110" s="833"/>
      <c r="WNT110" s="908"/>
      <c r="WNU110" s="838"/>
      <c r="WNV110" s="833"/>
      <c r="WNW110" s="833"/>
      <c r="WNX110" s="908"/>
      <c r="WNY110" s="838"/>
      <c r="WNZ110" s="833"/>
      <c r="WOA110" s="833"/>
      <c r="WOB110" s="908"/>
      <c r="WOC110" s="838"/>
      <c r="WOD110" s="833"/>
      <c r="WOE110" s="833"/>
      <c r="WOF110" s="908"/>
      <c r="WOG110" s="838"/>
      <c r="WOH110" s="833"/>
      <c r="WOI110" s="833"/>
      <c r="WOJ110" s="908"/>
      <c r="WOK110" s="838"/>
      <c r="WOL110" s="833"/>
      <c r="WOM110" s="833"/>
      <c r="WON110" s="908"/>
      <c r="WOO110" s="838"/>
      <c r="WOP110" s="833"/>
      <c r="WOQ110" s="833"/>
      <c r="WOR110" s="908"/>
      <c r="WOS110" s="838"/>
      <c r="WOT110" s="833"/>
      <c r="WOU110" s="833"/>
      <c r="WOV110" s="908"/>
      <c r="WOW110" s="838"/>
      <c r="WOX110" s="833"/>
      <c r="WOY110" s="833"/>
      <c r="WOZ110" s="908"/>
      <c r="WPA110" s="838"/>
      <c r="WPB110" s="833"/>
      <c r="WPC110" s="833"/>
      <c r="WPD110" s="908"/>
      <c r="WPE110" s="838"/>
      <c r="WPF110" s="833"/>
      <c r="WPG110" s="833"/>
      <c r="WPH110" s="908"/>
      <c r="WPI110" s="838"/>
      <c r="WPJ110" s="833"/>
      <c r="WPK110" s="833"/>
      <c r="WPL110" s="908"/>
      <c r="WPM110" s="838"/>
      <c r="WPN110" s="833"/>
      <c r="WPO110" s="833"/>
      <c r="WPP110" s="908"/>
      <c r="WPQ110" s="838"/>
      <c r="WPR110" s="833"/>
      <c r="WPS110" s="833"/>
      <c r="WPT110" s="908"/>
      <c r="WPU110" s="838"/>
      <c r="WPV110" s="833"/>
      <c r="WPW110" s="833"/>
      <c r="WPX110" s="908"/>
      <c r="WPY110" s="838"/>
      <c r="WPZ110" s="833"/>
      <c r="WQA110" s="833"/>
      <c r="WQB110" s="908"/>
      <c r="WQC110" s="838"/>
      <c r="WQD110" s="833"/>
      <c r="WQE110" s="833"/>
      <c r="WQF110" s="908"/>
      <c r="WQG110" s="838"/>
      <c r="WQH110" s="833"/>
      <c r="WQI110" s="833"/>
      <c r="WQJ110" s="908"/>
      <c r="WQK110" s="838"/>
      <c r="WQL110" s="833"/>
      <c r="WQM110" s="833"/>
      <c r="WQN110" s="908"/>
      <c r="WQO110" s="838"/>
      <c r="WQP110" s="833"/>
      <c r="WQQ110" s="833"/>
      <c r="WQR110" s="908"/>
      <c r="WQS110" s="838"/>
      <c r="WQT110" s="833"/>
      <c r="WQU110" s="833"/>
      <c r="WQV110" s="908"/>
      <c r="WQW110" s="838"/>
      <c r="WQX110" s="833"/>
      <c r="WQY110" s="833"/>
      <c r="WQZ110" s="908"/>
      <c r="WRA110" s="838"/>
      <c r="WRB110" s="833"/>
      <c r="WRC110" s="833"/>
      <c r="WRD110" s="908"/>
      <c r="WRE110" s="838"/>
      <c r="WRF110" s="833"/>
      <c r="WRG110" s="833"/>
      <c r="WRH110" s="908"/>
      <c r="WRI110" s="838"/>
      <c r="WRJ110" s="833"/>
      <c r="WRK110" s="833"/>
      <c r="WRL110" s="908"/>
      <c r="WRM110" s="838"/>
      <c r="WRN110" s="833"/>
      <c r="WRO110" s="833"/>
      <c r="WRP110" s="908"/>
      <c r="WRQ110" s="838"/>
      <c r="WRR110" s="833"/>
      <c r="WRS110" s="833"/>
      <c r="WRT110" s="908"/>
      <c r="WRU110" s="838"/>
      <c r="WRV110" s="833"/>
      <c r="WRW110" s="833"/>
      <c r="WRX110" s="908"/>
      <c r="WRY110" s="838"/>
      <c r="WRZ110" s="833"/>
      <c r="WSA110" s="833"/>
      <c r="WSB110" s="908"/>
      <c r="WSC110" s="838"/>
      <c r="WSD110" s="833"/>
      <c r="WSE110" s="833"/>
      <c r="WSF110" s="908"/>
      <c r="WSG110" s="838"/>
      <c r="WSH110" s="833"/>
      <c r="WSI110" s="833"/>
      <c r="WSJ110" s="908"/>
      <c r="WSK110" s="838"/>
      <c r="WSL110" s="833"/>
      <c r="WSM110" s="833"/>
      <c r="WSN110" s="908"/>
      <c r="WSO110" s="838"/>
      <c r="WSP110" s="833"/>
      <c r="WSQ110" s="833"/>
      <c r="WSR110" s="908"/>
      <c r="WSS110" s="838"/>
      <c r="WST110" s="833"/>
      <c r="WSU110" s="833"/>
      <c r="WSV110" s="908"/>
      <c r="WSW110" s="838"/>
      <c r="WSX110" s="833"/>
      <c r="WSY110" s="833"/>
      <c r="WSZ110" s="908"/>
      <c r="WTA110" s="838"/>
      <c r="WTB110" s="833"/>
      <c r="WTC110" s="833"/>
      <c r="WTD110" s="908"/>
      <c r="WTE110" s="838"/>
      <c r="WTF110" s="833"/>
      <c r="WTG110" s="833"/>
      <c r="WTH110" s="908"/>
      <c r="WTI110" s="838"/>
      <c r="WTJ110" s="833"/>
      <c r="WTK110" s="833"/>
      <c r="WTL110" s="908"/>
      <c r="WTM110" s="838"/>
      <c r="WTN110" s="833"/>
      <c r="WTO110" s="833"/>
      <c r="WTP110" s="908"/>
      <c r="WTQ110" s="838"/>
      <c r="WTR110" s="833"/>
      <c r="WTS110" s="833"/>
      <c r="WTT110" s="908"/>
      <c r="WTU110" s="838"/>
      <c r="WTV110" s="833"/>
      <c r="WTW110" s="833"/>
      <c r="WTX110" s="908"/>
      <c r="WTY110" s="838"/>
      <c r="WTZ110" s="833"/>
      <c r="WUA110" s="833"/>
      <c r="WUB110" s="908"/>
      <c r="WUC110" s="838"/>
      <c r="WUD110" s="833"/>
      <c r="WUE110" s="833"/>
      <c r="WUF110" s="908"/>
      <c r="WUG110" s="838"/>
      <c r="WUH110" s="833"/>
      <c r="WUI110" s="833"/>
      <c r="WUJ110" s="908"/>
      <c r="WUK110" s="838"/>
      <c r="WUL110" s="833"/>
      <c r="WUM110" s="833"/>
      <c r="WUN110" s="908"/>
      <c r="WUO110" s="838"/>
      <c r="WUP110" s="833"/>
      <c r="WUQ110" s="833"/>
      <c r="WUR110" s="908"/>
      <c r="WUS110" s="838"/>
      <c r="WUT110" s="833"/>
      <c r="WUU110" s="833"/>
      <c r="WUV110" s="908"/>
      <c r="WUW110" s="838"/>
      <c r="WUX110" s="833"/>
      <c r="WUY110" s="833"/>
      <c r="WUZ110" s="908"/>
      <c r="WVA110" s="838"/>
      <c r="WVB110" s="833"/>
      <c r="WVC110" s="833"/>
      <c r="WVD110" s="908"/>
      <c r="WVE110" s="838"/>
      <c r="WVF110" s="833"/>
      <c r="WVG110" s="833"/>
      <c r="WVH110" s="908"/>
      <c r="WVI110" s="838"/>
      <c r="WVJ110" s="833"/>
      <c r="WVK110" s="833"/>
      <c r="WVL110" s="908"/>
      <c r="WVM110" s="838"/>
      <c r="WVN110" s="833"/>
      <c r="WVO110" s="833"/>
      <c r="WVP110" s="908"/>
      <c r="WVQ110" s="838"/>
      <c r="WVR110" s="833"/>
      <c r="WVS110" s="833"/>
      <c r="WVT110" s="908"/>
      <c r="WVU110" s="838"/>
      <c r="WVV110" s="833"/>
      <c r="WVW110" s="833"/>
      <c r="WVX110" s="908"/>
      <c r="WVY110" s="838"/>
      <c r="WVZ110" s="833"/>
      <c r="WWA110" s="833"/>
      <c r="WWB110" s="908"/>
      <c r="WWC110" s="838"/>
      <c r="WWD110" s="833"/>
      <c r="WWE110" s="833"/>
      <c r="WWF110" s="908"/>
      <c r="WWG110" s="838"/>
      <c r="WWH110" s="833"/>
      <c r="WWI110" s="833"/>
      <c r="WWJ110" s="908"/>
      <c r="WWK110" s="838"/>
      <c r="WWL110" s="833"/>
      <c r="WWM110" s="833"/>
      <c r="WWN110" s="908"/>
      <c r="WWO110" s="838"/>
      <c r="WWP110" s="833"/>
      <c r="WWQ110" s="833"/>
      <c r="WWR110" s="908"/>
      <c r="WWS110" s="838"/>
      <c r="WWT110" s="833"/>
      <c r="WWU110" s="833"/>
      <c r="WWV110" s="908"/>
      <c r="WWW110" s="838"/>
      <c r="WWX110" s="833"/>
      <c r="WWY110" s="833"/>
      <c r="WWZ110" s="908"/>
      <c r="WXA110" s="838"/>
      <c r="WXB110" s="833"/>
      <c r="WXC110" s="833"/>
      <c r="WXD110" s="908"/>
      <c r="WXE110" s="838"/>
      <c r="WXF110" s="833"/>
      <c r="WXG110" s="833"/>
      <c r="WXH110" s="908"/>
      <c r="WXI110" s="838"/>
      <c r="WXJ110" s="833"/>
      <c r="WXK110" s="833"/>
      <c r="WXL110" s="908"/>
      <c r="WXM110" s="838"/>
      <c r="WXN110" s="833"/>
      <c r="WXO110" s="833"/>
      <c r="WXP110" s="908"/>
      <c r="WXQ110" s="838"/>
      <c r="WXR110" s="833"/>
      <c r="WXS110" s="833"/>
      <c r="WXT110" s="908"/>
      <c r="WXU110" s="838"/>
      <c r="WXV110" s="833"/>
      <c r="WXW110" s="833"/>
      <c r="WXX110" s="908"/>
      <c r="WXY110" s="838"/>
      <c r="WXZ110" s="833"/>
      <c r="WYA110" s="833"/>
      <c r="WYB110" s="908"/>
      <c r="WYC110" s="838"/>
      <c r="WYD110" s="833"/>
      <c r="WYE110" s="833"/>
      <c r="WYF110" s="908"/>
      <c r="WYG110" s="838"/>
      <c r="WYH110" s="833"/>
      <c r="WYI110" s="833"/>
      <c r="WYJ110" s="908"/>
      <c r="WYK110" s="838"/>
      <c r="WYL110" s="833"/>
      <c r="WYM110" s="833"/>
      <c r="WYN110" s="908"/>
      <c r="WYO110" s="838"/>
      <c r="WYP110" s="833"/>
      <c r="WYQ110" s="833"/>
      <c r="WYR110" s="908"/>
      <c r="WYS110" s="838"/>
      <c r="WYT110" s="833"/>
      <c r="WYU110" s="833"/>
      <c r="WYV110" s="908"/>
      <c r="WYW110" s="838"/>
      <c r="WYX110" s="833"/>
      <c r="WYY110" s="833"/>
      <c r="WYZ110" s="908"/>
      <c r="WZA110" s="838"/>
      <c r="WZB110" s="833"/>
      <c r="WZC110" s="833"/>
      <c r="WZD110" s="908"/>
      <c r="WZE110" s="838"/>
      <c r="WZF110" s="833"/>
      <c r="WZG110" s="833"/>
      <c r="WZH110" s="908"/>
      <c r="WZI110" s="838"/>
      <c r="WZJ110" s="833"/>
      <c r="WZK110" s="833"/>
      <c r="WZL110" s="908"/>
      <c r="WZM110" s="838"/>
      <c r="WZN110" s="833"/>
      <c r="WZO110" s="833"/>
      <c r="WZP110" s="908"/>
      <c r="WZQ110" s="838"/>
      <c r="WZR110" s="833"/>
      <c r="WZS110" s="833"/>
      <c r="WZT110" s="908"/>
      <c r="WZU110" s="838"/>
      <c r="WZV110" s="833"/>
      <c r="WZW110" s="833"/>
      <c r="WZX110" s="908"/>
      <c r="WZY110" s="838"/>
      <c r="WZZ110" s="833"/>
      <c r="XAA110" s="833"/>
      <c r="XAB110" s="908"/>
      <c r="XAC110" s="838"/>
      <c r="XAD110" s="833"/>
      <c r="XAE110" s="833"/>
      <c r="XAF110" s="908"/>
      <c r="XAG110" s="838"/>
      <c r="XAH110" s="833"/>
      <c r="XAI110" s="833"/>
      <c r="XAJ110" s="908"/>
      <c r="XAK110" s="838"/>
      <c r="XAL110" s="833"/>
      <c r="XAM110" s="833"/>
      <c r="XAN110" s="908"/>
      <c r="XAO110" s="838"/>
      <c r="XAP110" s="833"/>
      <c r="XAQ110" s="833"/>
      <c r="XAR110" s="908"/>
      <c r="XAS110" s="838"/>
      <c r="XAT110" s="833"/>
      <c r="XAU110" s="833"/>
      <c r="XAV110" s="908"/>
      <c r="XAW110" s="838"/>
      <c r="XAX110" s="833"/>
      <c r="XAY110" s="833"/>
      <c r="XAZ110" s="908"/>
      <c r="XBA110" s="838"/>
      <c r="XBB110" s="833"/>
      <c r="XBC110" s="833"/>
      <c r="XBD110" s="908"/>
      <c r="XBE110" s="838"/>
      <c r="XBF110" s="833"/>
      <c r="XBG110" s="833"/>
      <c r="XBH110" s="908"/>
      <c r="XBI110" s="838"/>
      <c r="XBJ110" s="833"/>
      <c r="XBK110" s="833"/>
      <c r="XBL110" s="908"/>
      <c r="XBM110" s="838"/>
      <c r="XBN110" s="833"/>
      <c r="XBO110" s="833"/>
      <c r="XBP110" s="908"/>
      <c r="XBQ110" s="838"/>
      <c r="XBR110" s="833"/>
      <c r="XBS110" s="833"/>
      <c r="XBT110" s="908"/>
      <c r="XBU110" s="838"/>
      <c r="XBV110" s="833"/>
      <c r="XBW110" s="833"/>
      <c r="XBX110" s="908"/>
      <c r="XBY110" s="838"/>
      <c r="XBZ110" s="833"/>
      <c r="XCA110" s="833"/>
      <c r="XCB110" s="908"/>
      <c r="XCC110" s="838"/>
      <c r="XCD110" s="833"/>
      <c r="XCE110" s="833"/>
      <c r="XCF110" s="908"/>
      <c r="XCG110" s="838"/>
      <c r="XCH110" s="833"/>
      <c r="XCI110" s="833"/>
      <c r="XCJ110" s="908"/>
      <c r="XCK110" s="838"/>
      <c r="XCL110" s="833"/>
      <c r="XCM110" s="833"/>
      <c r="XCN110" s="908"/>
      <c r="XCO110" s="838"/>
      <c r="XCP110" s="833"/>
      <c r="XCQ110" s="833"/>
      <c r="XCR110" s="908"/>
      <c r="XCS110" s="838"/>
      <c r="XCT110" s="833"/>
      <c r="XCU110" s="833"/>
      <c r="XCV110" s="908"/>
      <c r="XCW110" s="838"/>
      <c r="XCX110" s="833"/>
      <c r="XCY110" s="833"/>
      <c r="XCZ110" s="908"/>
      <c r="XDA110" s="838"/>
      <c r="XDB110" s="833"/>
      <c r="XDC110" s="833"/>
      <c r="XDD110" s="908"/>
      <c r="XDE110" s="838"/>
      <c r="XDF110" s="833"/>
      <c r="XDG110" s="833"/>
      <c r="XDH110" s="908"/>
      <c r="XDI110" s="838"/>
      <c r="XDJ110" s="833"/>
      <c r="XDK110" s="833"/>
      <c r="XDL110" s="908"/>
      <c r="XDM110" s="838"/>
      <c r="XDN110" s="833"/>
      <c r="XDO110" s="833"/>
      <c r="XDP110" s="908"/>
      <c r="XDQ110" s="838"/>
      <c r="XDR110" s="833"/>
      <c r="XDS110" s="833"/>
      <c r="XDT110" s="908"/>
      <c r="XDU110" s="838"/>
      <c r="XDV110" s="833"/>
      <c r="XDW110" s="833"/>
      <c r="XDX110" s="908"/>
      <c r="XDY110" s="838"/>
      <c r="XDZ110" s="833"/>
      <c r="XEA110" s="833"/>
      <c r="XEB110" s="908"/>
      <c r="XEC110" s="838"/>
      <c r="XED110" s="833"/>
      <c r="XEE110" s="833"/>
      <c r="XEF110" s="908"/>
      <c r="XEG110" s="838"/>
      <c r="XEH110" s="833"/>
      <c r="XEI110" s="833"/>
      <c r="XEJ110" s="908"/>
      <c r="XEK110" s="838"/>
      <c r="XEL110" s="833"/>
      <c r="XEM110" s="833"/>
      <c r="XEN110" s="908"/>
      <c r="XEO110" s="838"/>
      <c r="XEP110" s="833"/>
      <c r="XEQ110" s="833"/>
      <c r="XER110" s="908"/>
      <c r="XES110" s="838"/>
      <c r="XET110" s="833"/>
      <c r="XEU110" s="833"/>
      <c r="XEV110" s="908"/>
      <c r="XEW110" s="838"/>
      <c r="XEX110" s="833"/>
      <c r="XEY110" s="833"/>
      <c r="XEZ110" s="908"/>
      <c r="XFA110" s="838"/>
      <c r="XFB110" s="833"/>
      <c r="XFC110" s="833"/>
      <c r="XFD110" s="908"/>
    </row>
    <row r="111" spans="1:16384" ht="9" customHeight="1">
      <c r="A111" s="1123"/>
      <c r="B111" s="913"/>
      <c r="C111" s="838"/>
      <c r="D111" s="914"/>
      <c r="E111" s="915"/>
      <c r="F111" s="940"/>
      <c r="G111" s="843"/>
      <c r="H111" s="964"/>
      <c r="AF111" s="964"/>
      <c r="AG111" s="845"/>
      <c r="AH111" s="853"/>
      <c r="AI111" s="853"/>
      <c r="AJ111" s="964"/>
      <c r="AK111" s="845"/>
      <c r="AL111" s="853"/>
      <c r="AM111" s="853"/>
      <c r="AN111" s="964"/>
      <c r="AO111" s="845"/>
      <c r="AP111" s="853"/>
      <c r="AQ111" s="853"/>
      <c r="AR111" s="964"/>
      <c r="AS111" s="845"/>
      <c r="AT111" s="853"/>
      <c r="AU111" s="853"/>
      <c r="AV111" s="964"/>
      <c r="AW111" s="845"/>
      <c r="AX111" s="853"/>
      <c r="AY111" s="853"/>
      <c r="AZ111" s="964"/>
      <c r="BA111" s="845"/>
      <c r="BB111" s="853"/>
      <c r="BC111" s="853"/>
      <c r="BD111" s="964"/>
      <c r="BE111" s="845"/>
      <c r="BF111" s="853"/>
      <c r="BG111" s="853"/>
      <c r="BH111" s="964"/>
      <c r="BI111" s="845"/>
      <c r="BJ111" s="853"/>
      <c r="BK111" s="853"/>
      <c r="BL111" s="964"/>
      <c r="BM111" s="845"/>
      <c r="BN111" s="853"/>
      <c r="BO111" s="853"/>
      <c r="BP111" s="964"/>
      <c r="BQ111" s="845"/>
      <c r="BR111" s="853"/>
      <c r="BS111" s="853"/>
      <c r="BT111" s="964"/>
      <c r="BU111" s="845"/>
      <c r="BV111" s="853"/>
      <c r="BW111" s="853"/>
      <c r="BX111" s="964"/>
      <c r="BY111" s="845"/>
      <c r="BZ111" s="853"/>
      <c r="CA111" s="853"/>
      <c r="CB111" s="964"/>
      <c r="CC111" s="845"/>
      <c r="CD111" s="853"/>
      <c r="CE111" s="853"/>
      <c r="CF111" s="964"/>
      <c r="CG111" s="845"/>
      <c r="CH111" s="853"/>
      <c r="CI111" s="853"/>
      <c r="CJ111" s="964"/>
      <c r="CK111" s="845"/>
      <c r="CL111" s="853"/>
      <c r="CM111" s="853"/>
      <c r="CN111" s="964"/>
      <c r="CO111" s="845"/>
      <c r="CP111" s="853"/>
      <c r="CQ111" s="853"/>
      <c r="CR111" s="964"/>
      <c r="CS111" s="845"/>
      <c r="CT111" s="853"/>
      <c r="CU111" s="853"/>
      <c r="CV111" s="964"/>
      <c r="CW111" s="845"/>
      <c r="CX111" s="853"/>
      <c r="CY111" s="853"/>
      <c r="CZ111" s="964"/>
      <c r="DA111" s="845"/>
      <c r="DB111" s="853"/>
      <c r="DC111" s="853"/>
      <c r="DD111" s="964"/>
      <c r="DE111" s="845"/>
      <c r="DF111" s="853"/>
      <c r="DG111" s="853"/>
      <c r="DH111" s="964"/>
      <c r="DI111" s="845"/>
      <c r="DJ111" s="853"/>
      <c r="DK111" s="853"/>
      <c r="DL111" s="964"/>
      <c r="DM111" s="845"/>
      <c r="DN111" s="853"/>
      <c r="DO111" s="853"/>
      <c r="DP111" s="964"/>
      <c r="DQ111" s="845"/>
      <c r="DR111" s="853"/>
      <c r="DS111" s="853"/>
      <c r="DT111" s="964"/>
      <c r="DU111" s="845"/>
      <c r="DV111" s="853"/>
      <c r="DW111" s="853"/>
      <c r="DX111" s="964"/>
      <c r="DY111" s="845"/>
      <c r="DZ111" s="853"/>
      <c r="EA111" s="853"/>
      <c r="EB111" s="964"/>
      <c r="EC111" s="845"/>
      <c r="ED111" s="853"/>
      <c r="EE111" s="853"/>
      <c r="EF111" s="964"/>
      <c r="EG111" s="845"/>
      <c r="EH111" s="853"/>
      <c r="EI111" s="853"/>
      <c r="EJ111" s="964"/>
      <c r="EK111" s="845"/>
      <c r="EL111" s="853"/>
      <c r="EM111" s="853"/>
      <c r="EN111" s="964"/>
      <c r="EO111" s="845"/>
      <c r="EP111" s="853"/>
      <c r="EQ111" s="853"/>
      <c r="ER111" s="964"/>
      <c r="ES111" s="845"/>
      <c r="ET111" s="853"/>
      <c r="EU111" s="853"/>
      <c r="EV111" s="964"/>
      <c r="EW111" s="845"/>
      <c r="EX111" s="853"/>
      <c r="EY111" s="853"/>
      <c r="EZ111" s="964"/>
      <c r="FA111" s="845"/>
      <c r="FB111" s="853"/>
      <c r="FC111" s="853"/>
      <c r="FD111" s="964"/>
      <c r="FE111" s="845"/>
      <c r="FF111" s="853"/>
      <c r="FG111" s="853"/>
      <c r="FH111" s="964"/>
      <c r="FI111" s="845"/>
      <c r="FJ111" s="853"/>
      <c r="FK111" s="853"/>
      <c r="FL111" s="964"/>
      <c r="FM111" s="845"/>
      <c r="FN111" s="853"/>
      <c r="FO111" s="853"/>
      <c r="FP111" s="964"/>
      <c r="FQ111" s="845"/>
      <c r="FR111" s="853"/>
      <c r="FS111" s="853"/>
      <c r="FT111" s="964"/>
      <c r="FU111" s="845"/>
      <c r="FV111" s="853"/>
      <c r="FW111" s="853"/>
      <c r="FX111" s="964"/>
      <c r="FY111" s="845"/>
      <c r="FZ111" s="853"/>
      <c r="GA111" s="853"/>
      <c r="GB111" s="964"/>
      <c r="GC111" s="845"/>
      <c r="GD111" s="853"/>
      <c r="GE111" s="853"/>
      <c r="GF111" s="964"/>
      <c r="GG111" s="845"/>
      <c r="GH111" s="853"/>
      <c r="GI111" s="853"/>
      <c r="GJ111" s="964"/>
      <c r="GK111" s="845"/>
      <c r="GL111" s="853"/>
      <c r="GM111" s="853"/>
      <c r="GN111" s="964"/>
      <c r="GO111" s="845"/>
      <c r="GP111" s="853"/>
      <c r="GQ111" s="853"/>
      <c r="GR111" s="964"/>
      <c r="GS111" s="845"/>
      <c r="GT111" s="853"/>
      <c r="GU111" s="853"/>
      <c r="GV111" s="964"/>
      <c r="GW111" s="845"/>
      <c r="GX111" s="853"/>
      <c r="GY111" s="853"/>
      <c r="GZ111" s="964"/>
      <c r="HA111" s="845"/>
      <c r="HB111" s="853"/>
      <c r="HC111" s="853"/>
      <c r="HD111" s="964"/>
      <c r="HE111" s="845"/>
      <c r="HF111" s="853"/>
      <c r="HG111" s="853"/>
      <c r="HH111" s="964"/>
      <c r="HI111" s="845"/>
      <c r="HJ111" s="853"/>
      <c r="HK111" s="853"/>
      <c r="HL111" s="964"/>
      <c r="HM111" s="845"/>
      <c r="HN111" s="853"/>
      <c r="HO111" s="853"/>
      <c r="HP111" s="964"/>
      <c r="HQ111" s="845"/>
      <c r="HR111" s="853"/>
      <c r="HS111" s="853"/>
      <c r="HT111" s="964"/>
      <c r="HU111" s="845"/>
      <c r="HV111" s="853"/>
      <c r="HW111" s="853"/>
      <c r="HX111" s="964"/>
      <c r="HY111" s="845"/>
      <c r="HZ111" s="853"/>
      <c r="IA111" s="853"/>
      <c r="IB111" s="964"/>
      <c r="IC111" s="845"/>
      <c r="ID111" s="853"/>
      <c r="IE111" s="853"/>
      <c r="IF111" s="964"/>
      <c r="IG111" s="845"/>
      <c r="IH111" s="853"/>
      <c r="II111" s="853"/>
      <c r="IJ111" s="964"/>
      <c r="IK111" s="845"/>
      <c r="IL111" s="853"/>
      <c r="IM111" s="853"/>
      <c r="IN111" s="964"/>
      <c r="IO111" s="845"/>
      <c r="IP111" s="853"/>
      <c r="IQ111" s="853"/>
      <c r="IR111" s="964"/>
      <c r="IS111" s="845"/>
      <c r="IT111" s="853"/>
      <c r="IU111" s="853"/>
      <c r="IV111" s="964"/>
      <c r="IW111" s="845"/>
      <c r="IX111" s="853"/>
      <c r="IY111" s="853"/>
      <c r="IZ111" s="964"/>
      <c r="JA111" s="845"/>
      <c r="JB111" s="853"/>
      <c r="JC111" s="853"/>
      <c r="JD111" s="964"/>
      <c r="JE111" s="845"/>
      <c r="JF111" s="853"/>
      <c r="JG111" s="853"/>
      <c r="JH111" s="964"/>
      <c r="JI111" s="845"/>
      <c r="JJ111" s="853"/>
      <c r="JK111" s="853"/>
      <c r="JL111" s="964"/>
      <c r="JM111" s="845"/>
      <c r="JN111" s="853"/>
      <c r="JO111" s="853"/>
      <c r="JP111" s="964"/>
      <c r="JQ111" s="845"/>
      <c r="JR111" s="853"/>
      <c r="JS111" s="853"/>
      <c r="JT111" s="964"/>
      <c r="JU111" s="845"/>
      <c r="JV111" s="853"/>
      <c r="JW111" s="853"/>
      <c r="JX111" s="964"/>
      <c r="JY111" s="845"/>
      <c r="JZ111" s="853"/>
      <c r="KA111" s="853"/>
      <c r="KB111" s="964"/>
      <c r="KC111" s="845"/>
      <c r="KD111" s="853"/>
      <c r="KE111" s="853"/>
      <c r="KF111" s="964"/>
      <c r="KG111" s="845"/>
      <c r="KH111" s="853"/>
      <c r="KI111" s="853"/>
      <c r="KJ111" s="964"/>
      <c r="KK111" s="845"/>
      <c r="KL111" s="853"/>
      <c r="KM111" s="853"/>
      <c r="KN111" s="964"/>
      <c r="KO111" s="845"/>
      <c r="KP111" s="853"/>
      <c r="KQ111" s="853"/>
      <c r="KR111" s="964"/>
      <c r="KS111" s="845"/>
      <c r="KT111" s="853"/>
      <c r="KU111" s="853"/>
      <c r="KV111" s="964"/>
      <c r="KW111" s="845"/>
      <c r="KX111" s="853"/>
      <c r="KY111" s="853"/>
      <c r="KZ111" s="964"/>
      <c r="LA111" s="845"/>
      <c r="LB111" s="853"/>
      <c r="LC111" s="853"/>
      <c r="LD111" s="964"/>
      <c r="LE111" s="845"/>
      <c r="LF111" s="853"/>
      <c r="LG111" s="853"/>
      <c r="LH111" s="964"/>
      <c r="LI111" s="845"/>
      <c r="LJ111" s="853"/>
      <c r="LK111" s="853"/>
      <c r="LL111" s="964"/>
      <c r="LM111" s="845"/>
      <c r="LN111" s="853"/>
      <c r="LO111" s="853"/>
      <c r="LP111" s="964"/>
      <c r="LQ111" s="845"/>
      <c r="LR111" s="853"/>
      <c r="LS111" s="853"/>
      <c r="LT111" s="964"/>
      <c r="LU111" s="845"/>
      <c r="LV111" s="853"/>
      <c r="LW111" s="853"/>
      <c r="LX111" s="964"/>
      <c r="LY111" s="845"/>
      <c r="LZ111" s="853"/>
      <c r="MA111" s="853"/>
      <c r="MB111" s="964"/>
      <c r="MC111" s="845"/>
      <c r="MD111" s="853"/>
      <c r="ME111" s="853"/>
      <c r="MF111" s="964"/>
      <c r="MG111" s="845"/>
      <c r="MH111" s="853"/>
      <c r="MI111" s="853"/>
      <c r="MJ111" s="964"/>
      <c r="MK111" s="845"/>
      <c r="ML111" s="853"/>
      <c r="MM111" s="853"/>
      <c r="MN111" s="964"/>
      <c r="MO111" s="845"/>
      <c r="MP111" s="853"/>
      <c r="MQ111" s="853"/>
      <c r="MR111" s="964"/>
      <c r="MS111" s="845"/>
      <c r="MT111" s="853"/>
      <c r="MU111" s="853"/>
      <c r="MV111" s="964"/>
      <c r="MW111" s="845"/>
      <c r="MX111" s="853"/>
      <c r="MY111" s="853"/>
      <c r="MZ111" s="964"/>
      <c r="NA111" s="845"/>
      <c r="NB111" s="853"/>
      <c r="NC111" s="853"/>
      <c r="ND111" s="964"/>
      <c r="NE111" s="845"/>
      <c r="NF111" s="853"/>
      <c r="NG111" s="853"/>
      <c r="NH111" s="964"/>
      <c r="NI111" s="845"/>
      <c r="NJ111" s="853"/>
      <c r="NK111" s="853"/>
      <c r="NL111" s="964"/>
      <c r="NM111" s="845"/>
      <c r="NN111" s="853"/>
      <c r="NO111" s="853"/>
      <c r="NP111" s="964"/>
      <c r="NQ111" s="845"/>
      <c r="NR111" s="853"/>
      <c r="NS111" s="853"/>
      <c r="NT111" s="964"/>
      <c r="NU111" s="845"/>
      <c r="NV111" s="853"/>
      <c r="NW111" s="853"/>
      <c r="NX111" s="964"/>
      <c r="NY111" s="845"/>
      <c r="NZ111" s="853"/>
      <c r="OA111" s="853"/>
      <c r="OB111" s="964"/>
      <c r="OC111" s="845"/>
      <c r="OD111" s="853"/>
      <c r="OE111" s="853"/>
      <c r="OF111" s="964"/>
      <c r="OG111" s="845"/>
      <c r="OH111" s="853"/>
      <c r="OI111" s="853"/>
      <c r="OJ111" s="964"/>
      <c r="OK111" s="845"/>
      <c r="OL111" s="853"/>
      <c r="OM111" s="853"/>
      <c r="ON111" s="964"/>
      <c r="OO111" s="845"/>
      <c r="OP111" s="853"/>
      <c r="OQ111" s="853"/>
      <c r="OR111" s="964"/>
      <c r="OS111" s="845"/>
      <c r="OT111" s="853"/>
      <c r="OU111" s="853"/>
      <c r="OV111" s="964"/>
      <c r="OW111" s="845"/>
      <c r="OX111" s="853"/>
      <c r="OY111" s="853"/>
      <c r="OZ111" s="964"/>
      <c r="PA111" s="845"/>
      <c r="PB111" s="853"/>
      <c r="PC111" s="853"/>
      <c r="PD111" s="964"/>
      <c r="PE111" s="845"/>
      <c r="PF111" s="853"/>
      <c r="PG111" s="853"/>
      <c r="PH111" s="964"/>
      <c r="PI111" s="845"/>
      <c r="PJ111" s="853"/>
      <c r="PK111" s="853"/>
      <c r="PL111" s="964"/>
      <c r="PM111" s="845"/>
      <c r="PN111" s="853"/>
      <c r="PO111" s="853"/>
      <c r="PP111" s="964"/>
      <c r="PQ111" s="845"/>
      <c r="PR111" s="853"/>
      <c r="PS111" s="853"/>
      <c r="PT111" s="964"/>
      <c r="PU111" s="845"/>
      <c r="PV111" s="853"/>
      <c r="PW111" s="853"/>
      <c r="PX111" s="964"/>
      <c r="PY111" s="845"/>
      <c r="PZ111" s="853"/>
      <c r="QA111" s="853"/>
      <c r="QB111" s="964"/>
      <c r="QC111" s="845"/>
      <c r="QD111" s="853"/>
      <c r="QE111" s="853"/>
      <c r="QF111" s="964"/>
      <c r="QG111" s="845"/>
      <c r="QH111" s="853"/>
      <c r="QI111" s="853"/>
      <c r="QJ111" s="964"/>
      <c r="QK111" s="845"/>
      <c r="QL111" s="853"/>
      <c r="QM111" s="853"/>
      <c r="QN111" s="964"/>
      <c r="QO111" s="845"/>
      <c r="QP111" s="853"/>
      <c r="QQ111" s="853"/>
      <c r="QR111" s="964"/>
      <c r="QS111" s="845"/>
      <c r="QT111" s="853"/>
      <c r="QU111" s="853"/>
      <c r="QV111" s="964"/>
      <c r="QW111" s="845"/>
      <c r="QX111" s="853"/>
      <c r="QY111" s="853"/>
      <c r="QZ111" s="964"/>
      <c r="RA111" s="845"/>
      <c r="RB111" s="853"/>
      <c r="RC111" s="853"/>
      <c r="RD111" s="964"/>
      <c r="RE111" s="845"/>
      <c r="RF111" s="853"/>
      <c r="RG111" s="853"/>
      <c r="RH111" s="964"/>
      <c r="RI111" s="845"/>
      <c r="RJ111" s="853"/>
      <c r="RK111" s="853"/>
      <c r="RL111" s="964"/>
      <c r="RM111" s="845"/>
      <c r="RN111" s="853"/>
      <c r="RO111" s="853"/>
      <c r="RP111" s="964"/>
      <c r="RQ111" s="845"/>
      <c r="RR111" s="853"/>
      <c r="RS111" s="853"/>
      <c r="RT111" s="964"/>
      <c r="RU111" s="845"/>
      <c r="RV111" s="853"/>
      <c r="RW111" s="853"/>
      <c r="RX111" s="964"/>
      <c r="RY111" s="845"/>
      <c r="RZ111" s="853"/>
      <c r="SA111" s="853"/>
      <c r="SB111" s="964"/>
      <c r="SC111" s="845"/>
      <c r="SD111" s="853"/>
      <c r="SE111" s="853"/>
      <c r="SF111" s="964"/>
      <c r="SG111" s="845"/>
      <c r="SH111" s="853"/>
      <c r="SI111" s="853"/>
      <c r="SJ111" s="964"/>
      <c r="SK111" s="845"/>
      <c r="SL111" s="853"/>
      <c r="SM111" s="853"/>
      <c r="SN111" s="964"/>
      <c r="SO111" s="845"/>
      <c r="SP111" s="853"/>
      <c r="SQ111" s="853"/>
      <c r="SR111" s="964"/>
      <c r="SS111" s="845"/>
      <c r="ST111" s="853"/>
      <c r="SU111" s="853"/>
      <c r="SV111" s="964"/>
      <c r="SW111" s="845"/>
      <c r="SX111" s="853"/>
      <c r="SY111" s="853"/>
      <c r="SZ111" s="964"/>
      <c r="TA111" s="845"/>
      <c r="TB111" s="853"/>
      <c r="TC111" s="853"/>
      <c r="TD111" s="964"/>
      <c r="TE111" s="845"/>
      <c r="TF111" s="853"/>
      <c r="TG111" s="853"/>
      <c r="TH111" s="964"/>
      <c r="TI111" s="845"/>
      <c r="TJ111" s="853"/>
      <c r="TK111" s="853"/>
      <c r="TL111" s="964"/>
      <c r="TM111" s="845"/>
      <c r="TN111" s="853"/>
      <c r="TO111" s="853"/>
      <c r="TP111" s="964"/>
      <c r="TQ111" s="845"/>
      <c r="TR111" s="853"/>
      <c r="TS111" s="853"/>
      <c r="TT111" s="964"/>
      <c r="TU111" s="845"/>
      <c r="TV111" s="853"/>
      <c r="TW111" s="853"/>
      <c r="TX111" s="964"/>
      <c r="TY111" s="845"/>
      <c r="TZ111" s="853"/>
      <c r="UA111" s="853"/>
      <c r="UB111" s="964"/>
      <c r="UC111" s="845"/>
      <c r="UD111" s="853"/>
      <c r="UE111" s="853"/>
      <c r="UF111" s="964"/>
      <c r="UG111" s="845"/>
      <c r="UH111" s="853"/>
      <c r="UI111" s="853"/>
      <c r="UJ111" s="964"/>
      <c r="UK111" s="845"/>
      <c r="UL111" s="853"/>
      <c r="UM111" s="853"/>
      <c r="UN111" s="964"/>
      <c r="UO111" s="845"/>
      <c r="UP111" s="853"/>
      <c r="UQ111" s="853"/>
      <c r="UR111" s="964"/>
      <c r="US111" s="845"/>
      <c r="UT111" s="853"/>
      <c r="UU111" s="853"/>
      <c r="UV111" s="964"/>
      <c r="UW111" s="845"/>
      <c r="UX111" s="853"/>
      <c r="UY111" s="853"/>
      <c r="UZ111" s="964"/>
      <c r="VA111" s="845"/>
      <c r="VB111" s="853"/>
      <c r="VC111" s="853"/>
      <c r="VD111" s="964"/>
      <c r="VE111" s="845"/>
      <c r="VF111" s="853"/>
      <c r="VG111" s="853"/>
      <c r="VH111" s="964"/>
      <c r="VI111" s="845"/>
      <c r="VJ111" s="853"/>
      <c r="VK111" s="853"/>
      <c r="VL111" s="964"/>
      <c r="VM111" s="845"/>
      <c r="VN111" s="853"/>
      <c r="VO111" s="853"/>
      <c r="VP111" s="964"/>
      <c r="VQ111" s="845"/>
      <c r="VR111" s="853"/>
      <c r="VS111" s="853"/>
      <c r="VT111" s="964"/>
      <c r="VU111" s="845"/>
      <c r="VV111" s="853"/>
      <c r="VW111" s="853"/>
      <c r="VX111" s="964"/>
      <c r="VY111" s="845"/>
      <c r="VZ111" s="853"/>
      <c r="WA111" s="853"/>
      <c r="WB111" s="964"/>
      <c r="WC111" s="845"/>
      <c r="WD111" s="853"/>
      <c r="WE111" s="853"/>
      <c r="WF111" s="964"/>
      <c r="WG111" s="845"/>
      <c r="WH111" s="853"/>
      <c r="WI111" s="853"/>
      <c r="WJ111" s="964"/>
      <c r="WK111" s="845"/>
      <c r="WL111" s="853"/>
      <c r="WM111" s="853"/>
      <c r="WN111" s="964"/>
      <c r="WO111" s="845"/>
      <c r="WP111" s="853"/>
      <c r="WQ111" s="853"/>
      <c r="WR111" s="964"/>
      <c r="WS111" s="845"/>
      <c r="WT111" s="853"/>
      <c r="WU111" s="853"/>
      <c r="WV111" s="964"/>
      <c r="WW111" s="845"/>
      <c r="WX111" s="853"/>
      <c r="WY111" s="853"/>
      <c r="WZ111" s="964"/>
      <c r="XA111" s="845"/>
      <c r="XB111" s="853"/>
      <c r="XC111" s="853"/>
      <c r="XD111" s="964"/>
      <c r="XE111" s="845"/>
      <c r="XF111" s="853"/>
      <c r="XG111" s="853"/>
      <c r="XH111" s="964"/>
      <c r="XI111" s="845"/>
      <c r="XJ111" s="853"/>
      <c r="XK111" s="853"/>
      <c r="XL111" s="964"/>
      <c r="XM111" s="845"/>
      <c r="XN111" s="853"/>
      <c r="XO111" s="853"/>
      <c r="XP111" s="964"/>
      <c r="XQ111" s="845"/>
      <c r="XR111" s="853"/>
      <c r="XS111" s="853"/>
      <c r="XT111" s="964"/>
      <c r="XU111" s="845"/>
      <c r="XV111" s="853"/>
      <c r="XW111" s="853"/>
      <c r="XX111" s="964"/>
      <c r="XY111" s="845"/>
      <c r="XZ111" s="853"/>
      <c r="YA111" s="853"/>
      <c r="YB111" s="964"/>
      <c r="YC111" s="845"/>
      <c r="YD111" s="853"/>
      <c r="YE111" s="853"/>
      <c r="YF111" s="964"/>
      <c r="YG111" s="845"/>
      <c r="YH111" s="853"/>
      <c r="YI111" s="853"/>
      <c r="YJ111" s="964"/>
      <c r="YK111" s="845"/>
      <c r="YL111" s="853"/>
      <c r="YM111" s="853"/>
      <c r="YN111" s="964"/>
      <c r="YO111" s="845"/>
      <c r="YP111" s="853"/>
      <c r="YQ111" s="853"/>
      <c r="YR111" s="964"/>
      <c r="YS111" s="845"/>
      <c r="YT111" s="853"/>
      <c r="YU111" s="853"/>
      <c r="YV111" s="964"/>
      <c r="YW111" s="845"/>
      <c r="YX111" s="853"/>
      <c r="YY111" s="853"/>
      <c r="YZ111" s="964"/>
      <c r="ZA111" s="845"/>
      <c r="ZB111" s="853"/>
      <c r="ZC111" s="853"/>
      <c r="ZD111" s="964"/>
      <c r="ZE111" s="845"/>
      <c r="ZF111" s="853"/>
      <c r="ZG111" s="853"/>
      <c r="ZH111" s="964"/>
      <c r="ZI111" s="845"/>
      <c r="ZJ111" s="853"/>
      <c r="ZK111" s="853"/>
      <c r="ZL111" s="964"/>
      <c r="ZM111" s="845"/>
      <c r="ZN111" s="853"/>
      <c r="ZO111" s="853"/>
      <c r="ZP111" s="964"/>
      <c r="ZQ111" s="845"/>
      <c r="ZR111" s="853"/>
      <c r="ZS111" s="853"/>
      <c r="ZT111" s="964"/>
      <c r="ZU111" s="845"/>
      <c r="ZV111" s="853"/>
      <c r="ZW111" s="853"/>
      <c r="ZX111" s="964"/>
      <c r="ZY111" s="845"/>
      <c r="ZZ111" s="853"/>
      <c r="AAA111" s="853"/>
      <c r="AAB111" s="964"/>
      <c r="AAC111" s="845"/>
      <c r="AAD111" s="853"/>
      <c r="AAE111" s="853"/>
      <c r="AAF111" s="964"/>
      <c r="AAG111" s="845"/>
      <c r="AAH111" s="853"/>
      <c r="AAI111" s="853"/>
      <c r="AAJ111" s="964"/>
      <c r="AAK111" s="845"/>
      <c r="AAL111" s="853"/>
      <c r="AAM111" s="853"/>
      <c r="AAN111" s="964"/>
      <c r="AAO111" s="845"/>
      <c r="AAP111" s="853"/>
      <c r="AAQ111" s="853"/>
      <c r="AAR111" s="964"/>
      <c r="AAS111" s="845"/>
      <c r="AAT111" s="853"/>
      <c r="AAU111" s="853"/>
      <c r="AAV111" s="964"/>
      <c r="AAW111" s="845"/>
      <c r="AAX111" s="853"/>
      <c r="AAY111" s="853"/>
      <c r="AAZ111" s="964"/>
      <c r="ABA111" s="845"/>
      <c r="ABB111" s="853"/>
      <c r="ABC111" s="853"/>
      <c r="ABD111" s="964"/>
      <c r="ABE111" s="845"/>
      <c r="ABF111" s="853"/>
      <c r="ABG111" s="853"/>
      <c r="ABH111" s="964"/>
      <c r="ABI111" s="845"/>
      <c r="ABJ111" s="853"/>
      <c r="ABK111" s="853"/>
      <c r="ABL111" s="964"/>
      <c r="ABM111" s="845"/>
      <c r="ABN111" s="853"/>
      <c r="ABO111" s="853"/>
      <c r="ABP111" s="964"/>
      <c r="ABQ111" s="845"/>
      <c r="ABR111" s="853"/>
      <c r="ABS111" s="853"/>
      <c r="ABT111" s="964"/>
      <c r="ABU111" s="845"/>
      <c r="ABV111" s="853"/>
      <c r="ABW111" s="853"/>
      <c r="ABX111" s="964"/>
      <c r="ABY111" s="845"/>
      <c r="ABZ111" s="853"/>
      <c r="ACA111" s="853"/>
      <c r="ACB111" s="964"/>
      <c r="ACC111" s="845"/>
      <c r="ACD111" s="853"/>
      <c r="ACE111" s="853"/>
      <c r="ACF111" s="964"/>
      <c r="ACG111" s="845"/>
      <c r="ACH111" s="853"/>
      <c r="ACI111" s="853"/>
      <c r="ACJ111" s="964"/>
      <c r="ACK111" s="845"/>
      <c r="ACL111" s="853"/>
      <c r="ACM111" s="853"/>
      <c r="ACN111" s="964"/>
      <c r="ACO111" s="845"/>
      <c r="ACP111" s="853"/>
      <c r="ACQ111" s="853"/>
      <c r="ACR111" s="964"/>
      <c r="ACS111" s="845"/>
      <c r="ACT111" s="853"/>
      <c r="ACU111" s="853"/>
      <c r="ACV111" s="964"/>
      <c r="ACW111" s="845"/>
      <c r="ACX111" s="853"/>
      <c r="ACY111" s="853"/>
      <c r="ACZ111" s="964"/>
      <c r="ADA111" s="845"/>
      <c r="ADB111" s="853"/>
      <c r="ADC111" s="853"/>
      <c r="ADD111" s="964"/>
      <c r="ADE111" s="845"/>
      <c r="ADF111" s="853"/>
      <c r="ADG111" s="853"/>
      <c r="ADH111" s="964"/>
      <c r="ADI111" s="845"/>
      <c r="ADJ111" s="853"/>
      <c r="ADK111" s="853"/>
      <c r="ADL111" s="964"/>
      <c r="ADM111" s="845"/>
      <c r="ADN111" s="853"/>
      <c r="ADO111" s="853"/>
      <c r="ADP111" s="964"/>
      <c r="ADQ111" s="845"/>
      <c r="ADR111" s="853"/>
      <c r="ADS111" s="853"/>
      <c r="ADT111" s="964"/>
      <c r="ADU111" s="845"/>
      <c r="ADV111" s="853"/>
      <c r="ADW111" s="853"/>
      <c r="ADX111" s="964"/>
      <c r="ADY111" s="845"/>
      <c r="ADZ111" s="853"/>
      <c r="AEA111" s="853"/>
      <c r="AEB111" s="964"/>
      <c r="AEC111" s="845"/>
      <c r="AED111" s="853"/>
      <c r="AEE111" s="853"/>
      <c r="AEF111" s="964"/>
      <c r="AEG111" s="845"/>
      <c r="AEH111" s="853"/>
      <c r="AEI111" s="853"/>
      <c r="AEJ111" s="964"/>
      <c r="AEK111" s="845"/>
      <c r="AEL111" s="853"/>
      <c r="AEM111" s="853"/>
      <c r="AEN111" s="964"/>
      <c r="AEO111" s="845"/>
      <c r="AEP111" s="853"/>
      <c r="AEQ111" s="853"/>
      <c r="AER111" s="964"/>
      <c r="AES111" s="845"/>
      <c r="AET111" s="853"/>
      <c r="AEU111" s="853"/>
      <c r="AEV111" s="964"/>
      <c r="AEW111" s="845"/>
      <c r="AEX111" s="853"/>
      <c r="AEY111" s="853"/>
      <c r="AEZ111" s="964"/>
      <c r="AFA111" s="845"/>
      <c r="AFB111" s="853"/>
      <c r="AFC111" s="853"/>
      <c r="AFD111" s="964"/>
      <c r="AFE111" s="845"/>
      <c r="AFF111" s="853"/>
      <c r="AFG111" s="853"/>
      <c r="AFH111" s="964"/>
      <c r="AFI111" s="845"/>
      <c r="AFJ111" s="853"/>
      <c r="AFK111" s="853"/>
      <c r="AFL111" s="964"/>
      <c r="AFM111" s="845"/>
      <c r="AFN111" s="853"/>
      <c r="AFO111" s="853"/>
      <c r="AFP111" s="964"/>
      <c r="AFQ111" s="845"/>
      <c r="AFR111" s="853"/>
      <c r="AFS111" s="853"/>
      <c r="AFT111" s="964"/>
      <c r="AFU111" s="845"/>
      <c r="AFV111" s="853"/>
      <c r="AFW111" s="853"/>
      <c r="AFX111" s="964"/>
      <c r="AFY111" s="845"/>
      <c r="AFZ111" s="853"/>
      <c r="AGA111" s="853"/>
      <c r="AGB111" s="964"/>
      <c r="AGC111" s="845"/>
      <c r="AGD111" s="853"/>
      <c r="AGE111" s="853"/>
      <c r="AGF111" s="964"/>
      <c r="AGG111" s="845"/>
      <c r="AGH111" s="853"/>
      <c r="AGI111" s="853"/>
      <c r="AGJ111" s="964"/>
      <c r="AGK111" s="845"/>
      <c r="AGL111" s="853"/>
      <c r="AGM111" s="853"/>
      <c r="AGN111" s="964"/>
      <c r="AGO111" s="845"/>
      <c r="AGP111" s="853"/>
      <c r="AGQ111" s="853"/>
      <c r="AGR111" s="964"/>
      <c r="AGS111" s="845"/>
      <c r="AGT111" s="853"/>
      <c r="AGU111" s="853"/>
      <c r="AGV111" s="964"/>
      <c r="AGW111" s="845"/>
      <c r="AGX111" s="853"/>
      <c r="AGY111" s="853"/>
      <c r="AGZ111" s="964"/>
      <c r="AHA111" s="845"/>
      <c r="AHB111" s="853"/>
      <c r="AHC111" s="853"/>
      <c r="AHD111" s="964"/>
      <c r="AHE111" s="845"/>
      <c r="AHF111" s="853"/>
      <c r="AHG111" s="853"/>
      <c r="AHH111" s="964"/>
      <c r="AHI111" s="845"/>
      <c r="AHJ111" s="853"/>
      <c r="AHK111" s="853"/>
      <c r="AHL111" s="964"/>
      <c r="AHM111" s="845"/>
      <c r="AHN111" s="853"/>
      <c r="AHO111" s="853"/>
      <c r="AHP111" s="964"/>
      <c r="AHQ111" s="845"/>
      <c r="AHR111" s="853"/>
      <c r="AHS111" s="853"/>
      <c r="AHT111" s="964"/>
      <c r="AHU111" s="845"/>
      <c r="AHV111" s="853"/>
      <c r="AHW111" s="853"/>
      <c r="AHX111" s="964"/>
      <c r="AHY111" s="845"/>
      <c r="AHZ111" s="853"/>
      <c r="AIA111" s="853"/>
      <c r="AIB111" s="964"/>
      <c r="AIC111" s="845"/>
      <c r="AID111" s="853"/>
      <c r="AIE111" s="853"/>
      <c r="AIF111" s="964"/>
      <c r="AIG111" s="845"/>
      <c r="AIH111" s="853"/>
      <c r="AII111" s="853"/>
      <c r="AIJ111" s="964"/>
      <c r="AIK111" s="845"/>
      <c r="AIL111" s="853"/>
      <c r="AIM111" s="853"/>
      <c r="AIN111" s="964"/>
      <c r="AIO111" s="845"/>
      <c r="AIP111" s="853"/>
      <c r="AIQ111" s="853"/>
      <c r="AIR111" s="964"/>
      <c r="AIS111" s="845"/>
      <c r="AIT111" s="853"/>
      <c r="AIU111" s="853"/>
      <c r="AIV111" s="964"/>
      <c r="AIW111" s="845"/>
      <c r="AIX111" s="853"/>
      <c r="AIY111" s="853"/>
      <c r="AIZ111" s="964"/>
      <c r="AJA111" s="845"/>
      <c r="AJB111" s="853"/>
      <c r="AJC111" s="853"/>
      <c r="AJD111" s="964"/>
      <c r="AJE111" s="845"/>
      <c r="AJF111" s="853"/>
      <c r="AJG111" s="853"/>
      <c r="AJH111" s="964"/>
      <c r="AJI111" s="845"/>
      <c r="AJJ111" s="853"/>
      <c r="AJK111" s="853"/>
      <c r="AJL111" s="964"/>
      <c r="AJM111" s="845"/>
      <c r="AJN111" s="853"/>
      <c r="AJO111" s="853"/>
      <c r="AJP111" s="964"/>
      <c r="AJQ111" s="845"/>
      <c r="AJR111" s="853"/>
      <c r="AJS111" s="853"/>
      <c r="AJT111" s="964"/>
      <c r="AJU111" s="845"/>
      <c r="AJV111" s="853"/>
      <c r="AJW111" s="853"/>
      <c r="AJX111" s="964"/>
      <c r="AJY111" s="845"/>
      <c r="AJZ111" s="853"/>
      <c r="AKA111" s="853"/>
      <c r="AKB111" s="964"/>
      <c r="AKC111" s="845"/>
      <c r="AKD111" s="853"/>
      <c r="AKE111" s="853"/>
      <c r="AKF111" s="964"/>
      <c r="AKG111" s="845"/>
      <c r="AKH111" s="853"/>
      <c r="AKI111" s="853"/>
      <c r="AKJ111" s="964"/>
      <c r="AKK111" s="845"/>
      <c r="AKL111" s="853"/>
      <c r="AKM111" s="853"/>
      <c r="AKN111" s="964"/>
      <c r="AKO111" s="845"/>
      <c r="AKP111" s="853"/>
      <c r="AKQ111" s="853"/>
      <c r="AKR111" s="964"/>
      <c r="AKS111" s="845"/>
      <c r="AKT111" s="853"/>
      <c r="AKU111" s="853"/>
      <c r="AKV111" s="964"/>
      <c r="AKW111" s="845"/>
      <c r="AKX111" s="853"/>
      <c r="AKY111" s="853"/>
      <c r="AKZ111" s="964"/>
      <c r="ALA111" s="845"/>
      <c r="ALB111" s="853"/>
      <c r="ALC111" s="853"/>
      <c r="ALD111" s="964"/>
      <c r="ALE111" s="845"/>
      <c r="ALF111" s="853"/>
      <c r="ALG111" s="853"/>
      <c r="ALH111" s="964"/>
      <c r="ALI111" s="845"/>
      <c r="ALJ111" s="853"/>
      <c r="ALK111" s="853"/>
      <c r="ALL111" s="964"/>
      <c r="ALM111" s="845"/>
      <c r="ALN111" s="853"/>
      <c r="ALO111" s="853"/>
      <c r="ALP111" s="964"/>
      <c r="ALQ111" s="845"/>
      <c r="ALR111" s="853"/>
      <c r="ALS111" s="853"/>
      <c r="ALT111" s="964"/>
      <c r="ALU111" s="845"/>
      <c r="ALV111" s="853"/>
      <c r="ALW111" s="853"/>
      <c r="ALX111" s="964"/>
      <c r="ALY111" s="845"/>
      <c r="ALZ111" s="853"/>
      <c r="AMA111" s="853"/>
      <c r="AMB111" s="964"/>
      <c r="AMC111" s="845"/>
      <c r="AMD111" s="853"/>
      <c r="AME111" s="853"/>
      <c r="AMF111" s="964"/>
      <c r="AMG111" s="845"/>
      <c r="AMH111" s="853"/>
      <c r="AMI111" s="853"/>
      <c r="AMJ111" s="964"/>
      <c r="AMK111" s="845"/>
      <c r="AML111" s="853"/>
      <c r="AMM111" s="853"/>
      <c r="AMN111" s="964"/>
      <c r="AMO111" s="845"/>
      <c r="AMP111" s="853"/>
      <c r="AMQ111" s="853"/>
      <c r="AMR111" s="964"/>
      <c r="AMS111" s="845"/>
      <c r="AMT111" s="853"/>
      <c r="AMU111" s="853"/>
      <c r="AMV111" s="964"/>
      <c r="AMW111" s="845"/>
      <c r="AMX111" s="853"/>
      <c r="AMY111" s="853"/>
      <c r="AMZ111" s="964"/>
      <c r="ANA111" s="845"/>
      <c r="ANB111" s="853"/>
      <c r="ANC111" s="853"/>
      <c r="AND111" s="964"/>
      <c r="ANE111" s="845"/>
      <c r="ANF111" s="853"/>
      <c r="ANG111" s="853"/>
      <c r="ANH111" s="964"/>
      <c r="ANI111" s="845"/>
      <c r="ANJ111" s="853"/>
      <c r="ANK111" s="853"/>
      <c r="ANL111" s="964"/>
      <c r="ANM111" s="845"/>
      <c r="ANN111" s="853"/>
      <c r="ANO111" s="853"/>
      <c r="ANP111" s="964"/>
      <c r="ANQ111" s="845"/>
      <c r="ANR111" s="853"/>
      <c r="ANS111" s="853"/>
      <c r="ANT111" s="964"/>
      <c r="ANU111" s="845"/>
      <c r="ANV111" s="853"/>
      <c r="ANW111" s="853"/>
      <c r="ANX111" s="964"/>
      <c r="ANY111" s="845"/>
      <c r="ANZ111" s="853"/>
      <c r="AOA111" s="853"/>
      <c r="AOB111" s="964"/>
      <c r="AOC111" s="845"/>
      <c r="AOD111" s="853"/>
      <c r="AOE111" s="853"/>
      <c r="AOF111" s="964"/>
      <c r="AOG111" s="845"/>
      <c r="AOH111" s="853"/>
      <c r="AOI111" s="853"/>
      <c r="AOJ111" s="964"/>
      <c r="AOK111" s="845"/>
      <c r="AOL111" s="853"/>
      <c r="AOM111" s="853"/>
      <c r="AON111" s="964"/>
      <c r="AOO111" s="845"/>
      <c r="AOP111" s="853"/>
      <c r="AOQ111" s="853"/>
      <c r="AOR111" s="964"/>
      <c r="AOS111" s="845"/>
      <c r="AOT111" s="853"/>
      <c r="AOU111" s="853"/>
      <c r="AOV111" s="964"/>
      <c r="AOW111" s="845"/>
      <c r="AOX111" s="853"/>
      <c r="AOY111" s="853"/>
      <c r="AOZ111" s="964"/>
      <c r="APA111" s="845"/>
      <c r="APB111" s="853"/>
      <c r="APC111" s="853"/>
      <c r="APD111" s="964"/>
      <c r="APE111" s="845"/>
      <c r="APF111" s="853"/>
      <c r="APG111" s="853"/>
      <c r="APH111" s="964"/>
      <c r="API111" s="845"/>
      <c r="APJ111" s="853"/>
      <c r="APK111" s="853"/>
      <c r="APL111" s="964"/>
      <c r="APM111" s="845"/>
      <c r="APN111" s="853"/>
      <c r="APO111" s="853"/>
      <c r="APP111" s="964"/>
      <c r="APQ111" s="845"/>
      <c r="APR111" s="853"/>
      <c r="APS111" s="853"/>
      <c r="APT111" s="964"/>
      <c r="APU111" s="845"/>
      <c r="APV111" s="853"/>
      <c r="APW111" s="853"/>
      <c r="APX111" s="964"/>
      <c r="APY111" s="845"/>
      <c r="APZ111" s="853"/>
      <c r="AQA111" s="853"/>
      <c r="AQB111" s="964"/>
      <c r="AQC111" s="845"/>
      <c r="AQD111" s="853"/>
      <c r="AQE111" s="853"/>
      <c r="AQF111" s="964"/>
      <c r="AQG111" s="845"/>
      <c r="AQH111" s="853"/>
      <c r="AQI111" s="853"/>
      <c r="AQJ111" s="964"/>
      <c r="AQK111" s="845"/>
      <c r="AQL111" s="853"/>
      <c r="AQM111" s="853"/>
      <c r="AQN111" s="964"/>
      <c r="AQO111" s="845"/>
      <c r="AQP111" s="853"/>
      <c r="AQQ111" s="853"/>
      <c r="AQR111" s="964"/>
      <c r="AQS111" s="845"/>
      <c r="AQT111" s="853"/>
      <c r="AQU111" s="853"/>
      <c r="AQV111" s="964"/>
      <c r="AQW111" s="845"/>
      <c r="AQX111" s="853"/>
      <c r="AQY111" s="853"/>
      <c r="AQZ111" s="964"/>
      <c r="ARA111" s="845"/>
      <c r="ARB111" s="853"/>
      <c r="ARC111" s="853"/>
      <c r="ARD111" s="964"/>
      <c r="ARE111" s="845"/>
      <c r="ARF111" s="853"/>
      <c r="ARG111" s="853"/>
      <c r="ARH111" s="964"/>
      <c r="ARI111" s="845"/>
      <c r="ARJ111" s="853"/>
      <c r="ARK111" s="853"/>
      <c r="ARL111" s="964"/>
      <c r="ARM111" s="845"/>
      <c r="ARN111" s="853"/>
      <c r="ARO111" s="853"/>
      <c r="ARP111" s="964"/>
      <c r="ARQ111" s="845"/>
      <c r="ARR111" s="853"/>
      <c r="ARS111" s="853"/>
      <c r="ART111" s="964"/>
      <c r="ARU111" s="845"/>
      <c r="ARV111" s="853"/>
      <c r="ARW111" s="853"/>
      <c r="ARX111" s="964"/>
      <c r="ARY111" s="845"/>
      <c r="ARZ111" s="853"/>
      <c r="ASA111" s="853"/>
      <c r="ASB111" s="964"/>
      <c r="ASC111" s="845"/>
      <c r="ASD111" s="853"/>
      <c r="ASE111" s="853"/>
      <c r="ASF111" s="964"/>
      <c r="ASG111" s="845"/>
      <c r="ASH111" s="853"/>
      <c r="ASI111" s="853"/>
      <c r="ASJ111" s="964"/>
      <c r="ASK111" s="845"/>
      <c r="ASL111" s="853"/>
      <c r="ASM111" s="853"/>
      <c r="ASN111" s="964"/>
      <c r="ASO111" s="845"/>
      <c r="ASP111" s="853"/>
      <c r="ASQ111" s="853"/>
      <c r="ASR111" s="964"/>
      <c r="ASS111" s="845"/>
      <c r="AST111" s="853"/>
      <c r="ASU111" s="853"/>
      <c r="ASV111" s="964"/>
      <c r="ASW111" s="845"/>
      <c r="ASX111" s="853"/>
      <c r="ASY111" s="853"/>
      <c r="ASZ111" s="964"/>
      <c r="ATA111" s="845"/>
      <c r="ATB111" s="853"/>
      <c r="ATC111" s="853"/>
      <c r="ATD111" s="964"/>
      <c r="ATE111" s="845"/>
      <c r="ATF111" s="853"/>
      <c r="ATG111" s="853"/>
      <c r="ATH111" s="964"/>
      <c r="ATI111" s="845"/>
      <c r="ATJ111" s="853"/>
      <c r="ATK111" s="853"/>
      <c r="ATL111" s="964"/>
      <c r="ATM111" s="845"/>
      <c r="ATN111" s="853"/>
      <c r="ATO111" s="853"/>
      <c r="ATP111" s="964"/>
      <c r="ATQ111" s="845"/>
      <c r="ATR111" s="853"/>
      <c r="ATS111" s="853"/>
      <c r="ATT111" s="964"/>
      <c r="ATU111" s="845"/>
      <c r="ATV111" s="853"/>
      <c r="ATW111" s="853"/>
      <c r="ATX111" s="964"/>
      <c r="ATY111" s="845"/>
      <c r="ATZ111" s="853"/>
      <c r="AUA111" s="853"/>
      <c r="AUB111" s="964"/>
      <c r="AUC111" s="845"/>
      <c r="AUD111" s="853"/>
      <c r="AUE111" s="853"/>
      <c r="AUF111" s="964"/>
      <c r="AUG111" s="845"/>
      <c r="AUH111" s="853"/>
      <c r="AUI111" s="853"/>
      <c r="AUJ111" s="964"/>
      <c r="AUK111" s="845"/>
      <c r="AUL111" s="853"/>
      <c r="AUM111" s="853"/>
      <c r="AUN111" s="964"/>
      <c r="AUO111" s="845"/>
      <c r="AUP111" s="853"/>
      <c r="AUQ111" s="853"/>
      <c r="AUR111" s="964"/>
      <c r="AUS111" s="845"/>
      <c r="AUT111" s="853"/>
      <c r="AUU111" s="853"/>
      <c r="AUV111" s="964"/>
      <c r="AUW111" s="845"/>
      <c r="AUX111" s="853"/>
      <c r="AUY111" s="853"/>
      <c r="AUZ111" s="964"/>
      <c r="AVA111" s="845"/>
      <c r="AVB111" s="853"/>
      <c r="AVC111" s="853"/>
      <c r="AVD111" s="964"/>
      <c r="AVE111" s="845"/>
      <c r="AVF111" s="853"/>
      <c r="AVG111" s="853"/>
      <c r="AVH111" s="964"/>
      <c r="AVI111" s="845"/>
      <c r="AVJ111" s="853"/>
      <c r="AVK111" s="853"/>
      <c r="AVL111" s="964"/>
      <c r="AVM111" s="845"/>
      <c r="AVN111" s="853"/>
      <c r="AVO111" s="853"/>
      <c r="AVP111" s="964"/>
      <c r="AVQ111" s="845"/>
      <c r="AVR111" s="853"/>
      <c r="AVS111" s="853"/>
      <c r="AVT111" s="964"/>
      <c r="AVU111" s="845"/>
      <c r="AVV111" s="853"/>
      <c r="AVW111" s="853"/>
      <c r="AVX111" s="964"/>
      <c r="AVY111" s="845"/>
      <c r="AVZ111" s="853"/>
      <c r="AWA111" s="853"/>
      <c r="AWB111" s="964"/>
      <c r="AWC111" s="845"/>
      <c r="AWD111" s="853"/>
      <c r="AWE111" s="853"/>
      <c r="AWF111" s="964"/>
      <c r="AWG111" s="845"/>
      <c r="AWH111" s="853"/>
      <c r="AWI111" s="853"/>
      <c r="AWJ111" s="964"/>
      <c r="AWK111" s="845"/>
      <c r="AWL111" s="853"/>
      <c r="AWM111" s="853"/>
      <c r="AWN111" s="964"/>
      <c r="AWO111" s="845"/>
      <c r="AWP111" s="853"/>
      <c r="AWQ111" s="853"/>
      <c r="AWR111" s="964"/>
      <c r="AWS111" s="845"/>
      <c r="AWT111" s="853"/>
      <c r="AWU111" s="853"/>
      <c r="AWV111" s="964"/>
      <c r="AWW111" s="845"/>
      <c r="AWX111" s="853"/>
      <c r="AWY111" s="853"/>
      <c r="AWZ111" s="964"/>
      <c r="AXA111" s="845"/>
      <c r="AXB111" s="853"/>
      <c r="AXC111" s="853"/>
      <c r="AXD111" s="964"/>
      <c r="AXE111" s="845"/>
      <c r="AXF111" s="853"/>
      <c r="AXG111" s="853"/>
      <c r="AXH111" s="964"/>
      <c r="AXI111" s="845"/>
      <c r="AXJ111" s="853"/>
      <c r="AXK111" s="853"/>
      <c r="AXL111" s="964"/>
      <c r="AXM111" s="845"/>
      <c r="AXN111" s="853"/>
      <c r="AXO111" s="853"/>
      <c r="AXP111" s="964"/>
      <c r="AXQ111" s="845"/>
      <c r="AXR111" s="853"/>
      <c r="AXS111" s="853"/>
      <c r="AXT111" s="964"/>
      <c r="AXU111" s="845"/>
      <c r="AXV111" s="853"/>
      <c r="AXW111" s="853"/>
      <c r="AXX111" s="964"/>
      <c r="AXY111" s="845"/>
      <c r="AXZ111" s="853"/>
      <c r="AYA111" s="853"/>
      <c r="AYB111" s="964"/>
      <c r="AYC111" s="845"/>
      <c r="AYD111" s="853"/>
      <c r="AYE111" s="853"/>
      <c r="AYF111" s="964"/>
      <c r="AYG111" s="845"/>
      <c r="AYH111" s="853"/>
      <c r="AYI111" s="853"/>
      <c r="AYJ111" s="964"/>
      <c r="AYK111" s="845"/>
      <c r="AYL111" s="853"/>
      <c r="AYM111" s="853"/>
      <c r="AYN111" s="964"/>
      <c r="AYO111" s="845"/>
      <c r="AYP111" s="853"/>
      <c r="AYQ111" s="853"/>
      <c r="AYR111" s="964"/>
      <c r="AYS111" s="845"/>
      <c r="AYT111" s="853"/>
      <c r="AYU111" s="853"/>
      <c r="AYV111" s="964"/>
      <c r="AYW111" s="845"/>
      <c r="AYX111" s="853"/>
      <c r="AYY111" s="853"/>
      <c r="AYZ111" s="964"/>
      <c r="AZA111" s="845"/>
      <c r="AZB111" s="853"/>
      <c r="AZC111" s="853"/>
      <c r="AZD111" s="964"/>
      <c r="AZE111" s="845"/>
      <c r="AZF111" s="853"/>
      <c r="AZG111" s="853"/>
      <c r="AZH111" s="964"/>
      <c r="AZI111" s="845"/>
      <c r="AZJ111" s="853"/>
      <c r="AZK111" s="853"/>
      <c r="AZL111" s="964"/>
      <c r="AZM111" s="845"/>
      <c r="AZN111" s="853"/>
      <c r="AZO111" s="853"/>
      <c r="AZP111" s="964"/>
      <c r="AZQ111" s="845"/>
      <c r="AZR111" s="853"/>
      <c r="AZS111" s="853"/>
      <c r="AZT111" s="964"/>
      <c r="AZU111" s="845"/>
      <c r="AZV111" s="853"/>
      <c r="AZW111" s="853"/>
      <c r="AZX111" s="964"/>
      <c r="AZY111" s="845"/>
      <c r="AZZ111" s="853"/>
      <c r="BAA111" s="853"/>
      <c r="BAB111" s="964"/>
      <c r="BAC111" s="845"/>
      <c r="BAD111" s="853"/>
      <c r="BAE111" s="853"/>
      <c r="BAF111" s="964"/>
      <c r="BAG111" s="845"/>
      <c r="BAH111" s="853"/>
      <c r="BAI111" s="853"/>
      <c r="BAJ111" s="964"/>
      <c r="BAK111" s="845"/>
      <c r="BAL111" s="853"/>
      <c r="BAM111" s="853"/>
      <c r="BAN111" s="964"/>
      <c r="BAO111" s="845"/>
      <c r="BAP111" s="853"/>
      <c r="BAQ111" s="853"/>
      <c r="BAR111" s="964"/>
      <c r="BAS111" s="845"/>
      <c r="BAT111" s="853"/>
      <c r="BAU111" s="853"/>
      <c r="BAV111" s="964"/>
      <c r="BAW111" s="845"/>
      <c r="BAX111" s="853"/>
      <c r="BAY111" s="853"/>
      <c r="BAZ111" s="964"/>
      <c r="BBA111" s="845"/>
      <c r="BBB111" s="853"/>
      <c r="BBC111" s="853"/>
      <c r="BBD111" s="964"/>
      <c r="BBE111" s="845"/>
      <c r="BBF111" s="853"/>
      <c r="BBG111" s="853"/>
      <c r="BBH111" s="964"/>
      <c r="BBI111" s="845"/>
      <c r="BBJ111" s="853"/>
      <c r="BBK111" s="853"/>
      <c r="BBL111" s="964"/>
      <c r="BBM111" s="845"/>
      <c r="BBN111" s="853"/>
      <c r="BBO111" s="853"/>
      <c r="BBP111" s="964"/>
      <c r="BBQ111" s="845"/>
      <c r="BBR111" s="853"/>
      <c r="BBS111" s="853"/>
      <c r="BBT111" s="964"/>
      <c r="BBU111" s="845"/>
      <c r="BBV111" s="853"/>
      <c r="BBW111" s="853"/>
      <c r="BBX111" s="964"/>
      <c r="BBY111" s="845"/>
      <c r="BBZ111" s="853"/>
      <c r="BCA111" s="853"/>
      <c r="BCB111" s="964"/>
      <c r="BCC111" s="845"/>
      <c r="BCD111" s="853"/>
      <c r="BCE111" s="853"/>
      <c r="BCF111" s="964"/>
      <c r="BCG111" s="845"/>
      <c r="BCH111" s="853"/>
      <c r="BCI111" s="853"/>
      <c r="BCJ111" s="964"/>
      <c r="BCK111" s="845"/>
      <c r="BCL111" s="853"/>
      <c r="BCM111" s="853"/>
      <c r="BCN111" s="964"/>
      <c r="BCO111" s="845"/>
      <c r="BCP111" s="853"/>
      <c r="BCQ111" s="853"/>
      <c r="BCR111" s="964"/>
      <c r="BCS111" s="845"/>
      <c r="BCT111" s="853"/>
      <c r="BCU111" s="853"/>
      <c r="BCV111" s="964"/>
      <c r="BCW111" s="845"/>
      <c r="BCX111" s="853"/>
      <c r="BCY111" s="853"/>
      <c r="BCZ111" s="964"/>
      <c r="BDA111" s="845"/>
      <c r="BDB111" s="853"/>
      <c r="BDC111" s="853"/>
      <c r="BDD111" s="964"/>
      <c r="BDE111" s="845"/>
      <c r="BDF111" s="853"/>
      <c r="BDG111" s="853"/>
      <c r="BDH111" s="964"/>
      <c r="BDI111" s="845"/>
      <c r="BDJ111" s="853"/>
      <c r="BDK111" s="853"/>
      <c r="BDL111" s="964"/>
      <c r="BDM111" s="845"/>
      <c r="BDN111" s="853"/>
      <c r="BDO111" s="853"/>
      <c r="BDP111" s="964"/>
      <c r="BDQ111" s="845"/>
      <c r="BDR111" s="853"/>
      <c r="BDS111" s="853"/>
      <c r="BDT111" s="964"/>
      <c r="BDU111" s="845"/>
      <c r="BDV111" s="853"/>
      <c r="BDW111" s="853"/>
      <c r="BDX111" s="964"/>
      <c r="BDY111" s="845"/>
      <c r="BDZ111" s="853"/>
      <c r="BEA111" s="853"/>
      <c r="BEB111" s="964"/>
      <c r="BEC111" s="845"/>
      <c r="BED111" s="853"/>
      <c r="BEE111" s="853"/>
      <c r="BEF111" s="964"/>
      <c r="BEG111" s="845"/>
      <c r="BEH111" s="853"/>
      <c r="BEI111" s="853"/>
      <c r="BEJ111" s="964"/>
      <c r="BEK111" s="845"/>
      <c r="BEL111" s="853"/>
      <c r="BEM111" s="853"/>
      <c r="BEN111" s="964"/>
      <c r="BEO111" s="845"/>
      <c r="BEP111" s="853"/>
      <c r="BEQ111" s="853"/>
      <c r="BER111" s="964"/>
      <c r="BES111" s="845"/>
      <c r="BET111" s="853"/>
      <c r="BEU111" s="853"/>
      <c r="BEV111" s="964"/>
      <c r="BEW111" s="845"/>
      <c r="BEX111" s="853"/>
      <c r="BEY111" s="853"/>
      <c r="BEZ111" s="964"/>
      <c r="BFA111" s="845"/>
      <c r="BFB111" s="853"/>
      <c r="BFC111" s="853"/>
      <c r="BFD111" s="964"/>
      <c r="BFE111" s="845"/>
      <c r="BFF111" s="853"/>
      <c r="BFG111" s="853"/>
      <c r="BFH111" s="964"/>
      <c r="BFI111" s="845"/>
      <c r="BFJ111" s="853"/>
      <c r="BFK111" s="853"/>
      <c r="BFL111" s="964"/>
      <c r="BFM111" s="845"/>
      <c r="BFN111" s="853"/>
      <c r="BFO111" s="853"/>
      <c r="BFP111" s="964"/>
      <c r="BFQ111" s="845"/>
      <c r="BFR111" s="853"/>
      <c r="BFS111" s="853"/>
      <c r="BFT111" s="964"/>
      <c r="BFU111" s="845"/>
      <c r="BFV111" s="853"/>
      <c r="BFW111" s="853"/>
      <c r="BFX111" s="964"/>
      <c r="BFY111" s="845"/>
      <c r="BFZ111" s="853"/>
      <c r="BGA111" s="853"/>
      <c r="BGB111" s="964"/>
      <c r="BGC111" s="845"/>
      <c r="BGD111" s="853"/>
      <c r="BGE111" s="853"/>
      <c r="BGF111" s="964"/>
      <c r="BGG111" s="845"/>
      <c r="BGH111" s="853"/>
      <c r="BGI111" s="853"/>
      <c r="BGJ111" s="964"/>
      <c r="BGK111" s="845"/>
      <c r="BGL111" s="853"/>
      <c r="BGM111" s="853"/>
      <c r="BGN111" s="964"/>
      <c r="BGO111" s="845"/>
      <c r="BGP111" s="853"/>
      <c r="BGQ111" s="853"/>
      <c r="BGR111" s="964"/>
      <c r="BGS111" s="845"/>
      <c r="BGT111" s="853"/>
      <c r="BGU111" s="853"/>
      <c r="BGV111" s="964"/>
      <c r="BGW111" s="845"/>
      <c r="BGX111" s="853"/>
      <c r="BGY111" s="853"/>
      <c r="BGZ111" s="964"/>
      <c r="BHA111" s="845"/>
      <c r="BHB111" s="853"/>
      <c r="BHC111" s="853"/>
      <c r="BHD111" s="964"/>
      <c r="BHE111" s="845"/>
      <c r="BHF111" s="853"/>
      <c r="BHG111" s="853"/>
      <c r="BHH111" s="964"/>
      <c r="BHI111" s="845"/>
      <c r="BHJ111" s="853"/>
      <c r="BHK111" s="853"/>
      <c r="BHL111" s="964"/>
      <c r="BHM111" s="845"/>
      <c r="BHN111" s="853"/>
      <c r="BHO111" s="853"/>
      <c r="BHP111" s="964"/>
      <c r="BHQ111" s="845"/>
      <c r="BHR111" s="853"/>
      <c r="BHS111" s="853"/>
      <c r="BHT111" s="964"/>
      <c r="BHU111" s="845"/>
      <c r="BHV111" s="853"/>
      <c r="BHW111" s="853"/>
      <c r="BHX111" s="964"/>
      <c r="BHY111" s="845"/>
      <c r="BHZ111" s="853"/>
      <c r="BIA111" s="853"/>
      <c r="BIB111" s="964"/>
      <c r="BIC111" s="845"/>
      <c r="BID111" s="853"/>
      <c r="BIE111" s="853"/>
      <c r="BIF111" s="964"/>
      <c r="BIG111" s="845"/>
      <c r="BIH111" s="853"/>
      <c r="BII111" s="853"/>
      <c r="BIJ111" s="964"/>
      <c r="BIK111" s="845"/>
      <c r="BIL111" s="853"/>
      <c r="BIM111" s="853"/>
      <c r="BIN111" s="964"/>
      <c r="BIO111" s="845"/>
      <c r="BIP111" s="853"/>
      <c r="BIQ111" s="853"/>
      <c r="BIR111" s="964"/>
      <c r="BIS111" s="845"/>
      <c r="BIT111" s="853"/>
      <c r="BIU111" s="853"/>
      <c r="BIV111" s="964"/>
      <c r="BIW111" s="845"/>
      <c r="BIX111" s="853"/>
      <c r="BIY111" s="853"/>
      <c r="BIZ111" s="964"/>
      <c r="BJA111" s="845"/>
      <c r="BJB111" s="853"/>
      <c r="BJC111" s="853"/>
      <c r="BJD111" s="964"/>
      <c r="BJE111" s="845"/>
      <c r="BJF111" s="853"/>
      <c r="BJG111" s="853"/>
      <c r="BJH111" s="964"/>
      <c r="BJI111" s="845"/>
      <c r="BJJ111" s="853"/>
      <c r="BJK111" s="853"/>
      <c r="BJL111" s="964"/>
      <c r="BJM111" s="845"/>
      <c r="BJN111" s="853"/>
      <c r="BJO111" s="853"/>
      <c r="BJP111" s="964"/>
      <c r="BJQ111" s="845"/>
      <c r="BJR111" s="853"/>
      <c r="BJS111" s="853"/>
      <c r="BJT111" s="964"/>
      <c r="BJU111" s="845"/>
      <c r="BJV111" s="853"/>
      <c r="BJW111" s="853"/>
      <c r="BJX111" s="964"/>
      <c r="BJY111" s="845"/>
      <c r="BJZ111" s="853"/>
      <c r="BKA111" s="853"/>
      <c r="BKB111" s="964"/>
      <c r="BKC111" s="845"/>
      <c r="BKD111" s="853"/>
      <c r="BKE111" s="853"/>
      <c r="BKF111" s="964"/>
      <c r="BKG111" s="845"/>
      <c r="BKH111" s="853"/>
      <c r="BKI111" s="853"/>
      <c r="BKJ111" s="964"/>
      <c r="BKK111" s="845"/>
      <c r="BKL111" s="853"/>
      <c r="BKM111" s="853"/>
      <c r="BKN111" s="964"/>
      <c r="BKO111" s="845"/>
      <c r="BKP111" s="853"/>
      <c r="BKQ111" s="853"/>
      <c r="BKR111" s="964"/>
      <c r="BKS111" s="845"/>
      <c r="BKT111" s="853"/>
      <c r="BKU111" s="853"/>
      <c r="BKV111" s="964"/>
      <c r="BKW111" s="845"/>
      <c r="BKX111" s="853"/>
      <c r="BKY111" s="853"/>
      <c r="BKZ111" s="964"/>
      <c r="BLA111" s="845"/>
      <c r="BLB111" s="853"/>
      <c r="BLC111" s="853"/>
      <c r="BLD111" s="964"/>
      <c r="BLE111" s="845"/>
      <c r="BLF111" s="853"/>
      <c r="BLG111" s="853"/>
      <c r="BLH111" s="964"/>
      <c r="BLI111" s="845"/>
      <c r="BLJ111" s="853"/>
      <c r="BLK111" s="853"/>
      <c r="BLL111" s="964"/>
      <c r="BLM111" s="845"/>
      <c r="BLN111" s="853"/>
      <c r="BLO111" s="853"/>
      <c r="BLP111" s="964"/>
      <c r="BLQ111" s="845"/>
      <c r="BLR111" s="853"/>
      <c r="BLS111" s="853"/>
      <c r="BLT111" s="964"/>
      <c r="BLU111" s="845"/>
      <c r="BLV111" s="853"/>
      <c r="BLW111" s="853"/>
      <c r="BLX111" s="964"/>
      <c r="BLY111" s="845"/>
      <c r="BLZ111" s="853"/>
      <c r="BMA111" s="853"/>
      <c r="BMB111" s="964"/>
      <c r="BMC111" s="845"/>
      <c r="BMD111" s="853"/>
      <c r="BME111" s="853"/>
      <c r="BMF111" s="964"/>
      <c r="BMG111" s="845"/>
      <c r="BMH111" s="853"/>
      <c r="BMI111" s="853"/>
      <c r="BMJ111" s="964"/>
      <c r="BMK111" s="845"/>
      <c r="BML111" s="853"/>
      <c r="BMM111" s="853"/>
      <c r="BMN111" s="964"/>
      <c r="BMO111" s="845"/>
      <c r="BMP111" s="853"/>
      <c r="BMQ111" s="853"/>
      <c r="BMR111" s="964"/>
      <c r="BMS111" s="845"/>
      <c r="BMT111" s="853"/>
      <c r="BMU111" s="853"/>
      <c r="BMV111" s="964"/>
      <c r="BMW111" s="845"/>
      <c r="BMX111" s="853"/>
      <c r="BMY111" s="853"/>
      <c r="BMZ111" s="964"/>
      <c r="BNA111" s="845"/>
      <c r="BNB111" s="853"/>
      <c r="BNC111" s="853"/>
      <c r="BND111" s="964"/>
      <c r="BNE111" s="845"/>
      <c r="BNF111" s="853"/>
      <c r="BNG111" s="853"/>
      <c r="BNH111" s="964"/>
      <c r="BNI111" s="845"/>
      <c r="BNJ111" s="853"/>
      <c r="BNK111" s="853"/>
      <c r="BNL111" s="964"/>
      <c r="BNM111" s="845"/>
      <c r="BNN111" s="853"/>
      <c r="BNO111" s="853"/>
      <c r="BNP111" s="964"/>
      <c r="BNQ111" s="845"/>
      <c r="BNR111" s="853"/>
      <c r="BNS111" s="853"/>
      <c r="BNT111" s="964"/>
      <c r="BNU111" s="845"/>
      <c r="BNV111" s="853"/>
      <c r="BNW111" s="853"/>
      <c r="BNX111" s="964"/>
      <c r="BNY111" s="845"/>
      <c r="BNZ111" s="853"/>
      <c r="BOA111" s="853"/>
      <c r="BOB111" s="964"/>
      <c r="BOC111" s="845"/>
      <c r="BOD111" s="853"/>
      <c r="BOE111" s="853"/>
      <c r="BOF111" s="964"/>
      <c r="BOG111" s="845"/>
      <c r="BOH111" s="853"/>
      <c r="BOI111" s="853"/>
      <c r="BOJ111" s="964"/>
      <c r="BOK111" s="845"/>
      <c r="BOL111" s="853"/>
      <c r="BOM111" s="853"/>
      <c r="BON111" s="964"/>
      <c r="BOO111" s="845"/>
      <c r="BOP111" s="853"/>
      <c r="BOQ111" s="853"/>
      <c r="BOR111" s="964"/>
      <c r="BOS111" s="845"/>
      <c r="BOT111" s="853"/>
      <c r="BOU111" s="853"/>
      <c r="BOV111" s="964"/>
      <c r="BOW111" s="845"/>
      <c r="BOX111" s="853"/>
      <c r="BOY111" s="853"/>
      <c r="BOZ111" s="964"/>
      <c r="BPA111" s="845"/>
      <c r="BPB111" s="853"/>
      <c r="BPC111" s="853"/>
      <c r="BPD111" s="964"/>
      <c r="BPE111" s="845"/>
      <c r="BPF111" s="853"/>
      <c r="BPG111" s="853"/>
      <c r="BPH111" s="964"/>
      <c r="BPI111" s="845"/>
      <c r="BPJ111" s="853"/>
      <c r="BPK111" s="853"/>
      <c r="BPL111" s="964"/>
      <c r="BPM111" s="845"/>
      <c r="BPN111" s="853"/>
      <c r="BPO111" s="853"/>
      <c r="BPP111" s="964"/>
      <c r="BPQ111" s="845"/>
      <c r="BPR111" s="853"/>
      <c r="BPS111" s="853"/>
      <c r="BPT111" s="964"/>
      <c r="BPU111" s="845"/>
      <c r="BPV111" s="853"/>
      <c r="BPW111" s="853"/>
      <c r="BPX111" s="964"/>
      <c r="BPY111" s="845"/>
      <c r="BPZ111" s="853"/>
      <c r="BQA111" s="853"/>
      <c r="BQB111" s="964"/>
      <c r="BQC111" s="845"/>
      <c r="BQD111" s="853"/>
      <c r="BQE111" s="853"/>
      <c r="BQF111" s="964"/>
      <c r="BQG111" s="845"/>
      <c r="BQH111" s="853"/>
      <c r="BQI111" s="853"/>
      <c r="BQJ111" s="964"/>
      <c r="BQK111" s="845"/>
      <c r="BQL111" s="853"/>
      <c r="BQM111" s="853"/>
      <c r="BQN111" s="964"/>
      <c r="BQO111" s="845"/>
      <c r="BQP111" s="853"/>
      <c r="BQQ111" s="853"/>
      <c r="BQR111" s="964"/>
      <c r="BQS111" s="845"/>
      <c r="BQT111" s="853"/>
      <c r="BQU111" s="853"/>
      <c r="BQV111" s="964"/>
      <c r="BQW111" s="845"/>
      <c r="BQX111" s="853"/>
      <c r="BQY111" s="853"/>
      <c r="BQZ111" s="964"/>
      <c r="BRA111" s="845"/>
      <c r="BRB111" s="853"/>
      <c r="BRC111" s="853"/>
      <c r="BRD111" s="964"/>
      <c r="BRE111" s="845"/>
      <c r="BRF111" s="853"/>
      <c r="BRG111" s="853"/>
      <c r="BRH111" s="964"/>
      <c r="BRI111" s="845"/>
      <c r="BRJ111" s="853"/>
      <c r="BRK111" s="853"/>
      <c r="BRL111" s="964"/>
      <c r="BRM111" s="845"/>
      <c r="BRN111" s="853"/>
      <c r="BRO111" s="853"/>
      <c r="BRP111" s="964"/>
      <c r="BRQ111" s="845"/>
      <c r="BRR111" s="853"/>
      <c r="BRS111" s="853"/>
      <c r="BRT111" s="964"/>
      <c r="BRU111" s="845"/>
      <c r="BRV111" s="853"/>
      <c r="BRW111" s="853"/>
      <c r="BRX111" s="964"/>
      <c r="BRY111" s="845"/>
      <c r="BRZ111" s="853"/>
      <c r="BSA111" s="853"/>
      <c r="BSB111" s="964"/>
      <c r="BSC111" s="845"/>
      <c r="BSD111" s="853"/>
      <c r="BSE111" s="853"/>
      <c r="BSF111" s="964"/>
      <c r="BSG111" s="845"/>
      <c r="BSH111" s="853"/>
      <c r="BSI111" s="853"/>
      <c r="BSJ111" s="964"/>
      <c r="BSK111" s="845"/>
      <c r="BSL111" s="853"/>
      <c r="BSM111" s="853"/>
      <c r="BSN111" s="964"/>
      <c r="BSO111" s="845"/>
      <c r="BSP111" s="853"/>
      <c r="BSQ111" s="853"/>
      <c r="BSR111" s="964"/>
      <c r="BSS111" s="845"/>
      <c r="BST111" s="853"/>
      <c r="BSU111" s="853"/>
      <c r="BSV111" s="964"/>
      <c r="BSW111" s="845"/>
      <c r="BSX111" s="853"/>
      <c r="BSY111" s="853"/>
      <c r="BSZ111" s="964"/>
      <c r="BTA111" s="845"/>
      <c r="BTB111" s="853"/>
      <c r="BTC111" s="853"/>
      <c r="BTD111" s="964"/>
      <c r="BTE111" s="845"/>
      <c r="BTF111" s="853"/>
      <c r="BTG111" s="853"/>
      <c r="BTH111" s="964"/>
      <c r="BTI111" s="845"/>
      <c r="BTJ111" s="853"/>
      <c r="BTK111" s="853"/>
      <c r="BTL111" s="964"/>
      <c r="BTM111" s="845"/>
      <c r="BTN111" s="853"/>
      <c r="BTO111" s="853"/>
      <c r="BTP111" s="964"/>
      <c r="BTQ111" s="845"/>
      <c r="BTR111" s="853"/>
      <c r="BTS111" s="853"/>
      <c r="BTT111" s="964"/>
      <c r="BTU111" s="845"/>
      <c r="BTV111" s="853"/>
      <c r="BTW111" s="853"/>
      <c r="BTX111" s="964"/>
      <c r="BTY111" s="845"/>
      <c r="BTZ111" s="853"/>
      <c r="BUA111" s="853"/>
      <c r="BUB111" s="964"/>
      <c r="BUC111" s="845"/>
      <c r="BUD111" s="853"/>
      <c r="BUE111" s="853"/>
      <c r="BUF111" s="964"/>
      <c r="BUG111" s="845"/>
      <c r="BUH111" s="853"/>
      <c r="BUI111" s="853"/>
      <c r="BUJ111" s="964"/>
      <c r="BUK111" s="845"/>
      <c r="BUL111" s="853"/>
      <c r="BUM111" s="853"/>
      <c r="BUN111" s="964"/>
      <c r="BUO111" s="845"/>
      <c r="BUP111" s="853"/>
      <c r="BUQ111" s="853"/>
      <c r="BUR111" s="964"/>
      <c r="BUS111" s="845"/>
      <c r="BUT111" s="853"/>
      <c r="BUU111" s="853"/>
      <c r="BUV111" s="964"/>
      <c r="BUW111" s="845"/>
      <c r="BUX111" s="853"/>
      <c r="BUY111" s="853"/>
      <c r="BUZ111" s="964"/>
      <c r="BVA111" s="845"/>
      <c r="BVB111" s="853"/>
      <c r="BVC111" s="853"/>
      <c r="BVD111" s="964"/>
      <c r="BVE111" s="845"/>
      <c r="BVF111" s="853"/>
      <c r="BVG111" s="853"/>
      <c r="BVH111" s="964"/>
      <c r="BVI111" s="845"/>
      <c r="BVJ111" s="853"/>
      <c r="BVK111" s="853"/>
      <c r="BVL111" s="964"/>
      <c r="BVM111" s="845"/>
      <c r="BVN111" s="853"/>
      <c r="BVO111" s="853"/>
      <c r="BVP111" s="964"/>
      <c r="BVQ111" s="845"/>
      <c r="BVR111" s="853"/>
      <c r="BVS111" s="853"/>
      <c r="BVT111" s="964"/>
      <c r="BVU111" s="845"/>
      <c r="BVV111" s="853"/>
      <c r="BVW111" s="853"/>
      <c r="BVX111" s="964"/>
      <c r="BVY111" s="845"/>
      <c r="BVZ111" s="853"/>
      <c r="BWA111" s="853"/>
      <c r="BWB111" s="964"/>
      <c r="BWC111" s="845"/>
      <c r="BWD111" s="853"/>
      <c r="BWE111" s="853"/>
      <c r="BWF111" s="964"/>
      <c r="BWG111" s="845"/>
      <c r="BWH111" s="853"/>
      <c r="BWI111" s="853"/>
      <c r="BWJ111" s="964"/>
      <c r="BWK111" s="845"/>
      <c r="BWL111" s="853"/>
      <c r="BWM111" s="853"/>
      <c r="BWN111" s="964"/>
      <c r="BWO111" s="845"/>
      <c r="BWP111" s="853"/>
      <c r="BWQ111" s="853"/>
      <c r="BWR111" s="964"/>
      <c r="BWS111" s="845"/>
      <c r="BWT111" s="853"/>
      <c r="BWU111" s="853"/>
      <c r="BWV111" s="964"/>
      <c r="BWW111" s="845"/>
      <c r="BWX111" s="853"/>
      <c r="BWY111" s="853"/>
      <c r="BWZ111" s="964"/>
      <c r="BXA111" s="845"/>
      <c r="BXB111" s="853"/>
      <c r="BXC111" s="853"/>
      <c r="BXD111" s="964"/>
      <c r="BXE111" s="845"/>
      <c r="BXF111" s="853"/>
      <c r="BXG111" s="853"/>
      <c r="BXH111" s="964"/>
      <c r="BXI111" s="845"/>
      <c r="BXJ111" s="853"/>
      <c r="BXK111" s="853"/>
      <c r="BXL111" s="964"/>
      <c r="BXM111" s="845"/>
      <c r="BXN111" s="853"/>
      <c r="BXO111" s="853"/>
      <c r="BXP111" s="964"/>
      <c r="BXQ111" s="845"/>
      <c r="BXR111" s="853"/>
      <c r="BXS111" s="853"/>
      <c r="BXT111" s="964"/>
      <c r="BXU111" s="845"/>
      <c r="BXV111" s="853"/>
      <c r="BXW111" s="853"/>
      <c r="BXX111" s="964"/>
      <c r="BXY111" s="845"/>
      <c r="BXZ111" s="853"/>
      <c r="BYA111" s="853"/>
      <c r="BYB111" s="964"/>
      <c r="BYC111" s="845"/>
      <c r="BYD111" s="853"/>
      <c r="BYE111" s="853"/>
      <c r="BYF111" s="964"/>
      <c r="BYG111" s="845"/>
      <c r="BYH111" s="853"/>
      <c r="BYI111" s="853"/>
      <c r="BYJ111" s="964"/>
      <c r="BYK111" s="845"/>
      <c r="BYL111" s="853"/>
      <c r="BYM111" s="853"/>
      <c r="BYN111" s="964"/>
      <c r="BYO111" s="845"/>
      <c r="BYP111" s="853"/>
      <c r="BYQ111" s="853"/>
      <c r="BYR111" s="964"/>
      <c r="BYS111" s="845"/>
      <c r="BYT111" s="853"/>
      <c r="BYU111" s="853"/>
      <c r="BYV111" s="964"/>
      <c r="BYW111" s="845"/>
      <c r="BYX111" s="853"/>
      <c r="BYY111" s="853"/>
      <c r="BYZ111" s="964"/>
      <c r="BZA111" s="845"/>
      <c r="BZB111" s="853"/>
      <c r="BZC111" s="853"/>
      <c r="BZD111" s="964"/>
      <c r="BZE111" s="845"/>
      <c r="BZF111" s="853"/>
      <c r="BZG111" s="853"/>
      <c r="BZH111" s="964"/>
      <c r="BZI111" s="845"/>
      <c r="BZJ111" s="853"/>
      <c r="BZK111" s="853"/>
      <c r="BZL111" s="964"/>
      <c r="BZM111" s="845"/>
      <c r="BZN111" s="853"/>
      <c r="BZO111" s="853"/>
      <c r="BZP111" s="964"/>
      <c r="BZQ111" s="845"/>
      <c r="BZR111" s="853"/>
      <c r="BZS111" s="853"/>
      <c r="BZT111" s="964"/>
      <c r="BZU111" s="845"/>
      <c r="BZV111" s="853"/>
      <c r="BZW111" s="853"/>
      <c r="BZX111" s="964"/>
      <c r="BZY111" s="845"/>
      <c r="BZZ111" s="853"/>
      <c r="CAA111" s="853"/>
      <c r="CAB111" s="964"/>
      <c r="CAC111" s="845"/>
      <c r="CAD111" s="853"/>
      <c r="CAE111" s="853"/>
      <c r="CAF111" s="964"/>
      <c r="CAG111" s="845"/>
      <c r="CAH111" s="853"/>
      <c r="CAI111" s="853"/>
      <c r="CAJ111" s="964"/>
      <c r="CAK111" s="845"/>
      <c r="CAL111" s="853"/>
      <c r="CAM111" s="853"/>
      <c r="CAN111" s="964"/>
      <c r="CAO111" s="845"/>
      <c r="CAP111" s="853"/>
      <c r="CAQ111" s="853"/>
      <c r="CAR111" s="964"/>
      <c r="CAS111" s="845"/>
      <c r="CAT111" s="853"/>
      <c r="CAU111" s="853"/>
      <c r="CAV111" s="964"/>
      <c r="CAW111" s="845"/>
      <c r="CAX111" s="853"/>
      <c r="CAY111" s="853"/>
      <c r="CAZ111" s="964"/>
      <c r="CBA111" s="845"/>
      <c r="CBB111" s="853"/>
      <c r="CBC111" s="853"/>
      <c r="CBD111" s="964"/>
      <c r="CBE111" s="845"/>
      <c r="CBF111" s="853"/>
      <c r="CBG111" s="853"/>
      <c r="CBH111" s="964"/>
      <c r="CBI111" s="845"/>
      <c r="CBJ111" s="853"/>
      <c r="CBK111" s="853"/>
      <c r="CBL111" s="964"/>
      <c r="CBM111" s="845"/>
      <c r="CBN111" s="853"/>
      <c r="CBO111" s="853"/>
      <c r="CBP111" s="964"/>
      <c r="CBQ111" s="845"/>
      <c r="CBR111" s="853"/>
      <c r="CBS111" s="853"/>
      <c r="CBT111" s="964"/>
      <c r="CBU111" s="845"/>
      <c r="CBV111" s="853"/>
      <c r="CBW111" s="853"/>
      <c r="CBX111" s="964"/>
      <c r="CBY111" s="845"/>
      <c r="CBZ111" s="853"/>
      <c r="CCA111" s="853"/>
      <c r="CCB111" s="964"/>
      <c r="CCC111" s="845"/>
      <c r="CCD111" s="853"/>
      <c r="CCE111" s="853"/>
      <c r="CCF111" s="964"/>
      <c r="CCG111" s="845"/>
      <c r="CCH111" s="853"/>
      <c r="CCI111" s="853"/>
      <c r="CCJ111" s="964"/>
      <c r="CCK111" s="845"/>
      <c r="CCL111" s="853"/>
      <c r="CCM111" s="853"/>
      <c r="CCN111" s="964"/>
      <c r="CCO111" s="845"/>
      <c r="CCP111" s="853"/>
      <c r="CCQ111" s="853"/>
      <c r="CCR111" s="964"/>
      <c r="CCS111" s="845"/>
      <c r="CCT111" s="853"/>
      <c r="CCU111" s="853"/>
      <c r="CCV111" s="964"/>
      <c r="CCW111" s="845"/>
      <c r="CCX111" s="853"/>
      <c r="CCY111" s="853"/>
      <c r="CCZ111" s="964"/>
      <c r="CDA111" s="845"/>
      <c r="CDB111" s="853"/>
      <c r="CDC111" s="853"/>
      <c r="CDD111" s="964"/>
      <c r="CDE111" s="845"/>
      <c r="CDF111" s="853"/>
      <c r="CDG111" s="853"/>
      <c r="CDH111" s="964"/>
      <c r="CDI111" s="845"/>
      <c r="CDJ111" s="853"/>
      <c r="CDK111" s="853"/>
      <c r="CDL111" s="964"/>
      <c r="CDM111" s="845"/>
      <c r="CDN111" s="853"/>
      <c r="CDO111" s="853"/>
      <c r="CDP111" s="964"/>
      <c r="CDQ111" s="845"/>
      <c r="CDR111" s="853"/>
      <c r="CDS111" s="853"/>
      <c r="CDT111" s="964"/>
      <c r="CDU111" s="845"/>
      <c r="CDV111" s="853"/>
      <c r="CDW111" s="853"/>
      <c r="CDX111" s="964"/>
      <c r="CDY111" s="845"/>
      <c r="CDZ111" s="853"/>
      <c r="CEA111" s="853"/>
      <c r="CEB111" s="964"/>
      <c r="CEC111" s="845"/>
      <c r="CED111" s="853"/>
      <c r="CEE111" s="853"/>
      <c r="CEF111" s="964"/>
      <c r="CEG111" s="845"/>
      <c r="CEH111" s="853"/>
      <c r="CEI111" s="853"/>
      <c r="CEJ111" s="964"/>
      <c r="CEK111" s="845"/>
      <c r="CEL111" s="853"/>
      <c r="CEM111" s="853"/>
      <c r="CEN111" s="964"/>
      <c r="CEO111" s="845"/>
      <c r="CEP111" s="853"/>
      <c r="CEQ111" s="853"/>
      <c r="CER111" s="964"/>
      <c r="CES111" s="845"/>
      <c r="CET111" s="853"/>
      <c r="CEU111" s="853"/>
      <c r="CEV111" s="964"/>
      <c r="CEW111" s="845"/>
      <c r="CEX111" s="853"/>
      <c r="CEY111" s="853"/>
      <c r="CEZ111" s="964"/>
      <c r="CFA111" s="845"/>
      <c r="CFB111" s="853"/>
      <c r="CFC111" s="853"/>
      <c r="CFD111" s="964"/>
      <c r="CFE111" s="845"/>
      <c r="CFF111" s="853"/>
      <c r="CFG111" s="853"/>
      <c r="CFH111" s="964"/>
      <c r="CFI111" s="845"/>
      <c r="CFJ111" s="853"/>
      <c r="CFK111" s="853"/>
      <c r="CFL111" s="964"/>
      <c r="CFM111" s="845"/>
      <c r="CFN111" s="853"/>
      <c r="CFO111" s="853"/>
      <c r="CFP111" s="964"/>
      <c r="CFQ111" s="845"/>
      <c r="CFR111" s="853"/>
      <c r="CFS111" s="853"/>
      <c r="CFT111" s="964"/>
      <c r="CFU111" s="845"/>
      <c r="CFV111" s="853"/>
      <c r="CFW111" s="853"/>
      <c r="CFX111" s="964"/>
      <c r="CFY111" s="845"/>
      <c r="CFZ111" s="853"/>
      <c r="CGA111" s="853"/>
      <c r="CGB111" s="964"/>
      <c r="CGC111" s="845"/>
      <c r="CGD111" s="853"/>
      <c r="CGE111" s="853"/>
      <c r="CGF111" s="964"/>
      <c r="CGG111" s="845"/>
      <c r="CGH111" s="853"/>
      <c r="CGI111" s="853"/>
      <c r="CGJ111" s="964"/>
      <c r="CGK111" s="845"/>
      <c r="CGL111" s="853"/>
      <c r="CGM111" s="853"/>
      <c r="CGN111" s="964"/>
      <c r="CGO111" s="845"/>
      <c r="CGP111" s="853"/>
      <c r="CGQ111" s="853"/>
      <c r="CGR111" s="964"/>
      <c r="CGS111" s="845"/>
      <c r="CGT111" s="853"/>
      <c r="CGU111" s="853"/>
      <c r="CGV111" s="964"/>
      <c r="CGW111" s="845"/>
      <c r="CGX111" s="853"/>
      <c r="CGY111" s="853"/>
      <c r="CGZ111" s="964"/>
      <c r="CHA111" s="845"/>
      <c r="CHB111" s="853"/>
      <c r="CHC111" s="853"/>
      <c r="CHD111" s="964"/>
      <c r="CHE111" s="845"/>
      <c r="CHF111" s="853"/>
      <c r="CHG111" s="853"/>
      <c r="CHH111" s="964"/>
      <c r="CHI111" s="845"/>
      <c r="CHJ111" s="853"/>
      <c r="CHK111" s="853"/>
      <c r="CHL111" s="964"/>
      <c r="CHM111" s="845"/>
      <c r="CHN111" s="853"/>
      <c r="CHO111" s="853"/>
      <c r="CHP111" s="964"/>
      <c r="CHQ111" s="845"/>
      <c r="CHR111" s="853"/>
      <c r="CHS111" s="853"/>
      <c r="CHT111" s="964"/>
      <c r="CHU111" s="845"/>
      <c r="CHV111" s="853"/>
      <c r="CHW111" s="853"/>
      <c r="CHX111" s="964"/>
      <c r="CHY111" s="845"/>
      <c r="CHZ111" s="853"/>
      <c r="CIA111" s="853"/>
      <c r="CIB111" s="964"/>
      <c r="CIC111" s="845"/>
      <c r="CID111" s="853"/>
      <c r="CIE111" s="853"/>
      <c r="CIF111" s="964"/>
      <c r="CIG111" s="845"/>
      <c r="CIH111" s="853"/>
      <c r="CII111" s="853"/>
      <c r="CIJ111" s="964"/>
      <c r="CIK111" s="845"/>
      <c r="CIL111" s="853"/>
      <c r="CIM111" s="853"/>
      <c r="CIN111" s="964"/>
      <c r="CIO111" s="845"/>
      <c r="CIP111" s="853"/>
      <c r="CIQ111" s="853"/>
      <c r="CIR111" s="964"/>
      <c r="CIS111" s="845"/>
      <c r="CIT111" s="853"/>
      <c r="CIU111" s="853"/>
      <c r="CIV111" s="964"/>
      <c r="CIW111" s="845"/>
      <c r="CIX111" s="853"/>
      <c r="CIY111" s="853"/>
      <c r="CIZ111" s="964"/>
      <c r="CJA111" s="845"/>
      <c r="CJB111" s="853"/>
      <c r="CJC111" s="853"/>
      <c r="CJD111" s="964"/>
      <c r="CJE111" s="845"/>
      <c r="CJF111" s="853"/>
      <c r="CJG111" s="853"/>
      <c r="CJH111" s="964"/>
      <c r="CJI111" s="845"/>
      <c r="CJJ111" s="853"/>
      <c r="CJK111" s="853"/>
      <c r="CJL111" s="964"/>
      <c r="CJM111" s="845"/>
      <c r="CJN111" s="853"/>
      <c r="CJO111" s="853"/>
      <c r="CJP111" s="964"/>
      <c r="CJQ111" s="845"/>
      <c r="CJR111" s="853"/>
      <c r="CJS111" s="853"/>
      <c r="CJT111" s="964"/>
      <c r="CJU111" s="845"/>
      <c r="CJV111" s="853"/>
      <c r="CJW111" s="853"/>
      <c r="CJX111" s="964"/>
      <c r="CJY111" s="845"/>
      <c r="CJZ111" s="853"/>
      <c r="CKA111" s="853"/>
      <c r="CKB111" s="964"/>
      <c r="CKC111" s="845"/>
      <c r="CKD111" s="853"/>
      <c r="CKE111" s="853"/>
      <c r="CKF111" s="964"/>
      <c r="CKG111" s="845"/>
      <c r="CKH111" s="853"/>
      <c r="CKI111" s="853"/>
      <c r="CKJ111" s="964"/>
      <c r="CKK111" s="845"/>
      <c r="CKL111" s="853"/>
      <c r="CKM111" s="853"/>
      <c r="CKN111" s="964"/>
      <c r="CKO111" s="845"/>
      <c r="CKP111" s="853"/>
      <c r="CKQ111" s="853"/>
      <c r="CKR111" s="964"/>
      <c r="CKS111" s="845"/>
      <c r="CKT111" s="853"/>
      <c r="CKU111" s="853"/>
      <c r="CKV111" s="964"/>
      <c r="CKW111" s="845"/>
      <c r="CKX111" s="853"/>
      <c r="CKY111" s="853"/>
      <c r="CKZ111" s="964"/>
      <c r="CLA111" s="845"/>
      <c r="CLB111" s="853"/>
      <c r="CLC111" s="853"/>
      <c r="CLD111" s="964"/>
      <c r="CLE111" s="845"/>
      <c r="CLF111" s="853"/>
      <c r="CLG111" s="853"/>
      <c r="CLH111" s="964"/>
      <c r="CLI111" s="845"/>
      <c r="CLJ111" s="853"/>
      <c r="CLK111" s="853"/>
      <c r="CLL111" s="964"/>
      <c r="CLM111" s="845"/>
      <c r="CLN111" s="853"/>
      <c r="CLO111" s="853"/>
      <c r="CLP111" s="964"/>
      <c r="CLQ111" s="845"/>
      <c r="CLR111" s="853"/>
      <c r="CLS111" s="853"/>
      <c r="CLT111" s="964"/>
      <c r="CLU111" s="845"/>
      <c r="CLV111" s="853"/>
      <c r="CLW111" s="853"/>
      <c r="CLX111" s="964"/>
      <c r="CLY111" s="845"/>
      <c r="CLZ111" s="853"/>
      <c r="CMA111" s="853"/>
      <c r="CMB111" s="964"/>
      <c r="CMC111" s="845"/>
      <c r="CMD111" s="853"/>
      <c r="CME111" s="853"/>
      <c r="CMF111" s="964"/>
      <c r="CMG111" s="845"/>
      <c r="CMH111" s="853"/>
      <c r="CMI111" s="853"/>
      <c r="CMJ111" s="964"/>
      <c r="CMK111" s="845"/>
      <c r="CML111" s="853"/>
      <c r="CMM111" s="853"/>
      <c r="CMN111" s="964"/>
      <c r="CMO111" s="845"/>
      <c r="CMP111" s="853"/>
      <c r="CMQ111" s="853"/>
      <c r="CMR111" s="964"/>
      <c r="CMS111" s="845"/>
      <c r="CMT111" s="853"/>
      <c r="CMU111" s="853"/>
      <c r="CMV111" s="964"/>
      <c r="CMW111" s="845"/>
      <c r="CMX111" s="853"/>
      <c r="CMY111" s="853"/>
      <c r="CMZ111" s="964"/>
      <c r="CNA111" s="845"/>
      <c r="CNB111" s="853"/>
      <c r="CNC111" s="853"/>
      <c r="CND111" s="964"/>
      <c r="CNE111" s="845"/>
      <c r="CNF111" s="853"/>
      <c r="CNG111" s="853"/>
      <c r="CNH111" s="964"/>
      <c r="CNI111" s="845"/>
      <c r="CNJ111" s="853"/>
      <c r="CNK111" s="853"/>
      <c r="CNL111" s="964"/>
      <c r="CNM111" s="845"/>
      <c r="CNN111" s="853"/>
      <c r="CNO111" s="853"/>
      <c r="CNP111" s="964"/>
      <c r="CNQ111" s="845"/>
      <c r="CNR111" s="853"/>
      <c r="CNS111" s="853"/>
      <c r="CNT111" s="964"/>
      <c r="CNU111" s="845"/>
      <c r="CNV111" s="853"/>
      <c r="CNW111" s="853"/>
      <c r="CNX111" s="964"/>
      <c r="CNY111" s="845"/>
      <c r="CNZ111" s="853"/>
      <c r="COA111" s="853"/>
      <c r="COB111" s="964"/>
      <c r="COC111" s="845"/>
      <c r="COD111" s="853"/>
      <c r="COE111" s="853"/>
      <c r="COF111" s="964"/>
      <c r="COG111" s="845"/>
      <c r="COH111" s="853"/>
      <c r="COI111" s="853"/>
      <c r="COJ111" s="964"/>
      <c r="COK111" s="845"/>
      <c r="COL111" s="853"/>
      <c r="COM111" s="853"/>
      <c r="CON111" s="964"/>
      <c r="COO111" s="845"/>
      <c r="COP111" s="853"/>
      <c r="COQ111" s="853"/>
      <c r="COR111" s="964"/>
      <c r="COS111" s="845"/>
      <c r="COT111" s="853"/>
      <c r="COU111" s="853"/>
      <c r="COV111" s="964"/>
      <c r="COW111" s="845"/>
      <c r="COX111" s="853"/>
      <c r="COY111" s="853"/>
      <c r="COZ111" s="964"/>
      <c r="CPA111" s="845"/>
      <c r="CPB111" s="853"/>
      <c r="CPC111" s="853"/>
      <c r="CPD111" s="964"/>
      <c r="CPE111" s="845"/>
      <c r="CPF111" s="853"/>
      <c r="CPG111" s="853"/>
      <c r="CPH111" s="964"/>
      <c r="CPI111" s="845"/>
      <c r="CPJ111" s="853"/>
      <c r="CPK111" s="853"/>
      <c r="CPL111" s="964"/>
      <c r="CPM111" s="845"/>
      <c r="CPN111" s="853"/>
      <c r="CPO111" s="853"/>
      <c r="CPP111" s="964"/>
      <c r="CPQ111" s="845"/>
      <c r="CPR111" s="853"/>
      <c r="CPS111" s="853"/>
      <c r="CPT111" s="964"/>
      <c r="CPU111" s="845"/>
      <c r="CPV111" s="853"/>
      <c r="CPW111" s="853"/>
      <c r="CPX111" s="964"/>
      <c r="CPY111" s="845"/>
      <c r="CPZ111" s="853"/>
      <c r="CQA111" s="853"/>
      <c r="CQB111" s="964"/>
      <c r="CQC111" s="845"/>
      <c r="CQD111" s="853"/>
      <c r="CQE111" s="853"/>
      <c r="CQF111" s="964"/>
      <c r="CQG111" s="845"/>
      <c r="CQH111" s="853"/>
      <c r="CQI111" s="853"/>
      <c r="CQJ111" s="964"/>
      <c r="CQK111" s="845"/>
      <c r="CQL111" s="853"/>
      <c r="CQM111" s="853"/>
      <c r="CQN111" s="964"/>
      <c r="CQO111" s="845"/>
      <c r="CQP111" s="853"/>
      <c r="CQQ111" s="853"/>
      <c r="CQR111" s="964"/>
      <c r="CQS111" s="845"/>
      <c r="CQT111" s="853"/>
      <c r="CQU111" s="853"/>
      <c r="CQV111" s="964"/>
      <c r="CQW111" s="845"/>
      <c r="CQX111" s="853"/>
      <c r="CQY111" s="853"/>
      <c r="CQZ111" s="964"/>
      <c r="CRA111" s="845"/>
      <c r="CRB111" s="853"/>
      <c r="CRC111" s="853"/>
      <c r="CRD111" s="964"/>
      <c r="CRE111" s="845"/>
      <c r="CRF111" s="853"/>
      <c r="CRG111" s="853"/>
      <c r="CRH111" s="964"/>
      <c r="CRI111" s="845"/>
      <c r="CRJ111" s="853"/>
      <c r="CRK111" s="853"/>
      <c r="CRL111" s="964"/>
      <c r="CRM111" s="845"/>
      <c r="CRN111" s="853"/>
      <c r="CRO111" s="853"/>
      <c r="CRP111" s="964"/>
      <c r="CRQ111" s="845"/>
      <c r="CRR111" s="853"/>
      <c r="CRS111" s="853"/>
      <c r="CRT111" s="964"/>
      <c r="CRU111" s="845"/>
      <c r="CRV111" s="853"/>
      <c r="CRW111" s="853"/>
      <c r="CRX111" s="964"/>
      <c r="CRY111" s="845"/>
      <c r="CRZ111" s="853"/>
      <c r="CSA111" s="853"/>
      <c r="CSB111" s="964"/>
      <c r="CSC111" s="845"/>
      <c r="CSD111" s="853"/>
      <c r="CSE111" s="853"/>
      <c r="CSF111" s="964"/>
      <c r="CSG111" s="845"/>
      <c r="CSH111" s="853"/>
      <c r="CSI111" s="853"/>
      <c r="CSJ111" s="964"/>
      <c r="CSK111" s="845"/>
      <c r="CSL111" s="853"/>
      <c r="CSM111" s="853"/>
      <c r="CSN111" s="964"/>
      <c r="CSO111" s="845"/>
      <c r="CSP111" s="853"/>
      <c r="CSQ111" s="853"/>
      <c r="CSR111" s="964"/>
      <c r="CSS111" s="845"/>
      <c r="CST111" s="853"/>
      <c r="CSU111" s="853"/>
      <c r="CSV111" s="964"/>
      <c r="CSW111" s="845"/>
      <c r="CSX111" s="853"/>
      <c r="CSY111" s="853"/>
      <c r="CSZ111" s="964"/>
      <c r="CTA111" s="845"/>
      <c r="CTB111" s="853"/>
      <c r="CTC111" s="853"/>
      <c r="CTD111" s="964"/>
      <c r="CTE111" s="845"/>
      <c r="CTF111" s="853"/>
      <c r="CTG111" s="853"/>
      <c r="CTH111" s="964"/>
      <c r="CTI111" s="845"/>
      <c r="CTJ111" s="853"/>
      <c r="CTK111" s="853"/>
      <c r="CTL111" s="964"/>
      <c r="CTM111" s="845"/>
      <c r="CTN111" s="853"/>
      <c r="CTO111" s="853"/>
      <c r="CTP111" s="964"/>
      <c r="CTQ111" s="845"/>
      <c r="CTR111" s="853"/>
      <c r="CTS111" s="853"/>
      <c r="CTT111" s="964"/>
      <c r="CTU111" s="845"/>
      <c r="CTV111" s="853"/>
      <c r="CTW111" s="853"/>
      <c r="CTX111" s="964"/>
      <c r="CTY111" s="845"/>
      <c r="CTZ111" s="853"/>
      <c r="CUA111" s="853"/>
      <c r="CUB111" s="964"/>
      <c r="CUC111" s="845"/>
      <c r="CUD111" s="853"/>
      <c r="CUE111" s="853"/>
      <c r="CUF111" s="964"/>
      <c r="CUG111" s="845"/>
      <c r="CUH111" s="853"/>
      <c r="CUI111" s="853"/>
      <c r="CUJ111" s="964"/>
      <c r="CUK111" s="845"/>
      <c r="CUL111" s="853"/>
      <c r="CUM111" s="853"/>
      <c r="CUN111" s="964"/>
      <c r="CUO111" s="845"/>
      <c r="CUP111" s="853"/>
      <c r="CUQ111" s="853"/>
      <c r="CUR111" s="964"/>
      <c r="CUS111" s="845"/>
      <c r="CUT111" s="853"/>
      <c r="CUU111" s="853"/>
      <c r="CUV111" s="964"/>
      <c r="CUW111" s="845"/>
      <c r="CUX111" s="853"/>
      <c r="CUY111" s="853"/>
      <c r="CUZ111" s="964"/>
      <c r="CVA111" s="845"/>
      <c r="CVB111" s="853"/>
      <c r="CVC111" s="853"/>
      <c r="CVD111" s="964"/>
      <c r="CVE111" s="845"/>
      <c r="CVF111" s="853"/>
      <c r="CVG111" s="853"/>
      <c r="CVH111" s="964"/>
      <c r="CVI111" s="845"/>
      <c r="CVJ111" s="853"/>
      <c r="CVK111" s="853"/>
      <c r="CVL111" s="964"/>
      <c r="CVM111" s="845"/>
      <c r="CVN111" s="853"/>
      <c r="CVO111" s="853"/>
      <c r="CVP111" s="964"/>
      <c r="CVQ111" s="845"/>
      <c r="CVR111" s="853"/>
      <c r="CVS111" s="853"/>
      <c r="CVT111" s="964"/>
      <c r="CVU111" s="845"/>
      <c r="CVV111" s="853"/>
      <c r="CVW111" s="853"/>
      <c r="CVX111" s="964"/>
      <c r="CVY111" s="845"/>
      <c r="CVZ111" s="853"/>
      <c r="CWA111" s="853"/>
      <c r="CWB111" s="964"/>
      <c r="CWC111" s="845"/>
      <c r="CWD111" s="853"/>
      <c r="CWE111" s="853"/>
      <c r="CWF111" s="964"/>
      <c r="CWG111" s="845"/>
      <c r="CWH111" s="853"/>
      <c r="CWI111" s="853"/>
      <c r="CWJ111" s="964"/>
      <c r="CWK111" s="845"/>
      <c r="CWL111" s="853"/>
      <c r="CWM111" s="853"/>
      <c r="CWN111" s="964"/>
      <c r="CWO111" s="845"/>
      <c r="CWP111" s="853"/>
      <c r="CWQ111" s="853"/>
      <c r="CWR111" s="964"/>
      <c r="CWS111" s="845"/>
      <c r="CWT111" s="853"/>
      <c r="CWU111" s="853"/>
      <c r="CWV111" s="964"/>
      <c r="CWW111" s="845"/>
      <c r="CWX111" s="853"/>
      <c r="CWY111" s="853"/>
      <c r="CWZ111" s="964"/>
      <c r="CXA111" s="845"/>
      <c r="CXB111" s="853"/>
      <c r="CXC111" s="853"/>
      <c r="CXD111" s="964"/>
      <c r="CXE111" s="845"/>
      <c r="CXF111" s="853"/>
      <c r="CXG111" s="853"/>
      <c r="CXH111" s="964"/>
      <c r="CXI111" s="845"/>
      <c r="CXJ111" s="853"/>
      <c r="CXK111" s="853"/>
      <c r="CXL111" s="964"/>
      <c r="CXM111" s="845"/>
      <c r="CXN111" s="853"/>
      <c r="CXO111" s="853"/>
      <c r="CXP111" s="964"/>
      <c r="CXQ111" s="845"/>
      <c r="CXR111" s="853"/>
      <c r="CXS111" s="853"/>
      <c r="CXT111" s="964"/>
      <c r="CXU111" s="845"/>
      <c r="CXV111" s="853"/>
      <c r="CXW111" s="853"/>
      <c r="CXX111" s="964"/>
      <c r="CXY111" s="845"/>
      <c r="CXZ111" s="853"/>
      <c r="CYA111" s="853"/>
      <c r="CYB111" s="964"/>
      <c r="CYC111" s="845"/>
      <c r="CYD111" s="853"/>
      <c r="CYE111" s="853"/>
      <c r="CYF111" s="964"/>
      <c r="CYG111" s="845"/>
      <c r="CYH111" s="853"/>
      <c r="CYI111" s="853"/>
      <c r="CYJ111" s="964"/>
      <c r="CYK111" s="845"/>
      <c r="CYL111" s="853"/>
      <c r="CYM111" s="853"/>
      <c r="CYN111" s="964"/>
      <c r="CYO111" s="845"/>
      <c r="CYP111" s="853"/>
      <c r="CYQ111" s="853"/>
      <c r="CYR111" s="964"/>
      <c r="CYS111" s="845"/>
      <c r="CYT111" s="853"/>
      <c r="CYU111" s="853"/>
      <c r="CYV111" s="964"/>
      <c r="CYW111" s="845"/>
      <c r="CYX111" s="853"/>
      <c r="CYY111" s="853"/>
      <c r="CYZ111" s="964"/>
      <c r="CZA111" s="845"/>
      <c r="CZB111" s="853"/>
      <c r="CZC111" s="853"/>
      <c r="CZD111" s="964"/>
      <c r="CZE111" s="845"/>
      <c r="CZF111" s="853"/>
      <c r="CZG111" s="853"/>
      <c r="CZH111" s="964"/>
      <c r="CZI111" s="845"/>
      <c r="CZJ111" s="853"/>
      <c r="CZK111" s="853"/>
      <c r="CZL111" s="964"/>
      <c r="CZM111" s="845"/>
      <c r="CZN111" s="853"/>
      <c r="CZO111" s="853"/>
      <c r="CZP111" s="964"/>
      <c r="CZQ111" s="845"/>
      <c r="CZR111" s="853"/>
      <c r="CZS111" s="853"/>
      <c r="CZT111" s="964"/>
      <c r="CZU111" s="845"/>
      <c r="CZV111" s="853"/>
      <c r="CZW111" s="853"/>
      <c r="CZX111" s="964"/>
      <c r="CZY111" s="845"/>
      <c r="CZZ111" s="853"/>
      <c r="DAA111" s="853"/>
      <c r="DAB111" s="964"/>
      <c r="DAC111" s="845"/>
      <c r="DAD111" s="853"/>
      <c r="DAE111" s="853"/>
      <c r="DAF111" s="964"/>
      <c r="DAG111" s="845"/>
      <c r="DAH111" s="853"/>
      <c r="DAI111" s="853"/>
      <c r="DAJ111" s="964"/>
      <c r="DAK111" s="845"/>
      <c r="DAL111" s="853"/>
      <c r="DAM111" s="853"/>
      <c r="DAN111" s="964"/>
      <c r="DAO111" s="845"/>
      <c r="DAP111" s="853"/>
      <c r="DAQ111" s="853"/>
      <c r="DAR111" s="964"/>
      <c r="DAS111" s="845"/>
      <c r="DAT111" s="853"/>
      <c r="DAU111" s="853"/>
      <c r="DAV111" s="964"/>
      <c r="DAW111" s="845"/>
      <c r="DAX111" s="853"/>
      <c r="DAY111" s="853"/>
      <c r="DAZ111" s="964"/>
      <c r="DBA111" s="845"/>
      <c r="DBB111" s="853"/>
      <c r="DBC111" s="853"/>
      <c r="DBD111" s="964"/>
      <c r="DBE111" s="845"/>
      <c r="DBF111" s="853"/>
      <c r="DBG111" s="853"/>
      <c r="DBH111" s="964"/>
      <c r="DBI111" s="845"/>
      <c r="DBJ111" s="853"/>
      <c r="DBK111" s="853"/>
      <c r="DBL111" s="964"/>
      <c r="DBM111" s="845"/>
      <c r="DBN111" s="853"/>
      <c r="DBO111" s="853"/>
      <c r="DBP111" s="964"/>
      <c r="DBQ111" s="845"/>
      <c r="DBR111" s="853"/>
      <c r="DBS111" s="853"/>
      <c r="DBT111" s="964"/>
      <c r="DBU111" s="845"/>
      <c r="DBV111" s="853"/>
      <c r="DBW111" s="853"/>
      <c r="DBX111" s="964"/>
      <c r="DBY111" s="845"/>
      <c r="DBZ111" s="853"/>
      <c r="DCA111" s="853"/>
      <c r="DCB111" s="964"/>
      <c r="DCC111" s="845"/>
      <c r="DCD111" s="853"/>
      <c r="DCE111" s="853"/>
      <c r="DCF111" s="964"/>
      <c r="DCG111" s="845"/>
      <c r="DCH111" s="853"/>
      <c r="DCI111" s="853"/>
      <c r="DCJ111" s="964"/>
      <c r="DCK111" s="845"/>
      <c r="DCL111" s="853"/>
      <c r="DCM111" s="853"/>
      <c r="DCN111" s="964"/>
      <c r="DCO111" s="845"/>
      <c r="DCP111" s="853"/>
      <c r="DCQ111" s="853"/>
      <c r="DCR111" s="964"/>
      <c r="DCS111" s="845"/>
      <c r="DCT111" s="853"/>
      <c r="DCU111" s="853"/>
      <c r="DCV111" s="964"/>
      <c r="DCW111" s="845"/>
      <c r="DCX111" s="853"/>
      <c r="DCY111" s="853"/>
      <c r="DCZ111" s="964"/>
      <c r="DDA111" s="845"/>
      <c r="DDB111" s="853"/>
      <c r="DDC111" s="853"/>
      <c r="DDD111" s="964"/>
      <c r="DDE111" s="845"/>
      <c r="DDF111" s="853"/>
      <c r="DDG111" s="853"/>
      <c r="DDH111" s="964"/>
      <c r="DDI111" s="845"/>
      <c r="DDJ111" s="853"/>
      <c r="DDK111" s="853"/>
      <c r="DDL111" s="964"/>
      <c r="DDM111" s="845"/>
      <c r="DDN111" s="853"/>
      <c r="DDO111" s="853"/>
      <c r="DDP111" s="964"/>
      <c r="DDQ111" s="845"/>
      <c r="DDR111" s="853"/>
      <c r="DDS111" s="853"/>
      <c r="DDT111" s="964"/>
      <c r="DDU111" s="845"/>
      <c r="DDV111" s="853"/>
      <c r="DDW111" s="853"/>
      <c r="DDX111" s="964"/>
      <c r="DDY111" s="845"/>
      <c r="DDZ111" s="853"/>
      <c r="DEA111" s="853"/>
      <c r="DEB111" s="964"/>
      <c r="DEC111" s="845"/>
      <c r="DED111" s="853"/>
      <c r="DEE111" s="853"/>
      <c r="DEF111" s="964"/>
      <c r="DEG111" s="845"/>
      <c r="DEH111" s="853"/>
      <c r="DEI111" s="853"/>
      <c r="DEJ111" s="964"/>
      <c r="DEK111" s="845"/>
      <c r="DEL111" s="853"/>
      <c r="DEM111" s="853"/>
      <c r="DEN111" s="964"/>
      <c r="DEO111" s="845"/>
      <c r="DEP111" s="853"/>
      <c r="DEQ111" s="853"/>
      <c r="DER111" s="964"/>
      <c r="DES111" s="845"/>
      <c r="DET111" s="853"/>
      <c r="DEU111" s="853"/>
      <c r="DEV111" s="964"/>
      <c r="DEW111" s="845"/>
      <c r="DEX111" s="853"/>
      <c r="DEY111" s="853"/>
      <c r="DEZ111" s="964"/>
      <c r="DFA111" s="845"/>
      <c r="DFB111" s="853"/>
      <c r="DFC111" s="853"/>
      <c r="DFD111" s="964"/>
      <c r="DFE111" s="845"/>
      <c r="DFF111" s="853"/>
      <c r="DFG111" s="853"/>
      <c r="DFH111" s="964"/>
      <c r="DFI111" s="845"/>
      <c r="DFJ111" s="853"/>
      <c r="DFK111" s="853"/>
      <c r="DFL111" s="964"/>
      <c r="DFM111" s="845"/>
      <c r="DFN111" s="853"/>
      <c r="DFO111" s="853"/>
      <c r="DFP111" s="964"/>
      <c r="DFQ111" s="845"/>
      <c r="DFR111" s="853"/>
      <c r="DFS111" s="853"/>
      <c r="DFT111" s="964"/>
      <c r="DFU111" s="845"/>
      <c r="DFV111" s="853"/>
      <c r="DFW111" s="853"/>
      <c r="DFX111" s="964"/>
      <c r="DFY111" s="845"/>
      <c r="DFZ111" s="853"/>
      <c r="DGA111" s="853"/>
      <c r="DGB111" s="964"/>
      <c r="DGC111" s="845"/>
      <c r="DGD111" s="853"/>
      <c r="DGE111" s="853"/>
      <c r="DGF111" s="964"/>
      <c r="DGG111" s="845"/>
      <c r="DGH111" s="853"/>
      <c r="DGI111" s="853"/>
      <c r="DGJ111" s="964"/>
      <c r="DGK111" s="845"/>
      <c r="DGL111" s="853"/>
      <c r="DGM111" s="853"/>
      <c r="DGN111" s="964"/>
      <c r="DGO111" s="845"/>
      <c r="DGP111" s="853"/>
      <c r="DGQ111" s="853"/>
      <c r="DGR111" s="964"/>
      <c r="DGS111" s="845"/>
      <c r="DGT111" s="853"/>
      <c r="DGU111" s="853"/>
      <c r="DGV111" s="964"/>
      <c r="DGW111" s="845"/>
      <c r="DGX111" s="853"/>
      <c r="DGY111" s="853"/>
      <c r="DGZ111" s="964"/>
      <c r="DHA111" s="845"/>
      <c r="DHB111" s="853"/>
      <c r="DHC111" s="853"/>
      <c r="DHD111" s="964"/>
      <c r="DHE111" s="845"/>
      <c r="DHF111" s="853"/>
      <c r="DHG111" s="853"/>
      <c r="DHH111" s="964"/>
      <c r="DHI111" s="845"/>
      <c r="DHJ111" s="853"/>
      <c r="DHK111" s="853"/>
      <c r="DHL111" s="964"/>
      <c r="DHM111" s="845"/>
      <c r="DHN111" s="853"/>
      <c r="DHO111" s="853"/>
      <c r="DHP111" s="964"/>
      <c r="DHQ111" s="845"/>
      <c r="DHR111" s="853"/>
      <c r="DHS111" s="853"/>
      <c r="DHT111" s="964"/>
      <c r="DHU111" s="845"/>
      <c r="DHV111" s="853"/>
      <c r="DHW111" s="853"/>
      <c r="DHX111" s="964"/>
      <c r="DHY111" s="845"/>
      <c r="DHZ111" s="853"/>
      <c r="DIA111" s="853"/>
      <c r="DIB111" s="964"/>
      <c r="DIC111" s="845"/>
      <c r="DID111" s="853"/>
      <c r="DIE111" s="853"/>
      <c r="DIF111" s="964"/>
      <c r="DIG111" s="845"/>
      <c r="DIH111" s="853"/>
      <c r="DII111" s="853"/>
      <c r="DIJ111" s="964"/>
      <c r="DIK111" s="845"/>
      <c r="DIL111" s="853"/>
      <c r="DIM111" s="853"/>
      <c r="DIN111" s="964"/>
      <c r="DIO111" s="845"/>
      <c r="DIP111" s="853"/>
      <c r="DIQ111" s="853"/>
      <c r="DIR111" s="964"/>
      <c r="DIS111" s="845"/>
      <c r="DIT111" s="853"/>
      <c r="DIU111" s="853"/>
      <c r="DIV111" s="964"/>
      <c r="DIW111" s="845"/>
      <c r="DIX111" s="853"/>
      <c r="DIY111" s="853"/>
      <c r="DIZ111" s="964"/>
      <c r="DJA111" s="845"/>
      <c r="DJB111" s="853"/>
      <c r="DJC111" s="853"/>
      <c r="DJD111" s="964"/>
      <c r="DJE111" s="845"/>
      <c r="DJF111" s="853"/>
      <c r="DJG111" s="853"/>
      <c r="DJH111" s="964"/>
      <c r="DJI111" s="845"/>
      <c r="DJJ111" s="853"/>
      <c r="DJK111" s="853"/>
      <c r="DJL111" s="964"/>
      <c r="DJM111" s="845"/>
      <c r="DJN111" s="853"/>
      <c r="DJO111" s="853"/>
      <c r="DJP111" s="964"/>
      <c r="DJQ111" s="845"/>
      <c r="DJR111" s="853"/>
      <c r="DJS111" s="853"/>
      <c r="DJT111" s="964"/>
      <c r="DJU111" s="845"/>
      <c r="DJV111" s="853"/>
      <c r="DJW111" s="853"/>
      <c r="DJX111" s="964"/>
      <c r="DJY111" s="845"/>
      <c r="DJZ111" s="853"/>
      <c r="DKA111" s="853"/>
      <c r="DKB111" s="964"/>
      <c r="DKC111" s="845"/>
      <c r="DKD111" s="853"/>
      <c r="DKE111" s="853"/>
      <c r="DKF111" s="964"/>
      <c r="DKG111" s="845"/>
      <c r="DKH111" s="853"/>
      <c r="DKI111" s="853"/>
      <c r="DKJ111" s="964"/>
      <c r="DKK111" s="845"/>
      <c r="DKL111" s="853"/>
      <c r="DKM111" s="853"/>
      <c r="DKN111" s="964"/>
      <c r="DKO111" s="845"/>
      <c r="DKP111" s="853"/>
      <c r="DKQ111" s="853"/>
      <c r="DKR111" s="964"/>
      <c r="DKS111" s="845"/>
      <c r="DKT111" s="853"/>
      <c r="DKU111" s="853"/>
      <c r="DKV111" s="964"/>
      <c r="DKW111" s="845"/>
      <c r="DKX111" s="853"/>
      <c r="DKY111" s="853"/>
      <c r="DKZ111" s="964"/>
      <c r="DLA111" s="845"/>
      <c r="DLB111" s="853"/>
      <c r="DLC111" s="853"/>
      <c r="DLD111" s="964"/>
      <c r="DLE111" s="845"/>
      <c r="DLF111" s="853"/>
      <c r="DLG111" s="853"/>
      <c r="DLH111" s="964"/>
      <c r="DLI111" s="845"/>
      <c r="DLJ111" s="853"/>
      <c r="DLK111" s="853"/>
      <c r="DLL111" s="964"/>
      <c r="DLM111" s="845"/>
      <c r="DLN111" s="853"/>
      <c r="DLO111" s="853"/>
      <c r="DLP111" s="964"/>
      <c r="DLQ111" s="845"/>
      <c r="DLR111" s="853"/>
      <c r="DLS111" s="853"/>
      <c r="DLT111" s="964"/>
      <c r="DLU111" s="845"/>
      <c r="DLV111" s="853"/>
      <c r="DLW111" s="853"/>
      <c r="DLX111" s="964"/>
      <c r="DLY111" s="845"/>
      <c r="DLZ111" s="853"/>
      <c r="DMA111" s="853"/>
      <c r="DMB111" s="964"/>
      <c r="DMC111" s="845"/>
      <c r="DMD111" s="853"/>
      <c r="DME111" s="853"/>
      <c r="DMF111" s="964"/>
      <c r="DMG111" s="845"/>
      <c r="DMH111" s="853"/>
      <c r="DMI111" s="853"/>
      <c r="DMJ111" s="964"/>
      <c r="DMK111" s="845"/>
      <c r="DML111" s="853"/>
      <c r="DMM111" s="853"/>
      <c r="DMN111" s="964"/>
      <c r="DMO111" s="845"/>
      <c r="DMP111" s="853"/>
      <c r="DMQ111" s="853"/>
      <c r="DMR111" s="964"/>
      <c r="DMS111" s="845"/>
      <c r="DMT111" s="853"/>
      <c r="DMU111" s="853"/>
      <c r="DMV111" s="964"/>
      <c r="DMW111" s="845"/>
      <c r="DMX111" s="853"/>
      <c r="DMY111" s="853"/>
      <c r="DMZ111" s="964"/>
      <c r="DNA111" s="845"/>
      <c r="DNB111" s="853"/>
      <c r="DNC111" s="853"/>
      <c r="DND111" s="964"/>
      <c r="DNE111" s="845"/>
      <c r="DNF111" s="853"/>
      <c r="DNG111" s="853"/>
      <c r="DNH111" s="964"/>
      <c r="DNI111" s="845"/>
      <c r="DNJ111" s="853"/>
      <c r="DNK111" s="853"/>
      <c r="DNL111" s="964"/>
      <c r="DNM111" s="845"/>
      <c r="DNN111" s="853"/>
      <c r="DNO111" s="853"/>
      <c r="DNP111" s="964"/>
      <c r="DNQ111" s="845"/>
      <c r="DNR111" s="853"/>
      <c r="DNS111" s="853"/>
      <c r="DNT111" s="964"/>
      <c r="DNU111" s="845"/>
      <c r="DNV111" s="853"/>
      <c r="DNW111" s="853"/>
      <c r="DNX111" s="964"/>
      <c r="DNY111" s="845"/>
      <c r="DNZ111" s="853"/>
      <c r="DOA111" s="853"/>
      <c r="DOB111" s="964"/>
      <c r="DOC111" s="845"/>
      <c r="DOD111" s="853"/>
      <c r="DOE111" s="853"/>
      <c r="DOF111" s="964"/>
      <c r="DOG111" s="845"/>
      <c r="DOH111" s="853"/>
      <c r="DOI111" s="853"/>
      <c r="DOJ111" s="964"/>
      <c r="DOK111" s="845"/>
      <c r="DOL111" s="853"/>
      <c r="DOM111" s="853"/>
      <c r="DON111" s="964"/>
      <c r="DOO111" s="845"/>
      <c r="DOP111" s="853"/>
      <c r="DOQ111" s="853"/>
      <c r="DOR111" s="964"/>
      <c r="DOS111" s="845"/>
      <c r="DOT111" s="853"/>
      <c r="DOU111" s="853"/>
      <c r="DOV111" s="964"/>
      <c r="DOW111" s="845"/>
      <c r="DOX111" s="853"/>
      <c r="DOY111" s="853"/>
      <c r="DOZ111" s="964"/>
      <c r="DPA111" s="845"/>
      <c r="DPB111" s="853"/>
      <c r="DPC111" s="853"/>
      <c r="DPD111" s="964"/>
      <c r="DPE111" s="845"/>
      <c r="DPF111" s="853"/>
      <c r="DPG111" s="853"/>
      <c r="DPH111" s="964"/>
      <c r="DPI111" s="845"/>
      <c r="DPJ111" s="853"/>
      <c r="DPK111" s="853"/>
      <c r="DPL111" s="964"/>
      <c r="DPM111" s="845"/>
      <c r="DPN111" s="853"/>
      <c r="DPO111" s="853"/>
      <c r="DPP111" s="964"/>
      <c r="DPQ111" s="845"/>
      <c r="DPR111" s="853"/>
      <c r="DPS111" s="853"/>
      <c r="DPT111" s="964"/>
      <c r="DPU111" s="845"/>
      <c r="DPV111" s="853"/>
      <c r="DPW111" s="853"/>
      <c r="DPX111" s="964"/>
      <c r="DPY111" s="845"/>
      <c r="DPZ111" s="853"/>
      <c r="DQA111" s="853"/>
      <c r="DQB111" s="964"/>
      <c r="DQC111" s="845"/>
      <c r="DQD111" s="853"/>
      <c r="DQE111" s="853"/>
      <c r="DQF111" s="964"/>
      <c r="DQG111" s="845"/>
      <c r="DQH111" s="853"/>
      <c r="DQI111" s="853"/>
      <c r="DQJ111" s="964"/>
      <c r="DQK111" s="845"/>
      <c r="DQL111" s="853"/>
      <c r="DQM111" s="853"/>
      <c r="DQN111" s="964"/>
      <c r="DQO111" s="845"/>
      <c r="DQP111" s="853"/>
      <c r="DQQ111" s="853"/>
      <c r="DQR111" s="964"/>
      <c r="DQS111" s="845"/>
      <c r="DQT111" s="853"/>
      <c r="DQU111" s="853"/>
      <c r="DQV111" s="964"/>
      <c r="DQW111" s="845"/>
      <c r="DQX111" s="853"/>
      <c r="DQY111" s="853"/>
      <c r="DQZ111" s="964"/>
      <c r="DRA111" s="845"/>
      <c r="DRB111" s="853"/>
      <c r="DRC111" s="853"/>
      <c r="DRD111" s="964"/>
      <c r="DRE111" s="845"/>
      <c r="DRF111" s="853"/>
      <c r="DRG111" s="853"/>
      <c r="DRH111" s="964"/>
      <c r="DRI111" s="845"/>
      <c r="DRJ111" s="853"/>
      <c r="DRK111" s="853"/>
      <c r="DRL111" s="964"/>
      <c r="DRM111" s="845"/>
      <c r="DRN111" s="853"/>
      <c r="DRO111" s="853"/>
      <c r="DRP111" s="964"/>
      <c r="DRQ111" s="845"/>
      <c r="DRR111" s="853"/>
      <c r="DRS111" s="853"/>
      <c r="DRT111" s="964"/>
      <c r="DRU111" s="845"/>
      <c r="DRV111" s="853"/>
      <c r="DRW111" s="853"/>
      <c r="DRX111" s="964"/>
      <c r="DRY111" s="845"/>
      <c r="DRZ111" s="853"/>
      <c r="DSA111" s="853"/>
      <c r="DSB111" s="964"/>
      <c r="DSC111" s="845"/>
      <c r="DSD111" s="853"/>
      <c r="DSE111" s="853"/>
      <c r="DSF111" s="964"/>
      <c r="DSG111" s="845"/>
      <c r="DSH111" s="853"/>
      <c r="DSI111" s="853"/>
      <c r="DSJ111" s="964"/>
      <c r="DSK111" s="845"/>
      <c r="DSL111" s="853"/>
      <c r="DSM111" s="853"/>
      <c r="DSN111" s="964"/>
      <c r="DSO111" s="845"/>
      <c r="DSP111" s="853"/>
      <c r="DSQ111" s="853"/>
      <c r="DSR111" s="964"/>
      <c r="DSS111" s="845"/>
      <c r="DST111" s="853"/>
      <c r="DSU111" s="853"/>
      <c r="DSV111" s="964"/>
      <c r="DSW111" s="845"/>
      <c r="DSX111" s="853"/>
      <c r="DSY111" s="853"/>
      <c r="DSZ111" s="964"/>
      <c r="DTA111" s="845"/>
      <c r="DTB111" s="853"/>
      <c r="DTC111" s="853"/>
      <c r="DTD111" s="964"/>
      <c r="DTE111" s="845"/>
      <c r="DTF111" s="853"/>
      <c r="DTG111" s="853"/>
      <c r="DTH111" s="964"/>
      <c r="DTI111" s="845"/>
      <c r="DTJ111" s="853"/>
      <c r="DTK111" s="853"/>
      <c r="DTL111" s="964"/>
      <c r="DTM111" s="845"/>
      <c r="DTN111" s="853"/>
      <c r="DTO111" s="853"/>
      <c r="DTP111" s="964"/>
      <c r="DTQ111" s="845"/>
      <c r="DTR111" s="853"/>
      <c r="DTS111" s="853"/>
      <c r="DTT111" s="964"/>
      <c r="DTU111" s="845"/>
      <c r="DTV111" s="853"/>
      <c r="DTW111" s="853"/>
      <c r="DTX111" s="964"/>
      <c r="DTY111" s="845"/>
      <c r="DTZ111" s="853"/>
      <c r="DUA111" s="853"/>
      <c r="DUB111" s="964"/>
      <c r="DUC111" s="845"/>
      <c r="DUD111" s="853"/>
      <c r="DUE111" s="853"/>
      <c r="DUF111" s="964"/>
      <c r="DUG111" s="845"/>
      <c r="DUH111" s="853"/>
      <c r="DUI111" s="853"/>
      <c r="DUJ111" s="964"/>
      <c r="DUK111" s="845"/>
      <c r="DUL111" s="853"/>
      <c r="DUM111" s="853"/>
      <c r="DUN111" s="964"/>
      <c r="DUO111" s="845"/>
      <c r="DUP111" s="853"/>
      <c r="DUQ111" s="853"/>
      <c r="DUR111" s="964"/>
      <c r="DUS111" s="845"/>
      <c r="DUT111" s="853"/>
      <c r="DUU111" s="853"/>
      <c r="DUV111" s="964"/>
      <c r="DUW111" s="845"/>
      <c r="DUX111" s="853"/>
      <c r="DUY111" s="853"/>
      <c r="DUZ111" s="964"/>
      <c r="DVA111" s="845"/>
      <c r="DVB111" s="853"/>
      <c r="DVC111" s="853"/>
      <c r="DVD111" s="964"/>
      <c r="DVE111" s="845"/>
      <c r="DVF111" s="853"/>
      <c r="DVG111" s="853"/>
      <c r="DVH111" s="964"/>
      <c r="DVI111" s="845"/>
      <c r="DVJ111" s="853"/>
      <c r="DVK111" s="853"/>
      <c r="DVL111" s="964"/>
      <c r="DVM111" s="845"/>
      <c r="DVN111" s="853"/>
      <c r="DVO111" s="853"/>
      <c r="DVP111" s="964"/>
      <c r="DVQ111" s="845"/>
      <c r="DVR111" s="853"/>
      <c r="DVS111" s="853"/>
      <c r="DVT111" s="964"/>
      <c r="DVU111" s="845"/>
      <c r="DVV111" s="853"/>
      <c r="DVW111" s="853"/>
      <c r="DVX111" s="964"/>
      <c r="DVY111" s="845"/>
      <c r="DVZ111" s="853"/>
      <c r="DWA111" s="853"/>
      <c r="DWB111" s="964"/>
      <c r="DWC111" s="845"/>
      <c r="DWD111" s="853"/>
      <c r="DWE111" s="853"/>
      <c r="DWF111" s="964"/>
      <c r="DWG111" s="845"/>
      <c r="DWH111" s="853"/>
      <c r="DWI111" s="853"/>
      <c r="DWJ111" s="964"/>
      <c r="DWK111" s="845"/>
      <c r="DWL111" s="853"/>
      <c r="DWM111" s="853"/>
      <c r="DWN111" s="964"/>
      <c r="DWO111" s="845"/>
      <c r="DWP111" s="853"/>
      <c r="DWQ111" s="853"/>
      <c r="DWR111" s="964"/>
      <c r="DWS111" s="845"/>
      <c r="DWT111" s="853"/>
      <c r="DWU111" s="853"/>
      <c r="DWV111" s="964"/>
      <c r="DWW111" s="845"/>
      <c r="DWX111" s="853"/>
      <c r="DWY111" s="853"/>
      <c r="DWZ111" s="964"/>
      <c r="DXA111" s="845"/>
      <c r="DXB111" s="853"/>
      <c r="DXC111" s="853"/>
      <c r="DXD111" s="964"/>
      <c r="DXE111" s="845"/>
      <c r="DXF111" s="853"/>
      <c r="DXG111" s="853"/>
      <c r="DXH111" s="964"/>
      <c r="DXI111" s="845"/>
      <c r="DXJ111" s="853"/>
      <c r="DXK111" s="853"/>
      <c r="DXL111" s="964"/>
      <c r="DXM111" s="845"/>
      <c r="DXN111" s="853"/>
      <c r="DXO111" s="853"/>
      <c r="DXP111" s="964"/>
      <c r="DXQ111" s="845"/>
      <c r="DXR111" s="853"/>
      <c r="DXS111" s="853"/>
      <c r="DXT111" s="964"/>
      <c r="DXU111" s="845"/>
      <c r="DXV111" s="853"/>
      <c r="DXW111" s="853"/>
      <c r="DXX111" s="964"/>
      <c r="DXY111" s="845"/>
      <c r="DXZ111" s="853"/>
      <c r="DYA111" s="853"/>
      <c r="DYB111" s="964"/>
      <c r="DYC111" s="845"/>
      <c r="DYD111" s="853"/>
      <c r="DYE111" s="853"/>
      <c r="DYF111" s="964"/>
      <c r="DYG111" s="845"/>
      <c r="DYH111" s="853"/>
      <c r="DYI111" s="853"/>
      <c r="DYJ111" s="964"/>
      <c r="DYK111" s="845"/>
      <c r="DYL111" s="853"/>
      <c r="DYM111" s="853"/>
      <c r="DYN111" s="964"/>
      <c r="DYO111" s="845"/>
      <c r="DYP111" s="853"/>
      <c r="DYQ111" s="853"/>
      <c r="DYR111" s="964"/>
      <c r="DYS111" s="845"/>
      <c r="DYT111" s="853"/>
      <c r="DYU111" s="853"/>
      <c r="DYV111" s="964"/>
      <c r="DYW111" s="845"/>
      <c r="DYX111" s="853"/>
      <c r="DYY111" s="853"/>
      <c r="DYZ111" s="964"/>
      <c r="DZA111" s="845"/>
      <c r="DZB111" s="853"/>
      <c r="DZC111" s="853"/>
      <c r="DZD111" s="964"/>
      <c r="DZE111" s="845"/>
      <c r="DZF111" s="853"/>
      <c r="DZG111" s="853"/>
      <c r="DZH111" s="964"/>
      <c r="DZI111" s="845"/>
      <c r="DZJ111" s="853"/>
      <c r="DZK111" s="853"/>
      <c r="DZL111" s="964"/>
      <c r="DZM111" s="845"/>
      <c r="DZN111" s="853"/>
      <c r="DZO111" s="853"/>
      <c r="DZP111" s="964"/>
      <c r="DZQ111" s="845"/>
      <c r="DZR111" s="853"/>
      <c r="DZS111" s="853"/>
      <c r="DZT111" s="964"/>
      <c r="DZU111" s="845"/>
      <c r="DZV111" s="853"/>
      <c r="DZW111" s="853"/>
      <c r="DZX111" s="964"/>
      <c r="DZY111" s="845"/>
      <c r="DZZ111" s="853"/>
      <c r="EAA111" s="853"/>
      <c r="EAB111" s="964"/>
      <c r="EAC111" s="845"/>
      <c r="EAD111" s="853"/>
      <c r="EAE111" s="853"/>
      <c r="EAF111" s="964"/>
      <c r="EAG111" s="845"/>
      <c r="EAH111" s="853"/>
      <c r="EAI111" s="853"/>
      <c r="EAJ111" s="964"/>
      <c r="EAK111" s="845"/>
      <c r="EAL111" s="853"/>
      <c r="EAM111" s="853"/>
      <c r="EAN111" s="964"/>
      <c r="EAO111" s="845"/>
      <c r="EAP111" s="853"/>
      <c r="EAQ111" s="853"/>
      <c r="EAR111" s="964"/>
      <c r="EAS111" s="845"/>
      <c r="EAT111" s="853"/>
      <c r="EAU111" s="853"/>
      <c r="EAV111" s="964"/>
      <c r="EAW111" s="845"/>
      <c r="EAX111" s="853"/>
      <c r="EAY111" s="853"/>
      <c r="EAZ111" s="964"/>
      <c r="EBA111" s="845"/>
      <c r="EBB111" s="853"/>
      <c r="EBC111" s="853"/>
      <c r="EBD111" s="964"/>
      <c r="EBE111" s="845"/>
      <c r="EBF111" s="853"/>
      <c r="EBG111" s="853"/>
      <c r="EBH111" s="964"/>
      <c r="EBI111" s="845"/>
      <c r="EBJ111" s="853"/>
      <c r="EBK111" s="853"/>
      <c r="EBL111" s="964"/>
      <c r="EBM111" s="845"/>
      <c r="EBN111" s="853"/>
      <c r="EBO111" s="853"/>
      <c r="EBP111" s="964"/>
      <c r="EBQ111" s="845"/>
      <c r="EBR111" s="853"/>
      <c r="EBS111" s="853"/>
      <c r="EBT111" s="964"/>
      <c r="EBU111" s="845"/>
      <c r="EBV111" s="853"/>
      <c r="EBW111" s="853"/>
      <c r="EBX111" s="964"/>
      <c r="EBY111" s="845"/>
      <c r="EBZ111" s="853"/>
      <c r="ECA111" s="853"/>
      <c r="ECB111" s="964"/>
      <c r="ECC111" s="845"/>
      <c r="ECD111" s="853"/>
      <c r="ECE111" s="853"/>
      <c r="ECF111" s="964"/>
      <c r="ECG111" s="845"/>
      <c r="ECH111" s="853"/>
      <c r="ECI111" s="853"/>
      <c r="ECJ111" s="964"/>
      <c r="ECK111" s="845"/>
      <c r="ECL111" s="853"/>
      <c r="ECM111" s="853"/>
      <c r="ECN111" s="964"/>
      <c r="ECO111" s="845"/>
      <c r="ECP111" s="853"/>
      <c r="ECQ111" s="853"/>
      <c r="ECR111" s="964"/>
      <c r="ECS111" s="845"/>
      <c r="ECT111" s="853"/>
      <c r="ECU111" s="853"/>
      <c r="ECV111" s="964"/>
      <c r="ECW111" s="845"/>
      <c r="ECX111" s="853"/>
      <c r="ECY111" s="853"/>
      <c r="ECZ111" s="964"/>
      <c r="EDA111" s="845"/>
      <c r="EDB111" s="853"/>
      <c r="EDC111" s="853"/>
      <c r="EDD111" s="964"/>
      <c r="EDE111" s="845"/>
      <c r="EDF111" s="853"/>
      <c r="EDG111" s="853"/>
      <c r="EDH111" s="964"/>
      <c r="EDI111" s="845"/>
      <c r="EDJ111" s="853"/>
      <c r="EDK111" s="853"/>
      <c r="EDL111" s="964"/>
      <c r="EDM111" s="845"/>
      <c r="EDN111" s="853"/>
      <c r="EDO111" s="853"/>
      <c r="EDP111" s="964"/>
      <c r="EDQ111" s="845"/>
      <c r="EDR111" s="853"/>
      <c r="EDS111" s="853"/>
      <c r="EDT111" s="964"/>
      <c r="EDU111" s="845"/>
      <c r="EDV111" s="853"/>
      <c r="EDW111" s="853"/>
      <c r="EDX111" s="964"/>
      <c r="EDY111" s="845"/>
      <c r="EDZ111" s="853"/>
      <c r="EEA111" s="853"/>
      <c r="EEB111" s="964"/>
      <c r="EEC111" s="845"/>
      <c r="EED111" s="853"/>
      <c r="EEE111" s="853"/>
      <c r="EEF111" s="964"/>
      <c r="EEG111" s="845"/>
      <c r="EEH111" s="853"/>
      <c r="EEI111" s="853"/>
      <c r="EEJ111" s="964"/>
      <c r="EEK111" s="845"/>
      <c r="EEL111" s="853"/>
      <c r="EEM111" s="853"/>
      <c r="EEN111" s="964"/>
      <c r="EEO111" s="845"/>
      <c r="EEP111" s="853"/>
      <c r="EEQ111" s="853"/>
      <c r="EER111" s="964"/>
      <c r="EES111" s="845"/>
      <c r="EET111" s="853"/>
      <c r="EEU111" s="853"/>
      <c r="EEV111" s="964"/>
      <c r="EEW111" s="845"/>
      <c r="EEX111" s="853"/>
      <c r="EEY111" s="853"/>
      <c r="EEZ111" s="964"/>
      <c r="EFA111" s="845"/>
      <c r="EFB111" s="853"/>
      <c r="EFC111" s="853"/>
      <c r="EFD111" s="964"/>
      <c r="EFE111" s="845"/>
      <c r="EFF111" s="853"/>
      <c r="EFG111" s="853"/>
      <c r="EFH111" s="964"/>
      <c r="EFI111" s="845"/>
      <c r="EFJ111" s="853"/>
      <c r="EFK111" s="853"/>
      <c r="EFL111" s="964"/>
      <c r="EFM111" s="845"/>
      <c r="EFN111" s="853"/>
      <c r="EFO111" s="853"/>
      <c r="EFP111" s="964"/>
      <c r="EFQ111" s="845"/>
      <c r="EFR111" s="853"/>
      <c r="EFS111" s="853"/>
      <c r="EFT111" s="964"/>
      <c r="EFU111" s="845"/>
      <c r="EFV111" s="853"/>
      <c r="EFW111" s="853"/>
      <c r="EFX111" s="964"/>
      <c r="EFY111" s="845"/>
      <c r="EFZ111" s="853"/>
      <c r="EGA111" s="853"/>
      <c r="EGB111" s="964"/>
      <c r="EGC111" s="845"/>
      <c r="EGD111" s="853"/>
      <c r="EGE111" s="853"/>
      <c r="EGF111" s="964"/>
      <c r="EGG111" s="845"/>
      <c r="EGH111" s="853"/>
      <c r="EGI111" s="853"/>
      <c r="EGJ111" s="964"/>
      <c r="EGK111" s="845"/>
      <c r="EGL111" s="853"/>
      <c r="EGM111" s="853"/>
      <c r="EGN111" s="964"/>
      <c r="EGO111" s="845"/>
      <c r="EGP111" s="853"/>
      <c r="EGQ111" s="853"/>
      <c r="EGR111" s="964"/>
      <c r="EGS111" s="845"/>
      <c r="EGT111" s="853"/>
      <c r="EGU111" s="853"/>
      <c r="EGV111" s="964"/>
      <c r="EGW111" s="845"/>
      <c r="EGX111" s="853"/>
      <c r="EGY111" s="853"/>
      <c r="EGZ111" s="964"/>
      <c r="EHA111" s="845"/>
      <c r="EHB111" s="853"/>
      <c r="EHC111" s="853"/>
      <c r="EHD111" s="964"/>
      <c r="EHE111" s="845"/>
      <c r="EHF111" s="853"/>
      <c r="EHG111" s="853"/>
      <c r="EHH111" s="964"/>
      <c r="EHI111" s="845"/>
      <c r="EHJ111" s="853"/>
      <c r="EHK111" s="853"/>
      <c r="EHL111" s="964"/>
      <c r="EHM111" s="845"/>
      <c r="EHN111" s="853"/>
      <c r="EHO111" s="853"/>
      <c r="EHP111" s="964"/>
      <c r="EHQ111" s="845"/>
      <c r="EHR111" s="853"/>
      <c r="EHS111" s="853"/>
      <c r="EHT111" s="964"/>
      <c r="EHU111" s="845"/>
      <c r="EHV111" s="853"/>
      <c r="EHW111" s="853"/>
      <c r="EHX111" s="964"/>
      <c r="EHY111" s="845"/>
      <c r="EHZ111" s="853"/>
      <c r="EIA111" s="853"/>
      <c r="EIB111" s="964"/>
      <c r="EIC111" s="845"/>
      <c r="EID111" s="853"/>
      <c r="EIE111" s="853"/>
      <c r="EIF111" s="964"/>
      <c r="EIG111" s="845"/>
      <c r="EIH111" s="853"/>
      <c r="EII111" s="853"/>
      <c r="EIJ111" s="964"/>
      <c r="EIK111" s="845"/>
      <c r="EIL111" s="853"/>
      <c r="EIM111" s="853"/>
      <c r="EIN111" s="964"/>
      <c r="EIO111" s="845"/>
      <c r="EIP111" s="853"/>
      <c r="EIQ111" s="853"/>
      <c r="EIR111" s="964"/>
      <c r="EIS111" s="845"/>
      <c r="EIT111" s="853"/>
      <c r="EIU111" s="853"/>
      <c r="EIV111" s="964"/>
      <c r="EIW111" s="845"/>
      <c r="EIX111" s="853"/>
      <c r="EIY111" s="853"/>
      <c r="EIZ111" s="964"/>
      <c r="EJA111" s="845"/>
      <c r="EJB111" s="853"/>
      <c r="EJC111" s="853"/>
      <c r="EJD111" s="964"/>
      <c r="EJE111" s="845"/>
      <c r="EJF111" s="853"/>
      <c r="EJG111" s="853"/>
      <c r="EJH111" s="964"/>
      <c r="EJI111" s="845"/>
      <c r="EJJ111" s="853"/>
      <c r="EJK111" s="853"/>
      <c r="EJL111" s="964"/>
      <c r="EJM111" s="845"/>
      <c r="EJN111" s="853"/>
      <c r="EJO111" s="853"/>
      <c r="EJP111" s="964"/>
      <c r="EJQ111" s="845"/>
      <c r="EJR111" s="853"/>
      <c r="EJS111" s="853"/>
      <c r="EJT111" s="964"/>
      <c r="EJU111" s="845"/>
      <c r="EJV111" s="853"/>
      <c r="EJW111" s="853"/>
      <c r="EJX111" s="964"/>
      <c r="EJY111" s="845"/>
      <c r="EJZ111" s="853"/>
      <c r="EKA111" s="853"/>
      <c r="EKB111" s="964"/>
      <c r="EKC111" s="845"/>
      <c r="EKD111" s="853"/>
      <c r="EKE111" s="853"/>
      <c r="EKF111" s="964"/>
      <c r="EKG111" s="845"/>
      <c r="EKH111" s="853"/>
      <c r="EKI111" s="853"/>
      <c r="EKJ111" s="964"/>
      <c r="EKK111" s="845"/>
      <c r="EKL111" s="853"/>
      <c r="EKM111" s="853"/>
      <c r="EKN111" s="964"/>
      <c r="EKO111" s="845"/>
      <c r="EKP111" s="853"/>
      <c r="EKQ111" s="853"/>
      <c r="EKR111" s="964"/>
      <c r="EKS111" s="845"/>
      <c r="EKT111" s="853"/>
      <c r="EKU111" s="853"/>
      <c r="EKV111" s="964"/>
      <c r="EKW111" s="845"/>
      <c r="EKX111" s="853"/>
      <c r="EKY111" s="853"/>
      <c r="EKZ111" s="964"/>
      <c r="ELA111" s="845"/>
      <c r="ELB111" s="853"/>
      <c r="ELC111" s="853"/>
      <c r="ELD111" s="964"/>
      <c r="ELE111" s="845"/>
      <c r="ELF111" s="853"/>
      <c r="ELG111" s="853"/>
      <c r="ELH111" s="964"/>
      <c r="ELI111" s="845"/>
      <c r="ELJ111" s="853"/>
      <c r="ELK111" s="853"/>
      <c r="ELL111" s="964"/>
      <c r="ELM111" s="845"/>
      <c r="ELN111" s="853"/>
      <c r="ELO111" s="853"/>
      <c r="ELP111" s="964"/>
      <c r="ELQ111" s="845"/>
      <c r="ELR111" s="853"/>
      <c r="ELS111" s="853"/>
      <c r="ELT111" s="964"/>
      <c r="ELU111" s="845"/>
      <c r="ELV111" s="853"/>
      <c r="ELW111" s="853"/>
      <c r="ELX111" s="964"/>
      <c r="ELY111" s="845"/>
      <c r="ELZ111" s="853"/>
      <c r="EMA111" s="853"/>
      <c r="EMB111" s="964"/>
      <c r="EMC111" s="845"/>
      <c r="EMD111" s="853"/>
      <c r="EME111" s="853"/>
      <c r="EMF111" s="964"/>
      <c r="EMG111" s="845"/>
      <c r="EMH111" s="853"/>
      <c r="EMI111" s="853"/>
      <c r="EMJ111" s="964"/>
      <c r="EMK111" s="845"/>
      <c r="EML111" s="853"/>
      <c r="EMM111" s="853"/>
      <c r="EMN111" s="964"/>
      <c r="EMO111" s="845"/>
      <c r="EMP111" s="853"/>
      <c r="EMQ111" s="853"/>
      <c r="EMR111" s="964"/>
      <c r="EMS111" s="845"/>
      <c r="EMT111" s="853"/>
      <c r="EMU111" s="853"/>
      <c r="EMV111" s="964"/>
      <c r="EMW111" s="845"/>
      <c r="EMX111" s="853"/>
      <c r="EMY111" s="853"/>
      <c r="EMZ111" s="964"/>
      <c r="ENA111" s="845"/>
      <c r="ENB111" s="853"/>
      <c r="ENC111" s="853"/>
      <c r="END111" s="964"/>
      <c r="ENE111" s="845"/>
      <c r="ENF111" s="853"/>
      <c r="ENG111" s="853"/>
      <c r="ENH111" s="964"/>
      <c r="ENI111" s="845"/>
      <c r="ENJ111" s="853"/>
      <c r="ENK111" s="853"/>
      <c r="ENL111" s="964"/>
      <c r="ENM111" s="845"/>
      <c r="ENN111" s="853"/>
      <c r="ENO111" s="853"/>
      <c r="ENP111" s="964"/>
      <c r="ENQ111" s="845"/>
      <c r="ENR111" s="853"/>
      <c r="ENS111" s="853"/>
      <c r="ENT111" s="964"/>
      <c r="ENU111" s="845"/>
      <c r="ENV111" s="853"/>
      <c r="ENW111" s="853"/>
      <c r="ENX111" s="964"/>
      <c r="ENY111" s="845"/>
      <c r="ENZ111" s="853"/>
      <c r="EOA111" s="853"/>
      <c r="EOB111" s="964"/>
      <c r="EOC111" s="845"/>
      <c r="EOD111" s="853"/>
      <c r="EOE111" s="853"/>
      <c r="EOF111" s="964"/>
      <c r="EOG111" s="845"/>
      <c r="EOH111" s="853"/>
      <c r="EOI111" s="853"/>
      <c r="EOJ111" s="964"/>
      <c r="EOK111" s="845"/>
      <c r="EOL111" s="853"/>
      <c r="EOM111" s="853"/>
      <c r="EON111" s="964"/>
      <c r="EOO111" s="845"/>
      <c r="EOP111" s="853"/>
      <c r="EOQ111" s="853"/>
      <c r="EOR111" s="964"/>
      <c r="EOS111" s="845"/>
      <c r="EOT111" s="853"/>
      <c r="EOU111" s="853"/>
      <c r="EOV111" s="964"/>
      <c r="EOW111" s="845"/>
      <c r="EOX111" s="853"/>
      <c r="EOY111" s="853"/>
      <c r="EOZ111" s="964"/>
      <c r="EPA111" s="845"/>
      <c r="EPB111" s="853"/>
      <c r="EPC111" s="853"/>
      <c r="EPD111" s="964"/>
      <c r="EPE111" s="845"/>
      <c r="EPF111" s="853"/>
      <c r="EPG111" s="853"/>
      <c r="EPH111" s="964"/>
      <c r="EPI111" s="845"/>
      <c r="EPJ111" s="853"/>
      <c r="EPK111" s="853"/>
      <c r="EPL111" s="964"/>
      <c r="EPM111" s="845"/>
      <c r="EPN111" s="853"/>
      <c r="EPO111" s="853"/>
      <c r="EPP111" s="964"/>
      <c r="EPQ111" s="845"/>
      <c r="EPR111" s="853"/>
      <c r="EPS111" s="853"/>
      <c r="EPT111" s="964"/>
      <c r="EPU111" s="845"/>
      <c r="EPV111" s="853"/>
      <c r="EPW111" s="853"/>
      <c r="EPX111" s="964"/>
      <c r="EPY111" s="845"/>
      <c r="EPZ111" s="853"/>
      <c r="EQA111" s="853"/>
      <c r="EQB111" s="964"/>
      <c r="EQC111" s="845"/>
      <c r="EQD111" s="853"/>
      <c r="EQE111" s="853"/>
      <c r="EQF111" s="964"/>
      <c r="EQG111" s="845"/>
      <c r="EQH111" s="853"/>
      <c r="EQI111" s="853"/>
      <c r="EQJ111" s="964"/>
      <c r="EQK111" s="845"/>
      <c r="EQL111" s="853"/>
      <c r="EQM111" s="853"/>
      <c r="EQN111" s="964"/>
      <c r="EQO111" s="845"/>
      <c r="EQP111" s="853"/>
      <c r="EQQ111" s="853"/>
      <c r="EQR111" s="964"/>
      <c r="EQS111" s="845"/>
      <c r="EQT111" s="853"/>
      <c r="EQU111" s="853"/>
      <c r="EQV111" s="964"/>
      <c r="EQW111" s="845"/>
      <c r="EQX111" s="853"/>
      <c r="EQY111" s="853"/>
      <c r="EQZ111" s="964"/>
      <c r="ERA111" s="845"/>
      <c r="ERB111" s="853"/>
      <c r="ERC111" s="853"/>
      <c r="ERD111" s="964"/>
      <c r="ERE111" s="845"/>
      <c r="ERF111" s="853"/>
      <c r="ERG111" s="853"/>
      <c r="ERH111" s="964"/>
      <c r="ERI111" s="845"/>
      <c r="ERJ111" s="853"/>
      <c r="ERK111" s="853"/>
      <c r="ERL111" s="964"/>
      <c r="ERM111" s="845"/>
      <c r="ERN111" s="853"/>
      <c r="ERO111" s="853"/>
      <c r="ERP111" s="964"/>
      <c r="ERQ111" s="845"/>
      <c r="ERR111" s="853"/>
      <c r="ERS111" s="853"/>
      <c r="ERT111" s="964"/>
      <c r="ERU111" s="845"/>
      <c r="ERV111" s="853"/>
      <c r="ERW111" s="853"/>
      <c r="ERX111" s="964"/>
      <c r="ERY111" s="845"/>
      <c r="ERZ111" s="853"/>
      <c r="ESA111" s="853"/>
      <c r="ESB111" s="964"/>
      <c r="ESC111" s="845"/>
      <c r="ESD111" s="853"/>
      <c r="ESE111" s="853"/>
      <c r="ESF111" s="964"/>
      <c r="ESG111" s="845"/>
      <c r="ESH111" s="853"/>
      <c r="ESI111" s="853"/>
      <c r="ESJ111" s="964"/>
      <c r="ESK111" s="845"/>
      <c r="ESL111" s="853"/>
      <c r="ESM111" s="853"/>
      <c r="ESN111" s="964"/>
      <c r="ESO111" s="845"/>
      <c r="ESP111" s="853"/>
      <c r="ESQ111" s="853"/>
      <c r="ESR111" s="964"/>
      <c r="ESS111" s="845"/>
      <c r="EST111" s="853"/>
      <c r="ESU111" s="853"/>
      <c r="ESV111" s="964"/>
      <c r="ESW111" s="845"/>
      <c r="ESX111" s="853"/>
      <c r="ESY111" s="853"/>
      <c r="ESZ111" s="964"/>
      <c r="ETA111" s="845"/>
      <c r="ETB111" s="853"/>
      <c r="ETC111" s="853"/>
      <c r="ETD111" s="964"/>
      <c r="ETE111" s="845"/>
      <c r="ETF111" s="853"/>
      <c r="ETG111" s="853"/>
      <c r="ETH111" s="964"/>
      <c r="ETI111" s="845"/>
      <c r="ETJ111" s="853"/>
      <c r="ETK111" s="853"/>
      <c r="ETL111" s="964"/>
      <c r="ETM111" s="845"/>
      <c r="ETN111" s="853"/>
      <c r="ETO111" s="853"/>
      <c r="ETP111" s="964"/>
      <c r="ETQ111" s="845"/>
      <c r="ETR111" s="853"/>
      <c r="ETS111" s="853"/>
      <c r="ETT111" s="964"/>
      <c r="ETU111" s="845"/>
      <c r="ETV111" s="853"/>
      <c r="ETW111" s="853"/>
      <c r="ETX111" s="964"/>
      <c r="ETY111" s="845"/>
      <c r="ETZ111" s="853"/>
      <c r="EUA111" s="853"/>
      <c r="EUB111" s="964"/>
      <c r="EUC111" s="845"/>
      <c r="EUD111" s="853"/>
      <c r="EUE111" s="853"/>
      <c r="EUF111" s="964"/>
      <c r="EUG111" s="845"/>
      <c r="EUH111" s="853"/>
      <c r="EUI111" s="853"/>
      <c r="EUJ111" s="964"/>
      <c r="EUK111" s="845"/>
      <c r="EUL111" s="853"/>
      <c r="EUM111" s="853"/>
      <c r="EUN111" s="964"/>
      <c r="EUO111" s="845"/>
      <c r="EUP111" s="853"/>
      <c r="EUQ111" s="853"/>
      <c r="EUR111" s="964"/>
      <c r="EUS111" s="845"/>
      <c r="EUT111" s="853"/>
      <c r="EUU111" s="853"/>
      <c r="EUV111" s="964"/>
      <c r="EUW111" s="845"/>
      <c r="EUX111" s="853"/>
      <c r="EUY111" s="853"/>
      <c r="EUZ111" s="964"/>
      <c r="EVA111" s="845"/>
      <c r="EVB111" s="853"/>
      <c r="EVC111" s="853"/>
      <c r="EVD111" s="964"/>
      <c r="EVE111" s="845"/>
      <c r="EVF111" s="853"/>
      <c r="EVG111" s="853"/>
      <c r="EVH111" s="964"/>
      <c r="EVI111" s="845"/>
      <c r="EVJ111" s="853"/>
      <c r="EVK111" s="853"/>
      <c r="EVL111" s="964"/>
      <c r="EVM111" s="845"/>
      <c r="EVN111" s="853"/>
      <c r="EVO111" s="853"/>
      <c r="EVP111" s="964"/>
      <c r="EVQ111" s="845"/>
      <c r="EVR111" s="853"/>
      <c r="EVS111" s="853"/>
      <c r="EVT111" s="964"/>
      <c r="EVU111" s="845"/>
      <c r="EVV111" s="853"/>
      <c r="EVW111" s="853"/>
      <c r="EVX111" s="964"/>
      <c r="EVY111" s="845"/>
      <c r="EVZ111" s="853"/>
      <c r="EWA111" s="853"/>
      <c r="EWB111" s="964"/>
      <c r="EWC111" s="845"/>
      <c r="EWD111" s="853"/>
      <c r="EWE111" s="853"/>
      <c r="EWF111" s="964"/>
      <c r="EWG111" s="845"/>
      <c r="EWH111" s="853"/>
      <c r="EWI111" s="853"/>
      <c r="EWJ111" s="964"/>
      <c r="EWK111" s="845"/>
      <c r="EWL111" s="853"/>
      <c r="EWM111" s="853"/>
      <c r="EWN111" s="964"/>
      <c r="EWO111" s="845"/>
      <c r="EWP111" s="853"/>
      <c r="EWQ111" s="853"/>
      <c r="EWR111" s="964"/>
      <c r="EWS111" s="845"/>
      <c r="EWT111" s="853"/>
      <c r="EWU111" s="853"/>
      <c r="EWV111" s="964"/>
      <c r="EWW111" s="845"/>
      <c r="EWX111" s="853"/>
      <c r="EWY111" s="853"/>
      <c r="EWZ111" s="964"/>
      <c r="EXA111" s="845"/>
      <c r="EXB111" s="853"/>
      <c r="EXC111" s="853"/>
      <c r="EXD111" s="964"/>
      <c r="EXE111" s="845"/>
      <c r="EXF111" s="853"/>
      <c r="EXG111" s="853"/>
      <c r="EXH111" s="964"/>
      <c r="EXI111" s="845"/>
      <c r="EXJ111" s="853"/>
      <c r="EXK111" s="853"/>
      <c r="EXL111" s="964"/>
      <c r="EXM111" s="845"/>
      <c r="EXN111" s="853"/>
      <c r="EXO111" s="853"/>
      <c r="EXP111" s="964"/>
      <c r="EXQ111" s="845"/>
      <c r="EXR111" s="853"/>
      <c r="EXS111" s="853"/>
      <c r="EXT111" s="964"/>
      <c r="EXU111" s="845"/>
      <c r="EXV111" s="853"/>
      <c r="EXW111" s="853"/>
      <c r="EXX111" s="964"/>
      <c r="EXY111" s="845"/>
      <c r="EXZ111" s="853"/>
      <c r="EYA111" s="853"/>
      <c r="EYB111" s="964"/>
      <c r="EYC111" s="845"/>
      <c r="EYD111" s="853"/>
      <c r="EYE111" s="853"/>
      <c r="EYF111" s="964"/>
      <c r="EYG111" s="845"/>
      <c r="EYH111" s="853"/>
      <c r="EYI111" s="853"/>
      <c r="EYJ111" s="964"/>
      <c r="EYK111" s="845"/>
      <c r="EYL111" s="853"/>
      <c r="EYM111" s="853"/>
      <c r="EYN111" s="964"/>
      <c r="EYO111" s="845"/>
      <c r="EYP111" s="853"/>
      <c r="EYQ111" s="853"/>
      <c r="EYR111" s="964"/>
      <c r="EYS111" s="845"/>
      <c r="EYT111" s="853"/>
      <c r="EYU111" s="853"/>
      <c r="EYV111" s="964"/>
      <c r="EYW111" s="845"/>
      <c r="EYX111" s="853"/>
      <c r="EYY111" s="853"/>
      <c r="EYZ111" s="964"/>
      <c r="EZA111" s="845"/>
      <c r="EZB111" s="853"/>
      <c r="EZC111" s="853"/>
      <c r="EZD111" s="964"/>
      <c r="EZE111" s="845"/>
      <c r="EZF111" s="853"/>
      <c r="EZG111" s="853"/>
      <c r="EZH111" s="964"/>
      <c r="EZI111" s="845"/>
      <c r="EZJ111" s="853"/>
      <c r="EZK111" s="853"/>
      <c r="EZL111" s="964"/>
      <c r="EZM111" s="845"/>
      <c r="EZN111" s="853"/>
      <c r="EZO111" s="853"/>
      <c r="EZP111" s="964"/>
      <c r="EZQ111" s="845"/>
      <c r="EZR111" s="853"/>
      <c r="EZS111" s="853"/>
      <c r="EZT111" s="964"/>
      <c r="EZU111" s="845"/>
      <c r="EZV111" s="853"/>
      <c r="EZW111" s="853"/>
      <c r="EZX111" s="964"/>
      <c r="EZY111" s="845"/>
      <c r="EZZ111" s="853"/>
      <c r="FAA111" s="853"/>
      <c r="FAB111" s="964"/>
      <c r="FAC111" s="845"/>
      <c r="FAD111" s="853"/>
      <c r="FAE111" s="853"/>
      <c r="FAF111" s="964"/>
      <c r="FAG111" s="845"/>
      <c r="FAH111" s="853"/>
      <c r="FAI111" s="853"/>
      <c r="FAJ111" s="964"/>
      <c r="FAK111" s="845"/>
      <c r="FAL111" s="853"/>
      <c r="FAM111" s="853"/>
      <c r="FAN111" s="964"/>
      <c r="FAO111" s="845"/>
      <c r="FAP111" s="853"/>
      <c r="FAQ111" s="853"/>
      <c r="FAR111" s="964"/>
      <c r="FAS111" s="845"/>
      <c r="FAT111" s="853"/>
      <c r="FAU111" s="853"/>
      <c r="FAV111" s="964"/>
      <c r="FAW111" s="845"/>
      <c r="FAX111" s="853"/>
      <c r="FAY111" s="853"/>
      <c r="FAZ111" s="964"/>
      <c r="FBA111" s="845"/>
      <c r="FBB111" s="853"/>
      <c r="FBC111" s="853"/>
      <c r="FBD111" s="964"/>
      <c r="FBE111" s="845"/>
      <c r="FBF111" s="853"/>
      <c r="FBG111" s="853"/>
      <c r="FBH111" s="964"/>
      <c r="FBI111" s="845"/>
      <c r="FBJ111" s="853"/>
      <c r="FBK111" s="853"/>
      <c r="FBL111" s="964"/>
      <c r="FBM111" s="845"/>
      <c r="FBN111" s="853"/>
      <c r="FBO111" s="853"/>
      <c r="FBP111" s="964"/>
      <c r="FBQ111" s="845"/>
      <c r="FBR111" s="853"/>
      <c r="FBS111" s="853"/>
      <c r="FBT111" s="964"/>
      <c r="FBU111" s="845"/>
      <c r="FBV111" s="853"/>
      <c r="FBW111" s="853"/>
      <c r="FBX111" s="964"/>
      <c r="FBY111" s="845"/>
      <c r="FBZ111" s="853"/>
      <c r="FCA111" s="853"/>
      <c r="FCB111" s="964"/>
      <c r="FCC111" s="845"/>
      <c r="FCD111" s="853"/>
      <c r="FCE111" s="853"/>
      <c r="FCF111" s="964"/>
      <c r="FCG111" s="845"/>
      <c r="FCH111" s="853"/>
      <c r="FCI111" s="853"/>
      <c r="FCJ111" s="964"/>
      <c r="FCK111" s="845"/>
      <c r="FCL111" s="853"/>
      <c r="FCM111" s="853"/>
      <c r="FCN111" s="964"/>
      <c r="FCO111" s="845"/>
      <c r="FCP111" s="853"/>
      <c r="FCQ111" s="853"/>
      <c r="FCR111" s="964"/>
      <c r="FCS111" s="845"/>
      <c r="FCT111" s="853"/>
      <c r="FCU111" s="853"/>
      <c r="FCV111" s="964"/>
      <c r="FCW111" s="845"/>
      <c r="FCX111" s="853"/>
      <c r="FCY111" s="853"/>
      <c r="FCZ111" s="964"/>
      <c r="FDA111" s="845"/>
      <c r="FDB111" s="853"/>
      <c r="FDC111" s="853"/>
      <c r="FDD111" s="964"/>
      <c r="FDE111" s="845"/>
      <c r="FDF111" s="853"/>
      <c r="FDG111" s="853"/>
      <c r="FDH111" s="964"/>
      <c r="FDI111" s="845"/>
      <c r="FDJ111" s="853"/>
      <c r="FDK111" s="853"/>
      <c r="FDL111" s="964"/>
      <c r="FDM111" s="845"/>
      <c r="FDN111" s="853"/>
      <c r="FDO111" s="853"/>
      <c r="FDP111" s="964"/>
      <c r="FDQ111" s="845"/>
      <c r="FDR111" s="853"/>
      <c r="FDS111" s="853"/>
      <c r="FDT111" s="964"/>
      <c r="FDU111" s="845"/>
      <c r="FDV111" s="853"/>
      <c r="FDW111" s="853"/>
      <c r="FDX111" s="964"/>
      <c r="FDY111" s="845"/>
      <c r="FDZ111" s="853"/>
      <c r="FEA111" s="853"/>
      <c r="FEB111" s="964"/>
      <c r="FEC111" s="845"/>
      <c r="FED111" s="853"/>
      <c r="FEE111" s="853"/>
      <c r="FEF111" s="964"/>
      <c r="FEG111" s="845"/>
      <c r="FEH111" s="853"/>
      <c r="FEI111" s="853"/>
      <c r="FEJ111" s="964"/>
      <c r="FEK111" s="845"/>
      <c r="FEL111" s="853"/>
      <c r="FEM111" s="853"/>
      <c r="FEN111" s="964"/>
      <c r="FEO111" s="845"/>
      <c r="FEP111" s="853"/>
      <c r="FEQ111" s="853"/>
      <c r="FER111" s="964"/>
      <c r="FES111" s="845"/>
      <c r="FET111" s="853"/>
      <c r="FEU111" s="853"/>
      <c r="FEV111" s="964"/>
      <c r="FEW111" s="845"/>
      <c r="FEX111" s="853"/>
      <c r="FEY111" s="853"/>
      <c r="FEZ111" s="964"/>
      <c r="FFA111" s="845"/>
      <c r="FFB111" s="853"/>
      <c r="FFC111" s="853"/>
      <c r="FFD111" s="964"/>
      <c r="FFE111" s="845"/>
      <c r="FFF111" s="853"/>
      <c r="FFG111" s="853"/>
      <c r="FFH111" s="964"/>
      <c r="FFI111" s="845"/>
      <c r="FFJ111" s="853"/>
      <c r="FFK111" s="853"/>
      <c r="FFL111" s="964"/>
      <c r="FFM111" s="845"/>
      <c r="FFN111" s="853"/>
      <c r="FFO111" s="853"/>
      <c r="FFP111" s="964"/>
      <c r="FFQ111" s="845"/>
      <c r="FFR111" s="853"/>
      <c r="FFS111" s="853"/>
      <c r="FFT111" s="964"/>
      <c r="FFU111" s="845"/>
      <c r="FFV111" s="853"/>
      <c r="FFW111" s="853"/>
      <c r="FFX111" s="964"/>
      <c r="FFY111" s="845"/>
      <c r="FFZ111" s="853"/>
      <c r="FGA111" s="853"/>
      <c r="FGB111" s="964"/>
      <c r="FGC111" s="845"/>
      <c r="FGD111" s="853"/>
      <c r="FGE111" s="853"/>
      <c r="FGF111" s="964"/>
      <c r="FGG111" s="845"/>
      <c r="FGH111" s="853"/>
      <c r="FGI111" s="853"/>
      <c r="FGJ111" s="964"/>
      <c r="FGK111" s="845"/>
      <c r="FGL111" s="853"/>
      <c r="FGM111" s="853"/>
      <c r="FGN111" s="964"/>
      <c r="FGO111" s="845"/>
      <c r="FGP111" s="853"/>
      <c r="FGQ111" s="853"/>
      <c r="FGR111" s="964"/>
      <c r="FGS111" s="845"/>
      <c r="FGT111" s="853"/>
      <c r="FGU111" s="853"/>
      <c r="FGV111" s="964"/>
      <c r="FGW111" s="845"/>
      <c r="FGX111" s="853"/>
      <c r="FGY111" s="853"/>
      <c r="FGZ111" s="964"/>
      <c r="FHA111" s="845"/>
      <c r="FHB111" s="853"/>
      <c r="FHC111" s="853"/>
      <c r="FHD111" s="964"/>
      <c r="FHE111" s="845"/>
      <c r="FHF111" s="853"/>
      <c r="FHG111" s="853"/>
      <c r="FHH111" s="964"/>
      <c r="FHI111" s="845"/>
      <c r="FHJ111" s="853"/>
      <c r="FHK111" s="853"/>
      <c r="FHL111" s="964"/>
      <c r="FHM111" s="845"/>
      <c r="FHN111" s="853"/>
      <c r="FHO111" s="853"/>
      <c r="FHP111" s="964"/>
      <c r="FHQ111" s="845"/>
      <c r="FHR111" s="853"/>
      <c r="FHS111" s="853"/>
      <c r="FHT111" s="964"/>
      <c r="FHU111" s="845"/>
      <c r="FHV111" s="853"/>
      <c r="FHW111" s="853"/>
      <c r="FHX111" s="964"/>
      <c r="FHY111" s="845"/>
      <c r="FHZ111" s="853"/>
      <c r="FIA111" s="853"/>
      <c r="FIB111" s="964"/>
      <c r="FIC111" s="845"/>
      <c r="FID111" s="853"/>
      <c r="FIE111" s="853"/>
      <c r="FIF111" s="964"/>
      <c r="FIG111" s="845"/>
      <c r="FIH111" s="853"/>
      <c r="FII111" s="853"/>
      <c r="FIJ111" s="964"/>
      <c r="FIK111" s="845"/>
      <c r="FIL111" s="853"/>
      <c r="FIM111" s="853"/>
      <c r="FIN111" s="964"/>
      <c r="FIO111" s="845"/>
      <c r="FIP111" s="853"/>
      <c r="FIQ111" s="853"/>
      <c r="FIR111" s="964"/>
      <c r="FIS111" s="845"/>
      <c r="FIT111" s="853"/>
      <c r="FIU111" s="853"/>
      <c r="FIV111" s="964"/>
      <c r="FIW111" s="845"/>
      <c r="FIX111" s="853"/>
      <c r="FIY111" s="853"/>
      <c r="FIZ111" s="964"/>
      <c r="FJA111" s="845"/>
      <c r="FJB111" s="853"/>
      <c r="FJC111" s="853"/>
      <c r="FJD111" s="964"/>
      <c r="FJE111" s="845"/>
      <c r="FJF111" s="853"/>
      <c r="FJG111" s="853"/>
      <c r="FJH111" s="964"/>
      <c r="FJI111" s="845"/>
      <c r="FJJ111" s="853"/>
      <c r="FJK111" s="853"/>
      <c r="FJL111" s="964"/>
      <c r="FJM111" s="845"/>
      <c r="FJN111" s="853"/>
      <c r="FJO111" s="853"/>
      <c r="FJP111" s="964"/>
      <c r="FJQ111" s="845"/>
      <c r="FJR111" s="853"/>
      <c r="FJS111" s="853"/>
      <c r="FJT111" s="964"/>
      <c r="FJU111" s="845"/>
      <c r="FJV111" s="853"/>
      <c r="FJW111" s="853"/>
      <c r="FJX111" s="964"/>
      <c r="FJY111" s="845"/>
      <c r="FJZ111" s="853"/>
      <c r="FKA111" s="853"/>
      <c r="FKB111" s="964"/>
      <c r="FKC111" s="845"/>
      <c r="FKD111" s="853"/>
      <c r="FKE111" s="853"/>
      <c r="FKF111" s="964"/>
      <c r="FKG111" s="845"/>
      <c r="FKH111" s="853"/>
      <c r="FKI111" s="853"/>
      <c r="FKJ111" s="964"/>
      <c r="FKK111" s="845"/>
      <c r="FKL111" s="853"/>
      <c r="FKM111" s="853"/>
      <c r="FKN111" s="964"/>
      <c r="FKO111" s="845"/>
      <c r="FKP111" s="853"/>
      <c r="FKQ111" s="853"/>
      <c r="FKR111" s="964"/>
      <c r="FKS111" s="845"/>
      <c r="FKT111" s="853"/>
      <c r="FKU111" s="853"/>
      <c r="FKV111" s="964"/>
      <c r="FKW111" s="845"/>
      <c r="FKX111" s="853"/>
      <c r="FKY111" s="853"/>
      <c r="FKZ111" s="964"/>
      <c r="FLA111" s="845"/>
      <c r="FLB111" s="853"/>
      <c r="FLC111" s="853"/>
      <c r="FLD111" s="964"/>
      <c r="FLE111" s="845"/>
      <c r="FLF111" s="853"/>
      <c r="FLG111" s="853"/>
      <c r="FLH111" s="964"/>
      <c r="FLI111" s="845"/>
      <c r="FLJ111" s="853"/>
      <c r="FLK111" s="853"/>
      <c r="FLL111" s="964"/>
      <c r="FLM111" s="845"/>
      <c r="FLN111" s="853"/>
      <c r="FLO111" s="853"/>
      <c r="FLP111" s="964"/>
      <c r="FLQ111" s="845"/>
      <c r="FLR111" s="853"/>
      <c r="FLS111" s="853"/>
      <c r="FLT111" s="964"/>
      <c r="FLU111" s="845"/>
      <c r="FLV111" s="853"/>
      <c r="FLW111" s="853"/>
      <c r="FLX111" s="964"/>
      <c r="FLY111" s="845"/>
      <c r="FLZ111" s="853"/>
      <c r="FMA111" s="853"/>
      <c r="FMB111" s="964"/>
      <c r="FMC111" s="845"/>
      <c r="FMD111" s="853"/>
      <c r="FME111" s="853"/>
      <c r="FMF111" s="964"/>
      <c r="FMG111" s="845"/>
      <c r="FMH111" s="853"/>
      <c r="FMI111" s="853"/>
      <c r="FMJ111" s="964"/>
      <c r="FMK111" s="845"/>
      <c r="FML111" s="853"/>
      <c r="FMM111" s="853"/>
      <c r="FMN111" s="964"/>
      <c r="FMO111" s="845"/>
      <c r="FMP111" s="853"/>
      <c r="FMQ111" s="853"/>
      <c r="FMR111" s="964"/>
      <c r="FMS111" s="845"/>
      <c r="FMT111" s="853"/>
      <c r="FMU111" s="853"/>
      <c r="FMV111" s="964"/>
      <c r="FMW111" s="845"/>
      <c r="FMX111" s="853"/>
      <c r="FMY111" s="853"/>
      <c r="FMZ111" s="964"/>
      <c r="FNA111" s="845"/>
      <c r="FNB111" s="853"/>
      <c r="FNC111" s="853"/>
      <c r="FND111" s="964"/>
      <c r="FNE111" s="845"/>
      <c r="FNF111" s="853"/>
      <c r="FNG111" s="853"/>
      <c r="FNH111" s="964"/>
      <c r="FNI111" s="845"/>
      <c r="FNJ111" s="853"/>
      <c r="FNK111" s="853"/>
      <c r="FNL111" s="964"/>
      <c r="FNM111" s="845"/>
      <c r="FNN111" s="853"/>
      <c r="FNO111" s="853"/>
      <c r="FNP111" s="964"/>
      <c r="FNQ111" s="845"/>
      <c r="FNR111" s="853"/>
      <c r="FNS111" s="853"/>
      <c r="FNT111" s="964"/>
      <c r="FNU111" s="845"/>
      <c r="FNV111" s="853"/>
      <c r="FNW111" s="853"/>
      <c r="FNX111" s="964"/>
      <c r="FNY111" s="845"/>
      <c r="FNZ111" s="853"/>
      <c r="FOA111" s="853"/>
      <c r="FOB111" s="964"/>
      <c r="FOC111" s="845"/>
      <c r="FOD111" s="853"/>
      <c r="FOE111" s="853"/>
      <c r="FOF111" s="964"/>
      <c r="FOG111" s="845"/>
      <c r="FOH111" s="853"/>
      <c r="FOI111" s="853"/>
      <c r="FOJ111" s="964"/>
      <c r="FOK111" s="845"/>
      <c r="FOL111" s="853"/>
      <c r="FOM111" s="853"/>
      <c r="FON111" s="964"/>
      <c r="FOO111" s="845"/>
      <c r="FOP111" s="853"/>
      <c r="FOQ111" s="853"/>
      <c r="FOR111" s="964"/>
      <c r="FOS111" s="845"/>
      <c r="FOT111" s="853"/>
      <c r="FOU111" s="853"/>
      <c r="FOV111" s="964"/>
      <c r="FOW111" s="845"/>
      <c r="FOX111" s="853"/>
      <c r="FOY111" s="853"/>
      <c r="FOZ111" s="964"/>
      <c r="FPA111" s="845"/>
      <c r="FPB111" s="853"/>
      <c r="FPC111" s="853"/>
      <c r="FPD111" s="964"/>
      <c r="FPE111" s="845"/>
      <c r="FPF111" s="853"/>
      <c r="FPG111" s="853"/>
      <c r="FPH111" s="964"/>
      <c r="FPI111" s="845"/>
      <c r="FPJ111" s="853"/>
      <c r="FPK111" s="853"/>
      <c r="FPL111" s="964"/>
      <c r="FPM111" s="845"/>
      <c r="FPN111" s="853"/>
      <c r="FPO111" s="853"/>
      <c r="FPP111" s="964"/>
      <c r="FPQ111" s="845"/>
      <c r="FPR111" s="853"/>
      <c r="FPS111" s="853"/>
      <c r="FPT111" s="964"/>
      <c r="FPU111" s="845"/>
      <c r="FPV111" s="853"/>
      <c r="FPW111" s="853"/>
      <c r="FPX111" s="964"/>
      <c r="FPY111" s="845"/>
      <c r="FPZ111" s="853"/>
      <c r="FQA111" s="853"/>
      <c r="FQB111" s="964"/>
      <c r="FQC111" s="845"/>
      <c r="FQD111" s="853"/>
      <c r="FQE111" s="853"/>
      <c r="FQF111" s="964"/>
      <c r="FQG111" s="845"/>
      <c r="FQH111" s="853"/>
      <c r="FQI111" s="853"/>
      <c r="FQJ111" s="964"/>
      <c r="FQK111" s="845"/>
      <c r="FQL111" s="853"/>
      <c r="FQM111" s="853"/>
      <c r="FQN111" s="964"/>
      <c r="FQO111" s="845"/>
      <c r="FQP111" s="853"/>
      <c r="FQQ111" s="853"/>
      <c r="FQR111" s="964"/>
      <c r="FQS111" s="845"/>
      <c r="FQT111" s="853"/>
      <c r="FQU111" s="853"/>
      <c r="FQV111" s="964"/>
      <c r="FQW111" s="845"/>
      <c r="FQX111" s="853"/>
      <c r="FQY111" s="853"/>
      <c r="FQZ111" s="964"/>
      <c r="FRA111" s="845"/>
      <c r="FRB111" s="853"/>
      <c r="FRC111" s="853"/>
      <c r="FRD111" s="964"/>
      <c r="FRE111" s="845"/>
      <c r="FRF111" s="853"/>
      <c r="FRG111" s="853"/>
      <c r="FRH111" s="964"/>
      <c r="FRI111" s="845"/>
      <c r="FRJ111" s="853"/>
      <c r="FRK111" s="853"/>
      <c r="FRL111" s="964"/>
      <c r="FRM111" s="845"/>
      <c r="FRN111" s="853"/>
      <c r="FRO111" s="853"/>
      <c r="FRP111" s="964"/>
      <c r="FRQ111" s="845"/>
      <c r="FRR111" s="853"/>
      <c r="FRS111" s="853"/>
      <c r="FRT111" s="964"/>
      <c r="FRU111" s="845"/>
      <c r="FRV111" s="853"/>
      <c r="FRW111" s="853"/>
      <c r="FRX111" s="964"/>
      <c r="FRY111" s="845"/>
      <c r="FRZ111" s="853"/>
      <c r="FSA111" s="853"/>
      <c r="FSB111" s="964"/>
      <c r="FSC111" s="845"/>
      <c r="FSD111" s="853"/>
      <c r="FSE111" s="853"/>
      <c r="FSF111" s="964"/>
      <c r="FSG111" s="845"/>
      <c r="FSH111" s="853"/>
      <c r="FSI111" s="853"/>
      <c r="FSJ111" s="964"/>
      <c r="FSK111" s="845"/>
      <c r="FSL111" s="853"/>
      <c r="FSM111" s="853"/>
      <c r="FSN111" s="964"/>
      <c r="FSO111" s="845"/>
      <c r="FSP111" s="853"/>
      <c r="FSQ111" s="853"/>
      <c r="FSR111" s="964"/>
      <c r="FSS111" s="845"/>
      <c r="FST111" s="853"/>
      <c r="FSU111" s="853"/>
      <c r="FSV111" s="964"/>
      <c r="FSW111" s="845"/>
      <c r="FSX111" s="853"/>
      <c r="FSY111" s="853"/>
      <c r="FSZ111" s="964"/>
      <c r="FTA111" s="845"/>
      <c r="FTB111" s="853"/>
      <c r="FTC111" s="853"/>
      <c r="FTD111" s="964"/>
      <c r="FTE111" s="845"/>
      <c r="FTF111" s="853"/>
      <c r="FTG111" s="853"/>
      <c r="FTH111" s="964"/>
      <c r="FTI111" s="845"/>
      <c r="FTJ111" s="853"/>
      <c r="FTK111" s="853"/>
      <c r="FTL111" s="964"/>
      <c r="FTM111" s="845"/>
      <c r="FTN111" s="853"/>
      <c r="FTO111" s="853"/>
      <c r="FTP111" s="964"/>
      <c r="FTQ111" s="845"/>
      <c r="FTR111" s="853"/>
      <c r="FTS111" s="853"/>
      <c r="FTT111" s="964"/>
      <c r="FTU111" s="845"/>
      <c r="FTV111" s="853"/>
      <c r="FTW111" s="853"/>
      <c r="FTX111" s="964"/>
      <c r="FTY111" s="845"/>
      <c r="FTZ111" s="853"/>
      <c r="FUA111" s="853"/>
      <c r="FUB111" s="964"/>
      <c r="FUC111" s="845"/>
      <c r="FUD111" s="853"/>
      <c r="FUE111" s="853"/>
      <c r="FUF111" s="964"/>
      <c r="FUG111" s="845"/>
      <c r="FUH111" s="853"/>
      <c r="FUI111" s="853"/>
      <c r="FUJ111" s="964"/>
      <c r="FUK111" s="845"/>
      <c r="FUL111" s="853"/>
      <c r="FUM111" s="853"/>
      <c r="FUN111" s="964"/>
      <c r="FUO111" s="845"/>
      <c r="FUP111" s="853"/>
      <c r="FUQ111" s="853"/>
      <c r="FUR111" s="964"/>
      <c r="FUS111" s="845"/>
      <c r="FUT111" s="853"/>
      <c r="FUU111" s="853"/>
      <c r="FUV111" s="964"/>
      <c r="FUW111" s="845"/>
      <c r="FUX111" s="853"/>
      <c r="FUY111" s="853"/>
      <c r="FUZ111" s="964"/>
      <c r="FVA111" s="845"/>
      <c r="FVB111" s="853"/>
      <c r="FVC111" s="853"/>
      <c r="FVD111" s="964"/>
      <c r="FVE111" s="845"/>
      <c r="FVF111" s="853"/>
      <c r="FVG111" s="853"/>
      <c r="FVH111" s="964"/>
      <c r="FVI111" s="845"/>
      <c r="FVJ111" s="853"/>
      <c r="FVK111" s="853"/>
      <c r="FVL111" s="964"/>
      <c r="FVM111" s="845"/>
      <c r="FVN111" s="853"/>
      <c r="FVO111" s="853"/>
      <c r="FVP111" s="964"/>
      <c r="FVQ111" s="845"/>
      <c r="FVR111" s="853"/>
      <c r="FVS111" s="853"/>
      <c r="FVT111" s="964"/>
      <c r="FVU111" s="845"/>
      <c r="FVV111" s="853"/>
      <c r="FVW111" s="853"/>
      <c r="FVX111" s="964"/>
      <c r="FVY111" s="845"/>
      <c r="FVZ111" s="853"/>
      <c r="FWA111" s="853"/>
      <c r="FWB111" s="964"/>
      <c r="FWC111" s="845"/>
      <c r="FWD111" s="853"/>
      <c r="FWE111" s="853"/>
      <c r="FWF111" s="964"/>
      <c r="FWG111" s="845"/>
      <c r="FWH111" s="853"/>
      <c r="FWI111" s="853"/>
      <c r="FWJ111" s="964"/>
      <c r="FWK111" s="845"/>
      <c r="FWL111" s="853"/>
      <c r="FWM111" s="853"/>
      <c r="FWN111" s="964"/>
      <c r="FWO111" s="845"/>
      <c r="FWP111" s="853"/>
      <c r="FWQ111" s="853"/>
      <c r="FWR111" s="964"/>
      <c r="FWS111" s="845"/>
      <c r="FWT111" s="853"/>
      <c r="FWU111" s="853"/>
      <c r="FWV111" s="964"/>
      <c r="FWW111" s="845"/>
      <c r="FWX111" s="853"/>
      <c r="FWY111" s="853"/>
      <c r="FWZ111" s="964"/>
      <c r="FXA111" s="845"/>
      <c r="FXB111" s="853"/>
      <c r="FXC111" s="853"/>
      <c r="FXD111" s="964"/>
      <c r="FXE111" s="845"/>
      <c r="FXF111" s="853"/>
      <c r="FXG111" s="853"/>
      <c r="FXH111" s="964"/>
      <c r="FXI111" s="845"/>
      <c r="FXJ111" s="853"/>
      <c r="FXK111" s="853"/>
      <c r="FXL111" s="964"/>
      <c r="FXM111" s="845"/>
      <c r="FXN111" s="853"/>
      <c r="FXO111" s="853"/>
      <c r="FXP111" s="964"/>
      <c r="FXQ111" s="845"/>
      <c r="FXR111" s="853"/>
      <c r="FXS111" s="853"/>
      <c r="FXT111" s="964"/>
      <c r="FXU111" s="845"/>
      <c r="FXV111" s="853"/>
      <c r="FXW111" s="853"/>
      <c r="FXX111" s="964"/>
      <c r="FXY111" s="845"/>
      <c r="FXZ111" s="853"/>
      <c r="FYA111" s="853"/>
      <c r="FYB111" s="964"/>
      <c r="FYC111" s="845"/>
      <c r="FYD111" s="853"/>
      <c r="FYE111" s="853"/>
      <c r="FYF111" s="964"/>
      <c r="FYG111" s="845"/>
      <c r="FYH111" s="853"/>
      <c r="FYI111" s="853"/>
      <c r="FYJ111" s="964"/>
      <c r="FYK111" s="845"/>
      <c r="FYL111" s="853"/>
      <c r="FYM111" s="853"/>
      <c r="FYN111" s="964"/>
      <c r="FYO111" s="845"/>
      <c r="FYP111" s="853"/>
      <c r="FYQ111" s="853"/>
      <c r="FYR111" s="964"/>
      <c r="FYS111" s="845"/>
      <c r="FYT111" s="853"/>
      <c r="FYU111" s="853"/>
      <c r="FYV111" s="964"/>
      <c r="FYW111" s="845"/>
      <c r="FYX111" s="853"/>
      <c r="FYY111" s="853"/>
      <c r="FYZ111" s="964"/>
      <c r="FZA111" s="845"/>
      <c r="FZB111" s="853"/>
      <c r="FZC111" s="853"/>
      <c r="FZD111" s="964"/>
      <c r="FZE111" s="845"/>
      <c r="FZF111" s="853"/>
      <c r="FZG111" s="853"/>
      <c r="FZH111" s="964"/>
      <c r="FZI111" s="845"/>
      <c r="FZJ111" s="853"/>
      <c r="FZK111" s="853"/>
      <c r="FZL111" s="964"/>
      <c r="FZM111" s="845"/>
      <c r="FZN111" s="853"/>
      <c r="FZO111" s="853"/>
      <c r="FZP111" s="964"/>
      <c r="FZQ111" s="845"/>
      <c r="FZR111" s="853"/>
      <c r="FZS111" s="853"/>
      <c r="FZT111" s="964"/>
      <c r="FZU111" s="845"/>
      <c r="FZV111" s="853"/>
      <c r="FZW111" s="853"/>
      <c r="FZX111" s="964"/>
      <c r="FZY111" s="845"/>
      <c r="FZZ111" s="853"/>
      <c r="GAA111" s="853"/>
      <c r="GAB111" s="964"/>
      <c r="GAC111" s="845"/>
      <c r="GAD111" s="853"/>
      <c r="GAE111" s="853"/>
      <c r="GAF111" s="964"/>
      <c r="GAG111" s="845"/>
      <c r="GAH111" s="853"/>
      <c r="GAI111" s="853"/>
      <c r="GAJ111" s="964"/>
      <c r="GAK111" s="845"/>
      <c r="GAL111" s="853"/>
      <c r="GAM111" s="853"/>
      <c r="GAN111" s="964"/>
      <c r="GAO111" s="845"/>
      <c r="GAP111" s="853"/>
      <c r="GAQ111" s="853"/>
      <c r="GAR111" s="964"/>
      <c r="GAS111" s="845"/>
      <c r="GAT111" s="853"/>
      <c r="GAU111" s="853"/>
      <c r="GAV111" s="964"/>
      <c r="GAW111" s="845"/>
      <c r="GAX111" s="853"/>
      <c r="GAY111" s="853"/>
      <c r="GAZ111" s="964"/>
      <c r="GBA111" s="845"/>
      <c r="GBB111" s="853"/>
      <c r="GBC111" s="853"/>
      <c r="GBD111" s="964"/>
      <c r="GBE111" s="845"/>
      <c r="GBF111" s="853"/>
      <c r="GBG111" s="853"/>
      <c r="GBH111" s="964"/>
      <c r="GBI111" s="845"/>
      <c r="GBJ111" s="853"/>
      <c r="GBK111" s="853"/>
      <c r="GBL111" s="964"/>
      <c r="GBM111" s="845"/>
      <c r="GBN111" s="853"/>
      <c r="GBO111" s="853"/>
      <c r="GBP111" s="964"/>
      <c r="GBQ111" s="845"/>
      <c r="GBR111" s="853"/>
      <c r="GBS111" s="853"/>
      <c r="GBT111" s="964"/>
      <c r="GBU111" s="845"/>
      <c r="GBV111" s="853"/>
      <c r="GBW111" s="853"/>
      <c r="GBX111" s="964"/>
      <c r="GBY111" s="845"/>
      <c r="GBZ111" s="853"/>
      <c r="GCA111" s="853"/>
      <c r="GCB111" s="964"/>
      <c r="GCC111" s="845"/>
      <c r="GCD111" s="853"/>
      <c r="GCE111" s="853"/>
      <c r="GCF111" s="964"/>
      <c r="GCG111" s="845"/>
      <c r="GCH111" s="853"/>
      <c r="GCI111" s="853"/>
      <c r="GCJ111" s="964"/>
      <c r="GCK111" s="845"/>
      <c r="GCL111" s="853"/>
      <c r="GCM111" s="853"/>
      <c r="GCN111" s="964"/>
      <c r="GCO111" s="845"/>
      <c r="GCP111" s="853"/>
      <c r="GCQ111" s="853"/>
      <c r="GCR111" s="964"/>
      <c r="GCS111" s="845"/>
      <c r="GCT111" s="853"/>
      <c r="GCU111" s="853"/>
      <c r="GCV111" s="964"/>
      <c r="GCW111" s="845"/>
      <c r="GCX111" s="853"/>
      <c r="GCY111" s="853"/>
      <c r="GCZ111" s="964"/>
      <c r="GDA111" s="845"/>
      <c r="GDB111" s="853"/>
      <c r="GDC111" s="853"/>
      <c r="GDD111" s="964"/>
      <c r="GDE111" s="845"/>
      <c r="GDF111" s="853"/>
      <c r="GDG111" s="853"/>
      <c r="GDH111" s="964"/>
      <c r="GDI111" s="845"/>
      <c r="GDJ111" s="853"/>
      <c r="GDK111" s="853"/>
      <c r="GDL111" s="964"/>
      <c r="GDM111" s="845"/>
      <c r="GDN111" s="853"/>
      <c r="GDO111" s="853"/>
      <c r="GDP111" s="964"/>
      <c r="GDQ111" s="845"/>
      <c r="GDR111" s="853"/>
      <c r="GDS111" s="853"/>
      <c r="GDT111" s="964"/>
      <c r="GDU111" s="845"/>
      <c r="GDV111" s="853"/>
      <c r="GDW111" s="853"/>
      <c r="GDX111" s="964"/>
      <c r="GDY111" s="845"/>
      <c r="GDZ111" s="853"/>
      <c r="GEA111" s="853"/>
      <c r="GEB111" s="964"/>
      <c r="GEC111" s="845"/>
      <c r="GED111" s="853"/>
      <c r="GEE111" s="853"/>
      <c r="GEF111" s="964"/>
      <c r="GEG111" s="845"/>
      <c r="GEH111" s="853"/>
      <c r="GEI111" s="853"/>
      <c r="GEJ111" s="964"/>
      <c r="GEK111" s="845"/>
      <c r="GEL111" s="853"/>
      <c r="GEM111" s="853"/>
      <c r="GEN111" s="964"/>
      <c r="GEO111" s="845"/>
      <c r="GEP111" s="853"/>
      <c r="GEQ111" s="853"/>
      <c r="GER111" s="964"/>
      <c r="GES111" s="845"/>
      <c r="GET111" s="853"/>
      <c r="GEU111" s="853"/>
      <c r="GEV111" s="964"/>
      <c r="GEW111" s="845"/>
      <c r="GEX111" s="853"/>
      <c r="GEY111" s="853"/>
      <c r="GEZ111" s="964"/>
      <c r="GFA111" s="845"/>
      <c r="GFB111" s="853"/>
      <c r="GFC111" s="853"/>
      <c r="GFD111" s="964"/>
      <c r="GFE111" s="845"/>
      <c r="GFF111" s="853"/>
      <c r="GFG111" s="853"/>
      <c r="GFH111" s="964"/>
      <c r="GFI111" s="845"/>
      <c r="GFJ111" s="853"/>
      <c r="GFK111" s="853"/>
      <c r="GFL111" s="964"/>
      <c r="GFM111" s="845"/>
      <c r="GFN111" s="853"/>
      <c r="GFO111" s="853"/>
      <c r="GFP111" s="964"/>
      <c r="GFQ111" s="845"/>
      <c r="GFR111" s="853"/>
      <c r="GFS111" s="853"/>
      <c r="GFT111" s="964"/>
      <c r="GFU111" s="845"/>
      <c r="GFV111" s="853"/>
      <c r="GFW111" s="853"/>
      <c r="GFX111" s="964"/>
      <c r="GFY111" s="845"/>
      <c r="GFZ111" s="853"/>
      <c r="GGA111" s="853"/>
      <c r="GGB111" s="964"/>
      <c r="GGC111" s="845"/>
      <c r="GGD111" s="853"/>
      <c r="GGE111" s="853"/>
      <c r="GGF111" s="964"/>
      <c r="GGG111" s="845"/>
      <c r="GGH111" s="853"/>
      <c r="GGI111" s="853"/>
      <c r="GGJ111" s="964"/>
      <c r="GGK111" s="845"/>
      <c r="GGL111" s="853"/>
      <c r="GGM111" s="853"/>
      <c r="GGN111" s="964"/>
      <c r="GGO111" s="845"/>
      <c r="GGP111" s="853"/>
      <c r="GGQ111" s="853"/>
      <c r="GGR111" s="964"/>
      <c r="GGS111" s="845"/>
      <c r="GGT111" s="853"/>
      <c r="GGU111" s="853"/>
      <c r="GGV111" s="964"/>
      <c r="GGW111" s="845"/>
      <c r="GGX111" s="853"/>
      <c r="GGY111" s="853"/>
      <c r="GGZ111" s="964"/>
      <c r="GHA111" s="845"/>
      <c r="GHB111" s="853"/>
      <c r="GHC111" s="853"/>
      <c r="GHD111" s="964"/>
      <c r="GHE111" s="845"/>
      <c r="GHF111" s="853"/>
      <c r="GHG111" s="853"/>
      <c r="GHH111" s="964"/>
      <c r="GHI111" s="845"/>
      <c r="GHJ111" s="853"/>
      <c r="GHK111" s="853"/>
      <c r="GHL111" s="964"/>
      <c r="GHM111" s="845"/>
      <c r="GHN111" s="853"/>
      <c r="GHO111" s="853"/>
      <c r="GHP111" s="964"/>
      <c r="GHQ111" s="845"/>
      <c r="GHR111" s="853"/>
      <c r="GHS111" s="853"/>
      <c r="GHT111" s="964"/>
      <c r="GHU111" s="845"/>
      <c r="GHV111" s="853"/>
      <c r="GHW111" s="853"/>
      <c r="GHX111" s="964"/>
      <c r="GHY111" s="845"/>
      <c r="GHZ111" s="853"/>
      <c r="GIA111" s="853"/>
      <c r="GIB111" s="964"/>
      <c r="GIC111" s="845"/>
      <c r="GID111" s="853"/>
      <c r="GIE111" s="853"/>
      <c r="GIF111" s="964"/>
      <c r="GIG111" s="845"/>
      <c r="GIH111" s="853"/>
      <c r="GII111" s="853"/>
      <c r="GIJ111" s="964"/>
      <c r="GIK111" s="845"/>
      <c r="GIL111" s="853"/>
      <c r="GIM111" s="853"/>
      <c r="GIN111" s="964"/>
      <c r="GIO111" s="845"/>
      <c r="GIP111" s="853"/>
      <c r="GIQ111" s="853"/>
      <c r="GIR111" s="964"/>
      <c r="GIS111" s="845"/>
      <c r="GIT111" s="853"/>
      <c r="GIU111" s="853"/>
      <c r="GIV111" s="964"/>
      <c r="GIW111" s="845"/>
      <c r="GIX111" s="853"/>
      <c r="GIY111" s="853"/>
      <c r="GIZ111" s="964"/>
      <c r="GJA111" s="845"/>
      <c r="GJB111" s="853"/>
      <c r="GJC111" s="853"/>
      <c r="GJD111" s="964"/>
      <c r="GJE111" s="845"/>
      <c r="GJF111" s="853"/>
      <c r="GJG111" s="853"/>
      <c r="GJH111" s="964"/>
      <c r="GJI111" s="845"/>
      <c r="GJJ111" s="853"/>
      <c r="GJK111" s="853"/>
      <c r="GJL111" s="964"/>
      <c r="GJM111" s="845"/>
      <c r="GJN111" s="853"/>
      <c r="GJO111" s="853"/>
      <c r="GJP111" s="964"/>
      <c r="GJQ111" s="845"/>
      <c r="GJR111" s="853"/>
      <c r="GJS111" s="853"/>
      <c r="GJT111" s="964"/>
      <c r="GJU111" s="845"/>
      <c r="GJV111" s="853"/>
      <c r="GJW111" s="853"/>
      <c r="GJX111" s="964"/>
      <c r="GJY111" s="845"/>
      <c r="GJZ111" s="853"/>
      <c r="GKA111" s="853"/>
      <c r="GKB111" s="964"/>
      <c r="GKC111" s="845"/>
      <c r="GKD111" s="853"/>
      <c r="GKE111" s="853"/>
      <c r="GKF111" s="964"/>
      <c r="GKG111" s="845"/>
      <c r="GKH111" s="853"/>
      <c r="GKI111" s="853"/>
      <c r="GKJ111" s="964"/>
      <c r="GKK111" s="845"/>
      <c r="GKL111" s="853"/>
      <c r="GKM111" s="853"/>
      <c r="GKN111" s="964"/>
      <c r="GKO111" s="845"/>
      <c r="GKP111" s="853"/>
      <c r="GKQ111" s="853"/>
      <c r="GKR111" s="964"/>
      <c r="GKS111" s="845"/>
      <c r="GKT111" s="853"/>
      <c r="GKU111" s="853"/>
      <c r="GKV111" s="964"/>
      <c r="GKW111" s="845"/>
      <c r="GKX111" s="853"/>
      <c r="GKY111" s="853"/>
      <c r="GKZ111" s="964"/>
      <c r="GLA111" s="845"/>
      <c r="GLB111" s="853"/>
      <c r="GLC111" s="853"/>
      <c r="GLD111" s="964"/>
      <c r="GLE111" s="845"/>
      <c r="GLF111" s="853"/>
      <c r="GLG111" s="853"/>
      <c r="GLH111" s="964"/>
      <c r="GLI111" s="845"/>
      <c r="GLJ111" s="853"/>
      <c r="GLK111" s="853"/>
      <c r="GLL111" s="964"/>
      <c r="GLM111" s="845"/>
      <c r="GLN111" s="853"/>
      <c r="GLO111" s="853"/>
      <c r="GLP111" s="964"/>
      <c r="GLQ111" s="845"/>
      <c r="GLR111" s="853"/>
      <c r="GLS111" s="853"/>
      <c r="GLT111" s="964"/>
      <c r="GLU111" s="845"/>
      <c r="GLV111" s="853"/>
      <c r="GLW111" s="853"/>
      <c r="GLX111" s="964"/>
      <c r="GLY111" s="845"/>
      <c r="GLZ111" s="853"/>
      <c r="GMA111" s="853"/>
      <c r="GMB111" s="964"/>
      <c r="GMC111" s="845"/>
      <c r="GMD111" s="853"/>
      <c r="GME111" s="853"/>
      <c r="GMF111" s="964"/>
      <c r="GMG111" s="845"/>
      <c r="GMH111" s="853"/>
      <c r="GMI111" s="853"/>
      <c r="GMJ111" s="964"/>
      <c r="GMK111" s="845"/>
      <c r="GML111" s="853"/>
      <c r="GMM111" s="853"/>
      <c r="GMN111" s="964"/>
      <c r="GMO111" s="845"/>
      <c r="GMP111" s="853"/>
      <c r="GMQ111" s="853"/>
      <c r="GMR111" s="964"/>
      <c r="GMS111" s="845"/>
      <c r="GMT111" s="853"/>
      <c r="GMU111" s="853"/>
      <c r="GMV111" s="964"/>
      <c r="GMW111" s="845"/>
      <c r="GMX111" s="853"/>
      <c r="GMY111" s="853"/>
      <c r="GMZ111" s="964"/>
      <c r="GNA111" s="845"/>
      <c r="GNB111" s="853"/>
      <c r="GNC111" s="853"/>
      <c r="GND111" s="964"/>
      <c r="GNE111" s="845"/>
      <c r="GNF111" s="853"/>
      <c r="GNG111" s="853"/>
      <c r="GNH111" s="964"/>
      <c r="GNI111" s="845"/>
      <c r="GNJ111" s="853"/>
      <c r="GNK111" s="853"/>
      <c r="GNL111" s="964"/>
      <c r="GNM111" s="845"/>
      <c r="GNN111" s="853"/>
      <c r="GNO111" s="853"/>
      <c r="GNP111" s="964"/>
      <c r="GNQ111" s="845"/>
      <c r="GNR111" s="853"/>
      <c r="GNS111" s="853"/>
      <c r="GNT111" s="964"/>
      <c r="GNU111" s="845"/>
      <c r="GNV111" s="853"/>
      <c r="GNW111" s="853"/>
      <c r="GNX111" s="964"/>
      <c r="GNY111" s="845"/>
      <c r="GNZ111" s="853"/>
      <c r="GOA111" s="853"/>
      <c r="GOB111" s="964"/>
      <c r="GOC111" s="845"/>
      <c r="GOD111" s="853"/>
      <c r="GOE111" s="853"/>
      <c r="GOF111" s="964"/>
      <c r="GOG111" s="845"/>
      <c r="GOH111" s="853"/>
      <c r="GOI111" s="853"/>
      <c r="GOJ111" s="964"/>
      <c r="GOK111" s="845"/>
      <c r="GOL111" s="853"/>
      <c r="GOM111" s="853"/>
      <c r="GON111" s="964"/>
      <c r="GOO111" s="845"/>
      <c r="GOP111" s="853"/>
      <c r="GOQ111" s="853"/>
      <c r="GOR111" s="964"/>
      <c r="GOS111" s="845"/>
      <c r="GOT111" s="853"/>
      <c r="GOU111" s="853"/>
      <c r="GOV111" s="964"/>
      <c r="GOW111" s="845"/>
      <c r="GOX111" s="853"/>
      <c r="GOY111" s="853"/>
      <c r="GOZ111" s="964"/>
      <c r="GPA111" s="845"/>
      <c r="GPB111" s="853"/>
      <c r="GPC111" s="853"/>
      <c r="GPD111" s="964"/>
      <c r="GPE111" s="845"/>
      <c r="GPF111" s="853"/>
      <c r="GPG111" s="853"/>
      <c r="GPH111" s="964"/>
      <c r="GPI111" s="845"/>
      <c r="GPJ111" s="853"/>
      <c r="GPK111" s="853"/>
      <c r="GPL111" s="964"/>
      <c r="GPM111" s="845"/>
      <c r="GPN111" s="853"/>
      <c r="GPO111" s="853"/>
      <c r="GPP111" s="964"/>
      <c r="GPQ111" s="845"/>
      <c r="GPR111" s="853"/>
      <c r="GPS111" s="853"/>
      <c r="GPT111" s="964"/>
      <c r="GPU111" s="845"/>
      <c r="GPV111" s="853"/>
      <c r="GPW111" s="853"/>
      <c r="GPX111" s="964"/>
      <c r="GPY111" s="845"/>
      <c r="GPZ111" s="853"/>
      <c r="GQA111" s="853"/>
      <c r="GQB111" s="964"/>
      <c r="GQC111" s="845"/>
      <c r="GQD111" s="853"/>
      <c r="GQE111" s="853"/>
      <c r="GQF111" s="964"/>
      <c r="GQG111" s="845"/>
      <c r="GQH111" s="853"/>
      <c r="GQI111" s="853"/>
      <c r="GQJ111" s="964"/>
      <c r="GQK111" s="845"/>
      <c r="GQL111" s="853"/>
      <c r="GQM111" s="853"/>
      <c r="GQN111" s="964"/>
      <c r="GQO111" s="845"/>
      <c r="GQP111" s="853"/>
      <c r="GQQ111" s="853"/>
      <c r="GQR111" s="964"/>
      <c r="GQS111" s="845"/>
      <c r="GQT111" s="853"/>
      <c r="GQU111" s="853"/>
      <c r="GQV111" s="964"/>
      <c r="GQW111" s="845"/>
      <c r="GQX111" s="853"/>
      <c r="GQY111" s="853"/>
      <c r="GQZ111" s="964"/>
      <c r="GRA111" s="845"/>
      <c r="GRB111" s="853"/>
      <c r="GRC111" s="853"/>
      <c r="GRD111" s="964"/>
      <c r="GRE111" s="845"/>
      <c r="GRF111" s="853"/>
      <c r="GRG111" s="853"/>
      <c r="GRH111" s="964"/>
      <c r="GRI111" s="845"/>
      <c r="GRJ111" s="853"/>
      <c r="GRK111" s="853"/>
      <c r="GRL111" s="964"/>
      <c r="GRM111" s="845"/>
      <c r="GRN111" s="853"/>
      <c r="GRO111" s="853"/>
      <c r="GRP111" s="964"/>
      <c r="GRQ111" s="845"/>
      <c r="GRR111" s="853"/>
      <c r="GRS111" s="853"/>
      <c r="GRT111" s="964"/>
      <c r="GRU111" s="845"/>
      <c r="GRV111" s="853"/>
      <c r="GRW111" s="853"/>
      <c r="GRX111" s="964"/>
      <c r="GRY111" s="845"/>
      <c r="GRZ111" s="853"/>
      <c r="GSA111" s="853"/>
      <c r="GSB111" s="964"/>
      <c r="GSC111" s="845"/>
      <c r="GSD111" s="853"/>
      <c r="GSE111" s="853"/>
      <c r="GSF111" s="964"/>
      <c r="GSG111" s="845"/>
      <c r="GSH111" s="853"/>
      <c r="GSI111" s="853"/>
      <c r="GSJ111" s="964"/>
      <c r="GSK111" s="845"/>
      <c r="GSL111" s="853"/>
      <c r="GSM111" s="853"/>
      <c r="GSN111" s="964"/>
      <c r="GSO111" s="845"/>
      <c r="GSP111" s="853"/>
      <c r="GSQ111" s="853"/>
      <c r="GSR111" s="964"/>
      <c r="GSS111" s="845"/>
      <c r="GST111" s="853"/>
      <c r="GSU111" s="853"/>
      <c r="GSV111" s="964"/>
      <c r="GSW111" s="845"/>
      <c r="GSX111" s="853"/>
      <c r="GSY111" s="853"/>
      <c r="GSZ111" s="964"/>
      <c r="GTA111" s="845"/>
      <c r="GTB111" s="853"/>
      <c r="GTC111" s="853"/>
      <c r="GTD111" s="964"/>
      <c r="GTE111" s="845"/>
      <c r="GTF111" s="853"/>
      <c r="GTG111" s="853"/>
      <c r="GTH111" s="964"/>
      <c r="GTI111" s="845"/>
      <c r="GTJ111" s="853"/>
      <c r="GTK111" s="853"/>
      <c r="GTL111" s="964"/>
      <c r="GTM111" s="845"/>
      <c r="GTN111" s="853"/>
      <c r="GTO111" s="853"/>
      <c r="GTP111" s="964"/>
      <c r="GTQ111" s="845"/>
      <c r="GTR111" s="853"/>
      <c r="GTS111" s="853"/>
      <c r="GTT111" s="964"/>
      <c r="GTU111" s="845"/>
      <c r="GTV111" s="853"/>
      <c r="GTW111" s="853"/>
      <c r="GTX111" s="964"/>
      <c r="GTY111" s="845"/>
      <c r="GTZ111" s="853"/>
      <c r="GUA111" s="853"/>
      <c r="GUB111" s="964"/>
      <c r="GUC111" s="845"/>
      <c r="GUD111" s="853"/>
      <c r="GUE111" s="853"/>
      <c r="GUF111" s="964"/>
      <c r="GUG111" s="845"/>
      <c r="GUH111" s="853"/>
      <c r="GUI111" s="853"/>
      <c r="GUJ111" s="964"/>
      <c r="GUK111" s="845"/>
      <c r="GUL111" s="853"/>
      <c r="GUM111" s="853"/>
      <c r="GUN111" s="964"/>
      <c r="GUO111" s="845"/>
      <c r="GUP111" s="853"/>
      <c r="GUQ111" s="853"/>
      <c r="GUR111" s="964"/>
      <c r="GUS111" s="845"/>
      <c r="GUT111" s="853"/>
      <c r="GUU111" s="853"/>
      <c r="GUV111" s="964"/>
      <c r="GUW111" s="845"/>
      <c r="GUX111" s="853"/>
      <c r="GUY111" s="853"/>
      <c r="GUZ111" s="964"/>
      <c r="GVA111" s="845"/>
      <c r="GVB111" s="853"/>
      <c r="GVC111" s="853"/>
      <c r="GVD111" s="964"/>
      <c r="GVE111" s="845"/>
      <c r="GVF111" s="853"/>
      <c r="GVG111" s="853"/>
      <c r="GVH111" s="964"/>
      <c r="GVI111" s="845"/>
      <c r="GVJ111" s="853"/>
      <c r="GVK111" s="853"/>
      <c r="GVL111" s="964"/>
      <c r="GVM111" s="845"/>
      <c r="GVN111" s="853"/>
      <c r="GVO111" s="853"/>
      <c r="GVP111" s="964"/>
      <c r="GVQ111" s="845"/>
      <c r="GVR111" s="853"/>
      <c r="GVS111" s="853"/>
      <c r="GVT111" s="964"/>
      <c r="GVU111" s="845"/>
      <c r="GVV111" s="853"/>
      <c r="GVW111" s="853"/>
      <c r="GVX111" s="964"/>
      <c r="GVY111" s="845"/>
      <c r="GVZ111" s="853"/>
      <c r="GWA111" s="853"/>
      <c r="GWB111" s="964"/>
      <c r="GWC111" s="845"/>
      <c r="GWD111" s="853"/>
      <c r="GWE111" s="853"/>
      <c r="GWF111" s="964"/>
      <c r="GWG111" s="845"/>
      <c r="GWH111" s="853"/>
      <c r="GWI111" s="853"/>
      <c r="GWJ111" s="964"/>
      <c r="GWK111" s="845"/>
      <c r="GWL111" s="853"/>
      <c r="GWM111" s="853"/>
      <c r="GWN111" s="964"/>
      <c r="GWO111" s="845"/>
      <c r="GWP111" s="853"/>
      <c r="GWQ111" s="853"/>
      <c r="GWR111" s="964"/>
      <c r="GWS111" s="845"/>
      <c r="GWT111" s="853"/>
      <c r="GWU111" s="853"/>
      <c r="GWV111" s="964"/>
      <c r="GWW111" s="845"/>
      <c r="GWX111" s="853"/>
      <c r="GWY111" s="853"/>
      <c r="GWZ111" s="964"/>
      <c r="GXA111" s="845"/>
      <c r="GXB111" s="853"/>
      <c r="GXC111" s="853"/>
      <c r="GXD111" s="964"/>
      <c r="GXE111" s="845"/>
      <c r="GXF111" s="853"/>
      <c r="GXG111" s="853"/>
      <c r="GXH111" s="964"/>
      <c r="GXI111" s="845"/>
      <c r="GXJ111" s="853"/>
      <c r="GXK111" s="853"/>
      <c r="GXL111" s="964"/>
      <c r="GXM111" s="845"/>
      <c r="GXN111" s="853"/>
      <c r="GXO111" s="853"/>
      <c r="GXP111" s="964"/>
      <c r="GXQ111" s="845"/>
      <c r="GXR111" s="853"/>
      <c r="GXS111" s="853"/>
      <c r="GXT111" s="964"/>
      <c r="GXU111" s="845"/>
      <c r="GXV111" s="853"/>
      <c r="GXW111" s="853"/>
      <c r="GXX111" s="964"/>
      <c r="GXY111" s="845"/>
      <c r="GXZ111" s="853"/>
      <c r="GYA111" s="853"/>
      <c r="GYB111" s="964"/>
      <c r="GYC111" s="845"/>
      <c r="GYD111" s="853"/>
      <c r="GYE111" s="853"/>
      <c r="GYF111" s="964"/>
      <c r="GYG111" s="845"/>
      <c r="GYH111" s="853"/>
      <c r="GYI111" s="853"/>
      <c r="GYJ111" s="964"/>
      <c r="GYK111" s="845"/>
      <c r="GYL111" s="853"/>
      <c r="GYM111" s="853"/>
      <c r="GYN111" s="964"/>
      <c r="GYO111" s="845"/>
      <c r="GYP111" s="853"/>
      <c r="GYQ111" s="853"/>
      <c r="GYR111" s="964"/>
      <c r="GYS111" s="845"/>
      <c r="GYT111" s="853"/>
      <c r="GYU111" s="853"/>
      <c r="GYV111" s="964"/>
      <c r="GYW111" s="845"/>
      <c r="GYX111" s="853"/>
      <c r="GYY111" s="853"/>
      <c r="GYZ111" s="964"/>
      <c r="GZA111" s="845"/>
      <c r="GZB111" s="853"/>
      <c r="GZC111" s="853"/>
      <c r="GZD111" s="964"/>
      <c r="GZE111" s="845"/>
      <c r="GZF111" s="853"/>
      <c r="GZG111" s="853"/>
      <c r="GZH111" s="964"/>
      <c r="GZI111" s="845"/>
      <c r="GZJ111" s="853"/>
      <c r="GZK111" s="853"/>
      <c r="GZL111" s="964"/>
      <c r="GZM111" s="845"/>
      <c r="GZN111" s="853"/>
      <c r="GZO111" s="853"/>
      <c r="GZP111" s="964"/>
      <c r="GZQ111" s="845"/>
      <c r="GZR111" s="853"/>
      <c r="GZS111" s="853"/>
      <c r="GZT111" s="964"/>
      <c r="GZU111" s="845"/>
      <c r="GZV111" s="853"/>
      <c r="GZW111" s="853"/>
      <c r="GZX111" s="964"/>
      <c r="GZY111" s="845"/>
      <c r="GZZ111" s="853"/>
      <c r="HAA111" s="853"/>
      <c r="HAB111" s="964"/>
      <c r="HAC111" s="845"/>
      <c r="HAD111" s="853"/>
      <c r="HAE111" s="853"/>
      <c r="HAF111" s="964"/>
      <c r="HAG111" s="845"/>
      <c r="HAH111" s="853"/>
      <c r="HAI111" s="853"/>
      <c r="HAJ111" s="964"/>
      <c r="HAK111" s="845"/>
      <c r="HAL111" s="853"/>
      <c r="HAM111" s="853"/>
      <c r="HAN111" s="964"/>
      <c r="HAO111" s="845"/>
      <c r="HAP111" s="853"/>
      <c r="HAQ111" s="853"/>
      <c r="HAR111" s="964"/>
      <c r="HAS111" s="845"/>
      <c r="HAT111" s="853"/>
      <c r="HAU111" s="853"/>
      <c r="HAV111" s="964"/>
      <c r="HAW111" s="845"/>
      <c r="HAX111" s="853"/>
      <c r="HAY111" s="853"/>
      <c r="HAZ111" s="964"/>
      <c r="HBA111" s="845"/>
      <c r="HBB111" s="853"/>
      <c r="HBC111" s="853"/>
      <c r="HBD111" s="964"/>
      <c r="HBE111" s="845"/>
      <c r="HBF111" s="853"/>
      <c r="HBG111" s="853"/>
      <c r="HBH111" s="964"/>
      <c r="HBI111" s="845"/>
      <c r="HBJ111" s="853"/>
      <c r="HBK111" s="853"/>
      <c r="HBL111" s="964"/>
      <c r="HBM111" s="845"/>
      <c r="HBN111" s="853"/>
      <c r="HBO111" s="853"/>
      <c r="HBP111" s="964"/>
      <c r="HBQ111" s="845"/>
      <c r="HBR111" s="853"/>
      <c r="HBS111" s="853"/>
      <c r="HBT111" s="964"/>
      <c r="HBU111" s="845"/>
      <c r="HBV111" s="853"/>
      <c r="HBW111" s="853"/>
      <c r="HBX111" s="964"/>
      <c r="HBY111" s="845"/>
      <c r="HBZ111" s="853"/>
      <c r="HCA111" s="853"/>
      <c r="HCB111" s="964"/>
      <c r="HCC111" s="845"/>
      <c r="HCD111" s="853"/>
      <c r="HCE111" s="853"/>
      <c r="HCF111" s="964"/>
      <c r="HCG111" s="845"/>
      <c r="HCH111" s="853"/>
      <c r="HCI111" s="853"/>
      <c r="HCJ111" s="964"/>
      <c r="HCK111" s="845"/>
      <c r="HCL111" s="853"/>
      <c r="HCM111" s="853"/>
      <c r="HCN111" s="964"/>
      <c r="HCO111" s="845"/>
      <c r="HCP111" s="853"/>
      <c r="HCQ111" s="853"/>
      <c r="HCR111" s="964"/>
      <c r="HCS111" s="845"/>
      <c r="HCT111" s="853"/>
      <c r="HCU111" s="853"/>
      <c r="HCV111" s="964"/>
      <c r="HCW111" s="845"/>
      <c r="HCX111" s="853"/>
      <c r="HCY111" s="853"/>
      <c r="HCZ111" s="964"/>
      <c r="HDA111" s="845"/>
      <c r="HDB111" s="853"/>
      <c r="HDC111" s="853"/>
      <c r="HDD111" s="964"/>
      <c r="HDE111" s="845"/>
      <c r="HDF111" s="853"/>
      <c r="HDG111" s="853"/>
      <c r="HDH111" s="964"/>
      <c r="HDI111" s="845"/>
      <c r="HDJ111" s="853"/>
      <c r="HDK111" s="853"/>
      <c r="HDL111" s="964"/>
      <c r="HDM111" s="845"/>
      <c r="HDN111" s="853"/>
      <c r="HDO111" s="853"/>
      <c r="HDP111" s="964"/>
      <c r="HDQ111" s="845"/>
      <c r="HDR111" s="853"/>
      <c r="HDS111" s="853"/>
      <c r="HDT111" s="964"/>
      <c r="HDU111" s="845"/>
      <c r="HDV111" s="853"/>
      <c r="HDW111" s="853"/>
      <c r="HDX111" s="964"/>
      <c r="HDY111" s="845"/>
      <c r="HDZ111" s="853"/>
      <c r="HEA111" s="853"/>
      <c r="HEB111" s="964"/>
      <c r="HEC111" s="845"/>
      <c r="HED111" s="853"/>
      <c r="HEE111" s="853"/>
      <c r="HEF111" s="964"/>
      <c r="HEG111" s="845"/>
      <c r="HEH111" s="853"/>
      <c r="HEI111" s="853"/>
      <c r="HEJ111" s="964"/>
      <c r="HEK111" s="845"/>
      <c r="HEL111" s="853"/>
      <c r="HEM111" s="853"/>
      <c r="HEN111" s="964"/>
      <c r="HEO111" s="845"/>
      <c r="HEP111" s="853"/>
      <c r="HEQ111" s="853"/>
      <c r="HER111" s="964"/>
      <c r="HES111" s="845"/>
      <c r="HET111" s="853"/>
      <c r="HEU111" s="853"/>
      <c r="HEV111" s="964"/>
      <c r="HEW111" s="845"/>
      <c r="HEX111" s="853"/>
      <c r="HEY111" s="853"/>
      <c r="HEZ111" s="964"/>
      <c r="HFA111" s="845"/>
      <c r="HFB111" s="853"/>
      <c r="HFC111" s="853"/>
      <c r="HFD111" s="964"/>
      <c r="HFE111" s="845"/>
      <c r="HFF111" s="853"/>
      <c r="HFG111" s="853"/>
      <c r="HFH111" s="964"/>
      <c r="HFI111" s="845"/>
      <c r="HFJ111" s="853"/>
      <c r="HFK111" s="853"/>
      <c r="HFL111" s="964"/>
      <c r="HFM111" s="845"/>
      <c r="HFN111" s="853"/>
      <c r="HFO111" s="853"/>
      <c r="HFP111" s="964"/>
      <c r="HFQ111" s="845"/>
      <c r="HFR111" s="853"/>
      <c r="HFS111" s="853"/>
      <c r="HFT111" s="964"/>
      <c r="HFU111" s="845"/>
      <c r="HFV111" s="853"/>
      <c r="HFW111" s="853"/>
      <c r="HFX111" s="964"/>
      <c r="HFY111" s="845"/>
      <c r="HFZ111" s="853"/>
      <c r="HGA111" s="853"/>
      <c r="HGB111" s="964"/>
      <c r="HGC111" s="845"/>
      <c r="HGD111" s="853"/>
      <c r="HGE111" s="853"/>
      <c r="HGF111" s="964"/>
      <c r="HGG111" s="845"/>
      <c r="HGH111" s="853"/>
      <c r="HGI111" s="853"/>
      <c r="HGJ111" s="964"/>
      <c r="HGK111" s="845"/>
      <c r="HGL111" s="853"/>
      <c r="HGM111" s="853"/>
      <c r="HGN111" s="964"/>
      <c r="HGO111" s="845"/>
      <c r="HGP111" s="853"/>
      <c r="HGQ111" s="853"/>
      <c r="HGR111" s="964"/>
      <c r="HGS111" s="845"/>
      <c r="HGT111" s="853"/>
      <c r="HGU111" s="853"/>
      <c r="HGV111" s="964"/>
      <c r="HGW111" s="845"/>
      <c r="HGX111" s="853"/>
      <c r="HGY111" s="853"/>
      <c r="HGZ111" s="964"/>
      <c r="HHA111" s="845"/>
      <c r="HHB111" s="853"/>
      <c r="HHC111" s="853"/>
      <c r="HHD111" s="964"/>
      <c r="HHE111" s="845"/>
      <c r="HHF111" s="853"/>
      <c r="HHG111" s="853"/>
      <c r="HHH111" s="964"/>
      <c r="HHI111" s="845"/>
      <c r="HHJ111" s="853"/>
      <c r="HHK111" s="853"/>
      <c r="HHL111" s="964"/>
      <c r="HHM111" s="845"/>
      <c r="HHN111" s="853"/>
      <c r="HHO111" s="853"/>
      <c r="HHP111" s="964"/>
      <c r="HHQ111" s="845"/>
      <c r="HHR111" s="853"/>
      <c r="HHS111" s="853"/>
      <c r="HHT111" s="964"/>
      <c r="HHU111" s="845"/>
      <c r="HHV111" s="853"/>
      <c r="HHW111" s="853"/>
      <c r="HHX111" s="964"/>
      <c r="HHY111" s="845"/>
      <c r="HHZ111" s="853"/>
      <c r="HIA111" s="853"/>
      <c r="HIB111" s="964"/>
      <c r="HIC111" s="845"/>
      <c r="HID111" s="853"/>
      <c r="HIE111" s="853"/>
      <c r="HIF111" s="964"/>
      <c r="HIG111" s="845"/>
      <c r="HIH111" s="853"/>
      <c r="HII111" s="853"/>
      <c r="HIJ111" s="964"/>
      <c r="HIK111" s="845"/>
      <c r="HIL111" s="853"/>
      <c r="HIM111" s="853"/>
      <c r="HIN111" s="964"/>
      <c r="HIO111" s="845"/>
      <c r="HIP111" s="853"/>
      <c r="HIQ111" s="853"/>
      <c r="HIR111" s="964"/>
      <c r="HIS111" s="845"/>
      <c r="HIT111" s="853"/>
      <c r="HIU111" s="853"/>
      <c r="HIV111" s="964"/>
      <c r="HIW111" s="845"/>
      <c r="HIX111" s="853"/>
      <c r="HIY111" s="853"/>
      <c r="HIZ111" s="964"/>
      <c r="HJA111" s="845"/>
      <c r="HJB111" s="853"/>
      <c r="HJC111" s="853"/>
      <c r="HJD111" s="964"/>
      <c r="HJE111" s="845"/>
      <c r="HJF111" s="853"/>
      <c r="HJG111" s="853"/>
      <c r="HJH111" s="964"/>
      <c r="HJI111" s="845"/>
      <c r="HJJ111" s="853"/>
      <c r="HJK111" s="853"/>
      <c r="HJL111" s="964"/>
      <c r="HJM111" s="845"/>
      <c r="HJN111" s="853"/>
      <c r="HJO111" s="853"/>
      <c r="HJP111" s="964"/>
      <c r="HJQ111" s="845"/>
      <c r="HJR111" s="853"/>
      <c r="HJS111" s="853"/>
      <c r="HJT111" s="964"/>
      <c r="HJU111" s="845"/>
      <c r="HJV111" s="853"/>
      <c r="HJW111" s="853"/>
      <c r="HJX111" s="964"/>
      <c r="HJY111" s="845"/>
      <c r="HJZ111" s="853"/>
      <c r="HKA111" s="853"/>
      <c r="HKB111" s="964"/>
      <c r="HKC111" s="845"/>
      <c r="HKD111" s="853"/>
      <c r="HKE111" s="853"/>
      <c r="HKF111" s="964"/>
      <c r="HKG111" s="845"/>
      <c r="HKH111" s="853"/>
      <c r="HKI111" s="853"/>
      <c r="HKJ111" s="964"/>
      <c r="HKK111" s="845"/>
      <c r="HKL111" s="853"/>
      <c r="HKM111" s="853"/>
      <c r="HKN111" s="964"/>
      <c r="HKO111" s="845"/>
      <c r="HKP111" s="853"/>
      <c r="HKQ111" s="853"/>
      <c r="HKR111" s="964"/>
      <c r="HKS111" s="845"/>
      <c r="HKT111" s="853"/>
      <c r="HKU111" s="853"/>
      <c r="HKV111" s="964"/>
      <c r="HKW111" s="845"/>
      <c r="HKX111" s="853"/>
      <c r="HKY111" s="853"/>
      <c r="HKZ111" s="964"/>
      <c r="HLA111" s="845"/>
      <c r="HLB111" s="853"/>
      <c r="HLC111" s="853"/>
      <c r="HLD111" s="964"/>
      <c r="HLE111" s="845"/>
      <c r="HLF111" s="853"/>
      <c r="HLG111" s="853"/>
      <c r="HLH111" s="964"/>
      <c r="HLI111" s="845"/>
      <c r="HLJ111" s="853"/>
      <c r="HLK111" s="853"/>
      <c r="HLL111" s="964"/>
      <c r="HLM111" s="845"/>
      <c r="HLN111" s="853"/>
      <c r="HLO111" s="853"/>
      <c r="HLP111" s="964"/>
      <c r="HLQ111" s="845"/>
      <c r="HLR111" s="853"/>
      <c r="HLS111" s="853"/>
      <c r="HLT111" s="964"/>
      <c r="HLU111" s="845"/>
      <c r="HLV111" s="853"/>
      <c r="HLW111" s="853"/>
      <c r="HLX111" s="964"/>
      <c r="HLY111" s="845"/>
      <c r="HLZ111" s="853"/>
      <c r="HMA111" s="853"/>
      <c r="HMB111" s="964"/>
      <c r="HMC111" s="845"/>
      <c r="HMD111" s="853"/>
      <c r="HME111" s="853"/>
      <c r="HMF111" s="964"/>
      <c r="HMG111" s="845"/>
      <c r="HMH111" s="853"/>
      <c r="HMI111" s="853"/>
      <c r="HMJ111" s="964"/>
      <c r="HMK111" s="845"/>
      <c r="HML111" s="853"/>
      <c r="HMM111" s="853"/>
      <c r="HMN111" s="964"/>
      <c r="HMO111" s="845"/>
      <c r="HMP111" s="853"/>
      <c r="HMQ111" s="853"/>
      <c r="HMR111" s="964"/>
      <c r="HMS111" s="845"/>
      <c r="HMT111" s="853"/>
      <c r="HMU111" s="853"/>
      <c r="HMV111" s="964"/>
      <c r="HMW111" s="845"/>
      <c r="HMX111" s="853"/>
      <c r="HMY111" s="853"/>
      <c r="HMZ111" s="964"/>
      <c r="HNA111" s="845"/>
      <c r="HNB111" s="853"/>
      <c r="HNC111" s="853"/>
      <c r="HND111" s="964"/>
      <c r="HNE111" s="845"/>
      <c r="HNF111" s="853"/>
      <c r="HNG111" s="853"/>
      <c r="HNH111" s="964"/>
      <c r="HNI111" s="845"/>
      <c r="HNJ111" s="853"/>
      <c r="HNK111" s="853"/>
      <c r="HNL111" s="964"/>
      <c r="HNM111" s="845"/>
      <c r="HNN111" s="853"/>
      <c r="HNO111" s="853"/>
      <c r="HNP111" s="964"/>
      <c r="HNQ111" s="845"/>
      <c r="HNR111" s="853"/>
      <c r="HNS111" s="853"/>
      <c r="HNT111" s="964"/>
      <c r="HNU111" s="845"/>
      <c r="HNV111" s="853"/>
      <c r="HNW111" s="853"/>
      <c r="HNX111" s="964"/>
      <c r="HNY111" s="845"/>
      <c r="HNZ111" s="853"/>
      <c r="HOA111" s="853"/>
      <c r="HOB111" s="964"/>
      <c r="HOC111" s="845"/>
      <c r="HOD111" s="853"/>
      <c r="HOE111" s="853"/>
      <c r="HOF111" s="964"/>
      <c r="HOG111" s="845"/>
      <c r="HOH111" s="853"/>
      <c r="HOI111" s="853"/>
      <c r="HOJ111" s="964"/>
      <c r="HOK111" s="845"/>
      <c r="HOL111" s="853"/>
      <c r="HOM111" s="853"/>
      <c r="HON111" s="964"/>
      <c r="HOO111" s="845"/>
      <c r="HOP111" s="853"/>
      <c r="HOQ111" s="853"/>
      <c r="HOR111" s="964"/>
      <c r="HOS111" s="845"/>
      <c r="HOT111" s="853"/>
      <c r="HOU111" s="853"/>
      <c r="HOV111" s="964"/>
      <c r="HOW111" s="845"/>
      <c r="HOX111" s="853"/>
      <c r="HOY111" s="853"/>
      <c r="HOZ111" s="964"/>
      <c r="HPA111" s="845"/>
      <c r="HPB111" s="853"/>
      <c r="HPC111" s="853"/>
      <c r="HPD111" s="964"/>
      <c r="HPE111" s="845"/>
      <c r="HPF111" s="853"/>
      <c r="HPG111" s="853"/>
      <c r="HPH111" s="964"/>
      <c r="HPI111" s="845"/>
      <c r="HPJ111" s="853"/>
      <c r="HPK111" s="853"/>
      <c r="HPL111" s="964"/>
      <c r="HPM111" s="845"/>
      <c r="HPN111" s="853"/>
      <c r="HPO111" s="853"/>
      <c r="HPP111" s="964"/>
      <c r="HPQ111" s="845"/>
      <c r="HPR111" s="853"/>
      <c r="HPS111" s="853"/>
      <c r="HPT111" s="964"/>
      <c r="HPU111" s="845"/>
      <c r="HPV111" s="853"/>
      <c r="HPW111" s="853"/>
      <c r="HPX111" s="964"/>
      <c r="HPY111" s="845"/>
      <c r="HPZ111" s="853"/>
      <c r="HQA111" s="853"/>
      <c r="HQB111" s="964"/>
      <c r="HQC111" s="845"/>
      <c r="HQD111" s="853"/>
      <c r="HQE111" s="853"/>
      <c r="HQF111" s="964"/>
      <c r="HQG111" s="845"/>
      <c r="HQH111" s="853"/>
      <c r="HQI111" s="853"/>
      <c r="HQJ111" s="964"/>
      <c r="HQK111" s="845"/>
      <c r="HQL111" s="853"/>
      <c r="HQM111" s="853"/>
      <c r="HQN111" s="964"/>
      <c r="HQO111" s="845"/>
      <c r="HQP111" s="853"/>
      <c r="HQQ111" s="853"/>
      <c r="HQR111" s="964"/>
      <c r="HQS111" s="845"/>
      <c r="HQT111" s="853"/>
      <c r="HQU111" s="853"/>
      <c r="HQV111" s="964"/>
      <c r="HQW111" s="845"/>
      <c r="HQX111" s="853"/>
      <c r="HQY111" s="853"/>
      <c r="HQZ111" s="964"/>
      <c r="HRA111" s="845"/>
      <c r="HRB111" s="853"/>
      <c r="HRC111" s="853"/>
      <c r="HRD111" s="964"/>
      <c r="HRE111" s="845"/>
      <c r="HRF111" s="853"/>
      <c r="HRG111" s="853"/>
      <c r="HRH111" s="964"/>
      <c r="HRI111" s="845"/>
      <c r="HRJ111" s="853"/>
      <c r="HRK111" s="853"/>
      <c r="HRL111" s="964"/>
      <c r="HRM111" s="845"/>
      <c r="HRN111" s="853"/>
      <c r="HRO111" s="853"/>
      <c r="HRP111" s="964"/>
      <c r="HRQ111" s="845"/>
      <c r="HRR111" s="853"/>
      <c r="HRS111" s="853"/>
      <c r="HRT111" s="964"/>
      <c r="HRU111" s="845"/>
      <c r="HRV111" s="853"/>
      <c r="HRW111" s="853"/>
      <c r="HRX111" s="964"/>
      <c r="HRY111" s="845"/>
      <c r="HRZ111" s="853"/>
      <c r="HSA111" s="853"/>
      <c r="HSB111" s="964"/>
      <c r="HSC111" s="845"/>
      <c r="HSD111" s="853"/>
      <c r="HSE111" s="853"/>
      <c r="HSF111" s="964"/>
      <c r="HSG111" s="845"/>
      <c r="HSH111" s="853"/>
      <c r="HSI111" s="853"/>
      <c r="HSJ111" s="964"/>
      <c r="HSK111" s="845"/>
      <c r="HSL111" s="853"/>
      <c r="HSM111" s="853"/>
      <c r="HSN111" s="964"/>
      <c r="HSO111" s="845"/>
      <c r="HSP111" s="853"/>
      <c r="HSQ111" s="853"/>
      <c r="HSR111" s="964"/>
      <c r="HSS111" s="845"/>
      <c r="HST111" s="853"/>
      <c r="HSU111" s="853"/>
      <c r="HSV111" s="964"/>
      <c r="HSW111" s="845"/>
      <c r="HSX111" s="853"/>
      <c r="HSY111" s="853"/>
      <c r="HSZ111" s="964"/>
      <c r="HTA111" s="845"/>
      <c r="HTB111" s="853"/>
      <c r="HTC111" s="853"/>
      <c r="HTD111" s="964"/>
      <c r="HTE111" s="845"/>
      <c r="HTF111" s="853"/>
      <c r="HTG111" s="853"/>
      <c r="HTH111" s="964"/>
      <c r="HTI111" s="845"/>
      <c r="HTJ111" s="853"/>
      <c r="HTK111" s="853"/>
      <c r="HTL111" s="964"/>
      <c r="HTM111" s="845"/>
      <c r="HTN111" s="853"/>
      <c r="HTO111" s="853"/>
      <c r="HTP111" s="964"/>
      <c r="HTQ111" s="845"/>
      <c r="HTR111" s="853"/>
      <c r="HTS111" s="853"/>
      <c r="HTT111" s="964"/>
      <c r="HTU111" s="845"/>
      <c r="HTV111" s="853"/>
      <c r="HTW111" s="853"/>
      <c r="HTX111" s="964"/>
      <c r="HTY111" s="845"/>
      <c r="HTZ111" s="853"/>
      <c r="HUA111" s="853"/>
      <c r="HUB111" s="964"/>
      <c r="HUC111" s="845"/>
      <c r="HUD111" s="853"/>
      <c r="HUE111" s="853"/>
      <c r="HUF111" s="964"/>
      <c r="HUG111" s="845"/>
      <c r="HUH111" s="853"/>
      <c r="HUI111" s="853"/>
      <c r="HUJ111" s="964"/>
      <c r="HUK111" s="845"/>
      <c r="HUL111" s="853"/>
      <c r="HUM111" s="853"/>
      <c r="HUN111" s="964"/>
      <c r="HUO111" s="845"/>
      <c r="HUP111" s="853"/>
      <c r="HUQ111" s="853"/>
      <c r="HUR111" s="964"/>
      <c r="HUS111" s="845"/>
      <c r="HUT111" s="853"/>
      <c r="HUU111" s="853"/>
      <c r="HUV111" s="964"/>
      <c r="HUW111" s="845"/>
      <c r="HUX111" s="853"/>
      <c r="HUY111" s="853"/>
      <c r="HUZ111" s="964"/>
      <c r="HVA111" s="845"/>
      <c r="HVB111" s="853"/>
      <c r="HVC111" s="853"/>
      <c r="HVD111" s="964"/>
      <c r="HVE111" s="845"/>
      <c r="HVF111" s="853"/>
      <c r="HVG111" s="853"/>
      <c r="HVH111" s="964"/>
      <c r="HVI111" s="845"/>
      <c r="HVJ111" s="853"/>
      <c r="HVK111" s="853"/>
      <c r="HVL111" s="964"/>
      <c r="HVM111" s="845"/>
      <c r="HVN111" s="853"/>
      <c r="HVO111" s="853"/>
      <c r="HVP111" s="964"/>
      <c r="HVQ111" s="845"/>
      <c r="HVR111" s="853"/>
      <c r="HVS111" s="853"/>
      <c r="HVT111" s="964"/>
      <c r="HVU111" s="845"/>
      <c r="HVV111" s="853"/>
      <c r="HVW111" s="853"/>
      <c r="HVX111" s="964"/>
      <c r="HVY111" s="845"/>
      <c r="HVZ111" s="853"/>
      <c r="HWA111" s="853"/>
      <c r="HWB111" s="964"/>
      <c r="HWC111" s="845"/>
      <c r="HWD111" s="853"/>
      <c r="HWE111" s="853"/>
      <c r="HWF111" s="964"/>
      <c r="HWG111" s="845"/>
      <c r="HWH111" s="853"/>
      <c r="HWI111" s="853"/>
      <c r="HWJ111" s="964"/>
      <c r="HWK111" s="845"/>
      <c r="HWL111" s="853"/>
      <c r="HWM111" s="853"/>
      <c r="HWN111" s="964"/>
      <c r="HWO111" s="845"/>
      <c r="HWP111" s="853"/>
      <c r="HWQ111" s="853"/>
      <c r="HWR111" s="964"/>
      <c r="HWS111" s="845"/>
      <c r="HWT111" s="853"/>
      <c r="HWU111" s="853"/>
      <c r="HWV111" s="964"/>
      <c r="HWW111" s="845"/>
      <c r="HWX111" s="853"/>
      <c r="HWY111" s="853"/>
      <c r="HWZ111" s="964"/>
      <c r="HXA111" s="845"/>
      <c r="HXB111" s="853"/>
      <c r="HXC111" s="853"/>
      <c r="HXD111" s="964"/>
      <c r="HXE111" s="845"/>
      <c r="HXF111" s="853"/>
      <c r="HXG111" s="853"/>
      <c r="HXH111" s="964"/>
      <c r="HXI111" s="845"/>
      <c r="HXJ111" s="853"/>
      <c r="HXK111" s="853"/>
      <c r="HXL111" s="964"/>
      <c r="HXM111" s="845"/>
      <c r="HXN111" s="853"/>
      <c r="HXO111" s="853"/>
      <c r="HXP111" s="964"/>
      <c r="HXQ111" s="845"/>
      <c r="HXR111" s="853"/>
      <c r="HXS111" s="853"/>
      <c r="HXT111" s="964"/>
      <c r="HXU111" s="845"/>
      <c r="HXV111" s="853"/>
      <c r="HXW111" s="853"/>
      <c r="HXX111" s="964"/>
      <c r="HXY111" s="845"/>
      <c r="HXZ111" s="853"/>
      <c r="HYA111" s="853"/>
      <c r="HYB111" s="964"/>
      <c r="HYC111" s="845"/>
      <c r="HYD111" s="853"/>
      <c r="HYE111" s="853"/>
      <c r="HYF111" s="964"/>
      <c r="HYG111" s="845"/>
      <c r="HYH111" s="853"/>
      <c r="HYI111" s="853"/>
      <c r="HYJ111" s="964"/>
      <c r="HYK111" s="845"/>
      <c r="HYL111" s="853"/>
      <c r="HYM111" s="853"/>
      <c r="HYN111" s="964"/>
      <c r="HYO111" s="845"/>
      <c r="HYP111" s="853"/>
      <c r="HYQ111" s="853"/>
      <c r="HYR111" s="964"/>
      <c r="HYS111" s="845"/>
      <c r="HYT111" s="853"/>
      <c r="HYU111" s="853"/>
      <c r="HYV111" s="964"/>
      <c r="HYW111" s="845"/>
      <c r="HYX111" s="853"/>
      <c r="HYY111" s="853"/>
      <c r="HYZ111" s="964"/>
      <c r="HZA111" s="845"/>
      <c r="HZB111" s="853"/>
      <c r="HZC111" s="853"/>
      <c r="HZD111" s="964"/>
      <c r="HZE111" s="845"/>
      <c r="HZF111" s="853"/>
      <c r="HZG111" s="853"/>
      <c r="HZH111" s="964"/>
      <c r="HZI111" s="845"/>
      <c r="HZJ111" s="853"/>
      <c r="HZK111" s="853"/>
      <c r="HZL111" s="964"/>
      <c r="HZM111" s="845"/>
      <c r="HZN111" s="853"/>
      <c r="HZO111" s="853"/>
      <c r="HZP111" s="964"/>
      <c r="HZQ111" s="845"/>
      <c r="HZR111" s="853"/>
      <c r="HZS111" s="853"/>
      <c r="HZT111" s="964"/>
      <c r="HZU111" s="845"/>
      <c r="HZV111" s="853"/>
      <c r="HZW111" s="853"/>
      <c r="HZX111" s="964"/>
      <c r="HZY111" s="845"/>
      <c r="HZZ111" s="853"/>
      <c r="IAA111" s="853"/>
      <c r="IAB111" s="964"/>
      <c r="IAC111" s="845"/>
      <c r="IAD111" s="853"/>
      <c r="IAE111" s="853"/>
      <c r="IAF111" s="964"/>
      <c r="IAG111" s="845"/>
      <c r="IAH111" s="853"/>
      <c r="IAI111" s="853"/>
      <c r="IAJ111" s="964"/>
      <c r="IAK111" s="845"/>
      <c r="IAL111" s="853"/>
      <c r="IAM111" s="853"/>
      <c r="IAN111" s="964"/>
      <c r="IAO111" s="845"/>
      <c r="IAP111" s="853"/>
      <c r="IAQ111" s="853"/>
      <c r="IAR111" s="964"/>
      <c r="IAS111" s="845"/>
      <c r="IAT111" s="853"/>
      <c r="IAU111" s="853"/>
      <c r="IAV111" s="964"/>
      <c r="IAW111" s="845"/>
      <c r="IAX111" s="853"/>
      <c r="IAY111" s="853"/>
      <c r="IAZ111" s="964"/>
      <c r="IBA111" s="845"/>
      <c r="IBB111" s="853"/>
      <c r="IBC111" s="853"/>
      <c r="IBD111" s="964"/>
      <c r="IBE111" s="845"/>
      <c r="IBF111" s="853"/>
      <c r="IBG111" s="853"/>
      <c r="IBH111" s="964"/>
      <c r="IBI111" s="845"/>
      <c r="IBJ111" s="853"/>
      <c r="IBK111" s="853"/>
      <c r="IBL111" s="964"/>
      <c r="IBM111" s="845"/>
      <c r="IBN111" s="853"/>
      <c r="IBO111" s="853"/>
      <c r="IBP111" s="964"/>
      <c r="IBQ111" s="845"/>
      <c r="IBR111" s="853"/>
      <c r="IBS111" s="853"/>
      <c r="IBT111" s="964"/>
      <c r="IBU111" s="845"/>
      <c r="IBV111" s="853"/>
      <c r="IBW111" s="853"/>
      <c r="IBX111" s="964"/>
      <c r="IBY111" s="845"/>
      <c r="IBZ111" s="853"/>
      <c r="ICA111" s="853"/>
      <c r="ICB111" s="964"/>
      <c r="ICC111" s="845"/>
      <c r="ICD111" s="853"/>
      <c r="ICE111" s="853"/>
      <c r="ICF111" s="964"/>
      <c r="ICG111" s="845"/>
      <c r="ICH111" s="853"/>
      <c r="ICI111" s="853"/>
      <c r="ICJ111" s="964"/>
      <c r="ICK111" s="845"/>
      <c r="ICL111" s="853"/>
      <c r="ICM111" s="853"/>
      <c r="ICN111" s="964"/>
      <c r="ICO111" s="845"/>
      <c r="ICP111" s="853"/>
      <c r="ICQ111" s="853"/>
      <c r="ICR111" s="964"/>
      <c r="ICS111" s="845"/>
      <c r="ICT111" s="853"/>
      <c r="ICU111" s="853"/>
      <c r="ICV111" s="964"/>
      <c r="ICW111" s="845"/>
      <c r="ICX111" s="853"/>
      <c r="ICY111" s="853"/>
      <c r="ICZ111" s="964"/>
      <c r="IDA111" s="845"/>
      <c r="IDB111" s="853"/>
      <c r="IDC111" s="853"/>
      <c r="IDD111" s="964"/>
      <c r="IDE111" s="845"/>
      <c r="IDF111" s="853"/>
      <c r="IDG111" s="853"/>
      <c r="IDH111" s="964"/>
      <c r="IDI111" s="845"/>
      <c r="IDJ111" s="853"/>
      <c r="IDK111" s="853"/>
      <c r="IDL111" s="964"/>
      <c r="IDM111" s="845"/>
      <c r="IDN111" s="853"/>
      <c r="IDO111" s="853"/>
      <c r="IDP111" s="964"/>
      <c r="IDQ111" s="845"/>
      <c r="IDR111" s="853"/>
      <c r="IDS111" s="853"/>
      <c r="IDT111" s="964"/>
      <c r="IDU111" s="845"/>
      <c r="IDV111" s="853"/>
      <c r="IDW111" s="853"/>
      <c r="IDX111" s="964"/>
      <c r="IDY111" s="845"/>
      <c r="IDZ111" s="853"/>
      <c r="IEA111" s="853"/>
      <c r="IEB111" s="964"/>
      <c r="IEC111" s="845"/>
      <c r="IED111" s="853"/>
      <c r="IEE111" s="853"/>
      <c r="IEF111" s="964"/>
      <c r="IEG111" s="845"/>
      <c r="IEH111" s="853"/>
      <c r="IEI111" s="853"/>
      <c r="IEJ111" s="964"/>
      <c r="IEK111" s="845"/>
      <c r="IEL111" s="853"/>
      <c r="IEM111" s="853"/>
      <c r="IEN111" s="964"/>
      <c r="IEO111" s="845"/>
      <c r="IEP111" s="853"/>
      <c r="IEQ111" s="853"/>
      <c r="IER111" s="964"/>
      <c r="IES111" s="845"/>
      <c r="IET111" s="853"/>
      <c r="IEU111" s="853"/>
      <c r="IEV111" s="964"/>
      <c r="IEW111" s="845"/>
      <c r="IEX111" s="853"/>
      <c r="IEY111" s="853"/>
      <c r="IEZ111" s="964"/>
      <c r="IFA111" s="845"/>
      <c r="IFB111" s="853"/>
      <c r="IFC111" s="853"/>
      <c r="IFD111" s="964"/>
      <c r="IFE111" s="845"/>
      <c r="IFF111" s="853"/>
      <c r="IFG111" s="853"/>
      <c r="IFH111" s="964"/>
      <c r="IFI111" s="845"/>
      <c r="IFJ111" s="853"/>
      <c r="IFK111" s="853"/>
      <c r="IFL111" s="964"/>
      <c r="IFM111" s="845"/>
      <c r="IFN111" s="853"/>
      <c r="IFO111" s="853"/>
      <c r="IFP111" s="964"/>
      <c r="IFQ111" s="845"/>
      <c r="IFR111" s="853"/>
      <c r="IFS111" s="853"/>
      <c r="IFT111" s="964"/>
      <c r="IFU111" s="845"/>
      <c r="IFV111" s="853"/>
      <c r="IFW111" s="853"/>
      <c r="IFX111" s="964"/>
      <c r="IFY111" s="845"/>
      <c r="IFZ111" s="853"/>
      <c r="IGA111" s="853"/>
      <c r="IGB111" s="964"/>
      <c r="IGC111" s="845"/>
      <c r="IGD111" s="853"/>
      <c r="IGE111" s="853"/>
      <c r="IGF111" s="964"/>
      <c r="IGG111" s="845"/>
      <c r="IGH111" s="853"/>
      <c r="IGI111" s="853"/>
      <c r="IGJ111" s="964"/>
      <c r="IGK111" s="845"/>
      <c r="IGL111" s="853"/>
      <c r="IGM111" s="853"/>
      <c r="IGN111" s="964"/>
      <c r="IGO111" s="845"/>
      <c r="IGP111" s="853"/>
      <c r="IGQ111" s="853"/>
      <c r="IGR111" s="964"/>
      <c r="IGS111" s="845"/>
      <c r="IGT111" s="853"/>
      <c r="IGU111" s="853"/>
      <c r="IGV111" s="964"/>
      <c r="IGW111" s="845"/>
      <c r="IGX111" s="853"/>
      <c r="IGY111" s="853"/>
      <c r="IGZ111" s="964"/>
      <c r="IHA111" s="845"/>
      <c r="IHB111" s="853"/>
      <c r="IHC111" s="853"/>
      <c r="IHD111" s="964"/>
      <c r="IHE111" s="845"/>
      <c r="IHF111" s="853"/>
      <c r="IHG111" s="853"/>
      <c r="IHH111" s="964"/>
      <c r="IHI111" s="845"/>
      <c r="IHJ111" s="853"/>
      <c r="IHK111" s="853"/>
      <c r="IHL111" s="964"/>
      <c r="IHM111" s="845"/>
      <c r="IHN111" s="853"/>
      <c r="IHO111" s="853"/>
      <c r="IHP111" s="964"/>
      <c r="IHQ111" s="845"/>
      <c r="IHR111" s="853"/>
      <c r="IHS111" s="853"/>
      <c r="IHT111" s="964"/>
      <c r="IHU111" s="845"/>
      <c r="IHV111" s="853"/>
      <c r="IHW111" s="853"/>
      <c r="IHX111" s="964"/>
      <c r="IHY111" s="845"/>
      <c r="IHZ111" s="853"/>
      <c r="IIA111" s="853"/>
      <c r="IIB111" s="964"/>
      <c r="IIC111" s="845"/>
      <c r="IID111" s="853"/>
      <c r="IIE111" s="853"/>
      <c r="IIF111" s="964"/>
      <c r="IIG111" s="845"/>
      <c r="IIH111" s="853"/>
      <c r="III111" s="853"/>
      <c r="IIJ111" s="964"/>
      <c r="IIK111" s="845"/>
      <c r="IIL111" s="853"/>
      <c r="IIM111" s="853"/>
      <c r="IIN111" s="964"/>
      <c r="IIO111" s="845"/>
      <c r="IIP111" s="853"/>
      <c r="IIQ111" s="853"/>
      <c r="IIR111" s="964"/>
      <c r="IIS111" s="845"/>
      <c r="IIT111" s="853"/>
      <c r="IIU111" s="853"/>
      <c r="IIV111" s="964"/>
      <c r="IIW111" s="845"/>
      <c r="IIX111" s="853"/>
      <c r="IIY111" s="853"/>
      <c r="IIZ111" s="964"/>
      <c r="IJA111" s="845"/>
      <c r="IJB111" s="853"/>
      <c r="IJC111" s="853"/>
      <c r="IJD111" s="964"/>
      <c r="IJE111" s="845"/>
      <c r="IJF111" s="853"/>
      <c r="IJG111" s="853"/>
      <c r="IJH111" s="964"/>
      <c r="IJI111" s="845"/>
      <c r="IJJ111" s="853"/>
      <c r="IJK111" s="853"/>
      <c r="IJL111" s="964"/>
      <c r="IJM111" s="845"/>
      <c r="IJN111" s="853"/>
      <c r="IJO111" s="853"/>
      <c r="IJP111" s="964"/>
      <c r="IJQ111" s="845"/>
      <c r="IJR111" s="853"/>
      <c r="IJS111" s="853"/>
      <c r="IJT111" s="964"/>
      <c r="IJU111" s="845"/>
      <c r="IJV111" s="853"/>
      <c r="IJW111" s="853"/>
      <c r="IJX111" s="964"/>
      <c r="IJY111" s="845"/>
      <c r="IJZ111" s="853"/>
      <c r="IKA111" s="853"/>
      <c r="IKB111" s="964"/>
      <c r="IKC111" s="845"/>
      <c r="IKD111" s="853"/>
      <c r="IKE111" s="853"/>
      <c r="IKF111" s="964"/>
      <c r="IKG111" s="845"/>
      <c r="IKH111" s="853"/>
      <c r="IKI111" s="853"/>
      <c r="IKJ111" s="964"/>
      <c r="IKK111" s="845"/>
      <c r="IKL111" s="853"/>
      <c r="IKM111" s="853"/>
      <c r="IKN111" s="964"/>
      <c r="IKO111" s="845"/>
      <c r="IKP111" s="853"/>
      <c r="IKQ111" s="853"/>
      <c r="IKR111" s="964"/>
      <c r="IKS111" s="845"/>
      <c r="IKT111" s="853"/>
      <c r="IKU111" s="853"/>
      <c r="IKV111" s="964"/>
      <c r="IKW111" s="845"/>
      <c r="IKX111" s="853"/>
      <c r="IKY111" s="853"/>
      <c r="IKZ111" s="964"/>
      <c r="ILA111" s="845"/>
      <c r="ILB111" s="853"/>
      <c r="ILC111" s="853"/>
      <c r="ILD111" s="964"/>
      <c r="ILE111" s="845"/>
      <c r="ILF111" s="853"/>
      <c r="ILG111" s="853"/>
      <c r="ILH111" s="964"/>
      <c r="ILI111" s="845"/>
      <c r="ILJ111" s="853"/>
      <c r="ILK111" s="853"/>
      <c r="ILL111" s="964"/>
      <c r="ILM111" s="845"/>
      <c r="ILN111" s="853"/>
      <c r="ILO111" s="853"/>
      <c r="ILP111" s="964"/>
      <c r="ILQ111" s="845"/>
      <c r="ILR111" s="853"/>
      <c r="ILS111" s="853"/>
      <c r="ILT111" s="964"/>
      <c r="ILU111" s="845"/>
      <c r="ILV111" s="853"/>
      <c r="ILW111" s="853"/>
      <c r="ILX111" s="964"/>
      <c r="ILY111" s="845"/>
      <c r="ILZ111" s="853"/>
      <c r="IMA111" s="853"/>
      <c r="IMB111" s="964"/>
      <c r="IMC111" s="845"/>
      <c r="IMD111" s="853"/>
      <c r="IME111" s="853"/>
      <c r="IMF111" s="964"/>
      <c r="IMG111" s="845"/>
      <c r="IMH111" s="853"/>
      <c r="IMI111" s="853"/>
      <c r="IMJ111" s="964"/>
      <c r="IMK111" s="845"/>
      <c r="IML111" s="853"/>
      <c r="IMM111" s="853"/>
      <c r="IMN111" s="964"/>
      <c r="IMO111" s="845"/>
      <c r="IMP111" s="853"/>
      <c r="IMQ111" s="853"/>
      <c r="IMR111" s="964"/>
      <c r="IMS111" s="845"/>
      <c r="IMT111" s="853"/>
      <c r="IMU111" s="853"/>
      <c r="IMV111" s="964"/>
      <c r="IMW111" s="845"/>
      <c r="IMX111" s="853"/>
      <c r="IMY111" s="853"/>
      <c r="IMZ111" s="964"/>
      <c r="INA111" s="845"/>
      <c r="INB111" s="853"/>
      <c r="INC111" s="853"/>
      <c r="IND111" s="964"/>
      <c r="INE111" s="845"/>
      <c r="INF111" s="853"/>
      <c r="ING111" s="853"/>
      <c r="INH111" s="964"/>
      <c r="INI111" s="845"/>
      <c r="INJ111" s="853"/>
      <c r="INK111" s="853"/>
      <c r="INL111" s="964"/>
      <c r="INM111" s="845"/>
      <c r="INN111" s="853"/>
      <c r="INO111" s="853"/>
      <c r="INP111" s="964"/>
      <c r="INQ111" s="845"/>
      <c r="INR111" s="853"/>
      <c r="INS111" s="853"/>
      <c r="INT111" s="964"/>
      <c r="INU111" s="845"/>
      <c r="INV111" s="853"/>
      <c r="INW111" s="853"/>
      <c r="INX111" s="964"/>
      <c r="INY111" s="845"/>
      <c r="INZ111" s="853"/>
      <c r="IOA111" s="853"/>
      <c r="IOB111" s="964"/>
      <c r="IOC111" s="845"/>
      <c r="IOD111" s="853"/>
      <c r="IOE111" s="853"/>
      <c r="IOF111" s="964"/>
      <c r="IOG111" s="845"/>
      <c r="IOH111" s="853"/>
      <c r="IOI111" s="853"/>
      <c r="IOJ111" s="964"/>
      <c r="IOK111" s="845"/>
      <c r="IOL111" s="853"/>
      <c r="IOM111" s="853"/>
      <c r="ION111" s="964"/>
      <c r="IOO111" s="845"/>
      <c r="IOP111" s="853"/>
      <c r="IOQ111" s="853"/>
      <c r="IOR111" s="964"/>
      <c r="IOS111" s="845"/>
      <c r="IOT111" s="853"/>
      <c r="IOU111" s="853"/>
      <c r="IOV111" s="964"/>
      <c r="IOW111" s="845"/>
      <c r="IOX111" s="853"/>
      <c r="IOY111" s="853"/>
      <c r="IOZ111" s="964"/>
      <c r="IPA111" s="845"/>
      <c r="IPB111" s="853"/>
      <c r="IPC111" s="853"/>
      <c r="IPD111" s="964"/>
      <c r="IPE111" s="845"/>
      <c r="IPF111" s="853"/>
      <c r="IPG111" s="853"/>
      <c r="IPH111" s="964"/>
      <c r="IPI111" s="845"/>
      <c r="IPJ111" s="853"/>
      <c r="IPK111" s="853"/>
      <c r="IPL111" s="964"/>
      <c r="IPM111" s="845"/>
      <c r="IPN111" s="853"/>
      <c r="IPO111" s="853"/>
      <c r="IPP111" s="964"/>
      <c r="IPQ111" s="845"/>
      <c r="IPR111" s="853"/>
      <c r="IPS111" s="853"/>
      <c r="IPT111" s="964"/>
      <c r="IPU111" s="845"/>
      <c r="IPV111" s="853"/>
      <c r="IPW111" s="853"/>
      <c r="IPX111" s="964"/>
      <c r="IPY111" s="845"/>
      <c r="IPZ111" s="853"/>
      <c r="IQA111" s="853"/>
      <c r="IQB111" s="964"/>
      <c r="IQC111" s="845"/>
      <c r="IQD111" s="853"/>
      <c r="IQE111" s="853"/>
      <c r="IQF111" s="964"/>
      <c r="IQG111" s="845"/>
      <c r="IQH111" s="853"/>
      <c r="IQI111" s="853"/>
      <c r="IQJ111" s="964"/>
      <c r="IQK111" s="845"/>
      <c r="IQL111" s="853"/>
      <c r="IQM111" s="853"/>
      <c r="IQN111" s="964"/>
      <c r="IQO111" s="845"/>
      <c r="IQP111" s="853"/>
      <c r="IQQ111" s="853"/>
      <c r="IQR111" s="964"/>
      <c r="IQS111" s="845"/>
      <c r="IQT111" s="853"/>
      <c r="IQU111" s="853"/>
      <c r="IQV111" s="964"/>
      <c r="IQW111" s="845"/>
      <c r="IQX111" s="853"/>
      <c r="IQY111" s="853"/>
      <c r="IQZ111" s="964"/>
      <c r="IRA111" s="845"/>
      <c r="IRB111" s="853"/>
      <c r="IRC111" s="853"/>
      <c r="IRD111" s="964"/>
      <c r="IRE111" s="845"/>
      <c r="IRF111" s="853"/>
      <c r="IRG111" s="853"/>
      <c r="IRH111" s="964"/>
      <c r="IRI111" s="845"/>
      <c r="IRJ111" s="853"/>
      <c r="IRK111" s="853"/>
      <c r="IRL111" s="964"/>
      <c r="IRM111" s="845"/>
      <c r="IRN111" s="853"/>
      <c r="IRO111" s="853"/>
      <c r="IRP111" s="964"/>
      <c r="IRQ111" s="845"/>
      <c r="IRR111" s="853"/>
      <c r="IRS111" s="853"/>
      <c r="IRT111" s="964"/>
      <c r="IRU111" s="845"/>
      <c r="IRV111" s="853"/>
      <c r="IRW111" s="853"/>
      <c r="IRX111" s="964"/>
      <c r="IRY111" s="845"/>
      <c r="IRZ111" s="853"/>
      <c r="ISA111" s="853"/>
      <c r="ISB111" s="964"/>
      <c r="ISC111" s="845"/>
      <c r="ISD111" s="853"/>
      <c r="ISE111" s="853"/>
      <c r="ISF111" s="964"/>
      <c r="ISG111" s="845"/>
      <c r="ISH111" s="853"/>
      <c r="ISI111" s="853"/>
      <c r="ISJ111" s="964"/>
      <c r="ISK111" s="845"/>
      <c r="ISL111" s="853"/>
      <c r="ISM111" s="853"/>
      <c r="ISN111" s="964"/>
      <c r="ISO111" s="845"/>
      <c r="ISP111" s="853"/>
      <c r="ISQ111" s="853"/>
      <c r="ISR111" s="964"/>
      <c r="ISS111" s="845"/>
      <c r="IST111" s="853"/>
      <c r="ISU111" s="853"/>
      <c r="ISV111" s="964"/>
      <c r="ISW111" s="845"/>
      <c r="ISX111" s="853"/>
      <c r="ISY111" s="853"/>
      <c r="ISZ111" s="964"/>
      <c r="ITA111" s="845"/>
      <c r="ITB111" s="853"/>
      <c r="ITC111" s="853"/>
      <c r="ITD111" s="964"/>
      <c r="ITE111" s="845"/>
      <c r="ITF111" s="853"/>
      <c r="ITG111" s="853"/>
      <c r="ITH111" s="964"/>
      <c r="ITI111" s="845"/>
      <c r="ITJ111" s="853"/>
      <c r="ITK111" s="853"/>
      <c r="ITL111" s="964"/>
      <c r="ITM111" s="845"/>
      <c r="ITN111" s="853"/>
      <c r="ITO111" s="853"/>
      <c r="ITP111" s="964"/>
      <c r="ITQ111" s="845"/>
      <c r="ITR111" s="853"/>
      <c r="ITS111" s="853"/>
      <c r="ITT111" s="964"/>
      <c r="ITU111" s="845"/>
      <c r="ITV111" s="853"/>
      <c r="ITW111" s="853"/>
      <c r="ITX111" s="964"/>
      <c r="ITY111" s="845"/>
      <c r="ITZ111" s="853"/>
      <c r="IUA111" s="853"/>
      <c r="IUB111" s="964"/>
      <c r="IUC111" s="845"/>
      <c r="IUD111" s="853"/>
      <c r="IUE111" s="853"/>
      <c r="IUF111" s="964"/>
      <c r="IUG111" s="845"/>
      <c r="IUH111" s="853"/>
      <c r="IUI111" s="853"/>
      <c r="IUJ111" s="964"/>
      <c r="IUK111" s="845"/>
      <c r="IUL111" s="853"/>
      <c r="IUM111" s="853"/>
      <c r="IUN111" s="964"/>
      <c r="IUO111" s="845"/>
      <c r="IUP111" s="853"/>
      <c r="IUQ111" s="853"/>
      <c r="IUR111" s="964"/>
      <c r="IUS111" s="845"/>
      <c r="IUT111" s="853"/>
      <c r="IUU111" s="853"/>
      <c r="IUV111" s="964"/>
      <c r="IUW111" s="845"/>
      <c r="IUX111" s="853"/>
      <c r="IUY111" s="853"/>
      <c r="IUZ111" s="964"/>
      <c r="IVA111" s="845"/>
      <c r="IVB111" s="853"/>
      <c r="IVC111" s="853"/>
      <c r="IVD111" s="964"/>
      <c r="IVE111" s="845"/>
      <c r="IVF111" s="853"/>
      <c r="IVG111" s="853"/>
      <c r="IVH111" s="964"/>
      <c r="IVI111" s="845"/>
      <c r="IVJ111" s="853"/>
      <c r="IVK111" s="853"/>
      <c r="IVL111" s="964"/>
      <c r="IVM111" s="845"/>
      <c r="IVN111" s="853"/>
      <c r="IVO111" s="853"/>
      <c r="IVP111" s="964"/>
      <c r="IVQ111" s="845"/>
      <c r="IVR111" s="853"/>
      <c r="IVS111" s="853"/>
      <c r="IVT111" s="964"/>
      <c r="IVU111" s="845"/>
      <c r="IVV111" s="853"/>
      <c r="IVW111" s="853"/>
      <c r="IVX111" s="964"/>
      <c r="IVY111" s="845"/>
      <c r="IVZ111" s="853"/>
      <c r="IWA111" s="853"/>
      <c r="IWB111" s="964"/>
      <c r="IWC111" s="845"/>
      <c r="IWD111" s="853"/>
      <c r="IWE111" s="853"/>
      <c r="IWF111" s="964"/>
      <c r="IWG111" s="845"/>
      <c r="IWH111" s="853"/>
      <c r="IWI111" s="853"/>
      <c r="IWJ111" s="964"/>
      <c r="IWK111" s="845"/>
      <c r="IWL111" s="853"/>
      <c r="IWM111" s="853"/>
      <c r="IWN111" s="964"/>
      <c r="IWO111" s="845"/>
      <c r="IWP111" s="853"/>
      <c r="IWQ111" s="853"/>
      <c r="IWR111" s="964"/>
      <c r="IWS111" s="845"/>
      <c r="IWT111" s="853"/>
      <c r="IWU111" s="853"/>
      <c r="IWV111" s="964"/>
      <c r="IWW111" s="845"/>
      <c r="IWX111" s="853"/>
      <c r="IWY111" s="853"/>
      <c r="IWZ111" s="964"/>
      <c r="IXA111" s="845"/>
      <c r="IXB111" s="853"/>
      <c r="IXC111" s="853"/>
      <c r="IXD111" s="964"/>
      <c r="IXE111" s="845"/>
      <c r="IXF111" s="853"/>
      <c r="IXG111" s="853"/>
      <c r="IXH111" s="964"/>
      <c r="IXI111" s="845"/>
      <c r="IXJ111" s="853"/>
      <c r="IXK111" s="853"/>
      <c r="IXL111" s="964"/>
      <c r="IXM111" s="845"/>
      <c r="IXN111" s="853"/>
      <c r="IXO111" s="853"/>
      <c r="IXP111" s="964"/>
      <c r="IXQ111" s="845"/>
      <c r="IXR111" s="853"/>
      <c r="IXS111" s="853"/>
      <c r="IXT111" s="964"/>
      <c r="IXU111" s="845"/>
      <c r="IXV111" s="853"/>
      <c r="IXW111" s="853"/>
      <c r="IXX111" s="964"/>
      <c r="IXY111" s="845"/>
      <c r="IXZ111" s="853"/>
      <c r="IYA111" s="853"/>
      <c r="IYB111" s="964"/>
      <c r="IYC111" s="845"/>
      <c r="IYD111" s="853"/>
      <c r="IYE111" s="853"/>
      <c r="IYF111" s="964"/>
      <c r="IYG111" s="845"/>
      <c r="IYH111" s="853"/>
      <c r="IYI111" s="853"/>
      <c r="IYJ111" s="964"/>
      <c r="IYK111" s="845"/>
      <c r="IYL111" s="853"/>
      <c r="IYM111" s="853"/>
      <c r="IYN111" s="964"/>
      <c r="IYO111" s="845"/>
      <c r="IYP111" s="853"/>
      <c r="IYQ111" s="853"/>
      <c r="IYR111" s="964"/>
      <c r="IYS111" s="845"/>
      <c r="IYT111" s="853"/>
      <c r="IYU111" s="853"/>
      <c r="IYV111" s="964"/>
      <c r="IYW111" s="845"/>
      <c r="IYX111" s="853"/>
      <c r="IYY111" s="853"/>
      <c r="IYZ111" s="964"/>
      <c r="IZA111" s="845"/>
      <c r="IZB111" s="853"/>
      <c r="IZC111" s="853"/>
      <c r="IZD111" s="964"/>
      <c r="IZE111" s="845"/>
      <c r="IZF111" s="853"/>
      <c r="IZG111" s="853"/>
      <c r="IZH111" s="964"/>
      <c r="IZI111" s="845"/>
      <c r="IZJ111" s="853"/>
      <c r="IZK111" s="853"/>
      <c r="IZL111" s="964"/>
      <c r="IZM111" s="845"/>
      <c r="IZN111" s="853"/>
      <c r="IZO111" s="853"/>
      <c r="IZP111" s="964"/>
      <c r="IZQ111" s="845"/>
      <c r="IZR111" s="853"/>
      <c r="IZS111" s="853"/>
      <c r="IZT111" s="964"/>
      <c r="IZU111" s="845"/>
      <c r="IZV111" s="853"/>
      <c r="IZW111" s="853"/>
      <c r="IZX111" s="964"/>
      <c r="IZY111" s="845"/>
      <c r="IZZ111" s="853"/>
      <c r="JAA111" s="853"/>
      <c r="JAB111" s="964"/>
      <c r="JAC111" s="845"/>
      <c r="JAD111" s="853"/>
      <c r="JAE111" s="853"/>
      <c r="JAF111" s="964"/>
      <c r="JAG111" s="845"/>
      <c r="JAH111" s="853"/>
      <c r="JAI111" s="853"/>
      <c r="JAJ111" s="964"/>
      <c r="JAK111" s="845"/>
      <c r="JAL111" s="853"/>
      <c r="JAM111" s="853"/>
      <c r="JAN111" s="964"/>
      <c r="JAO111" s="845"/>
      <c r="JAP111" s="853"/>
      <c r="JAQ111" s="853"/>
      <c r="JAR111" s="964"/>
      <c r="JAS111" s="845"/>
      <c r="JAT111" s="853"/>
      <c r="JAU111" s="853"/>
      <c r="JAV111" s="964"/>
      <c r="JAW111" s="845"/>
      <c r="JAX111" s="853"/>
      <c r="JAY111" s="853"/>
      <c r="JAZ111" s="964"/>
      <c r="JBA111" s="845"/>
      <c r="JBB111" s="853"/>
      <c r="JBC111" s="853"/>
      <c r="JBD111" s="964"/>
      <c r="JBE111" s="845"/>
      <c r="JBF111" s="853"/>
      <c r="JBG111" s="853"/>
      <c r="JBH111" s="964"/>
      <c r="JBI111" s="845"/>
      <c r="JBJ111" s="853"/>
      <c r="JBK111" s="853"/>
      <c r="JBL111" s="964"/>
      <c r="JBM111" s="845"/>
      <c r="JBN111" s="853"/>
      <c r="JBO111" s="853"/>
      <c r="JBP111" s="964"/>
      <c r="JBQ111" s="845"/>
      <c r="JBR111" s="853"/>
      <c r="JBS111" s="853"/>
      <c r="JBT111" s="964"/>
      <c r="JBU111" s="845"/>
      <c r="JBV111" s="853"/>
      <c r="JBW111" s="853"/>
      <c r="JBX111" s="964"/>
      <c r="JBY111" s="845"/>
      <c r="JBZ111" s="853"/>
      <c r="JCA111" s="853"/>
      <c r="JCB111" s="964"/>
      <c r="JCC111" s="845"/>
      <c r="JCD111" s="853"/>
      <c r="JCE111" s="853"/>
      <c r="JCF111" s="964"/>
      <c r="JCG111" s="845"/>
      <c r="JCH111" s="853"/>
      <c r="JCI111" s="853"/>
      <c r="JCJ111" s="964"/>
      <c r="JCK111" s="845"/>
      <c r="JCL111" s="853"/>
      <c r="JCM111" s="853"/>
      <c r="JCN111" s="964"/>
      <c r="JCO111" s="845"/>
      <c r="JCP111" s="853"/>
      <c r="JCQ111" s="853"/>
      <c r="JCR111" s="964"/>
      <c r="JCS111" s="845"/>
      <c r="JCT111" s="853"/>
      <c r="JCU111" s="853"/>
      <c r="JCV111" s="964"/>
      <c r="JCW111" s="845"/>
      <c r="JCX111" s="853"/>
      <c r="JCY111" s="853"/>
      <c r="JCZ111" s="964"/>
      <c r="JDA111" s="845"/>
      <c r="JDB111" s="853"/>
      <c r="JDC111" s="853"/>
      <c r="JDD111" s="964"/>
      <c r="JDE111" s="845"/>
      <c r="JDF111" s="853"/>
      <c r="JDG111" s="853"/>
      <c r="JDH111" s="964"/>
      <c r="JDI111" s="845"/>
      <c r="JDJ111" s="853"/>
      <c r="JDK111" s="853"/>
      <c r="JDL111" s="964"/>
      <c r="JDM111" s="845"/>
      <c r="JDN111" s="853"/>
      <c r="JDO111" s="853"/>
      <c r="JDP111" s="964"/>
      <c r="JDQ111" s="845"/>
      <c r="JDR111" s="853"/>
      <c r="JDS111" s="853"/>
      <c r="JDT111" s="964"/>
      <c r="JDU111" s="845"/>
      <c r="JDV111" s="853"/>
      <c r="JDW111" s="853"/>
      <c r="JDX111" s="964"/>
      <c r="JDY111" s="845"/>
      <c r="JDZ111" s="853"/>
      <c r="JEA111" s="853"/>
      <c r="JEB111" s="964"/>
      <c r="JEC111" s="845"/>
      <c r="JED111" s="853"/>
      <c r="JEE111" s="853"/>
      <c r="JEF111" s="964"/>
      <c r="JEG111" s="845"/>
      <c r="JEH111" s="853"/>
      <c r="JEI111" s="853"/>
      <c r="JEJ111" s="964"/>
      <c r="JEK111" s="845"/>
      <c r="JEL111" s="853"/>
      <c r="JEM111" s="853"/>
      <c r="JEN111" s="964"/>
      <c r="JEO111" s="845"/>
      <c r="JEP111" s="853"/>
      <c r="JEQ111" s="853"/>
      <c r="JER111" s="964"/>
      <c r="JES111" s="845"/>
      <c r="JET111" s="853"/>
      <c r="JEU111" s="853"/>
      <c r="JEV111" s="964"/>
      <c r="JEW111" s="845"/>
      <c r="JEX111" s="853"/>
      <c r="JEY111" s="853"/>
      <c r="JEZ111" s="964"/>
      <c r="JFA111" s="845"/>
      <c r="JFB111" s="853"/>
      <c r="JFC111" s="853"/>
      <c r="JFD111" s="964"/>
      <c r="JFE111" s="845"/>
      <c r="JFF111" s="853"/>
      <c r="JFG111" s="853"/>
      <c r="JFH111" s="964"/>
      <c r="JFI111" s="845"/>
      <c r="JFJ111" s="853"/>
      <c r="JFK111" s="853"/>
      <c r="JFL111" s="964"/>
      <c r="JFM111" s="845"/>
      <c r="JFN111" s="853"/>
      <c r="JFO111" s="853"/>
      <c r="JFP111" s="964"/>
      <c r="JFQ111" s="845"/>
      <c r="JFR111" s="853"/>
      <c r="JFS111" s="853"/>
      <c r="JFT111" s="964"/>
      <c r="JFU111" s="845"/>
      <c r="JFV111" s="853"/>
      <c r="JFW111" s="853"/>
      <c r="JFX111" s="964"/>
      <c r="JFY111" s="845"/>
      <c r="JFZ111" s="853"/>
      <c r="JGA111" s="853"/>
      <c r="JGB111" s="964"/>
      <c r="JGC111" s="845"/>
      <c r="JGD111" s="853"/>
      <c r="JGE111" s="853"/>
      <c r="JGF111" s="964"/>
      <c r="JGG111" s="845"/>
      <c r="JGH111" s="853"/>
      <c r="JGI111" s="853"/>
      <c r="JGJ111" s="964"/>
      <c r="JGK111" s="845"/>
      <c r="JGL111" s="853"/>
      <c r="JGM111" s="853"/>
      <c r="JGN111" s="964"/>
      <c r="JGO111" s="845"/>
      <c r="JGP111" s="853"/>
      <c r="JGQ111" s="853"/>
      <c r="JGR111" s="964"/>
      <c r="JGS111" s="845"/>
      <c r="JGT111" s="853"/>
      <c r="JGU111" s="853"/>
      <c r="JGV111" s="964"/>
      <c r="JGW111" s="845"/>
      <c r="JGX111" s="853"/>
      <c r="JGY111" s="853"/>
      <c r="JGZ111" s="964"/>
      <c r="JHA111" s="845"/>
      <c r="JHB111" s="853"/>
      <c r="JHC111" s="853"/>
      <c r="JHD111" s="964"/>
      <c r="JHE111" s="845"/>
      <c r="JHF111" s="853"/>
      <c r="JHG111" s="853"/>
      <c r="JHH111" s="964"/>
      <c r="JHI111" s="845"/>
      <c r="JHJ111" s="853"/>
      <c r="JHK111" s="853"/>
      <c r="JHL111" s="964"/>
      <c r="JHM111" s="845"/>
      <c r="JHN111" s="853"/>
      <c r="JHO111" s="853"/>
      <c r="JHP111" s="964"/>
      <c r="JHQ111" s="845"/>
      <c r="JHR111" s="853"/>
      <c r="JHS111" s="853"/>
      <c r="JHT111" s="964"/>
      <c r="JHU111" s="845"/>
      <c r="JHV111" s="853"/>
      <c r="JHW111" s="853"/>
      <c r="JHX111" s="964"/>
      <c r="JHY111" s="845"/>
      <c r="JHZ111" s="853"/>
      <c r="JIA111" s="853"/>
      <c r="JIB111" s="964"/>
      <c r="JIC111" s="845"/>
      <c r="JID111" s="853"/>
      <c r="JIE111" s="853"/>
      <c r="JIF111" s="964"/>
      <c r="JIG111" s="845"/>
      <c r="JIH111" s="853"/>
      <c r="JII111" s="853"/>
      <c r="JIJ111" s="964"/>
      <c r="JIK111" s="845"/>
      <c r="JIL111" s="853"/>
      <c r="JIM111" s="853"/>
      <c r="JIN111" s="964"/>
      <c r="JIO111" s="845"/>
      <c r="JIP111" s="853"/>
      <c r="JIQ111" s="853"/>
      <c r="JIR111" s="964"/>
      <c r="JIS111" s="845"/>
      <c r="JIT111" s="853"/>
      <c r="JIU111" s="853"/>
      <c r="JIV111" s="964"/>
      <c r="JIW111" s="845"/>
      <c r="JIX111" s="853"/>
      <c r="JIY111" s="853"/>
      <c r="JIZ111" s="964"/>
      <c r="JJA111" s="845"/>
      <c r="JJB111" s="853"/>
      <c r="JJC111" s="853"/>
      <c r="JJD111" s="964"/>
      <c r="JJE111" s="845"/>
      <c r="JJF111" s="853"/>
      <c r="JJG111" s="853"/>
      <c r="JJH111" s="964"/>
      <c r="JJI111" s="845"/>
      <c r="JJJ111" s="853"/>
      <c r="JJK111" s="853"/>
      <c r="JJL111" s="964"/>
      <c r="JJM111" s="845"/>
      <c r="JJN111" s="853"/>
      <c r="JJO111" s="853"/>
      <c r="JJP111" s="964"/>
      <c r="JJQ111" s="845"/>
      <c r="JJR111" s="853"/>
      <c r="JJS111" s="853"/>
      <c r="JJT111" s="964"/>
      <c r="JJU111" s="845"/>
      <c r="JJV111" s="853"/>
      <c r="JJW111" s="853"/>
      <c r="JJX111" s="964"/>
      <c r="JJY111" s="845"/>
      <c r="JJZ111" s="853"/>
      <c r="JKA111" s="853"/>
      <c r="JKB111" s="964"/>
      <c r="JKC111" s="845"/>
      <c r="JKD111" s="853"/>
      <c r="JKE111" s="853"/>
      <c r="JKF111" s="964"/>
      <c r="JKG111" s="845"/>
      <c r="JKH111" s="853"/>
      <c r="JKI111" s="853"/>
      <c r="JKJ111" s="964"/>
      <c r="JKK111" s="845"/>
      <c r="JKL111" s="853"/>
      <c r="JKM111" s="853"/>
      <c r="JKN111" s="964"/>
      <c r="JKO111" s="845"/>
      <c r="JKP111" s="853"/>
      <c r="JKQ111" s="853"/>
      <c r="JKR111" s="964"/>
      <c r="JKS111" s="845"/>
      <c r="JKT111" s="853"/>
      <c r="JKU111" s="853"/>
      <c r="JKV111" s="964"/>
      <c r="JKW111" s="845"/>
      <c r="JKX111" s="853"/>
      <c r="JKY111" s="853"/>
      <c r="JKZ111" s="964"/>
      <c r="JLA111" s="845"/>
      <c r="JLB111" s="853"/>
      <c r="JLC111" s="853"/>
      <c r="JLD111" s="964"/>
      <c r="JLE111" s="845"/>
      <c r="JLF111" s="853"/>
      <c r="JLG111" s="853"/>
      <c r="JLH111" s="964"/>
      <c r="JLI111" s="845"/>
      <c r="JLJ111" s="853"/>
      <c r="JLK111" s="853"/>
      <c r="JLL111" s="964"/>
      <c r="JLM111" s="845"/>
      <c r="JLN111" s="853"/>
      <c r="JLO111" s="853"/>
      <c r="JLP111" s="964"/>
      <c r="JLQ111" s="845"/>
      <c r="JLR111" s="853"/>
      <c r="JLS111" s="853"/>
      <c r="JLT111" s="964"/>
      <c r="JLU111" s="845"/>
      <c r="JLV111" s="853"/>
      <c r="JLW111" s="853"/>
      <c r="JLX111" s="964"/>
      <c r="JLY111" s="845"/>
      <c r="JLZ111" s="853"/>
      <c r="JMA111" s="853"/>
      <c r="JMB111" s="964"/>
      <c r="JMC111" s="845"/>
      <c r="JMD111" s="853"/>
      <c r="JME111" s="853"/>
      <c r="JMF111" s="964"/>
      <c r="JMG111" s="845"/>
      <c r="JMH111" s="853"/>
      <c r="JMI111" s="853"/>
      <c r="JMJ111" s="964"/>
      <c r="JMK111" s="845"/>
      <c r="JML111" s="853"/>
      <c r="JMM111" s="853"/>
      <c r="JMN111" s="964"/>
      <c r="JMO111" s="845"/>
      <c r="JMP111" s="853"/>
      <c r="JMQ111" s="853"/>
      <c r="JMR111" s="964"/>
      <c r="JMS111" s="845"/>
      <c r="JMT111" s="853"/>
      <c r="JMU111" s="853"/>
      <c r="JMV111" s="964"/>
      <c r="JMW111" s="845"/>
      <c r="JMX111" s="853"/>
      <c r="JMY111" s="853"/>
      <c r="JMZ111" s="964"/>
      <c r="JNA111" s="845"/>
      <c r="JNB111" s="853"/>
      <c r="JNC111" s="853"/>
      <c r="JND111" s="964"/>
      <c r="JNE111" s="845"/>
      <c r="JNF111" s="853"/>
      <c r="JNG111" s="853"/>
      <c r="JNH111" s="964"/>
      <c r="JNI111" s="845"/>
      <c r="JNJ111" s="853"/>
      <c r="JNK111" s="853"/>
      <c r="JNL111" s="964"/>
      <c r="JNM111" s="845"/>
      <c r="JNN111" s="853"/>
      <c r="JNO111" s="853"/>
      <c r="JNP111" s="964"/>
      <c r="JNQ111" s="845"/>
      <c r="JNR111" s="853"/>
      <c r="JNS111" s="853"/>
      <c r="JNT111" s="964"/>
      <c r="JNU111" s="845"/>
      <c r="JNV111" s="853"/>
      <c r="JNW111" s="853"/>
      <c r="JNX111" s="964"/>
      <c r="JNY111" s="845"/>
      <c r="JNZ111" s="853"/>
      <c r="JOA111" s="853"/>
      <c r="JOB111" s="964"/>
      <c r="JOC111" s="845"/>
      <c r="JOD111" s="853"/>
      <c r="JOE111" s="853"/>
      <c r="JOF111" s="964"/>
      <c r="JOG111" s="845"/>
      <c r="JOH111" s="853"/>
      <c r="JOI111" s="853"/>
      <c r="JOJ111" s="964"/>
      <c r="JOK111" s="845"/>
      <c r="JOL111" s="853"/>
      <c r="JOM111" s="853"/>
      <c r="JON111" s="964"/>
      <c r="JOO111" s="845"/>
      <c r="JOP111" s="853"/>
      <c r="JOQ111" s="853"/>
      <c r="JOR111" s="964"/>
      <c r="JOS111" s="845"/>
      <c r="JOT111" s="853"/>
      <c r="JOU111" s="853"/>
      <c r="JOV111" s="964"/>
      <c r="JOW111" s="845"/>
      <c r="JOX111" s="853"/>
      <c r="JOY111" s="853"/>
      <c r="JOZ111" s="964"/>
      <c r="JPA111" s="845"/>
      <c r="JPB111" s="853"/>
      <c r="JPC111" s="853"/>
      <c r="JPD111" s="964"/>
      <c r="JPE111" s="845"/>
      <c r="JPF111" s="853"/>
      <c r="JPG111" s="853"/>
      <c r="JPH111" s="964"/>
      <c r="JPI111" s="845"/>
      <c r="JPJ111" s="853"/>
      <c r="JPK111" s="853"/>
      <c r="JPL111" s="964"/>
      <c r="JPM111" s="845"/>
      <c r="JPN111" s="853"/>
      <c r="JPO111" s="853"/>
      <c r="JPP111" s="964"/>
      <c r="JPQ111" s="845"/>
      <c r="JPR111" s="853"/>
      <c r="JPS111" s="853"/>
      <c r="JPT111" s="964"/>
      <c r="JPU111" s="845"/>
      <c r="JPV111" s="853"/>
      <c r="JPW111" s="853"/>
      <c r="JPX111" s="964"/>
      <c r="JPY111" s="845"/>
      <c r="JPZ111" s="853"/>
      <c r="JQA111" s="853"/>
      <c r="JQB111" s="964"/>
      <c r="JQC111" s="845"/>
      <c r="JQD111" s="853"/>
      <c r="JQE111" s="853"/>
      <c r="JQF111" s="964"/>
      <c r="JQG111" s="845"/>
      <c r="JQH111" s="853"/>
      <c r="JQI111" s="853"/>
      <c r="JQJ111" s="964"/>
      <c r="JQK111" s="845"/>
      <c r="JQL111" s="853"/>
      <c r="JQM111" s="853"/>
      <c r="JQN111" s="964"/>
      <c r="JQO111" s="845"/>
      <c r="JQP111" s="853"/>
      <c r="JQQ111" s="853"/>
      <c r="JQR111" s="964"/>
      <c r="JQS111" s="845"/>
      <c r="JQT111" s="853"/>
      <c r="JQU111" s="853"/>
      <c r="JQV111" s="964"/>
      <c r="JQW111" s="845"/>
      <c r="JQX111" s="853"/>
      <c r="JQY111" s="853"/>
      <c r="JQZ111" s="964"/>
      <c r="JRA111" s="845"/>
      <c r="JRB111" s="853"/>
      <c r="JRC111" s="853"/>
      <c r="JRD111" s="964"/>
      <c r="JRE111" s="845"/>
      <c r="JRF111" s="853"/>
      <c r="JRG111" s="853"/>
      <c r="JRH111" s="964"/>
      <c r="JRI111" s="845"/>
      <c r="JRJ111" s="853"/>
      <c r="JRK111" s="853"/>
      <c r="JRL111" s="964"/>
      <c r="JRM111" s="845"/>
      <c r="JRN111" s="853"/>
      <c r="JRO111" s="853"/>
      <c r="JRP111" s="964"/>
      <c r="JRQ111" s="845"/>
      <c r="JRR111" s="853"/>
      <c r="JRS111" s="853"/>
      <c r="JRT111" s="964"/>
      <c r="JRU111" s="845"/>
      <c r="JRV111" s="853"/>
      <c r="JRW111" s="853"/>
      <c r="JRX111" s="964"/>
      <c r="JRY111" s="845"/>
      <c r="JRZ111" s="853"/>
      <c r="JSA111" s="853"/>
      <c r="JSB111" s="964"/>
      <c r="JSC111" s="845"/>
      <c r="JSD111" s="853"/>
      <c r="JSE111" s="853"/>
      <c r="JSF111" s="964"/>
      <c r="JSG111" s="845"/>
      <c r="JSH111" s="853"/>
      <c r="JSI111" s="853"/>
      <c r="JSJ111" s="964"/>
      <c r="JSK111" s="845"/>
      <c r="JSL111" s="853"/>
      <c r="JSM111" s="853"/>
      <c r="JSN111" s="964"/>
      <c r="JSO111" s="845"/>
      <c r="JSP111" s="853"/>
      <c r="JSQ111" s="853"/>
      <c r="JSR111" s="964"/>
      <c r="JSS111" s="845"/>
      <c r="JST111" s="853"/>
      <c r="JSU111" s="853"/>
      <c r="JSV111" s="964"/>
      <c r="JSW111" s="845"/>
      <c r="JSX111" s="853"/>
      <c r="JSY111" s="853"/>
      <c r="JSZ111" s="964"/>
      <c r="JTA111" s="845"/>
      <c r="JTB111" s="853"/>
      <c r="JTC111" s="853"/>
      <c r="JTD111" s="964"/>
      <c r="JTE111" s="845"/>
      <c r="JTF111" s="853"/>
      <c r="JTG111" s="853"/>
      <c r="JTH111" s="964"/>
      <c r="JTI111" s="845"/>
      <c r="JTJ111" s="853"/>
      <c r="JTK111" s="853"/>
      <c r="JTL111" s="964"/>
      <c r="JTM111" s="845"/>
      <c r="JTN111" s="853"/>
      <c r="JTO111" s="853"/>
      <c r="JTP111" s="964"/>
      <c r="JTQ111" s="845"/>
      <c r="JTR111" s="853"/>
      <c r="JTS111" s="853"/>
      <c r="JTT111" s="964"/>
      <c r="JTU111" s="845"/>
      <c r="JTV111" s="853"/>
      <c r="JTW111" s="853"/>
      <c r="JTX111" s="964"/>
      <c r="JTY111" s="845"/>
      <c r="JTZ111" s="853"/>
      <c r="JUA111" s="853"/>
      <c r="JUB111" s="964"/>
      <c r="JUC111" s="845"/>
      <c r="JUD111" s="853"/>
      <c r="JUE111" s="853"/>
      <c r="JUF111" s="964"/>
      <c r="JUG111" s="845"/>
      <c r="JUH111" s="853"/>
      <c r="JUI111" s="853"/>
      <c r="JUJ111" s="964"/>
      <c r="JUK111" s="845"/>
      <c r="JUL111" s="853"/>
      <c r="JUM111" s="853"/>
      <c r="JUN111" s="964"/>
      <c r="JUO111" s="845"/>
      <c r="JUP111" s="853"/>
      <c r="JUQ111" s="853"/>
      <c r="JUR111" s="964"/>
      <c r="JUS111" s="845"/>
      <c r="JUT111" s="853"/>
      <c r="JUU111" s="853"/>
      <c r="JUV111" s="964"/>
      <c r="JUW111" s="845"/>
      <c r="JUX111" s="853"/>
      <c r="JUY111" s="853"/>
      <c r="JUZ111" s="964"/>
      <c r="JVA111" s="845"/>
      <c r="JVB111" s="853"/>
      <c r="JVC111" s="853"/>
      <c r="JVD111" s="964"/>
      <c r="JVE111" s="845"/>
      <c r="JVF111" s="853"/>
      <c r="JVG111" s="853"/>
      <c r="JVH111" s="964"/>
      <c r="JVI111" s="845"/>
      <c r="JVJ111" s="853"/>
      <c r="JVK111" s="853"/>
      <c r="JVL111" s="964"/>
      <c r="JVM111" s="845"/>
      <c r="JVN111" s="853"/>
      <c r="JVO111" s="853"/>
      <c r="JVP111" s="964"/>
      <c r="JVQ111" s="845"/>
      <c r="JVR111" s="853"/>
      <c r="JVS111" s="853"/>
      <c r="JVT111" s="964"/>
      <c r="JVU111" s="845"/>
      <c r="JVV111" s="853"/>
      <c r="JVW111" s="853"/>
      <c r="JVX111" s="964"/>
      <c r="JVY111" s="845"/>
      <c r="JVZ111" s="853"/>
      <c r="JWA111" s="853"/>
      <c r="JWB111" s="964"/>
      <c r="JWC111" s="845"/>
      <c r="JWD111" s="853"/>
      <c r="JWE111" s="853"/>
      <c r="JWF111" s="964"/>
      <c r="JWG111" s="845"/>
      <c r="JWH111" s="853"/>
      <c r="JWI111" s="853"/>
      <c r="JWJ111" s="964"/>
      <c r="JWK111" s="845"/>
      <c r="JWL111" s="853"/>
      <c r="JWM111" s="853"/>
      <c r="JWN111" s="964"/>
      <c r="JWO111" s="845"/>
      <c r="JWP111" s="853"/>
      <c r="JWQ111" s="853"/>
      <c r="JWR111" s="964"/>
      <c r="JWS111" s="845"/>
      <c r="JWT111" s="853"/>
      <c r="JWU111" s="853"/>
      <c r="JWV111" s="964"/>
      <c r="JWW111" s="845"/>
      <c r="JWX111" s="853"/>
      <c r="JWY111" s="853"/>
      <c r="JWZ111" s="964"/>
      <c r="JXA111" s="845"/>
      <c r="JXB111" s="853"/>
      <c r="JXC111" s="853"/>
      <c r="JXD111" s="964"/>
      <c r="JXE111" s="845"/>
      <c r="JXF111" s="853"/>
      <c r="JXG111" s="853"/>
      <c r="JXH111" s="964"/>
      <c r="JXI111" s="845"/>
      <c r="JXJ111" s="853"/>
      <c r="JXK111" s="853"/>
      <c r="JXL111" s="964"/>
      <c r="JXM111" s="845"/>
      <c r="JXN111" s="853"/>
      <c r="JXO111" s="853"/>
      <c r="JXP111" s="964"/>
      <c r="JXQ111" s="845"/>
      <c r="JXR111" s="853"/>
      <c r="JXS111" s="853"/>
      <c r="JXT111" s="964"/>
      <c r="JXU111" s="845"/>
      <c r="JXV111" s="853"/>
      <c r="JXW111" s="853"/>
      <c r="JXX111" s="964"/>
      <c r="JXY111" s="845"/>
      <c r="JXZ111" s="853"/>
      <c r="JYA111" s="853"/>
      <c r="JYB111" s="964"/>
      <c r="JYC111" s="845"/>
      <c r="JYD111" s="853"/>
      <c r="JYE111" s="853"/>
      <c r="JYF111" s="964"/>
      <c r="JYG111" s="845"/>
      <c r="JYH111" s="853"/>
      <c r="JYI111" s="853"/>
      <c r="JYJ111" s="964"/>
      <c r="JYK111" s="845"/>
      <c r="JYL111" s="853"/>
      <c r="JYM111" s="853"/>
      <c r="JYN111" s="964"/>
      <c r="JYO111" s="845"/>
      <c r="JYP111" s="853"/>
      <c r="JYQ111" s="853"/>
      <c r="JYR111" s="964"/>
      <c r="JYS111" s="845"/>
      <c r="JYT111" s="853"/>
      <c r="JYU111" s="853"/>
      <c r="JYV111" s="964"/>
      <c r="JYW111" s="845"/>
      <c r="JYX111" s="853"/>
      <c r="JYY111" s="853"/>
      <c r="JYZ111" s="964"/>
      <c r="JZA111" s="845"/>
      <c r="JZB111" s="853"/>
      <c r="JZC111" s="853"/>
      <c r="JZD111" s="964"/>
      <c r="JZE111" s="845"/>
      <c r="JZF111" s="853"/>
      <c r="JZG111" s="853"/>
      <c r="JZH111" s="964"/>
      <c r="JZI111" s="845"/>
      <c r="JZJ111" s="853"/>
      <c r="JZK111" s="853"/>
      <c r="JZL111" s="964"/>
      <c r="JZM111" s="845"/>
      <c r="JZN111" s="853"/>
      <c r="JZO111" s="853"/>
      <c r="JZP111" s="964"/>
      <c r="JZQ111" s="845"/>
      <c r="JZR111" s="853"/>
      <c r="JZS111" s="853"/>
      <c r="JZT111" s="964"/>
      <c r="JZU111" s="845"/>
      <c r="JZV111" s="853"/>
      <c r="JZW111" s="853"/>
      <c r="JZX111" s="964"/>
      <c r="JZY111" s="845"/>
      <c r="JZZ111" s="853"/>
      <c r="KAA111" s="853"/>
      <c r="KAB111" s="964"/>
      <c r="KAC111" s="845"/>
      <c r="KAD111" s="853"/>
      <c r="KAE111" s="853"/>
      <c r="KAF111" s="964"/>
      <c r="KAG111" s="845"/>
      <c r="KAH111" s="853"/>
      <c r="KAI111" s="853"/>
      <c r="KAJ111" s="964"/>
      <c r="KAK111" s="845"/>
      <c r="KAL111" s="853"/>
      <c r="KAM111" s="853"/>
      <c r="KAN111" s="964"/>
      <c r="KAO111" s="845"/>
      <c r="KAP111" s="853"/>
      <c r="KAQ111" s="853"/>
      <c r="KAR111" s="964"/>
      <c r="KAS111" s="845"/>
      <c r="KAT111" s="853"/>
      <c r="KAU111" s="853"/>
      <c r="KAV111" s="964"/>
      <c r="KAW111" s="845"/>
      <c r="KAX111" s="853"/>
      <c r="KAY111" s="853"/>
      <c r="KAZ111" s="964"/>
      <c r="KBA111" s="845"/>
      <c r="KBB111" s="853"/>
      <c r="KBC111" s="853"/>
      <c r="KBD111" s="964"/>
      <c r="KBE111" s="845"/>
      <c r="KBF111" s="853"/>
      <c r="KBG111" s="853"/>
      <c r="KBH111" s="964"/>
      <c r="KBI111" s="845"/>
      <c r="KBJ111" s="853"/>
      <c r="KBK111" s="853"/>
      <c r="KBL111" s="964"/>
      <c r="KBM111" s="845"/>
      <c r="KBN111" s="853"/>
      <c r="KBO111" s="853"/>
      <c r="KBP111" s="964"/>
      <c r="KBQ111" s="845"/>
      <c r="KBR111" s="853"/>
      <c r="KBS111" s="853"/>
      <c r="KBT111" s="964"/>
      <c r="KBU111" s="845"/>
      <c r="KBV111" s="853"/>
      <c r="KBW111" s="853"/>
      <c r="KBX111" s="964"/>
      <c r="KBY111" s="845"/>
      <c r="KBZ111" s="853"/>
      <c r="KCA111" s="853"/>
      <c r="KCB111" s="964"/>
      <c r="KCC111" s="845"/>
      <c r="KCD111" s="853"/>
      <c r="KCE111" s="853"/>
      <c r="KCF111" s="964"/>
      <c r="KCG111" s="845"/>
      <c r="KCH111" s="853"/>
      <c r="KCI111" s="853"/>
      <c r="KCJ111" s="964"/>
      <c r="KCK111" s="845"/>
      <c r="KCL111" s="853"/>
      <c r="KCM111" s="853"/>
      <c r="KCN111" s="964"/>
      <c r="KCO111" s="845"/>
      <c r="KCP111" s="853"/>
      <c r="KCQ111" s="853"/>
      <c r="KCR111" s="964"/>
      <c r="KCS111" s="845"/>
      <c r="KCT111" s="853"/>
      <c r="KCU111" s="853"/>
      <c r="KCV111" s="964"/>
      <c r="KCW111" s="845"/>
      <c r="KCX111" s="853"/>
      <c r="KCY111" s="853"/>
      <c r="KCZ111" s="964"/>
      <c r="KDA111" s="845"/>
      <c r="KDB111" s="853"/>
      <c r="KDC111" s="853"/>
      <c r="KDD111" s="964"/>
      <c r="KDE111" s="845"/>
      <c r="KDF111" s="853"/>
      <c r="KDG111" s="853"/>
      <c r="KDH111" s="964"/>
      <c r="KDI111" s="845"/>
      <c r="KDJ111" s="853"/>
      <c r="KDK111" s="853"/>
      <c r="KDL111" s="964"/>
      <c r="KDM111" s="845"/>
      <c r="KDN111" s="853"/>
      <c r="KDO111" s="853"/>
      <c r="KDP111" s="964"/>
      <c r="KDQ111" s="845"/>
      <c r="KDR111" s="853"/>
      <c r="KDS111" s="853"/>
      <c r="KDT111" s="964"/>
      <c r="KDU111" s="845"/>
      <c r="KDV111" s="853"/>
      <c r="KDW111" s="853"/>
      <c r="KDX111" s="964"/>
      <c r="KDY111" s="845"/>
      <c r="KDZ111" s="853"/>
      <c r="KEA111" s="853"/>
      <c r="KEB111" s="964"/>
      <c r="KEC111" s="845"/>
      <c r="KED111" s="853"/>
      <c r="KEE111" s="853"/>
      <c r="KEF111" s="964"/>
      <c r="KEG111" s="845"/>
      <c r="KEH111" s="853"/>
      <c r="KEI111" s="853"/>
      <c r="KEJ111" s="964"/>
      <c r="KEK111" s="845"/>
      <c r="KEL111" s="853"/>
      <c r="KEM111" s="853"/>
      <c r="KEN111" s="964"/>
      <c r="KEO111" s="845"/>
      <c r="KEP111" s="853"/>
      <c r="KEQ111" s="853"/>
      <c r="KER111" s="964"/>
      <c r="KES111" s="845"/>
      <c r="KET111" s="853"/>
      <c r="KEU111" s="853"/>
      <c r="KEV111" s="964"/>
      <c r="KEW111" s="845"/>
      <c r="KEX111" s="853"/>
      <c r="KEY111" s="853"/>
      <c r="KEZ111" s="964"/>
      <c r="KFA111" s="845"/>
      <c r="KFB111" s="853"/>
      <c r="KFC111" s="853"/>
      <c r="KFD111" s="964"/>
      <c r="KFE111" s="845"/>
      <c r="KFF111" s="853"/>
      <c r="KFG111" s="853"/>
      <c r="KFH111" s="964"/>
      <c r="KFI111" s="845"/>
      <c r="KFJ111" s="853"/>
      <c r="KFK111" s="853"/>
      <c r="KFL111" s="964"/>
      <c r="KFM111" s="845"/>
      <c r="KFN111" s="853"/>
      <c r="KFO111" s="853"/>
      <c r="KFP111" s="964"/>
      <c r="KFQ111" s="845"/>
      <c r="KFR111" s="853"/>
      <c r="KFS111" s="853"/>
      <c r="KFT111" s="964"/>
      <c r="KFU111" s="845"/>
      <c r="KFV111" s="853"/>
      <c r="KFW111" s="853"/>
      <c r="KFX111" s="964"/>
      <c r="KFY111" s="845"/>
      <c r="KFZ111" s="853"/>
      <c r="KGA111" s="853"/>
      <c r="KGB111" s="964"/>
      <c r="KGC111" s="845"/>
      <c r="KGD111" s="853"/>
      <c r="KGE111" s="853"/>
      <c r="KGF111" s="964"/>
      <c r="KGG111" s="845"/>
      <c r="KGH111" s="853"/>
      <c r="KGI111" s="853"/>
      <c r="KGJ111" s="964"/>
      <c r="KGK111" s="845"/>
      <c r="KGL111" s="853"/>
      <c r="KGM111" s="853"/>
      <c r="KGN111" s="964"/>
      <c r="KGO111" s="845"/>
      <c r="KGP111" s="853"/>
      <c r="KGQ111" s="853"/>
      <c r="KGR111" s="964"/>
      <c r="KGS111" s="845"/>
      <c r="KGT111" s="853"/>
      <c r="KGU111" s="853"/>
      <c r="KGV111" s="964"/>
      <c r="KGW111" s="845"/>
      <c r="KGX111" s="853"/>
      <c r="KGY111" s="853"/>
      <c r="KGZ111" s="964"/>
      <c r="KHA111" s="845"/>
      <c r="KHB111" s="853"/>
      <c r="KHC111" s="853"/>
      <c r="KHD111" s="964"/>
      <c r="KHE111" s="845"/>
      <c r="KHF111" s="853"/>
      <c r="KHG111" s="853"/>
      <c r="KHH111" s="964"/>
      <c r="KHI111" s="845"/>
      <c r="KHJ111" s="853"/>
      <c r="KHK111" s="853"/>
      <c r="KHL111" s="964"/>
      <c r="KHM111" s="845"/>
      <c r="KHN111" s="853"/>
      <c r="KHO111" s="853"/>
      <c r="KHP111" s="964"/>
      <c r="KHQ111" s="845"/>
      <c r="KHR111" s="853"/>
      <c r="KHS111" s="853"/>
      <c r="KHT111" s="964"/>
      <c r="KHU111" s="845"/>
      <c r="KHV111" s="853"/>
      <c r="KHW111" s="853"/>
      <c r="KHX111" s="964"/>
      <c r="KHY111" s="845"/>
      <c r="KHZ111" s="853"/>
      <c r="KIA111" s="853"/>
      <c r="KIB111" s="964"/>
      <c r="KIC111" s="845"/>
      <c r="KID111" s="853"/>
      <c r="KIE111" s="853"/>
      <c r="KIF111" s="964"/>
      <c r="KIG111" s="845"/>
      <c r="KIH111" s="853"/>
      <c r="KII111" s="853"/>
      <c r="KIJ111" s="964"/>
      <c r="KIK111" s="845"/>
      <c r="KIL111" s="853"/>
      <c r="KIM111" s="853"/>
      <c r="KIN111" s="964"/>
      <c r="KIO111" s="845"/>
      <c r="KIP111" s="853"/>
      <c r="KIQ111" s="853"/>
      <c r="KIR111" s="964"/>
      <c r="KIS111" s="845"/>
      <c r="KIT111" s="853"/>
      <c r="KIU111" s="853"/>
      <c r="KIV111" s="964"/>
      <c r="KIW111" s="845"/>
      <c r="KIX111" s="853"/>
      <c r="KIY111" s="853"/>
      <c r="KIZ111" s="964"/>
      <c r="KJA111" s="845"/>
      <c r="KJB111" s="853"/>
      <c r="KJC111" s="853"/>
      <c r="KJD111" s="964"/>
      <c r="KJE111" s="845"/>
      <c r="KJF111" s="853"/>
      <c r="KJG111" s="853"/>
      <c r="KJH111" s="964"/>
      <c r="KJI111" s="845"/>
      <c r="KJJ111" s="853"/>
      <c r="KJK111" s="853"/>
      <c r="KJL111" s="964"/>
      <c r="KJM111" s="845"/>
      <c r="KJN111" s="853"/>
      <c r="KJO111" s="853"/>
      <c r="KJP111" s="964"/>
      <c r="KJQ111" s="845"/>
      <c r="KJR111" s="853"/>
      <c r="KJS111" s="853"/>
      <c r="KJT111" s="964"/>
      <c r="KJU111" s="845"/>
      <c r="KJV111" s="853"/>
      <c r="KJW111" s="853"/>
      <c r="KJX111" s="964"/>
      <c r="KJY111" s="845"/>
      <c r="KJZ111" s="853"/>
      <c r="KKA111" s="853"/>
      <c r="KKB111" s="964"/>
      <c r="KKC111" s="845"/>
      <c r="KKD111" s="853"/>
      <c r="KKE111" s="853"/>
      <c r="KKF111" s="964"/>
      <c r="KKG111" s="845"/>
      <c r="KKH111" s="853"/>
      <c r="KKI111" s="853"/>
      <c r="KKJ111" s="964"/>
      <c r="KKK111" s="845"/>
      <c r="KKL111" s="853"/>
      <c r="KKM111" s="853"/>
      <c r="KKN111" s="964"/>
      <c r="KKO111" s="845"/>
      <c r="KKP111" s="853"/>
      <c r="KKQ111" s="853"/>
      <c r="KKR111" s="964"/>
      <c r="KKS111" s="845"/>
      <c r="KKT111" s="853"/>
      <c r="KKU111" s="853"/>
      <c r="KKV111" s="964"/>
      <c r="KKW111" s="845"/>
      <c r="KKX111" s="853"/>
      <c r="KKY111" s="853"/>
      <c r="KKZ111" s="964"/>
      <c r="KLA111" s="845"/>
      <c r="KLB111" s="853"/>
      <c r="KLC111" s="853"/>
      <c r="KLD111" s="964"/>
      <c r="KLE111" s="845"/>
      <c r="KLF111" s="853"/>
      <c r="KLG111" s="853"/>
      <c r="KLH111" s="964"/>
      <c r="KLI111" s="845"/>
      <c r="KLJ111" s="853"/>
      <c r="KLK111" s="853"/>
      <c r="KLL111" s="964"/>
      <c r="KLM111" s="845"/>
      <c r="KLN111" s="853"/>
      <c r="KLO111" s="853"/>
      <c r="KLP111" s="964"/>
      <c r="KLQ111" s="845"/>
      <c r="KLR111" s="853"/>
      <c r="KLS111" s="853"/>
      <c r="KLT111" s="964"/>
      <c r="KLU111" s="845"/>
      <c r="KLV111" s="853"/>
      <c r="KLW111" s="853"/>
      <c r="KLX111" s="964"/>
      <c r="KLY111" s="845"/>
      <c r="KLZ111" s="853"/>
      <c r="KMA111" s="853"/>
      <c r="KMB111" s="964"/>
      <c r="KMC111" s="845"/>
      <c r="KMD111" s="853"/>
      <c r="KME111" s="853"/>
      <c r="KMF111" s="964"/>
      <c r="KMG111" s="845"/>
      <c r="KMH111" s="853"/>
      <c r="KMI111" s="853"/>
      <c r="KMJ111" s="964"/>
      <c r="KMK111" s="845"/>
      <c r="KML111" s="853"/>
      <c r="KMM111" s="853"/>
      <c r="KMN111" s="964"/>
      <c r="KMO111" s="845"/>
      <c r="KMP111" s="853"/>
      <c r="KMQ111" s="853"/>
      <c r="KMR111" s="964"/>
      <c r="KMS111" s="845"/>
      <c r="KMT111" s="853"/>
      <c r="KMU111" s="853"/>
      <c r="KMV111" s="964"/>
      <c r="KMW111" s="845"/>
      <c r="KMX111" s="853"/>
      <c r="KMY111" s="853"/>
      <c r="KMZ111" s="964"/>
      <c r="KNA111" s="845"/>
      <c r="KNB111" s="853"/>
      <c r="KNC111" s="853"/>
      <c r="KND111" s="964"/>
      <c r="KNE111" s="845"/>
      <c r="KNF111" s="853"/>
      <c r="KNG111" s="853"/>
      <c r="KNH111" s="964"/>
      <c r="KNI111" s="845"/>
      <c r="KNJ111" s="853"/>
      <c r="KNK111" s="853"/>
      <c r="KNL111" s="964"/>
      <c r="KNM111" s="845"/>
      <c r="KNN111" s="853"/>
      <c r="KNO111" s="853"/>
      <c r="KNP111" s="964"/>
      <c r="KNQ111" s="845"/>
      <c r="KNR111" s="853"/>
      <c r="KNS111" s="853"/>
      <c r="KNT111" s="964"/>
      <c r="KNU111" s="845"/>
      <c r="KNV111" s="853"/>
      <c r="KNW111" s="853"/>
      <c r="KNX111" s="964"/>
      <c r="KNY111" s="845"/>
      <c r="KNZ111" s="853"/>
      <c r="KOA111" s="853"/>
      <c r="KOB111" s="964"/>
      <c r="KOC111" s="845"/>
      <c r="KOD111" s="853"/>
      <c r="KOE111" s="853"/>
      <c r="KOF111" s="964"/>
      <c r="KOG111" s="845"/>
      <c r="KOH111" s="853"/>
      <c r="KOI111" s="853"/>
      <c r="KOJ111" s="964"/>
      <c r="KOK111" s="845"/>
      <c r="KOL111" s="853"/>
      <c r="KOM111" s="853"/>
      <c r="KON111" s="964"/>
      <c r="KOO111" s="845"/>
      <c r="KOP111" s="853"/>
      <c r="KOQ111" s="853"/>
      <c r="KOR111" s="964"/>
      <c r="KOS111" s="845"/>
      <c r="KOT111" s="853"/>
      <c r="KOU111" s="853"/>
      <c r="KOV111" s="964"/>
      <c r="KOW111" s="845"/>
      <c r="KOX111" s="853"/>
      <c r="KOY111" s="853"/>
      <c r="KOZ111" s="964"/>
      <c r="KPA111" s="845"/>
      <c r="KPB111" s="853"/>
      <c r="KPC111" s="853"/>
      <c r="KPD111" s="964"/>
      <c r="KPE111" s="845"/>
      <c r="KPF111" s="853"/>
      <c r="KPG111" s="853"/>
      <c r="KPH111" s="964"/>
      <c r="KPI111" s="845"/>
      <c r="KPJ111" s="853"/>
      <c r="KPK111" s="853"/>
      <c r="KPL111" s="964"/>
      <c r="KPM111" s="845"/>
      <c r="KPN111" s="853"/>
      <c r="KPO111" s="853"/>
      <c r="KPP111" s="964"/>
      <c r="KPQ111" s="845"/>
      <c r="KPR111" s="853"/>
      <c r="KPS111" s="853"/>
      <c r="KPT111" s="964"/>
      <c r="KPU111" s="845"/>
      <c r="KPV111" s="853"/>
      <c r="KPW111" s="853"/>
      <c r="KPX111" s="964"/>
      <c r="KPY111" s="845"/>
      <c r="KPZ111" s="853"/>
      <c r="KQA111" s="853"/>
      <c r="KQB111" s="964"/>
      <c r="KQC111" s="845"/>
      <c r="KQD111" s="853"/>
      <c r="KQE111" s="853"/>
      <c r="KQF111" s="964"/>
      <c r="KQG111" s="845"/>
      <c r="KQH111" s="853"/>
      <c r="KQI111" s="853"/>
      <c r="KQJ111" s="964"/>
      <c r="KQK111" s="845"/>
      <c r="KQL111" s="853"/>
      <c r="KQM111" s="853"/>
      <c r="KQN111" s="964"/>
      <c r="KQO111" s="845"/>
      <c r="KQP111" s="853"/>
      <c r="KQQ111" s="853"/>
      <c r="KQR111" s="964"/>
      <c r="KQS111" s="845"/>
      <c r="KQT111" s="853"/>
      <c r="KQU111" s="853"/>
      <c r="KQV111" s="964"/>
      <c r="KQW111" s="845"/>
      <c r="KQX111" s="853"/>
      <c r="KQY111" s="853"/>
      <c r="KQZ111" s="964"/>
      <c r="KRA111" s="845"/>
      <c r="KRB111" s="853"/>
      <c r="KRC111" s="853"/>
      <c r="KRD111" s="964"/>
      <c r="KRE111" s="845"/>
      <c r="KRF111" s="853"/>
      <c r="KRG111" s="853"/>
      <c r="KRH111" s="964"/>
      <c r="KRI111" s="845"/>
      <c r="KRJ111" s="853"/>
      <c r="KRK111" s="853"/>
      <c r="KRL111" s="964"/>
      <c r="KRM111" s="845"/>
      <c r="KRN111" s="853"/>
      <c r="KRO111" s="853"/>
      <c r="KRP111" s="964"/>
      <c r="KRQ111" s="845"/>
      <c r="KRR111" s="853"/>
      <c r="KRS111" s="853"/>
      <c r="KRT111" s="964"/>
      <c r="KRU111" s="845"/>
      <c r="KRV111" s="853"/>
      <c r="KRW111" s="853"/>
      <c r="KRX111" s="964"/>
      <c r="KRY111" s="845"/>
      <c r="KRZ111" s="853"/>
      <c r="KSA111" s="853"/>
      <c r="KSB111" s="964"/>
      <c r="KSC111" s="845"/>
      <c r="KSD111" s="853"/>
      <c r="KSE111" s="853"/>
      <c r="KSF111" s="964"/>
      <c r="KSG111" s="845"/>
      <c r="KSH111" s="853"/>
      <c r="KSI111" s="853"/>
      <c r="KSJ111" s="964"/>
      <c r="KSK111" s="845"/>
      <c r="KSL111" s="853"/>
      <c r="KSM111" s="853"/>
      <c r="KSN111" s="964"/>
      <c r="KSO111" s="845"/>
      <c r="KSP111" s="853"/>
      <c r="KSQ111" s="853"/>
      <c r="KSR111" s="964"/>
      <c r="KSS111" s="845"/>
      <c r="KST111" s="853"/>
      <c r="KSU111" s="853"/>
      <c r="KSV111" s="964"/>
      <c r="KSW111" s="845"/>
      <c r="KSX111" s="853"/>
      <c r="KSY111" s="853"/>
      <c r="KSZ111" s="964"/>
      <c r="KTA111" s="845"/>
      <c r="KTB111" s="853"/>
      <c r="KTC111" s="853"/>
      <c r="KTD111" s="964"/>
      <c r="KTE111" s="845"/>
      <c r="KTF111" s="853"/>
      <c r="KTG111" s="853"/>
      <c r="KTH111" s="964"/>
      <c r="KTI111" s="845"/>
      <c r="KTJ111" s="853"/>
      <c r="KTK111" s="853"/>
      <c r="KTL111" s="964"/>
      <c r="KTM111" s="845"/>
      <c r="KTN111" s="853"/>
      <c r="KTO111" s="853"/>
      <c r="KTP111" s="964"/>
      <c r="KTQ111" s="845"/>
      <c r="KTR111" s="853"/>
      <c r="KTS111" s="853"/>
      <c r="KTT111" s="964"/>
      <c r="KTU111" s="845"/>
      <c r="KTV111" s="853"/>
      <c r="KTW111" s="853"/>
      <c r="KTX111" s="964"/>
      <c r="KTY111" s="845"/>
      <c r="KTZ111" s="853"/>
      <c r="KUA111" s="853"/>
      <c r="KUB111" s="964"/>
      <c r="KUC111" s="845"/>
      <c r="KUD111" s="853"/>
      <c r="KUE111" s="853"/>
      <c r="KUF111" s="964"/>
      <c r="KUG111" s="845"/>
      <c r="KUH111" s="853"/>
      <c r="KUI111" s="853"/>
      <c r="KUJ111" s="964"/>
      <c r="KUK111" s="845"/>
      <c r="KUL111" s="853"/>
      <c r="KUM111" s="853"/>
      <c r="KUN111" s="964"/>
      <c r="KUO111" s="845"/>
      <c r="KUP111" s="853"/>
      <c r="KUQ111" s="853"/>
      <c r="KUR111" s="964"/>
      <c r="KUS111" s="845"/>
      <c r="KUT111" s="853"/>
      <c r="KUU111" s="853"/>
      <c r="KUV111" s="964"/>
      <c r="KUW111" s="845"/>
      <c r="KUX111" s="853"/>
      <c r="KUY111" s="853"/>
      <c r="KUZ111" s="964"/>
      <c r="KVA111" s="845"/>
      <c r="KVB111" s="853"/>
      <c r="KVC111" s="853"/>
      <c r="KVD111" s="964"/>
      <c r="KVE111" s="845"/>
      <c r="KVF111" s="853"/>
      <c r="KVG111" s="853"/>
      <c r="KVH111" s="964"/>
      <c r="KVI111" s="845"/>
      <c r="KVJ111" s="853"/>
      <c r="KVK111" s="853"/>
      <c r="KVL111" s="964"/>
      <c r="KVM111" s="845"/>
      <c r="KVN111" s="853"/>
      <c r="KVO111" s="853"/>
      <c r="KVP111" s="964"/>
      <c r="KVQ111" s="845"/>
      <c r="KVR111" s="853"/>
      <c r="KVS111" s="853"/>
      <c r="KVT111" s="964"/>
      <c r="KVU111" s="845"/>
      <c r="KVV111" s="853"/>
      <c r="KVW111" s="853"/>
      <c r="KVX111" s="964"/>
      <c r="KVY111" s="845"/>
      <c r="KVZ111" s="853"/>
      <c r="KWA111" s="853"/>
      <c r="KWB111" s="964"/>
      <c r="KWC111" s="845"/>
      <c r="KWD111" s="853"/>
      <c r="KWE111" s="853"/>
      <c r="KWF111" s="964"/>
      <c r="KWG111" s="845"/>
      <c r="KWH111" s="853"/>
      <c r="KWI111" s="853"/>
      <c r="KWJ111" s="964"/>
      <c r="KWK111" s="845"/>
      <c r="KWL111" s="853"/>
      <c r="KWM111" s="853"/>
      <c r="KWN111" s="964"/>
      <c r="KWO111" s="845"/>
      <c r="KWP111" s="853"/>
      <c r="KWQ111" s="853"/>
      <c r="KWR111" s="964"/>
      <c r="KWS111" s="845"/>
      <c r="KWT111" s="853"/>
      <c r="KWU111" s="853"/>
      <c r="KWV111" s="964"/>
      <c r="KWW111" s="845"/>
      <c r="KWX111" s="853"/>
      <c r="KWY111" s="853"/>
      <c r="KWZ111" s="964"/>
      <c r="KXA111" s="845"/>
      <c r="KXB111" s="853"/>
      <c r="KXC111" s="853"/>
      <c r="KXD111" s="964"/>
      <c r="KXE111" s="845"/>
      <c r="KXF111" s="853"/>
      <c r="KXG111" s="853"/>
      <c r="KXH111" s="964"/>
      <c r="KXI111" s="845"/>
      <c r="KXJ111" s="853"/>
      <c r="KXK111" s="853"/>
      <c r="KXL111" s="964"/>
      <c r="KXM111" s="845"/>
      <c r="KXN111" s="853"/>
      <c r="KXO111" s="853"/>
      <c r="KXP111" s="964"/>
      <c r="KXQ111" s="845"/>
      <c r="KXR111" s="853"/>
      <c r="KXS111" s="853"/>
      <c r="KXT111" s="964"/>
      <c r="KXU111" s="845"/>
      <c r="KXV111" s="853"/>
      <c r="KXW111" s="853"/>
      <c r="KXX111" s="964"/>
      <c r="KXY111" s="845"/>
      <c r="KXZ111" s="853"/>
      <c r="KYA111" s="853"/>
      <c r="KYB111" s="964"/>
      <c r="KYC111" s="845"/>
      <c r="KYD111" s="853"/>
      <c r="KYE111" s="853"/>
      <c r="KYF111" s="964"/>
      <c r="KYG111" s="845"/>
      <c r="KYH111" s="853"/>
      <c r="KYI111" s="853"/>
      <c r="KYJ111" s="964"/>
      <c r="KYK111" s="845"/>
      <c r="KYL111" s="853"/>
      <c r="KYM111" s="853"/>
      <c r="KYN111" s="964"/>
      <c r="KYO111" s="845"/>
      <c r="KYP111" s="853"/>
      <c r="KYQ111" s="853"/>
      <c r="KYR111" s="964"/>
      <c r="KYS111" s="845"/>
      <c r="KYT111" s="853"/>
      <c r="KYU111" s="853"/>
      <c r="KYV111" s="964"/>
      <c r="KYW111" s="845"/>
      <c r="KYX111" s="853"/>
      <c r="KYY111" s="853"/>
      <c r="KYZ111" s="964"/>
      <c r="KZA111" s="845"/>
      <c r="KZB111" s="853"/>
      <c r="KZC111" s="853"/>
      <c r="KZD111" s="964"/>
      <c r="KZE111" s="845"/>
      <c r="KZF111" s="853"/>
      <c r="KZG111" s="853"/>
      <c r="KZH111" s="964"/>
      <c r="KZI111" s="845"/>
      <c r="KZJ111" s="853"/>
      <c r="KZK111" s="853"/>
      <c r="KZL111" s="964"/>
      <c r="KZM111" s="845"/>
      <c r="KZN111" s="853"/>
      <c r="KZO111" s="853"/>
      <c r="KZP111" s="964"/>
      <c r="KZQ111" s="845"/>
      <c r="KZR111" s="853"/>
      <c r="KZS111" s="853"/>
      <c r="KZT111" s="964"/>
      <c r="KZU111" s="845"/>
      <c r="KZV111" s="853"/>
      <c r="KZW111" s="853"/>
      <c r="KZX111" s="964"/>
      <c r="KZY111" s="845"/>
      <c r="KZZ111" s="853"/>
      <c r="LAA111" s="853"/>
      <c r="LAB111" s="964"/>
      <c r="LAC111" s="845"/>
      <c r="LAD111" s="853"/>
      <c r="LAE111" s="853"/>
      <c r="LAF111" s="964"/>
      <c r="LAG111" s="845"/>
      <c r="LAH111" s="853"/>
      <c r="LAI111" s="853"/>
      <c r="LAJ111" s="964"/>
      <c r="LAK111" s="845"/>
      <c r="LAL111" s="853"/>
      <c r="LAM111" s="853"/>
      <c r="LAN111" s="964"/>
      <c r="LAO111" s="845"/>
      <c r="LAP111" s="853"/>
      <c r="LAQ111" s="853"/>
      <c r="LAR111" s="964"/>
      <c r="LAS111" s="845"/>
      <c r="LAT111" s="853"/>
      <c r="LAU111" s="853"/>
      <c r="LAV111" s="964"/>
      <c r="LAW111" s="845"/>
      <c r="LAX111" s="853"/>
      <c r="LAY111" s="853"/>
      <c r="LAZ111" s="964"/>
      <c r="LBA111" s="845"/>
      <c r="LBB111" s="853"/>
      <c r="LBC111" s="853"/>
      <c r="LBD111" s="964"/>
      <c r="LBE111" s="845"/>
      <c r="LBF111" s="853"/>
      <c r="LBG111" s="853"/>
      <c r="LBH111" s="964"/>
      <c r="LBI111" s="845"/>
      <c r="LBJ111" s="853"/>
      <c r="LBK111" s="853"/>
      <c r="LBL111" s="964"/>
      <c r="LBM111" s="845"/>
      <c r="LBN111" s="853"/>
      <c r="LBO111" s="853"/>
      <c r="LBP111" s="964"/>
      <c r="LBQ111" s="845"/>
      <c r="LBR111" s="853"/>
      <c r="LBS111" s="853"/>
      <c r="LBT111" s="964"/>
      <c r="LBU111" s="845"/>
      <c r="LBV111" s="853"/>
      <c r="LBW111" s="853"/>
      <c r="LBX111" s="964"/>
      <c r="LBY111" s="845"/>
      <c r="LBZ111" s="853"/>
      <c r="LCA111" s="853"/>
      <c r="LCB111" s="964"/>
      <c r="LCC111" s="845"/>
      <c r="LCD111" s="853"/>
      <c r="LCE111" s="853"/>
      <c r="LCF111" s="964"/>
      <c r="LCG111" s="845"/>
      <c r="LCH111" s="853"/>
      <c r="LCI111" s="853"/>
      <c r="LCJ111" s="964"/>
      <c r="LCK111" s="845"/>
      <c r="LCL111" s="853"/>
      <c r="LCM111" s="853"/>
      <c r="LCN111" s="964"/>
      <c r="LCO111" s="845"/>
      <c r="LCP111" s="853"/>
      <c r="LCQ111" s="853"/>
      <c r="LCR111" s="964"/>
      <c r="LCS111" s="845"/>
      <c r="LCT111" s="853"/>
      <c r="LCU111" s="853"/>
      <c r="LCV111" s="964"/>
      <c r="LCW111" s="845"/>
      <c r="LCX111" s="853"/>
      <c r="LCY111" s="853"/>
      <c r="LCZ111" s="964"/>
      <c r="LDA111" s="845"/>
      <c r="LDB111" s="853"/>
      <c r="LDC111" s="853"/>
      <c r="LDD111" s="964"/>
      <c r="LDE111" s="845"/>
      <c r="LDF111" s="853"/>
      <c r="LDG111" s="853"/>
      <c r="LDH111" s="964"/>
      <c r="LDI111" s="845"/>
      <c r="LDJ111" s="853"/>
      <c r="LDK111" s="853"/>
      <c r="LDL111" s="964"/>
      <c r="LDM111" s="845"/>
      <c r="LDN111" s="853"/>
      <c r="LDO111" s="853"/>
      <c r="LDP111" s="964"/>
      <c r="LDQ111" s="845"/>
      <c r="LDR111" s="853"/>
      <c r="LDS111" s="853"/>
      <c r="LDT111" s="964"/>
      <c r="LDU111" s="845"/>
      <c r="LDV111" s="853"/>
      <c r="LDW111" s="853"/>
      <c r="LDX111" s="964"/>
      <c r="LDY111" s="845"/>
      <c r="LDZ111" s="853"/>
      <c r="LEA111" s="853"/>
      <c r="LEB111" s="964"/>
      <c r="LEC111" s="845"/>
      <c r="LED111" s="853"/>
      <c r="LEE111" s="853"/>
      <c r="LEF111" s="964"/>
      <c r="LEG111" s="845"/>
      <c r="LEH111" s="853"/>
      <c r="LEI111" s="853"/>
      <c r="LEJ111" s="964"/>
      <c r="LEK111" s="845"/>
      <c r="LEL111" s="853"/>
      <c r="LEM111" s="853"/>
      <c r="LEN111" s="964"/>
      <c r="LEO111" s="845"/>
      <c r="LEP111" s="853"/>
      <c r="LEQ111" s="853"/>
      <c r="LER111" s="964"/>
      <c r="LES111" s="845"/>
      <c r="LET111" s="853"/>
      <c r="LEU111" s="853"/>
      <c r="LEV111" s="964"/>
      <c r="LEW111" s="845"/>
      <c r="LEX111" s="853"/>
      <c r="LEY111" s="853"/>
      <c r="LEZ111" s="964"/>
      <c r="LFA111" s="845"/>
      <c r="LFB111" s="853"/>
      <c r="LFC111" s="853"/>
      <c r="LFD111" s="964"/>
      <c r="LFE111" s="845"/>
      <c r="LFF111" s="853"/>
      <c r="LFG111" s="853"/>
      <c r="LFH111" s="964"/>
      <c r="LFI111" s="845"/>
      <c r="LFJ111" s="853"/>
      <c r="LFK111" s="853"/>
      <c r="LFL111" s="964"/>
      <c r="LFM111" s="845"/>
      <c r="LFN111" s="853"/>
      <c r="LFO111" s="853"/>
      <c r="LFP111" s="964"/>
      <c r="LFQ111" s="845"/>
      <c r="LFR111" s="853"/>
      <c r="LFS111" s="853"/>
      <c r="LFT111" s="964"/>
      <c r="LFU111" s="845"/>
      <c r="LFV111" s="853"/>
      <c r="LFW111" s="853"/>
      <c r="LFX111" s="964"/>
      <c r="LFY111" s="845"/>
      <c r="LFZ111" s="853"/>
      <c r="LGA111" s="853"/>
      <c r="LGB111" s="964"/>
      <c r="LGC111" s="845"/>
      <c r="LGD111" s="853"/>
      <c r="LGE111" s="853"/>
      <c r="LGF111" s="964"/>
      <c r="LGG111" s="845"/>
      <c r="LGH111" s="853"/>
      <c r="LGI111" s="853"/>
      <c r="LGJ111" s="964"/>
      <c r="LGK111" s="845"/>
      <c r="LGL111" s="853"/>
      <c r="LGM111" s="853"/>
      <c r="LGN111" s="964"/>
      <c r="LGO111" s="845"/>
      <c r="LGP111" s="853"/>
      <c r="LGQ111" s="853"/>
      <c r="LGR111" s="964"/>
      <c r="LGS111" s="845"/>
      <c r="LGT111" s="853"/>
      <c r="LGU111" s="853"/>
      <c r="LGV111" s="964"/>
      <c r="LGW111" s="845"/>
      <c r="LGX111" s="853"/>
      <c r="LGY111" s="853"/>
      <c r="LGZ111" s="964"/>
      <c r="LHA111" s="845"/>
      <c r="LHB111" s="853"/>
      <c r="LHC111" s="853"/>
      <c r="LHD111" s="964"/>
      <c r="LHE111" s="845"/>
      <c r="LHF111" s="853"/>
      <c r="LHG111" s="853"/>
      <c r="LHH111" s="964"/>
      <c r="LHI111" s="845"/>
      <c r="LHJ111" s="853"/>
      <c r="LHK111" s="853"/>
      <c r="LHL111" s="964"/>
      <c r="LHM111" s="845"/>
      <c r="LHN111" s="853"/>
      <c r="LHO111" s="853"/>
      <c r="LHP111" s="964"/>
      <c r="LHQ111" s="845"/>
      <c r="LHR111" s="853"/>
      <c r="LHS111" s="853"/>
      <c r="LHT111" s="964"/>
      <c r="LHU111" s="845"/>
      <c r="LHV111" s="853"/>
      <c r="LHW111" s="853"/>
      <c r="LHX111" s="964"/>
      <c r="LHY111" s="845"/>
      <c r="LHZ111" s="853"/>
      <c r="LIA111" s="853"/>
      <c r="LIB111" s="964"/>
      <c r="LIC111" s="845"/>
      <c r="LID111" s="853"/>
      <c r="LIE111" s="853"/>
      <c r="LIF111" s="964"/>
      <c r="LIG111" s="845"/>
      <c r="LIH111" s="853"/>
      <c r="LII111" s="853"/>
      <c r="LIJ111" s="964"/>
      <c r="LIK111" s="845"/>
      <c r="LIL111" s="853"/>
      <c r="LIM111" s="853"/>
      <c r="LIN111" s="964"/>
      <c r="LIO111" s="845"/>
      <c r="LIP111" s="853"/>
      <c r="LIQ111" s="853"/>
      <c r="LIR111" s="964"/>
      <c r="LIS111" s="845"/>
      <c r="LIT111" s="853"/>
      <c r="LIU111" s="853"/>
      <c r="LIV111" s="964"/>
      <c r="LIW111" s="845"/>
      <c r="LIX111" s="853"/>
      <c r="LIY111" s="853"/>
      <c r="LIZ111" s="964"/>
      <c r="LJA111" s="845"/>
      <c r="LJB111" s="853"/>
      <c r="LJC111" s="853"/>
      <c r="LJD111" s="964"/>
      <c r="LJE111" s="845"/>
      <c r="LJF111" s="853"/>
      <c r="LJG111" s="853"/>
      <c r="LJH111" s="964"/>
      <c r="LJI111" s="845"/>
      <c r="LJJ111" s="853"/>
      <c r="LJK111" s="853"/>
      <c r="LJL111" s="964"/>
      <c r="LJM111" s="845"/>
      <c r="LJN111" s="853"/>
      <c r="LJO111" s="853"/>
      <c r="LJP111" s="964"/>
      <c r="LJQ111" s="845"/>
      <c r="LJR111" s="853"/>
      <c r="LJS111" s="853"/>
      <c r="LJT111" s="964"/>
      <c r="LJU111" s="845"/>
      <c r="LJV111" s="853"/>
      <c r="LJW111" s="853"/>
      <c r="LJX111" s="964"/>
      <c r="LJY111" s="845"/>
      <c r="LJZ111" s="853"/>
      <c r="LKA111" s="853"/>
      <c r="LKB111" s="964"/>
      <c r="LKC111" s="845"/>
      <c r="LKD111" s="853"/>
      <c r="LKE111" s="853"/>
      <c r="LKF111" s="964"/>
      <c r="LKG111" s="845"/>
      <c r="LKH111" s="853"/>
      <c r="LKI111" s="853"/>
      <c r="LKJ111" s="964"/>
      <c r="LKK111" s="845"/>
      <c r="LKL111" s="853"/>
      <c r="LKM111" s="853"/>
      <c r="LKN111" s="964"/>
      <c r="LKO111" s="845"/>
      <c r="LKP111" s="853"/>
      <c r="LKQ111" s="853"/>
      <c r="LKR111" s="964"/>
      <c r="LKS111" s="845"/>
      <c r="LKT111" s="853"/>
      <c r="LKU111" s="853"/>
      <c r="LKV111" s="964"/>
      <c r="LKW111" s="845"/>
      <c r="LKX111" s="853"/>
      <c r="LKY111" s="853"/>
      <c r="LKZ111" s="964"/>
      <c r="LLA111" s="845"/>
      <c r="LLB111" s="853"/>
      <c r="LLC111" s="853"/>
      <c r="LLD111" s="964"/>
      <c r="LLE111" s="845"/>
      <c r="LLF111" s="853"/>
      <c r="LLG111" s="853"/>
      <c r="LLH111" s="964"/>
      <c r="LLI111" s="845"/>
      <c r="LLJ111" s="853"/>
      <c r="LLK111" s="853"/>
      <c r="LLL111" s="964"/>
      <c r="LLM111" s="845"/>
      <c r="LLN111" s="853"/>
      <c r="LLO111" s="853"/>
      <c r="LLP111" s="964"/>
      <c r="LLQ111" s="845"/>
      <c r="LLR111" s="853"/>
      <c r="LLS111" s="853"/>
      <c r="LLT111" s="964"/>
      <c r="LLU111" s="845"/>
      <c r="LLV111" s="853"/>
      <c r="LLW111" s="853"/>
      <c r="LLX111" s="964"/>
      <c r="LLY111" s="845"/>
      <c r="LLZ111" s="853"/>
      <c r="LMA111" s="853"/>
      <c r="LMB111" s="964"/>
      <c r="LMC111" s="845"/>
      <c r="LMD111" s="853"/>
      <c r="LME111" s="853"/>
      <c r="LMF111" s="964"/>
      <c r="LMG111" s="845"/>
      <c r="LMH111" s="853"/>
      <c r="LMI111" s="853"/>
      <c r="LMJ111" s="964"/>
      <c r="LMK111" s="845"/>
      <c r="LML111" s="853"/>
      <c r="LMM111" s="853"/>
      <c r="LMN111" s="964"/>
      <c r="LMO111" s="845"/>
      <c r="LMP111" s="853"/>
      <c r="LMQ111" s="853"/>
      <c r="LMR111" s="964"/>
      <c r="LMS111" s="845"/>
      <c r="LMT111" s="853"/>
      <c r="LMU111" s="853"/>
      <c r="LMV111" s="964"/>
      <c r="LMW111" s="845"/>
      <c r="LMX111" s="853"/>
      <c r="LMY111" s="853"/>
      <c r="LMZ111" s="964"/>
      <c r="LNA111" s="845"/>
      <c r="LNB111" s="853"/>
      <c r="LNC111" s="853"/>
      <c r="LND111" s="964"/>
      <c r="LNE111" s="845"/>
      <c r="LNF111" s="853"/>
      <c r="LNG111" s="853"/>
      <c r="LNH111" s="964"/>
      <c r="LNI111" s="845"/>
      <c r="LNJ111" s="853"/>
      <c r="LNK111" s="853"/>
      <c r="LNL111" s="964"/>
      <c r="LNM111" s="845"/>
      <c r="LNN111" s="853"/>
      <c r="LNO111" s="853"/>
      <c r="LNP111" s="964"/>
      <c r="LNQ111" s="845"/>
      <c r="LNR111" s="853"/>
      <c r="LNS111" s="853"/>
      <c r="LNT111" s="964"/>
      <c r="LNU111" s="845"/>
      <c r="LNV111" s="853"/>
      <c r="LNW111" s="853"/>
      <c r="LNX111" s="964"/>
      <c r="LNY111" s="845"/>
      <c r="LNZ111" s="853"/>
      <c r="LOA111" s="853"/>
      <c r="LOB111" s="964"/>
      <c r="LOC111" s="845"/>
      <c r="LOD111" s="853"/>
      <c r="LOE111" s="853"/>
      <c r="LOF111" s="964"/>
      <c r="LOG111" s="845"/>
      <c r="LOH111" s="853"/>
      <c r="LOI111" s="853"/>
      <c r="LOJ111" s="964"/>
      <c r="LOK111" s="845"/>
      <c r="LOL111" s="853"/>
      <c r="LOM111" s="853"/>
      <c r="LON111" s="964"/>
      <c r="LOO111" s="845"/>
      <c r="LOP111" s="853"/>
      <c r="LOQ111" s="853"/>
      <c r="LOR111" s="964"/>
      <c r="LOS111" s="845"/>
      <c r="LOT111" s="853"/>
      <c r="LOU111" s="853"/>
      <c r="LOV111" s="964"/>
      <c r="LOW111" s="845"/>
      <c r="LOX111" s="853"/>
      <c r="LOY111" s="853"/>
      <c r="LOZ111" s="964"/>
      <c r="LPA111" s="845"/>
      <c r="LPB111" s="853"/>
      <c r="LPC111" s="853"/>
      <c r="LPD111" s="964"/>
      <c r="LPE111" s="845"/>
      <c r="LPF111" s="853"/>
      <c r="LPG111" s="853"/>
      <c r="LPH111" s="964"/>
      <c r="LPI111" s="845"/>
      <c r="LPJ111" s="853"/>
      <c r="LPK111" s="853"/>
      <c r="LPL111" s="964"/>
      <c r="LPM111" s="845"/>
      <c r="LPN111" s="853"/>
      <c r="LPO111" s="853"/>
      <c r="LPP111" s="964"/>
      <c r="LPQ111" s="845"/>
      <c r="LPR111" s="853"/>
      <c r="LPS111" s="853"/>
      <c r="LPT111" s="964"/>
      <c r="LPU111" s="845"/>
      <c r="LPV111" s="853"/>
      <c r="LPW111" s="853"/>
      <c r="LPX111" s="964"/>
      <c r="LPY111" s="845"/>
      <c r="LPZ111" s="853"/>
      <c r="LQA111" s="853"/>
      <c r="LQB111" s="964"/>
      <c r="LQC111" s="845"/>
      <c r="LQD111" s="853"/>
      <c r="LQE111" s="853"/>
      <c r="LQF111" s="964"/>
      <c r="LQG111" s="845"/>
      <c r="LQH111" s="853"/>
      <c r="LQI111" s="853"/>
      <c r="LQJ111" s="964"/>
      <c r="LQK111" s="845"/>
      <c r="LQL111" s="853"/>
      <c r="LQM111" s="853"/>
      <c r="LQN111" s="964"/>
      <c r="LQO111" s="845"/>
      <c r="LQP111" s="853"/>
      <c r="LQQ111" s="853"/>
      <c r="LQR111" s="964"/>
      <c r="LQS111" s="845"/>
      <c r="LQT111" s="853"/>
      <c r="LQU111" s="853"/>
      <c r="LQV111" s="964"/>
      <c r="LQW111" s="845"/>
      <c r="LQX111" s="853"/>
      <c r="LQY111" s="853"/>
      <c r="LQZ111" s="964"/>
      <c r="LRA111" s="845"/>
      <c r="LRB111" s="853"/>
      <c r="LRC111" s="853"/>
      <c r="LRD111" s="964"/>
      <c r="LRE111" s="845"/>
      <c r="LRF111" s="853"/>
      <c r="LRG111" s="853"/>
      <c r="LRH111" s="964"/>
      <c r="LRI111" s="845"/>
      <c r="LRJ111" s="853"/>
      <c r="LRK111" s="853"/>
      <c r="LRL111" s="964"/>
      <c r="LRM111" s="845"/>
      <c r="LRN111" s="853"/>
      <c r="LRO111" s="853"/>
      <c r="LRP111" s="964"/>
      <c r="LRQ111" s="845"/>
      <c r="LRR111" s="853"/>
      <c r="LRS111" s="853"/>
      <c r="LRT111" s="964"/>
      <c r="LRU111" s="845"/>
      <c r="LRV111" s="853"/>
      <c r="LRW111" s="853"/>
      <c r="LRX111" s="964"/>
      <c r="LRY111" s="845"/>
      <c r="LRZ111" s="853"/>
      <c r="LSA111" s="853"/>
      <c r="LSB111" s="964"/>
      <c r="LSC111" s="845"/>
      <c r="LSD111" s="853"/>
      <c r="LSE111" s="853"/>
      <c r="LSF111" s="964"/>
      <c r="LSG111" s="845"/>
      <c r="LSH111" s="853"/>
      <c r="LSI111" s="853"/>
      <c r="LSJ111" s="964"/>
      <c r="LSK111" s="845"/>
      <c r="LSL111" s="853"/>
      <c r="LSM111" s="853"/>
      <c r="LSN111" s="964"/>
      <c r="LSO111" s="845"/>
      <c r="LSP111" s="853"/>
      <c r="LSQ111" s="853"/>
      <c r="LSR111" s="964"/>
      <c r="LSS111" s="845"/>
      <c r="LST111" s="853"/>
      <c r="LSU111" s="853"/>
      <c r="LSV111" s="964"/>
      <c r="LSW111" s="845"/>
      <c r="LSX111" s="853"/>
      <c r="LSY111" s="853"/>
      <c r="LSZ111" s="964"/>
      <c r="LTA111" s="845"/>
      <c r="LTB111" s="853"/>
      <c r="LTC111" s="853"/>
      <c r="LTD111" s="964"/>
      <c r="LTE111" s="845"/>
      <c r="LTF111" s="853"/>
      <c r="LTG111" s="853"/>
      <c r="LTH111" s="964"/>
      <c r="LTI111" s="845"/>
      <c r="LTJ111" s="853"/>
      <c r="LTK111" s="853"/>
      <c r="LTL111" s="964"/>
      <c r="LTM111" s="845"/>
      <c r="LTN111" s="853"/>
      <c r="LTO111" s="853"/>
      <c r="LTP111" s="964"/>
      <c r="LTQ111" s="845"/>
      <c r="LTR111" s="853"/>
      <c r="LTS111" s="853"/>
      <c r="LTT111" s="964"/>
      <c r="LTU111" s="845"/>
      <c r="LTV111" s="853"/>
      <c r="LTW111" s="853"/>
      <c r="LTX111" s="964"/>
      <c r="LTY111" s="845"/>
      <c r="LTZ111" s="853"/>
      <c r="LUA111" s="853"/>
      <c r="LUB111" s="964"/>
      <c r="LUC111" s="845"/>
      <c r="LUD111" s="853"/>
      <c r="LUE111" s="853"/>
      <c r="LUF111" s="964"/>
      <c r="LUG111" s="845"/>
      <c r="LUH111" s="853"/>
      <c r="LUI111" s="853"/>
      <c r="LUJ111" s="964"/>
      <c r="LUK111" s="845"/>
      <c r="LUL111" s="853"/>
      <c r="LUM111" s="853"/>
      <c r="LUN111" s="964"/>
      <c r="LUO111" s="845"/>
      <c r="LUP111" s="853"/>
      <c r="LUQ111" s="853"/>
      <c r="LUR111" s="964"/>
      <c r="LUS111" s="845"/>
      <c r="LUT111" s="853"/>
      <c r="LUU111" s="853"/>
      <c r="LUV111" s="964"/>
      <c r="LUW111" s="845"/>
      <c r="LUX111" s="853"/>
      <c r="LUY111" s="853"/>
      <c r="LUZ111" s="964"/>
      <c r="LVA111" s="845"/>
      <c r="LVB111" s="853"/>
      <c r="LVC111" s="853"/>
      <c r="LVD111" s="964"/>
      <c r="LVE111" s="845"/>
      <c r="LVF111" s="853"/>
      <c r="LVG111" s="853"/>
      <c r="LVH111" s="964"/>
      <c r="LVI111" s="845"/>
      <c r="LVJ111" s="853"/>
      <c r="LVK111" s="853"/>
      <c r="LVL111" s="964"/>
      <c r="LVM111" s="845"/>
      <c r="LVN111" s="853"/>
      <c r="LVO111" s="853"/>
      <c r="LVP111" s="964"/>
      <c r="LVQ111" s="845"/>
      <c r="LVR111" s="853"/>
      <c r="LVS111" s="853"/>
      <c r="LVT111" s="964"/>
      <c r="LVU111" s="845"/>
      <c r="LVV111" s="853"/>
      <c r="LVW111" s="853"/>
      <c r="LVX111" s="964"/>
      <c r="LVY111" s="845"/>
      <c r="LVZ111" s="853"/>
      <c r="LWA111" s="853"/>
      <c r="LWB111" s="964"/>
      <c r="LWC111" s="845"/>
      <c r="LWD111" s="853"/>
      <c r="LWE111" s="853"/>
      <c r="LWF111" s="964"/>
      <c r="LWG111" s="845"/>
      <c r="LWH111" s="853"/>
      <c r="LWI111" s="853"/>
      <c r="LWJ111" s="964"/>
      <c r="LWK111" s="845"/>
      <c r="LWL111" s="853"/>
      <c r="LWM111" s="853"/>
      <c r="LWN111" s="964"/>
      <c r="LWO111" s="845"/>
      <c r="LWP111" s="853"/>
      <c r="LWQ111" s="853"/>
      <c r="LWR111" s="964"/>
      <c r="LWS111" s="845"/>
      <c r="LWT111" s="853"/>
      <c r="LWU111" s="853"/>
      <c r="LWV111" s="964"/>
      <c r="LWW111" s="845"/>
      <c r="LWX111" s="853"/>
      <c r="LWY111" s="853"/>
      <c r="LWZ111" s="964"/>
      <c r="LXA111" s="845"/>
      <c r="LXB111" s="853"/>
      <c r="LXC111" s="853"/>
      <c r="LXD111" s="964"/>
      <c r="LXE111" s="845"/>
      <c r="LXF111" s="853"/>
      <c r="LXG111" s="853"/>
      <c r="LXH111" s="964"/>
      <c r="LXI111" s="845"/>
      <c r="LXJ111" s="853"/>
      <c r="LXK111" s="853"/>
      <c r="LXL111" s="964"/>
      <c r="LXM111" s="845"/>
      <c r="LXN111" s="853"/>
      <c r="LXO111" s="853"/>
      <c r="LXP111" s="964"/>
      <c r="LXQ111" s="845"/>
      <c r="LXR111" s="853"/>
      <c r="LXS111" s="853"/>
      <c r="LXT111" s="964"/>
      <c r="LXU111" s="845"/>
      <c r="LXV111" s="853"/>
      <c r="LXW111" s="853"/>
      <c r="LXX111" s="964"/>
      <c r="LXY111" s="845"/>
      <c r="LXZ111" s="853"/>
      <c r="LYA111" s="853"/>
      <c r="LYB111" s="964"/>
      <c r="LYC111" s="845"/>
      <c r="LYD111" s="853"/>
      <c r="LYE111" s="853"/>
      <c r="LYF111" s="964"/>
      <c r="LYG111" s="845"/>
      <c r="LYH111" s="853"/>
      <c r="LYI111" s="853"/>
      <c r="LYJ111" s="964"/>
      <c r="LYK111" s="845"/>
      <c r="LYL111" s="853"/>
      <c r="LYM111" s="853"/>
      <c r="LYN111" s="964"/>
      <c r="LYO111" s="845"/>
      <c r="LYP111" s="853"/>
      <c r="LYQ111" s="853"/>
      <c r="LYR111" s="964"/>
      <c r="LYS111" s="845"/>
      <c r="LYT111" s="853"/>
      <c r="LYU111" s="853"/>
      <c r="LYV111" s="964"/>
      <c r="LYW111" s="845"/>
      <c r="LYX111" s="853"/>
      <c r="LYY111" s="853"/>
      <c r="LYZ111" s="964"/>
      <c r="LZA111" s="845"/>
      <c r="LZB111" s="853"/>
      <c r="LZC111" s="853"/>
      <c r="LZD111" s="964"/>
      <c r="LZE111" s="845"/>
      <c r="LZF111" s="853"/>
      <c r="LZG111" s="853"/>
      <c r="LZH111" s="964"/>
      <c r="LZI111" s="845"/>
      <c r="LZJ111" s="853"/>
      <c r="LZK111" s="853"/>
      <c r="LZL111" s="964"/>
      <c r="LZM111" s="845"/>
      <c r="LZN111" s="853"/>
      <c r="LZO111" s="853"/>
      <c r="LZP111" s="964"/>
      <c r="LZQ111" s="845"/>
      <c r="LZR111" s="853"/>
      <c r="LZS111" s="853"/>
      <c r="LZT111" s="964"/>
      <c r="LZU111" s="845"/>
      <c r="LZV111" s="853"/>
      <c r="LZW111" s="853"/>
      <c r="LZX111" s="964"/>
      <c r="LZY111" s="845"/>
      <c r="LZZ111" s="853"/>
      <c r="MAA111" s="853"/>
      <c r="MAB111" s="964"/>
      <c r="MAC111" s="845"/>
      <c r="MAD111" s="853"/>
      <c r="MAE111" s="853"/>
      <c r="MAF111" s="964"/>
      <c r="MAG111" s="845"/>
      <c r="MAH111" s="853"/>
      <c r="MAI111" s="853"/>
      <c r="MAJ111" s="964"/>
      <c r="MAK111" s="845"/>
      <c r="MAL111" s="853"/>
      <c r="MAM111" s="853"/>
      <c r="MAN111" s="964"/>
      <c r="MAO111" s="845"/>
      <c r="MAP111" s="853"/>
      <c r="MAQ111" s="853"/>
      <c r="MAR111" s="964"/>
      <c r="MAS111" s="845"/>
      <c r="MAT111" s="853"/>
      <c r="MAU111" s="853"/>
      <c r="MAV111" s="964"/>
      <c r="MAW111" s="845"/>
      <c r="MAX111" s="853"/>
      <c r="MAY111" s="853"/>
      <c r="MAZ111" s="964"/>
      <c r="MBA111" s="845"/>
      <c r="MBB111" s="853"/>
      <c r="MBC111" s="853"/>
      <c r="MBD111" s="964"/>
      <c r="MBE111" s="845"/>
      <c r="MBF111" s="853"/>
      <c r="MBG111" s="853"/>
      <c r="MBH111" s="964"/>
      <c r="MBI111" s="845"/>
      <c r="MBJ111" s="853"/>
      <c r="MBK111" s="853"/>
      <c r="MBL111" s="964"/>
      <c r="MBM111" s="845"/>
      <c r="MBN111" s="853"/>
      <c r="MBO111" s="853"/>
      <c r="MBP111" s="964"/>
      <c r="MBQ111" s="845"/>
      <c r="MBR111" s="853"/>
      <c r="MBS111" s="853"/>
      <c r="MBT111" s="964"/>
      <c r="MBU111" s="845"/>
      <c r="MBV111" s="853"/>
      <c r="MBW111" s="853"/>
      <c r="MBX111" s="964"/>
      <c r="MBY111" s="845"/>
      <c r="MBZ111" s="853"/>
      <c r="MCA111" s="853"/>
      <c r="MCB111" s="964"/>
      <c r="MCC111" s="845"/>
      <c r="MCD111" s="853"/>
      <c r="MCE111" s="853"/>
      <c r="MCF111" s="964"/>
      <c r="MCG111" s="845"/>
      <c r="MCH111" s="853"/>
      <c r="MCI111" s="853"/>
      <c r="MCJ111" s="964"/>
      <c r="MCK111" s="845"/>
      <c r="MCL111" s="853"/>
      <c r="MCM111" s="853"/>
      <c r="MCN111" s="964"/>
      <c r="MCO111" s="845"/>
      <c r="MCP111" s="853"/>
      <c r="MCQ111" s="853"/>
      <c r="MCR111" s="964"/>
      <c r="MCS111" s="845"/>
      <c r="MCT111" s="853"/>
      <c r="MCU111" s="853"/>
      <c r="MCV111" s="964"/>
      <c r="MCW111" s="845"/>
      <c r="MCX111" s="853"/>
      <c r="MCY111" s="853"/>
      <c r="MCZ111" s="964"/>
      <c r="MDA111" s="845"/>
      <c r="MDB111" s="853"/>
      <c r="MDC111" s="853"/>
      <c r="MDD111" s="964"/>
      <c r="MDE111" s="845"/>
      <c r="MDF111" s="853"/>
      <c r="MDG111" s="853"/>
      <c r="MDH111" s="964"/>
      <c r="MDI111" s="845"/>
      <c r="MDJ111" s="853"/>
      <c r="MDK111" s="853"/>
      <c r="MDL111" s="964"/>
      <c r="MDM111" s="845"/>
      <c r="MDN111" s="853"/>
      <c r="MDO111" s="853"/>
      <c r="MDP111" s="964"/>
      <c r="MDQ111" s="845"/>
      <c r="MDR111" s="853"/>
      <c r="MDS111" s="853"/>
      <c r="MDT111" s="964"/>
      <c r="MDU111" s="845"/>
      <c r="MDV111" s="853"/>
      <c r="MDW111" s="853"/>
      <c r="MDX111" s="964"/>
      <c r="MDY111" s="845"/>
      <c r="MDZ111" s="853"/>
      <c r="MEA111" s="853"/>
      <c r="MEB111" s="964"/>
      <c r="MEC111" s="845"/>
      <c r="MED111" s="853"/>
      <c r="MEE111" s="853"/>
      <c r="MEF111" s="964"/>
      <c r="MEG111" s="845"/>
      <c r="MEH111" s="853"/>
      <c r="MEI111" s="853"/>
      <c r="MEJ111" s="964"/>
      <c r="MEK111" s="845"/>
      <c r="MEL111" s="853"/>
      <c r="MEM111" s="853"/>
      <c r="MEN111" s="964"/>
      <c r="MEO111" s="845"/>
      <c r="MEP111" s="853"/>
      <c r="MEQ111" s="853"/>
      <c r="MER111" s="964"/>
      <c r="MES111" s="845"/>
      <c r="MET111" s="853"/>
      <c r="MEU111" s="853"/>
      <c r="MEV111" s="964"/>
      <c r="MEW111" s="845"/>
      <c r="MEX111" s="853"/>
      <c r="MEY111" s="853"/>
      <c r="MEZ111" s="964"/>
      <c r="MFA111" s="845"/>
      <c r="MFB111" s="853"/>
      <c r="MFC111" s="853"/>
      <c r="MFD111" s="964"/>
      <c r="MFE111" s="845"/>
      <c r="MFF111" s="853"/>
      <c r="MFG111" s="853"/>
      <c r="MFH111" s="964"/>
      <c r="MFI111" s="845"/>
      <c r="MFJ111" s="853"/>
      <c r="MFK111" s="853"/>
      <c r="MFL111" s="964"/>
      <c r="MFM111" s="845"/>
      <c r="MFN111" s="853"/>
      <c r="MFO111" s="853"/>
      <c r="MFP111" s="964"/>
      <c r="MFQ111" s="845"/>
      <c r="MFR111" s="853"/>
      <c r="MFS111" s="853"/>
      <c r="MFT111" s="964"/>
      <c r="MFU111" s="845"/>
      <c r="MFV111" s="853"/>
      <c r="MFW111" s="853"/>
      <c r="MFX111" s="964"/>
      <c r="MFY111" s="845"/>
      <c r="MFZ111" s="853"/>
      <c r="MGA111" s="853"/>
      <c r="MGB111" s="964"/>
      <c r="MGC111" s="845"/>
      <c r="MGD111" s="853"/>
      <c r="MGE111" s="853"/>
      <c r="MGF111" s="964"/>
      <c r="MGG111" s="845"/>
      <c r="MGH111" s="853"/>
      <c r="MGI111" s="853"/>
      <c r="MGJ111" s="964"/>
      <c r="MGK111" s="845"/>
      <c r="MGL111" s="853"/>
      <c r="MGM111" s="853"/>
      <c r="MGN111" s="964"/>
      <c r="MGO111" s="845"/>
      <c r="MGP111" s="853"/>
      <c r="MGQ111" s="853"/>
      <c r="MGR111" s="964"/>
      <c r="MGS111" s="845"/>
      <c r="MGT111" s="853"/>
      <c r="MGU111" s="853"/>
      <c r="MGV111" s="964"/>
      <c r="MGW111" s="845"/>
      <c r="MGX111" s="853"/>
      <c r="MGY111" s="853"/>
      <c r="MGZ111" s="964"/>
      <c r="MHA111" s="845"/>
      <c r="MHB111" s="853"/>
      <c r="MHC111" s="853"/>
      <c r="MHD111" s="964"/>
      <c r="MHE111" s="845"/>
      <c r="MHF111" s="853"/>
      <c r="MHG111" s="853"/>
      <c r="MHH111" s="964"/>
      <c r="MHI111" s="845"/>
      <c r="MHJ111" s="853"/>
      <c r="MHK111" s="853"/>
      <c r="MHL111" s="964"/>
      <c r="MHM111" s="845"/>
      <c r="MHN111" s="853"/>
      <c r="MHO111" s="853"/>
      <c r="MHP111" s="964"/>
      <c r="MHQ111" s="845"/>
      <c r="MHR111" s="853"/>
      <c r="MHS111" s="853"/>
      <c r="MHT111" s="964"/>
      <c r="MHU111" s="845"/>
      <c r="MHV111" s="853"/>
      <c r="MHW111" s="853"/>
      <c r="MHX111" s="964"/>
      <c r="MHY111" s="845"/>
      <c r="MHZ111" s="853"/>
      <c r="MIA111" s="853"/>
      <c r="MIB111" s="964"/>
      <c r="MIC111" s="845"/>
      <c r="MID111" s="853"/>
      <c r="MIE111" s="853"/>
      <c r="MIF111" s="964"/>
      <c r="MIG111" s="845"/>
      <c r="MIH111" s="853"/>
      <c r="MII111" s="853"/>
      <c r="MIJ111" s="964"/>
      <c r="MIK111" s="845"/>
      <c r="MIL111" s="853"/>
      <c r="MIM111" s="853"/>
      <c r="MIN111" s="964"/>
      <c r="MIO111" s="845"/>
      <c r="MIP111" s="853"/>
      <c r="MIQ111" s="853"/>
      <c r="MIR111" s="964"/>
      <c r="MIS111" s="845"/>
      <c r="MIT111" s="853"/>
      <c r="MIU111" s="853"/>
      <c r="MIV111" s="964"/>
      <c r="MIW111" s="845"/>
      <c r="MIX111" s="853"/>
      <c r="MIY111" s="853"/>
      <c r="MIZ111" s="964"/>
      <c r="MJA111" s="845"/>
      <c r="MJB111" s="853"/>
      <c r="MJC111" s="853"/>
      <c r="MJD111" s="964"/>
      <c r="MJE111" s="845"/>
      <c r="MJF111" s="853"/>
      <c r="MJG111" s="853"/>
      <c r="MJH111" s="964"/>
      <c r="MJI111" s="845"/>
      <c r="MJJ111" s="853"/>
      <c r="MJK111" s="853"/>
      <c r="MJL111" s="964"/>
      <c r="MJM111" s="845"/>
      <c r="MJN111" s="853"/>
      <c r="MJO111" s="853"/>
      <c r="MJP111" s="964"/>
      <c r="MJQ111" s="845"/>
      <c r="MJR111" s="853"/>
      <c r="MJS111" s="853"/>
      <c r="MJT111" s="964"/>
      <c r="MJU111" s="845"/>
      <c r="MJV111" s="853"/>
      <c r="MJW111" s="853"/>
      <c r="MJX111" s="964"/>
      <c r="MJY111" s="845"/>
      <c r="MJZ111" s="853"/>
      <c r="MKA111" s="853"/>
      <c r="MKB111" s="964"/>
      <c r="MKC111" s="845"/>
      <c r="MKD111" s="853"/>
      <c r="MKE111" s="853"/>
      <c r="MKF111" s="964"/>
      <c r="MKG111" s="845"/>
      <c r="MKH111" s="853"/>
      <c r="MKI111" s="853"/>
      <c r="MKJ111" s="964"/>
      <c r="MKK111" s="845"/>
      <c r="MKL111" s="853"/>
      <c r="MKM111" s="853"/>
      <c r="MKN111" s="964"/>
      <c r="MKO111" s="845"/>
      <c r="MKP111" s="853"/>
      <c r="MKQ111" s="853"/>
      <c r="MKR111" s="964"/>
      <c r="MKS111" s="845"/>
      <c r="MKT111" s="853"/>
      <c r="MKU111" s="853"/>
      <c r="MKV111" s="964"/>
      <c r="MKW111" s="845"/>
      <c r="MKX111" s="853"/>
      <c r="MKY111" s="853"/>
      <c r="MKZ111" s="964"/>
      <c r="MLA111" s="845"/>
      <c r="MLB111" s="853"/>
      <c r="MLC111" s="853"/>
      <c r="MLD111" s="964"/>
      <c r="MLE111" s="845"/>
      <c r="MLF111" s="853"/>
      <c r="MLG111" s="853"/>
      <c r="MLH111" s="964"/>
      <c r="MLI111" s="845"/>
      <c r="MLJ111" s="853"/>
      <c r="MLK111" s="853"/>
      <c r="MLL111" s="964"/>
      <c r="MLM111" s="845"/>
      <c r="MLN111" s="853"/>
      <c r="MLO111" s="853"/>
      <c r="MLP111" s="964"/>
      <c r="MLQ111" s="845"/>
      <c r="MLR111" s="853"/>
      <c r="MLS111" s="853"/>
      <c r="MLT111" s="964"/>
      <c r="MLU111" s="845"/>
      <c r="MLV111" s="853"/>
      <c r="MLW111" s="853"/>
      <c r="MLX111" s="964"/>
      <c r="MLY111" s="845"/>
      <c r="MLZ111" s="853"/>
      <c r="MMA111" s="853"/>
      <c r="MMB111" s="964"/>
      <c r="MMC111" s="845"/>
      <c r="MMD111" s="853"/>
      <c r="MME111" s="853"/>
      <c r="MMF111" s="964"/>
      <c r="MMG111" s="845"/>
      <c r="MMH111" s="853"/>
      <c r="MMI111" s="853"/>
      <c r="MMJ111" s="964"/>
      <c r="MMK111" s="845"/>
      <c r="MML111" s="853"/>
      <c r="MMM111" s="853"/>
      <c r="MMN111" s="964"/>
      <c r="MMO111" s="845"/>
      <c r="MMP111" s="853"/>
      <c r="MMQ111" s="853"/>
      <c r="MMR111" s="964"/>
      <c r="MMS111" s="845"/>
      <c r="MMT111" s="853"/>
      <c r="MMU111" s="853"/>
      <c r="MMV111" s="964"/>
      <c r="MMW111" s="845"/>
      <c r="MMX111" s="853"/>
      <c r="MMY111" s="853"/>
      <c r="MMZ111" s="964"/>
      <c r="MNA111" s="845"/>
      <c r="MNB111" s="853"/>
      <c r="MNC111" s="853"/>
      <c r="MND111" s="964"/>
      <c r="MNE111" s="845"/>
      <c r="MNF111" s="853"/>
      <c r="MNG111" s="853"/>
      <c r="MNH111" s="964"/>
      <c r="MNI111" s="845"/>
      <c r="MNJ111" s="853"/>
      <c r="MNK111" s="853"/>
      <c r="MNL111" s="964"/>
      <c r="MNM111" s="845"/>
      <c r="MNN111" s="853"/>
      <c r="MNO111" s="853"/>
      <c r="MNP111" s="964"/>
      <c r="MNQ111" s="845"/>
      <c r="MNR111" s="853"/>
      <c r="MNS111" s="853"/>
      <c r="MNT111" s="964"/>
      <c r="MNU111" s="845"/>
      <c r="MNV111" s="853"/>
      <c r="MNW111" s="853"/>
      <c r="MNX111" s="964"/>
      <c r="MNY111" s="845"/>
      <c r="MNZ111" s="853"/>
      <c r="MOA111" s="853"/>
      <c r="MOB111" s="964"/>
      <c r="MOC111" s="845"/>
      <c r="MOD111" s="853"/>
      <c r="MOE111" s="853"/>
      <c r="MOF111" s="964"/>
      <c r="MOG111" s="845"/>
      <c r="MOH111" s="853"/>
      <c r="MOI111" s="853"/>
      <c r="MOJ111" s="964"/>
      <c r="MOK111" s="845"/>
      <c r="MOL111" s="853"/>
      <c r="MOM111" s="853"/>
      <c r="MON111" s="964"/>
      <c r="MOO111" s="845"/>
      <c r="MOP111" s="853"/>
      <c r="MOQ111" s="853"/>
      <c r="MOR111" s="964"/>
      <c r="MOS111" s="845"/>
      <c r="MOT111" s="853"/>
      <c r="MOU111" s="853"/>
      <c r="MOV111" s="964"/>
      <c r="MOW111" s="845"/>
      <c r="MOX111" s="853"/>
      <c r="MOY111" s="853"/>
      <c r="MOZ111" s="964"/>
      <c r="MPA111" s="845"/>
      <c r="MPB111" s="853"/>
      <c r="MPC111" s="853"/>
      <c r="MPD111" s="964"/>
      <c r="MPE111" s="845"/>
      <c r="MPF111" s="853"/>
      <c r="MPG111" s="853"/>
      <c r="MPH111" s="964"/>
      <c r="MPI111" s="845"/>
      <c r="MPJ111" s="853"/>
      <c r="MPK111" s="853"/>
      <c r="MPL111" s="964"/>
      <c r="MPM111" s="845"/>
      <c r="MPN111" s="853"/>
      <c r="MPO111" s="853"/>
      <c r="MPP111" s="964"/>
      <c r="MPQ111" s="845"/>
      <c r="MPR111" s="853"/>
      <c r="MPS111" s="853"/>
      <c r="MPT111" s="964"/>
      <c r="MPU111" s="845"/>
      <c r="MPV111" s="853"/>
      <c r="MPW111" s="853"/>
      <c r="MPX111" s="964"/>
      <c r="MPY111" s="845"/>
      <c r="MPZ111" s="853"/>
      <c r="MQA111" s="853"/>
      <c r="MQB111" s="964"/>
      <c r="MQC111" s="845"/>
      <c r="MQD111" s="853"/>
      <c r="MQE111" s="853"/>
      <c r="MQF111" s="964"/>
      <c r="MQG111" s="845"/>
      <c r="MQH111" s="853"/>
      <c r="MQI111" s="853"/>
      <c r="MQJ111" s="964"/>
      <c r="MQK111" s="845"/>
      <c r="MQL111" s="853"/>
      <c r="MQM111" s="853"/>
      <c r="MQN111" s="964"/>
      <c r="MQO111" s="845"/>
      <c r="MQP111" s="853"/>
      <c r="MQQ111" s="853"/>
      <c r="MQR111" s="964"/>
      <c r="MQS111" s="845"/>
      <c r="MQT111" s="853"/>
      <c r="MQU111" s="853"/>
      <c r="MQV111" s="964"/>
      <c r="MQW111" s="845"/>
      <c r="MQX111" s="853"/>
      <c r="MQY111" s="853"/>
      <c r="MQZ111" s="964"/>
      <c r="MRA111" s="845"/>
      <c r="MRB111" s="853"/>
      <c r="MRC111" s="853"/>
      <c r="MRD111" s="964"/>
      <c r="MRE111" s="845"/>
      <c r="MRF111" s="853"/>
      <c r="MRG111" s="853"/>
      <c r="MRH111" s="964"/>
      <c r="MRI111" s="845"/>
      <c r="MRJ111" s="853"/>
      <c r="MRK111" s="853"/>
      <c r="MRL111" s="964"/>
      <c r="MRM111" s="845"/>
      <c r="MRN111" s="853"/>
      <c r="MRO111" s="853"/>
      <c r="MRP111" s="964"/>
      <c r="MRQ111" s="845"/>
      <c r="MRR111" s="853"/>
      <c r="MRS111" s="853"/>
      <c r="MRT111" s="964"/>
      <c r="MRU111" s="845"/>
      <c r="MRV111" s="853"/>
      <c r="MRW111" s="853"/>
      <c r="MRX111" s="964"/>
      <c r="MRY111" s="845"/>
      <c r="MRZ111" s="853"/>
      <c r="MSA111" s="853"/>
      <c r="MSB111" s="964"/>
      <c r="MSC111" s="845"/>
      <c r="MSD111" s="853"/>
      <c r="MSE111" s="853"/>
      <c r="MSF111" s="964"/>
      <c r="MSG111" s="845"/>
      <c r="MSH111" s="853"/>
      <c r="MSI111" s="853"/>
      <c r="MSJ111" s="964"/>
      <c r="MSK111" s="845"/>
      <c r="MSL111" s="853"/>
      <c r="MSM111" s="853"/>
      <c r="MSN111" s="964"/>
      <c r="MSO111" s="845"/>
      <c r="MSP111" s="853"/>
      <c r="MSQ111" s="853"/>
      <c r="MSR111" s="964"/>
      <c r="MSS111" s="845"/>
      <c r="MST111" s="853"/>
      <c r="MSU111" s="853"/>
      <c r="MSV111" s="964"/>
      <c r="MSW111" s="845"/>
      <c r="MSX111" s="853"/>
      <c r="MSY111" s="853"/>
      <c r="MSZ111" s="964"/>
      <c r="MTA111" s="845"/>
      <c r="MTB111" s="853"/>
      <c r="MTC111" s="853"/>
      <c r="MTD111" s="964"/>
      <c r="MTE111" s="845"/>
      <c r="MTF111" s="853"/>
      <c r="MTG111" s="853"/>
      <c r="MTH111" s="964"/>
      <c r="MTI111" s="845"/>
      <c r="MTJ111" s="853"/>
      <c r="MTK111" s="853"/>
      <c r="MTL111" s="964"/>
      <c r="MTM111" s="845"/>
      <c r="MTN111" s="853"/>
      <c r="MTO111" s="853"/>
      <c r="MTP111" s="964"/>
      <c r="MTQ111" s="845"/>
      <c r="MTR111" s="853"/>
      <c r="MTS111" s="853"/>
      <c r="MTT111" s="964"/>
      <c r="MTU111" s="845"/>
      <c r="MTV111" s="853"/>
      <c r="MTW111" s="853"/>
      <c r="MTX111" s="964"/>
      <c r="MTY111" s="845"/>
      <c r="MTZ111" s="853"/>
      <c r="MUA111" s="853"/>
      <c r="MUB111" s="964"/>
      <c r="MUC111" s="845"/>
      <c r="MUD111" s="853"/>
      <c r="MUE111" s="853"/>
      <c r="MUF111" s="964"/>
      <c r="MUG111" s="845"/>
      <c r="MUH111" s="853"/>
      <c r="MUI111" s="853"/>
      <c r="MUJ111" s="964"/>
      <c r="MUK111" s="845"/>
      <c r="MUL111" s="853"/>
      <c r="MUM111" s="853"/>
      <c r="MUN111" s="964"/>
      <c r="MUO111" s="845"/>
      <c r="MUP111" s="853"/>
      <c r="MUQ111" s="853"/>
      <c r="MUR111" s="964"/>
      <c r="MUS111" s="845"/>
      <c r="MUT111" s="853"/>
      <c r="MUU111" s="853"/>
      <c r="MUV111" s="964"/>
      <c r="MUW111" s="845"/>
      <c r="MUX111" s="853"/>
      <c r="MUY111" s="853"/>
      <c r="MUZ111" s="964"/>
      <c r="MVA111" s="845"/>
      <c r="MVB111" s="853"/>
      <c r="MVC111" s="853"/>
      <c r="MVD111" s="964"/>
      <c r="MVE111" s="845"/>
      <c r="MVF111" s="853"/>
      <c r="MVG111" s="853"/>
      <c r="MVH111" s="964"/>
      <c r="MVI111" s="845"/>
      <c r="MVJ111" s="853"/>
      <c r="MVK111" s="853"/>
      <c r="MVL111" s="964"/>
      <c r="MVM111" s="845"/>
      <c r="MVN111" s="853"/>
      <c r="MVO111" s="853"/>
      <c r="MVP111" s="964"/>
      <c r="MVQ111" s="845"/>
      <c r="MVR111" s="853"/>
      <c r="MVS111" s="853"/>
      <c r="MVT111" s="964"/>
      <c r="MVU111" s="845"/>
      <c r="MVV111" s="853"/>
      <c r="MVW111" s="853"/>
      <c r="MVX111" s="964"/>
      <c r="MVY111" s="845"/>
      <c r="MVZ111" s="853"/>
      <c r="MWA111" s="853"/>
      <c r="MWB111" s="964"/>
      <c r="MWC111" s="845"/>
      <c r="MWD111" s="853"/>
      <c r="MWE111" s="853"/>
      <c r="MWF111" s="964"/>
      <c r="MWG111" s="845"/>
      <c r="MWH111" s="853"/>
      <c r="MWI111" s="853"/>
      <c r="MWJ111" s="964"/>
      <c r="MWK111" s="845"/>
      <c r="MWL111" s="853"/>
      <c r="MWM111" s="853"/>
      <c r="MWN111" s="964"/>
      <c r="MWO111" s="845"/>
      <c r="MWP111" s="853"/>
      <c r="MWQ111" s="853"/>
      <c r="MWR111" s="964"/>
      <c r="MWS111" s="845"/>
      <c r="MWT111" s="853"/>
      <c r="MWU111" s="853"/>
      <c r="MWV111" s="964"/>
      <c r="MWW111" s="845"/>
      <c r="MWX111" s="853"/>
      <c r="MWY111" s="853"/>
      <c r="MWZ111" s="964"/>
      <c r="MXA111" s="845"/>
      <c r="MXB111" s="853"/>
      <c r="MXC111" s="853"/>
      <c r="MXD111" s="964"/>
      <c r="MXE111" s="845"/>
      <c r="MXF111" s="853"/>
      <c r="MXG111" s="853"/>
      <c r="MXH111" s="964"/>
      <c r="MXI111" s="845"/>
      <c r="MXJ111" s="853"/>
      <c r="MXK111" s="853"/>
      <c r="MXL111" s="964"/>
      <c r="MXM111" s="845"/>
      <c r="MXN111" s="853"/>
      <c r="MXO111" s="853"/>
      <c r="MXP111" s="964"/>
      <c r="MXQ111" s="845"/>
      <c r="MXR111" s="853"/>
      <c r="MXS111" s="853"/>
      <c r="MXT111" s="964"/>
      <c r="MXU111" s="845"/>
      <c r="MXV111" s="853"/>
      <c r="MXW111" s="853"/>
      <c r="MXX111" s="964"/>
      <c r="MXY111" s="845"/>
      <c r="MXZ111" s="853"/>
      <c r="MYA111" s="853"/>
      <c r="MYB111" s="964"/>
      <c r="MYC111" s="845"/>
      <c r="MYD111" s="853"/>
      <c r="MYE111" s="853"/>
      <c r="MYF111" s="964"/>
      <c r="MYG111" s="845"/>
      <c r="MYH111" s="853"/>
      <c r="MYI111" s="853"/>
      <c r="MYJ111" s="964"/>
      <c r="MYK111" s="845"/>
      <c r="MYL111" s="853"/>
      <c r="MYM111" s="853"/>
      <c r="MYN111" s="964"/>
      <c r="MYO111" s="845"/>
      <c r="MYP111" s="853"/>
      <c r="MYQ111" s="853"/>
      <c r="MYR111" s="964"/>
      <c r="MYS111" s="845"/>
      <c r="MYT111" s="853"/>
      <c r="MYU111" s="853"/>
      <c r="MYV111" s="964"/>
      <c r="MYW111" s="845"/>
      <c r="MYX111" s="853"/>
      <c r="MYY111" s="853"/>
      <c r="MYZ111" s="964"/>
      <c r="MZA111" s="845"/>
      <c r="MZB111" s="853"/>
      <c r="MZC111" s="853"/>
      <c r="MZD111" s="964"/>
      <c r="MZE111" s="845"/>
      <c r="MZF111" s="853"/>
      <c r="MZG111" s="853"/>
      <c r="MZH111" s="964"/>
      <c r="MZI111" s="845"/>
      <c r="MZJ111" s="853"/>
      <c r="MZK111" s="853"/>
      <c r="MZL111" s="964"/>
      <c r="MZM111" s="845"/>
      <c r="MZN111" s="853"/>
      <c r="MZO111" s="853"/>
      <c r="MZP111" s="964"/>
      <c r="MZQ111" s="845"/>
      <c r="MZR111" s="853"/>
      <c r="MZS111" s="853"/>
      <c r="MZT111" s="964"/>
      <c r="MZU111" s="845"/>
      <c r="MZV111" s="853"/>
      <c r="MZW111" s="853"/>
      <c r="MZX111" s="964"/>
      <c r="MZY111" s="845"/>
      <c r="MZZ111" s="853"/>
      <c r="NAA111" s="853"/>
      <c r="NAB111" s="964"/>
      <c r="NAC111" s="845"/>
      <c r="NAD111" s="853"/>
      <c r="NAE111" s="853"/>
      <c r="NAF111" s="964"/>
      <c r="NAG111" s="845"/>
      <c r="NAH111" s="853"/>
      <c r="NAI111" s="853"/>
      <c r="NAJ111" s="964"/>
      <c r="NAK111" s="845"/>
      <c r="NAL111" s="853"/>
      <c r="NAM111" s="853"/>
      <c r="NAN111" s="964"/>
      <c r="NAO111" s="845"/>
      <c r="NAP111" s="853"/>
      <c r="NAQ111" s="853"/>
      <c r="NAR111" s="964"/>
      <c r="NAS111" s="845"/>
      <c r="NAT111" s="853"/>
      <c r="NAU111" s="853"/>
      <c r="NAV111" s="964"/>
      <c r="NAW111" s="845"/>
      <c r="NAX111" s="853"/>
      <c r="NAY111" s="853"/>
      <c r="NAZ111" s="964"/>
      <c r="NBA111" s="845"/>
      <c r="NBB111" s="853"/>
      <c r="NBC111" s="853"/>
      <c r="NBD111" s="964"/>
      <c r="NBE111" s="845"/>
      <c r="NBF111" s="853"/>
      <c r="NBG111" s="853"/>
      <c r="NBH111" s="964"/>
      <c r="NBI111" s="845"/>
      <c r="NBJ111" s="853"/>
      <c r="NBK111" s="853"/>
      <c r="NBL111" s="964"/>
      <c r="NBM111" s="845"/>
      <c r="NBN111" s="853"/>
      <c r="NBO111" s="853"/>
      <c r="NBP111" s="964"/>
      <c r="NBQ111" s="845"/>
      <c r="NBR111" s="853"/>
      <c r="NBS111" s="853"/>
      <c r="NBT111" s="964"/>
      <c r="NBU111" s="845"/>
      <c r="NBV111" s="853"/>
      <c r="NBW111" s="853"/>
      <c r="NBX111" s="964"/>
      <c r="NBY111" s="845"/>
      <c r="NBZ111" s="853"/>
      <c r="NCA111" s="853"/>
      <c r="NCB111" s="964"/>
      <c r="NCC111" s="845"/>
      <c r="NCD111" s="853"/>
      <c r="NCE111" s="853"/>
      <c r="NCF111" s="964"/>
      <c r="NCG111" s="845"/>
      <c r="NCH111" s="853"/>
      <c r="NCI111" s="853"/>
      <c r="NCJ111" s="964"/>
      <c r="NCK111" s="845"/>
      <c r="NCL111" s="853"/>
      <c r="NCM111" s="853"/>
      <c r="NCN111" s="964"/>
      <c r="NCO111" s="845"/>
      <c r="NCP111" s="853"/>
      <c r="NCQ111" s="853"/>
      <c r="NCR111" s="964"/>
      <c r="NCS111" s="845"/>
      <c r="NCT111" s="853"/>
      <c r="NCU111" s="853"/>
      <c r="NCV111" s="964"/>
      <c r="NCW111" s="845"/>
      <c r="NCX111" s="853"/>
      <c r="NCY111" s="853"/>
      <c r="NCZ111" s="964"/>
      <c r="NDA111" s="845"/>
      <c r="NDB111" s="853"/>
      <c r="NDC111" s="853"/>
      <c r="NDD111" s="964"/>
      <c r="NDE111" s="845"/>
      <c r="NDF111" s="853"/>
      <c r="NDG111" s="853"/>
      <c r="NDH111" s="964"/>
      <c r="NDI111" s="845"/>
      <c r="NDJ111" s="853"/>
      <c r="NDK111" s="853"/>
      <c r="NDL111" s="964"/>
      <c r="NDM111" s="845"/>
      <c r="NDN111" s="853"/>
      <c r="NDO111" s="853"/>
      <c r="NDP111" s="964"/>
      <c r="NDQ111" s="845"/>
      <c r="NDR111" s="853"/>
      <c r="NDS111" s="853"/>
      <c r="NDT111" s="964"/>
      <c r="NDU111" s="845"/>
      <c r="NDV111" s="853"/>
      <c r="NDW111" s="853"/>
      <c r="NDX111" s="964"/>
      <c r="NDY111" s="845"/>
      <c r="NDZ111" s="853"/>
      <c r="NEA111" s="853"/>
      <c r="NEB111" s="964"/>
      <c r="NEC111" s="845"/>
      <c r="NED111" s="853"/>
      <c r="NEE111" s="853"/>
      <c r="NEF111" s="964"/>
      <c r="NEG111" s="845"/>
      <c r="NEH111" s="853"/>
      <c r="NEI111" s="853"/>
      <c r="NEJ111" s="964"/>
      <c r="NEK111" s="845"/>
      <c r="NEL111" s="853"/>
      <c r="NEM111" s="853"/>
      <c r="NEN111" s="964"/>
      <c r="NEO111" s="845"/>
      <c r="NEP111" s="853"/>
      <c r="NEQ111" s="853"/>
      <c r="NER111" s="964"/>
      <c r="NES111" s="845"/>
      <c r="NET111" s="853"/>
      <c r="NEU111" s="853"/>
      <c r="NEV111" s="964"/>
      <c r="NEW111" s="845"/>
      <c r="NEX111" s="853"/>
      <c r="NEY111" s="853"/>
      <c r="NEZ111" s="964"/>
      <c r="NFA111" s="845"/>
      <c r="NFB111" s="853"/>
      <c r="NFC111" s="853"/>
      <c r="NFD111" s="964"/>
      <c r="NFE111" s="845"/>
      <c r="NFF111" s="853"/>
      <c r="NFG111" s="853"/>
      <c r="NFH111" s="964"/>
      <c r="NFI111" s="845"/>
      <c r="NFJ111" s="853"/>
      <c r="NFK111" s="853"/>
      <c r="NFL111" s="964"/>
      <c r="NFM111" s="845"/>
      <c r="NFN111" s="853"/>
      <c r="NFO111" s="853"/>
      <c r="NFP111" s="964"/>
      <c r="NFQ111" s="845"/>
      <c r="NFR111" s="853"/>
      <c r="NFS111" s="853"/>
      <c r="NFT111" s="964"/>
      <c r="NFU111" s="845"/>
      <c r="NFV111" s="853"/>
      <c r="NFW111" s="853"/>
      <c r="NFX111" s="964"/>
      <c r="NFY111" s="845"/>
      <c r="NFZ111" s="853"/>
      <c r="NGA111" s="853"/>
      <c r="NGB111" s="964"/>
      <c r="NGC111" s="845"/>
      <c r="NGD111" s="853"/>
      <c r="NGE111" s="853"/>
      <c r="NGF111" s="964"/>
      <c r="NGG111" s="845"/>
      <c r="NGH111" s="853"/>
      <c r="NGI111" s="853"/>
      <c r="NGJ111" s="964"/>
      <c r="NGK111" s="845"/>
      <c r="NGL111" s="853"/>
      <c r="NGM111" s="853"/>
      <c r="NGN111" s="964"/>
      <c r="NGO111" s="845"/>
      <c r="NGP111" s="853"/>
      <c r="NGQ111" s="853"/>
      <c r="NGR111" s="964"/>
      <c r="NGS111" s="845"/>
      <c r="NGT111" s="853"/>
      <c r="NGU111" s="853"/>
      <c r="NGV111" s="964"/>
      <c r="NGW111" s="845"/>
      <c r="NGX111" s="853"/>
      <c r="NGY111" s="853"/>
      <c r="NGZ111" s="964"/>
      <c r="NHA111" s="845"/>
      <c r="NHB111" s="853"/>
      <c r="NHC111" s="853"/>
      <c r="NHD111" s="964"/>
      <c r="NHE111" s="845"/>
      <c r="NHF111" s="853"/>
      <c r="NHG111" s="853"/>
      <c r="NHH111" s="964"/>
      <c r="NHI111" s="845"/>
      <c r="NHJ111" s="853"/>
      <c r="NHK111" s="853"/>
      <c r="NHL111" s="964"/>
      <c r="NHM111" s="845"/>
      <c r="NHN111" s="853"/>
      <c r="NHO111" s="853"/>
      <c r="NHP111" s="964"/>
      <c r="NHQ111" s="845"/>
      <c r="NHR111" s="853"/>
      <c r="NHS111" s="853"/>
      <c r="NHT111" s="964"/>
      <c r="NHU111" s="845"/>
      <c r="NHV111" s="853"/>
      <c r="NHW111" s="853"/>
      <c r="NHX111" s="964"/>
      <c r="NHY111" s="845"/>
      <c r="NHZ111" s="853"/>
      <c r="NIA111" s="853"/>
      <c r="NIB111" s="964"/>
      <c r="NIC111" s="845"/>
      <c r="NID111" s="853"/>
      <c r="NIE111" s="853"/>
      <c r="NIF111" s="964"/>
      <c r="NIG111" s="845"/>
      <c r="NIH111" s="853"/>
      <c r="NII111" s="853"/>
      <c r="NIJ111" s="964"/>
      <c r="NIK111" s="845"/>
      <c r="NIL111" s="853"/>
      <c r="NIM111" s="853"/>
      <c r="NIN111" s="964"/>
      <c r="NIO111" s="845"/>
      <c r="NIP111" s="853"/>
      <c r="NIQ111" s="853"/>
      <c r="NIR111" s="964"/>
      <c r="NIS111" s="845"/>
      <c r="NIT111" s="853"/>
      <c r="NIU111" s="853"/>
      <c r="NIV111" s="964"/>
      <c r="NIW111" s="845"/>
      <c r="NIX111" s="853"/>
      <c r="NIY111" s="853"/>
      <c r="NIZ111" s="964"/>
      <c r="NJA111" s="845"/>
      <c r="NJB111" s="853"/>
      <c r="NJC111" s="853"/>
      <c r="NJD111" s="964"/>
      <c r="NJE111" s="845"/>
      <c r="NJF111" s="853"/>
      <c r="NJG111" s="853"/>
      <c r="NJH111" s="964"/>
      <c r="NJI111" s="845"/>
      <c r="NJJ111" s="853"/>
      <c r="NJK111" s="853"/>
      <c r="NJL111" s="964"/>
      <c r="NJM111" s="845"/>
      <c r="NJN111" s="853"/>
      <c r="NJO111" s="853"/>
      <c r="NJP111" s="964"/>
      <c r="NJQ111" s="845"/>
      <c r="NJR111" s="853"/>
      <c r="NJS111" s="853"/>
      <c r="NJT111" s="964"/>
      <c r="NJU111" s="845"/>
      <c r="NJV111" s="853"/>
      <c r="NJW111" s="853"/>
      <c r="NJX111" s="964"/>
      <c r="NJY111" s="845"/>
      <c r="NJZ111" s="853"/>
      <c r="NKA111" s="853"/>
      <c r="NKB111" s="964"/>
      <c r="NKC111" s="845"/>
      <c r="NKD111" s="853"/>
      <c r="NKE111" s="853"/>
      <c r="NKF111" s="964"/>
      <c r="NKG111" s="845"/>
      <c r="NKH111" s="853"/>
      <c r="NKI111" s="853"/>
      <c r="NKJ111" s="964"/>
      <c r="NKK111" s="845"/>
      <c r="NKL111" s="853"/>
      <c r="NKM111" s="853"/>
      <c r="NKN111" s="964"/>
      <c r="NKO111" s="845"/>
      <c r="NKP111" s="853"/>
      <c r="NKQ111" s="853"/>
      <c r="NKR111" s="964"/>
      <c r="NKS111" s="845"/>
      <c r="NKT111" s="853"/>
      <c r="NKU111" s="853"/>
      <c r="NKV111" s="964"/>
      <c r="NKW111" s="845"/>
      <c r="NKX111" s="853"/>
      <c r="NKY111" s="853"/>
      <c r="NKZ111" s="964"/>
      <c r="NLA111" s="845"/>
      <c r="NLB111" s="853"/>
      <c r="NLC111" s="853"/>
      <c r="NLD111" s="964"/>
      <c r="NLE111" s="845"/>
      <c r="NLF111" s="853"/>
      <c r="NLG111" s="853"/>
      <c r="NLH111" s="964"/>
      <c r="NLI111" s="845"/>
      <c r="NLJ111" s="853"/>
      <c r="NLK111" s="853"/>
      <c r="NLL111" s="964"/>
      <c r="NLM111" s="845"/>
      <c r="NLN111" s="853"/>
      <c r="NLO111" s="853"/>
      <c r="NLP111" s="964"/>
      <c r="NLQ111" s="845"/>
      <c r="NLR111" s="853"/>
      <c r="NLS111" s="853"/>
      <c r="NLT111" s="964"/>
      <c r="NLU111" s="845"/>
      <c r="NLV111" s="853"/>
      <c r="NLW111" s="853"/>
      <c r="NLX111" s="964"/>
      <c r="NLY111" s="845"/>
      <c r="NLZ111" s="853"/>
      <c r="NMA111" s="853"/>
      <c r="NMB111" s="964"/>
      <c r="NMC111" s="845"/>
      <c r="NMD111" s="853"/>
      <c r="NME111" s="853"/>
      <c r="NMF111" s="964"/>
      <c r="NMG111" s="845"/>
      <c r="NMH111" s="853"/>
      <c r="NMI111" s="853"/>
      <c r="NMJ111" s="964"/>
      <c r="NMK111" s="845"/>
      <c r="NML111" s="853"/>
      <c r="NMM111" s="853"/>
      <c r="NMN111" s="964"/>
      <c r="NMO111" s="845"/>
      <c r="NMP111" s="853"/>
      <c r="NMQ111" s="853"/>
      <c r="NMR111" s="964"/>
      <c r="NMS111" s="845"/>
      <c r="NMT111" s="853"/>
      <c r="NMU111" s="853"/>
      <c r="NMV111" s="964"/>
      <c r="NMW111" s="845"/>
      <c r="NMX111" s="853"/>
      <c r="NMY111" s="853"/>
      <c r="NMZ111" s="964"/>
      <c r="NNA111" s="845"/>
      <c r="NNB111" s="853"/>
      <c r="NNC111" s="853"/>
      <c r="NND111" s="964"/>
      <c r="NNE111" s="845"/>
      <c r="NNF111" s="853"/>
      <c r="NNG111" s="853"/>
      <c r="NNH111" s="964"/>
      <c r="NNI111" s="845"/>
      <c r="NNJ111" s="853"/>
      <c r="NNK111" s="853"/>
      <c r="NNL111" s="964"/>
      <c r="NNM111" s="845"/>
      <c r="NNN111" s="853"/>
      <c r="NNO111" s="853"/>
      <c r="NNP111" s="964"/>
      <c r="NNQ111" s="845"/>
      <c r="NNR111" s="853"/>
      <c r="NNS111" s="853"/>
      <c r="NNT111" s="964"/>
      <c r="NNU111" s="845"/>
      <c r="NNV111" s="853"/>
      <c r="NNW111" s="853"/>
      <c r="NNX111" s="964"/>
      <c r="NNY111" s="845"/>
      <c r="NNZ111" s="853"/>
      <c r="NOA111" s="853"/>
      <c r="NOB111" s="964"/>
      <c r="NOC111" s="845"/>
      <c r="NOD111" s="853"/>
      <c r="NOE111" s="853"/>
      <c r="NOF111" s="964"/>
      <c r="NOG111" s="845"/>
      <c r="NOH111" s="853"/>
      <c r="NOI111" s="853"/>
      <c r="NOJ111" s="964"/>
      <c r="NOK111" s="845"/>
      <c r="NOL111" s="853"/>
      <c r="NOM111" s="853"/>
      <c r="NON111" s="964"/>
      <c r="NOO111" s="845"/>
      <c r="NOP111" s="853"/>
      <c r="NOQ111" s="853"/>
      <c r="NOR111" s="964"/>
      <c r="NOS111" s="845"/>
      <c r="NOT111" s="853"/>
      <c r="NOU111" s="853"/>
      <c r="NOV111" s="964"/>
      <c r="NOW111" s="845"/>
      <c r="NOX111" s="853"/>
      <c r="NOY111" s="853"/>
      <c r="NOZ111" s="964"/>
      <c r="NPA111" s="845"/>
      <c r="NPB111" s="853"/>
      <c r="NPC111" s="853"/>
      <c r="NPD111" s="964"/>
      <c r="NPE111" s="845"/>
      <c r="NPF111" s="853"/>
      <c r="NPG111" s="853"/>
      <c r="NPH111" s="964"/>
      <c r="NPI111" s="845"/>
      <c r="NPJ111" s="853"/>
      <c r="NPK111" s="853"/>
      <c r="NPL111" s="964"/>
      <c r="NPM111" s="845"/>
      <c r="NPN111" s="853"/>
      <c r="NPO111" s="853"/>
      <c r="NPP111" s="964"/>
      <c r="NPQ111" s="845"/>
      <c r="NPR111" s="853"/>
      <c r="NPS111" s="853"/>
      <c r="NPT111" s="964"/>
      <c r="NPU111" s="845"/>
      <c r="NPV111" s="853"/>
      <c r="NPW111" s="853"/>
      <c r="NPX111" s="964"/>
      <c r="NPY111" s="845"/>
      <c r="NPZ111" s="853"/>
      <c r="NQA111" s="853"/>
      <c r="NQB111" s="964"/>
      <c r="NQC111" s="845"/>
      <c r="NQD111" s="853"/>
      <c r="NQE111" s="853"/>
      <c r="NQF111" s="964"/>
      <c r="NQG111" s="845"/>
      <c r="NQH111" s="853"/>
      <c r="NQI111" s="853"/>
      <c r="NQJ111" s="964"/>
      <c r="NQK111" s="845"/>
      <c r="NQL111" s="853"/>
      <c r="NQM111" s="853"/>
      <c r="NQN111" s="964"/>
      <c r="NQO111" s="845"/>
      <c r="NQP111" s="853"/>
      <c r="NQQ111" s="853"/>
      <c r="NQR111" s="964"/>
      <c r="NQS111" s="845"/>
      <c r="NQT111" s="853"/>
      <c r="NQU111" s="853"/>
      <c r="NQV111" s="964"/>
      <c r="NQW111" s="845"/>
      <c r="NQX111" s="853"/>
      <c r="NQY111" s="853"/>
      <c r="NQZ111" s="964"/>
      <c r="NRA111" s="845"/>
      <c r="NRB111" s="853"/>
      <c r="NRC111" s="853"/>
      <c r="NRD111" s="964"/>
      <c r="NRE111" s="845"/>
      <c r="NRF111" s="853"/>
      <c r="NRG111" s="853"/>
      <c r="NRH111" s="964"/>
      <c r="NRI111" s="845"/>
      <c r="NRJ111" s="853"/>
      <c r="NRK111" s="853"/>
      <c r="NRL111" s="964"/>
      <c r="NRM111" s="845"/>
      <c r="NRN111" s="853"/>
      <c r="NRO111" s="853"/>
      <c r="NRP111" s="964"/>
      <c r="NRQ111" s="845"/>
      <c r="NRR111" s="853"/>
      <c r="NRS111" s="853"/>
      <c r="NRT111" s="964"/>
      <c r="NRU111" s="845"/>
      <c r="NRV111" s="853"/>
      <c r="NRW111" s="853"/>
      <c r="NRX111" s="964"/>
      <c r="NRY111" s="845"/>
      <c r="NRZ111" s="853"/>
      <c r="NSA111" s="853"/>
      <c r="NSB111" s="964"/>
      <c r="NSC111" s="845"/>
      <c r="NSD111" s="853"/>
      <c r="NSE111" s="853"/>
      <c r="NSF111" s="964"/>
      <c r="NSG111" s="845"/>
      <c r="NSH111" s="853"/>
      <c r="NSI111" s="853"/>
      <c r="NSJ111" s="964"/>
      <c r="NSK111" s="845"/>
      <c r="NSL111" s="853"/>
      <c r="NSM111" s="853"/>
      <c r="NSN111" s="964"/>
      <c r="NSO111" s="845"/>
      <c r="NSP111" s="853"/>
      <c r="NSQ111" s="853"/>
      <c r="NSR111" s="964"/>
      <c r="NSS111" s="845"/>
      <c r="NST111" s="853"/>
      <c r="NSU111" s="853"/>
      <c r="NSV111" s="964"/>
      <c r="NSW111" s="845"/>
      <c r="NSX111" s="853"/>
      <c r="NSY111" s="853"/>
      <c r="NSZ111" s="964"/>
      <c r="NTA111" s="845"/>
      <c r="NTB111" s="853"/>
      <c r="NTC111" s="853"/>
      <c r="NTD111" s="964"/>
      <c r="NTE111" s="845"/>
      <c r="NTF111" s="853"/>
      <c r="NTG111" s="853"/>
      <c r="NTH111" s="964"/>
      <c r="NTI111" s="845"/>
      <c r="NTJ111" s="853"/>
      <c r="NTK111" s="853"/>
      <c r="NTL111" s="964"/>
      <c r="NTM111" s="845"/>
      <c r="NTN111" s="853"/>
      <c r="NTO111" s="853"/>
      <c r="NTP111" s="964"/>
      <c r="NTQ111" s="845"/>
      <c r="NTR111" s="853"/>
      <c r="NTS111" s="853"/>
      <c r="NTT111" s="964"/>
      <c r="NTU111" s="845"/>
      <c r="NTV111" s="853"/>
      <c r="NTW111" s="853"/>
      <c r="NTX111" s="964"/>
      <c r="NTY111" s="845"/>
      <c r="NTZ111" s="853"/>
      <c r="NUA111" s="853"/>
      <c r="NUB111" s="964"/>
      <c r="NUC111" s="845"/>
      <c r="NUD111" s="853"/>
      <c r="NUE111" s="853"/>
      <c r="NUF111" s="964"/>
      <c r="NUG111" s="845"/>
      <c r="NUH111" s="853"/>
      <c r="NUI111" s="853"/>
      <c r="NUJ111" s="964"/>
      <c r="NUK111" s="845"/>
      <c r="NUL111" s="853"/>
      <c r="NUM111" s="853"/>
      <c r="NUN111" s="964"/>
      <c r="NUO111" s="845"/>
      <c r="NUP111" s="853"/>
      <c r="NUQ111" s="853"/>
      <c r="NUR111" s="964"/>
      <c r="NUS111" s="845"/>
      <c r="NUT111" s="853"/>
      <c r="NUU111" s="853"/>
      <c r="NUV111" s="964"/>
      <c r="NUW111" s="845"/>
      <c r="NUX111" s="853"/>
      <c r="NUY111" s="853"/>
      <c r="NUZ111" s="964"/>
      <c r="NVA111" s="845"/>
      <c r="NVB111" s="853"/>
      <c r="NVC111" s="853"/>
      <c r="NVD111" s="964"/>
      <c r="NVE111" s="845"/>
      <c r="NVF111" s="853"/>
      <c r="NVG111" s="853"/>
      <c r="NVH111" s="964"/>
      <c r="NVI111" s="845"/>
      <c r="NVJ111" s="853"/>
      <c r="NVK111" s="853"/>
      <c r="NVL111" s="964"/>
      <c r="NVM111" s="845"/>
      <c r="NVN111" s="853"/>
      <c r="NVO111" s="853"/>
      <c r="NVP111" s="964"/>
      <c r="NVQ111" s="845"/>
      <c r="NVR111" s="853"/>
      <c r="NVS111" s="853"/>
      <c r="NVT111" s="964"/>
      <c r="NVU111" s="845"/>
      <c r="NVV111" s="853"/>
      <c r="NVW111" s="853"/>
      <c r="NVX111" s="964"/>
      <c r="NVY111" s="845"/>
      <c r="NVZ111" s="853"/>
      <c r="NWA111" s="853"/>
      <c r="NWB111" s="964"/>
      <c r="NWC111" s="845"/>
      <c r="NWD111" s="853"/>
      <c r="NWE111" s="853"/>
      <c r="NWF111" s="964"/>
      <c r="NWG111" s="845"/>
      <c r="NWH111" s="853"/>
      <c r="NWI111" s="853"/>
      <c r="NWJ111" s="964"/>
      <c r="NWK111" s="845"/>
      <c r="NWL111" s="853"/>
      <c r="NWM111" s="853"/>
      <c r="NWN111" s="964"/>
      <c r="NWO111" s="845"/>
      <c r="NWP111" s="853"/>
      <c r="NWQ111" s="853"/>
      <c r="NWR111" s="964"/>
      <c r="NWS111" s="845"/>
      <c r="NWT111" s="853"/>
      <c r="NWU111" s="853"/>
      <c r="NWV111" s="964"/>
      <c r="NWW111" s="845"/>
      <c r="NWX111" s="853"/>
      <c r="NWY111" s="853"/>
      <c r="NWZ111" s="964"/>
      <c r="NXA111" s="845"/>
      <c r="NXB111" s="853"/>
      <c r="NXC111" s="853"/>
      <c r="NXD111" s="964"/>
      <c r="NXE111" s="845"/>
      <c r="NXF111" s="853"/>
      <c r="NXG111" s="853"/>
      <c r="NXH111" s="964"/>
      <c r="NXI111" s="845"/>
      <c r="NXJ111" s="853"/>
      <c r="NXK111" s="853"/>
      <c r="NXL111" s="964"/>
      <c r="NXM111" s="845"/>
      <c r="NXN111" s="853"/>
      <c r="NXO111" s="853"/>
      <c r="NXP111" s="964"/>
      <c r="NXQ111" s="845"/>
      <c r="NXR111" s="853"/>
      <c r="NXS111" s="853"/>
      <c r="NXT111" s="964"/>
      <c r="NXU111" s="845"/>
      <c r="NXV111" s="853"/>
      <c r="NXW111" s="853"/>
      <c r="NXX111" s="964"/>
      <c r="NXY111" s="845"/>
      <c r="NXZ111" s="853"/>
      <c r="NYA111" s="853"/>
      <c r="NYB111" s="964"/>
      <c r="NYC111" s="845"/>
      <c r="NYD111" s="853"/>
      <c r="NYE111" s="853"/>
      <c r="NYF111" s="964"/>
      <c r="NYG111" s="845"/>
      <c r="NYH111" s="853"/>
      <c r="NYI111" s="853"/>
      <c r="NYJ111" s="964"/>
      <c r="NYK111" s="845"/>
      <c r="NYL111" s="853"/>
      <c r="NYM111" s="853"/>
      <c r="NYN111" s="964"/>
      <c r="NYO111" s="845"/>
      <c r="NYP111" s="853"/>
      <c r="NYQ111" s="853"/>
      <c r="NYR111" s="964"/>
      <c r="NYS111" s="845"/>
      <c r="NYT111" s="853"/>
      <c r="NYU111" s="853"/>
      <c r="NYV111" s="964"/>
      <c r="NYW111" s="845"/>
      <c r="NYX111" s="853"/>
      <c r="NYY111" s="853"/>
      <c r="NYZ111" s="964"/>
      <c r="NZA111" s="845"/>
      <c r="NZB111" s="853"/>
      <c r="NZC111" s="853"/>
      <c r="NZD111" s="964"/>
      <c r="NZE111" s="845"/>
      <c r="NZF111" s="853"/>
      <c r="NZG111" s="853"/>
      <c r="NZH111" s="964"/>
      <c r="NZI111" s="845"/>
      <c r="NZJ111" s="853"/>
      <c r="NZK111" s="853"/>
      <c r="NZL111" s="964"/>
      <c r="NZM111" s="845"/>
      <c r="NZN111" s="853"/>
      <c r="NZO111" s="853"/>
      <c r="NZP111" s="964"/>
      <c r="NZQ111" s="845"/>
      <c r="NZR111" s="853"/>
      <c r="NZS111" s="853"/>
      <c r="NZT111" s="964"/>
      <c r="NZU111" s="845"/>
      <c r="NZV111" s="853"/>
      <c r="NZW111" s="853"/>
      <c r="NZX111" s="964"/>
      <c r="NZY111" s="845"/>
      <c r="NZZ111" s="853"/>
      <c r="OAA111" s="853"/>
      <c r="OAB111" s="964"/>
      <c r="OAC111" s="845"/>
      <c r="OAD111" s="853"/>
      <c r="OAE111" s="853"/>
      <c r="OAF111" s="964"/>
      <c r="OAG111" s="845"/>
      <c r="OAH111" s="853"/>
      <c r="OAI111" s="853"/>
      <c r="OAJ111" s="964"/>
      <c r="OAK111" s="845"/>
      <c r="OAL111" s="853"/>
      <c r="OAM111" s="853"/>
      <c r="OAN111" s="964"/>
      <c r="OAO111" s="845"/>
      <c r="OAP111" s="853"/>
      <c r="OAQ111" s="853"/>
      <c r="OAR111" s="964"/>
      <c r="OAS111" s="845"/>
      <c r="OAT111" s="853"/>
      <c r="OAU111" s="853"/>
      <c r="OAV111" s="964"/>
      <c r="OAW111" s="845"/>
      <c r="OAX111" s="853"/>
      <c r="OAY111" s="853"/>
      <c r="OAZ111" s="964"/>
      <c r="OBA111" s="845"/>
      <c r="OBB111" s="853"/>
      <c r="OBC111" s="853"/>
      <c r="OBD111" s="964"/>
      <c r="OBE111" s="845"/>
      <c r="OBF111" s="853"/>
      <c r="OBG111" s="853"/>
      <c r="OBH111" s="964"/>
      <c r="OBI111" s="845"/>
      <c r="OBJ111" s="853"/>
      <c r="OBK111" s="853"/>
      <c r="OBL111" s="964"/>
      <c r="OBM111" s="845"/>
      <c r="OBN111" s="853"/>
      <c r="OBO111" s="853"/>
      <c r="OBP111" s="964"/>
      <c r="OBQ111" s="845"/>
      <c r="OBR111" s="853"/>
      <c r="OBS111" s="853"/>
      <c r="OBT111" s="964"/>
      <c r="OBU111" s="845"/>
      <c r="OBV111" s="853"/>
      <c r="OBW111" s="853"/>
      <c r="OBX111" s="964"/>
      <c r="OBY111" s="845"/>
      <c r="OBZ111" s="853"/>
      <c r="OCA111" s="853"/>
      <c r="OCB111" s="964"/>
      <c r="OCC111" s="845"/>
      <c r="OCD111" s="853"/>
      <c r="OCE111" s="853"/>
      <c r="OCF111" s="964"/>
      <c r="OCG111" s="845"/>
      <c r="OCH111" s="853"/>
      <c r="OCI111" s="853"/>
      <c r="OCJ111" s="964"/>
      <c r="OCK111" s="845"/>
      <c r="OCL111" s="853"/>
      <c r="OCM111" s="853"/>
      <c r="OCN111" s="964"/>
      <c r="OCO111" s="845"/>
      <c r="OCP111" s="853"/>
      <c r="OCQ111" s="853"/>
      <c r="OCR111" s="964"/>
      <c r="OCS111" s="845"/>
      <c r="OCT111" s="853"/>
      <c r="OCU111" s="853"/>
      <c r="OCV111" s="964"/>
      <c r="OCW111" s="845"/>
      <c r="OCX111" s="853"/>
      <c r="OCY111" s="853"/>
      <c r="OCZ111" s="964"/>
      <c r="ODA111" s="845"/>
      <c r="ODB111" s="853"/>
      <c r="ODC111" s="853"/>
      <c r="ODD111" s="964"/>
      <c r="ODE111" s="845"/>
      <c r="ODF111" s="853"/>
      <c r="ODG111" s="853"/>
      <c r="ODH111" s="964"/>
      <c r="ODI111" s="845"/>
      <c r="ODJ111" s="853"/>
      <c r="ODK111" s="853"/>
      <c r="ODL111" s="964"/>
      <c r="ODM111" s="845"/>
      <c r="ODN111" s="853"/>
      <c r="ODO111" s="853"/>
      <c r="ODP111" s="964"/>
      <c r="ODQ111" s="845"/>
      <c r="ODR111" s="853"/>
      <c r="ODS111" s="853"/>
      <c r="ODT111" s="964"/>
      <c r="ODU111" s="845"/>
      <c r="ODV111" s="853"/>
      <c r="ODW111" s="853"/>
      <c r="ODX111" s="964"/>
      <c r="ODY111" s="845"/>
      <c r="ODZ111" s="853"/>
      <c r="OEA111" s="853"/>
      <c r="OEB111" s="964"/>
      <c r="OEC111" s="845"/>
      <c r="OED111" s="853"/>
      <c r="OEE111" s="853"/>
      <c r="OEF111" s="964"/>
      <c r="OEG111" s="845"/>
      <c r="OEH111" s="853"/>
      <c r="OEI111" s="853"/>
      <c r="OEJ111" s="964"/>
      <c r="OEK111" s="845"/>
      <c r="OEL111" s="853"/>
      <c r="OEM111" s="853"/>
      <c r="OEN111" s="964"/>
      <c r="OEO111" s="845"/>
      <c r="OEP111" s="853"/>
      <c r="OEQ111" s="853"/>
      <c r="OER111" s="964"/>
      <c r="OES111" s="845"/>
      <c r="OET111" s="853"/>
      <c r="OEU111" s="853"/>
      <c r="OEV111" s="964"/>
      <c r="OEW111" s="845"/>
      <c r="OEX111" s="853"/>
      <c r="OEY111" s="853"/>
      <c r="OEZ111" s="964"/>
      <c r="OFA111" s="845"/>
      <c r="OFB111" s="853"/>
      <c r="OFC111" s="853"/>
      <c r="OFD111" s="964"/>
      <c r="OFE111" s="845"/>
      <c r="OFF111" s="853"/>
      <c r="OFG111" s="853"/>
      <c r="OFH111" s="964"/>
      <c r="OFI111" s="845"/>
      <c r="OFJ111" s="853"/>
      <c r="OFK111" s="853"/>
      <c r="OFL111" s="964"/>
      <c r="OFM111" s="845"/>
      <c r="OFN111" s="853"/>
      <c r="OFO111" s="853"/>
      <c r="OFP111" s="964"/>
      <c r="OFQ111" s="845"/>
      <c r="OFR111" s="853"/>
      <c r="OFS111" s="853"/>
      <c r="OFT111" s="964"/>
      <c r="OFU111" s="845"/>
      <c r="OFV111" s="853"/>
      <c r="OFW111" s="853"/>
      <c r="OFX111" s="964"/>
      <c r="OFY111" s="845"/>
      <c r="OFZ111" s="853"/>
      <c r="OGA111" s="853"/>
      <c r="OGB111" s="964"/>
      <c r="OGC111" s="845"/>
      <c r="OGD111" s="853"/>
      <c r="OGE111" s="853"/>
      <c r="OGF111" s="964"/>
      <c r="OGG111" s="845"/>
      <c r="OGH111" s="853"/>
      <c r="OGI111" s="853"/>
      <c r="OGJ111" s="964"/>
      <c r="OGK111" s="845"/>
      <c r="OGL111" s="853"/>
      <c r="OGM111" s="853"/>
      <c r="OGN111" s="964"/>
      <c r="OGO111" s="845"/>
      <c r="OGP111" s="853"/>
      <c r="OGQ111" s="853"/>
      <c r="OGR111" s="964"/>
      <c r="OGS111" s="845"/>
      <c r="OGT111" s="853"/>
      <c r="OGU111" s="853"/>
      <c r="OGV111" s="964"/>
      <c r="OGW111" s="845"/>
      <c r="OGX111" s="853"/>
      <c r="OGY111" s="853"/>
      <c r="OGZ111" s="964"/>
      <c r="OHA111" s="845"/>
      <c r="OHB111" s="853"/>
      <c r="OHC111" s="853"/>
      <c r="OHD111" s="964"/>
      <c r="OHE111" s="845"/>
      <c r="OHF111" s="853"/>
      <c r="OHG111" s="853"/>
      <c r="OHH111" s="964"/>
      <c r="OHI111" s="845"/>
      <c r="OHJ111" s="853"/>
      <c r="OHK111" s="853"/>
      <c r="OHL111" s="964"/>
      <c r="OHM111" s="845"/>
      <c r="OHN111" s="853"/>
      <c r="OHO111" s="853"/>
      <c r="OHP111" s="964"/>
      <c r="OHQ111" s="845"/>
      <c r="OHR111" s="853"/>
      <c r="OHS111" s="853"/>
      <c r="OHT111" s="964"/>
      <c r="OHU111" s="845"/>
      <c r="OHV111" s="853"/>
      <c r="OHW111" s="853"/>
      <c r="OHX111" s="964"/>
      <c r="OHY111" s="845"/>
      <c r="OHZ111" s="853"/>
      <c r="OIA111" s="853"/>
      <c r="OIB111" s="964"/>
      <c r="OIC111" s="845"/>
      <c r="OID111" s="853"/>
      <c r="OIE111" s="853"/>
      <c r="OIF111" s="964"/>
      <c r="OIG111" s="845"/>
      <c r="OIH111" s="853"/>
      <c r="OII111" s="853"/>
      <c r="OIJ111" s="964"/>
      <c r="OIK111" s="845"/>
      <c r="OIL111" s="853"/>
      <c r="OIM111" s="853"/>
      <c r="OIN111" s="964"/>
      <c r="OIO111" s="845"/>
      <c r="OIP111" s="853"/>
      <c r="OIQ111" s="853"/>
      <c r="OIR111" s="964"/>
      <c r="OIS111" s="845"/>
      <c r="OIT111" s="853"/>
      <c r="OIU111" s="853"/>
      <c r="OIV111" s="964"/>
      <c r="OIW111" s="845"/>
      <c r="OIX111" s="853"/>
      <c r="OIY111" s="853"/>
      <c r="OIZ111" s="964"/>
      <c r="OJA111" s="845"/>
      <c r="OJB111" s="853"/>
      <c r="OJC111" s="853"/>
      <c r="OJD111" s="964"/>
      <c r="OJE111" s="845"/>
      <c r="OJF111" s="853"/>
      <c r="OJG111" s="853"/>
      <c r="OJH111" s="964"/>
      <c r="OJI111" s="845"/>
      <c r="OJJ111" s="853"/>
      <c r="OJK111" s="853"/>
      <c r="OJL111" s="964"/>
      <c r="OJM111" s="845"/>
      <c r="OJN111" s="853"/>
      <c r="OJO111" s="853"/>
      <c r="OJP111" s="964"/>
      <c r="OJQ111" s="845"/>
      <c r="OJR111" s="853"/>
      <c r="OJS111" s="853"/>
      <c r="OJT111" s="964"/>
      <c r="OJU111" s="845"/>
      <c r="OJV111" s="853"/>
      <c r="OJW111" s="853"/>
      <c r="OJX111" s="964"/>
      <c r="OJY111" s="845"/>
      <c r="OJZ111" s="853"/>
      <c r="OKA111" s="853"/>
      <c r="OKB111" s="964"/>
      <c r="OKC111" s="845"/>
      <c r="OKD111" s="853"/>
      <c r="OKE111" s="853"/>
      <c r="OKF111" s="964"/>
      <c r="OKG111" s="845"/>
      <c r="OKH111" s="853"/>
      <c r="OKI111" s="853"/>
      <c r="OKJ111" s="964"/>
      <c r="OKK111" s="845"/>
      <c r="OKL111" s="853"/>
      <c r="OKM111" s="853"/>
      <c r="OKN111" s="964"/>
      <c r="OKO111" s="845"/>
      <c r="OKP111" s="853"/>
      <c r="OKQ111" s="853"/>
      <c r="OKR111" s="964"/>
      <c r="OKS111" s="845"/>
      <c r="OKT111" s="853"/>
      <c r="OKU111" s="853"/>
      <c r="OKV111" s="964"/>
      <c r="OKW111" s="845"/>
      <c r="OKX111" s="853"/>
      <c r="OKY111" s="853"/>
      <c r="OKZ111" s="964"/>
      <c r="OLA111" s="845"/>
      <c r="OLB111" s="853"/>
      <c r="OLC111" s="853"/>
      <c r="OLD111" s="964"/>
      <c r="OLE111" s="845"/>
      <c r="OLF111" s="853"/>
      <c r="OLG111" s="853"/>
      <c r="OLH111" s="964"/>
      <c r="OLI111" s="845"/>
      <c r="OLJ111" s="853"/>
      <c r="OLK111" s="853"/>
      <c r="OLL111" s="964"/>
      <c r="OLM111" s="845"/>
      <c r="OLN111" s="853"/>
      <c r="OLO111" s="853"/>
      <c r="OLP111" s="964"/>
      <c r="OLQ111" s="845"/>
      <c r="OLR111" s="853"/>
      <c r="OLS111" s="853"/>
      <c r="OLT111" s="964"/>
      <c r="OLU111" s="845"/>
      <c r="OLV111" s="853"/>
      <c r="OLW111" s="853"/>
      <c r="OLX111" s="964"/>
      <c r="OLY111" s="845"/>
      <c r="OLZ111" s="853"/>
      <c r="OMA111" s="853"/>
      <c r="OMB111" s="964"/>
      <c r="OMC111" s="845"/>
      <c r="OMD111" s="853"/>
      <c r="OME111" s="853"/>
      <c r="OMF111" s="964"/>
      <c r="OMG111" s="845"/>
      <c r="OMH111" s="853"/>
      <c r="OMI111" s="853"/>
      <c r="OMJ111" s="964"/>
      <c r="OMK111" s="845"/>
      <c r="OML111" s="853"/>
      <c r="OMM111" s="853"/>
      <c r="OMN111" s="964"/>
      <c r="OMO111" s="845"/>
      <c r="OMP111" s="853"/>
      <c r="OMQ111" s="853"/>
      <c r="OMR111" s="964"/>
      <c r="OMS111" s="845"/>
      <c r="OMT111" s="853"/>
      <c r="OMU111" s="853"/>
      <c r="OMV111" s="964"/>
      <c r="OMW111" s="845"/>
      <c r="OMX111" s="853"/>
      <c r="OMY111" s="853"/>
      <c r="OMZ111" s="964"/>
      <c r="ONA111" s="845"/>
      <c r="ONB111" s="853"/>
      <c r="ONC111" s="853"/>
      <c r="OND111" s="964"/>
      <c r="ONE111" s="845"/>
      <c r="ONF111" s="853"/>
      <c r="ONG111" s="853"/>
      <c r="ONH111" s="964"/>
      <c r="ONI111" s="845"/>
      <c r="ONJ111" s="853"/>
      <c r="ONK111" s="853"/>
      <c r="ONL111" s="964"/>
      <c r="ONM111" s="845"/>
      <c r="ONN111" s="853"/>
      <c r="ONO111" s="853"/>
      <c r="ONP111" s="964"/>
      <c r="ONQ111" s="845"/>
      <c r="ONR111" s="853"/>
      <c r="ONS111" s="853"/>
      <c r="ONT111" s="964"/>
      <c r="ONU111" s="845"/>
      <c r="ONV111" s="853"/>
      <c r="ONW111" s="853"/>
      <c r="ONX111" s="964"/>
      <c r="ONY111" s="845"/>
      <c r="ONZ111" s="853"/>
      <c r="OOA111" s="853"/>
      <c r="OOB111" s="964"/>
      <c r="OOC111" s="845"/>
      <c r="OOD111" s="853"/>
      <c r="OOE111" s="853"/>
      <c r="OOF111" s="964"/>
      <c r="OOG111" s="845"/>
      <c r="OOH111" s="853"/>
      <c r="OOI111" s="853"/>
      <c r="OOJ111" s="964"/>
      <c r="OOK111" s="845"/>
      <c r="OOL111" s="853"/>
      <c r="OOM111" s="853"/>
      <c r="OON111" s="964"/>
      <c r="OOO111" s="845"/>
      <c r="OOP111" s="853"/>
      <c r="OOQ111" s="853"/>
      <c r="OOR111" s="964"/>
      <c r="OOS111" s="845"/>
      <c r="OOT111" s="853"/>
      <c r="OOU111" s="853"/>
      <c r="OOV111" s="964"/>
      <c r="OOW111" s="845"/>
      <c r="OOX111" s="853"/>
      <c r="OOY111" s="853"/>
      <c r="OOZ111" s="964"/>
      <c r="OPA111" s="845"/>
      <c r="OPB111" s="853"/>
      <c r="OPC111" s="853"/>
      <c r="OPD111" s="964"/>
      <c r="OPE111" s="845"/>
      <c r="OPF111" s="853"/>
      <c r="OPG111" s="853"/>
      <c r="OPH111" s="964"/>
      <c r="OPI111" s="845"/>
      <c r="OPJ111" s="853"/>
      <c r="OPK111" s="853"/>
      <c r="OPL111" s="964"/>
      <c r="OPM111" s="845"/>
      <c r="OPN111" s="853"/>
      <c r="OPO111" s="853"/>
      <c r="OPP111" s="964"/>
      <c r="OPQ111" s="845"/>
      <c r="OPR111" s="853"/>
      <c r="OPS111" s="853"/>
      <c r="OPT111" s="964"/>
      <c r="OPU111" s="845"/>
      <c r="OPV111" s="853"/>
      <c r="OPW111" s="853"/>
      <c r="OPX111" s="964"/>
      <c r="OPY111" s="845"/>
      <c r="OPZ111" s="853"/>
      <c r="OQA111" s="853"/>
      <c r="OQB111" s="964"/>
      <c r="OQC111" s="845"/>
      <c r="OQD111" s="853"/>
      <c r="OQE111" s="853"/>
      <c r="OQF111" s="964"/>
      <c r="OQG111" s="845"/>
      <c r="OQH111" s="853"/>
      <c r="OQI111" s="853"/>
      <c r="OQJ111" s="964"/>
      <c r="OQK111" s="845"/>
      <c r="OQL111" s="853"/>
      <c r="OQM111" s="853"/>
      <c r="OQN111" s="964"/>
      <c r="OQO111" s="845"/>
      <c r="OQP111" s="853"/>
      <c r="OQQ111" s="853"/>
      <c r="OQR111" s="964"/>
      <c r="OQS111" s="845"/>
      <c r="OQT111" s="853"/>
      <c r="OQU111" s="853"/>
      <c r="OQV111" s="964"/>
      <c r="OQW111" s="845"/>
      <c r="OQX111" s="853"/>
      <c r="OQY111" s="853"/>
      <c r="OQZ111" s="964"/>
      <c r="ORA111" s="845"/>
      <c r="ORB111" s="853"/>
      <c r="ORC111" s="853"/>
      <c r="ORD111" s="964"/>
      <c r="ORE111" s="845"/>
      <c r="ORF111" s="853"/>
      <c r="ORG111" s="853"/>
      <c r="ORH111" s="964"/>
      <c r="ORI111" s="845"/>
      <c r="ORJ111" s="853"/>
      <c r="ORK111" s="853"/>
      <c r="ORL111" s="964"/>
      <c r="ORM111" s="845"/>
      <c r="ORN111" s="853"/>
      <c r="ORO111" s="853"/>
      <c r="ORP111" s="964"/>
      <c r="ORQ111" s="845"/>
      <c r="ORR111" s="853"/>
      <c r="ORS111" s="853"/>
      <c r="ORT111" s="964"/>
      <c r="ORU111" s="845"/>
      <c r="ORV111" s="853"/>
      <c r="ORW111" s="853"/>
      <c r="ORX111" s="964"/>
      <c r="ORY111" s="845"/>
      <c r="ORZ111" s="853"/>
      <c r="OSA111" s="853"/>
      <c r="OSB111" s="964"/>
      <c r="OSC111" s="845"/>
      <c r="OSD111" s="853"/>
      <c r="OSE111" s="853"/>
      <c r="OSF111" s="964"/>
      <c r="OSG111" s="845"/>
      <c r="OSH111" s="853"/>
      <c r="OSI111" s="853"/>
      <c r="OSJ111" s="964"/>
      <c r="OSK111" s="845"/>
      <c r="OSL111" s="853"/>
      <c r="OSM111" s="853"/>
      <c r="OSN111" s="964"/>
      <c r="OSO111" s="845"/>
      <c r="OSP111" s="853"/>
      <c r="OSQ111" s="853"/>
      <c r="OSR111" s="964"/>
      <c r="OSS111" s="845"/>
      <c r="OST111" s="853"/>
      <c r="OSU111" s="853"/>
      <c r="OSV111" s="964"/>
      <c r="OSW111" s="845"/>
      <c r="OSX111" s="853"/>
      <c r="OSY111" s="853"/>
      <c r="OSZ111" s="964"/>
      <c r="OTA111" s="845"/>
      <c r="OTB111" s="853"/>
      <c r="OTC111" s="853"/>
      <c r="OTD111" s="964"/>
      <c r="OTE111" s="845"/>
      <c r="OTF111" s="853"/>
      <c r="OTG111" s="853"/>
      <c r="OTH111" s="964"/>
      <c r="OTI111" s="845"/>
      <c r="OTJ111" s="853"/>
      <c r="OTK111" s="853"/>
      <c r="OTL111" s="964"/>
      <c r="OTM111" s="845"/>
      <c r="OTN111" s="853"/>
      <c r="OTO111" s="853"/>
      <c r="OTP111" s="964"/>
      <c r="OTQ111" s="845"/>
      <c r="OTR111" s="853"/>
      <c r="OTS111" s="853"/>
      <c r="OTT111" s="964"/>
      <c r="OTU111" s="845"/>
      <c r="OTV111" s="853"/>
      <c r="OTW111" s="853"/>
      <c r="OTX111" s="964"/>
      <c r="OTY111" s="845"/>
      <c r="OTZ111" s="853"/>
      <c r="OUA111" s="853"/>
      <c r="OUB111" s="964"/>
      <c r="OUC111" s="845"/>
      <c r="OUD111" s="853"/>
      <c r="OUE111" s="853"/>
      <c r="OUF111" s="964"/>
      <c r="OUG111" s="845"/>
      <c r="OUH111" s="853"/>
      <c r="OUI111" s="853"/>
      <c r="OUJ111" s="964"/>
      <c r="OUK111" s="845"/>
      <c r="OUL111" s="853"/>
      <c r="OUM111" s="853"/>
      <c r="OUN111" s="964"/>
      <c r="OUO111" s="845"/>
      <c r="OUP111" s="853"/>
      <c r="OUQ111" s="853"/>
      <c r="OUR111" s="964"/>
      <c r="OUS111" s="845"/>
      <c r="OUT111" s="853"/>
      <c r="OUU111" s="853"/>
      <c r="OUV111" s="964"/>
      <c r="OUW111" s="845"/>
      <c r="OUX111" s="853"/>
      <c r="OUY111" s="853"/>
      <c r="OUZ111" s="964"/>
      <c r="OVA111" s="845"/>
      <c r="OVB111" s="853"/>
      <c r="OVC111" s="853"/>
      <c r="OVD111" s="964"/>
      <c r="OVE111" s="845"/>
      <c r="OVF111" s="853"/>
      <c r="OVG111" s="853"/>
      <c r="OVH111" s="964"/>
      <c r="OVI111" s="845"/>
      <c r="OVJ111" s="853"/>
      <c r="OVK111" s="853"/>
      <c r="OVL111" s="964"/>
      <c r="OVM111" s="845"/>
      <c r="OVN111" s="853"/>
      <c r="OVO111" s="853"/>
      <c r="OVP111" s="964"/>
      <c r="OVQ111" s="845"/>
      <c r="OVR111" s="853"/>
      <c r="OVS111" s="853"/>
      <c r="OVT111" s="964"/>
      <c r="OVU111" s="845"/>
      <c r="OVV111" s="853"/>
      <c r="OVW111" s="853"/>
      <c r="OVX111" s="964"/>
      <c r="OVY111" s="845"/>
      <c r="OVZ111" s="853"/>
      <c r="OWA111" s="853"/>
      <c r="OWB111" s="964"/>
      <c r="OWC111" s="845"/>
      <c r="OWD111" s="853"/>
      <c r="OWE111" s="853"/>
      <c r="OWF111" s="964"/>
      <c r="OWG111" s="845"/>
      <c r="OWH111" s="853"/>
      <c r="OWI111" s="853"/>
      <c r="OWJ111" s="964"/>
      <c r="OWK111" s="845"/>
      <c r="OWL111" s="853"/>
      <c r="OWM111" s="853"/>
      <c r="OWN111" s="964"/>
      <c r="OWO111" s="845"/>
      <c r="OWP111" s="853"/>
      <c r="OWQ111" s="853"/>
      <c r="OWR111" s="964"/>
      <c r="OWS111" s="845"/>
      <c r="OWT111" s="853"/>
      <c r="OWU111" s="853"/>
      <c r="OWV111" s="964"/>
      <c r="OWW111" s="845"/>
      <c r="OWX111" s="853"/>
      <c r="OWY111" s="853"/>
      <c r="OWZ111" s="964"/>
      <c r="OXA111" s="845"/>
      <c r="OXB111" s="853"/>
      <c r="OXC111" s="853"/>
      <c r="OXD111" s="964"/>
      <c r="OXE111" s="845"/>
      <c r="OXF111" s="853"/>
      <c r="OXG111" s="853"/>
      <c r="OXH111" s="964"/>
      <c r="OXI111" s="845"/>
      <c r="OXJ111" s="853"/>
      <c r="OXK111" s="853"/>
      <c r="OXL111" s="964"/>
      <c r="OXM111" s="845"/>
      <c r="OXN111" s="853"/>
      <c r="OXO111" s="853"/>
      <c r="OXP111" s="964"/>
      <c r="OXQ111" s="845"/>
      <c r="OXR111" s="853"/>
      <c r="OXS111" s="853"/>
      <c r="OXT111" s="964"/>
      <c r="OXU111" s="845"/>
      <c r="OXV111" s="853"/>
      <c r="OXW111" s="853"/>
      <c r="OXX111" s="964"/>
      <c r="OXY111" s="845"/>
      <c r="OXZ111" s="853"/>
      <c r="OYA111" s="853"/>
      <c r="OYB111" s="964"/>
      <c r="OYC111" s="845"/>
      <c r="OYD111" s="853"/>
      <c r="OYE111" s="853"/>
      <c r="OYF111" s="964"/>
      <c r="OYG111" s="845"/>
      <c r="OYH111" s="853"/>
      <c r="OYI111" s="853"/>
      <c r="OYJ111" s="964"/>
      <c r="OYK111" s="845"/>
      <c r="OYL111" s="853"/>
      <c r="OYM111" s="853"/>
      <c r="OYN111" s="964"/>
      <c r="OYO111" s="845"/>
      <c r="OYP111" s="853"/>
      <c r="OYQ111" s="853"/>
      <c r="OYR111" s="964"/>
      <c r="OYS111" s="845"/>
      <c r="OYT111" s="853"/>
      <c r="OYU111" s="853"/>
      <c r="OYV111" s="964"/>
      <c r="OYW111" s="845"/>
      <c r="OYX111" s="853"/>
      <c r="OYY111" s="853"/>
      <c r="OYZ111" s="964"/>
      <c r="OZA111" s="845"/>
      <c r="OZB111" s="853"/>
      <c r="OZC111" s="853"/>
      <c r="OZD111" s="964"/>
      <c r="OZE111" s="845"/>
      <c r="OZF111" s="853"/>
      <c r="OZG111" s="853"/>
      <c r="OZH111" s="964"/>
      <c r="OZI111" s="845"/>
      <c r="OZJ111" s="853"/>
      <c r="OZK111" s="853"/>
      <c r="OZL111" s="964"/>
      <c r="OZM111" s="845"/>
      <c r="OZN111" s="853"/>
      <c r="OZO111" s="853"/>
      <c r="OZP111" s="964"/>
      <c r="OZQ111" s="845"/>
      <c r="OZR111" s="853"/>
      <c r="OZS111" s="853"/>
      <c r="OZT111" s="964"/>
      <c r="OZU111" s="845"/>
      <c r="OZV111" s="853"/>
      <c r="OZW111" s="853"/>
      <c r="OZX111" s="964"/>
      <c r="OZY111" s="845"/>
      <c r="OZZ111" s="853"/>
      <c r="PAA111" s="853"/>
      <c r="PAB111" s="964"/>
      <c r="PAC111" s="845"/>
      <c r="PAD111" s="853"/>
      <c r="PAE111" s="853"/>
      <c r="PAF111" s="964"/>
      <c r="PAG111" s="845"/>
      <c r="PAH111" s="853"/>
      <c r="PAI111" s="853"/>
      <c r="PAJ111" s="964"/>
      <c r="PAK111" s="845"/>
      <c r="PAL111" s="853"/>
      <c r="PAM111" s="853"/>
      <c r="PAN111" s="964"/>
      <c r="PAO111" s="845"/>
      <c r="PAP111" s="853"/>
      <c r="PAQ111" s="853"/>
      <c r="PAR111" s="964"/>
      <c r="PAS111" s="845"/>
      <c r="PAT111" s="853"/>
      <c r="PAU111" s="853"/>
      <c r="PAV111" s="964"/>
      <c r="PAW111" s="845"/>
      <c r="PAX111" s="853"/>
      <c r="PAY111" s="853"/>
      <c r="PAZ111" s="964"/>
      <c r="PBA111" s="845"/>
      <c r="PBB111" s="853"/>
      <c r="PBC111" s="853"/>
      <c r="PBD111" s="964"/>
      <c r="PBE111" s="845"/>
      <c r="PBF111" s="853"/>
      <c r="PBG111" s="853"/>
      <c r="PBH111" s="964"/>
      <c r="PBI111" s="845"/>
      <c r="PBJ111" s="853"/>
      <c r="PBK111" s="853"/>
      <c r="PBL111" s="964"/>
      <c r="PBM111" s="845"/>
      <c r="PBN111" s="853"/>
      <c r="PBO111" s="853"/>
      <c r="PBP111" s="964"/>
      <c r="PBQ111" s="845"/>
      <c r="PBR111" s="853"/>
      <c r="PBS111" s="853"/>
      <c r="PBT111" s="964"/>
      <c r="PBU111" s="845"/>
      <c r="PBV111" s="853"/>
      <c r="PBW111" s="853"/>
      <c r="PBX111" s="964"/>
      <c r="PBY111" s="845"/>
      <c r="PBZ111" s="853"/>
      <c r="PCA111" s="853"/>
      <c r="PCB111" s="964"/>
      <c r="PCC111" s="845"/>
      <c r="PCD111" s="853"/>
      <c r="PCE111" s="853"/>
      <c r="PCF111" s="964"/>
      <c r="PCG111" s="845"/>
      <c r="PCH111" s="853"/>
      <c r="PCI111" s="853"/>
      <c r="PCJ111" s="964"/>
      <c r="PCK111" s="845"/>
      <c r="PCL111" s="853"/>
      <c r="PCM111" s="853"/>
      <c r="PCN111" s="964"/>
      <c r="PCO111" s="845"/>
      <c r="PCP111" s="853"/>
      <c r="PCQ111" s="853"/>
      <c r="PCR111" s="964"/>
      <c r="PCS111" s="845"/>
      <c r="PCT111" s="853"/>
      <c r="PCU111" s="853"/>
      <c r="PCV111" s="964"/>
      <c r="PCW111" s="845"/>
      <c r="PCX111" s="853"/>
      <c r="PCY111" s="853"/>
      <c r="PCZ111" s="964"/>
      <c r="PDA111" s="845"/>
      <c r="PDB111" s="853"/>
      <c r="PDC111" s="853"/>
      <c r="PDD111" s="964"/>
      <c r="PDE111" s="845"/>
      <c r="PDF111" s="853"/>
      <c r="PDG111" s="853"/>
      <c r="PDH111" s="964"/>
      <c r="PDI111" s="845"/>
      <c r="PDJ111" s="853"/>
      <c r="PDK111" s="853"/>
      <c r="PDL111" s="964"/>
      <c r="PDM111" s="845"/>
      <c r="PDN111" s="853"/>
      <c r="PDO111" s="853"/>
      <c r="PDP111" s="964"/>
      <c r="PDQ111" s="845"/>
      <c r="PDR111" s="853"/>
      <c r="PDS111" s="853"/>
      <c r="PDT111" s="964"/>
      <c r="PDU111" s="845"/>
      <c r="PDV111" s="853"/>
      <c r="PDW111" s="853"/>
      <c r="PDX111" s="964"/>
      <c r="PDY111" s="845"/>
      <c r="PDZ111" s="853"/>
      <c r="PEA111" s="853"/>
      <c r="PEB111" s="964"/>
      <c r="PEC111" s="845"/>
      <c r="PED111" s="853"/>
      <c r="PEE111" s="853"/>
      <c r="PEF111" s="964"/>
      <c r="PEG111" s="845"/>
      <c r="PEH111" s="853"/>
      <c r="PEI111" s="853"/>
      <c r="PEJ111" s="964"/>
      <c r="PEK111" s="845"/>
      <c r="PEL111" s="853"/>
      <c r="PEM111" s="853"/>
      <c r="PEN111" s="964"/>
      <c r="PEO111" s="845"/>
      <c r="PEP111" s="853"/>
      <c r="PEQ111" s="853"/>
      <c r="PER111" s="964"/>
      <c r="PES111" s="845"/>
      <c r="PET111" s="853"/>
      <c r="PEU111" s="853"/>
      <c r="PEV111" s="964"/>
      <c r="PEW111" s="845"/>
      <c r="PEX111" s="853"/>
      <c r="PEY111" s="853"/>
      <c r="PEZ111" s="964"/>
      <c r="PFA111" s="845"/>
      <c r="PFB111" s="853"/>
      <c r="PFC111" s="853"/>
      <c r="PFD111" s="964"/>
      <c r="PFE111" s="845"/>
      <c r="PFF111" s="853"/>
      <c r="PFG111" s="853"/>
      <c r="PFH111" s="964"/>
      <c r="PFI111" s="845"/>
      <c r="PFJ111" s="853"/>
      <c r="PFK111" s="853"/>
      <c r="PFL111" s="964"/>
      <c r="PFM111" s="845"/>
      <c r="PFN111" s="853"/>
      <c r="PFO111" s="853"/>
      <c r="PFP111" s="964"/>
      <c r="PFQ111" s="845"/>
      <c r="PFR111" s="853"/>
      <c r="PFS111" s="853"/>
      <c r="PFT111" s="964"/>
      <c r="PFU111" s="845"/>
      <c r="PFV111" s="853"/>
      <c r="PFW111" s="853"/>
      <c r="PFX111" s="964"/>
      <c r="PFY111" s="845"/>
      <c r="PFZ111" s="853"/>
      <c r="PGA111" s="853"/>
      <c r="PGB111" s="964"/>
      <c r="PGC111" s="845"/>
      <c r="PGD111" s="853"/>
      <c r="PGE111" s="853"/>
      <c r="PGF111" s="964"/>
      <c r="PGG111" s="845"/>
      <c r="PGH111" s="853"/>
      <c r="PGI111" s="853"/>
      <c r="PGJ111" s="964"/>
      <c r="PGK111" s="845"/>
      <c r="PGL111" s="853"/>
      <c r="PGM111" s="853"/>
      <c r="PGN111" s="964"/>
      <c r="PGO111" s="845"/>
      <c r="PGP111" s="853"/>
      <c r="PGQ111" s="853"/>
      <c r="PGR111" s="964"/>
      <c r="PGS111" s="845"/>
      <c r="PGT111" s="853"/>
      <c r="PGU111" s="853"/>
      <c r="PGV111" s="964"/>
      <c r="PGW111" s="845"/>
      <c r="PGX111" s="853"/>
      <c r="PGY111" s="853"/>
      <c r="PGZ111" s="964"/>
      <c r="PHA111" s="845"/>
      <c r="PHB111" s="853"/>
      <c r="PHC111" s="853"/>
      <c r="PHD111" s="964"/>
      <c r="PHE111" s="845"/>
      <c r="PHF111" s="853"/>
      <c r="PHG111" s="853"/>
      <c r="PHH111" s="964"/>
      <c r="PHI111" s="845"/>
      <c r="PHJ111" s="853"/>
      <c r="PHK111" s="853"/>
      <c r="PHL111" s="964"/>
      <c r="PHM111" s="845"/>
      <c r="PHN111" s="853"/>
      <c r="PHO111" s="853"/>
      <c r="PHP111" s="964"/>
      <c r="PHQ111" s="845"/>
      <c r="PHR111" s="853"/>
      <c r="PHS111" s="853"/>
      <c r="PHT111" s="964"/>
      <c r="PHU111" s="845"/>
      <c r="PHV111" s="853"/>
      <c r="PHW111" s="853"/>
      <c r="PHX111" s="964"/>
      <c r="PHY111" s="845"/>
      <c r="PHZ111" s="853"/>
      <c r="PIA111" s="853"/>
      <c r="PIB111" s="964"/>
      <c r="PIC111" s="845"/>
      <c r="PID111" s="853"/>
      <c r="PIE111" s="853"/>
      <c r="PIF111" s="964"/>
      <c r="PIG111" s="845"/>
      <c r="PIH111" s="853"/>
      <c r="PII111" s="853"/>
      <c r="PIJ111" s="964"/>
      <c r="PIK111" s="845"/>
      <c r="PIL111" s="853"/>
      <c r="PIM111" s="853"/>
      <c r="PIN111" s="964"/>
      <c r="PIO111" s="845"/>
      <c r="PIP111" s="853"/>
      <c r="PIQ111" s="853"/>
      <c r="PIR111" s="964"/>
      <c r="PIS111" s="845"/>
      <c r="PIT111" s="853"/>
      <c r="PIU111" s="853"/>
      <c r="PIV111" s="964"/>
      <c r="PIW111" s="845"/>
      <c r="PIX111" s="853"/>
      <c r="PIY111" s="853"/>
      <c r="PIZ111" s="964"/>
      <c r="PJA111" s="845"/>
      <c r="PJB111" s="853"/>
      <c r="PJC111" s="853"/>
      <c r="PJD111" s="964"/>
      <c r="PJE111" s="845"/>
      <c r="PJF111" s="853"/>
      <c r="PJG111" s="853"/>
      <c r="PJH111" s="964"/>
      <c r="PJI111" s="845"/>
      <c r="PJJ111" s="853"/>
      <c r="PJK111" s="853"/>
      <c r="PJL111" s="964"/>
      <c r="PJM111" s="845"/>
      <c r="PJN111" s="853"/>
      <c r="PJO111" s="853"/>
      <c r="PJP111" s="964"/>
      <c r="PJQ111" s="845"/>
      <c r="PJR111" s="853"/>
      <c r="PJS111" s="853"/>
      <c r="PJT111" s="964"/>
      <c r="PJU111" s="845"/>
      <c r="PJV111" s="853"/>
      <c r="PJW111" s="853"/>
      <c r="PJX111" s="964"/>
      <c r="PJY111" s="845"/>
      <c r="PJZ111" s="853"/>
      <c r="PKA111" s="853"/>
      <c r="PKB111" s="964"/>
      <c r="PKC111" s="845"/>
      <c r="PKD111" s="853"/>
      <c r="PKE111" s="853"/>
      <c r="PKF111" s="964"/>
      <c r="PKG111" s="845"/>
      <c r="PKH111" s="853"/>
      <c r="PKI111" s="853"/>
      <c r="PKJ111" s="964"/>
      <c r="PKK111" s="845"/>
      <c r="PKL111" s="853"/>
      <c r="PKM111" s="853"/>
      <c r="PKN111" s="964"/>
      <c r="PKO111" s="845"/>
      <c r="PKP111" s="853"/>
      <c r="PKQ111" s="853"/>
      <c r="PKR111" s="964"/>
      <c r="PKS111" s="845"/>
      <c r="PKT111" s="853"/>
      <c r="PKU111" s="853"/>
      <c r="PKV111" s="964"/>
      <c r="PKW111" s="845"/>
      <c r="PKX111" s="853"/>
      <c r="PKY111" s="853"/>
      <c r="PKZ111" s="964"/>
      <c r="PLA111" s="845"/>
      <c r="PLB111" s="853"/>
      <c r="PLC111" s="853"/>
      <c r="PLD111" s="964"/>
      <c r="PLE111" s="845"/>
      <c r="PLF111" s="853"/>
      <c r="PLG111" s="853"/>
      <c r="PLH111" s="964"/>
      <c r="PLI111" s="845"/>
      <c r="PLJ111" s="853"/>
      <c r="PLK111" s="853"/>
      <c r="PLL111" s="964"/>
      <c r="PLM111" s="845"/>
      <c r="PLN111" s="853"/>
      <c r="PLO111" s="853"/>
      <c r="PLP111" s="964"/>
      <c r="PLQ111" s="845"/>
      <c r="PLR111" s="853"/>
      <c r="PLS111" s="853"/>
      <c r="PLT111" s="964"/>
      <c r="PLU111" s="845"/>
      <c r="PLV111" s="853"/>
      <c r="PLW111" s="853"/>
      <c r="PLX111" s="964"/>
      <c r="PLY111" s="845"/>
      <c r="PLZ111" s="853"/>
      <c r="PMA111" s="853"/>
      <c r="PMB111" s="964"/>
      <c r="PMC111" s="845"/>
      <c r="PMD111" s="853"/>
      <c r="PME111" s="853"/>
      <c r="PMF111" s="964"/>
      <c r="PMG111" s="845"/>
      <c r="PMH111" s="853"/>
      <c r="PMI111" s="853"/>
      <c r="PMJ111" s="964"/>
      <c r="PMK111" s="845"/>
      <c r="PML111" s="853"/>
      <c r="PMM111" s="853"/>
      <c r="PMN111" s="964"/>
      <c r="PMO111" s="845"/>
      <c r="PMP111" s="853"/>
      <c r="PMQ111" s="853"/>
      <c r="PMR111" s="964"/>
      <c r="PMS111" s="845"/>
      <c r="PMT111" s="853"/>
      <c r="PMU111" s="853"/>
      <c r="PMV111" s="964"/>
      <c r="PMW111" s="845"/>
      <c r="PMX111" s="853"/>
      <c r="PMY111" s="853"/>
      <c r="PMZ111" s="964"/>
      <c r="PNA111" s="845"/>
      <c r="PNB111" s="853"/>
      <c r="PNC111" s="853"/>
      <c r="PND111" s="964"/>
      <c r="PNE111" s="845"/>
      <c r="PNF111" s="853"/>
      <c r="PNG111" s="853"/>
      <c r="PNH111" s="964"/>
      <c r="PNI111" s="845"/>
      <c r="PNJ111" s="853"/>
      <c r="PNK111" s="853"/>
      <c r="PNL111" s="964"/>
      <c r="PNM111" s="845"/>
      <c r="PNN111" s="853"/>
      <c r="PNO111" s="853"/>
      <c r="PNP111" s="964"/>
      <c r="PNQ111" s="845"/>
      <c r="PNR111" s="853"/>
      <c r="PNS111" s="853"/>
      <c r="PNT111" s="964"/>
      <c r="PNU111" s="845"/>
      <c r="PNV111" s="853"/>
      <c r="PNW111" s="853"/>
      <c r="PNX111" s="964"/>
      <c r="PNY111" s="845"/>
      <c r="PNZ111" s="853"/>
      <c r="POA111" s="853"/>
      <c r="POB111" s="964"/>
      <c r="POC111" s="845"/>
      <c r="POD111" s="853"/>
      <c r="POE111" s="853"/>
      <c r="POF111" s="964"/>
      <c r="POG111" s="845"/>
      <c r="POH111" s="853"/>
      <c r="POI111" s="853"/>
      <c r="POJ111" s="964"/>
      <c r="POK111" s="845"/>
      <c r="POL111" s="853"/>
      <c r="POM111" s="853"/>
      <c r="PON111" s="964"/>
      <c r="POO111" s="845"/>
      <c r="POP111" s="853"/>
      <c r="POQ111" s="853"/>
      <c r="POR111" s="964"/>
      <c r="POS111" s="845"/>
      <c r="POT111" s="853"/>
      <c r="POU111" s="853"/>
      <c r="POV111" s="964"/>
      <c r="POW111" s="845"/>
      <c r="POX111" s="853"/>
      <c r="POY111" s="853"/>
      <c r="POZ111" s="964"/>
      <c r="PPA111" s="845"/>
      <c r="PPB111" s="853"/>
      <c r="PPC111" s="853"/>
      <c r="PPD111" s="964"/>
      <c r="PPE111" s="845"/>
      <c r="PPF111" s="853"/>
      <c r="PPG111" s="853"/>
      <c r="PPH111" s="964"/>
      <c r="PPI111" s="845"/>
      <c r="PPJ111" s="853"/>
      <c r="PPK111" s="853"/>
      <c r="PPL111" s="964"/>
      <c r="PPM111" s="845"/>
      <c r="PPN111" s="853"/>
      <c r="PPO111" s="853"/>
      <c r="PPP111" s="964"/>
      <c r="PPQ111" s="845"/>
      <c r="PPR111" s="853"/>
      <c r="PPS111" s="853"/>
      <c r="PPT111" s="964"/>
      <c r="PPU111" s="845"/>
      <c r="PPV111" s="853"/>
      <c r="PPW111" s="853"/>
      <c r="PPX111" s="964"/>
      <c r="PPY111" s="845"/>
      <c r="PPZ111" s="853"/>
      <c r="PQA111" s="853"/>
      <c r="PQB111" s="964"/>
      <c r="PQC111" s="845"/>
      <c r="PQD111" s="853"/>
      <c r="PQE111" s="853"/>
      <c r="PQF111" s="964"/>
      <c r="PQG111" s="845"/>
      <c r="PQH111" s="853"/>
      <c r="PQI111" s="853"/>
      <c r="PQJ111" s="964"/>
      <c r="PQK111" s="845"/>
      <c r="PQL111" s="853"/>
      <c r="PQM111" s="853"/>
      <c r="PQN111" s="964"/>
      <c r="PQO111" s="845"/>
      <c r="PQP111" s="853"/>
      <c r="PQQ111" s="853"/>
      <c r="PQR111" s="964"/>
      <c r="PQS111" s="845"/>
      <c r="PQT111" s="853"/>
      <c r="PQU111" s="853"/>
      <c r="PQV111" s="964"/>
      <c r="PQW111" s="845"/>
      <c r="PQX111" s="853"/>
      <c r="PQY111" s="853"/>
      <c r="PQZ111" s="964"/>
      <c r="PRA111" s="845"/>
      <c r="PRB111" s="853"/>
      <c r="PRC111" s="853"/>
      <c r="PRD111" s="964"/>
      <c r="PRE111" s="845"/>
      <c r="PRF111" s="853"/>
      <c r="PRG111" s="853"/>
      <c r="PRH111" s="964"/>
      <c r="PRI111" s="845"/>
      <c r="PRJ111" s="853"/>
      <c r="PRK111" s="853"/>
      <c r="PRL111" s="964"/>
      <c r="PRM111" s="845"/>
      <c r="PRN111" s="853"/>
      <c r="PRO111" s="853"/>
      <c r="PRP111" s="964"/>
      <c r="PRQ111" s="845"/>
      <c r="PRR111" s="853"/>
      <c r="PRS111" s="853"/>
      <c r="PRT111" s="964"/>
      <c r="PRU111" s="845"/>
      <c r="PRV111" s="853"/>
      <c r="PRW111" s="853"/>
      <c r="PRX111" s="964"/>
      <c r="PRY111" s="845"/>
      <c r="PRZ111" s="853"/>
      <c r="PSA111" s="853"/>
      <c r="PSB111" s="964"/>
      <c r="PSC111" s="845"/>
      <c r="PSD111" s="853"/>
      <c r="PSE111" s="853"/>
      <c r="PSF111" s="964"/>
      <c r="PSG111" s="845"/>
      <c r="PSH111" s="853"/>
      <c r="PSI111" s="853"/>
      <c r="PSJ111" s="964"/>
      <c r="PSK111" s="845"/>
      <c r="PSL111" s="853"/>
      <c r="PSM111" s="853"/>
      <c r="PSN111" s="964"/>
      <c r="PSO111" s="845"/>
      <c r="PSP111" s="853"/>
      <c r="PSQ111" s="853"/>
      <c r="PSR111" s="964"/>
      <c r="PSS111" s="845"/>
      <c r="PST111" s="853"/>
      <c r="PSU111" s="853"/>
      <c r="PSV111" s="964"/>
      <c r="PSW111" s="845"/>
      <c r="PSX111" s="853"/>
      <c r="PSY111" s="853"/>
      <c r="PSZ111" s="964"/>
      <c r="PTA111" s="845"/>
      <c r="PTB111" s="853"/>
      <c r="PTC111" s="853"/>
      <c r="PTD111" s="964"/>
      <c r="PTE111" s="845"/>
      <c r="PTF111" s="853"/>
      <c r="PTG111" s="853"/>
      <c r="PTH111" s="964"/>
      <c r="PTI111" s="845"/>
      <c r="PTJ111" s="853"/>
      <c r="PTK111" s="853"/>
      <c r="PTL111" s="964"/>
      <c r="PTM111" s="845"/>
      <c r="PTN111" s="853"/>
      <c r="PTO111" s="853"/>
      <c r="PTP111" s="964"/>
      <c r="PTQ111" s="845"/>
      <c r="PTR111" s="853"/>
      <c r="PTS111" s="853"/>
      <c r="PTT111" s="964"/>
      <c r="PTU111" s="845"/>
      <c r="PTV111" s="853"/>
      <c r="PTW111" s="853"/>
      <c r="PTX111" s="964"/>
      <c r="PTY111" s="845"/>
      <c r="PTZ111" s="853"/>
      <c r="PUA111" s="853"/>
      <c r="PUB111" s="964"/>
      <c r="PUC111" s="845"/>
      <c r="PUD111" s="853"/>
      <c r="PUE111" s="853"/>
      <c r="PUF111" s="964"/>
      <c r="PUG111" s="845"/>
      <c r="PUH111" s="853"/>
      <c r="PUI111" s="853"/>
      <c r="PUJ111" s="964"/>
      <c r="PUK111" s="845"/>
      <c r="PUL111" s="853"/>
      <c r="PUM111" s="853"/>
      <c r="PUN111" s="964"/>
      <c r="PUO111" s="845"/>
      <c r="PUP111" s="853"/>
      <c r="PUQ111" s="853"/>
      <c r="PUR111" s="964"/>
      <c r="PUS111" s="845"/>
      <c r="PUT111" s="853"/>
      <c r="PUU111" s="853"/>
      <c r="PUV111" s="964"/>
      <c r="PUW111" s="845"/>
      <c r="PUX111" s="853"/>
      <c r="PUY111" s="853"/>
      <c r="PUZ111" s="964"/>
      <c r="PVA111" s="845"/>
      <c r="PVB111" s="853"/>
      <c r="PVC111" s="853"/>
      <c r="PVD111" s="964"/>
      <c r="PVE111" s="845"/>
      <c r="PVF111" s="853"/>
      <c r="PVG111" s="853"/>
      <c r="PVH111" s="964"/>
      <c r="PVI111" s="845"/>
      <c r="PVJ111" s="853"/>
      <c r="PVK111" s="853"/>
      <c r="PVL111" s="964"/>
      <c r="PVM111" s="845"/>
      <c r="PVN111" s="853"/>
      <c r="PVO111" s="853"/>
      <c r="PVP111" s="964"/>
      <c r="PVQ111" s="845"/>
      <c r="PVR111" s="853"/>
      <c r="PVS111" s="853"/>
      <c r="PVT111" s="964"/>
      <c r="PVU111" s="845"/>
      <c r="PVV111" s="853"/>
      <c r="PVW111" s="853"/>
      <c r="PVX111" s="964"/>
      <c r="PVY111" s="845"/>
      <c r="PVZ111" s="853"/>
      <c r="PWA111" s="853"/>
      <c r="PWB111" s="964"/>
      <c r="PWC111" s="845"/>
      <c r="PWD111" s="853"/>
      <c r="PWE111" s="853"/>
      <c r="PWF111" s="964"/>
      <c r="PWG111" s="845"/>
      <c r="PWH111" s="853"/>
      <c r="PWI111" s="853"/>
      <c r="PWJ111" s="964"/>
      <c r="PWK111" s="845"/>
      <c r="PWL111" s="853"/>
      <c r="PWM111" s="853"/>
      <c r="PWN111" s="964"/>
      <c r="PWO111" s="845"/>
      <c r="PWP111" s="853"/>
      <c r="PWQ111" s="853"/>
      <c r="PWR111" s="964"/>
      <c r="PWS111" s="845"/>
      <c r="PWT111" s="853"/>
      <c r="PWU111" s="853"/>
      <c r="PWV111" s="964"/>
      <c r="PWW111" s="845"/>
      <c r="PWX111" s="853"/>
      <c r="PWY111" s="853"/>
      <c r="PWZ111" s="964"/>
      <c r="PXA111" s="845"/>
      <c r="PXB111" s="853"/>
      <c r="PXC111" s="853"/>
      <c r="PXD111" s="964"/>
      <c r="PXE111" s="845"/>
      <c r="PXF111" s="853"/>
      <c r="PXG111" s="853"/>
      <c r="PXH111" s="964"/>
      <c r="PXI111" s="845"/>
      <c r="PXJ111" s="853"/>
      <c r="PXK111" s="853"/>
      <c r="PXL111" s="964"/>
      <c r="PXM111" s="845"/>
      <c r="PXN111" s="853"/>
      <c r="PXO111" s="853"/>
      <c r="PXP111" s="964"/>
      <c r="PXQ111" s="845"/>
      <c r="PXR111" s="853"/>
      <c r="PXS111" s="853"/>
      <c r="PXT111" s="964"/>
      <c r="PXU111" s="845"/>
      <c r="PXV111" s="853"/>
      <c r="PXW111" s="853"/>
      <c r="PXX111" s="964"/>
      <c r="PXY111" s="845"/>
      <c r="PXZ111" s="853"/>
      <c r="PYA111" s="853"/>
      <c r="PYB111" s="964"/>
      <c r="PYC111" s="845"/>
      <c r="PYD111" s="853"/>
      <c r="PYE111" s="853"/>
      <c r="PYF111" s="964"/>
      <c r="PYG111" s="845"/>
      <c r="PYH111" s="853"/>
      <c r="PYI111" s="853"/>
      <c r="PYJ111" s="964"/>
      <c r="PYK111" s="845"/>
      <c r="PYL111" s="853"/>
      <c r="PYM111" s="853"/>
      <c r="PYN111" s="964"/>
      <c r="PYO111" s="845"/>
      <c r="PYP111" s="853"/>
      <c r="PYQ111" s="853"/>
      <c r="PYR111" s="964"/>
      <c r="PYS111" s="845"/>
      <c r="PYT111" s="853"/>
      <c r="PYU111" s="853"/>
      <c r="PYV111" s="964"/>
      <c r="PYW111" s="845"/>
      <c r="PYX111" s="853"/>
      <c r="PYY111" s="853"/>
      <c r="PYZ111" s="964"/>
      <c r="PZA111" s="845"/>
      <c r="PZB111" s="853"/>
      <c r="PZC111" s="853"/>
      <c r="PZD111" s="964"/>
      <c r="PZE111" s="845"/>
      <c r="PZF111" s="853"/>
      <c r="PZG111" s="853"/>
      <c r="PZH111" s="964"/>
      <c r="PZI111" s="845"/>
      <c r="PZJ111" s="853"/>
      <c r="PZK111" s="853"/>
      <c r="PZL111" s="964"/>
      <c r="PZM111" s="845"/>
      <c r="PZN111" s="853"/>
      <c r="PZO111" s="853"/>
      <c r="PZP111" s="964"/>
      <c r="PZQ111" s="845"/>
      <c r="PZR111" s="853"/>
      <c r="PZS111" s="853"/>
      <c r="PZT111" s="964"/>
      <c r="PZU111" s="845"/>
      <c r="PZV111" s="853"/>
      <c r="PZW111" s="853"/>
      <c r="PZX111" s="964"/>
      <c r="PZY111" s="845"/>
      <c r="PZZ111" s="853"/>
      <c r="QAA111" s="853"/>
      <c r="QAB111" s="964"/>
      <c r="QAC111" s="845"/>
      <c r="QAD111" s="853"/>
      <c r="QAE111" s="853"/>
      <c r="QAF111" s="964"/>
      <c r="QAG111" s="845"/>
      <c r="QAH111" s="853"/>
      <c r="QAI111" s="853"/>
      <c r="QAJ111" s="964"/>
      <c r="QAK111" s="845"/>
      <c r="QAL111" s="853"/>
      <c r="QAM111" s="853"/>
      <c r="QAN111" s="964"/>
      <c r="QAO111" s="845"/>
      <c r="QAP111" s="853"/>
      <c r="QAQ111" s="853"/>
      <c r="QAR111" s="964"/>
      <c r="QAS111" s="845"/>
      <c r="QAT111" s="853"/>
      <c r="QAU111" s="853"/>
      <c r="QAV111" s="964"/>
      <c r="QAW111" s="845"/>
      <c r="QAX111" s="853"/>
      <c r="QAY111" s="853"/>
      <c r="QAZ111" s="964"/>
      <c r="QBA111" s="845"/>
      <c r="QBB111" s="853"/>
      <c r="QBC111" s="853"/>
      <c r="QBD111" s="964"/>
      <c r="QBE111" s="845"/>
      <c r="QBF111" s="853"/>
      <c r="QBG111" s="853"/>
      <c r="QBH111" s="964"/>
      <c r="QBI111" s="845"/>
      <c r="QBJ111" s="853"/>
      <c r="QBK111" s="853"/>
      <c r="QBL111" s="964"/>
      <c r="QBM111" s="845"/>
      <c r="QBN111" s="853"/>
      <c r="QBO111" s="853"/>
      <c r="QBP111" s="964"/>
      <c r="QBQ111" s="845"/>
      <c r="QBR111" s="853"/>
      <c r="QBS111" s="853"/>
      <c r="QBT111" s="964"/>
      <c r="QBU111" s="845"/>
      <c r="QBV111" s="853"/>
      <c r="QBW111" s="853"/>
      <c r="QBX111" s="964"/>
      <c r="QBY111" s="845"/>
      <c r="QBZ111" s="853"/>
      <c r="QCA111" s="853"/>
      <c r="QCB111" s="964"/>
      <c r="QCC111" s="845"/>
      <c r="QCD111" s="853"/>
      <c r="QCE111" s="853"/>
      <c r="QCF111" s="964"/>
      <c r="QCG111" s="845"/>
      <c r="QCH111" s="853"/>
      <c r="QCI111" s="853"/>
      <c r="QCJ111" s="964"/>
      <c r="QCK111" s="845"/>
      <c r="QCL111" s="853"/>
      <c r="QCM111" s="853"/>
      <c r="QCN111" s="964"/>
      <c r="QCO111" s="845"/>
      <c r="QCP111" s="853"/>
      <c r="QCQ111" s="853"/>
      <c r="QCR111" s="964"/>
      <c r="QCS111" s="845"/>
      <c r="QCT111" s="853"/>
      <c r="QCU111" s="853"/>
      <c r="QCV111" s="964"/>
      <c r="QCW111" s="845"/>
      <c r="QCX111" s="853"/>
      <c r="QCY111" s="853"/>
      <c r="QCZ111" s="964"/>
      <c r="QDA111" s="845"/>
      <c r="QDB111" s="853"/>
      <c r="QDC111" s="853"/>
      <c r="QDD111" s="964"/>
      <c r="QDE111" s="845"/>
      <c r="QDF111" s="853"/>
      <c r="QDG111" s="853"/>
      <c r="QDH111" s="964"/>
      <c r="QDI111" s="845"/>
      <c r="QDJ111" s="853"/>
      <c r="QDK111" s="853"/>
      <c r="QDL111" s="964"/>
      <c r="QDM111" s="845"/>
      <c r="QDN111" s="853"/>
      <c r="QDO111" s="853"/>
      <c r="QDP111" s="964"/>
      <c r="QDQ111" s="845"/>
      <c r="QDR111" s="853"/>
      <c r="QDS111" s="853"/>
      <c r="QDT111" s="964"/>
      <c r="QDU111" s="845"/>
      <c r="QDV111" s="853"/>
      <c r="QDW111" s="853"/>
      <c r="QDX111" s="964"/>
      <c r="QDY111" s="845"/>
      <c r="QDZ111" s="853"/>
      <c r="QEA111" s="853"/>
      <c r="QEB111" s="964"/>
      <c r="QEC111" s="845"/>
      <c r="QED111" s="853"/>
      <c r="QEE111" s="853"/>
      <c r="QEF111" s="964"/>
      <c r="QEG111" s="845"/>
      <c r="QEH111" s="853"/>
      <c r="QEI111" s="853"/>
      <c r="QEJ111" s="964"/>
      <c r="QEK111" s="845"/>
      <c r="QEL111" s="853"/>
      <c r="QEM111" s="853"/>
      <c r="QEN111" s="964"/>
      <c r="QEO111" s="845"/>
      <c r="QEP111" s="853"/>
      <c r="QEQ111" s="853"/>
      <c r="QER111" s="964"/>
      <c r="QES111" s="845"/>
      <c r="QET111" s="853"/>
      <c r="QEU111" s="853"/>
      <c r="QEV111" s="964"/>
      <c r="QEW111" s="845"/>
      <c r="QEX111" s="853"/>
      <c r="QEY111" s="853"/>
      <c r="QEZ111" s="964"/>
      <c r="QFA111" s="845"/>
      <c r="QFB111" s="853"/>
      <c r="QFC111" s="853"/>
      <c r="QFD111" s="964"/>
      <c r="QFE111" s="845"/>
      <c r="QFF111" s="853"/>
      <c r="QFG111" s="853"/>
      <c r="QFH111" s="964"/>
      <c r="QFI111" s="845"/>
      <c r="QFJ111" s="853"/>
      <c r="QFK111" s="853"/>
      <c r="QFL111" s="964"/>
      <c r="QFM111" s="845"/>
      <c r="QFN111" s="853"/>
      <c r="QFO111" s="853"/>
      <c r="QFP111" s="964"/>
      <c r="QFQ111" s="845"/>
      <c r="QFR111" s="853"/>
      <c r="QFS111" s="853"/>
      <c r="QFT111" s="964"/>
      <c r="QFU111" s="845"/>
      <c r="QFV111" s="853"/>
      <c r="QFW111" s="853"/>
      <c r="QFX111" s="964"/>
      <c r="QFY111" s="845"/>
      <c r="QFZ111" s="853"/>
      <c r="QGA111" s="853"/>
      <c r="QGB111" s="964"/>
      <c r="QGC111" s="845"/>
      <c r="QGD111" s="853"/>
      <c r="QGE111" s="853"/>
      <c r="QGF111" s="964"/>
      <c r="QGG111" s="845"/>
      <c r="QGH111" s="853"/>
      <c r="QGI111" s="853"/>
      <c r="QGJ111" s="964"/>
      <c r="QGK111" s="845"/>
      <c r="QGL111" s="853"/>
      <c r="QGM111" s="853"/>
      <c r="QGN111" s="964"/>
      <c r="QGO111" s="845"/>
      <c r="QGP111" s="853"/>
      <c r="QGQ111" s="853"/>
      <c r="QGR111" s="964"/>
      <c r="QGS111" s="845"/>
      <c r="QGT111" s="853"/>
      <c r="QGU111" s="853"/>
      <c r="QGV111" s="964"/>
      <c r="QGW111" s="845"/>
      <c r="QGX111" s="853"/>
      <c r="QGY111" s="853"/>
      <c r="QGZ111" s="964"/>
      <c r="QHA111" s="845"/>
      <c r="QHB111" s="853"/>
      <c r="QHC111" s="853"/>
      <c r="QHD111" s="964"/>
      <c r="QHE111" s="845"/>
      <c r="QHF111" s="853"/>
      <c r="QHG111" s="853"/>
      <c r="QHH111" s="964"/>
      <c r="QHI111" s="845"/>
      <c r="QHJ111" s="853"/>
      <c r="QHK111" s="853"/>
      <c r="QHL111" s="964"/>
      <c r="QHM111" s="845"/>
      <c r="QHN111" s="853"/>
      <c r="QHO111" s="853"/>
      <c r="QHP111" s="964"/>
      <c r="QHQ111" s="845"/>
      <c r="QHR111" s="853"/>
      <c r="QHS111" s="853"/>
      <c r="QHT111" s="964"/>
      <c r="QHU111" s="845"/>
      <c r="QHV111" s="853"/>
      <c r="QHW111" s="853"/>
      <c r="QHX111" s="964"/>
      <c r="QHY111" s="845"/>
      <c r="QHZ111" s="853"/>
      <c r="QIA111" s="853"/>
      <c r="QIB111" s="964"/>
      <c r="QIC111" s="845"/>
      <c r="QID111" s="853"/>
      <c r="QIE111" s="853"/>
      <c r="QIF111" s="964"/>
      <c r="QIG111" s="845"/>
      <c r="QIH111" s="853"/>
      <c r="QII111" s="853"/>
      <c r="QIJ111" s="964"/>
      <c r="QIK111" s="845"/>
      <c r="QIL111" s="853"/>
      <c r="QIM111" s="853"/>
      <c r="QIN111" s="964"/>
      <c r="QIO111" s="845"/>
      <c r="QIP111" s="853"/>
      <c r="QIQ111" s="853"/>
      <c r="QIR111" s="964"/>
      <c r="QIS111" s="845"/>
      <c r="QIT111" s="853"/>
      <c r="QIU111" s="853"/>
      <c r="QIV111" s="964"/>
      <c r="QIW111" s="845"/>
      <c r="QIX111" s="853"/>
      <c r="QIY111" s="853"/>
      <c r="QIZ111" s="964"/>
      <c r="QJA111" s="845"/>
      <c r="QJB111" s="853"/>
      <c r="QJC111" s="853"/>
      <c r="QJD111" s="964"/>
      <c r="QJE111" s="845"/>
      <c r="QJF111" s="853"/>
      <c r="QJG111" s="853"/>
      <c r="QJH111" s="964"/>
      <c r="QJI111" s="845"/>
      <c r="QJJ111" s="853"/>
      <c r="QJK111" s="853"/>
      <c r="QJL111" s="964"/>
      <c r="QJM111" s="845"/>
      <c r="QJN111" s="853"/>
      <c r="QJO111" s="853"/>
      <c r="QJP111" s="964"/>
      <c r="QJQ111" s="845"/>
      <c r="QJR111" s="853"/>
      <c r="QJS111" s="853"/>
      <c r="QJT111" s="964"/>
      <c r="QJU111" s="845"/>
      <c r="QJV111" s="853"/>
      <c r="QJW111" s="853"/>
      <c r="QJX111" s="964"/>
      <c r="QJY111" s="845"/>
      <c r="QJZ111" s="853"/>
      <c r="QKA111" s="853"/>
      <c r="QKB111" s="964"/>
      <c r="QKC111" s="845"/>
      <c r="QKD111" s="853"/>
      <c r="QKE111" s="853"/>
      <c r="QKF111" s="964"/>
      <c r="QKG111" s="845"/>
      <c r="QKH111" s="853"/>
      <c r="QKI111" s="853"/>
      <c r="QKJ111" s="964"/>
      <c r="QKK111" s="845"/>
      <c r="QKL111" s="853"/>
      <c r="QKM111" s="853"/>
      <c r="QKN111" s="964"/>
      <c r="QKO111" s="845"/>
      <c r="QKP111" s="853"/>
      <c r="QKQ111" s="853"/>
      <c r="QKR111" s="964"/>
      <c r="QKS111" s="845"/>
      <c r="QKT111" s="853"/>
      <c r="QKU111" s="853"/>
      <c r="QKV111" s="964"/>
      <c r="QKW111" s="845"/>
      <c r="QKX111" s="853"/>
      <c r="QKY111" s="853"/>
      <c r="QKZ111" s="964"/>
      <c r="QLA111" s="845"/>
      <c r="QLB111" s="853"/>
      <c r="QLC111" s="853"/>
      <c r="QLD111" s="964"/>
      <c r="QLE111" s="845"/>
      <c r="QLF111" s="853"/>
      <c r="QLG111" s="853"/>
      <c r="QLH111" s="964"/>
      <c r="QLI111" s="845"/>
      <c r="QLJ111" s="853"/>
      <c r="QLK111" s="853"/>
      <c r="QLL111" s="964"/>
      <c r="QLM111" s="845"/>
      <c r="QLN111" s="853"/>
      <c r="QLO111" s="853"/>
      <c r="QLP111" s="964"/>
      <c r="QLQ111" s="845"/>
      <c r="QLR111" s="853"/>
      <c r="QLS111" s="853"/>
      <c r="QLT111" s="964"/>
      <c r="QLU111" s="845"/>
      <c r="QLV111" s="853"/>
      <c r="QLW111" s="853"/>
      <c r="QLX111" s="964"/>
      <c r="QLY111" s="845"/>
      <c r="QLZ111" s="853"/>
      <c r="QMA111" s="853"/>
      <c r="QMB111" s="964"/>
      <c r="QMC111" s="845"/>
      <c r="QMD111" s="853"/>
      <c r="QME111" s="853"/>
      <c r="QMF111" s="964"/>
      <c r="QMG111" s="845"/>
      <c r="QMH111" s="853"/>
      <c r="QMI111" s="853"/>
      <c r="QMJ111" s="964"/>
      <c r="QMK111" s="845"/>
      <c r="QML111" s="853"/>
      <c r="QMM111" s="853"/>
      <c r="QMN111" s="964"/>
      <c r="QMO111" s="845"/>
      <c r="QMP111" s="853"/>
      <c r="QMQ111" s="853"/>
      <c r="QMR111" s="964"/>
      <c r="QMS111" s="845"/>
      <c r="QMT111" s="853"/>
      <c r="QMU111" s="853"/>
      <c r="QMV111" s="964"/>
      <c r="QMW111" s="845"/>
      <c r="QMX111" s="853"/>
      <c r="QMY111" s="853"/>
      <c r="QMZ111" s="964"/>
      <c r="QNA111" s="845"/>
      <c r="QNB111" s="853"/>
      <c r="QNC111" s="853"/>
      <c r="QND111" s="964"/>
      <c r="QNE111" s="845"/>
      <c r="QNF111" s="853"/>
      <c r="QNG111" s="853"/>
      <c r="QNH111" s="964"/>
      <c r="QNI111" s="845"/>
      <c r="QNJ111" s="853"/>
      <c r="QNK111" s="853"/>
      <c r="QNL111" s="964"/>
      <c r="QNM111" s="845"/>
      <c r="QNN111" s="853"/>
      <c r="QNO111" s="853"/>
      <c r="QNP111" s="964"/>
      <c r="QNQ111" s="845"/>
      <c r="QNR111" s="853"/>
      <c r="QNS111" s="853"/>
      <c r="QNT111" s="964"/>
      <c r="QNU111" s="845"/>
      <c r="QNV111" s="853"/>
      <c r="QNW111" s="853"/>
      <c r="QNX111" s="964"/>
      <c r="QNY111" s="845"/>
      <c r="QNZ111" s="853"/>
      <c r="QOA111" s="853"/>
      <c r="QOB111" s="964"/>
      <c r="QOC111" s="845"/>
      <c r="QOD111" s="853"/>
      <c r="QOE111" s="853"/>
      <c r="QOF111" s="964"/>
      <c r="QOG111" s="845"/>
      <c r="QOH111" s="853"/>
      <c r="QOI111" s="853"/>
      <c r="QOJ111" s="964"/>
      <c r="QOK111" s="845"/>
      <c r="QOL111" s="853"/>
      <c r="QOM111" s="853"/>
      <c r="QON111" s="964"/>
      <c r="QOO111" s="845"/>
      <c r="QOP111" s="853"/>
      <c r="QOQ111" s="853"/>
      <c r="QOR111" s="964"/>
      <c r="QOS111" s="845"/>
      <c r="QOT111" s="853"/>
      <c r="QOU111" s="853"/>
      <c r="QOV111" s="964"/>
      <c r="QOW111" s="845"/>
      <c r="QOX111" s="853"/>
      <c r="QOY111" s="853"/>
      <c r="QOZ111" s="964"/>
      <c r="QPA111" s="845"/>
      <c r="QPB111" s="853"/>
      <c r="QPC111" s="853"/>
      <c r="QPD111" s="964"/>
      <c r="QPE111" s="845"/>
      <c r="QPF111" s="853"/>
      <c r="QPG111" s="853"/>
      <c r="QPH111" s="964"/>
      <c r="QPI111" s="845"/>
      <c r="QPJ111" s="853"/>
      <c r="QPK111" s="853"/>
      <c r="QPL111" s="964"/>
      <c r="QPM111" s="845"/>
      <c r="QPN111" s="853"/>
      <c r="QPO111" s="853"/>
      <c r="QPP111" s="964"/>
      <c r="QPQ111" s="845"/>
      <c r="QPR111" s="853"/>
      <c r="QPS111" s="853"/>
      <c r="QPT111" s="964"/>
      <c r="QPU111" s="845"/>
      <c r="QPV111" s="853"/>
      <c r="QPW111" s="853"/>
      <c r="QPX111" s="964"/>
      <c r="QPY111" s="845"/>
      <c r="QPZ111" s="853"/>
      <c r="QQA111" s="853"/>
      <c r="QQB111" s="964"/>
      <c r="QQC111" s="845"/>
      <c r="QQD111" s="853"/>
      <c r="QQE111" s="853"/>
      <c r="QQF111" s="964"/>
      <c r="QQG111" s="845"/>
      <c r="QQH111" s="853"/>
      <c r="QQI111" s="853"/>
      <c r="QQJ111" s="964"/>
      <c r="QQK111" s="845"/>
      <c r="QQL111" s="853"/>
      <c r="QQM111" s="853"/>
      <c r="QQN111" s="964"/>
      <c r="QQO111" s="845"/>
      <c r="QQP111" s="853"/>
      <c r="QQQ111" s="853"/>
      <c r="QQR111" s="964"/>
      <c r="QQS111" s="845"/>
      <c r="QQT111" s="853"/>
      <c r="QQU111" s="853"/>
      <c r="QQV111" s="964"/>
      <c r="QQW111" s="845"/>
      <c r="QQX111" s="853"/>
      <c r="QQY111" s="853"/>
      <c r="QQZ111" s="964"/>
      <c r="QRA111" s="845"/>
      <c r="QRB111" s="853"/>
      <c r="QRC111" s="853"/>
      <c r="QRD111" s="964"/>
      <c r="QRE111" s="845"/>
      <c r="QRF111" s="853"/>
      <c r="QRG111" s="853"/>
      <c r="QRH111" s="964"/>
      <c r="QRI111" s="845"/>
      <c r="QRJ111" s="853"/>
      <c r="QRK111" s="853"/>
      <c r="QRL111" s="964"/>
      <c r="QRM111" s="845"/>
      <c r="QRN111" s="853"/>
      <c r="QRO111" s="853"/>
      <c r="QRP111" s="964"/>
      <c r="QRQ111" s="845"/>
      <c r="QRR111" s="853"/>
      <c r="QRS111" s="853"/>
      <c r="QRT111" s="964"/>
      <c r="QRU111" s="845"/>
      <c r="QRV111" s="853"/>
      <c r="QRW111" s="853"/>
      <c r="QRX111" s="964"/>
      <c r="QRY111" s="845"/>
      <c r="QRZ111" s="853"/>
      <c r="QSA111" s="853"/>
      <c r="QSB111" s="964"/>
      <c r="QSC111" s="845"/>
      <c r="QSD111" s="853"/>
      <c r="QSE111" s="853"/>
      <c r="QSF111" s="964"/>
      <c r="QSG111" s="845"/>
      <c r="QSH111" s="853"/>
      <c r="QSI111" s="853"/>
      <c r="QSJ111" s="964"/>
      <c r="QSK111" s="845"/>
      <c r="QSL111" s="853"/>
      <c r="QSM111" s="853"/>
      <c r="QSN111" s="964"/>
      <c r="QSO111" s="845"/>
      <c r="QSP111" s="853"/>
      <c r="QSQ111" s="853"/>
      <c r="QSR111" s="964"/>
      <c r="QSS111" s="845"/>
      <c r="QST111" s="853"/>
      <c r="QSU111" s="853"/>
      <c r="QSV111" s="964"/>
      <c r="QSW111" s="845"/>
      <c r="QSX111" s="853"/>
      <c r="QSY111" s="853"/>
      <c r="QSZ111" s="964"/>
      <c r="QTA111" s="845"/>
      <c r="QTB111" s="853"/>
      <c r="QTC111" s="853"/>
      <c r="QTD111" s="964"/>
      <c r="QTE111" s="845"/>
      <c r="QTF111" s="853"/>
      <c r="QTG111" s="853"/>
      <c r="QTH111" s="964"/>
      <c r="QTI111" s="845"/>
      <c r="QTJ111" s="853"/>
      <c r="QTK111" s="853"/>
      <c r="QTL111" s="964"/>
      <c r="QTM111" s="845"/>
      <c r="QTN111" s="853"/>
      <c r="QTO111" s="853"/>
      <c r="QTP111" s="964"/>
      <c r="QTQ111" s="845"/>
      <c r="QTR111" s="853"/>
      <c r="QTS111" s="853"/>
      <c r="QTT111" s="964"/>
      <c r="QTU111" s="845"/>
      <c r="QTV111" s="853"/>
      <c r="QTW111" s="853"/>
      <c r="QTX111" s="964"/>
      <c r="QTY111" s="845"/>
      <c r="QTZ111" s="853"/>
      <c r="QUA111" s="853"/>
      <c r="QUB111" s="964"/>
      <c r="QUC111" s="845"/>
      <c r="QUD111" s="853"/>
      <c r="QUE111" s="853"/>
      <c r="QUF111" s="964"/>
      <c r="QUG111" s="845"/>
      <c r="QUH111" s="853"/>
      <c r="QUI111" s="853"/>
      <c r="QUJ111" s="964"/>
      <c r="QUK111" s="845"/>
      <c r="QUL111" s="853"/>
      <c r="QUM111" s="853"/>
      <c r="QUN111" s="964"/>
      <c r="QUO111" s="845"/>
      <c r="QUP111" s="853"/>
      <c r="QUQ111" s="853"/>
      <c r="QUR111" s="964"/>
      <c r="QUS111" s="845"/>
      <c r="QUT111" s="853"/>
      <c r="QUU111" s="853"/>
      <c r="QUV111" s="964"/>
      <c r="QUW111" s="845"/>
      <c r="QUX111" s="853"/>
      <c r="QUY111" s="853"/>
      <c r="QUZ111" s="964"/>
      <c r="QVA111" s="845"/>
      <c r="QVB111" s="853"/>
      <c r="QVC111" s="853"/>
      <c r="QVD111" s="964"/>
      <c r="QVE111" s="845"/>
      <c r="QVF111" s="853"/>
      <c r="QVG111" s="853"/>
      <c r="QVH111" s="964"/>
      <c r="QVI111" s="845"/>
      <c r="QVJ111" s="853"/>
      <c r="QVK111" s="853"/>
      <c r="QVL111" s="964"/>
      <c r="QVM111" s="845"/>
      <c r="QVN111" s="853"/>
      <c r="QVO111" s="853"/>
      <c r="QVP111" s="964"/>
      <c r="QVQ111" s="845"/>
      <c r="QVR111" s="853"/>
      <c r="QVS111" s="853"/>
      <c r="QVT111" s="964"/>
      <c r="QVU111" s="845"/>
      <c r="QVV111" s="853"/>
      <c r="QVW111" s="853"/>
      <c r="QVX111" s="964"/>
      <c r="QVY111" s="845"/>
      <c r="QVZ111" s="853"/>
      <c r="QWA111" s="853"/>
      <c r="QWB111" s="964"/>
      <c r="QWC111" s="845"/>
      <c r="QWD111" s="853"/>
      <c r="QWE111" s="853"/>
      <c r="QWF111" s="964"/>
      <c r="QWG111" s="845"/>
      <c r="QWH111" s="853"/>
      <c r="QWI111" s="853"/>
      <c r="QWJ111" s="964"/>
      <c r="QWK111" s="845"/>
      <c r="QWL111" s="853"/>
      <c r="QWM111" s="853"/>
      <c r="QWN111" s="964"/>
      <c r="QWO111" s="845"/>
      <c r="QWP111" s="853"/>
      <c r="QWQ111" s="853"/>
      <c r="QWR111" s="964"/>
      <c r="QWS111" s="845"/>
      <c r="QWT111" s="853"/>
      <c r="QWU111" s="853"/>
      <c r="QWV111" s="964"/>
      <c r="QWW111" s="845"/>
      <c r="QWX111" s="853"/>
      <c r="QWY111" s="853"/>
      <c r="QWZ111" s="964"/>
      <c r="QXA111" s="845"/>
      <c r="QXB111" s="853"/>
      <c r="QXC111" s="853"/>
      <c r="QXD111" s="964"/>
      <c r="QXE111" s="845"/>
      <c r="QXF111" s="853"/>
      <c r="QXG111" s="853"/>
      <c r="QXH111" s="964"/>
      <c r="QXI111" s="845"/>
      <c r="QXJ111" s="853"/>
      <c r="QXK111" s="853"/>
      <c r="QXL111" s="964"/>
      <c r="QXM111" s="845"/>
      <c r="QXN111" s="853"/>
      <c r="QXO111" s="853"/>
      <c r="QXP111" s="964"/>
      <c r="QXQ111" s="845"/>
      <c r="QXR111" s="853"/>
      <c r="QXS111" s="853"/>
      <c r="QXT111" s="964"/>
      <c r="QXU111" s="845"/>
      <c r="QXV111" s="853"/>
      <c r="QXW111" s="853"/>
      <c r="QXX111" s="964"/>
      <c r="QXY111" s="845"/>
      <c r="QXZ111" s="853"/>
      <c r="QYA111" s="853"/>
      <c r="QYB111" s="964"/>
      <c r="QYC111" s="845"/>
      <c r="QYD111" s="853"/>
      <c r="QYE111" s="853"/>
      <c r="QYF111" s="964"/>
      <c r="QYG111" s="845"/>
      <c r="QYH111" s="853"/>
      <c r="QYI111" s="853"/>
      <c r="QYJ111" s="964"/>
      <c r="QYK111" s="845"/>
      <c r="QYL111" s="853"/>
      <c r="QYM111" s="853"/>
      <c r="QYN111" s="964"/>
      <c r="QYO111" s="845"/>
      <c r="QYP111" s="853"/>
      <c r="QYQ111" s="853"/>
      <c r="QYR111" s="964"/>
      <c r="QYS111" s="845"/>
      <c r="QYT111" s="853"/>
      <c r="QYU111" s="853"/>
      <c r="QYV111" s="964"/>
      <c r="QYW111" s="845"/>
      <c r="QYX111" s="853"/>
      <c r="QYY111" s="853"/>
      <c r="QYZ111" s="964"/>
      <c r="QZA111" s="845"/>
      <c r="QZB111" s="853"/>
      <c r="QZC111" s="853"/>
      <c r="QZD111" s="964"/>
      <c r="QZE111" s="845"/>
      <c r="QZF111" s="853"/>
      <c r="QZG111" s="853"/>
      <c r="QZH111" s="964"/>
      <c r="QZI111" s="845"/>
      <c r="QZJ111" s="853"/>
      <c r="QZK111" s="853"/>
      <c r="QZL111" s="964"/>
      <c r="QZM111" s="845"/>
      <c r="QZN111" s="853"/>
      <c r="QZO111" s="853"/>
      <c r="QZP111" s="964"/>
      <c r="QZQ111" s="845"/>
      <c r="QZR111" s="853"/>
      <c r="QZS111" s="853"/>
      <c r="QZT111" s="964"/>
      <c r="QZU111" s="845"/>
      <c r="QZV111" s="853"/>
      <c r="QZW111" s="853"/>
      <c r="QZX111" s="964"/>
      <c r="QZY111" s="845"/>
      <c r="QZZ111" s="853"/>
      <c r="RAA111" s="853"/>
      <c r="RAB111" s="964"/>
      <c r="RAC111" s="845"/>
      <c r="RAD111" s="853"/>
      <c r="RAE111" s="853"/>
      <c r="RAF111" s="964"/>
      <c r="RAG111" s="845"/>
      <c r="RAH111" s="853"/>
      <c r="RAI111" s="853"/>
      <c r="RAJ111" s="964"/>
      <c r="RAK111" s="845"/>
      <c r="RAL111" s="853"/>
      <c r="RAM111" s="853"/>
      <c r="RAN111" s="964"/>
      <c r="RAO111" s="845"/>
      <c r="RAP111" s="853"/>
      <c r="RAQ111" s="853"/>
      <c r="RAR111" s="964"/>
      <c r="RAS111" s="845"/>
      <c r="RAT111" s="853"/>
      <c r="RAU111" s="853"/>
      <c r="RAV111" s="964"/>
      <c r="RAW111" s="845"/>
      <c r="RAX111" s="853"/>
      <c r="RAY111" s="853"/>
      <c r="RAZ111" s="964"/>
      <c r="RBA111" s="845"/>
      <c r="RBB111" s="853"/>
      <c r="RBC111" s="853"/>
      <c r="RBD111" s="964"/>
      <c r="RBE111" s="845"/>
      <c r="RBF111" s="853"/>
      <c r="RBG111" s="853"/>
      <c r="RBH111" s="964"/>
      <c r="RBI111" s="845"/>
      <c r="RBJ111" s="853"/>
      <c r="RBK111" s="853"/>
      <c r="RBL111" s="964"/>
      <c r="RBM111" s="845"/>
      <c r="RBN111" s="853"/>
      <c r="RBO111" s="853"/>
      <c r="RBP111" s="964"/>
      <c r="RBQ111" s="845"/>
      <c r="RBR111" s="853"/>
      <c r="RBS111" s="853"/>
      <c r="RBT111" s="964"/>
      <c r="RBU111" s="845"/>
      <c r="RBV111" s="853"/>
      <c r="RBW111" s="853"/>
      <c r="RBX111" s="964"/>
      <c r="RBY111" s="845"/>
      <c r="RBZ111" s="853"/>
      <c r="RCA111" s="853"/>
      <c r="RCB111" s="964"/>
      <c r="RCC111" s="845"/>
      <c r="RCD111" s="853"/>
      <c r="RCE111" s="853"/>
      <c r="RCF111" s="964"/>
      <c r="RCG111" s="845"/>
      <c r="RCH111" s="853"/>
      <c r="RCI111" s="853"/>
      <c r="RCJ111" s="964"/>
      <c r="RCK111" s="845"/>
      <c r="RCL111" s="853"/>
      <c r="RCM111" s="853"/>
      <c r="RCN111" s="964"/>
      <c r="RCO111" s="845"/>
      <c r="RCP111" s="853"/>
      <c r="RCQ111" s="853"/>
      <c r="RCR111" s="964"/>
      <c r="RCS111" s="845"/>
      <c r="RCT111" s="853"/>
      <c r="RCU111" s="853"/>
      <c r="RCV111" s="964"/>
      <c r="RCW111" s="845"/>
      <c r="RCX111" s="853"/>
      <c r="RCY111" s="853"/>
      <c r="RCZ111" s="964"/>
      <c r="RDA111" s="845"/>
      <c r="RDB111" s="853"/>
      <c r="RDC111" s="853"/>
      <c r="RDD111" s="964"/>
      <c r="RDE111" s="845"/>
      <c r="RDF111" s="853"/>
      <c r="RDG111" s="853"/>
      <c r="RDH111" s="964"/>
      <c r="RDI111" s="845"/>
      <c r="RDJ111" s="853"/>
      <c r="RDK111" s="853"/>
      <c r="RDL111" s="964"/>
      <c r="RDM111" s="845"/>
      <c r="RDN111" s="853"/>
      <c r="RDO111" s="853"/>
      <c r="RDP111" s="964"/>
      <c r="RDQ111" s="845"/>
      <c r="RDR111" s="853"/>
      <c r="RDS111" s="853"/>
      <c r="RDT111" s="964"/>
      <c r="RDU111" s="845"/>
      <c r="RDV111" s="853"/>
      <c r="RDW111" s="853"/>
      <c r="RDX111" s="964"/>
      <c r="RDY111" s="845"/>
      <c r="RDZ111" s="853"/>
      <c r="REA111" s="853"/>
      <c r="REB111" s="964"/>
      <c r="REC111" s="845"/>
      <c r="RED111" s="853"/>
      <c r="REE111" s="853"/>
      <c r="REF111" s="964"/>
      <c r="REG111" s="845"/>
      <c r="REH111" s="853"/>
      <c r="REI111" s="853"/>
      <c r="REJ111" s="964"/>
      <c r="REK111" s="845"/>
      <c r="REL111" s="853"/>
      <c r="REM111" s="853"/>
      <c r="REN111" s="964"/>
      <c r="REO111" s="845"/>
      <c r="REP111" s="853"/>
      <c r="REQ111" s="853"/>
      <c r="RER111" s="964"/>
      <c r="RES111" s="845"/>
      <c r="RET111" s="853"/>
      <c r="REU111" s="853"/>
      <c r="REV111" s="964"/>
      <c r="REW111" s="845"/>
      <c r="REX111" s="853"/>
      <c r="REY111" s="853"/>
      <c r="REZ111" s="964"/>
      <c r="RFA111" s="845"/>
      <c r="RFB111" s="853"/>
      <c r="RFC111" s="853"/>
      <c r="RFD111" s="964"/>
      <c r="RFE111" s="845"/>
      <c r="RFF111" s="853"/>
      <c r="RFG111" s="853"/>
      <c r="RFH111" s="964"/>
      <c r="RFI111" s="845"/>
      <c r="RFJ111" s="853"/>
      <c r="RFK111" s="853"/>
      <c r="RFL111" s="964"/>
      <c r="RFM111" s="845"/>
      <c r="RFN111" s="853"/>
      <c r="RFO111" s="853"/>
      <c r="RFP111" s="964"/>
      <c r="RFQ111" s="845"/>
      <c r="RFR111" s="853"/>
      <c r="RFS111" s="853"/>
      <c r="RFT111" s="964"/>
      <c r="RFU111" s="845"/>
      <c r="RFV111" s="853"/>
      <c r="RFW111" s="853"/>
      <c r="RFX111" s="964"/>
      <c r="RFY111" s="845"/>
      <c r="RFZ111" s="853"/>
      <c r="RGA111" s="853"/>
      <c r="RGB111" s="964"/>
      <c r="RGC111" s="845"/>
      <c r="RGD111" s="853"/>
      <c r="RGE111" s="853"/>
      <c r="RGF111" s="964"/>
      <c r="RGG111" s="845"/>
      <c r="RGH111" s="853"/>
      <c r="RGI111" s="853"/>
      <c r="RGJ111" s="964"/>
      <c r="RGK111" s="845"/>
      <c r="RGL111" s="853"/>
      <c r="RGM111" s="853"/>
      <c r="RGN111" s="964"/>
      <c r="RGO111" s="845"/>
      <c r="RGP111" s="853"/>
      <c r="RGQ111" s="853"/>
      <c r="RGR111" s="964"/>
      <c r="RGS111" s="845"/>
      <c r="RGT111" s="853"/>
      <c r="RGU111" s="853"/>
      <c r="RGV111" s="964"/>
      <c r="RGW111" s="845"/>
      <c r="RGX111" s="853"/>
      <c r="RGY111" s="853"/>
      <c r="RGZ111" s="964"/>
      <c r="RHA111" s="845"/>
      <c r="RHB111" s="853"/>
      <c r="RHC111" s="853"/>
      <c r="RHD111" s="964"/>
      <c r="RHE111" s="845"/>
      <c r="RHF111" s="853"/>
      <c r="RHG111" s="853"/>
      <c r="RHH111" s="964"/>
      <c r="RHI111" s="845"/>
      <c r="RHJ111" s="853"/>
      <c r="RHK111" s="853"/>
      <c r="RHL111" s="964"/>
      <c r="RHM111" s="845"/>
      <c r="RHN111" s="853"/>
      <c r="RHO111" s="853"/>
      <c r="RHP111" s="964"/>
      <c r="RHQ111" s="845"/>
      <c r="RHR111" s="853"/>
      <c r="RHS111" s="853"/>
      <c r="RHT111" s="964"/>
      <c r="RHU111" s="845"/>
      <c r="RHV111" s="853"/>
      <c r="RHW111" s="853"/>
      <c r="RHX111" s="964"/>
      <c r="RHY111" s="845"/>
      <c r="RHZ111" s="853"/>
      <c r="RIA111" s="853"/>
      <c r="RIB111" s="964"/>
      <c r="RIC111" s="845"/>
      <c r="RID111" s="853"/>
      <c r="RIE111" s="853"/>
      <c r="RIF111" s="964"/>
      <c r="RIG111" s="845"/>
      <c r="RIH111" s="853"/>
      <c r="RII111" s="853"/>
      <c r="RIJ111" s="964"/>
      <c r="RIK111" s="845"/>
      <c r="RIL111" s="853"/>
      <c r="RIM111" s="853"/>
      <c r="RIN111" s="964"/>
      <c r="RIO111" s="845"/>
      <c r="RIP111" s="853"/>
      <c r="RIQ111" s="853"/>
      <c r="RIR111" s="964"/>
      <c r="RIS111" s="845"/>
      <c r="RIT111" s="853"/>
      <c r="RIU111" s="853"/>
      <c r="RIV111" s="964"/>
      <c r="RIW111" s="845"/>
      <c r="RIX111" s="853"/>
      <c r="RIY111" s="853"/>
      <c r="RIZ111" s="964"/>
      <c r="RJA111" s="845"/>
      <c r="RJB111" s="853"/>
      <c r="RJC111" s="853"/>
      <c r="RJD111" s="964"/>
      <c r="RJE111" s="845"/>
      <c r="RJF111" s="853"/>
      <c r="RJG111" s="853"/>
      <c r="RJH111" s="964"/>
      <c r="RJI111" s="845"/>
      <c r="RJJ111" s="853"/>
      <c r="RJK111" s="853"/>
      <c r="RJL111" s="964"/>
      <c r="RJM111" s="845"/>
      <c r="RJN111" s="853"/>
      <c r="RJO111" s="853"/>
      <c r="RJP111" s="964"/>
      <c r="RJQ111" s="845"/>
      <c r="RJR111" s="853"/>
      <c r="RJS111" s="853"/>
      <c r="RJT111" s="964"/>
      <c r="RJU111" s="845"/>
      <c r="RJV111" s="853"/>
      <c r="RJW111" s="853"/>
      <c r="RJX111" s="964"/>
      <c r="RJY111" s="845"/>
      <c r="RJZ111" s="853"/>
      <c r="RKA111" s="853"/>
      <c r="RKB111" s="964"/>
      <c r="RKC111" s="845"/>
      <c r="RKD111" s="853"/>
      <c r="RKE111" s="853"/>
      <c r="RKF111" s="964"/>
      <c r="RKG111" s="845"/>
      <c r="RKH111" s="853"/>
      <c r="RKI111" s="853"/>
      <c r="RKJ111" s="964"/>
      <c r="RKK111" s="845"/>
      <c r="RKL111" s="853"/>
      <c r="RKM111" s="853"/>
      <c r="RKN111" s="964"/>
      <c r="RKO111" s="845"/>
      <c r="RKP111" s="853"/>
      <c r="RKQ111" s="853"/>
      <c r="RKR111" s="964"/>
      <c r="RKS111" s="845"/>
      <c r="RKT111" s="853"/>
      <c r="RKU111" s="853"/>
      <c r="RKV111" s="964"/>
      <c r="RKW111" s="845"/>
      <c r="RKX111" s="853"/>
      <c r="RKY111" s="853"/>
      <c r="RKZ111" s="964"/>
      <c r="RLA111" s="845"/>
      <c r="RLB111" s="853"/>
      <c r="RLC111" s="853"/>
      <c r="RLD111" s="964"/>
      <c r="RLE111" s="845"/>
      <c r="RLF111" s="853"/>
      <c r="RLG111" s="853"/>
      <c r="RLH111" s="964"/>
      <c r="RLI111" s="845"/>
      <c r="RLJ111" s="853"/>
      <c r="RLK111" s="853"/>
      <c r="RLL111" s="964"/>
      <c r="RLM111" s="845"/>
      <c r="RLN111" s="853"/>
      <c r="RLO111" s="853"/>
      <c r="RLP111" s="964"/>
      <c r="RLQ111" s="845"/>
      <c r="RLR111" s="853"/>
      <c r="RLS111" s="853"/>
      <c r="RLT111" s="964"/>
      <c r="RLU111" s="845"/>
      <c r="RLV111" s="853"/>
      <c r="RLW111" s="853"/>
      <c r="RLX111" s="964"/>
      <c r="RLY111" s="845"/>
      <c r="RLZ111" s="853"/>
      <c r="RMA111" s="853"/>
      <c r="RMB111" s="964"/>
      <c r="RMC111" s="845"/>
      <c r="RMD111" s="853"/>
      <c r="RME111" s="853"/>
      <c r="RMF111" s="964"/>
      <c r="RMG111" s="845"/>
      <c r="RMH111" s="853"/>
      <c r="RMI111" s="853"/>
      <c r="RMJ111" s="964"/>
      <c r="RMK111" s="845"/>
      <c r="RML111" s="853"/>
      <c r="RMM111" s="853"/>
      <c r="RMN111" s="964"/>
      <c r="RMO111" s="845"/>
      <c r="RMP111" s="853"/>
      <c r="RMQ111" s="853"/>
      <c r="RMR111" s="964"/>
      <c r="RMS111" s="845"/>
      <c r="RMT111" s="853"/>
      <c r="RMU111" s="853"/>
      <c r="RMV111" s="964"/>
      <c r="RMW111" s="845"/>
      <c r="RMX111" s="853"/>
      <c r="RMY111" s="853"/>
      <c r="RMZ111" s="964"/>
      <c r="RNA111" s="845"/>
      <c r="RNB111" s="853"/>
      <c r="RNC111" s="853"/>
      <c r="RND111" s="964"/>
      <c r="RNE111" s="845"/>
      <c r="RNF111" s="853"/>
      <c r="RNG111" s="853"/>
      <c r="RNH111" s="964"/>
      <c r="RNI111" s="845"/>
      <c r="RNJ111" s="853"/>
      <c r="RNK111" s="853"/>
      <c r="RNL111" s="964"/>
      <c r="RNM111" s="845"/>
      <c r="RNN111" s="853"/>
      <c r="RNO111" s="853"/>
      <c r="RNP111" s="964"/>
      <c r="RNQ111" s="845"/>
      <c r="RNR111" s="853"/>
      <c r="RNS111" s="853"/>
      <c r="RNT111" s="964"/>
      <c r="RNU111" s="845"/>
      <c r="RNV111" s="853"/>
      <c r="RNW111" s="853"/>
      <c r="RNX111" s="964"/>
      <c r="RNY111" s="845"/>
      <c r="RNZ111" s="853"/>
      <c r="ROA111" s="853"/>
      <c r="ROB111" s="964"/>
      <c r="ROC111" s="845"/>
      <c r="ROD111" s="853"/>
      <c r="ROE111" s="853"/>
      <c r="ROF111" s="964"/>
      <c r="ROG111" s="845"/>
      <c r="ROH111" s="853"/>
      <c r="ROI111" s="853"/>
      <c r="ROJ111" s="964"/>
      <c r="ROK111" s="845"/>
      <c r="ROL111" s="853"/>
      <c r="ROM111" s="853"/>
      <c r="RON111" s="964"/>
      <c r="ROO111" s="845"/>
      <c r="ROP111" s="853"/>
      <c r="ROQ111" s="853"/>
      <c r="ROR111" s="964"/>
      <c r="ROS111" s="845"/>
      <c r="ROT111" s="853"/>
      <c r="ROU111" s="853"/>
      <c r="ROV111" s="964"/>
      <c r="ROW111" s="845"/>
      <c r="ROX111" s="853"/>
      <c r="ROY111" s="853"/>
      <c r="ROZ111" s="964"/>
      <c r="RPA111" s="845"/>
      <c r="RPB111" s="853"/>
      <c r="RPC111" s="853"/>
      <c r="RPD111" s="964"/>
      <c r="RPE111" s="845"/>
      <c r="RPF111" s="853"/>
      <c r="RPG111" s="853"/>
      <c r="RPH111" s="964"/>
      <c r="RPI111" s="845"/>
      <c r="RPJ111" s="853"/>
      <c r="RPK111" s="853"/>
      <c r="RPL111" s="964"/>
      <c r="RPM111" s="845"/>
      <c r="RPN111" s="853"/>
      <c r="RPO111" s="853"/>
      <c r="RPP111" s="964"/>
      <c r="RPQ111" s="845"/>
      <c r="RPR111" s="853"/>
      <c r="RPS111" s="853"/>
      <c r="RPT111" s="964"/>
      <c r="RPU111" s="845"/>
      <c r="RPV111" s="853"/>
      <c r="RPW111" s="853"/>
      <c r="RPX111" s="964"/>
      <c r="RPY111" s="845"/>
      <c r="RPZ111" s="853"/>
      <c r="RQA111" s="853"/>
      <c r="RQB111" s="964"/>
      <c r="RQC111" s="845"/>
      <c r="RQD111" s="853"/>
      <c r="RQE111" s="853"/>
      <c r="RQF111" s="964"/>
      <c r="RQG111" s="845"/>
      <c r="RQH111" s="853"/>
      <c r="RQI111" s="853"/>
      <c r="RQJ111" s="964"/>
      <c r="RQK111" s="845"/>
      <c r="RQL111" s="853"/>
      <c r="RQM111" s="853"/>
      <c r="RQN111" s="964"/>
      <c r="RQO111" s="845"/>
      <c r="RQP111" s="853"/>
      <c r="RQQ111" s="853"/>
      <c r="RQR111" s="964"/>
      <c r="RQS111" s="845"/>
      <c r="RQT111" s="853"/>
      <c r="RQU111" s="853"/>
      <c r="RQV111" s="964"/>
      <c r="RQW111" s="845"/>
      <c r="RQX111" s="853"/>
      <c r="RQY111" s="853"/>
      <c r="RQZ111" s="964"/>
      <c r="RRA111" s="845"/>
      <c r="RRB111" s="853"/>
      <c r="RRC111" s="853"/>
      <c r="RRD111" s="964"/>
      <c r="RRE111" s="845"/>
      <c r="RRF111" s="853"/>
      <c r="RRG111" s="853"/>
      <c r="RRH111" s="964"/>
      <c r="RRI111" s="845"/>
      <c r="RRJ111" s="853"/>
      <c r="RRK111" s="853"/>
      <c r="RRL111" s="964"/>
      <c r="RRM111" s="845"/>
      <c r="RRN111" s="853"/>
      <c r="RRO111" s="853"/>
      <c r="RRP111" s="964"/>
      <c r="RRQ111" s="845"/>
      <c r="RRR111" s="853"/>
      <c r="RRS111" s="853"/>
      <c r="RRT111" s="964"/>
      <c r="RRU111" s="845"/>
      <c r="RRV111" s="853"/>
      <c r="RRW111" s="853"/>
      <c r="RRX111" s="964"/>
      <c r="RRY111" s="845"/>
      <c r="RRZ111" s="853"/>
      <c r="RSA111" s="853"/>
      <c r="RSB111" s="964"/>
      <c r="RSC111" s="845"/>
      <c r="RSD111" s="853"/>
      <c r="RSE111" s="853"/>
      <c r="RSF111" s="964"/>
      <c r="RSG111" s="845"/>
      <c r="RSH111" s="853"/>
      <c r="RSI111" s="853"/>
      <c r="RSJ111" s="964"/>
      <c r="RSK111" s="845"/>
      <c r="RSL111" s="853"/>
      <c r="RSM111" s="853"/>
      <c r="RSN111" s="964"/>
      <c r="RSO111" s="845"/>
      <c r="RSP111" s="853"/>
      <c r="RSQ111" s="853"/>
      <c r="RSR111" s="964"/>
      <c r="RSS111" s="845"/>
      <c r="RST111" s="853"/>
      <c r="RSU111" s="853"/>
      <c r="RSV111" s="964"/>
      <c r="RSW111" s="845"/>
      <c r="RSX111" s="853"/>
      <c r="RSY111" s="853"/>
      <c r="RSZ111" s="964"/>
      <c r="RTA111" s="845"/>
      <c r="RTB111" s="853"/>
      <c r="RTC111" s="853"/>
      <c r="RTD111" s="964"/>
      <c r="RTE111" s="845"/>
      <c r="RTF111" s="853"/>
      <c r="RTG111" s="853"/>
      <c r="RTH111" s="964"/>
      <c r="RTI111" s="845"/>
      <c r="RTJ111" s="853"/>
      <c r="RTK111" s="853"/>
      <c r="RTL111" s="964"/>
      <c r="RTM111" s="845"/>
      <c r="RTN111" s="853"/>
      <c r="RTO111" s="853"/>
      <c r="RTP111" s="964"/>
      <c r="RTQ111" s="845"/>
      <c r="RTR111" s="853"/>
      <c r="RTS111" s="853"/>
      <c r="RTT111" s="964"/>
      <c r="RTU111" s="845"/>
      <c r="RTV111" s="853"/>
      <c r="RTW111" s="853"/>
      <c r="RTX111" s="964"/>
      <c r="RTY111" s="845"/>
      <c r="RTZ111" s="853"/>
      <c r="RUA111" s="853"/>
      <c r="RUB111" s="964"/>
      <c r="RUC111" s="845"/>
      <c r="RUD111" s="853"/>
      <c r="RUE111" s="853"/>
      <c r="RUF111" s="964"/>
      <c r="RUG111" s="845"/>
      <c r="RUH111" s="853"/>
      <c r="RUI111" s="853"/>
      <c r="RUJ111" s="964"/>
      <c r="RUK111" s="845"/>
      <c r="RUL111" s="853"/>
      <c r="RUM111" s="853"/>
      <c r="RUN111" s="964"/>
      <c r="RUO111" s="845"/>
      <c r="RUP111" s="853"/>
      <c r="RUQ111" s="853"/>
      <c r="RUR111" s="964"/>
      <c r="RUS111" s="845"/>
      <c r="RUT111" s="853"/>
      <c r="RUU111" s="853"/>
      <c r="RUV111" s="964"/>
      <c r="RUW111" s="845"/>
      <c r="RUX111" s="853"/>
      <c r="RUY111" s="853"/>
      <c r="RUZ111" s="964"/>
      <c r="RVA111" s="845"/>
      <c r="RVB111" s="853"/>
      <c r="RVC111" s="853"/>
      <c r="RVD111" s="964"/>
      <c r="RVE111" s="845"/>
      <c r="RVF111" s="853"/>
      <c r="RVG111" s="853"/>
      <c r="RVH111" s="964"/>
      <c r="RVI111" s="845"/>
      <c r="RVJ111" s="853"/>
      <c r="RVK111" s="853"/>
      <c r="RVL111" s="964"/>
      <c r="RVM111" s="845"/>
      <c r="RVN111" s="853"/>
      <c r="RVO111" s="853"/>
      <c r="RVP111" s="964"/>
      <c r="RVQ111" s="845"/>
      <c r="RVR111" s="853"/>
      <c r="RVS111" s="853"/>
      <c r="RVT111" s="964"/>
      <c r="RVU111" s="845"/>
      <c r="RVV111" s="853"/>
      <c r="RVW111" s="853"/>
      <c r="RVX111" s="964"/>
      <c r="RVY111" s="845"/>
      <c r="RVZ111" s="853"/>
      <c r="RWA111" s="853"/>
      <c r="RWB111" s="964"/>
      <c r="RWC111" s="845"/>
      <c r="RWD111" s="853"/>
      <c r="RWE111" s="853"/>
      <c r="RWF111" s="964"/>
      <c r="RWG111" s="845"/>
      <c r="RWH111" s="853"/>
      <c r="RWI111" s="853"/>
      <c r="RWJ111" s="964"/>
      <c r="RWK111" s="845"/>
      <c r="RWL111" s="853"/>
      <c r="RWM111" s="853"/>
      <c r="RWN111" s="964"/>
      <c r="RWO111" s="845"/>
      <c r="RWP111" s="853"/>
      <c r="RWQ111" s="853"/>
      <c r="RWR111" s="964"/>
      <c r="RWS111" s="845"/>
      <c r="RWT111" s="853"/>
      <c r="RWU111" s="853"/>
      <c r="RWV111" s="964"/>
      <c r="RWW111" s="845"/>
      <c r="RWX111" s="853"/>
      <c r="RWY111" s="853"/>
      <c r="RWZ111" s="964"/>
      <c r="RXA111" s="845"/>
      <c r="RXB111" s="853"/>
      <c r="RXC111" s="853"/>
      <c r="RXD111" s="964"/>
      <c r="RXE111" s="845"/>
      <c r="RXF111" s="853"/>
      <c r="RXG111" s="853"/>
      <c r="RXH111" s="964"/>
      <c r="RXI111" s="845"/>
      <c r="RXJ111" s="853"/>
      <c r="RXK111" s="853"/>
      <c r="RXL111" s="964"/>
      <c r="RXM111" s="845"/>
      <c r="RXN111" s="853"/>
      <c r="RXO111" s="853"/>
      <c r="RXP111" s="964"/>
      <c r="RXQ111" s="845"/>
      <c r="RXR111" s="853"/>
      <c r="RXS111" s="853"/>
      <c r="RXT111" s="964"/>
      <c r="RXU111" s="845"/>
      <c r="RXV111" s="853"/>
      <c r="RXW111" s="853"/>
      <c r="RXX111" s="964"/>
      <c r="RXY111" s="845"/>
      <c r="RXZ111" s="853"/>
      <c r="RYA111" s="853"/>
      <c r="RYB111" s="964"/>
      <c r="RYC111" s="845"/>
      <c r="RYD111" s="853"/>
      <c r="RYE111" s="853"/>
      <c r="RYF111" s="964"/>
      <c r="RYG111" s="845"/>
      <c r="RYH111" s="853"/>
      <c r="RYI111" s="853"/>
      <c r="RYJ111" s="964"/>
      <c r="RYK111" s="845"/>
      <c r="RYL111" s="853"/>
      <c r="RYM111" s="853"/>
      <c r="RYN111" s="964"/>
      <c r="RYO111" s="845"/>
      <c r="RYP111" s="853"/>
      <c r="RYQ111" s="853"/>
      <c r="RYR111" s="964"/>
      <c r="RYS111" s="845"/>
      <c r="RYT111" s="853"/>
      <c r="RYU111" s="853"/>
      <c r="RYV111" s="964"/>
      <c r="RYW111" s="845"/>
      <c r="RYX111" s="853"/>
      <c r="RYY111" s="853"/>
      <c r="RYZ111" s="964"/>
      <c r="RZA111" s="845"/>
      <c r="RZB111" s="853"/>
      <c r="RZC111" s="853"/>
      <c r="RZD111" s="964"/>
      <c r="RZE111" s="845"/>
      <c r="RZF111" s="853"/>
      <c r="RZG111" s="853"/>
      <c r="RZH111" s="964"/>
      <c r="RZI111" s="845"/>
      <c r="RZJ111" s="853"/>
      <c r="RZK111" s="853"/>
      <c r="RZL111" s="964"/>
      <c r="RZM111" s="845"/>
      <c r="RZN111" s="853"/>
      <c r="RZO111" s="853"/>
      <c r="RZP111" s="964"/>
      <c r="RZQ111" s="845"/>
      <c r="RZR111" s="853"/>
      <c r="RZS111" s="853"/>
      <c r="RZT111" s="964"/>
      <c r="RZU111" s="845"/>
      <c r="RZV111" s="853"/>
      <c r="RZW111" s="853"/>
      <c r="RZX111" s="964"/>
      <c r="RZY111" s="845"/>
      <c r="RZZ111" s="853"/>
      <c r="SAA111" s="853"/>
      <c r="SAB111" s="964"/>
      <c r="SAC111" s="845"/>
      <c r="SAD111" s="853"/>
      <c r="SAE111" s="853"/>
      <c r="SAF111" s="964"/>
      <c r="SAG111" s="845"/>
      <c r="SAH111" s="853"/>
      <c r="SAI111" s="853"/>
      <c r="SAJ111" s="964"/>
      <c r="SAK111" s="845"/>
      <c r="SAL111" s="853"/>
      <c r="SAM111" s="853"/>
      <c r="SAN111" s="964"/>
      <c r="SAO111" s="845"/>
      <c r="SAP111" s="853"/>
      <c r="SAQ111" s="853"/>
      <c r="SAR111" s="964"/>
      <c r="SAS111" s="845"/>
      <c r="SAT111" s="853"/>
      <c r="SAU111" s="853"/>
      <c r="SAV111" s="964"/>
      <c r="SAW111" s="845"/>
      <c r="SAX111" s="853"/>
      <c r="SAY111" s="853"/>
      <c r="SAZ111" s="964"/>
      <c r="SBA111" s="845"/>
      <c r="SBB111" s="853"/>
      <c r="SBC111" s="853"/>
      <c r="SBD111" s="964"/>
      <c r="SBE111" s="845"/>
      <c r="SBF111" s="853"/>
      <c r="SBG111" s="853"/>
      <c r="SBH111" s="964"/>
      <c r="SBI111" s="845"/>
      <c r="SBJ111" s="853"/>
      <c r="SBK111" s="853"/>
      <c r="SBL111" s="964"/>
      <c r="SBM111" s="845"/>
      <c r="SBN111" s="853"/>
      <c r="SBO111" s="853"/>
      <c r="SBP111" s="964"/>
      <c r="SBQ111" s="845"/>
      <c r="SBR111" s="853"/>
      <c r="SBS111" s="853"/>
      <c r="SBT111" s="964"/>
      <c r="SBU111" s="845"/>
      <c r="SBV111" s="853"/>
      <c r="SBW111" s="853"/>
      <c r="SBX111" s="964"/>
      <c r="SBY111" s="845"/>
      <c r="SBZ111" s="853"/>
      <c r="SCA111" s="853"/>
      <c r="SCB111" s="964"/>
      <c r="SCC111" s="845"/>
      <c r="SCD111" s="853"/>
      <c r="SCE111" s="853"/>
      <c r="SCF111" s="964"/>
      <c r="SCG111" s="845"/>
      <c r="SCH111" s="853"/>
      <c r="SCI111" s="853"/>
      <c r="SCJ111" s="964"/>
      <c r="SCK111" s="845"/>
      <c r="SCL111" s="853"/>
      <c r="SCM111" s="853"/>
      <c r="SCN111" s="964"/>
      <c r="SCO111" s="845"/>
      <c r="SCP111" s="853"/>
      <c r="SCQ111" s="853"/>
      <c r="SCR111" s="964"/>
      <c r="SCS111" s="845"/>
      <c r="SCT111" s="853"/>
      <c r="SCU111" s="853"/>
      <c r="SCV111" s="964"/>
      <c r="SCW111" s="845"/>
      <c r="SCX111" s="853"/>
      <c r="SCY111" s="853"/>
      <c r="SCZ111" s="964"/>
      <c r="SDA111" s="845"/>
      <c r="SDB111" s="853"/>
      <c r="SDC111" s="853"/>
      <c r="SDD111" s="964"/>
      <c r="SDE111" s="845"/>
      <c r="SDF111" s="853"/>
      <c r="SDG111" s="853"/>
      <c r="SDH111" s="964"/>
      <c r="SDI111" s="845"/>
      <c r="SDJ111" s="853"/>
      <c r="SDK111" s="853"/>
      <c r="SDL111" s="964"/>
      <c r="SDM111" s="845"/>
      <c r="SDN111" s="853"/>
      <c r="SDO111" s="853"/>
      <c r="SDP111" s="964"/>
      <c r="SDQ111" s="845"/>
      <c r="SDR111" s="853"/>
      <c r="SDS111" s="853"/>
      <c r="SDT111" s="964"/>
      <c r="SDU111" s="845"/>
      <c r="SDV111" s="853"/>
      <c r="SDW111" s="853"/>
      <c r="SDX111" s="964"/>
      <c r="SDY111" s="845"/>
      <c r="SDZ111" s="853"/>
      <c r="SEA111" s="853"/>
      <c r="SEB111" s="964"/>
      <c r="SEC111" s="845"/>
      <c r="SED111" s="853"/>
      <c r="SEE111" s="853"/>
      <c r="SEF111" s="964"/>
      <c r="SEG111" s="845"/>
      <c r="SEH111" s="853"/>
      <c r="SEI111" s="853"/>
      <c r="SEJ111" s="964"/>
      <c r="SEK111" s="845"/>
      <c r="SEL111" s="853"/>
      <c r="SEM111" s="853"/>
      <c r="SEN111" s="964"/>
      <c r="SEO111" s="845"/>
      <c r="SEP111" s="853"/>
      <c r="SEQ111" s="853"/>
      <c r="SER111" s="964"/>
      <c r="SES111" s="845"/>
      <c r="SET111" s="853"/>
      <c r="SEU111" s="853"/>
      <c r="SEV111" s="964"/>
      <c r="SEW111" s="845"/>
      <c r="SEX111" s="853"/>
      <c r="SEY111" s="853"/>
      <c r="SEZ111" s="964"/>
      <c r="SFA111" s="845"/>
      <c r="SFB111" s="853"/>
      <c r="SFC111" s="853"/>
      <c r="SFD111" s="964"/>
      <c r="SFE111" s="845"/>
      <c r="SFF111" s="853"/>
      <c r="SFG111" s="853"/>
      <c r="SFH111" s="964"/>
      <c r="SFI111" s="845"/>
      <c r="SFJ111" s="853"/>
      <c r="SFK111" s="853"/>
      <c r="SFL111" s="964"/>
      <c r="SFM111" s="845"/>
      <c r="SFN111" s="853"/>
      <c r="SFO111" s="853"/>
      <c r="SFP111" s="964"/>
      <c r="SFQ111" s="845"/>
      <c r="SFR111" s="853"/>
      <c r="SFS111" s="853"/>
      <c r="SFT111" s="964"/>
      <c r="SFU111" s="845"/>
      <c r="SFV111" s="853"/>
      <c r="SFW111" s="853"/>
      <c r="SFX111" s="964"/>
      <c r="SFY111" s="845"/>
      <c r="SFZ111" s="853"/>
      <c r="SGA111" s="853"/>
      <c r="SGB111" s="964"/>
      <c r="SGC111" s="845"/>
      <c r="SGD111" s="853"/>
      <c r="SGE111" s="853"/>
      <c r="SGF111" s="964"/>
      <c r="SGG111" s="845"/>
      <c r="SGH111" s="853"/>
      <c r="SGI111" s="853"/>
      <c r="SGJ111" s="964"/>
      <c r="SGK111" s="845"/>
      <c r="SGL111" s="853"/>
      <c r="SGM111" s="853"/>
      <c r="SGN111" s="964"/>
      <c r="SGO111" s="845"/>
      <c r="SGP111" s="853"/>
      <c r="SGQ111" s="853"/>
      <c r="SGR111" s="964"/>
      <c r="SGS111" s="845"/>
      <c r="SGT111" s="853"/>
      <c r="SGU111" s="853"/>
      <c r="SGV111" s="964"/>
      <c r="SGW111" s="845"/>
      <c r="SGX111" s="853"/>
      <c r="SGY111" s="853"/>
      <c r="SGZ111" s="964"/>
      <c r="SHA111" s="845"/>
      <c r="SHB111" s="853"/>
      <c r="SHC111" s="853"/>
      <c r="SHD111" s="964"/>
      <c r="SHE111" s="845"/>
      <c r="SHF111" s="853"/>
      <c r="SHG111" s="853"/>
      <c r="SHH111" s="964"/>
      <c r="SHI111" s="845"/>
      <c r="SHJ111" s="853"/>
      <c r="SHK111" s="853"/>
      <c r="SHL111" s="964"/>
      <c r="SHM111" s="845"/>
      <c r="SHN111" s="853"/>
      <c r="SHO111" s="853"/>
      <c r="SHP111" s="964"/>
      <c r="SHQ111" s="845"/>
      <c r="SHR111" s="853"/>
      <c r="SHS111" s="853"/>
      <c r="SHT111" s="964"/>
      <c r="SHU111" s="845"/>
      <c r="SHV111" s="853"/>
      <c r="SHW111" s="853"/>
      <c r="SHX111" s="964"/>
      <c r="SHY111" s="845"/>
      <c r="SHZ111" s="853"/>
      <c r="SIA111" s="853"/>
      <c r="SIB111" s="964"/>
      <c r="SIC111" s="845"/>
      <c r="SID111" s="853"/>
      <c r="SIE111" s="853"/>
      <c r="SIF111" s="964"/>
      <c r="SIG111" s="845"/>
      <c r="SIH111" s="853"/>
      <c r="SII111" s="853"/>
      <c r="SIJ111" s="964"/>
      <c r="SIK111" s="845"/>
      <c r="SIL111" s="853"/>
      <c r="SIM111" s="853"/>
      <c r="SIN111" s="964"/>
      <c r="SIO111" s="845"/>
      <c r="SIP111" s="853"/>
      <c r="SIQ111" s="853"/>
      <c r="SIR111" s="964"/>
      <c r="SIS111" s="845"/>
      <c r="SIT111" s="853"/>
      <c r="SIU111" s="853"/>
      <c r="SIV111" s="964"/>
      <c r="SIW111" s="845"/>
      <c r="SIX111" s="853"/>
      <c r="SIY111" s="853"/>
      <c r="SIZ111" s="964"/>
      <c r="SJA111" s="845"/>
      <c r="SJB111" s="853"/>
      <c r="SJC111" s="853"/>
      <c r="SJD111" s="964"/>
      <c r="SJE111" s="845"/>
      <c r="SJF111" s="853"/>
      <c r="SJG111" s="853"/>
      <c r="SJH111" s="964"/>
      <c r="SJI111" s="845"/>
      <c r="SJJ111" s="853"/>
      <c r="SJK111" s="853"/>
      <c r="SJL111" s="964"/>
      <c r="SJM111" s="845"/>
      <c r="SJN111" s="853"/>
      <c r="SJO111" s="853"/>
      <c r="SJP111" s="964"/>
      <c r="SJQ111" s="845"/>
      <c r="SJR111" s="853"/>
      <c r="SJS111" s="853"/>
      <c r="SJT111" s="964"/>
      <c r="SJU111" s="845"/>
      <c r="SJV111" s="853"/>
      <c r="SJW111" s="853"/>
      <c r="SJX111" s="964"/>
      <c r="SJY111" s="845"/>
      <c r="SJZ111" s="853"/>
      <c r="SKA111" s="853"/>
      <c r="SKB111" s="964"/>
      <c r="SKC111" s="845"/>
      <c r="SKD111" s="853"/>
      <c r="SKE111" s="853"/>
      <c r="SKF111" s="964"/>
      <c r="SKG111" s="845"/>
      <c r="SKH111" s="853"/>
      <c r="SKI111" s="853"/>
      <c r="SKJ111" s="964"/>
      <c r="SKK111" s="845"/>
      <c r="SKL111" s="853"/>
      <c r="SKM111" s="853"/>
      <c r="SKN111" s="964"/>
      <c r="SKO111" s="845"/>
      <c r="SKP111" s="853"/>
      <c r="SKQ111" s="853"/>
      <c r="SKR111" s="964"/>
      <c r="SKS111" s="845"/>
      <c r="SKT111" s="853"/>
      <c r="SKU111" s="853"/>
      <c r="SKV111" s="964"/>
      <c r="SKW111" s="845"/>
      <c r="SKX111" s="853"/>
      <c r="SKY111" s="853"/>
      <c r="SKZ111" s="964"/>
      <c r="SLA111" s="845"/>
      <c r="SLB111" s="853"/>
      <c r="SLC111" s="853"/>
      <c r="SLD111" s="964"/>
      <c r="SLE111" s="845"/>
      <c r="SLF111" s="853"/>
      <c r="SLG111" s="853"/>
      <c r="SLH111" s="964"/>
      <c r="SLI111" s="845"/>
      <c r="SLJ111" s="853"/>
      <c r="SLK111" s="853"/>
      <c r="SLL111" s="964"/>
      <c r="SLM111" s="845"/>
      <c r="SLN111" s="853"/>
      <c r="SLO111" s="853"/>
      <c r="SLP111" s="964"/>
      <c r="SLQ111" s="845"/>
      <c r="SLR111" s="853"/>
      <c r="SLS111" s="853"/>
      <c r="SLT111" s="964"/>
      <c r="SLU111" s="845"/>
      <c r="SLV111" s="853"/>
      <c r="SLW111" s="853"/>
      <c r="SLX111" s="964"/>
      <c r="SLY111" s="845"/>
      <c r="SLZ111" s="853"/>
      <c r="SMA111" s="853"/>
      <c r="SMB111" s="964"/>
      <c r="SMC111" s="845"/>
      <c r="SMD111" s="853"/>
      <c r="SME111" s="853"/>
      <c r="SMF111" s="964"/>
      <c r="SMG111" s="845"/>
      <c r="SMH111" s="853"/>
      <c r="SMI111" s="853"/>
      <c r="SMJ111" s="964"/>
      <c r="SMK111" s="845"/>
      <c r="SML111" s="853"/>
      <c r="SMM111" s="853"/>
      <c r="SMN111" s="964"/>
      <c r="SMO111" s="845"/>
      <c r="SMP111" s="853"/>
      <c r="SMQ111" s="853"/>
      <c r="SMR111" s="964"/>
      <c r="SMS111" s="845"/>
      <c r="SMT111" s="853"/>
      <c r="SMU111" s="853"/>
      <c r="SMV111" s="964"/>
      <c r="SMW111" s="845"/>
      <c r="SMX111" s="853"/>
      <c r="SMY111" s="853"/>
      <c r="SMZ111" s="964"/>
      <c r="SNA111" s="845"/>
      <c r="SNB111" s="853"/>
      <c r="SNC111" s="853"/>
      <c r="SND111" s="964"/>
      <c r="SNE111" s="845"/>
      <c r="SNF111" s="853"/>
      <c r="SNG111" s="853"/>
      <c r="SNH111" s="964"/>
      <c r="SNI111" s="845"/>
      <c r="SNJ111" s="853"/>
      <c r="SNK111" s="853"/>
      <c r="SNL111" s="964"/>
      <c r="SNM111" s="845"/>
      <c r="SNN111" s="853"/>
      <c r="SNO111" s="853"/>
      <c r="SNP111" s="964"/>
      <c r="SNQ111" s="845"/>
      <c r="SNR111" s="853"/>
      <c r="SNS111" s="853"/>
      <c r="SNT111" s="964"/>
      <c r="SNU111" s="845"/>
      <c r="SNV111" s="853"/>
      <c r="SNW111" s="853"/>
      <c r="SNX111" s="964"/>
      <c r="SNY111" s="845"/>
      <c r="SNZ111" s="853"/>
      <c r="SOA111" s="853"/>
      <c r="SOB111" s="964"/>
      <c r="SOC111" s="845"/>
      <c r="SOD111" s="853"/>
      <c r="SOE111" s="853"/>
      <c r="SOF111" s="964"/>
      <c r="SOG111" s="845"/>
      <c r="SOH111" s="853"/>
      <c r="SOI111" s="853"/>
      <c r="SOJ111" s="964"/>
      <c r="SOK111" s="845"/>
      <c r="SOL111" s="853"/>
      <c r="SOM111" s="853"/>
      <c r="SON111" s="964"/>
      <c r="SOO111" s="845"/>
      <c r="SOP111" s="853"/>
      <c r="SOQ111" s="853"/>
      <c r="SOR111" s="964"/>
      <c r="SOS111" s="845"/>
      <c r="SOT111" s="853"/>
      <c r="SOU111" s="853"/>
      <c r="SOV111" s="964"/>
      <c r="SOW111" s="845"/>
      <c r="SOX111" s="853"/>
      <c r="SOY111" s="853"/>
      <c r="SOZ111" s="964"/>
      <c r="SPA111" s="845"/>
      <c r="SPB111" s="853"/>
      <c r="SPC111" s="853"/>
      <c r="SPD111" s="964"/>
      <c r="SPE111" s="845"/>
      <c r="SPF111" s="853"/>
      <c r="SPG111" s="853"/>
      <c r="SPH111" s="964"/>
      <c r="SPI111" s="845"/>
      <c r="SPJ111" s="853"/>
      <c r="SPK111" s="853"/>
      <c r="SPL111" s="964"/>
      <c r="SPM111" s="845"/>
      <c r="SPN111" s="853"/>
      <c r="SPO111" s="853"/>
      <c r="SPP111" s="964"/>
      <c r="SPQ111" s="845"/>
      <c r="SPR111" s="853"/>
      <c r="SPS111" s="853"/>
      <c r="SPT111" s="964"/>
      <c r="SPU111" s="845"/>
      <c r="SPV111" s="853"/>
      <c r="SPW111" s="853"/>
      <c r="SPX111" s="964"/>
      <c r="SPY111" s="845"/>
      <c r="SPZ111" s="853"/>
      <c r="SQA111" s="853"/>
      <c r="SQB111" s="964"/>
      <c r="SQC111" s="845"/>
      <c r="SQD111" s="853"/>
      <c r="SQE111" s="853"/>
      <c r="SQF111" s="964"/>
      <c r="SQG111" s="845"/>
      <c r="SQH111" s="853"/>
      <c r="SQI111" s="853"/>
      <c r="SQJ111" s="964"/>
      <c r="SQK111" s="845"/>
      <c r="SQL111" s="853"/>
      <c r="SQM111" s="853"/>
      <c r="SQN111" s="964"/>
      <c r="SQO111" s="845"/>
      <c r="SQP111" s="853"/>
      <c r="SQQ111" s="853"/>
      <c r="SQR111" s="964"/>
      <c r="SQS111" s="845"/>
      <c r="SQT111" s="853"/>
      <c r="SQU111" s="853"/>
      <c r="SQV111" s="964"/>
      <c r="SQW111" s="845"/>
      <c r="SQX111" s="853"/>
      <c r="SQY111" s="853"/>
      <c r="SQZ111" s="964"/>
      <c r="SRA111" s="845"/>
      <c r="SRB111" s="853"/>
      <c r="SRC111" s="853"/>
      <c r="SRD111" s="964"/>
      <c r="SRE111" s="845"/>
      <c r="SRF111" s="853"/>
      <c r="SRG111" s="853"/>
      <c r="SRH111" s="964"/>
      <c r="SRI111" s="845"/>
      <c r="SRJ111" s="853"/>
      <c r="SRK111" s="853"/>
      <c r="SRL111" s="964"/>
      <c r="SRM111" s="845"/>
      <c r="SRN111" s="853"/>
      <c r="SRO111" s="853"/>
      <c r="SRP111" s="964"/>
      <c r="SRQ111" s="845"/>
      <c r="SRR111" s="853"/>
      <c r="SRS111" s="853"/>
      <c r="SRT111" s="964"/>
      <c r="SRU111" s="845"/>
      <c r="SRV111" s="853"/>
      <c r="SRW111" s="853"/>
      <c r="SRX111" s="964"/>
      <c r="SRY111" s="845"/>
      <c r="SRZ111" s="853"/>
      <c r="SSA111" s="853"/>
      <c r="SSB111" s="964"/>
      <c r="SSC111" s="845"/>
      <c r="SSD111" s="853"/>
      <c r="SSE111" s="853"/>
      <c r="SSF111" s="964"/>
      <c r="SSG111" s="845"/>
      <c r="SSH111" s="853"/>
      <c r="SSI111" s="853"/>
      <c r="SSJ111" s="964"/>
      <c r="SSK111" s="845"/>
      <c r="SSL111" s="853"/>
      <c r="SSM111" s="853"/>
      <c r="SSN111" s="964"/>
      <c r="SSO111" s="845"/>
      <c r="SSP111" s="853"/>
      <c r="SSQ111" s="853"/>
      <c r="SSR111" s="964"/>
      <c r="SSS111" s="845"/>
      <c r="SST111" s="853"/>
      <c r="SSU111" s="853"/>
      <c r="SSV111" s="964"/>
      <c r="SSW111" s="845"/>
      <c r="SSX111" s="853"/>
      <c r="SSY111" s="853"/>
      <c r="SSZ111" s="964"/>
      <c r="STA111" s="845"/>
      <c r="STB111" s="853"/>
      <c r="STC111" s="853"/>
      <c r="STD111" s="964"/>
      <c r="STE111" s="845"/>
      <c r="STF111" s="853"/>
      <c r="STG111" s="853"/>
      <c r="STH111" s="964"/>
      <c r="STI111" s="845"/>
      <c r="STJ111" s="853"/>
      <c r="STK111" s="853"/>
      <c r="STL111" s="964"/>
      <c r="STM111" s="845"/>
      <c r="STN111" s="853"/>
      <c r="STO111" s="853"/>
      <c r="STP111" s="964"/>
      <c r="STQ111" s="845"/>
      <c r="STR111" s="853"/>
      <c r="STS111" s="853"/>
      <c r="STT111" s="964"/>
      <c r="STU111" s="845"/>
      <c r="STV111" s="853"/>
      <c r="STW111" s="853"/>
      <c r="STX111" s="964"/>
      <c r="STY111" s="845"/>
      <c r="STZ111" s="853"/>
      <c r="SUA111" s="853"/>
      <c r="SUB111" s="964"/>
      <c r="SUC111" s="845"/>
      <c r="SUD111" s="853"/>
      <c r="SUE111" s="853"/>
      <c r="SUF111" s="964"/>
      <c r="SUG111" s="845"/>
      <c r="SUH111" s="853"/>
      <c r="SUI111" s="853"/>
      <c r="SUJ111" s="964"/>
      <c r="SUK111" s="845"/>
      <c r="SUL111" s="853"/>
      <c r="SUM111" s="853"/>
      <c r="SUN111" s="964"/>
      <c r="SUO111" s="845"/>
      <c r="SUP111" s="853"/>
      <c r="SUQ111" s="853"/>
      <c r="SUR111" s="964"/>
      <c r="SUS111" s="845"/>
      <c r="SUT111" s="853"/>
      <c r="SUU111" s="853"/>
      <c r="SUV111" s="964"/>
      <c r="SUW111" s="845"/>
      <c r="SUX111" s="853"/>
      <c r="SUY111" s="853"/>
      <c r="SUZ111" s="964"/>
      <c r="SVA111" s="845"/>
      <c r="SVB111" s="853"/>
      <c r="SVC111" s="853"/>
      <c r="SVD111" s="964"/>
      <c r="SVE111" s="845"/>
      <c r="SVF111" s="853"/>
      <c r="SVG111" s="853"/>
      <c r="SVH111" s="964"/>
      <c r="SVI111" s="845"/>
      <c r="SVJ111" s="853"/>
      <c r="SVK111" s="853"/>
      <c r="SVL111" s="964"/>
      <c r="SVM111" s="845"/>
      <c r="SVN111" s="853"/>
      <c r="SVO111" s="853"/>
      <c r="SVP111" s="964"/>
      <c r="SVQ111" s="845"/>
      <c r="SVR111" s="853"/>
      <c r="SVS111" s="853"/>
      <c r="SVT111" s="964"/>
      <c r="SVU111" s="845"/>
      <c r="SVV111" s="853"/>
      <c r="SVW111" s="853"/>
      <c r="SVX111" s="964"/>
      <c r="SVY111" s="845"/>
      <c r="SVZ111" s="853"/>
      <c r="SWA111" s="853"/>
      <c r="SWB111" s="964"/>
      <c r="SWC111" s="845"/>
      <c r="SWD111" s="853"/>
      <c r="SWE111" s="853"/>
      <c r="SWF111" s="964"/>
      <c r="SWG111" s="845"/>
      <c r="SWH111" s="853"/>
      <c r="SWI111" s="853"/>
      <c r="SWJ111" s="964"/>
      <c r="SWK111" s="845"/>
      <c r="SWL111" s="853"/>
      <c r="SWM111" s="853"/>
      <c r="SWN111" s="964"/>
      <c r="SWO111" s="845"/>
      <c r="SWP111" s="853"/>
      <c r="SWQ111" s="853"/>
      <c r="SWR111" s="964"/>
      <c r="SWS111" s="845"/>
      <c r="SWT111" s="853"/>
      <c r="SWU111" s="853"/>
      <c r="SWV111" s="964"/>
      <c r="SWW111" s="845"/>
      <c r="SWX111" s="853"/>
      <c r="SWY111" s="853"/>
      <c r="SWZ111" s="964"/>
      <c r="SXA111" s="845"/>
      <c r="SXB111" s="853"/>
      <c r="SXC111" s="853"/>
      <c r="SXD111" s="964"/>
      <c r="SXE111" s="845"/>
      <c r="SXF111" s="853"/>
      <c r="SXG111" s="853"/>
      <c r="SXH111" s="964"/>
      <c r="SXI111" s="845"/>
      <c r="SXJ111" s="853"/>
      <c r="SXK111" s="853"/>
      <c r="SXL111" s="964"/>
      <c r="SXM111" s="845"/>
      <c r="SXN111" s="853"/>
      <c r="SXO111" s="853"/>
      <c r="SXP111" s="964"/>
      <c r="SXQ111" s="845"/>
      <c r="SXR111" s="853"/>
      <c r="SXS111" s="853"/>
      <c r="SXT111" s="964"/>
      <c r="SXU111" s="845"/>
      <c r="SXV111" s="853"/>
      <c r="SXW111" s="853"/>
      <c r="SXX111" s="964"/>
      <c r="SXY111" s="845"/>
      <c r="SXZ111" s="853"/>
      <c r="SYA111" s="853"/>
      <c r="SYB111" s="964"/>
      <c r="SYC111" s="845"/>
      <c r="SYD111" s="853"/>
      <c r="SYE111" s="853"/>
      <c r="SYF111" s="964"/>
      <c r="SYG111" s="845"/>
      <c r="SYH111" s="853"/>
      <c r="SYI111" s="853"/>
      <c r="SYJ111" s="964"/>
      <c r="SYK111" s="845"/>
      <c r="SYL111" s="853"/>
      <c r="SYM111" s="853"/>
      <c r="SYN111" s="964"/>
      <c r="SYO111" s="845"/>
      <c r="SYP111" s="853"/>
      <c r="SYQ111" s="853"/>
      <c r="SYR111" s="964"/>
      <c r="SYS111" s="845"/>
      <c r="SYT111" s="853"/>
      <c r="SYU111" s="853"/>
      <c r="SYV111" s="964"/>
      <c r="SYW111" s="845"/>
      <c r="SYX111" s="853"/>
      <c r="SYY111" s="853"/>
      <c r="SYZ111" s="964"/>
      <c r="SZA111" s="845"/>
      <c r="SZB111" s="853"/>
      <c r="SZC111" s="853"/>
      <c r="SZD111" s="964"/>
      <c r="SZE111" s="845"/>
      <c r="SZF111" s="853"/>
      <c r="SZG111" s="853"/>
      <c r="SZH111" s="964"/>
      <c r="SZI111" s="845"/>
      <c r="SZJ111" s="853"/>
      <c r="SZK111" s="853"/>
      <c r="SZL111" s="964"/>
      <c r="SZM111" s="845"/>
      <c r="SZN111" s="853"/>
      <c r="SZO111" s="853"/>
      <c r="SZP111" s="964"/>
      <c r="SZQ111" s="845"/>
      <c r="SZR111" s="853"/>
      <c r="SZS111" s="853"/>
      <c r="SZT111" s="964"/>
      <c r="SZU111" s="845"/>
      <c r="SZV111" s="853"/>
      <c r="SZW111" s="853"/>
      <c r="SZX111" s="964"/>
      <c r="SZY111" s="845"/>
      <c r="SZZ111" s="853"/>
      <c r="TAA111" s="853"/>
      <c r="TAB111" s="964"/>
      <c r="TAC111" s="845"/>
      <c r="TAD111" s="853"/>
      <c r="TAE111" s="853"/>
      <c r="TAF111" s="964"/>
      <c r="TAG111" s="845"/>
      <c r="TAH111" s="853"/>
      <c r="TAI111" s="853"/>
      <c r="TAJ111" s="964"/>
      <c r="TAK111" s="845"/>
      <c r="TAL111" s="853"/>
      <c r="TAM111" s="853"/>
      <c r="TAN111" s="964"/>
      <c r="TAO111" s="845"/>
      <c r="TAP111" s="853"/>
      <c r="TAQ111" s="853"/>
      <c r="TAR111" s="964"/>
      <c r="TAS111" s="845"/>
      <c r="TAT111" s="853"/>
      <c r="TAU111" s="853"/>
      <c r="TAV111" s="964"/>
      <c r="TAW111" s="845"/>
      <c r="TAX111" s="853"/>
      <c r="TAY111" s="853"/>
      <c r="TAZ111" s="964"/>
      <c r="TBA111" s="845"/>
      <c r="TBB111" s="853"/>
      <c r="TBC111" s="853"/>
      <c r="TBD111" s="964"/>
      <c r="TBE111" s="845"/>
      <c r="TBF111" s="853"/>
      <c r="TBG111" s="853"/>
      <c r="TBH111" s="964"/>
      <c r="TBI111" s="845"/>
      <c r="TBJ111" s="853"/>
      <c r="TBK111" s="853"/>
      <c r="TBL111" s="964"/>
      <c r="TBM111" s="845"/>
      <c r="TBN111" s="853"/>
      <c r="TBO111" s="853"/>
      <c r="TBP111" s="964"/>
      <c r="TBQ111" s="845"/>
      <c r="TBR111" s="853"/>
      <c r="TBS111" s="853"/>
      <c r="TBT111" s="964"/>
      <c r="TBU111" s="845"/>
      <c r="TBV111" s="853"/>
      <c r="TBW111" s="853"/>
      <c r="TBX111" s="964"/>
      <c r="TBY111" s="845"/>
      <c r="TBZ111" s="853"/>
      <c r="TCA111" s="853"/>
      <c r="TCB111" s="964"/>
      <c r="TCC111" s="845"/>
      <c r="TCD111" s="853"/>
      <c r="TCE111" s="853"/>
      <c r="TCF111" s="964"/>
      <c r="TCG111" s="845"/>
      <c r="TCH111" s="853"/>
      <c r="TCI111" s="853"/>
      <c r="TCJ111" s="964"/>
      <c r="TCK111" s="845"/>
      <c r="TCL111" s="853"/>
      <c r="TCM111" s="853"/>
      <c r="TCN111" s="964"/>
      <c r="TCO111" s="845"/>
      <c r="TCP111" s="853"/>
      <c r="TCQ111" s="853"/>
      <c r="TCR111" s="964"/>
      <c r="TCS111" s="845"/>
      <c r="TCT111" s="853"/>
      <c r="TCU111" s="853"/>
      <c r="TCV111" s="964"/>
      <c r="TCW111" s="845"/>
      <c r="TCX111" s="853"/>
      <c r="TCY111" s="853"/>
      <c r="TCZ111" s="964"/>
      <c r="TDA111" s="845"/>
      <c r="TDB111" s="853"/>
      <c r="TDC111" s="853"/>
      <c r="TDD111" s="964"/>
      <c r="TDE111" s="845"/>
      <c r="TDF111" s="853"/>
      <c r="TDG111" s="853"/>
      <c r="TDH111" s="964"/>
      <c r="TDI111" s="845"/>
      <c r="TDJ111" s="853"/>
      <c r="TDK111" s="853"/>
      <c r="TDL111" s="964"/>
      <c r="TDM111" s="845"/>
      <c r="TDN111" s="853"/>
      <c r="TDO111" s="853"/>
      <c r="TDP111" s="964"/>
      <c r="TDQ111" s="845"/>
      <c r="TDR111" s="853"/>
      <c r="TDS111" s="853"/>
      <c r="TDT111" s="964"/>
      <c r="TDU111" s="845"/>
      <c r="TDV111" s="853"/>
      <c r="TDW111" s="853"/>
      <c r="TDX111" s="964"/>
      <c r="TDY111" s="845"/>
      <c r="TDZ111" s="853"/>
      <c r="TEA111" s="853"/>
      <c r="TEB111" s="964"/>
      <c r="TEC111" s="845"/>
      <c r="TED111" s="853"/>
      <c r="TEE111" s="853"/>
      <c r="TEF111" s="964"/>
      <c r="TEG111" s="845"/>
      <c r="TEH111" s="853"/>
      <c r="TEI111" s="853"/>
      <c r="TEJ111" s="964"/>
      <c r="TEK111" s="845"/>
      <c r="TEL111" s="853"/>
      <c r="TEM111" s="853"/>
      <c r="TEN111" s="964"/>
      <c r="TEO111" s="845"/>
      <c r="TEP111" s="853"/>
      <c r="TEQ111" s="853"/>
      <c r="TER111" s="964"/>
      <c r="TES111" s="845"/>
      <c r="TET111" s="853"/>
      <c r="TEU111" s="853"/>
      <c r="TEV111" s="964"/>
      <c r="TEW111" s="845"/>
      <c r="TEX111" s="853"/>
      <c r="TEY111" s="853"/>
      <c r="TEZ111" s="964"/>
      <c r="TFA111" s="845"/>
      <c r="TFB111" s="853"/>
      <c r="TFC111" s="853"/>
      <c r="TFD111" s="964"/>
      <c r="TFE111" s="845"/>
      <c r="TFF111" s="853"/>
      <c r="TFG111" s="853"/>
      <c r="TFH111" s="964"/>
      <c r="TFI111" s="845"/>
      <c r="TFJ111" s="853"/>
      <c r="TFK111" s="853"/>
      <c r="TFL111" s="964"/>
      <c r="TFM111" s="845"/>
      <c r="TFN111" s="853"/>
      <c r="TFO111" s="853"/>
      <c r="TFP111" s="964"/>
      <c r="TFQ111" s="845"/>
      <c r="TFR111" s="853"/>
      <c r="TFS111" s="853"/>
      <c r="TFT111" s="964"/>
      <c r="TFU111" s="845"/>
      <c r="TFV111" s="853"/>
      <c r="TFW111" s="853"/>
      <c r="TFX111" s="964"/>
      <c r="TFY111" s="845"/>
      <c r="TFZ111" s="853"/>
      <c r="TGA111" s="853"/>
      <c r="TGB111" s="964"/>
      <c r="TGC111" s="845"/>
      <c r="TGD111" s="853"/>
      <c r="TGE111" s="853"/>
      <c r="TGF111" s="964"/>
      <c r="TGG111" s="845"/>
      <c r="TGH111" s="853"/>
      <c r="TGI111" s="853"/>
      <c r="TGJ111" s="964"/>
      <c r="TGK111" s="845"/>
      <c r="TGL111" s="853"/>
      <c r="TGM111" s="853"/>
      <c r="TGN111" s="964"/>
      <c r="TGO111" s="845"/>
      <c r="TGP111" s="853"/>
      <c r="TGQ111" s="853"/>
      <c r="TGR111" s="964"/>
      <c r="TGS111" s="845"/>
      <c r="TGT111" s="853"/>
      <c r="TGU111" s="853"/>
      <c r="TGV111" s="964"/>
      <c r="TGW111" s="845"/>
      <c r="TGX111" s="853"/>
      <c r="TGY111" s="853"/>
      <c r="TGZ111" s="964"/>
      <c r="THA111" s="845"/>
      <c r="THB111" s="853"/>
      <c r="THC111" s="853"/>
      <c r="THD111" s="964"/>
      <c r="THE111" s="845"/>
      <c r="THF111" s="853"/>
      <c r="THG111" s="853"/>
      <c r="THH111" s="964"/>
      <c r="THI111" s="845"/>
      <c r="THJ111" s="853"/>
      <c r="THK111" s="853"/>
      <c r="THL111" s="964"/>
      <c r="THM111" s="845"/>
      <c r="THN111" s="853"/>
      <c r="THO111" s="853"/>
      <c r="THP111" s="964"/>
      <c r="THQ111" s="845"/>
      <c r="THR111" s="853"/>
      <c r="THS111" s="853"/>
      <c r="THT111" s="964"/>
      <c r="THU111" s="845"/>
      <c r="THV111" s="853"/>
      <c r="THW111" s="853"/>
      <c r="THX111" s="964"/>
      <c r="THY111" s="845"/>
      <c r="THZ111" s="853"/>
      <c r="TIA111" s="853"/>
      <c r="TIB111" s="964"/>
      <c r="TIC111" s="845"/>
      <c r="TID111" s="853"/>
      <c r="TIE111" s="853"/>
      <c r="TIF111" s="964"/>
      <c r="TIG111" s="845"/>
      <c r="TIH111" s="853"/>
      <c r="TII111" s="853"/>
      <c r="TIJ111" s="964"/>
      <c r="TIK111" s="845"/>
      <c r="TIL111" s="853"/>
      <c r="TIM111" s="853"/>
      <c r="TIN111" s="964"/>
      <c r="TIO111" s="845"/>
      <c r="TIP111" s="853"/>
      <c r="TIQ111" s="853"/>
      <c r="TIR111" s="964"/>
      <c r="TIS111" s="845"/>
      <c r="TIT111" s="853"/>
      <c r="TIU111" s="853"/>
      <c r="TIV111" s="964"/>
      <c r="TIW111" s="845"/>
      <c r="TIX111" s="853"/>
      <c r="TIY111" s="853"/>
      <c r="TIZ111" s="964"/>
      <c r="TJA111" s="845"/>
      <c r="TJB111" s="853"/>
      <c r="TJC111" s="853"/>
      <c r="TJD111" s="964"/>
      <c r="TJE111" s="845"/>
      <c r="TJF111" s="853"/>
      <c r="TJG111" s="853"/>
      <c r="TJH111" s="964"/>
      <c r="TJI111" s="845"/>
      <c r="TJJ111" s="853"/>
      <c r="TJK111" s="853"/>
      <c r="TJL111" s="964"/>
      <c r="TJM111" s="845"/>
      <c r="TJN111" s="853"/>
      <c r="TJO111" s="853"/>
      <c r="TJP111" s="964"/>
      <c r="TJQ111" s="845"/>
      <c r="TJR111" s="853"/>
      <c r="TJS111" s="853"/>
      <c r="TJT111" s="964"/>
      <c r="TJU111" s="845"/>
      <c r="TJV111" s="853"/>
      <c r="TJW111" s="853"/>
      <c r="TJX111" s="964"/>
      <c r="TJY111" s="845"/>
      <c r="TJZ111" s="853"/>
      <c r="TKA111" s="853"/>
      <c r="TKB111" s="964"/>
      <c r="TKC111" s="845"/>
      <c r="TKD111" s="853"/>
      <c r="TKE111" s="853"/>
      <c r="TKF111" s="964"/>
      <c r="TKG111" s="845"/>
      <c r="TKH111" s="853"/>
      <c r="TKI111" s="853"/>
      <c r="TKJ111" s="964"/>
      <c r="TKK111" s="845"/>
      <c r="TKL111" s="853"/>
      <c r="TKM111" s="853"/>
      <c r="TKN111" s="964"/>
      <c r="TKO111" s="845"/>
      <c r="TKP111" s="853"/>
      <c r="TKQ111" s="853"/>
      <c r="TKR111" s="964"/>
      <c r="TKS111" s="845"/>
      <c r="TKT111" s="853"/>
      <c r="TKU111" s="853"/>
      <c r="TKV111" s="964"/>
      <c r="TKW111" s="845"/>
      <c r="TKX111" s="853"/>
      <c r="TKY111" s="853"/>
      <c r="TKZ111" s="964"/>
      <c r="TLA111" s="845"/>
      <c r="TLB111" s="853"/>
      <c r="TLC111" s="853"/>
      <c r="TLD111" s="964"/>
      <c r="TLE111" s="845"/>
      <c r="TLF111" s="853"/>
      <c r="TLG111" s="853"/>
      <c r="TLH111" s="964"/>
      <c r="TLI111" s="845"/>
      <c r="TLJ111" s="853"/>
      <c r="TLK111" s="853"/>
      <c r="TLL111" s="964"/>
      <c r="TLM111" s="845"/>
      <c r="TLN111" s="853"/>
      <c r="TLO111" s="853"/>
      <c r="TLP111" s="964"/>
      <c r="TLQ111" s="845"/>
      <c r="TLR111" s="853"/>
      <c r="TLS111" s="853"/>
      <c r="TLT111" s="964"/>
      <c r="TLU111" s="845"/>
      <c r="TLV111" s="853"/>
      <c r="TLW111" s="853"/>
      <c r="TLX111" s="964"/>
      <c r="TLY111" s="845"/>
      <c r="TLZ111" s="853"/>
      <c r="TMA111" s="853"/>
      <c r="TMB111" s="964"/>
      <c r="TMC111" s="845"/>
      <c r="TMD111" s="853"/>
      <c r="TME111" s="853"/>
      <c r="TMF111" s="964"/>
      <c r="TMG111" s="845"/>
      <c r="TMH111" s="853"/>
      <c r="TMI111" s="853"/>
      <c r="TMJ111" s="964"/>
      <c r="TMK111" s="845"/>
      <c r="TML111" s="853"/>
      <c r="TMM111" s="853"/>
      <c r="TMN111" s="964"/>
      <c r="TMO111" s="845"/>
      <c r="TMP111" s="853"/>
      <c r="TMQ111" s="853"/>
      <c r="TMR111" s="964"/>
      <c r="TMS111" s="845"/>
      <c r="TMT111" s="853"/>
      <c r="TMU111" s="853"/>
      <c r="TMV111" s="964"/>
      <c r="TMW111" s="845"/>
      <c r="TMX111" s="853"/>
      <c r="TMY111" s="853"/>
      <c r="TMZ111" s="964"/>
      <c r="TNA111" s="845"/>
      <c r="TNB111" s="853"/>
      <c r="TNC111" s="853"/>
      <c r="TND111" s="964"/>
      <c r="TNE111" s="845"/>
      <c r="TNF111" s="853"/>
      <c r="TNG111" s="853"/>
      <c r="TNH111" s="964"/>
      <c r="TNI111" s="845"/>
      <c r="TNJ111" s="853"/>
      <c r="TNK111" s="853"/>
      <c r="TNL111" s="964"/>
      <c r="TNM111" s="845"/>
      <c r="TNN111" s="853"/>
      <c r="TNO111" s="853"/>
      <c r="TNP111" s="964"/>
      <c r="TNQ111" s="845"/>
      <c r="TNR111" s="853"/>
      <c r="TNS111" s="853"/>
      <c r="TNT111" s="964"/>
      <c r="TNU111" s="845"/>
      <c r="TNV111" s="853"/>
      <c r="TNW111" s="853"/>
      <c r="TNX111" s="964"/>
      <c r="TNY111" s="845"/>
      <c r="TNZ111" s="853"/>
      <c r="TOA111" s="853"/>
      <c r="TOB111" s="964"/>
      <c r="TOC111" s="845"/>
      <c r="TOD111" s="853"/>
      <c r="TOE111" s="853"/>
      <c r="TOF111" s="964"/>
      <c r="TOG111" s="845"/>
      <c r="TOH111" s="853"/>
      <c r="TOI111" s="853"/>
      <c r="TOJ111" s="964"/>
      <c r="TOK111" s="845"/>
      <c r="TOL111" s="853"/>
      <c r="TOM111" s="853"/>
      <c r="TON111" s="964"/>
      <c r="TOO111" s="845"/>
      <c r="TOP111" s="853"/>
      <c r="TOQ111" s="853"/>
      <c r="TOR111" s="964"/>
      <c r="TOS111" s="845"/>
      <c r="TOT111" s="853"/>
      <c r="TOU111" s="853"/>
      <c r="TOV111" s="964"/>
      <c r="TOW111" s="845"/>
      <c r="TOX111" s="853"/>
      <c r="TOY111" s="853"/>
      <c r="TOZ111" s="964"/>
      <c r="TPA111" s="845"/>
      <c r="TPB111" s="853"/>
      <c r="TPC111" s="853"/>
      <c r="TPD111" s="964"/>
      <c r="TPE111" s="845"/>
      <c r="TPF111" s="853"/>
      <c r="TPG111" s="853"/>
      <c r="TPH111" s="964"/>
      <c r="TPI111" s="845"/>
      <c r="TPJ111" s="853"/>
      <c r="TPK111" s="853"/>
      <c r="TPL111" s="964"/>
      <c r="TPM111" s="845"/>
      <c r="TPN111" s="853"/>
      <c r="TPO111" s="853"/>
      <c r="TPP111" s="964"/>
      <c r="TPQ111" s="845"/>
      <c r="TPR111" s="853"/>
      <c r="TPS111" s="853"/>
      <c r="TPT111" s="964"/>
      <c r="TPU111" s="845"/>
      <c r="TPV111" s="853"/>
      <c r="TPW111" s="853"/>
      <c r="TPX111" s="964"/>
      <c r="TPY111" s="845"/>
      <c r="TPZ111" s="853"/>
      <c r="TQA111" s="853"/>
      <c r="TQB111" s="964"/>
      <c r="TQC111" s="845"/>
      <c r="TQD111" s="853"/>
      <c r="TQE111" s="853"/>
      <c r="TQF111" s="964"/>
      <c r="TQG111" s="845"/>
      <c r="TQH111" s="853"/>
      <c r="TQI111" s="853"/>
      <c r="TQJ111" s="964"/>
      <c r="TQK111" s="845"/>
      <c r="TQL111" s="853"/>
      <c r="TQM111" s="853"/>
      <c r="TQN111" s="964"/>
      <c r="TQO111" s="845"/>
      <c r="TQP111" s="853"/>
      <c r="TQQ111" s="853"/>
      <c r="TQR111" s="964"/>
      <c r="TQS111" s="845"/>
      <c r="TQT111" s="853"/>
      <c r="TQU111" s="853"/>
      <c r="TQV111" s="964"/>
      <c r="TQW111" s="845"/>
      <c r="TQX111" s="853"/>
      <c r="TQY111" s="853"/>
      <c r="TQZ111" s="964"/>
      <c r="TRA111" s="845"/>
      <c r="TRB111" s="853"/>
      <c r="TRC111" s="853"/>
      <c r="TRD111" s="964"/>
      <c r="TRE111" s="845"/>
      <c r="TRF111" s="853"/>
      <c r="TRG111" s="853"/>
      <c r="TRH111" s="964"/>
      <c r="TRI111" s="845"/>
      <c r="TRJ111" s="853"/>
      <c r="TRK111" s="853"/>
      <c r="TRL111" s="964"/>
      <c r="TRM111" s="845"/>
      <c r="TRN111" s="853"/>
      <c r="TRO111" s="853"/>
      <c r="TRP111" s="964"/>
      <c r="TRQ111" s="845"/>
      <c r="TRR111" s="853"/>
      <c r="TRS111" s="853"/>
      <c r="TRT111" s="964"/>
      <c r="TRU111" s="845"/>
      <c r="TRV111" s="853"/>
      <c r="TRW111" s="853"/>
      <c r="TRX111" s="964"/>
      <c r="TRY111" s="845"/>
      <c r="TRZ111" s="853"/>
      <c r="TSA111" s="853"/>
      <c r="TSB111" s="964"/>
      <c r="TSC111" s="845"/>
      <c r="TSD111" s="853"/>
      <c r="TSE111" s="853"/>
      <c r="TSF111" s="964"/>
      <c r="TSG111" s="845"/>
      <c r="TSH111" s="853"/>
      <c r="TSI111" s="853"/>
      <c r="TSJ111" s="964"/>
      <c r="TSK111" s="845"/>
      <c r="TSL111" s="853"/>
      <c r="TSM111" s="853"/>
      <c r="TSN111" s="964"/>
      <c r="TSO111" s="845"/>
      <c r="TSP111" s="853"/>
      <c r="TSQ111" s="853"/>
      <c r="TSR111" s="964"/>
      <c r="TSS111" s="845"/>
      <c r="TST111" s="853"/>
      <c r="TSU111" s="853"/>
      <c r="TSV111" s="964"/>
      <c r="TSW111" s="845"/>
      <c r="TSX111" s="853"/>
      <c r="TSY111" s="853"/>
      <c r="TSZ111" s="964"/>
      <c r="TTA111" s="845"/>
      <c r="TTB111" s="853"/>
      <c r="TTC111" s="853"/>
      <c r="TTD111" s="964"/>
      <c r="TTE111" s="845"/>
      <c r="TTF111" s="853"/>
      <c r="TTG111" s="853"/>
      <c r="TTH111" s="964"/>
      <c r="TTI111" s="845"/>
      <c r="TTJ111" s="853"/>
      <c r="TTK111" s="853"/>
      <c r="TTL111" s="964"/>
      <c r="TTM111" s="845"/>
      <c r="TTN111" s="853"/>
      <c r="TTO111" s="853"/>
      <c r="TTP111" s="964"/>
      <c r="TTQ111" s="845"/>
      <c r="TTR111" s="853"/>
      <c r="TTS111" s="853"/>
      <c r="TTT111" s="964"/>
      <c r="TTU111" s="845"/>
      <c r="TTV111" s="853"/>
      <c r="TTW111" s="853"/>
      <c r="TTX111" s="964"/>
      <c r="TTY111" s="845"/>
      <c r="TTZ111" s="853"/>
      <c r="TUA111" s="853"/>
      <c r="TUB111" s="964"/>
      <c r="TUC111" s="845"/>
      <c r="TUD111" s="853"/>
      <c r="TUE111" s="853"/>
      <c r="TUF111" s="964"/>
      <c r="TUG111" s="845"/>
      <c r="TUH111" s="853"/>
      <c r="TUI111" s="853"/>
      <c r="TUJ111" s="964"/>
      <c r="TUK111" s="845"/>
      <c r="TUL111" s="853"/>
      <c r="TUM111" s="853"/>
      <c r="TUN111" s="964"/>
      <c r="TUO111" s="845"/>
      <c r="TUP111" s="853"/>
      <c r="TUQ111" s="853"/>
      <c r="TUR111" s="964"/>
      <c r="TUS111" s="845"/>
      <c r="TUT111" s="853"/>
      <c r="TUU111" s="853"/>
      <c r="TUV111" s="964"/>
      <c r="TUW111" s="845"/>
      <c r="TUX111" s="853"/>
      <c r="TUY111" s="853"/>
      <c r="TUZ111" s="964"/>
      <c r="TVA111" s="845"/>
      <c r="TVB111" s="853"/>
      <c r="TVC111" s="853"/>
      <c r="TVD111" s="964"/>
      <c r="TVE111" s="845"/>
      <c r="TVF111" s="853"/>
      <c r="TVG111" s="853"/>
      <c r="TVH111" s="964"/>
      <c r="TVI111" s="845"/>
      <c r="TVJ111" s="853"/>
      <c r="TVK111" s="853"/>
      <c r="TVL111" s="964"/>
      <c r="TVM111" s="845"/>
      <c r="TVN111" s="853"/>
      <c r="TVO111" s="853"/>
      <c r="TVP111" s="964"/>
      <c r="TVQ111" s="845"/>
      <c r="TVR111" s="853"/>
      <c r="TVS111" s="853"/>
      <c r="TVT111" s="964"/>
      <c r="TVU111" s="845"/>
      <c r="TVV111" s="853"/>
      <c r="TVW111" s="853"/>
      <c r="TVX111" s="964"/>
      <c r="TVY111" s="845"/>
      <c r="TVZ111" s="853"/>
      <c r="TWA111" s="853"/>
      <c r="TWB111" s="964"/>
      <c r="TWC111" s="845"/>
      <c r="TWD111" s="853"/>
      <c r="TWE111" s="853"/>
      <c r="TWF111" s="964"/>
      <c r="TWG111" s="845"/>
      <c r="TWH111" s="853"/>
      <c r="TWI111" s="853"/>
      <c r="TWJ111" s="964"/>
      <c r="TWK111" s="845"/>
      <c r="TWL111" s="853"/>
      <c r="TWM111" s="853"/>
      <c r="TWN111" s="964"/>
      <c r="TWO111" s="845"/>
      <c r="TWP111" s="853"/>
      <c r="TWQ111" s="853"/>
      <c r="TWR111" s="964"/>
      <c r="TWS111" s="845"/>
      <c r="TWT111" s="853"/>
      <c r="TWU111" s="853"/>
      <c r="TWV111" s="964"/>
      <c r="TWW111" s="845"/>
      <c r="TWX111" s="853"/>
      <c r="TWY111" s="853"/>
      <c r="TWZ111" s="964"/>
      <c r="TXA111" s="845"/>
      <c r="TXB111" s="853"/>
      <c r="TXC111" s="853"/>
      <c r="TXD111" s="964"/>
      <c r="TXE111" s="845"/>
      <c r="TXF111" s="853"/>
      <c r="TXG111" s="853"/>
      <c r="TXH111" s="964"/>
      <c r="TXI111" s="845"/>
      <c r="TXJ111" s="853"/>
      <c r="TXK111" s="853"/>
      <c r="TXL111" s="964"/>
      <c r="TXM111" s="845"/>
      <c r="TXN111" s="853"/>
      <c r="TXO111" s="853"/>
      <c r="TXP111" s="964"/>
      <c r="TXQ111" s="845"/>
      <c r="TXR111" s="853"/>
      <c r="TXS111" s="853"/>
      <c r="TXT111" s="964"/>
      <c r="TXU111" s="845"/>
      <c r="TXV111" s="853"/>
      <c r="TXW111" s="853"/>
      <c r="TXX111" s="964"/>
      <c r="TXY111" s="845"/>
      <c r="TXZ111" s="853"/>
      <c r="TYA111" s="853"/>
      <c r="TYB111" s="964"/>
      <c r="TYC111" s="845"/>
      <c r="TYD111" s="853"/>
      <c r="TYE111" s="853"/>
      <c r="TYF111" s="964"/>
      <c r="TYG111" s="845"/>
      <c r="TYH111" s="853"/>
      <c r="TYI111" s="853"/>
      <c r="TYJ111" s="964"/>
      <c r="TYK111" s="845"/>
      <c r="TYL111" s="853"/>
      <c r="TYM111" s="853"/>
      <c r="TYN111" s="964"/>
      <c r="TYO111" s="845"/>
      <c r="TYP111" s="853"/>
      <c r="TYQ111" s="853"/>
      <c r="TYR111" s="964"/>
      <c r="TYS111" s="845"/>
      <c r="TYT111" s="853"/>
      <c r="TYU111" s="853"/>
      <c r="TYV111" s="964"/>
      <c r="TYW111" s="845"/>
      <c r="TYX111" s="853"/>
      <c r="TYY111" s="853"/>
      <c r="TYZ111" s="964"/>
      <c r="TZA111" s="845"/>
      <c r="TZB111" s="853"/>
      <c r="TZC111" s="853"/>
      <c r="TZD111" s="964"/>
      <c r="TZE111" s="845"/>
      <c r="TZF111" s="853"/>
      <c r="TZG111" s="853"/>
      <c r="TZH111" s="964"/>
      <c r="TZI111" s="845"/>
      <c r="TZJ111" s="853"/>
      <c r="TZK111" s="853"/>
      <c r="TZL111" s="964"/>
      <c r="TZM111" s="845"/>
      <c r="TZN111" s="853"/>
      <c r="TZO111" s="853"/>
      <c r="TZP111" s="964"/>
      <c r="TZQ111" s="845"/>
      <c r="TZR111" s="853"/>
      <c r="TZS111" s="853"/>
      <c r="TZT111" s="964"/>
      <c r="TZU111" s="845"/>
      <c r="TZV111" s="853"/>
      <c r="TZW111" s="853"/>
      <c r="TZX111" s="964"/>
      <c r="TZY111" s="845"/>
      <c r="TZZ111" s="853"/>
      <c r="UAA111" s="853"/>
      <c r="UAB111" s="964"/>
      <c r="UAC111" s="845"/>
      <c r="UAD111" s="853"/>
      <c r="UAE111" s="853"/>
      <c r="UAF111" s="964"/>
      <c r="UAG111" s="845"/>
      <c r="UAH111" s="853"/>
      <c r="UAI111" s="853"/>
      <c r="UAJ111" s="964"/>
      <c r="UAK111" s="845"/>
      <c r="UAL111" s="853"/>
      <c r="UAM111" s="853"/>
      <c r="UAN111" s="964"/>
      <c r="UAO111" s="845"/>
      <c r="UAP111" s="853"/>
      <c r="UAQ111" s="853"/>
      <c r="UAR111" s="964"/>
      <c r="UAS111" s="845"/>
      <c r="UAT111" s="853"/>
      <c r="UAU111" s="853"/>
      <c r="UAV111" s="964"/>
      <c r="UAW111" s="845"/>
      <c r="UAX111" s="853"/>
      <c r="UAY111" s="853"/>
      <c r="UAZ111" s="964"/>
      <c r="UBA111" s="845"/>
      <c r="UBB111" s="853"/>
      <c r="UBC111" s="853"/>
      <c r="UBD111" s="964"/>
      <c r="UBE111" s="845"/>
      <c r="UBF111" s="853"/>
      <c r="UBG111" s="853"/>
      <c r="UBH111" s="964"/>
      <c r="UBI111" s="845"/>
      <c r="UBJ111" s="853"/>
      <c r="UBK111" s="853"/>
      <c r="UBL111" s="964"/>
      <c r="UBM111" s="845"/>
      <c r="UBN111" s="853"/>
      <c r="UBO111" s="853"/>
      <c r="UBP111" s="964"/>
      <c r="UBQ111" s="845"/>
      <c r="UBR111" s="853"/>
      <c r="UBS111" s="853"/>
      <c r="UBT111" s="964"/>
      <c r="UBU111" s="845"/>
      <c r="UBV111" s="853"/>
      <c r="UBW111" s="853"/>
      <c r="UBX111" s="964"/>
      <c r="UBY111" s="845"/>
      <c r="UBZ111" s="853"/>
      <c r="UCA111" s="853"/>
      <c r="UCB111" s="964"/>
      <c r="UCC111" s="845"/>
      <c r="UCD111" s="853"/>
      <c r="UCE111" s="853"/>
      <c r="UCF111" s="964"/>
      <c r="UCG111" s="845"/>
      <c r="UCH111" s="853"/>
      <c r="UCI111" s="853"/>
      <c r="UCJ111" s="964"/>
      <c r="UCK111" s="845"/>
      <c r="UCL111" s="853"/>
      <c r="UCM111" s="853"/>
      <c r="UCN111" s="964"/>
      <c r="UCO111" s="845"/>
      <c r="UCP111" s="853"/>
      <c r="UCQ111" s="853"/>
      <c r="UCR111" s="964"/>
      <c r="UCS111" s="845"/>
      <c r="UCT111" s="853"/>
      <c r="UCU111" s="853"/>
      <c r="UCV111" s="964"/>
      <c r="UCW111" s="845"/>
      <c r="UCX111" s="853"/>
      <c r="UCY111" s="853"/>
      <c r="UCZ111" s="964"/>
      <c r="UDA111" s="845"/>
      <c r="UDB111" s="853"/>
      <c r="UDC111" s="853"/>
      <c r="UDD111" s="964"/>
      <c r="UDE111" s="845"/>
      <c r="UDF111" s="853"/>
      <c r="UDG111" s="853"/>
      <c r="UDH111" s="964"/>
      <c r="UDI111" s="845"/>
      <c r="UDJ111" s="853"/>
      <c r="UDK111" s="853"/>
      <c r="UDL111" s="964"/>
      <c r="UDM111" s="845"/>
      <c r="UDN111" s="853"/>
      <c r="UDO111" s="853"/>
      <c r="UDP111" s="964"/>
      <c r="UDQ111" s="845"/>
      <c r="UDR111" s="853"/>
      <c r="UDS111" s="853"/>
      <c r="UDT111" s="964"/>
      <c r="UDU111" s="845"/>
      <c r="UDV111" s="853"/>
      <c r="UDW111" s="853"/>
      <c r="UDX111" s="964"/>
      <c r="UDY111" s="845"/>
      <c r="UDZ111" s="853"/>
      <c r="UEA111" s="853"/>
      <c r="UEB111" s="964"/>
      <c r="UEC111" s="845"/>
      <c r="UED111" s="853"/>
      <c r="UEE111" s="853"/>
      <c r="UEF111" s="964"/>
      <c r="UEG111" s="845"/>
      <c r="UEH111" s="853"/>
      <c r="UEI111" s="853"/>
      <c r="UEJ111" s="964"/>
      <c r="UEK111" s="845"/>
      <c r="UEL111" s="853"/>
      <c r="UEM111" s="853"/>
      <c r="UEN111" s="964"/>
      <c r="UEO111" s="845"/>
      <c r="UEP111" s="853"/>
      <c r="UEQ111" s="853"/>
      <c r="UER111" s="964"/>
      <c r="UES111" s="845"/>
      <c r="UET111" s="853"/>
      <c r="UEU111" s="853"/>
      <c r="UEV111" s="964"/>
      <c r="UEW111" s="845"/>
      <c r="UEX111" s="853"/>
      <c r="UEY111" s="853"/>
      <c r="UEZ111" s="964"/>
      <c r="UFA111" s="845"/>
      <c r="UFB111" s="853"/>
      <c r="UFC111" s="853"/>
      <c r="UFD111" s="964"/>
      <c r="UFE111" s="845"/>
      <c r="UFF111" s="853"/>
      <c r="UFG111" s="853"/>
      <c r="UFH111" s="964"/>
      <c r="UFI111" s="845"/>
      <c r="UFJ111" s="853"/>
      <c r="UFK111" s="853"/>
      <c r="UFL111" s="964"/>
      <c r="UFM111" s="845"/>
      <c r="UFN111" s="853"/>
      <c r="UFO111" s="853"/>
      <c r="UFP111" s="964"/>
      <c r="UFQ111" s="845"/>
      <c r="UFR111" s="853"/>
      <c r="UFS111" s="853"/>
      <c r="UFT111" s="964"/>
      <c r="UFU111" s="845"/>
      <c r="UFV111" s="853"/>
      <c r="UFW111" s="853"/>
      <c r="UFX111" s="964"/>
      <c r="UFY111" s="845"/>
      <c r="UFZ111" s="853"/>
      <c r="UGA111" s="853"/>
      <c r="UGB111" s="964"/>
      <c r="UGC111" s="845"/>
      <c r="UGD111" s="853"/>
      <c r="UGE111" s="853"/>
      <c r="UGF111" s="964"/>
      <c r="UGG111" s="845"/>
      <c r="UGH111" s="853"/>
      <c r="UGI111" s="853"/>
      <c r="UGJ111" s="964"/>
      <c r="UGK111" s="845"/>
      <c r="UGL111" s="853"/>
      <c r="UGM111" s="853"/>
      <c r="UGN111" s="964"/>
      <c r="UGO111" s="845"/>
      <c r="UGP111" s="853"/>
      <c r="UGQ111" s="853"/>
      <c r="UGR111" s="964"/>
      <c r="UGS111" s="845"/>
      <c r="UGT111" s="853"/>
      <c r="UGU111" s="853"/>
      <c r="UGV111" s="964"/>
      <c r="UGW111" s="845"/>
      <c r="UGX111" s="853"/>
      <c r="UGY111" s="853"/>
      <c r="UGZ111" s="964"/>
      <c r="UHA111" s="845"/>
      <c r="UHB111" s="853"/>
      <c r="UHC111" s="853"/>
      <c r="UHD111" s="964"/>
      <c r="UHE111" s="845"/>
      <c r="UHF111" s="853"/>
      <c r="UHG111" s="853"/>
      <c r="UHH111" s="964"/>
      <c r="UHI111" s="845"/>
      <c r="UHJ111" s="853"/>
      <c r="UHK111" s="853"/>
      <c r="UHL111" s="964"/>
      <c r="UHM111" s="845"/>
      <c r="UHN111" s="853"/>
      <c r="UHO111" s="853"/>
      <c r="UHP111" s="964"/>
      <c r="UHQ111" s="845"/>
      <c r="UHR111" s="853"/>
      <c r="UHS111" s="853"/>
      <c r="UHT111" s="964"/>
      <c r="UHU111" s="845"/>
      <c r="UHV111" s="853"/>
      <c r="UHW111" s="853"/>
      <c r="UHX111" s="964"/>
      <c r="UHY111" s="845"/>
      <c r="UHZ111" s="853"/>
      <c r="UIA111" s="853"/>
      <c r="UIB111" s="964"/>
      <c r="UIC111" s="845"/>
      <c r="UID111" s="853"/>
      <c r="UIE111" s="853"/>
      <c r="UIF111" s="964"/>
      <c r="UIG111" s="845"/>
      <c r="UIH111" s="853"/>
      <c r="UII111" s="853"/>
      <c r="UIJ111" s="964"/>
      <c r="UIK111" s="845"/>
      <c r="UIL111" s="853"/>
      <c r="UIM111" s="853"/>
      <c r="UIN111" s="964"/>
      <c r="UIO111" s="845"/>
      <c r="UIP111" s="853"/>
      <c r="UIQ111" s="853"/>
      <c r="UIR111" s="964"/>
      <c r="UIS111" s="845"/>
      <c r="UIT111" s="853"/>
      <c r="UIU111" s="853"/>
      <c r="UIV111" s="964"/>
      <c r="UIW111" s="845"/>
      <c r="UIX111" s="853"/>
      <c r="UIY111" s="853"/>
      <c r="UIZ111" s="964"/>
      <c r="UJA111" s="845"/>
      <c r="UJB111" s="853"/>
      <c r="UJC111" s="853"/>
      <c r="UJD111" s="964"/>
      <c r="UJE111" s="845"/>
      <c r="UJF111" s="853"/>
      <c r="UJG111" s="853"/>
      <c r="UJH111" s="964"/>
      <c r="UJI111" s="845"/>
      <c r="UJJ111" s="853"/>
      <c r="UJK111" s="853"/>
      <c r="UJL111" s="964"/>
      <c r="UJM111" s="845"/>
      <c r="UJN111" s="853"/>
      <c r="UJO111" s="853"/>
      <c r="UJP111" s="964"/>
      <c r="UJQ111" s="845"/>
      <c r="UJR111" s="853"/>
      <c r="UJS111" s="853"/>
      <c r="UJT111" s="964"/>
      <c r="UJU111" s="845"/>
      <c r="UJV111" s="853"/>
      <c r="UJW111" s="853"/>
      <c r="UJX111" s="964"/>
      <c r="UJY111" s="845"/>
      <c r="UJZ111" s="853"/>
      <c r="UKA111" s="853"/>
      <c r="UKB111" s="964"/>
      <c r="UKC111" s="845"/>
      <c r="UKD111" s="853"/>
      <c r="UKE111" s="853"/>
      <c r="UKF111" s="964"/>
      <c r="UKG111" s="845"/>
      <c r="UKH111" s="853"/>
      <c r="UKI111" s="853"/>
      <c r="UKJ111" s="964"/>
      <c r="UKK111" s="845"/>
      <c r="UKL111" s="853"/>
      <c r="UKM111" s="853"/>
      <c r="UKN111" s="964"/>
      <c r="UKO111" s="845"/>
      <c r="UKP111" s="853"/>
      <c r="UKQ111" s="853"/>
      <c r="UKR111" s="964"/>
      <c r="UKS111" s="845"/>
      <c r="UKT111" s="853"/>
      <c r="UKU111" s="853"/>
      <c r="UKV111" s="964"/>
      <c r="UKW111" s="845"/>
      <c r="UKX111" s="853"/>
      <c r="UKY111" s="853"/>
      <c r="UKZ111" s="964"/>
      <c r="ULA111" s="845"/>
      <c r="ULB111" s="853"/>
      <c r="ULC111" s="853"/>
      <c r="ULD111" s="964"/>
      <c r="ULE111" s="845"/>
      <c r="ULF111" s="853"/>
      <c r="ULG111" s="853"/>
      <c r="ULH111" s="964"/>
      <c r="ULI111" s="845"/>
      <c r="ULJ111" s="853"/>
      <c r="ULK111" s="853"/>
      <c r="ULL111" s="964"/>
      <c r="ULM111" s="845"/>
      <c r="ULN111" s="853"/>
      <c r="ULO111" s="853"/>
      <c r="ULP111" s="964"/>
      <c r="ULQ111" s="845"/>
      <c r="ULR111" s="853"/>
      <c r="ULS111" s="853"/>
      <c r="ULT111" s="964"/>
      <c r="ULU111" s="845"/>
      <c r="ULV111" s="853"/>
      <c r="ULW111" s="853"/>
      <c r="ULX111" s="964"/>
      <c r="ULY111" s="845"/>
      <c r="ULZ111" s="853"/>
      <c r="UMA111" s="853"/>
      <c r="UMB111" s="964"/>
      <c r="UMC111" s="845"/>
      <c r="UMD111" s="853"/>
      <c r="UME111" s="853"/>
      <c r="UMF111" s="964"/>
      <c r="UMG111" s="845"/>
      <c r="UMH111" s="853"/>
      <c r="UMI111" s="853"/>
      <c r="UMJ111" s="964"/>
      <c r="UMK111" s="845"/>
      <c r="UML111" s="853"/>
      <c r="UMM111" s="853"/>
      <c r="UMN111" s="964"/>
      <c r="UMO111" s="845"/>
      <c r="UMP111" s="853"/>
      <c r="UMQ111" s="853"/>
      <c r="UMR111" s="964"/>
      <c r="UMS111" s="845"/>
      <c r="UMT111" s="853"/>
      <c r="UMU111" s="853"/>
      <c r="UMV111" s="964"/>
      <c r="UMW111" s="845"/>
      <c r="UMX111" s="853"/>
      <c r="UMY111" s="853"/>
      <c r="UMZ111" s="964"/>
      <c r="UNA111" s="845"/>
      <c r="UNB111" s="853"/>
      <c r="UNC111" s="853"/>
      <c r="UND111" s="964"/>
      <c r="UNE111" s="845"/>
      <c r="UNF111" s="853"/>
      <c r="UNG111" s="853"/>
      <c r="UNH111" s="964"/>
      <c r="UNI111" s="845"/>
      <c r="UNJ111" s="853"/>
      <c r="UNK111" s="853"/>
      <c r="UNL111" s="964"/>
      <c r="UNM111" s="845"/>
      <c r="UNN111" s="853"/>
      <c r="UNO111" s="853"/>
      <c r="UNP111" s="964"/>
      <c r="UNQ111" s="845"/>
      <c r="UNR111" s="853"/>
      <c r="UNS111" s="853"/>
      <c r="UNT111" s="964"/>
      <c r="UNU111" s="845"/>
      <c r="UNV111" s="853"/>
      <c r="UNW111" s="853"/>
      <c r="UNX111" s="964"/>
      <c r="UNY111" s="845"/>
      <c r="UNZ111" s="853"/>
      <c r="UOA111" s="853"/>
      <c r="UOB111" s="964"/>
      <c r="UOC111" s="845"/>
      <c r="UOD111" s="853"/>
      <c r="UOE111" s="853"/>
      <c r="UOF111" s="964"/>
      <c r="UOG111" s="845"/>
      <c r="UOH111" s="853"/>
      <c r="UOI111" s="853"/>
      <c r="UOJ111" s="964"/>
      <c r="UOK111" s="845"/>
      <c r="UOL111" s="853"/>
      <c r="UOM111" s="853"/>
      <c r="UON111" s="964"/>
      <c r="UOO111" s="845"/>
      <c r="UOP111" s="853"/>
      <c r="UOQ111" s="853"/>
      <c r="UOR111" s="964"/>
      <c r="UOS111" s="845"/>
      <c r="UOT111" s="853"/>
      <c r="UOU111" s="853"/>
      <c r="UOV111" s="964"/>
      <c r="UOW111" s="845"/>
      <c r="UOX111" s="853"/>
      <c r="UOY111" s="853"/>
      <c r="UOZ111" s="964"/>
      <c r="UPA111" s="845"/>
      <c r="UPB111" s="853"/>
      <c r="UPC111" s="853"/>
      <c r="UPD111" s="964"/>
      <c r="UPE111" s="845"/>
      <c r="UPF111" s="853"/>
      <c r="UPG111" s="853"/>
      <c r="UPH111" s="964"/>
      <c r="UPI111" s="845"/>
      <c r="UPJ111" s="853"/>
      <c r="UPK111" s="853"/>
      <c r="UPL111" s="964"/>
      <c r="UPM111" s="845"/>
      <c r="UPN111" s="853"/>
      <c r="UPO111" s="853"/>
      <c r="UPP111" s="964"/>
      <c r="UPQ111" s="845"/>
      <c r="UPR111" s="853"/>
      <c r="UPS111" s="853"/>
      <c r="UPT111" s="964"/>
      <c r="UPU111" s="845"/>
      <c r="UPV111" s="853"/>
      <c r="UPW111" s="853"/>
      <c r="UPX111" s="964"/>
      <c r="UPY111" s="845"/>
      <c r="UPZ111" s="853"/>
      <c r="UQA111" s="853"/>
      <c r="UQB111" s="964"/>
      <c r="UQC111" s="845"/>
      <c r="UQD111" s="853"/>
      <c r="UQE111" s="853"/>
      <c r="UQF111" s="964"/>
      <c r="UQG111" s="845"/>
      <c r="UQH111" s="853"/>
      <c r="UQI111" s="853"/>
      <c r="UQJ111" s="964"/>
      <c r="UQK111" s="845"/>
      <c r="UQL111" s="853"/>
      <c r="UQM111" s="853"/>
      <c r="UQN111" s="964"/>
      <c r="UQO111" s="845"/>
      <c r="UQP111" s="853"/>
      <c r="UQQ111" s="853"/>
      <c r="UQR111" s="964"/>
      <c r="UQS111" s="845"/>
      <c r="UQT111" s="853"/>
      <c r="UQU111" s="853"/>
      <c r="UQV111" s="964"/>
      <c r="UQW111" s="845"/>
      <c r="UQX111" s="853"/>
      <c r="UQY111" s="853"/>
      <c r="UQZ111" s="964"/>
      <c r="URA111" s="845"/>
      <c r="URB111" s="853"/>
      <c r="URC111" s="853"/>
      <c r="URD111" s="964"/>
      <c r="URE111" s="845"/>
      <c r="URF111" s="853"/>
      <c r="URG111" s="853"/>
      <c r="URH111" s="964"/>
      <c r="URI111" s="845"/>
      <c r="URJ111" s="853"/>
      <c r="URK111" s="853"/>
      <c r="URL111" s="964"/>
      <c r="URM111" s="845"/>
      <c r="URN111" s="853"/>
      <c r="URO111" s="853"/>
      <c r="URP111" s="964"/>
      <c r="URQ111" s="845"/>
      <c r="URR111" s="853"/>
      <c r="URS111" s="853"/>
      <c r="URT111" s="964"/>
      <c r="URU111" s="845"/>
      <c r="URV111" s="853"/>
      <c r="URW111" s="853"/>
      <c r="URX111" s="964"/>
      <c r="URY111" s="845"/>
      <c r="URZ111" s="853"/>
      <c r="USA111" s="853"/>
      <c r="USB111" s="964"/>
      <c r="USC111" s="845"/>
      <c r="USD111" s="853"/>
      <c r="USE111" s="853"/>
      <c r="USF111" s="964"/>
      <c r="USG111" s="845"/>
      <c r="USH111" s="853"/>
      <c r="USI111" s="853"/>
      <c r="USJ111" s="964"/>
      <c r="USK111" s="845"/>
      <c r="USL111" s="853"/>
      <c r="USM111" s="853"/>
      <c r="USN111" s="964"/>
      <c r="USO111" s="845"/>
      <c r="USP111" s="853"/>
      <c r="USQ111" s="853"/>
      <c r="USR111" s="964"/>
      <c r="USS111" s="845"/>
      <c r="UST111" s="853"/>
      <c r="USU111" s="853"/>
      <c r="USV111" s="964"/>
      <c r="USW111" s="845"/>
      <c r="USX111" s="853"/>
      <c r="USY111" s="853"/>
      <c r="USZ111" s="964"/>
      <c r="UTA111" s="845"/>
      <c r="UTB111" s="853"/>
      <c r="UTC111" s="853"/>
      <c r="UTD111" s="964"/>
      <c r="UTE111" s="845"/>
      <c r="UTF111" s="853"/>
      <c r="UTG111" s="853"/>
      <c r="UTH111" s="964"/>
      <c r="UTI111" s="845"/>
      <c r="UTJ111" s="853"/>
      <c r="UTK111" s="853"/>
      <c r="UTL111" s="964"/>
      <c r="UTM111" s="845"/>
      <c r="UTN111" s="853"/>
      <c r="UTO111" s="853"/>
      <c r="UTP111" s="964"/>
      <c r="UTQ111" s="845"/>
      <c r="UTR111" s="853"/>
      <c r="UTS111" s="853"/>
      <c r="UTT111" s="964"/>
      <c r="UTU111" s="845"/>
      <c r="UTV111" s="853"/>
      <c r="UTW111" s="853"/>
      <c r="UTX111" s="964"/>
      <c r="UTY111" s="845"/>
      <c r="UTZ111" s="853"/>
      <c r="UUA111" s="853"/>
      <c r="UUB111" s="964"/>
      <c r="UUC111" s="845"/>
      <c r="UUD111" s="853"/>
      <c r="UUE111" s="853"/>
      <c r="UUF111" s="964"/>
      <c r="UUG111" s="845"/>
      <c r="UUH111" s="853"/>
      <c r="UUI111" s="853"/>
      <c r="UUJ111" s="964"/>
      <c r="UUK111" s="845"/>
      <c r="UUL111" s="853"/>
      <c r="UUM111" s="853"/>
      <c r="UUN111" s="964"/>
      <c r="UUO111" s="845"/>
      <c r="UUP111" s="853"/>
      <c r="UUQ111" s="853"/>
      <c r="UUR111" s="964"/>
      <c r="UUS111" s="845"/>
      <c r="UUT111" s="853"/>
      <c r="UUU111" s="853"/>
      <c r="UUV111" s="964"/>
      <c r="UUW111" s="845"/>
      <c r="UUX111" s="853"/>
      <c r="UUY111" s="853"/>
      <c r="UUZ111" s="964"/>
      <c r="UVA111" s="845"/>
      <c r="UVB111" s="853"/>
      <c r="UVC111" s="853"/>
      <c r="UVD111" s="964"/>
      <c r="UVE111" s="845"/>
      <c r="UVF111" s="853"/>
      <c r="UVG111" s="853"/>
      <c r="UVH111" s="964"/>
      <c r="UVI111" s="845"/>
      <c r="UVJ111" s="853"/>
      <c r="UVK111" s="853"/>
      <c r="UVL111" s="964"/>
      <c r="UVM111" s="845"/>
      <c r="UVN111" s="853"/>
      <c r="UVO111" s="853"/>
      <c r="UVP111" s="964"/>
      <c r="UVQ111" s="845"/>
      <c r="UVR111" s="853"/>
      <c r="UVS111" s="853"/>
      <c r="UVT111" s="964"/>
      <c r="UVU111" s="845"/>
      <c r="UVV111" s="853"/>
      <c r="UVW111" s="853"/>
      <c r="UVX111" s="964"/>
      <c r="UVY111" s="845"/>
      <c r="UVZ111" s="853"/>
      <c r="UWA111" s="853"/>
      <c r="UWB111" s="964"/>
      <c r="UWC111" s="845"/>
      <c r="UWD111" s="853"/>
      <c r="UWE111" s="853"/>
      <c r="UWF111" s="964"/>
      <c r="UWG111" s="845"/>
      <c r="UWH111" s="853"/>
      <c r="UWI111" s="853"/>
      <c r="UWJ111" s="964"/>
      <c r="UWK111" s="845"/>
      <c r="UWL111" s="853"/>
      <c r="UWM111" s="853"/>
      <c r="UWN111" s="964"/>
      <c r="UWO111" s="845"/>
      <c r="UWP111" s="853"/>
      <c r="UWQ111" s="853"/>
      <c r="UWR111" s="964"/>
      <c r="UWS111" s="845"/>
      <c r="UWT111" s="853"/>
      <c r="UWU111" s="853"/>
      <c r="UWV111" s="964"/>
      <c r="UWW111" s="845"/>
      <c r="UWX111" s="853"/>
      <c r="UWY111" s="853"/>
      <c r="UWZ111" s="964"/>
      <c r="UXA111" s="845"/>
      <c r="UXB111" s="853"/>
      <c r="UXC111" s="853"/>
      <c r="UXD111" s="964"/>
      <c r="UXE111" s="845"/>
      <c r="UXF111" s="853"/>
      <c r="UXG111" s="853"/>
      <c r="UXH111" s="964"/>
      <c r="UXI111" s="845"/>
      <c r="UXJ111" s="853"/>
      <c r="UXK111" s="853"/>
      <c r="UXL111" s="964"/>
      <c r="UXM111" s="845"/>
      <c r="UXN111" s="853"/>
      <c r="UXO111" s="853"/>
      <c r="UXP111" s="964"/>
      <c r="UXQ111" s="845"/>
      <c r="UXR111" s="853"/>
      <c r="UXS111" s="853"/>
      <c r="UXT111" s="964"/>
      <c r="UXU111" s="845"/>
      <c r="UXV111" s="853"/>
      <c r="UXW111" s="853"/>
      <c r="UXX111" s="964"/>
      <c r="UXY111" s="845"/>
      <c r="UXZ111" s="853"/>
      <c r="UYA111" s="853"/>
      <c r="UYB111" s="964"/>
      <c r="UYC111" s="845"/>
      <c r="UYD111" s="853"/>
      <c r="UYE111" s="853"/>
      <c r="UYF111" s="964"/>
      <c r="UYG111" s="845"/>
      <c r="UYH111" s="853"/>
      <c r="UYI111" s="853"/>
      <c r="UYJ111" s="964"/>
      <c r="UYK111" s="845"/>
      <c r="UYL111" s="853"/>
      <c r="UYM111" s="853"/>
      <c r="UYN111" s="964"/>
      <c r="UYO111" s="845"/>
      <c r="UYP111" s="853"/>
      <c r="UYQ111" s="853"/>
      <c r="UYR111" s="964"/>
      <c r="UYS111" s="845"/>
      <c r="UYT111" s="853"/>
      <c r="UYU111" s="853"/>
      <c r="UYV111" s="964"/>
      <c r="UYW111" s="845"/>
      <c r="UYX111" s="853"/>
      <c r="UYY111" s="853"/>
      <c r="UYZ111" s="964"/>
      <c r="UZA111" s="845"/>
      <c r="UZB111" s="853"/>
      <c r="UZC111" s="853"/>
      <c r="UZD111" s="964"/>
      <c r="UZE111" s="845"/>
      <c r="UZF111" s="853"/>
      <c r="UZG111" s="853"/>
      <c r="UZH111" s="964"/>
      <c r="UZI111" s="845"/>
      <c r="UZJ111" s="853"/>
      <c r="UZK111" s="853"/>
      <c r="UZL111" s="964"/>
      <c r="UZM111" s="845"/>
      <c r="UZN111" s="853"/>
      <c r="UZO111" s="853"/>
      <c r="UZP111" s="964"/>
      <c r="UZQ111" s="845"/>
      <c r="UZR111" s="853"/>
      <c r="UZS111" s="853"/>
      <c r="UZT111" s="964"/>
      <c r="UZU111" s="845"/>
      <c r="UZV111" s="853"/>
      <c r="UZW111" s="853"/>
      <c r="UZX111" s="964"/>
      <c r="UZY111" s="845"/>
      <c r="UZZ111" s="853"/>
      <c r="VAA111" s="853"/>
      <c r="VAB111" s="964"/>
      <c r="VAC111" s="845"/>
      <c r="VAD111" s="853"/>
      <c r="VAE111" s="853"/>
      <c r="VAF111" s="964"/>
      <c r="VAG111" s="845"/>
      <c r="VAH111" s="853"/>
      <c r="VAI111" s="853"/>
      <c r="VAJ111" s="964"/>
      <c r="VAK111" s="845"/>
      <c r="VAL111" s="853"/>
      <c r="VAM111" s="853"/>
      <c r="VAN111" s="964"/>
      <c r="VAO111" s="845"/>
      <c r="VAP111" s="853"/>
      <c r="VAQ111" s="853"/>
      <c r="VAR111" s="964"/>
      <c r="VAS111" s="845"/>
      <c r="VAT111" s="853"/>
      <c r="VAU111" s="853"/>
      <c r="VAV111" s="964"/>
      <c r="VAW111" s="845"/>
      <c r="VAX111" s="853"/>
      <c r="VAY111" s="853"/>
      <c r="VAZ111" s="964"/>
      <c r="VBA111" s="845"/>
      <c r="VBB111" s="853"/>
      <c r="VBC111" s="853"/>
      <c r="VBD111" s="964"/>
      <c r="VBE111" s="845"/>
      <c r="VBF111" s="853"/>
      <c r="VBG111" s="853"/>
      <c r="VBH111" s="964"/>
      <c r="VBI111" s="845"/>
      <c r="VBJ111" s="853"/>
      <c r="VBK111" s="853"/>
      <c r="VBL111" s="964"/>
      <c r="VBM111" s="845"/>
      <c r="VBN111" s="853"/>
      <c r="VBO111" s="853"/>
      <c r="VBP111" s="964"/>
      <c r="VBQ111" s="845"/>
      <c r="VBR111" s="853"/>
      <c r="VBS111" s="853"/>
      <c r="VBT111" s="964"/>
      <c r="VBU111" s="845"/>
      <c r="VBV111" s="853"/>
      <c r="VBW111" s="853"/>
      <c r="VBX111" s="964"/>
      <c r="VBY111" s="845"/>
      <c r="VBZ111" s="853"/>
      <c r="VCA111" s="853"/>
      <c r="VCB111" s="964"/>
      <c r="VCC111" s="845"/>
      <c r="VCD111" s="853"/>
      <c r="VCE111" s="853"/>
      <c r="VCF111" s="964"/>
      <c r="VCG111" s="845"/>
      <c r="VCH111" s="853"/>
      <c r="VCI111" s="853"/>
      <c r="VCJ111" s="964"/>
      <c r="VCK111" s="845"/>
      <c r="VCL111" s="853"/>
      <c r="VCM111" s="853"/>
      <c r="VCN111" s="964"/>
      <c r="VCO111" s="845"/>
      <c r="VCP111" s="853"/>
      <c r="VCQ111" s="853"/>
      <c r="VCR111" s="964"/>
      <c r="VCS111" s="845"/>
      <c r="VCT111" s="853"/>
      <c r="VCU111" s="853"/>
      <c r="VCV111" s="964"/>
      <c r="VCW111" s="845"/>
      <c r="VCX111" s="853"/>
      <c r="VCY111" s="853"/>
      <c r="VCZ111" s="964"/>
      <c r="VDA111" s="845"/>
      <c r="VDB111" s="853"/>
      <c r="VDC111" s="853"/>
      <c r="VDD111" s="964"/>
      <c r="VDE111" s="845"/>
      <c r="VDF111" s="853"/>
      <c r="VDG111" s="853"/>
      <c r="VDH111" s="964"/>
      <c r="VDI111" s="845"/>
      <c r="VDJ111" s="853"/>
      <c r="VDK111" s="853"/>
      <c r="VDL111" s="964"/>
      <c r="VDM111" s="845"/>
      <c r="VDN111" s="853"/>
      <c r="VDO111" s="853"/>
      <c r="VDP111" s="964"/>
      <c r="VDQ111" s="845"/>
      <c r="VDR111" s="853"/>
      <c r="VDS111" s="853"/>
      <c r="VDT111" s="964"/>
      <c r="VDU111" s="845"/>
      <c r="VDV111" s="853"/>
      <c r="VDW111" s="853"/>
      <c r="VDX111" s="964"/>
      <c r="VDY111" s="845"/>
      <c r="VDZ111" s="853"/>
      <c r="VEA111" s="853"/>
      <c r="VEB111" s="964"/>
      <c r="VEC111" s="845"/>
      <c r="VED111" s="853"/>
      <c r="VEE111" s="853"/>
      <c r="VEF111" s="964"/>
      <c r="VEG111" s="845"/>
      <c r="VEH111" s="853"/>
      <c r="VEI111" s="853"/>
      <c r="VEJ111" s="964"/>
      <c r="VEK111" s="845"/>
      <c r="VEL111" s="853"/>
      <c r="VEM111" s="853"/>
      <c r="VEN111" s="964"/>
      <c r="VEO111" s="845"/>
      <c r="VEP111" s="853"/>
      <c r="VEQ111" s="853"/>
      <c r="VER111" s="964"/>
      <c r="VES111" s="845"/>
      <c r="VET111" s="853"/>
      <c r="VEU111" s="853"/>
      <c r="VEV111" s="964"/>
      <c r="VEW111" s="845"/>
      <c r="VEX111" s="853"/>
      <c r="VEY111" s="853"/>
      <c r="VEZ111" s="964"/>
      <c r="VFA111" s="845"/>
      <c r="VFB111" s="853"/>
      <c r="VFC111" s="853"/>
      <c r="VFD111" s="964"/>
      <c r="VFE111" s="845"/>
      <c r="VFF111" s="853"/>
      <c r="VFG111" s="853"/>
      <c r="VFH111" s="964"/>
      <c r="VFI111" s="845"/>
      <c r="VFJ111" s="853"/>
      <c r="VFK111" s="853"/>
      <c r="VFL111" s="964"/>
      <c r="VFM111" s="845"/>
      <c r="VFN111" s="853"/>
      <c r="VFO111" s="853"/>
      <c r="VFP111" s="964"/>
      <c r="VFQ111" s="845"/>
      <c r="VFR111" s="853"/>
      <c r="VFS111" s="853"/>
      <c r="VFT111" s="964"/>
      <c r="VFU111" s="845"/>
      <c r="VFV111" s="853"/>
      <c r="VFW111" s="853"/>
      <c r="VFX111" s="964"/>
      <c r="VFY111" s="845"/>
      <c r="VFZ111" s="853"/>
      <c r="VGA111" s="853"/>
      <c r="VGB111" s="964"/>
      <c r="VGC111" s="845"/>
      <c r="VGD111" s="853"/>
      <c r="VGE111" s="853"/>
      <c r="VGF111" s="964"/>
      <c r="VGG111" s="845"/>
      <c r="VGH111" s="853"/>
      <c r="VGI111" s="853"/>
      <c r="VGJ111" s="964"/>
      <c r="VGK111" s="845"/>
      <c r="VGL111" s="853"/>
      <c r="VGM111" s="853"/>
      <c r="VGN111" s="964"/>
      <c r="VGO111" s="845"/>
      <c r="VGP111" s="853"/>
      <c r="VGQ111" s="853"/>
      <c r="VGR111" s="964"/>
      <c r="VGS111" s="845"/>
      <c r="VGT111" s="853"/>
      <c r="VGU111" s="853"/>
      <c r="VGV111" s="964"/>
      <c r="VGW111" s="845"/>
      <c r="VGX111" s="853"/>
      <c r="VGY111" s="853"/>
      <c r="VGZ111" s="964"/>
      <c r="VHA111" s="845"/>
      <c r="VHB111" s="853"/>
      <c r="VHC111" s="853"/>
      <c r="VHD111" s="964"/>
      <c r="VHE111" s="845"/>
      <c r="VHF111" s="853"/>
      <c r="VHG111" s="853"/>
      <c r="VHH111" s="964"/>
      <c r="VHI111" s="845"/>
      <c r="VHJ111" s="853"/>
      <c r="VHK111" s="853"/>
      <c r="VHL111" s="964"/>
      <c r="VHM111" s="845"/>
      <c r="VHN111" s="853"/>
      <c r="VHO111" s="853"/>
      <c r="VHP111" s="964"/>
      <c r="VHQ111" s="845"/>
      <c r="VHR111" s="853"/>
      <c r="VHS111" s="853"/>
      <c r="VHT111" s="964"/>
      <c r="VHU111" s="845"/>
      <c r="VHV111" s="853"/>
      <c r="VHW111" s="853"/>
      <c r="VHX111" s="964"/>
      <c r="VHY111" s="845"/>
      <c r="VHZ111" s="853"/>
      <c r="VIA111" s="853"/>
      <c r="VIB111" s="964"/>
      <c r="VIC111" s="845"/>
      <c r="VID111" s="853"/>
      <c r="VIE111" s="853"/>
      <c r="VIF111" s="964"/>
      <c r="VIG111" s="845"/>
      <c r="VIH111" s="853"/>
      <c r="VII111" s="853"/>
      <c r="VIJ111" s="964"/>
      <c r="VIK111" s="845"/>
      <c r="VIL111" s="853"/>
      <c r="VIM111" s="853"/>
      <c r="VIN111" s="964"/>
      <c r="VIO111" s="845"/>
      <c r="VIP111" s="853"/>
      <c r="VIQ111" s="853"/>
      <c r="VIR111" s="964"/>
      <c r="VIS111" s="845"/>
      <c r="VIT111" s="853"/>
      <c r="VIU111" s="853"/>
      <c r="VIV111" s="964"/>
      <c r="VIW111" s="845"/>
      <c r="VIX111" s="853"/>
      <c r="VIY111" s="853"/>
      <c r="VIZ111" s="964"/>
      <c r="VJA111" s="845"/>
      <c r="VJB111" s="853"/>
      <c r="VJC111" s="853"/>
      <c r="VJD111" s="964"/>
      <c r="VJE111" s="845"/>
      <c r="VJF111" s="853"/>
      <c r="VJG111" s="853"/>
      <c r="VJH111" s="964"/>
      <c r="VJI111" s="845"/>
      <c r="VJJ111" s="853"/>
      <c r="VJK111" s="853"/>
      <c r="VJL111" s="964"/>
      <c r="VJM111" s="845"/>
      <c r="VJN111" s="853"/>
      <c r="VJO111" s="853"/>
      <c r="VJP111" s="964"/>
      <c r="VJQ111" s="845"/>
      <c r="VJR111" s="853"/>
      <c r="VJS111" s="853"/>
      <c r="VJT111" s="964"/>
      <c r="VJU111" s="845"/>
      <c r="VJV111" s="853"/>
      <c r="VJW111" s="853"/>
      <c r="VJX111" s="964"/>
      <c r="VJY111" s="845"/>
      <c r="VJZ111" s="853"/>
      <c r="VKA111" s="853"/>
      <c r="VKB111" s="964"/>
      <c r="VKC111" s="845"/>
      <c r="VKD111" s="853"/>
      <c r="VKE111" s="853"/>
      <c r="VKF111" s="964"/>
      <c r="VKG111" s="845"/>
      <c r="VKH111" s="853"/>
      <c r="VKI111" s="853"/>
      <c r="VKJ111" s="964"/>
      <c r="VKK111" s="845"/>
      <c r="VKL111" s="853"/>
      <c r="VKM111" s="853"/>
      <c r="VKN111" s="964"/>
      <c r="VKO111" s="845"/>
      <c r="VKP111" s="853"/>
      <c r="VKQ111" s="853"/>
      <c r="VKR111" s="964"/>
      <c r="VKS111" s="845"/>
      <c r="VKT111" s="853"/>
      <c r="VKU111" s="853"/>
      <c r="VKV111" s="964"/>
      <c r="VKW111" s="845"/>
      <c r="VKX111" s="853"/>
      <c r="VKY111" s="853"/>
      <c r="VKZ111" s="964"/>
      <c r="VLA111" s="845"/>
      <c r="VLB111" s="853"/>
      <c r="VLC111" s="853"/>
      <c r="VLD111" s="964"/>
      <c r="VLE111" s="845"/>
      <c r="VLF111" s="853"/>
      <c r="VLG111" s="853"/>
      <c r="VLH111" s="964"/>
      <c r="VLI111" s="845"/>
      <c r="VLJ111" s="853"/>
      <c r="VLK111" s="853"/>
      <c r="VLL111" s="964"/>
      <c r="VLM111" s="845"/>
      <c r="VLN111" s="853"/>
      <c r="VLO111" s="853"/>
      <c r="VLP111" s="964"/>
      <c r="VLQ111" s="845"/>
      <c r="VLR111" s="853"/>
      <c r="VLS111" s="853"/>
      <c r="VLT111" s="964"/>
      <c r="VLU111" s="845"/>
      <c r="VLV111" s="853"/>
      <c r="VLW111" s="853"/>
      <c r="VLX111" s="964"/>
      <c r="VLY111" s="845"/>
      <c r="VLZ111" s="853"/>
      <c r="VMA111" s="853"/>
      <c r="VMB111" s="964"/>
      <c r="VMC111" s="845"/>
      <c r="VMD111" s="853"/>
      <c r="VME111" s="853"/>
      <c r="VMF111" s="964"/>
      <c r="VMG111" s="845"/>
      <c r="VMH111" s="853"/>
      <c r="VMI111" s="853"/>
      <c r="VMJ111" s="964"/>
      <c r="VMK111" s="845"/>
      <c r="VML111" s="853"/>
      <c r="VMM111" s="853"/>
      <c r="VMN111" s="964"/>
      <c r="VMO111" s="845"/>
      <c r="VMP111" s="853"/>
      <c r="VMQ111" s="853"/>
      <c r="VMR111" s="964"/>
      <c r="VMS111" s="845"/>
      <c r="VMT111" s="853"/>
      <c r="VMU111" s="853"/>
      <c r="VMV111" s="964"/>
      <c r="VMW111" s="845"/>
      <c r="VMX111" s="853"/>
      <c r="VMY111" s="853"/>
      <c r="VMZ111" s="964"/>
      <c r="VNA111" s="845"/>
      <c r="VNB111" s="853"/>
      <c r="VNC111" s="853"/>
      <c r="VND111" s="964"/>
      <c r="VNE111" s="845"/>
      <c r="VNF111" s="853"/>
      <c r="VNG111" s="853"/>
      <c r="VNH111" s="964"/>
      <c r="VNI111" s="845"/>
      <c r="VNJ111" s="853"/>
      <c r="VNK111" s="853"/>
      <c r="VNL111" s="964"/>
      <c r="VNM111" s="845"/>
      <c r="VNN111" s="853"/>
      <c r="VNO111" s="853"/>
      <c r="VNP111" s="964"/>
      <c r="VNQ111" s="845"/>
      <c r="VNR111" s="853"/>
      <c r="VNS111" s="853"/>
      <c r="VNT111" s="964"/>
      <c r="VNU111" s="845"/>
      <c r="VNV111" s="853"/>
      <c r="VNW111" s="853"/>
      <c r="VNX111" s="964"/>
      <c r="VNY111" s="845"/>
      <c r="VNZ111" s="853"/>
      <c r="VOA111" s="853"/>
      <c r="VOB111" s="964"/>
      <c r="VOC111" s="845"/>
      <c r="VOD111" s="853"/>
      <c r="VOE111" s="853"/>
      <c r="VOF111" s="964"/>
      <c r="VOG111" s="845"/>
      <c r="VOH111" s="853"/>
      <c r="VOI111" s="853"/>
      <c r="VOJ111" s="964"/>
      <c r="VOK111" s="845"/>
      <c r="VOL111" s="853"/>
      <c r="VOM111" s="853"/>
      <c r="VON111" s="964"/>
      <c r="VOO111" s="845"/>
      <c r="VOP111" s="853"/>
      <c r="VOQ111" s="853"/>
      <c r="VOR111" s="964"/>
      <c r="VOS111" s="845"/>
      <c r="VOT111" s="853"/>
      <c r="VOU111" s="853"/>
      <c r="VOV111" s="964"/>
      <c r="VOW111" s="845"/>
      <c r="VOX111" s="853"/>
      <c r="VOY111" s="853"/>
      <c r="VOZ111" s="964"/>
      <c r="VPA111" s="845"/>
      <c r="VPB111" s="853"/>
      <c r="VPC111" s="853"/>
      <c r="VPD111" s="964"/>
      <c r="VPE111" s="845"/>
      <c r="VPF111" s="853"/>
      <c r="VPG111" s="853"/>
      <c r="VPH111" s="964"/>
      <c r="VPI111" s="845"/>
      <c r="VPJ111" s="853"/>
      <c r="VPK111" s="853"/>
      <c r="VPL111" s="964"/>
      <c r="VPM111" s="845"/>
      <c r="VPN111" s="853"/>
      <c r="VPO111" s="853"/>
      <c r="VPP111" s="964"/>
      <c r="VPQ111" s="845"/>
      <c r="VPR111" s="853"/>
      <c r="VPS111" s="853"/>
      <c r="VPT111" s="964"/>
      <c r="VPU111" s="845"/>
      <c r="VPV111" s="853"/>
      <c r="VPW111" s="853"/>
      <c r="VPX111" s="964"/>
      <c r="VPY111" s="845"/>
      <c r="VPZ111" s="853"/>
      <c r="VQA111" s="853"/>
      <c r="VQB111" s="964"/>
      <c r="VQC111" s="845"/>
      <c r="VQD111" s="853"/>
      <c r="VQE111" s="853"/>
      <c r="VQF111" s="964"/>
      <c r="VQG111" s="845"/>
      <c r="VQH111" s="853"/>
      <c r="VQI111" s="853"/>
      <c r="VQJ111" s="964"/>
      <c r="VQK111" s="845"/>
      <c r="VQL111" s="853"/>
      <c r="VQM111" s="853"/>
      <c r="VQN111" s="964"/>
      <c r="VQO111" s="845"/>
      <c r="VQP111" s="853"/>
      <c r="VQQ111" s="853"/>
      <c r="VQR111" s="964"/>
      <c r="VQS111" s="845"/>
      <c r="VQT111" s="853"/>
      <c r="VQU111" s="853"/>
      <c r="VQV111" s="964"/>
      <c r="VQW111" s="845"/>
      <c r="VQX111" s="853"/>
      <c r="VQY111" s="853"/>
      <c r="VQZ111" s="964"/>
      <c r="VRA111" s="845"/>
      <c r="VRB111" s="853"/>
      <c r="VRC111" s="853"/>
      <c r="VRD111" s="964"/>
      <c r="VRE111" s="845"/>
      <c r="VRF111" s="853"/>
      <c r="VRG111" s="853"/>
      <c r="VRH111" s="964"/>
      <c r="VRI111" s="845"/>
      <c r="VRJ111" s="853"/>
      <c r="VRK111" s="853"/>
      <c r="VRL111" s="964"/>
      <c r="VRM111" s="845"/>
      <c r="VRN111" s="853"/>
      <c r="VRO111" s="853"/>
      <c r="VRP111" s="964"/>
      <c r="VRQ111" s="845"/>
      <c r="VRR111" s="853"/>
      <c r="VRS111" s="853"/>
      <c r="VRT111" s="964"/>
      <c r="VRU111" s="845"/>
      <c r="VRV111" s="853"/>
      <c r="VRW111" s="853"/>
      <c r="VRX111" s="964"/>
      <c r="VRY111" s="845"/>
      <c r="VRZ111" s="853"/>
      <c r="VSA111" s="853"/>
      <c r="VSB111" s="964"/>
      <c r="VSC111" s="845"/>
      <c r="VSD111" s="853"/>
      <c r="VSE111" s="853"/>
      <c r="VSF111" s="964"/>
      <c r="VSG111" s="845"/>
      <c r="VSH111" s="853"/>
      <c r="VSI111" s="853"/>
      <c r="VSJ111" s="964"/>
      <c r="VSK111" s="845"/>
      <c r="VSL111" s="853"/>
      <c r="VSM111" s="853"/>
      <c r="VSN111" s="964"/>
      <c r="VSO111" s="845"/>
      <c r="VSP111" s="853"/>
      <c r="VSQ111" s="853"/>
      <c r="VSR111" s="964"/>
      <c r="VSS111" s="845"/>
      <c r="VST111" s="853"/>
      <c r="VSU111" s="853"/>
      <c r="VSV111" s="964"/>
      <c r="VSW111" s="845"/>
      <c r="VSX111" s="853"/>
      <c r="VSY111" s="853"/>
      <c r="VSZ111" s="964"/>
      <c r="VTA111" s="845"/>
      <c r="VTB111" s="853"/>
      <c r="VTC111" s="853"/>
      <c r="VTD111" s="964"/>
      <c r="VTE111" s="845"/>
      <c r="VTF111" s="853"/>
      <c r="VTG111" s="853"/>
      <c r="VTH111" s="964"/>
      <c r="VTI111" s="845"/>
      <c r="VTJ111" s="853"/>
      <c r="VTK111" s="853"/>
      <c r="VTL111" s="964"/>
      <c r="VTM111" s="845"/>
      <c r="VTN111" s="853"/>
      <c r="VTO111" s="853"/>
      <c r="VTP111" s="964"/>
      <c r="VTQ111" s="845"/>
      <c r="VTR111" s="853"/>
      <c r="VTS111" s="853"/>
      <c r="VTT111" s="964"/>
      <c r="VTU111" s="845"/>
      <c r="VTV111" s="853"/>
      <c r="VTW111" s="853"/>
      <c r="VTX111" s="964"/>
      <c r="VTY111" s="845"/>
      <c r="VTZ111" s="853"/>
      <c r="VUA111" s="853"/>
      <c r="VUB111" s="964"/>
      <c r="VUC111" s="845"/>
      <c r="VUD111" s="853"/>
      <c r="VUE111" s="853"/>
      <c r="VUF111" s="964"/>
      <c r="VUG111" s="845"/>
      <c r="VUH111" s="853"/>
      <c r="VUI111" s="853"/>
      <c r="VUJ111" s="964"/>
      <c r="VUK111" s="845"/>
      <c r="VUL111" s="853"/>
      <c r="VUM111" s="853"/>
      <c r="VUN111" s="964"/>
      <c r="VUO111" s="845"/>
      <c r="VUP111" s="853"/>
      <c r="VUQ111" s="853"/>
      <c r="VUR111" s="964"/>
      <c r="VUS111" s="845"/>
      <c r="VUT111" s="853"/>
      <c r="VUU111" s="853"/>
      <c r="VUV111" s="964"/>
      <c r="VUW111" s="845"/>
      <c r="VUX111" s="853"/>
      <c r="VUY111" s="853"/>
      <c r="VUZ111" s="964"/>
      <c r="VVA111" s="845"/>
      <c r="VVB111" s="853"/>
      <c r="VVC111" s="853"/>
      <c r="VVD111" s="964"/>
      <c r="VVE111" s="845"/>
      <c r="VVF111" s="853"/>
      <c r="VVG111" s="853"/>
      <c r="VVH111" s="964"/>
      <c r="VVI111" s="845"/>
      <c r="VVJ111" s="853"/>
      <c r="VVK111" s="853"/>
      <c r="VVL111" s="964"/>
      <c r="VVM111" s="845"/>
      <c r="VVN111" s="853"/>
      <c r="VVO111" s="853"/>
      <c r="VVP111" s="964"/>
      <c r="VVQ111" s="845"/>
      <c r="VVR111" s="853"/>
      <c r="VVS111" s="853"/>
      <c r="VVT111" s="964"/>
      <c r="VVU111" s="845"/>
      <c r="VVV111" s="853"/>
      <c r="VVW111" s="853"/>
      <c r="VVX111" s="964"/>
      <c r="VVY111" s="845"/>
      <c r="VVZ111" s="853"/>
      <c r="VWA111" s="853"/>
      <c r="VWB111" s="964"/>
      <c r="VWC111" s="845"/>
      <c r="VWD111" s="853"/>
      <c r="VWE111" s="853"/>
      <c r="VWF111" s="964"/>
      <c r="VWG111" s="845"/>
      <c r="VWH111" s="853"/>
      <c r="VWI111" s="853"/>
      <c r="VWJ111" s="964"/>
      <c r="VWK111" s="845"/>
      <c r="VWL111" s="853"/>
      <c r="VWM111" s="853"/>
      <c r="VWN111" s="964"/>
      <c r="VWO111" s="845"/>
      <c r="VWP111" s="853"/>
      <c r="VWQ111" s="853"/>
      <c r="VWR111" s="964"/>
      <c r="VWS111" s="845"/>
      <c r="VWT111" s="853"/>
      <c r="VWU111" s="853"/>
      <c r="VWV111" s="964"/>
      <c r="VWW111" s="845"/>
      <c r="VWX111" s="853"/>
      <c r="VWY111" s="853"/>
      <c r="VWZ111" s="964"/>
      <c r="VXA111" s="845"/>
      <c r="VXB111" s="853"/>
      <c r="VXC111" s="853"/>
      <c r="VXD111" s="964"/>
      <c r="VXE111" s="845"/>
      <c r="VXF111" s="853"/>
      <c r="VXG111" s="853"/>
      <c r="VXH111" s="964"/>
      <c r="VXI111" s="845"/>
      <c r="VXJ111" s="853"/>
      <c r="VXK111" s="853"/>
      <c r="VXL111" s="964"/>
      <c r="VXM111" s="845"/>
      <c r="VXN111" s="853"/>
      <c r="VXO111" s="853"/>
      <c r="VXP111" s="964"/>
      <c r="VXQ111" s="845"/>
      <c r="VXR111" s="853"/>
      <c r="VXS111" s="853"/>
      <c r="VXT111" s="964"/>
      <c r="VXU111" s="845"/>
      <c r="VXV111" s="853"/>
      <c r="VXW111" s="853"/>
      <c r="VXX111" s="964"/>
      <c r="VXY111" s="845"/>
      <c r="VXZ111" s="853"/>
      <c r="VYA111" s="853"/>
      <c r="VYB111" s="964"/>
      <c r="VYC111" s="845"/>
      <c r="VYD111" s="853"/>
      <c r="VYE111" s="853"/>
      <c r="VYF111" s="964"/>
      <c r="VYG111" s="845"/>
      <c r="VYH111" s="853"/>
      <c r="VYI111" s="853"/>
      <c r="VYJ111" s="964"/>
      <c r="VYK111" s="845"/>
      <c r="VYL111" s="853"/>
      <c r="VYM111" s="853"/>
      <c r="VYN111" s="964"/>
      <c r="VYO111" s="845"/>
      <c r="VYP111" s="853"/>
      <c r="VYQ111" s="853"/>
      <c r="VYR111" s="964"/>
      <c r="VYS111" s="845"/>
      <c r="VYT111" s="853"/>
      <c r="VYU111" s="853"/>
      <c r="VYV111" s="964"/>
      <c r="VYW111" s="845"/>
      <c r="VYX111" s="853"/>
      <c r="VYY111" s="853"/>
      <c r="VYZ111" s="964"/>
      <c r="VZA111" s="845"/>
      <c r="VZB111" s="853"/>
      <c r="VZC111" s="853"/>
      <c r="VZD111" s="964"/>
      <c r="VZE111" s="845"/>
      <c r="VZF111" s="853"/>
      <c r="VZG111" s="853"/>
      <c r="VZH111" s="964"/>
      <c r="VZI111" s="845"/>
      <c r="VZJ111" s="853"/>
      <c r="VZK111" s="853"/>
      <c r="VZL111" s="964"/>
      <c r="VZM111" s="845"/>
      <c r="VZN111" s="853"/>
      <c r="VZO111" s="853"/>
      <c r="VZP111" s="964"/>
      <c r="VZQ111" s="845"/>
      <c r="VZR111" s="853"/>
      <c r="VZS111" s="853"/>
      <c r="VZT111" s="964"/>
      <c r="VZU111" s="845"/>
      <c r="VZV111" s="853"/>
      <c r="VZW111" s="853"/>
      <c r="VZX111" s="964"/>
      <c r="VZY111" s="845"/>
      <c r="VZZ111" s="853"/>
      <c r="WAA111" s="853"/>
      <c r="WAB111" s="964"/>
      <c r="WAC111" s="845"/>
      <c r="WAD111" s="853"/>
      <c r="WAE111" s="853"/>
      <c r="WAF111" s="964"/>
      <c r="WAG111" s="845"/>
      <c r="WAH111" s="853"/>
      <c r="WAI111" s="853"/>
      <c r="WAJ111" s="964"/>
      <c r="WAK111" s="845"/>
      <c r="WAL111" s="853"/>
      <c r="WAM111" s="853"/>
      <c r="WAN111" s="964"/>
      <c r="WAO111" s="845"/>
      <c r="WAP111" s="853"/>
      <c r="WAQ111" s="853"/>
      <c r="WAR111" s="964"/>
      <c r="WAS111" s="845"/>
      <c r="WAT111" s="853"/>
      <c r="WAU111" s="853"/>
      <c r="WAV111" s="964"/>
      <c r="WAW111" s="845"/>
      <c r="WAX111" s="853"/>
      <c r="WAY111" s="853"/>
      <c r="WAZ111" s="964"/>
      <c r="WBA111" s="845"/>
      <c r="WBB111" s="853"/>
      <c r="WBC111" s="853"/>
      <c r="WBD111" s="964"/>
      <c r="WBE111" s="845"/>
      <c r="WBF111" s="853"/>
      <c r="WBG111" s="853"/>
      <c r="WBH111" s="964"/>
      <c r="WBI111" s="845"/>
      <c r="WBJ111" s="853"/>
      <c r="WBK111" s="853"/>
      <c r="WBL111" s="964"/>
      <c r="WBM111" s="845"/>
      <c r="WBN111" s="853"/>
      <c r="WBO111" s="853"/>
      <c r="WBP111" s="964"/>
      <c r="WBQ111" s="845"/>
      <c r="WBR111" s="853"/>
      <c r="WBS111" s="853"/>
      <c r="WBT111" s="964"/>
      <c r="WBU111" s="845"/>
      <c r="WBV111" s="853"/>
      <c r="WBW111" s="853"/>
      <c r="WBX111" s="964"/>
      <c r="WBY111" s="845"/>
      <c r="WBZ111" s="853"/>
      <c r="WCA111" s="853"/>
      <c r="WCB111" s="964"/>
      <c r="WCC111" s="845"/>
      <c r="WCD111" s="853"/>
      <c r="WCE111" s="853"/>
      <c r="WCF111" s="964"/>
      <c r="WCG111" s="845"/>
      <c r="WCH111" s="853"/>
      <c r="WCI111" s="853"/>
      <c r="WCJ111" s="964"/>
      <c r="WCK111" s="845"/>
      <c r="WCL111" s="853"/>
      <c r="WCM111" s="853"/>
      <c r="WCN111" s="964"/>
      <c r="WCO111" s="845"/>
      <c r="WCP111" s="853"/>
      <c r="WCQ111" s="853"/>
      <c r="WCR111" s="964"/>
      <c r="WCS111" s="845"/>
      <c r="WCT111" s="853"/>
      <c r="WCU111" s="853"/>
      <c r="WCV111" s="964"/>
      <c r="WCW111" s="845"/>
      <c r="WCX111" s="853"/>
      <c r="WCY111" s="853"/>
      <c r="WCZ111" s="964"/>
      <c r="WDA111" s="845"/>
      <c r="WDB111" s="853"/>
      <c r="WDC111" s="853"/>
      <c r="WDD111" s="964"/>
      <c r="WDE111" s="845"/>
      <c r="WDF111" s="853"/>
      <c r="WDG111" s="853"/>
      <c r="WDH111" s="964"/>
      <c r="WDI111" s="845"/>
      <c r="WDJ111" s="853"/>
      <c r="WDK111" s="853"/>
      <c r="WDL111" s="964"/>
      <c r="WDM111" s="845"/>
      <c r="WDN111" s="853"/>
      <c r="WDO111" s="853"/>
      <c r="WDP111" s="964"/>
      <c r="WDQ111" s="845"/>
      <c r="WDR111" s="853"/>
      <c r="WDS111" s="853"/>
      <c r="WDT111" s="964"/>
      <c r="WDU111" s="845"/>
      <c r="WDV111" s="853"/>
      <c r="WDW111" s="853"/>
      <c r="WDX111" s="964"/>
      <c r="WDY111" s="845"/>
      <c r="WDZ111" s="853"/>
      <c r="WEA111" s="853"/>
      <c r="WEB111" s="964"/>
      <c r="WEC111" s="845"/>
      <c r="WED111" s="853"/>
      <c r="WEE111" s="853"/>
      <c r="WEF111" s="964"/>
      <c r="WEG111" s="845"/>
      <c r="WEH111" s="853"/>
      <c r="WEI111" s="853"/>
      <c r="WEJ111" s="964"/>
      <c r="WEK111" s="845"/>
      <c r="WEL111" s="853"/>
      <c r="WEM111" s="853"/>
      <c r="WEN111" s="964"/>
      <c r="WEO111" s="845"/>
      <c r="WEP111" s="853"/>
      <c r="WEQ111" s="853"/>
      <c r="WER111" s="964"/>
      <c r="WES111" s="845"/>
      <c r="WET111" s="853"/>
      <c r="WEU111" s="853"/>
      <c r="WEV111" s="964"/>
      <c r="WEW111" s="845"/>
      <c r="WEX111" s="853"/>
      <c r="WEY111" s="853"/>
      <c r="WEZ111" s="964"/>
      <c r="WFA111" s="845"/>
      <c r="WFB111" s="853"/>
      <c r="WFC111" s="853"/>
      <c r="WFD111" s="964"/>
      <c r="WFE111" s="845"/>
      <c r="WFF111" s="853"/>
      <c r="WFG111" s="853"/>
      <c r="WFH111" s="964"/>
      <c r="WFI111" s="845"/>
      <c r="WFJ111" s="853"/>
      <c r="WFK111" s="853"/>
      <c r="WFL111" s="964"/>
      <c r="WFM111" s="845"/>
      <c r="WFN111" s="853"/>
      <c r="WFO111" s="853"/>
      <c r="WFP111" s="964"/>
      <c r="WFQ111" s="845"/>
      <c r="WFR111" s="853"/>
      <c r="WFS111" s="853"/>
      <c r="WFT111" s="964"/>
      <c r="WFU111" s="845"/>
      <c r="WFV111" s="853"/>
      <c r="WFW111" s="853"/>
      <c r="WFX111" s="964"/>
      <c r="WFY111" s="845"/>
      <c r="WFZ111" s="853"/>
      <c r="WGA111" s="853"/>
      <c r="WGB111" s="964"/>
      <c r="WGC111" s="845"/>
      <c r="WGD111" s="853"/>
      <c r="WGE111" s="853"/>
      <c r="WGF111" s="964"/>
      <c r="WGG111" s="845"/>
      <c r="WGH111" s="853"/>
      <c r="WGI111" s="853"/>
      <c r="WGJ111" s="964"/>
      <c r="WGK111" s="845"/>
      <c r="WGL111" s="853"/>
      <c r="WGM111" s="853"/>
      <c r="WGN111" s="964"/>
      <c r="WGO111" s="845"/>
      <c r="WGP111" s="853"/>
      <c r="WGQ111" s="853"/>
      <c r="WGR111" s="964"/>
      <c r="WGS111" s="845"/>
      <c r="WGT111" s="853"/>
      <c r="WGU111" s="853"/>
      <c r="WGV111" s="964"/>
      <c r="WGW111" s="845"/>
      <c r="WGX111" s="853"/>
      <c r="WGY111" s="853"/>
      <c r="WGZ111" s="964"/>
      <c r="WHA111" s="845"/>
      <c r="WHB111" s="853"/>
      <c r="WHC111" s="853"/>
      <c r="WHD111" s="964"/>
      <c r="WHE111" s="845"/>
      <c r="WHF111" s="853"/>
      <c r="WHG111" s="853"/>
      <c r="WHH111" s="964"/>
      <c r="WHI111" s="845"/>
      <c r="WHJ111" s="853"/>
      <c r="WHK111" s="853"/>
      <c r="WHL111" s="964"/>
      <c r="WHM111" s="845"/>
      <c r="WHN111" s="853"/>
      <c r="WHO111" s="853"/>
      <c r="WHP111" s="964"/>
      <c r="WHQ111" s="845"/>
      <c r="WHR111" s="853"/>
      <c r="WHS111" s="853"/>
      <c r="WHT111" s="964"/>
      <c r="WHU111" s="845"/>
      <c r="WHV111" s="853"/>
      <c r="WHW111" s="853"/>
      <c r="WHX111" s="964"/>
      <c r="WHY111" s="845"/>
      <c r="WHZ111" s="853"/>
      <c r="WIA111" s="853"/>
      <c r="WIB111" s="964"/>
      <c r="WIC111" s="845"/>
      <c r="WID111" s="853"/>
      <c r="WIE111" s="853"/>
      <c r="WIF111" s="964"/>
      <c r="WIG111" s="845"/>
      <c r="WIH111" s="853"/>
      <c r="WII111" s="853"/>
      <c r="WIJ111" s="964"/>
      <c r="WIK111" s="845"/>
      <c r="WIL111" s="853"/>
      <c r="WIM111" s="853"/>
      <c r="WIN111" s="964"/>
      <c r="WIO111" s="845"/>
      <c r="WIP111" s="853"/>
      <c r="WIQ111" s="853"/>
      <c r="WIR111" s="964"/>
      <c r="WIS111" s="845"/>
      <c r="WIT111" s="853"/>
      <c r="WIU111" s="853"/>
      <c r="WIV111" s="964"/>
      <c r="WIW111" s="845"/>
      <c r="WIX111" s="853"/>
      <c r="WIY111" s="853"/>
      <c r="WIZ111" s="964"/>
      <c r="WJA111" s="845"/>
      <c r="WJB111" s="853"/>
      <c r="WJC111" s="853"/>
      <c r="WJD111" s="964"/>
      <c r="WJE111" s="845"/>
      <c r="WJF111" s="853"/>
      <c r="WJG111" s="853"/>
      <c r="WJH111" s="964"/>
      <c r="WJI111" s="845"/>
      <c r="WJJ111" s="853"/>
      <c r="WJK111" s="853"/>
      <c r="WJL111" s="964"/>
      <c r="WJM111" s="845"/>
      <c r="WJN111" s="853"/>
      <c r="WJO111" s="853"/>
      <c r="WJP111" s="964"/>
      <c r="WJQ111" s="845"/>
      <c r="WJR111" s="853"/>
      <c r="WJS111" s="853"/>
      <c r="WJT111" s="964"/>
      <c r="WJU111" s="845"/>
      <c r="WJV111" s="853"/>
      <c r="WJW111" s="853"/>
      <c r="WJX111" s="964"/>
      <c r="WJY111" s="845"/>
      <c r="WJZ111" s="853"/>
      <c r="WKA111" s="853"/>
      <c r="WKB111" s="964"/>
      <c r="WKC111" s="845"/>
      <c r="WKD111" s="853"/>
      <c r="WKE111" s="853"/>
      <c r="WKF111" s="964"/>
      <c r="WKG111" s="845"/>
      <c r="WKH111" s="853"/>
      <c r="WKI111" s="853"/>
      <c r="WKJ111" s="964"/>
      <c r="WKK111" s="845"/>
      <c r="WKL111" s="853"/>
      <c r="WKM111" s="853"/>
      <c r="WKN111" s="964"/>
      <c r="WKO111" s="845"/>
      <c r="WKP111" s="853"/>
      <c r="WKQ111" s="853"/>
      <c r="WKR111" s="964"/>
      <c r="WKS111" s="845"/>
      <c r="WKT111" s="853"/>
      <c r="WKU111" s="853"/>
      <c r="WKV111" s="964"/>
      <c r="WKW111" s="845"/>
      <c r="WKX111" s="853"/>
      <c r="WKY111" s="853"/>
      <c r="WKZ111" s="964"/>
      <c r="WLA111" s="845"/>
      <c r="WLB111" s="853"/>
      <c r="WLC111" s="853"/>
      <c r="WLD111" s="964"/>
      <c r="WLE111" s="845"/>
      <c r="WLF111" s="853"/>
      <c r="WLG111" s="853"/>
      <c r="WLH111" s="964"/>
      <c r="WLI111" s="845"/>
      <c r="WLJ111" s="853"/>
      <c r="WLK111" s="853"/>
      <c r="WLL111" s="964"/>
      <c r="WLM111" s="845"/>
      <c r="WLN111" s="853"/>
      <c r="WLO111" s="853"/>
      <c r="WLP111" s="964"/>
      <c r="WLQ111" s="845"/>
      <c r="WLR111" s="853"/>
      <c r="WLS111" s="853"/>
      <c r="WLT111" s="964"/>
      <c r="WLU111" s="845"/>
      <c r="WLV111" s="853"/>
      <c r="WLW111" s="853"/>
      <c r="WLX111" s="964"/>
      <c r="WLY111" s="845"/>
      <c r="WLZ111" s="853"/>
      <c r="WMA111" s="853"/>
      <c r="WMB111" s="964"/>
      <c r="WMC111" s="845"/>
      <c r="WMD111" s="853"/>
      <c r="WME111" s="853"/>
      <c r="WMF111" s="964"/>
      <c r="WMG111" s="845"/>
      <c r="WMH111" s="853"/>
      <c r="WMI111" s="853"/>
      <c r="WMJ111" s="964"/>
      <c r="WMK111" s="845"/>
      <c r="WML111" s="853"/>
      <c r="WMM111" s="853"/>
      <c r="WMN111" s="964"/>
      <c r="WMO111" s="845"/>
      <c r="WMP111" s="853"/>
      <c r="WMQ111" s="853"/>
      <c r="WMR111" s="964"/>
      <c r="WMS111" s="845"/>
      <c r="WMT111" s="853"/>
      <c r="WMU111" s="853"/>
      <c r="WMV111" s="964"/>
      <c r="WMW111" s="845"/>
      <c r="WMX111" s="853"/>
      <c r="WMY111" s="853"/>
      <c r="WMZ111" s="964"/>
      <c r="WNA111" s="845"/>
      <c r="WNB111" s="853"/>
      <c r="WNC111" s="853"/>
      <c r="WND111" s="964"/>
      <c r="WNE111" s="845"/>
      <c r="WNF111" s="853"/>
      <c r="WNG111" s="853"/>
      <c r="WNH111" s="964"/>
      <c r="WNI111" s="845"/>
      <c r="WNJ111" s="853"/>
      <c r="WNK111" s="853"/>
      <c r="WNL111" s="964"/>
      <c r="WNM111" s="845"/>
      <c r="WNN111" s="853"/>
      <c r="WNO111" s="853"/>
      <c r="WNP111" s="964"/>
      <c r="WNQ111" s="845"/>
      <c r="WNR111" s="853"/>
      <c r="WNS111" s="853"/>
      <c r="WNT111" s="964"/>
      <c r="WNU111" s="845"/>
      <c r="WNV111" s="853"/>
      <c r="WNW111" s="853"/>
      <c r="WNX111" s="964"/>
      <c r="WNY111" s="845"/>
      <c r="WNZ111" s="853"/>
      <c r="WOA111" s="853"/>
      <c r="WOB111" s="964"/>
      <c r="WOC111" s="845"/>
      <c r="WOD111" s="853"/>
      <c r="WOE111" s="853"/>
      <c r="WOF111" s="964"/>
      <c r="WOG111" s="845"/>
      <c r="WOH111" s="853"/>
      <c r="WOI111" s="853"/>
      <c r="WOJ111" s="964"/>
      <c r="WOK111" s="845"/>
      <c r="WOL111" s="853"/>
      <c r="WOM111" s="853"/>
      <c r="WON111" s="964"/>
      <c r="WOO111" s="845"/>
      <c r="WOP111" s="853"/>
      <c r="WOQ111" s="853"/>
      <c r="WOR111" s="964"/>
      <c r="WOS111" s="845"/>
      <c r="WOT111" s="853"/>
      <c r="WOU111" s="853"/>
      <c r="WOV111" s="964"/>
      <c r="WOW111" s="845"/>
      <c r="WOX111" s="853"/>
      <c r="WOY111" s="853"/>
      <c r="WOZ111" s="964"/>
      <c r="WPA111" s="845"/>
      <c r="WPB111" s="853"/>
      <c r="WPC111" s="853"/>
      <c r="WPD111" s="964"/>
      <c r="WPE111" s="845"/>
      <c r="WPF111" s="853"/>
      <c r="WPG111" s="853"/>
      <c r="WPH111" s="964"/>
      <c r="WPI111" s="845"/>
      <c r="WPJ111" s="853"/>
      <c r="WPK111" s="853"/>
      <c r="WPL111" s="964"/>
      <c r="WPM111" s="845"/>
      <c r="WPN111" s="853"/>
      <c r="WPO111" s="853"/>
      <c r="WPP111" s="964"/>
      <c r="WPQ111" s="845"/>
      <c r="WPR111" s="853"/>
      <c r="WPS111" s="853"/>
      <c r="WPT111" s="964"/>
      <c r="WPU111" s="845"/>
      <c r="WPV111" s="853"/>
      <c r="WPW111" s="853"/>
      <c r="WPX111" s="964"/>
      <c r="WPY111" s="845"/>
      <c r="WPZ111" s="853"/>
      <c r="WQA111" s="853"/>
      <c r="WQB111" s="964"/>
      <c r="WQC111" s="845"/>
      <c r="WQD111" s="853"/>
      <c r="WQE111" s="853"/>
      <c r="WQF111" s="964"/>
      <c r="WQG111" s="845"/>
      <c r="WQH111" s="853"/>
      <c r="WQI111" s="853"/>
      <c r="WQJ111" s="964"/>
      <c r="WQK111" s="845"/>
      <c r="WQL111" s="853"/>
      <c r="WQM111" s="853"/>
      <c r="WQN111" s="964"/>
      <c r="WQO111" s="845"/>
      <c r="WQP111" s="853"/>
      <c r="WQQ111" s="853"/>
      <c r="WQR111" s="964"/>
      <c r="WQS111" s="845"/>
      <c r="WQT111" s="853"/>
      <c r="WQU111" s="853"/>
      <c r="WQV111" s="964"/>
      <c r="WQW111" s="845"/>
      <c r="WQX111" s="853"/>
      <c r="WQY111" s="853"/>
      <c r="WQZ111" s="964"/>
      <c r="WRA111" s="845"/>
      <c r="WRB111" s="853"/>
      <c r="WRC111" s="853"/>
      <c r="WRD111" s="964"/>
      <c r="WRE111" s="845"/>
      <c r="WRF111" s="853"/>
      <c r="WRG111" s="853"/>
      <c r="WRH111" s="964"/>
      <c r="WRI111" s="845"/>
      <c r="WRJ111" s="853"/>
      <c r="WRK111" s="853"/>
      <c r="WRL111" s="964"/>
      <c r="WRM111" s="845"/>
      <c r="WRN111" s="853"/>
      <c r="WRO111" s="853"/>
      <c r="WRP111" s="964"/>
      <c r="WRQ111" s="845"/>
      <c r="WRR111" s="853"/>
      <c r="WRS111" s="853"/>
      <c r="WRT111" s="964"/>
      <c r="WRU111" s="845"/>
      <c r="WRV111" s="853"/>
      <c r="WRW111" s="853"/>
      <c r="WRX111" s="964"/>
      <c r="WRY111" s="845"/>
      <c r="WRZ111" s="853"/>
      <c r="WSA111" s="853"/>
      <c r="WSB111" s="964"/>
      <c r="WSC111" s="845"/>
      <c r="WSD111" s="853"/>
      <c r="WSE111" s="853"/>
      <c r="WSF111" s="964"/>
      <c r="WSG111" s="845"/>
      <c r="WSH111" s="853"/>
      <c r="WSI111" s="853"/>
      <c r="WSJ111" s="964"/>
      <c r="WSK111" s="845"/>
      <c r="WSL111" s="853"/>
      <c r="WSM111" s="853"/>
      <c r="WSN111" s="964"/>
      <c r="WSO111" s="845"/>
      <c r="WSP111" s="853"/>
      <c r="WSQ111" s="853"/>
      <c r="WSR111" s="964"/>
      <c r="WSS111" s="845"/>
      <c r="WST111" s="853"/>
      <c r="WSU111" s="853"/>
      <c r="WSV111" s="964"/>
      <c r="WSW111" s="845"/>
      <c r="WSX111" s="853"/>
      <c r="WSY111" s="853"/>
      <c r="WSZ111" s="964"/>
      <c r="WTA111" s="845"/>
      <c r="WTB111" s="853"/>
      <c r="WTC111" s="853"/>
      <c r="WTD111" s="964"/>
      <c r="WTE111" s="845"/>
      <c r="WTF111" s="853"/>
      <c r="WTG111" s="853"/>
      <c r="WTH111" s="964"/>
      <c r="WTI111" s="845"/>
      <c r="WTJ111" s="853"/>
      <c r="WTK111" s="853"/>
      <c r="WTL111" s="964"/>
      <c r="WTM111" s="845"/>
      <c r="WTN111" s="853"/>
      <c r="WTO111" s="853"/>
      <c r="WTP111" s="964"/>
      <c r="WTQ111" s="845"/>
      <c r="WTR111" s="853"/>
      <c r="WTS111" s="853"/>
      <c r="WTT111" s="964"/>
      <c r="WTU111" s="845"/>
      <c r="WTV111" s="853"/>
      <c r="WTW111" s="853"/>
      <c r="WTX111" s="964"/>
      <c r="WTY111" s="845"/>
      <c r="WTZ111" s="853"/>
      <c r="WUA111" s="853"/>
      <c r="WUB111" s="964"/>
      <c r="WUC111" s="845"/>
      <c r="WUD111" s="853"/>
      <c r="WUE111" s="853"/>
      <c r="WUF111" s="964"/>
      <c r="WUG111" s="845"/>
      <c r="WUH111" s="853"/>
      <c r="WUI111" s="853"/>
      <c r="WUJ111" s="964"/>
      <c r="WUK111" s="845"/>
      <c r="WUL111" s="853"/>
      <c r="WUM111" s="853"/>
      <c r="WUN111" s="964"/>
      <c r="WUO111" s="845"/>
      <c r="WUP111" s="853"/>
      <c r="WUQ111" s="853"/>
      <c r="WUR111" s="964"/>
      <c r="WUS111" s="845"/>
      <c r="WUT111" s="853"/>
      <c r="WUU111" s="853"/>
      <c r="WUV111" s="964"/>
      <c r="WUW111" s="845"/>
      <c r="WUX111" s="853"/>
      <c r="WUY111" s="853"/>
      <c r="WUZ111" s="964"/>
      <c r="WVA111" s="845"/>
      <c r="WVB111" s="853"/>
      <c r="WVC111" s="853"/>
      <c r="WVD111" s="964"/>
      <c r="WVE111" s="845"/>
      <c r="WVF111" s="853"/>
      <c r="WVG111" s="853"/>
      <c r="WVH111" s="964"/>
      <c r="WVI111" s="845"/>
      <c r="WVJ111" s="853"/>
      <c r="WVK111" s="853"/>
      <c r="WVL111" s="964"/>
      <c r="WVM111" s="845"/>
      <c r="WVN111" s="853"/>
      <c r="WVO111" s="853"/>
      <c r="WVP111" s="964"/>
      <c r="WVQ111" s="845"/>
      <c r="WVR111" s="853"/>
      <c r="WVS111" s="853"/>
      <c r="WVT111" s="964"/>
      <c r="WVU111" s="845"/>
      <c r="WVV111" s="853"/>
      <c r="WVW111" s="853"/>
      <c r="WVX111" s="964"/>
      <c r="WVY111" s="845"/>
      <c r="WVZ111" s="853"/>
      <c r="WWA111" s="853"/>
      <c r="WWB111" s="964"/>
      <c r="WWC111" s="845"/>
      <c r="WWD111" s="853"/>
      <c r="WWE111" s="853"/>
      <c r="WWF111" s="964"/>
      <c r="WWG111" s="845"/>
      <c r="WWH111" s="853"/>
      <c r="WWI111" s="853"/>
      <c r="WWJ111" s="964"/>
      <c r="WWK111" s="845"/>
      <c r="WWL111" s="853"/>
      <c r="WWM111" s="853"/>
      <c r="WWN111" s="964"/>
      <c r="WWO111" s="845"/>
      <c r="WWP111" s="853"/>
      <c r="WWQ111" s="853"/>
      <c r="WWR111" s="964"/>
      <c r="WWS111" s="845"/>
      <c r="WWT111" s="853"/>
      <c r="WWU111" s="853"/>
      <c r="WWV111" s="964"/>
      <c r="WWW111" s="845"/>
      <c r="WWX111" s="853"/>
      <c r="WWY111" s="853"/>
      <c r="WWZ111" s="964"/>
      <c r="WXA111" s="845"/>
      <c r="WXB111" s="853"/>
      <c r="WXC111" s="853"/>
      <c r="WXD111" s="964"/>
      <c r="WXE111" s="845"/>
      <c r="WXF111" s="853"/>
      <c r="WXG111" s="853"/>
      <c r="WXH111" s="964"/>
      <c r="WXI111" s="845"/>
      <c r="WXJ111" s="853"/>
      <c r="WXK111" s="853"/>
      <c r="WXL111" s="964"/>
      <c r="WXM111" s="845"/>
      <c r="WXN111" s="853"/>
      <c r="WXO111" s="853"/>
      <c r="WXP111" s="964"/>
      <c r="WXQ111" s="845"/>
      <c r="WXR111" s="853"/>
      <c r="WXS111" s="853"/>
      <c r="WXT111" s="964"/>
      <c r="WXU111" s="845"/>
      <c r="WXV111" s="853"/>
      <c r="WXW111" s="853"/>
      <c r="WXX111" s="964"/>
      <c r="WXY111" s="845"/>
      <c r="WXZ111" s="853"/>
      <c r="WYA111" s="853"/>
      <c r="WYB111" s="964"/>
      <c r="WYC111" s="845"/>
      <c r="WYD111" s="853"/>
      <c r="WYE111" s="853"/>
      <c r="WYF111" s="964"/>
      <c r="WYG111" s="845"/>
      <c r="WYH111" s="853"/>
      <c r="WYI111" s="853"/>
      <c r="WYJ111" s="964"/>
      <c r="WYK111" s="845"/>
      <c r="WYL111" s="853"/>
      <c r="WYM111" s="853"/>
      <c r="WYN111" s="964"/>
      <c r="WYO111" s="845"/>
      <c r="WYP111" s="853"/>
      <c r="WYQ111" s="853"/>
      <c r="WYR111" s="964"/>
      <c r="WYS111" s="845"/>
      <c r="WYT111" s="853"/>
      <c r="WYU111" s="853"/>
      <c r="WYV111" s="964"/>
      <c r="WYW111" s="845"/>
      <c r="WYX111" s="853"/>
      <c r="WYY111" s="853"/>
      <c r="WYZ111" s="964"/>
      <c r="WZA111" s="845"/>
      <c r="WZB111" s="853"/>
      <c r="WZC111" s="853"/>
      <c r="WZD111" s="964"/>
      <c r="WZE111" s="845"/>
      <c r="WZF111" s="853"/>
      <c r="WZG111" s="853"/>
      <c r="WZH111" s="964"/>
      <c r="WZI111" s="845"/>
      <c r="WZJ111" s="853"/>
      <c r="WZK111" s="853"/>
      <c r="WZL111" s="964"/>
      <c r="WZM111" s="845"/>
      <c r="WZN111" s="853"/>
      <c r="WZO111" s="853"/>
      <c r="WZP111" s="964"/>
      <c r="WZQ111" s="845"/>
      <c r="WZR111" s="853"/>
      <c r="WZS111" s="853"/>
      <c r="WZT111" s="964"/>
      <c r="WZU111" s="845"/>
      <c r="WZV111" s="853"/>
      <c r="WZW111" s="853"/>
      <c r="WZX111" s="964"/>
      <c r="WZY111" s="845"/>
      <c r="WZZ111" s="853"/>
      <c r="XAA111" s="853"/>
      <c r="XAB111" s="964"/>
      <c r="XAC111" s="845"/>
      <c r="XAD111" s="853"/>
      <c r="XAE111" s="853"/>
      <c r="XAF111" s="964"/>
      <c r="XAG111" s="845"/>
      <c r="XAH111" s="853"/>
      <c r="XAI111" s="853"/>
      <c r="XAJ111" s="964"/>
      <c r="XAK111" s="845"/>
      <c r="XAL111" s="853"/>
      <c r="XAM111" s="853"/>
      <c r="XAN111" s="964"/>
      <c r="XAO111" s="845"/>
      <c r="XAP111" s="853"/>
      <c r="XAQ111" s="853"/>
      <c r="XAR111" s="964"/>
      <c r="XAS111" s="845"/>
      <c r="XAT111" s="853"/>
      <c r="XAU111" s="853"/>
      <c r="XAV111" s="964"/>
      <c r="XAW111" s="845"/>
      <c r="XAX111" s="853"/>
      <c r="XAY111" s="853"/>
      <c r="XAZ111" s="964"/>
      <c r="XBA111" s="845"/>
      <c r="XBB111" s="853"/>
      <c r="XBC111" s="853"/>
      <c r="XBD111" s="964"/>
      <c r="XBE111" s="845"/>
      <c r="XBF111" s="853"/>
      <c r="XBG111" s="853"/>
      <c r="XBH111" s="964"/>
      <c r="XBI111" s="845"/>
      <c r="XBJ111" s="853"/>
      <c r="XBK111" s="853"/>
      <c r="XBL111" s="964"/>
      <c r="XBM111" s="845"/>
      <c r="XBN111" s="853"/>
      <c r="XBO111" s="853"/>
      <c r="XBP111" s="964"/>
      <c r="XBQ111" s="845"/>
      <c r="XBR111" s="853"/>
      <c r="XBS111" s="853"/>
      <c r="XBT111" s="964"/>
      <c r="XBU111" s="845"/>
      <c r="XBV111" s="853"/>
      <c r="XBW111" s="853"/>
      <c r="XBX111" s="964"/>
      <c r="XBY111" s="845"/>
      <c r="XBZ111" s="853"/>
      <c r="XCA111" s="853"/>
      <c r="XCB111" s="964"/>
      <c r="XCC111" s="845"/>
      <c r="XCD111" s="853"/>
      <c r="XCE111" s="853"/>
      <c r="XCF111" s="964"/>
      <c r="XCG111" s="845"/>
      <c r="XCH111" s="853"/>
      <c r="XCI111" s="853"/>
      <c r="XCJ111" s="964"/>
      <c r="XCK111" s="845"/>
      <c r="XCL111" s="853"/>
      <c r="XCM111" s="853"/>
      <c r="XCN111" s="964"/>
      <c r="XCO111" s="845"/>
      <c r="XCP111" s="853"/>
      <c r="XCQ111" s="853"/>
      <c r="XCR111" s="964"/>
      <c r="XCS111" s="845"/>
      <c r="XCT111" s="853"/>
      <c r="XCU111" s="853"/>
      <c r="XCV111" s="964"/>
      <c r="XCW111" s="845"/>
      <c r="XCX111" s="853"/>
      <c r="XCY111" s="853"/>
      <c r="XCZ111" s="964"/>
      <c r="XDA111" s="845"/>
      <c r="XDB111" s="853"/>
      <c r="XDC111" s="853"/>
      <c r="XDD111" s="964"/>
      <c r="XDE111" s="845"/>
      <c r="XDF111" s="853"/>
      <c r="XDG111" s="853"/>
      <c r="XDH111" s="964"/>
      <c r="XDI111" s="845"/>
      <c r="XDJ111" s="853"/>
      <c r="XDK111" s="853"/>
      <c r="XDL111" s="964"/>
      <c r="XDM111" s="845"/>
      <c r="XDN111" s="853"/>
      <c r="XDO111" s="853"/>
      <c r="XDP111" s="964"/>
      <c r="XDQ111" s="845"/>
      <c r="XDR111" s="853"/>
      <c r="XDS111" s="853"/>
      <c r="XDT111" s="964"/>
      <c r="XDU111" s="845"/>
      <c r="XDV111" s="853"/>
      <c r="XDW111" s="853"/>
      <c r="XDX111" s="964"/>
      <c r="XDY111" s="845"/>
      <c r="XDZ111" s="853"/>
      <c r="XEA111" s="853"/>
      <c r="XEB111" s="964"/>
      <c r="XEC111" s="845"/>
      <c r="XED111" s="853"/>
      <c r="XEE111" s="853"/>
      <c r="XEF111" s="964"/>
      <c r="XEG111" s="845"/>
      <c r="XEH111" s="853"/>
      <c r="XEI111" s="853"/>
      <c r="XEJ111" s="964"/>
      <c r="XEK111" s="845"/>
      <c r="XEL111" s="853"/>
      <c r="XEM111" s="853"/>
      <c r="XEN111" s="964"/>
      <c r="XEO111" s="845"/>
      <c r="XEP111" s="853"/>
      <c r="XEQ111" s="853"/>
      <c r="XER111" s="964"/>
      <c r="XES111" s="845"/>
      <c r="XET111" s="853"/>
      <c r="XEU111" s="853"/>
      <c r="XEV111" s="964"/>
      <c r="XEW111" s="845"/>
      <c r="XEX111" s="853"/>
      <c r="XEY111" s="853"/>
      <c r="XEZ111" s="964"/>
      <c r="XFA111" s="845"/>
      <c r="XFB111" s="853"/>
      <c r="XFC111" s="853"/>
      <c r="XFD111" s="964"/>
    </row>
    <row r="112" spans="1:16384" ht="25.95" customHeight="1">
      <c r="A112" s="1123" t="s">
        <v>2853</v>
      </c>
      <c r="B112" s="913"/>
      <c r="C112" s="838" t="s">
        <v>1821</v>
      </c>
      <c r="D112" s="914" t="s">
        <v>21</v>
      </c>
      <c r="E112" s="915">
        <v>1</v>
      </c>
      <c r="F112" s="940"/>
      <c r="G112" s="843"/>
    </row>
    <row r="113" spans="1:16384" ht="9" customHeight="1">
      <c r="A113" s="1123"/>
      <c r="B113" s="913"/>
      <c r="C113" s="838"/>
      <c r="D113" s="914"/>
      <c r="E113" s="915"/>
      <c r="F113" s="940"/>
      <c r="G113" s="843"/>
      <c r="H113" s="964"/>
      <c r="AF113" s="964"/>
      <c r="AG113" s="845"/>
      <c r="AH113" s="853"/>
      <c r="AI113" s="853"/>
      <c r="AJ113" s="964"/>
      <c r="AK113" s="845"/>
      <c r="AL113" s="853"/>
      <c r="AM113" s="853"/>
      <c r="AN113" s="964"/>
      <c r="AO113" s="845"/>
      <c r="AP113" s="853"/>
      <c r="AQ113" s="853"/>
      <c r="AR113" s="964"/>
      <c r="AS113" s="845"/>
      <c r="AT113" s="853"/>
      <c r="AU113" s="853"/>
      <c r="AV113" s="964"/>
      <c r="AW113" s="845"/>
      <c r="AX113" s="853"/>
      <c r="AY113" s="853"/>
      <c r="AZ113" s="964"/>
      <c r="BA113" s="845"/>
      <c r="BB113" s="853"/>
      <c r="BC113" s="853"/>
      <c r="BD113" s="964"/>
      <c r="BE113" s="845"/>
      <c r="BF113" s="853"/>
      <c r="BG113" s="853"/>
      <c r="BH113" s="964"/>
      <c r="BI113" s="845"/>
      <c r="BJ113" s="853"/>
      <c r="BK113" s="853"/>
      <c r="BL113" s="964"/>
      <c r="BM113" s="845"/>
      <c r="BN113" s="853"/>
      <c r="BO113" s="853"/>
      <c r="BP113" s="964"/>
      <c r="BQ113" s="845"/>
      <c r="BR113" s="853"/>
      <c r="BS113" s="853"/>
      <c r="BT113" s="964"/>
      <c r="BU113" s="845"/>
      <c r="BV113" s="853"/>
      <c r="BW113" s="853"/>
      <c r="BX113" s="964"/>
      <c r="BY113" s="845"/>
      <c r="BZ113" s="853"/>
      <c r="CA113" s="853"/>
      <c r="CB113" s="964"/>
      <c r="CC113" s="845"/>
      <c r="CD113" s="853"/>
      <c r="CE113" s="853"/>
      <c r="CF113" s="964"/>
      <c r="CG113" s="845"/>
      <c r="CH113" s="853"/>
      <c r="CI113" s="853"/>
      <c r="CJ113" s="964"/>
      <c r="CK113" s="845"/>
      <c r="CL113" s="853"/>
      <c r="CM113" s="853"/>
      <c r="CN113" s="964"/>
      <c r="CO113" s="845"/>
      <c r="CP113" s="853"/>
      <c r="CQ113" s="853"/>
      <c r="CR113" s="964"/>
      <c r="CS113" s="845"/>
      <c r="CT113" s="853"/>
      <c r="CU113" s="853"/>
      <c r="CV113" s="964"/>
      <c r="CW113" s="845"/>
      <c r="CX113" s="853"/>
      <c r="CY113" s="853"/>
      <c r="CZ113" s="964"/>
      <c r="DA113" s="845"/>
      <c r="DB113" s="853"/>
      <c r="DC113" s="853"/>
      <c r="DD113" s="964"/>
      <c r="DE113" s="845"/>
      <c r="DF113" s="853"/>
      <c r="DG113" s="853"/>
      <c r="DH113" s="964"/>
      <c r="DI113" s="845"/>
      <c r="DJ113" s="853"/>
      <c r="DK113" s="853"/>
      <c r="DL113" s="964"/>
      <c r="DM113" s="845"/>
      <c r="DN113" s="853"/>
      <c r="DO113" s="853"/>
      <c r="DP113" s="964"/>
      <c r="DQ113" s="845"/>
      <c r="DR113" s="853"/>
      <c r="DS113" s="853"/>
      <c r="DT113" s="964"/>
      <c r="DU113" s="845"/>
      <c r="DV113" s="853"/>
      <c r="DW113" s="853"/>
      <c r="DX113" s="964"/>
      <c r="DY113" s="845"/>
      <c r="DZ113" s="853"/>
      <c r="EA113" s="853"/>
      <c r="EB113" s="964"/>
      <c r="EC113" s="845"/>
      <c r="ED113" s="853"/>
      <c r="EE113" s="853"/>
      <c r="EF113" s="964"/>
      <c r="EG113" s="845"/>
      <c r="EH113" s="853"/>
      <c r="EI113" s="853"/>
      <c r="EJ113" s="964"/>
      <c r="EK113" s="845"/>
      <c r="EL113" s="853"/>
      <c r="EM113" s="853"/>
      <c r="EN113" s="964"/>
      <c r="EO113" s="845"/>
      <c r="EP113" s="853"/>
      <c r="EQ113" s="853"/>
      <c r="ER113" s="964"/>
      <c r="ES113" s="845"/>
      <c r="ET113" s="853"/>
      <c r="EU113" s="853"/>
      <c r="EV113" s="964"/>
      <c r="EW113" s="845"/>
      <c r="EX113" s="853"/>
      <c r="EY113" s="853"/>
      <c r="EZ113" s="964"/>
      <c r="FA113" s="845"/>
      <c r="FB113" s="853"/>
      <c r="FC113" s="853"/>
      <c r="FD113" s="964"/>
      <c r="FE113" s="845"/>
      <c r="FF113" s="853"/>
      <c r="FG113" s="853"/>
      <c r="FH113" s="964"/>
      <c r="FI113" s="845"/>
      <c r="FJ113" s="853"/>
      <c r="FK113" s="853"/>
      <c r="FL113" s="964"/>
      <c r="FM113" s="845"/>
      <c r="FN113" s="853"/>
      <c r="FO113" s="853"/>
      <c r="FP113" s="964"/>
      <c r="FQ113" s="845"/>
      <c r="FR113" s="853"/>
      <c r="FS113" s="853"/>
      <c r="FT113" s="964"/>
      <c r="FU113" s="845"/>
      <c r="FV113" s="853"/>
      <c r="FW113" s="853"/>
      <c r="FX113" s="964"/>
      <c r="FY113" s="845"/>
      <c r="FZ113" s="853"/>
      <c r="GA113" s="853"/>
      <c r="GB113" s="964"/>
      <c r="GC113" s="845"/>
      <c r="GD113" s="853"/>
      <c r="GE113" s="853"/>
      <c r="GF113" s="964"/>
      <c r="GG113" s="845"/>
      <c r="GH113" s="853"/>
      <c r="GI113" s="853"/>
      <c r="GJ113" s="964"/>
      <c r="GK113" s="845"/>
      <c r="GL113" s="853"/>
      <c r="GM113" s="853"/>
      <c r="GN113" s="964"/>
      <c r="GO113" s="845"/>
      <c r="GP113" s="853"/>
      <c r="GQ113" s="853"/>
      <c r="GR113" s="964"/>
      <c r="GS113" s="845"/>
      <c r="GT113" s="853"/>
      <c r="GU113" s="853"/>
      <c r="GV113" s="964"/>
      <c r="GW113" s="845"/>
      <c r="GX113" s="853"/>
      <c r="GY113" s="853"/>
      <c r="GZ113" s="964"/>
      <c r="HA113" s="845"/>
      <c r="HB113" s="853"/>
      <c r="HC113" s="853"/>
      <c r="HD113" s="964"/>
      <c r="HE113" s="845"/>
      <c r="HF113" s="853"/>
      <c r="HG113" s="853"/>
      <c r="HH113" s="964"/>
      <c r="HI113" s="845"/>
      <c r="HJ113" s="853"/>
      <c r="HK113" s="853"/>
      <c r="HL113" s="964"/>
      <c r="HM113" s="845"/>
      <c r="HN113" s="853"/>
      <c r="HO113" s="853"/>
      <c r="HP113" s="964"/>
      <c r="HQ113" s="845"/>
      <c r="HR113" s="853"/>
      <c r="HS113" s="853"/>
      <c r="HT113" s="964"/>
      <c r="HU113" s="845"/>
      <c r="HV113" s="853"/>
      <c r="HW113" s="853"/>
      <c r="HX113" s="964"/>
      <c r="HY113" s="845"/>
      <c r="HZ113" s="853"/>
      <c r="IA113" s="853"/>
      <c r="IB113" s="964"/>
      <c r="IC113" s="845"/>
      <c r="ID113" s="853"/>
      <c r="IE113" s="853"/>
      <c r="IF113" s="964"/>
      <c r="IG113" s="845"/>
      <c r="IH113" s="853"/>
      <c r="II113" s="853"/>
      <c r="IJ113" s="964"/>
      <c r="IK113" s="845"/>
      <c r="IL113" s="853"/>
      <c r="IM113" s="853"/>
      <c r="IN113" s="964"/>
      <c r="IO113" s="845"/>
      <c r="IP113" s="853"/>
      <c r="IQ113" s="853"/>
      <c r="IR113" s="964"/>
      <c r="IS113" s="845"/>
      <c r="IT113" s="853"/>
      <c r="IU113" s="853"/>
      <c r="IV113" s="964"/>
      <c r="IW113" s="845"/>
      <c r="IX113" s="853"/>
      <c r="IY113" s="853"/>
      <c r="IZ113" s="964"/>
      <c r="JA113" s="845"/>
      <c r="JB113" s="853"/>
      <c r="JC113" s="853"/>
      <c r="JD113" s="964"/>
      <c r="JE113" s="845"/>
      <c r="JF113" s="853"/>
      <c r="JG113" s="853"/>
      <c r="JH113" s="964"/>
      <c r="JI113" s="845"/>
      <c r="JJ113" s="853"/>
      <c r="JK113" s="853"/>
      <c r="JL113" s="964"/>
      <c r="JM113" s="845"/>
      <c r="JN113" s="853"/>
      <c r="JO113" s="853"/>
      <c r="JP113" s="964"/>
      <c r="JQ113" s="845"/>
      <c r="JR113" s="853"/>
      <c r="JS113" s="853"/>
      <c r="JT113" s="964"/>
      <c r="JU113" s="845"/>
      <c r="JV113" s="853"/>
      <c r="JW113" s="853"/>
      <c r="JX113" s="964"/>
      <c r="JY113" s="845"/>
      <c r="JZ113" s="853"/>
      <c r="KA113" s="853"/>
      <c r="KB113" s="964"/>
      <c r="KC113" s="845"/>
      <c r="KD113" s="853"/>
      <c r="KE113" s="853"/>
      <c r="KF113" s="964"/>
      <c r="KG113" s="845"/>
      <c r="KH113" s="853"/>
      <c r="KI113" s="853"/>
      <c r="KJ113" s="964"/>
      <c r="KK113" s="845"/>
      <c r="KL113" s="853"/>
      <c r="KM113" s="853"/>
      <c r="KN113" s="964"/>
      <c r="KO113" s="845"/>
      <c r="KP113" s="853"/>
      <c r="KQ113" s="853"/>
      <c r="KR113" s="964"/>
      <c r="KS113" s="845"/>
      <c r="KT113" s="853"/>
      <c r="KU113" s="853"/>
      <c r="KV113" s="964"/>
      <c r="KW113" s="845"/>
      <c r="KX113" s="853"/>
      <c r="KY113" s="853"/>
      <c r="KZ113" s="964"/>
      <c r="LA113" s="845"/>
      <c r="LB113" s="853"/>
      <c r="LC113" s="853"/>
      <c r="LD113" s="964"/>
      <c r="LE113" s="845"/>
      <c r="LF113" s="853"/>
      <c r="LG113" s="853"/>
      <c r="LH113" s="964"/>
      <c r="LI113" s="845"/>
      <c r="LJ113" s="853"/>
      <c r="LK113" s="853"/>
      <c r="LL113" s="964"/>
      <c r="LM113" s="845"/>
      <c r="LN113" s="853"/>
      <c r="LO113" s="853"/>
      <c r="LP113" s="964"/>
      <c r="LQ113" s="845"/>
      <c r="LR113" s="853"/>
      <c r="LS113" s="853"/>
      <c r="LT113" s="964"/>
      <c r="LU113" s="845"/>
      <c r="LV113" s="853"/>
      <c r="LW113" s="853"/>
      <c r="LX113" s="964"/>
      <c r="LY113" s="845"/>
      <c r="LZ113" s="853"/>
      <c r="MA113" s="853"/>
      <c r="MB113" s="964"/>
      <c r="MC113" s="845"/>
      <c r="MD113" s="853"/>
      <c r="ME113" s="853"/>
      <c r="MF113" s="964"/>
      <c r="MG113" s="845"/>
      <c r="MH113" s="853"/>
      <c r="MI113" s="853"/>
      <c r="MJ113" s="964"/>
      <c r="MK113" s="845"/>
      <c r="ML113" s="853"/>
      <c r="MM113" s="853"/>
      <c r="MN113" s="964"/>
      <c r="MO113" s="845"/>
      <c r="MP113" s="853"/>
      <c r="MQ113" s="853"/>
      <c r="MR113" s="964"/>
      <c r="MS113" s="845"/>
      <c r="MT113" s="853"/>
      <c r="MU113" s="853"/>
      <c r="MV113" s="964"/>
      <c r="MW113" s="845"/>
      <c r="MX113" s="853"/>
      <c r="MY113" s="853"/>
      <c r="MZ113" s="964"/>
      <c r="NA113" s="845"/>
      <c r="NB113" s="853"/>
      <c r="NC113" s="853"/>
      <c r="ND113" s="964"/>
      <c r="NE113" s="845"/>
      <c r="NF113" s="853"/>
      <c r="NG113" s="853"/>
      <c r="NH113" s="964"/>
      <c r="NI113" s="845"/>
      <c r="NJ113" s="853"/>
      <c r="NK113" s="853"/>
      <c r="NL113" s="964"/>
      <c r="NM113" s="845"/>
      <c r="NN113" s="853"/>
      <c r="NO113" s="853"/>
      <c r="NP113" s="964"/>
      <c r="NQ113" s="845"/>
      <c r="NR113" s="853"/>
      <c r="NS113" s="853"/>
      <c r="NT113" s="964"/>
      <c r="NU113" s="845"/>
      <c r="NV113" s="853"/>
      <c r="NW113" s="853"/>
      <c r="NX113" s="964"/>
      <c r="NY113" s="845"/>
      <c r="NZ113" s="853"/>
      <c r="OA113" s="853"/>
      <c r="OB113" s="964"/>
      <c r="OC113" s="845"/>
      <c r="OD113" s="853"/>
      <c r="OE113" s="853"/>
      <c r="OF113" s="964"/>
      <c r="OG113" s="845"/>
      <c r="OH113" s="853"/>
      <c r="OI113" s="853"/>
      <c r="OJ113" s="964"/>
      <c r="OK113" s="845"/>
      <c r="OL113" s="853"/>
      <c r="OM113" s="853"/>
      <c r="ON113" s="964"/>
      <c r="OO113" s="845"/>
      <c r="OP113" s="853"/>
      <c r="OQ113" s="853"/>
      <c r="OR113" s="964"/>
      <c r="OS113" s="845"/>
      <c r="OT113" s="853"/>
      <c r="OU113" s="853"/>
      <c r="OV113" s="964"/>
      <c r="OW113" s="845"/>
      <c r="OX113" s="853"/>
      <c r="OY113" s="853"/>
      <c r="OZ113" s="964"/>
      <c r="PA113" s="845"/>
      <c r="PB113" s="853"/>
      <c r="PC113" s="853"/>
      <c r="PD113" s="964"/>
      <c r="PE113" s="845"/>
      <c r="PF113" s="853"/>
      <c r="PG113" s="853"/>
      <c r="PH113" s="964"/>
      <c r="PI113" s="845"/>
      <c r="PJ113" s="853"/>
      <c r="PK113" s="853"/>
      <c r="PL113" s="964"/>
      <c r="PM113" s="845"/>
      <c r="PN113" s="853"/>
      <c r="PO113" s="853"/>
      <c r="PP113" s="964"/>
      <c r="PQ113" s="845"/>
      <c r="PR113" s="853"/>
      <c r="PS113" s="853"/>
      <c r="PT113" s="964"/>
      <c r="PU113" s="845"/>
      <c r="PV113" s="853"/>
      <c r="PW113" s="853"/>
      <c r="PX113" s="964"/>
      <c r="PY113" s="845"/>
      <c r="PZ113" s="853"/>
      <c r="QA113" s="853"/>
      <c r="QB113" s="964"/>
      <c r="QC113" s="845"/>
      <c r="QD113" s="853"/>
      <c r="QE113" s="853"/>
      <c r="QF113" s="964"/>
      <c r="QG113" s="845"/>
      <c r="QH113" s="853"/>
      <c r="QI113" s="853"/>
      <c r="QJ113" s="964"/>
      <c r="QK113" s="845"/>
      <c r="QL113" s="853"/>
      <c r="QM113" s="853"/>
      <c r="QN113" s="964"/>
      <c r="QO113" s="845"/>
      <c r="QP113" s="853"/>
      <c r="QQ113" s="853"/>
      <c r="QR113" s="964"/>
      <c r="QS113" s="845"/>
      <c r="QT113" s="853"/>
      <c r="QU113" s="853"/>
      <c r="QV113" s="964"/>
      <c r="QW113" s="845"/>
      <c r="QX113" s="853"/>
      <c r="QY113" s="853"/>
      <c r="QZ113" s="964"/>
      <c r="RA113" s="845"/>
      <c r="RB113" s="853"/>
      <c r="RC113" s="853"/>
      <c r="RD113" s="964"/>
      <c r="RE113" s="845"/>
      <c r="RF113" s="853"/>
      <c r="RG113" s="853"/>
      <c r="RH113" s="964"/>
      <c r="RI113" s="845"/>
      <c r="RJ113" s="853"/>
      <c r="RK113" s="853"/>
      <c r="RL113" s="964"/>
      <c r="RM113" s="845"/>
      <c r="RN113" s="853"/>
      <c r="RO113" s="853"/>
      <c r="RP113" s="964"/>
      <c r="RQ113" s="845"/>
      <c r="RR113" s="853"/>
      <c r="RS113" s="853"/>
      <c r="RT113" s="964"/>
      <c r="RU113" s="845"/>
      <c r="RV113" s="853"/>
      <c r="RW113" s="853"/>
      <c r="RX113" s="964"/>
      <c r="RY113" s="845"/>
      <c r="RZ113" s="853"/>
      <c r="SA113" s="853"/>
      <c r="SB113" s="964"/>
      <c r="SC113" s="845"/>
      <c r="SD113" s="853"/>
      <c r="SE113" s="853"/>
      <c r="SF113" s="964"/>
      <c r="SG113" s="845"/>
      <c r="SH113" s="853"/>
      <c r="SI113" s="853"/>
      <c r="SJ113" s="964"/>
      <c r="SK113" s="845"/>
      <c r="SL113" s="853"/>
      <c r="SM113" s="853"/>
      <c r="SN113" s="964"/>
      <c r="SO113" s="845"/>
      <c r="SP113" s="853"/>
      <c r="SQ113" s="853"/>
      <c r="SR113" s="964"/>
      <c r="SS113" s="845"/>
      <c r="ST113" s="853"/>
      <c r="SU113" s="853"/>
      <c r="SV113" s="964"/>
      <c r="SW113" s="845"/>
      <c r="SX113" s="853"/>
      <c r="SY113" s="853"/>
      <c r="SZ113" s="964"/>
      <c r="TA113" s="845"/>
      <c r="TB113" s="853"/>
      <c r="TC113" s="853"/>
      <c r="TD113" s="964"/>
      <c r="TE113" s="845"/>
      <c r="TF113" s="853"/>
      <c r="TG113" s="853"/>
      <c r="TH113" s="964"/>
      <c r="TI113" s="845"/>
      <c r="TJ113" s="853"/>
      <c r="TK113" s="853"/>
      <c r="TL113" s="964"/>
      <c r="TM113" s="845"/>
      <c r="TN113" s="853"/>
      <c r="TO113" s="853"/>
      <c r="TP113" s="964"/>
      <c r="TQ113" s="845"/>
      <c r="TR113" s="853"/>
      <c r="TS113" s="853"/>
      <c r="TT113" s="964"/>
      <c r="TU113" s="845"/>
      <c r="TV113" s="853"/>
      <c r="TW113" s="853"/>
      <c r="TX113" s="964"/>
      <c r="TY113" s="845"/>
      <c r="TZ113" s="853"/>
      <c r="UA113" s="853"/>
      <c r="UB113" s="964"/>
      <c r="UC113" s="845"/>
      <c r="UD113" s="853"/>
      <c r="UE113" s="853"/>
      <c r="UF113" s="964"/>
      <c r="UG113" s="845"/>
      <c r="UH113" s="853"/>
      <c r="UI113" s="853"/>
      <c r="UJ113" s="964"/>
      <c r="UK113" s="845"/>
      <c r="UL113" s="853"/>
      <c r="UM113" s="853"/>
      <c r="UN113" s="964"/>
      <c r="UO113" s="845"/>
      <c r="UP113" s="853"/>
      <c r="UQ113" s="853"/>
      <c r="UR113" s="964"/>
      <c r="US113" s="845"/>
      <c r="UT113" s="853"/>
      <c r="UU113" s="853"/>
      <c r="UV113" s="964"/>
      <c r="UW113" s="845"/>
      <c r="UX113" s="853"/>
      <c r="UY113" s="853"/>
      <c r="UZ113" s="964"/>
      <c r="VA113" s="845"/>
      <c r="VB113" s="853"/>
      <c r="VC113" s="853"/>
      <c r="VD113" s="964"/>
      <c r="VE113" s="845"/>
      <c r="VF113" s="853"/>
      <c r="VG113" s="853"/>
      <c r="VH113" s="964"/>
      <c r="VI113" s="845"/>
      <c r="VJ113" s="853"/>
      <c r="VK113" s="853"/>
      <c r="VL113" s="964"/>
      <c r="VM113" s="845"/>
      <c r="VN113" s="853"/>
      <c r="VO113" s="853"/>
      <c r="VP113" s="964"/>
      <c r="VQ113" s="845"/>
      <c r="VR113" s="853"/>
      <c r="VS113" s="853"/>
      <c r="VT113" s="964"/>
      <c r="VU113" s="845"/>
      <c r="VV113" s="853"/>
      <c r="VW113" s="853"/>
      <c r="VX113" s="964"/>
      <c r="VY113" s="845"/>
      <c r="VZ113" s="853"/>
      <c r="WA113" s="853"/>
      <c r="WB113" s="964"/>
      <c r="WC113" s="845"/>
      <c r="WD113" s="853"/>
      <c r="WE113" s="853"/>
      <c r="WF113" s="964"/>
      <c r="WG113" s="845"/>
      <c r="WH113" s="853"/>
      <c r="WI113" s="853"/>
      <c r="WJ113" s="964"/>
      <c r="WK113" s="845"/>
      <c r="WL113" s="853"/>
      <c r="WM113" s="853"/>
      <c r="WN113" s="964"/>
      <c r="WO113" s="845"/>
      <c r="WP113" s="853"/>
      <c r="WQ113" s="853"/>
      <c r="WR113" s="964"/>
      <c r="WS113" s="845"/>
      <c r="WT113" s="853"/>
      <c r="WU113" s="853"/>
      <c r="WV113" s="964"/>
      <c r="WW113" s="845"/>
      <c r="WX113" s="853"/>
      <c r="WY113" s="853"/>
      <c r="WZ113" s="964"/>
      <c r="XA113" s="845"/>
      <c r="XB113" s="853"/>
      <c r="XC113" s="853"/>
      <c r="XD113" s="964"/>
      <c r="XE113" s="845"/>
      <c r="XF113" s="853"/>
      <c r="XG113" s="853"/>
      <c r="XH113" s="964"/>
      <c r="XI113" s="845"/>
      <c r="XJ113" s="853"/>
      <c r="XK113" s="853"/>
      <c r="XL113" s="964"/>
      <c r="XM113" s="845"/>
      <c r="XN113" s="853"/>
      <c r="XO113" s="853"/>
      <c r="XP113" s="964"/>
      <c r="XQ113" s="845"/>
      <c r="XR113" s="853"/>
      <c r="XS113" s="853"/>
      <c r="XT113" s="964"/>
      <c r="XU113" s="845"/>
      <c r="XV113" s="853"/>
      <c r="XW113" s="853"/>
      <c r="XX113" s="964"/>
      <c r="XY113" s="845"/>
      <c r="XZ113" s="853"/>
      <c r="YA113" s="853"/>
      <c r="YB113" s="964"/>
      <c r="YC113" s="845"/>
      <c r="YD113" s="853"/>
      <c r="YE113" s="853"/>
      <c r="YF113" s="964"/>
      <c r="YG113" s="845"/>
      <c r="YH113" s="853"/>
      <c r="YI113" s="853"/>
      <c r="YJ113" s="964"/>
      <c r="YK113" s="845"/>
      <c r="YL113" s="853"/>
      <c r="YM113" s="853"/>
      <c r="YN113" s="964"/>
      <c r="YO113" s="845"/>
      <c r="YP113" s="853"/>
      <c r="YQ113" s="853"/>
      <c r="YR113" s="964"/>
      <c r="YS113" s="845"/>
      <c r="YT113" s="853"/>
      <c r="YU113" s="853"/>
      <c r="YV113" s="964"/>
      <c r="YW113" s="845"/>
      <c r="YX113" s="853"/>
      <c r="YY113" s="853"/>
      <c r="YZ113" s="964"/>
      <c r="ZA113" s="845"/>
      <c r="ZB113" s="853"/>
      <c r="ZC113" s="853"/>
      <c r="ZD113" s="964"/>
      <c r="ZE113" s="845"/>
      <c r="ZF113" s="853"/>
      <c r="ZG113" s="853"/>
      <c r="ZH113" s="964"/>
      <c r="ZI113" s="845"/>
      <c r="ZJ113" s="853"/>
      <c r="ZK113" s="853"/>
      <c r="ZL113" s="964"/>
      <c r="ZM113" s="845"/>
      <c r="ZN113" s="853"/>
      <c r="ZO113" s="853"/>
      <c r="ZP113" s="964"/>
      <c r="ZQ113" s="845"/>
      <c r="ZR113" s="853"/>
      <c r="ZS113" s="853"/>
      <c r="ZT113" s="964"/>
      <c r="ZU113" s="845"/>
      <c r="ZV113" s="853"/>
      <c r="ZW113" s="853"/>
      <c r="ZX113" s="964"/>
      <c r="ZY113" s="845"/>
      <c r="ZZ113" s="853"/>
      <c r="AAA113" s="853"/>
      <c r="AAB113" s="964"/>
      <c r="AAC113" s="845"/>
      <c r="AAD113" s="853"/>
      <c r="AAE113" s="853"/>
      <c r="AAF113" s="964"/>
      <c r="AAG113" s="845"/>
      <c r="AAH113" s="853"/>
      <c r="AAI113" s="853"/>
      <c r="AAJ113" s="964"/>
      <c r="AAK113" s="845"/>
      <c r="AAL113" s="853"/>
      <c r="AAM113" s="853"/>
      <c r="AAN113" s="964"/>
      <c r="AAO113" s="845"/>
      <c r="AAP113" s="853"/>
      <c r="AAQ113" s="853"/>
      <c r="AAR113" s="964"/>
      <c r="AAS113" s="845"/>
      <c r="AAT113" s="853"/>
      <c r="AAU113" s="853"/>
      <c r="AAV113" s="964"/>
      <c r="AAW113" s="845"/>
      <c r="AAX113" s="853"/>
      <c r="AAY113" s="853"/>
      <c r="AAZ113" s="964"/>
      <c r="ABA113" s="845"/>
      <c r="ABB113" s="853"/>
      <c r="ABC113" s="853"/>
      <c r="ABD113" s="964"/>
      <c r="ABE113" s="845"/>
      <c r="ABF113" s="853"/>
      <c r="ABG113" s="853"/>
      <c r="ABH113" s="964"/>
      <c r="ABI113" s="845"/>
      <c r="ABJ113" s="853"/>
      <c r="ABK113" s="853"/>
      <c r="ABL113" s="964"/>
      <c r="ABM113" s="845"/>
      <c r="ABN113" s="853"/>
      <c r="ABO113" s="853"/>
      <c r="ABP113" s="964"/>
      <c r="ABQ113" s="845"/>
      <c r="ABR113" s="853"/>
      <c r="ABS113" s="853"/>
      <c r="ABT113" s="964"/>
      <c r="ABU113" s="845"/>
      <c r="ABV113" s="853"/>
      <c r="ABW113" s="853"/>
      <c r="ABX113" s="964"/>
      <c r="ABY113" s="845"/>
      <c r="ABZ113" s="853"/>
      <c r="ACA113" s="853"/>
      <c r="ACB113" s="964"/>
      <c r="ACC113" s="845"/>
      <c r="ACD113" s="853"/>
      <c r="ACE113" s="853"/>
      <c r="ACF113" s="964"/>
      <c r="ACG113" s="845"/>
      <c r="ACH113" s="853"/>
      <c r="ACI113" s="853"/>
      <c r="ACJ113" s="964"/>
      <c r="ACK113" s="845"/>
      <c r="ACL113" s="853"/>
      <c r="ACM113" s="853"/>
      <c r="ACN113" s="964"/>
      <c r="ACO113" s="845"/>
      <c r="ACP113" s="853"/>
      <c r="ACQ113" s="853"/>
      <c r="ACR113" s="964"/>
      <c r="ACS113" s="845"/>
      <c r="ACT113" s="853"/>
      <c r="ACU113" s="853"/>
      <c r="ACV113" s="964"/>
      <c r="ACW113" s="845"/>
      <c r="ACX113" s="853"/>
      <c r="ACY113" s="853"/>
      <c r="ACZ113" s="964"/>
      <c r="ADA113" s="845"/>
      <c r="ADB113" s="853"/>
      <c r="ADC113" s="853"/>
      <c r="ADD113" s="964"/>
      <c r="ADE113" s="845"/>
      <c r="ADF113" s="853"/>
      <c r="ADG113" s="853"/>
      <c r="ADH113" s="964"/>
      <c r="ADI113" s="845"/>
      <c r="ADJ113" s="853"/>
      <c r="ADK113" s="853"/>
      <c r="ADL113" s="964"/>
      <c r="ADM113" s="845"/>
      <c r="ADN113" s="853"/>
      <c r="ADO113" s="853"/>
      <c r="ADP113" s="964"/>
      <c r="ADQ113" s="845"/>
      <c r="ADR113" s="853"/>
      <c r="ADS113" s="853"/>
      <c r="ADT113" s="964"/>
      <c r="ADU113" s="845"/>
      <c r="ADV113" s="853"/>
      <c r="ADW113" s="853"/>
      <c r="ADX113" s="964"/>
      <c r="ADY113" s="845"/>
      <c r="ADZ113" s="853"/>
      <c r="AEA113" s="853"/>
      <c r="AEB113" s="964"/>
      <c r="AEC113" s="845"/>
      <c r="AED113" s="853"/>
      <c r="AEE113" s="853"/>
      <c r="AEF113" s="964"/>
      <c r="AEG113" s="845"/>
      <c r="AEH113" s="853"/>
      <c r="AEI113" s="853"/>
      <c r="AEJ113" s="964"/>
      <c r="AEK113" s="845"/>
      <c r="AEL113" s="853"/>
      <c r="AEM113" s="853"/>
      <c r="AEN113" s="964"/>
      <c r="AEO113" s="845"/>
      <c r="AEP113" s="853"/>
      <c r="AEQ113" s="853"/>
      <c r="AER113" s="964"/>
      <c r="AES113" s="845"/>
      <c r="AET113" s="853"/>
      <c r="AEU113" s="853"/>
      <c r="AEV113" s="964"/>
      <c r="AEW113" s="845"/>
      <c r="AEX113" s="853"/>
      <c r="AEY113" s="853"/>
      <c r="AEZ113" s="964"/>
      <c r="AFA113" s="845"/>
      <c r="AFB113" s="853"/>
      <c r="AFC113" s="853"/>
      <c r="AFD113" s="964"/>
      <c r="AFE113" s="845"/>
      <c r="AFF113" s="853"/>
      <c r="AFG113" s="853"/>
      <c r="AFH113" s="964"/>
      <c r="AFI113" s="845"/>
      <c r="AFJ113" s="853"/>
      <c r="AFK113" s="853"/>
      <c r="AFL113" s="964"/>
      <c r="AFM113" s="845"/>
      <c r="AFN113" s="853"/>
      <c r="AFO113" s="853"/>
      <c r="AFP113" s="964"/>
      <c r="AFQ113" s="845"/>
      <c r="AFR113" s="853"/>
      <c r="AFS113" s="853"/>
      <c r="AFT113" s="964"/>
      <c r="AFU113" s="845"/>
      <c r="AFV113" s="853"/>
      <c r="AFW113" s="853"/>
      <c r="AFX113" s="964"/>
      <c r="AFY113" s="845"/>
      <c r="AFZ113" s="853"/>
      <c r="AGA113" s="853"/>
      <c r="AGB113" s="964"/>
      <c r="AGC113" s="845"/>
      <c r="AGD113" s="853"/>
      <c r="AGE113" s="853"/>
      <c r="AGF113" s="964"/>
      <c r="AGG113" s="845"/>
      <c r="AGH113" s="853"/>
      <c r="AGI113" s="853"/>
      <c r="AGJ113" s="964"/>
      <c r="AGK113" s="845"/>
      <c r="AGL113" s="853"/>
      <c r="AGM113" s="853"/>
      <c r="AGN113" s="964"/>
      <c r="AGO113" s="845"/>
      <c r="AGP113" s="853"/>
      <c r="AGQ113" s="853"/>
      <c r="AGR113" s="964"/>
      <c r="AGS113" s="845"/>
      <c r="AGT113" s="853"/>
      <c r="AGU113" s="853"/>
      <c r="AGV113" s="964"/>
      <c r="AGW113" s="845"/>
      <c r="AGX113" s="853"/>
      <c r="AGY113" s="853"/>
      <c r="AGZ113" s="964"/>
      <c r="AHA113" s="845"/>
      <c r="AHB113" s="853"/>
      <c r="AHC113" s="853"/>
      <c r="AHD113" s="964"/>
      <c r="AHE113" s="845"/>
      <c r="AHF113" s="853"/>
      <c r="AHG113" s="853"/>
      <c r="AHH113" s="964"/>
      <c r="AHI113" s="845"/>
      <c r="AHJ113" s="853"/>
      <c r="AHK113" s="853"/>
      <c r="AHL113" s="964"/>
      <c r="AHM113" s="845"/>
      <c r="AHN113" s="853"/>
      <c r="AHO113" s="853"/>
      <c r="AHP113" s="964"/>
      <c r="AHQ113" s="845"/>
      <c r="AHR113" s="853"/>
      <c r="AHS113" s="853"/>
      <c r="AHT113" s="964"/>
      <c r="AHU113" s="845"/>
      <c r="AHV113" s="853"/>
      <c r="AHW113" s="853"/>
      <c r="AHX113" s="964"/>
      <c r="AHY113" s="845"/>
      <c r="AHZ113" s="853"/>
      <c r="AIA113" s="853"/>
      <c r="AIB113" s="964"/>
      <c r="AIC113" s="845"/>
      <c r="AID113" s="853"/>
      <c r="AIE113" s="853"/>
      <c r="AIF113" s="964"/>
      <c r="AIG113" s="845"/>
      <c r="AIH113" s="853"/>
      <c r="AII113" s="853"/>
      <c r="AIJ113" s="964"/>
      <c r="AIK113" s="845"/>
      <c r="AIL113" s="853"/>
      <c r="AIM113" s="853"/>
      <c r="AIN113" s="964"/>
      <c r="AIO113" s="845"/>
      <c r="AIP113" s="853"/>
      <c r="AIQ113" s="853"/>
      <c r="AIR113" s="964"/>
      <c r="AIS113" s="845"/>
      <c r="AIT113" s="853"/>
      <c r="AIU113" s="853"/>
      <c r="AIV113" s="964"/>
      <c r="AIW113" s="845"/>
      <c r="AIX113" s="853"/>
      <c r="AIY113" s="853"/>
      <c r="AIZ113" s="964"/>
      <c r="AJA113" s="845"/>
      <c r="AJB113" s="853"/>
      <c r="AJC113" s="853"/>
      <c r="AJD113" s="964"/>
      <c r="AJE113" s="845"/>
      <c r="AJF113" s="853"/>
      <c r="AJG113" s="853"/>
      <c r="AJH113" s="964"/>
      <c r="AJI113" s="845"/>
      <c r="AJJ113" s="853"/>
      <c r="AJK113" s="853"/>
      <c r="AJL113" s="964"/>
      <c r="AJM113" s="845"/>
      <c r="AJN113" s="853"/>
      <c r="AJO113" s="853"/>
      <c r="AJP113" s="964"/>
      <c r="AJQ113" s="845"/>
      <c r="AJR113" s="853"/>
      <c r="AJS113" s="853"/>
      <c r="AJT113" s="964"/>
      <c r="AJU113" s="845"/>
      <c r="AJV113" s="853"/>
      <c r="AJW113" s="853"/>
      <c r="AJX113" s="964"/>
      <c r="AJY113" s="845"/>
      <c r="AJZ113" s="853"/>
      <c r="AKA113" s="853"/>
      <c r="AKB113" s="964"/>
      <c r="AKC113" s="845"/>
      <c r="AKD113" s="853"/>
      <c r="AKE113" s="853"/>
      <c r="AKF113" s="964"/>
      <c r="AKG113" s="845"/>
      <c r="AKH113" s="853"/>
      <c r="AKI113" s="853"/>
      <c r="AKJ113" s="964"/>
      <c r="AKK113" s="845"/>
      <c r="AKL113" s="853"/>
      <c r="AKM113" s="853"/>
      <c r="AKN113" s="964"/>
      <c r="AKO113" s="845"/>
      <c r="AKP113" s="853"/>
      <c r="AKQ113" s="853"/>
      <c r="AKR113" s="964"/>
      <c r="AKS113" s="845"/>
      <c r="AKT113" s="853"/>
      <c r="AKU113" s="853"/>
      <c r="AKV113" s="964"/>
      <c r="AKW113" s="845"/>
      <c r="AKX113" s="853"/>
      <c r="AKY113" s="853"/>
      <c r="AKZ113" s="964"/>
      <c r="ALA113" s="845"/>
      <c r="ALB113" s="853"/>
      <c r="ALC113" s="853"/>
      <c r="ALD113" s="964"/>
      <c r="ALE113" s="845"/>
      <c r="ALF113" s="853"/>
      <c r="ALG113" s="853"/>
      <c r="ALH113" s="964"/>
      <c r="ALI113" s="845"/>
      <c r="ALJ113" s="853"/>
      <c r="ALK113" s="853"/>
      <c r="ALL113" s="964"/>
      <c r="ALM113" s="845"/>
      <c r="ALN113" s="853"/>
      <c r="ALO113" s="853"/>
      <c r="ALP113" s="964"/>
      <c r="ALQ113" s="845"/>
      <c r="ALR113" s="853"/>
      <c r="ALS113" s="853"/>
      <c r="ALT113" s="964"/>
      <c r="ALU113" s="845"/>
      <c r="ALV113" s="853"/>
      <c r="ALW113" s="853"/>
      <c r="ALX113" s="964"/>
      <c r="ALY113" s="845"/>
      <c r="ALZ113" s="853"/>
      <c r="AMA113" s="853"/>
      <c r="AMB113" s="964"/>
      <c r="AMC113" s="845"/>
      <c r="AMD113" s="853"/>
      <c r="AME113" s="853"/>
      <c r="AMF113" s="964"/>
      <c r="AMG113" s="845"/>
      <c r="AMH113" s="853"/>
      <c r="AMI113" s="853"/>
      <c r="AMJ113" s="964"/>
      <c r="AMK113" s="845"/>
      <c r="AML113" s="853"/>
      <c r="AMM113" s="853"/>
      <c r="AMN113" s="964"/>
      <c r="AMO113" s="845"/>
      <c r="AMP113" s="853"/>
      <c r="AMQ113" s="853"/>
      <c r="AMR113" s="964"/>
      <c r="AMS113" s="845"/>
      <c r="AMT113" s="853"/>
      <c r="AMU113" s="853"/>
      <c r="AMV113" s="964"/>
      <c r="AMW113" s="845"/>
      <c r="AMX113" s="853"/>
      <c r="AMY113" s="853"/>
      <c r="AMZ113" s="964"/>
      <c r="ANA113" s="845"/>
      <c r="ANB113" s="853"/>
      <c r="ANC113" s="853"/>
      <c r="AND113" s="964"/>
      <c r="ANE113" s="845"/>
      <c r="ANF113" s="853"/>
      <c r="ANG113" s="853"/>
      <c r="ANH113" s="964"/>
      <c r="ANI113" s="845"/>
      <c r="ANJ113" s="853"/>
      <c r="ANK113" s="853"/>
      <c r="ANL113" s="964"/>
      <c r="ANM113" s="845"/>
      <c r="ANN113" s="853"/>
      <c r="ANO113" s="853"/>
      <c r="ANP113" s="964"/>
      <c r="ANQ113" s="845"/>
      <c r="ANR113" s="853"/>
      <c r="ANS113" s="853"/>
      <c r="ANT113" s="964"/>
      <c r="ANU113" s="845"/>
      <c r="ANV113" s="853"/>
      <c r="ANW113" s="853"/>
      <c r="ANX113" s="964"/>
      <c r="ANY113" s="845"/>
      <c r="ANZ113" s="853"/>
      <c r="AOA113" s="853"/>
      <c r="AOB113" s="964"/>
      <c r="AOC113" s="845"/>
      <c r="AOD113" s="853"/>
      <c r="AOE113" s="853"/>
      <c r="AOF113" s="964"/>
      <c r="AOG113" s="845"/>
      <c r="AOH113" s="853"/>
      <c r="AOI113" s="853"/>
      <c r="AOJ113" s="964"/>
      <c r="AOK113" s="845"/>
      <c r="AOL113" s="853"/>
      <c r="AOM113" s="853"/>
      <c r="AON113" s="964"/>
      <c r="AOO113" s="845"/>
      <c r="AOP113" s="853"/>
      <c r="AOQ113" s="853"/>
      <c r="AOR113" s="964"/>
      <c r="AOS113" s="845"/>
      <c r="AOT113" s="853"/>
      <c r="AOU113" s="853"/>
      <c r="AOV113" s="964"/>
      <c r="AOW113" s="845"/>
      <c r="AOX113" s="853"/>
      <c r="AOY113" s="853"/>
      <c r="AOZ113" s="964"/>
      <c r="APA113" s="845"/>
      <c r="APB113" s="853"/>
      <c r="APC113" s="853"/>
      <c r="APD113" s="964"/>
      <c r="APE113" s="845"/>
      <c r="APF113" s="853"/>
      <c r="APG113" s="853"/>
      <c r="APH113" s="964"/>
      <c r="API113" s="845"/>
      <c r="APJ113" s="853"/>
      <c r="APK113" s="853"/>
      <c r="APL113" s="964"/>
      <c r="APM113" s="845"/>
      <c r="APN113" s="853"/>
      <c r="APO113" s="853"/>
      <c r="APP113" s="964"/>
      <c r="APQ113" s="845"/>
      <c r="APR113" s="853"/>
      <c r="APS113" s="853"/>
      <c r="APT113" s="964"/>
      <c r="APU113" s="845"/>
      <c r="APV113" s="853"/>
      <c r="APW113" s="853"/>
      <c r="APX113" s="964"/>
      <c r="APY113" s="845"/>
      <c r="APZ113" s="853"/>
      <c r="AQA113" s="853"/>
      <c r="AQB113" s="964"/>
      <c r="AQC113" s="845"/>
      <c r="AQD113" s="853"/>
      <c r="AQE113" s="853"/>
      <c r="AQF113" s="964"/>
      <c r="AQG113" s="845"/>
      <c r="AQH113" s="853"/>
      <c r="AQI113" s="853"/>
      <c r="AQJ113" s="964"/>
      <c r="AQK113" s="845"/>
      <c r="AQL113" s="853"/>
      <c r="AQM113" s="853"/>
      <c r="AQN113" s="964"/>
      <c r="AQO113" s="845"/>
      <c r="AQP113" s="853"/>
      <c r="AQQ113" s="853"/>
      <c r="AQR113" s="964"/>
      <c r="AQS113" s="845"/>
      <c r="AQT113" s="853"/>
      <c r="AQU113" s="853"/>
      <c r="AQV113" s="964"/>
      <c r="AQW113" s="845"/>
      <c r="AQX113" s="853"/>
      <c r="AQY113" s="853"/>
      <c r="AQZ113" s="964"/>
      <c r="ARA113" s="845"/>
      <c r="ARB113" s="853"/>
      <c r="ARC113" s="853"/>
      <c r="ARD113" s="964"/>
      <c r="ARE113" s="845"/>
      <c r="ARF113" s="853"/>
      <c r="ARG113" s="853"/>
      <c r="ARH113" s="964"/>
      <c r="ARI113" s="845"/>
      <c r="ARJ113" s="853"/>
      <c r="ARK113" s="853"/>
      <c r="ARL113" s="964"/>
      <c r="ARM113" s="845"/>
      <c r="ARN113" s="853"/>
      <c r="ARO113" s="853"/>
      <c r="ARP113" s="964"/>
      <c r="ARQ113" s="845"/>
      <c r="ARR113" s="853"/>
      <c r="ARS113" s="853"/>
      <c r="ART113" s="964"/>
      <c r="ARU113" s="845"/>
      <c r="ARV113" s="853"/>
      <c r="ARW113" s="853"/>
      <c r="ARX113" s="964"/>
      <c r="ARY113" s="845"/>
      <c r="ARZ113" s="853"/>
      <c r="ASA113" s="853"/>
      <c r="ASB113" s="964"/>
      <c r="ASC113" s="845"/>
      <c r="ASD113" s="853"/>
      <c r="ASE113" s="853"/>
      <c r="ASF113" s="964"/>
      <c r="ASG113" s="845"/>
      <c r="ASH113" s="853"/>
      <c r="ASI113" s="853"/>
      <c r="ASJ113" s="964"/>
      <c r="ASK113" s="845"/>
      <c r="ASL113" s="853"/>
      <c r="ASM113" s="853"/>
      <c r="ASN113" s="964"/>
      <c r="ASO113" s="845"/>
      <c r="ASP113" s="853"/>
      <c r="ASQ113" s="853"/>
      <c r="ASR113" s="964"/>
      <c r="ASS113" s="845"/>
      <c r="AST113" s="853"/>
      <c r="ASU113" s="853"/>
      <c r="ASV113" s="964"/>
      <c r="ASW113" s="845"/>
      <c r="ASX113" s="853"/>
      <c r="ASY113" s="853"/>
      <c r="ASZ113" s="964"/>
      <c r="ATA113" s="845"/>
      <c r="ATB113" s="853"/>
      <c r="ATC113" s="853"/>
      <c r="ATD113" s="964"/>
      <c r="ATE113" s="845"/>
      <c r="ATF113" s="853"/>
      <c r="ATG113" s="853"/>
      <c r="ATH113" s="964"/>
      <c r="ATI113" s="845"/>
      <c r="ATJ113" s="853"/>
      <c r="ATK113" s="853"/>
      <c r="ATL113" s="964"/>
      <c r="ATM113" s="845"/>
      <c r="ATN113" s="853"/>
      <c r="ATO113" s="853"/>
      <c r="ATP113" s="964"/>
      <c r="ATQ113" s="845"/>
      <c r="ATR113" s="853"/>
      <c r="ATS113" s="853"/>
      <c r="ATT113" s="964"/>
      <c r="ATU113" s="845"/>
      <c r="ATV113" s="853"/>
      <c r="ATW113" s="853"/>
      <c r="ATX113" s="964"/>
      <c r="ATY113" s="845"/>
      <c r="ATZ113" s="853"/>
      <c r="AUA113" s="853"/>
      <c r="AUB113" s="964"/>
      <c r="AUC113" s="845"/>
      <c r="AUD113" s="853"/>
      <c r="AUE113" s="853"/>
      <c r="AUF113" s="964"/>
      <c r="AUG113" s="845"/>
      <c r="AUH113" s="853"/>
      <c r="AUI113" s="853"/>
      <c r="AUJ113" s="964"/>
      <c r="AUK113" s="845"/>
      <c r="AUL113" s="853"/>
      <c r="AUM113" s="853"/>
      <c r="AUN113" s="964"/>
      <c r="AUO113" s="845"/>
      <c r="AUP113" s="853"/>
      <c r="AUQ113" s="853"/>
      <c r="AUR113" s="964"/>
      <c r="AUS113" s="845"/>
      <c r="AUT113" s="853"/>
      <c r="AUU113" s="853"/>
      <c r="AUV113" s="964"/>
      <c r="AUW113" s="845"/>
      <c r="AUX113" s="853"/>
      <c r="AUY113" s="853"/>
      <c r="AUZ113" s="964"/>
      <c r="AVA113" s="845"/>
      <c r="AVB113" s="853"/>
      <c r="AVC113" s="853"/>
      <c r="AVD113" s="964"/>
      <c r="AVE113" s="845"/>
      <c r="AVF113" s="853"/>
      <c r="AVG113" s="853"/>
      <c r="AVH113" s="964"/>
      <c r="AVI113" s="845"/>
      <c r="AVJ113" s="853"/>
      <c r="AVK113" s="853"/>
      <c r="AVL113" s="964"/>
      <c r="AVM113" s="845"/>
      <c r="AVN113" s="853"/>
      <c r="AVO113" s="853"/>
      <c r="AVP113" s="964"/>
      <c r="AVQ113" s="845"/>
      <c r="AVR113" s="853"/>
      <c r="AVS113" s="853"/>
      <c r="AVT113" s="964"/>
      <c r="AVU113" s="845"/>
      <c r="AVV113" s="853"/>
      <c r="AVW113" s="853"/>
      <c r="AVX113" s="964"/>
      <c r="AVY113" s="845"/>
      <c r="AVZ113" s="853"/>
      <c r="AWA113" s="853"/>
      <c r="AWB113" s="964"/>
      <c r="AWC113" s="845"/>
      <c r="AWD113" s="853"/>
      <c r="AWE113" s="853"/>
      <c r="AWF113" s="964"/>
      <c r="AWG113" s="845"/>
      <c r="AWH113" s="853"/>
      <c r="AWI113" s="853"/>
      <c r="AWJ113" s="964"/>
      <c r="AWK113" s="845"/>
      <c r="AWL113" s="853"/>
      <c r="AWM113" s="853"/>
      <c r="AWN113" s="964"/>
      <c r="AWO113" s="845"/>
      <c r="AWP113" s="853"/>
      <c r="AWQ113" s="853"/>
      <c r="AWR113" s="964"/>
      <c r="AWS113" s="845"/>
      <c r="AWT113" s="853"/>
      <c r="AWU113" s="853"/>
      <c r="AWV113" s="964"/>
      <c r="AWW113" s="845"/>
      <c r="AWX113" s="853"/>
      <c r="AWY113" s="853"/>
      <c r="AWZ113" s="964"/>
      <c r="AXA113" s="845"/>
      <c r="AXB113" s="853"/>
      <c r="AXC113" s="853"/>
      <c r="AXD113" s="964"/>
      <c r="AXE113" s="845"/>
      <c r="AXF113" s="853"/>
      <c r="AXG113" s="853"/>
      <c r="AXH113" s="964"/>
      <c r="AXI113" s="845"/>
      <c r="AXJ113" s="853"/>
      <c r="AXK113" s="853"/>
      <c r="AXL113" s="964"/>
      <c r="AXM113" s="845"/>
      <c r="AXN113" s="853"/>
      <c r="AXO113" s="853"/>
      <c r="AXP113" s="964"/>
      <c r="AXQ113" s="845"/>
      <c r="AXR113" s="853"/>
      <c r="AXS113" s="853"/>
      <c r="AXT113" s="964"/>
      <c r="AXU113" s="845"/>
      <c r="AXV113" s="853"/>
      <c r="AXW113" s="853"/>
      <c r="AXX113" s="964"/>
      <c r="AXY113" s="845"/>
      <c r="AXZ113" s="853"/>
      <c r="AYA113" s="853"/>
      <c r="AYB113" s="964"/>
      <c r="AYC113" s="845"/>
      <c r="AYD113" s="853"/>
      <c r="AYE113" s="853"/>
      <c r="AYF113" s="964"/>
      <c r="AYG113" s="845"/>
      <c r="AYH113" s="853"/>
      <c r="AYI113" s="853"/>
      <c r="AYJ113" s="964"/>
      <c r="AYK113" s="845"/>
      <c r="AYL113" s="853"/>
      <c r="AYM113" s="853"/>
      <c r="AYN113" s="964"/>
      <c r="AYO113" s="845"/>
      <c r="AYP113" s="853"/>
      <c r="AYQ113" s="853"/>
      <c r="AYR113" s="964"/>
      <c r="AYS113" s="845"/>
      <c r="AYT113" s="853"/>
      <c r="AYU113" s="853"/>
      <c r="AYV113" s="964"/>
      <c r="AYW113" s="845"/>
      <c r="AYX113" s="853"/>
      <c r="AYY113" s="853"/>
      <c r="AYZ113" s="964"/>
      <c r="AZA113" s="845"/>
      <c r="AZB113" s="853"/>
      <c r="AZC113" s="853"/>
      <c r="AZD113" s="964"/>
      <c r="AZE113" s="845"/>
      <c r="AZF113" s="853"/>
      <c r="AZG113" s="853"/>
      <c r="AZH113" s="964"/>
      <c r="AZI113" s="845"/>
      <c r="AZJ113" s="853"/>
      <c r="AZK113" s="853"/>
      <c r="AZL113" s="964"/>
      <c r="AZM113" s="845"/>
      <c r="AZN113" s="853"/>
      <c r="AZO113" s="853"/>
      <c r="AZP113" s="964"/>
      <c r="AZQ113" s="845"/>
      <c r="AZR113" s="853"/>
      <c r="AZS113" s="853"/>
      <c r="AZT113" s="964"/>
      <c r="AZU113" s="845"/>
      <c r="AZV113" s="853"/>
      <c r="AZW113" s="853"/>
      <c r="AZX113" s="964"/>
      <c r="AZY113" s="845"/>
      <c r="AZZ113" s="853"/>
      <c r="BAA113" s="853"/>
      <c r="BAB113" s="964"/>
      <c r="BAC113" s="845"/>
      <c r="BAD113" s="853"/>
      <c r="BAE113" s="853"/>
      <c r="BAF113" s="964"/>
      <c r="BAG113" s="845"/>
      <c r="BAH113" s="853"/>
      <c r="BAI113" s="853"/>
      <c r="BAJ113" s="964"/>
      <c r="BAK113" s="845"/>
      <c r="BAL113" s="853"/>
      <c r="BAM113" s="853"/>
      <c r="BAN113" s="964"/>
      <c r="BAO113" s="845"/>
      <c r="BAP113" s="853"/>
      <c r="BAQ113" s="853"/>
      <c r="BAR113" s="964"/>
      <c r="BAS113" s="845"/>
      <c r="BAT113" s="853"/>
      <c r="BAU113" s="853"/>
      <c r="BAV113" s="964"/>
      <c r="BAW113" s="845"/>
      <c r="BAX113" s="853"/>
      <c r="BAY113" s="853"/>
      <c r="BAZ113" s="964"/>
      <c r="BBA113" s="845"/>
      <c r="BBB113" s="853"/>
      <c r="BBC113" s="853"/>
      <c r="BBD113" s="964"/>
      <c r="BBE113" s="845"/>
      <c r="BBF113" s="853"/>
      <c r="BBG113" s="853"/>
      <c r="BBH113" s="964"/>
      <c r="BBI113" s="845"/>
      <c r="BBJ113" s="853"/>
      <c r="BBK113" s="853"/>
      <c r="BBL113" s="964"/>
      <c r="BBM113" s="845"/>
      <c r="BBN113" s="853"/>
      <c r="BBO113" s="853"/>
      <c r="BBP113" s="964"/>
      <c r="BBQ113" s="845"/>
      <c r="BBR113" s="853"/>
      <c r="BBS113" s="853"/>
      <c r="BBT113" s="964"/>
      <c r="BBU113" s="845"/>
      <c r="BBV113" s="853"/>
      <c r="BBW113" s="853"/>
      <c r="BBX113" s="964"/>
      <c r="BBY113" s="845"/>
      <c r="BBZ113" s="853"/>
      <c r="BCA113" s="853"/>
      <c r="BCB113" s="964"/>
      <c r="BCC113" s="845"/>
      <c r="BCD113" s="853"/>
      <c r="BCE113" s="853"/>
      <c r="BCF113" s="964"/>
      <c r="BCG113" s="845"/>
      <c r="BCH113" s="853"/>
      <c r="BCI113" s="853"/>
      <c r="BCJ113" s="964"/>
      <c r="BCK113" s="845"/>
      <c r="BCL113" s="853"/>
      <c r="BCM113" s="853"/>
      <c r="BCN113" s="964"/>
      <c r="BCO113" s="845"/>
      <c r="BCP113" s="853"/>
      <c r="BCQ113" s="853"/>
      <c r="BCR113" s="964"/>
      <c r="BCS113" s="845"/>
      <c r="BCT113" s="853"/>
      <c r="BCU113" s="853"/>
      <c r="BCV113" s="964"/>
      <c r="BCW113" s="845"/>
      <c r="BCX113" s="853"/>
      <c r="BCY113" s="853"/>
      <c r="BCZ113" s="964"/>
      <c r="BDA113" s="845"/>
      <c r="BDB113" s="853"/>
      <c r="BDC113" s="853"/>
      <c r="BDD113" s="964"/>
      <c r="BDE113" s="845"/>
      <c r="BDF113" s="853"/>
      <c r="BDG113" s="853"/>
      <c r="BDH113" s="964"/>
      <c r="BDI113" s="845"/>
      <c r="BDJ113" s="853"/>
      <c r="BDK113" s="853"/>
      <c r="BDL113" s="964"/>
      <c r="BDM113" s="845"/>
      <c r="BDN113" s="853"/>
      <c r="BDO113" s="853"/>
      <c r="BDP113" s="964"/>
      <c r="BDQ113" s="845"/>
      <c r="BDR113" s="853"/>
      <c r="BDS113" s="853"/>
      <c r="BDT113" s="964"/>
      <c r="BDU113" s="845"/>
      <c r="BDV113" s="853"/>
      <c r="BDW113" s="853"/>
      <c r="BDX113" s="964"/>
      <c r="BDY113" s="845"/>
      <c r="BDZ113" s="853"/>
      <c r="BEA113" s="853"/>
      <c r="BEB113" s="964"/>
      <c r="BEC113" s="845"/>
      <c r="BED113" s="853"/>
      <c r="BEE113" s="853"/>
      <c r="BEF113" s="964"/>
      <c r="BEG113" s="845"/>
      <c r="BEH113" s="853"/>
      <c r="BEI113" s="853"/>
      <c r="BEJ113" s="964"/>
      <c r="BEK113" s="845"/>
      <c r="BEL113" s="853"/>
      <c r="BEM113" s="853"/>
      <c r="BEN113" s="964"/>
      <c r="BEO113" s="845"/>
      <c r="BEP113" s="853"/>
      <c r="BEQ113" s="853"/>
      <c r="BER113" s="964"/>
      <c r="BES113" s="845"/>
      <c r="BET113" s="853"/>
      <c r="BEU113" s="853"/>
      <c r="BEV113" s="964"/>
      <c r="BEW113" s="845"/>
      <c r="BEX113" s="853"/>
      <c r="BEY113" s="853"/>
      <c r="BEZ113" s="964"/>
      <c r="BFA113" s="845"/>
      <c r="BFB113" s="853"/>
      <c r="BFC113" s="853"/>
      <c r="BFD113" s="964"/>
      <c r="BFE113" s="845"/>
      <c r="BFF113" s="853"/>
      <c r="BFG113" s="853"/>
      <c r="BFH113" s="964"/>
      <c r="BFI113" s="845"/>
      <c r="BFJ113" s="853"/>
      <c r="BFK113" s="853"/>
      <c r="BFL113" s="964"/>
      <c r="BFM113" s="845"/>
      <c r="BFN113" s="853"/>
      <c r="BFO113" s="853"/>
      <c r="BFP113" s="964"/>
      <c r="BFQ113" s="845"/>
      <c r="BFR113" s="853"/>
      <c r="BFS113" s="853"/>
      <c r="BFT113" s="964"/>
      <c r="BFU113" s="845"/>
      <c r="BFV113" s="853"/>
      <c r="BFW113" s="853"/>
      <c r="BFX113" s="964"/>
      <c r="BFY113" s="845"/>
      <c r="BFZ113" s="853"/>
      <c r="BGA113" s="853"/>
      <c r="BGB113" s="964"/>
      <c r="BGC113" s="845"/>
      <c r="BGD113" s="853"/>
      <c r="BGE113" s="853"/>
      <c r="BGF113" s="964"/>
      <c r="BGG113" s="845"/>
      <c r="BGH113" s="853"/>
      <c r="BGI113" s="853"/>
      <c r="BGJ113" s="964"/>
      <c r="BGK113" s="845"/>
      <c r="BGL113" s="853"/>
      <c r="BGM113" s="853"/>
      <c r="BGN113" s="964"/>
      <c r="BGO113" s="845"/>
      <c r="BGP113" s="853"/>
      <c r="BGQ113" s="853"/>
      <c r="BGR113" s="964"/>
      <c r="BGS113" s="845"/>
      <c r="BGT113" s="853"/>
      <c r="BGU113" s="853"/>
      <c r="BGV113" s="964"/>
      <c r="BGW113" s="845"/>
      <c r="BGX113" s="853"/>
      <c r="BGY113" s="853"/>
      <c r="BGZ113" s="964"/>
      <c r="BHA113" s="845"/>
      <c r="BHB113" s="853"/>
      <c r="BHC113" s="853"/>
      <c r="BHD113" s="964"/>
      <c r="BHE113" s="845"/>
      <c r="BHF113" s="853"/>
      <c r="BHG113" s="853"/>
      <c r="BHH113" s="964"/>
      <c r="BHI113" s="845"/>
      <c r="BHJ113" s="853"/>
      <c r="BHK113" s="853"/>
      <c r="BHL113" s="964"/>
      <c r="BHM113" s="845"/>
      <c r="BHN113" s="853"/>
      <c r="BHO113" s="853"/>
      <c r="BHP113" s="964"/>
      <c r="BHQ113" s="845"/>
      <c r="BHR113" s="853"/>
      <c r="BHS113" s="853"/>
      <c r="BHT113" s="964"/>
      <c r="BHU113" s="845"/>
      <c r="BHV113" s="853"/>
      <c r="BHW113" s="853"/>
      <c r="BHX113" s="964"/>
      <c r="BHY113" s="845"/>
      <c r="BHZ113" s="853"/>
      <c r="BIA113" s="853"/>
      <c r="BIB113" s="964"/>
      <c r="BIC113" s="845"/>
      <c r="BID113" s="853"/>
      <c r="BIE113" s="853"/>
      <c r="BIF113" s="964"/>
      <c r="BIG113" s="845"/>
      <c r="BIH113" s="853"/>
      <c r="BII113" s="853"/>
      <c r="BIJ113" s="964"/>
      <c r="BIK113" s="845"/>
      <c r="BIL113" s="853"/>
      <c r="BIM113" s="853"/>
      <c r="BIN113" s="964"/>
      <c r="BIO113" s="845"/>
      <c r="BIP113" s="853"/>
      <c r="BIQ113" s="853"/>
      <c r="BIR113" s="964"/>
      <c r="BIS113" s="845"/>
      <c r="BIT113" s="853"/>
      <c r="BIU113" s="853"/>
      <c r="BIV113" s="964"/>
      <c r="BIW113" s="845"/>
      <c r="BIX113" s="853"/>
      <c r="BIY113" s="853"/>
      <c r="BIZ113" s="964"/>
      <c r="BJA113" s="845"/>
      <c r="BJB113" s="853"/>
      <c r="BJC113" s="853"/>
      <c r="BJD113" s="964"/>
      <c r="BJE113" s="845"/>
      <c r="BJF113" s="853"/>
      <c r="BJG113" s="853"/>
      <c r="BJH113" s="964"/>
      <c r="BJI113" s="845"/>
      <c r="BJJ113" s="853"/>
      <c r="BJK113" s="853"/>
      <c r="BJL113" s="964"/>
      <c r="BJM113" s="845"/>
      <c r="BJN113" s="853"/>
      <c r="BJO113" s="853"/>
      <c r="BJP113" s="964"/>
      <c r="BJQ113" s="845"/>
      <c r="BJR113" s="853"/>
      <c r="BJS113" s="853"/>
      <c r="BJT113" s="964"/>
      <c r="BJU113" s="845"/>
      <c r="BJV113" s="853"/>
      <c r="BJW113" s="853"/>
      <c r="BJX113" s="964"/>
      <c r="BJY113" s="845"/>
      <c r="BJZ113" s="853"/>
      <c r="BKA113" s="853"/>
      <c r="BKB113" s="964"/>
      <c r="BKC113" s="845"/>
      <c r="BKD113" s="853"/>
      <c r="BKE113" s="853"/>
      <c r="BKF113" s="964"/>
      <c r="BKG113" s="845"/>
      <c r="BKH113" s="853"/>
      <c r="BKI113" s="853"/>
      <c r="BKJ113" s="964"/>
      <c r="BKK113" s="845"/>
      <c r="BKL113" s="853"/>
      <c r="BKM113" s="853"/>
      <c r="BKN113" s="964"/>
      <c r="BKO113" s="845"/>
      <c r="BKP113" s="853"/>
      <c r="BKQ113" s="853"/>
      <c r="BKR113" s="964"/>
      <c r="BKS113" s="845"/>
      <c r="BKT113" s="853"/>
      <c r="BKU113" s="853"/>
      <c r="BKV113" s="964"/>
      <c r="BKW113" s="845"/>
      <c r="BKX113" s="853"/>
      <c r="BKY113" s="853"/>
      <c r="BKZ113" s="964"/>
      <c r="BLA113" s="845"/>
      <c r="BLB113" s="853"/>
      <c r="BLC113" s="853"/>
      <c r="BLD113" s="964"/>
      <c r="BLE113" s="845"/>
      <c r="BLF113" s="853"/>
      <c r="BLG113" s="853"/>
      <c r="BLH113" s="964"/>
      <c r="BLI113" s="845"/>
      <c r="BLJ113" s="853"/>
      <c r="BLK113" s="853"/>
      <c r="BLL113" s="964"/>
      <c r="BLM113" s="845"/>
      <c r="BLN113" s="853"/>
      <c r="BLO113" s="853"/>
      <c r="BLP113" s="964"/>
      <c r="BLQ113" s="845"/>
      <c r="BLR113" s="853"/>
      <c r="BLS113" s="853"/>
      <c r="BLT113" s="964"/>
      <c r="BLU113" s="845"/>
      <c r="BLV113" s="853"/>
      <c r="BLW113" s="853"/>
      <c r="BLX113" s="964"/>
      <c r="BLY113" s="845"/>
      <c r="BLZ113" s="853"/>
      <c r="BMA113" s="853"/>
      <c r="BMB113" s="964"/>
      <c r="BMC113" s="845"/>
      <c r="BMD113" s="853"/>
      <c r="BME113" s="853"/>
      <c r="BMF113" s="964"/>
      <c r="BMG113" s="845"/>
      <c r="BMH113" s="853"/>
      <c r="BMI113" s="853"/>
      <c r="BMJ113" s="964"/>
      <c r="BMK113" s="845"/>
      <c r="BML113" s="853"/>
      <c r="BMM113" s="853"/>
      <c r="BMN113" s="964"/>
      <c r="BMO113" s="845"/>
      <c r="BMP113" s="853"/>
      <c r="BMQ113" s="853"/>
      <c r="BMR113" s="964"/>
      <c r="BMS113" s="845"/>
      <c r="BMT113" s="853"/>
      <c r="BMU113" s="853"/>
      <c r="BMV113" s="964"/>
      <c r="BMW113" s="845"/>
      <c r="BMX113" s="853"/>
      <c r="BMY113" s="853"/>
      <c r="BMZ113" s="964"/>
      <c r="BNA113" s="845"/>
      <c r="BNB113" s="853"/>
      <c r="BNC113" s="853"/>
      <c r="BND113" s="964"/>
      <c r="BNE113" s="845"/>
      <c r="BNF113" s="853"/>
      <c r="BNG113" s="853"/>
      <c r="BNH113" s="964"/>
      <c r="BNI113" s="845"/>
      <c r="BNJ113" s="853"/>
      <c r="BNK113" s="853"/>
      <c r="BNL113" s="964"/>
      <c r="BNM113" s="845"/>
      <c r="BNN113" s="853"/>
      <c r="BNO113" s="853"/>
      <c r="BNP113" s="964"/>
      <c r="BNQ113" s="845"/>
      <c r="BNR113" s="853"/>
      <c r="BNS113" s="853"/>
      <c r="BNT113" s="964"/>
      <c r="BNU113" s="845"/>
      <c r="BNV113" s="853"/>
      <c r="BNW113" s="853"/>
      <c r="BNX113" s="964"/>
      <c r="BNY113" s="845"/>
      <c r="BNZ113" s="853"/>
      <c r="BOA113" s="853"/>
      <c r="BOB113" s="964"/>
      <c r="BOC113" s="845"/>
      <c r="BOD113" s="853"/>
      <c r="BOE113" s="853"/>
      <c r="BOF113" s="964"/>
      <c r="BOG113" s="845"/>
      <c r="BOH113" s="853"/>
      <c r="BOI113" s="853"/>
      <c r="BOJ113" s="964"/>
      <c r="BOK113" s="845"/>
      <c r="BOL113" s="853"/>
      <c r="BOM113" s="853"/>
      <c r="BON113" s="964"/>
      <c r="BOO113" s="845"/>
      <c r="BOP113" s="853"/>
      <c r="BOQ113" s="853"/>
      <c r="BOR113" s="964"/>
      <c r="BOS113" s="845"/>
      <c r="BOT113" s="853"/>
      <c r="BOU113" s="853"/>
      <c r="BOV113" s="964"/>
      <c r="BOW113" s="845"/>
      <c r="BOX113" s="853"/>
      <c r="BOY113" s="853"/>
      <c r="BOZ113" s="964"/>
      <c r="BPA113" s="845"/>
      <c r="BPB113" s="853"/>
      <c r="BPC113" s="853"/>
      <c r="BPD113" s="964"/>
      <c r="BPE113" s="845"/>
      <c r="BPF113" s="853"/>
      <c r="BPG113" s="853"/>
      <c r="BPH113" s="964"/>
      <c r="BPI113" s="845"/>
      <c r="BPJ113" s="853"/>
      <c r="BPK113" s="853"/>
      <c r="BPL113" s="964"/>
      <c r="BPM113" s="845"/>
      <c r="BPN113" s="853"/>
      <c r="BPO113" s="853"/>
      <c r="BPP113" s="964"/>
      <c r="BPQ113" s="845"/>
      <c r="BPR113" s="853"/>
      <c r="BPS113" s="853"/>
      <c r="BPT113" s="964"/>
      <c r="BPU113" s="845"/>
      <c r="BPV113" s="853"/>
      <c r="BPW113" s="853"/>
      <c r="BPX113" s="964"/>
      <c r="BPY113" s="845"/>
      <c r="BPZ113" s="853"/>
      <c r="BQA113" s="853"/>
      <c r="BQB113" s="964"/>
      <c r="BQC113" s="845"/>
      <c r="BQD113" s="853"/>
      <c r="BQE113" s="853"/>
      <c r="BQF113" s="964"/>
      <c r="BQG113" s="845"/>
      <c r="BQH113" s="853"/>
      <c r="BQI113" s="853"/>
      <c r="BQJ113" s="964"/>
      <c r="BQK113" s="845"/>
      <c r="BQL113" s="853"/>
      <c r="BQM113" s="853"/>
      <c r="BQN113" s="964"/>
      <c r="BQO113" s="845"/>
      <c r="BQP113" s="853"/>
      <c r="BQQ113" s="853"/>
      <c r="BQR113" s="964"/>
      <c r="BQS113" s="845"/>
      <c r="BQT113" s="853"/>
      <c r="BQU113" s="853"/>
      <c r="BQV113" s="964"/>
      <c r="BQW113" s="845"/>
      <c r="BQX113" s="853"/>
      <c r="BQY113" s="853"/>
      <c r="BQZ113" s="964"/>
      <c r="BRA113" s="845"/>
      <c r="BRB113" s="853"/>
      <c r="BRC113" s="853"/>
      <c r="BRD113" s="964"/>
      <c r="BRE113" s="845"/>
      <c r="BRF113" s="853"/>
      <c r="BRG113" s="853"/>
      <c r="BRH113" s="964"/>
      <c r="BRI113" s="845"/>
      <c r="BRJ113" s="853"/>
      <c r="BRK113" s="853"/>
      <c r="BRL113" s="964"/>
      <c r="BRM113" s="845"/>
      <c r="BRN113" s="853"/>
      <c r="BRO113" s="853"/>
      <c r="BRP113" s="964"/>
      <c r="BRQ113" s="845"/>
      <c r="BRR113" s="853"/>
      <c r="BRS113" s="853"/>
      <c r="BRT113" s="964"/>
      <c r="BRU113" s="845"/>
      <c r="BRV113" s="853"/>
      <c r="BRW113" s="853"/>
      <c r="BRX113" s="964"/>
      <c r="BRY113" s="845"/>
      <c r="BRZ113" s="853"/>
      <c r="BSA113" s="853"/>
      <c r="BSB113" s="964"/>
      <c r="BSC113" s="845"/>
      <c r="BSD113" s="853"/>
      <c r="BSE113" s="853"/>
      <c r="BSF113" s="964"/>
      <c r="BSG113" s="845"/>
      <c r="BSH113" s="853"/>
      <c r="BSI113" s="853"/>
      <c r="BSJ113" s="964"/>
      <c r="BSK113" s="845"/>
      <c r="BSL113" s="853"/>
      <c r="BSM113" s="853"/>
      <c r="BSN113" s="964"/>
      <c r="BSO113" s="845"/>
      <c r="BSP113" s="853"/>
      <c r="BSQ113" s="853"/>
      <c r="BSR113" s="964"/>
      <c r="BSS113" s="845"/>
      <c r="BST113" s="853"/>
      <c r="BSU113" s="853"/>
      <c r="BSV113" s="964"/>
      <c r="BSW113" s="845"/>
      <c r="BSX113" s="853"/>
      <c r="BSY113" s="853"/>
      <c r="BSZ113" s="964"/>
      <c r="BTA113" s="845"/>
      <c r="BTB113" s="853"/>
      <c r="BTC113" s="853"/>
      <c r="BTD113" s="964"/>
      <c r="BTE113" s="845"/>
      <c r="BTF113" s="853"/>
      <c r="BTG113" s="853"/>
      <c r="BTH113" s="964"/>
      <c r="BTI113" s="845"/>
      <c r="BTJ113" s="853"/>
      <c r="BTK113" s="853"/>
      <c r="BTL113" s="964"/>
      <c r="BTM113" s="845"/>
      <c r="BTN113" s="853"/>
      <c r="BTO113" s="853"/>
      <c r="BTP113" s="964"/>
      <c r="BTQ113" s="845"/>
      <c r="BTR113" s="853"/>
      <c r="BTS113" s="853"/>
      <c r="BTT113" s="964"/>
      <c r="BTU113" s="845"/>
      <c r="BTV113" s="853"/>
      <c r="BTW113" s="853"/>
      <c r="BTX113" s="964"/>
      <c r="BTY113" s="845"/>
      <c r="BTZ113" s="853"/>
      <c r="BUA113" s="853"/>
      <c r="BUB113" s="964"/>
      <c r="BUC113" s="845"/>
      <c r="BUD113" s="853"/>
      <c r="BUE113" s="853"/>
      <c r="BUF113" s="964"/>
      <c r="BUG113" s="845"/>
      <c r="BUH113" s="853"/>
      <c r="BUI113" s="853"/>
      <c r="BUJ113" s="964"/>
      <c r="BUK113" s="845"/>
      <c r="BUL113" s="853"/>
      <c r="BUM113" s="853"/>
      <c r="BUN113" s="964"/>
      <c r="BUO113" s="845"/>
      <c r="BUP113" s="853"/>
      <c r="BUQ113" s="853"/>
      <c r="BUR113" s="964"/>
      <c r="BUS113" s="845"/>
      <c r="BUT113" s="853"/>
      <c r="BUU113" s="853"/>
      <c r="BUV113" s="964"/>
      <c r="BUW113" s="845"/>
      <c r="BUX113" s="853"/>
      <c r="BUY113" s="853"/>
      <c r="BUZ113" s="964"/>
      <c r="BVA113" s="845"/>
      <c r="BVB113" s="853"/>
      <c r="BVC113" s="853"/>
      <c r="BVD113" s="964"/>
      <c r="BVE113" s="845"/>
      <c r="BVF113" s="853"/>
      <c r="BVG113" s="853"/>
      <c r="BVH113" s="964"/>
      <c r="BVI113" s="845"/>
      <c r="BVJ113" s="853"/>
      <c r="BVK113" s="853"/>
      <c r="BVL113" s="964"/>
      <c r="BVM113" s="845"/>
      <c r="BVN113" s="853"/>
      <c r="BVO113" s="853"/>
      <c r="BVP113" s="964"/>
      <c r="BVQ113" s="845"/>
      <c r="BVR113" s="853"/>
      <c r="BVS113" s="853"/>
      <c r="BVT113" s="964"/>
      <c r="BVU113" s="845"/>
      <c r="BVV113" s="853"/>
      <c r="BVW113" s="853"/>
      <c r="BVX113" s="964"/>
      <c r="BVY113" s="845"/>
      <c r="BVZ113" s="853"/>
      <c r="BWA113" s="853"/>
      <c r="BWB113" s="964"/>
      <c r="BWC113" s="845"/>
      <c r="BWD113" s="853"/>
      <c r="BWE113" s="853"/>
      <c r="BWF113" s="964"/>
      <c r="BWG113" s="845"/>
      <c r="BWH113" s="853"/>
      <c r="BWI113" s="853"/>
      <c r="BWJ113" s="964"/>
      <c r="BWK113" s="845"/>
      <c r="BWL113" s="853"/>
      <c r="BWM113" s="853"/>
      <c r="BWN113" s="964"/>
      <c r="BWO113" s="845"/>
      <c r="BWP113" s="853"/>
      <c r="BWQ113" s="853"/>
      <c r="BWR113" s="964"/>
      <c r="BWS113" s="845"/>
      <c r="BWT113" s="853"/>
      <c r="BWU113" s="853"/>
      <c r="BWV113" s="964"/>
      <c r="BWW113" s="845"/>
      <c r="BWX113" s="853"/>
      <c r="BWY113" s="853"/>
      <c r="BWZ113" s="964"/>
      <c r="BXA113" s="845"/>
      <c r="BXB113" s="853"/>
      <c r="BXC113" s="853"/>
      <c r="BXD113" s="964"/>
      <c r="BXE113" s="845"/>
      <c r="BXF113" s="853"/>
      <c r="BXG113" s="853"/>
      <c r="BXH113" s="964"/>
      <c r="BXI113" s="845"/>
      <c r="BXJ113" s="853"/>
      <c r="BXK113" s="853"/>
      <c r="BXL113" s="964"/>
      <c r="BXM113" s="845"/>
      <c r="BXN113" s="853"/>
      <c r="BXO113" s="853"/>
      <c r="BXP113" s="964"/>
      <c r="BXQ113" s="845"/>
      <c r="BXR113" s="853"/>
      <c r="BXS113" s="853"/>
      <c r="BXT113" s="964"/>
      <c r="BXU113" s="845"/>
      <c r="BXV113" s="853"/>
      <c r="BXW113" s="853"/>
      <c r="BXX113" s="964"/>
      <c r="BXY113" s="845"/>
      <c r="BXZ113" s="853"/>
      <c r="BYA113" s="853"/>
      <c r="BYB113" s="964"/>
      <c r="BYC113" s="845"/>
      <c r="BYD113" s="853"/>
      <c r="BYE113" s="853"/>
      <c r="BYF113" s="964"/>
      <c r="BYG113" s="845"/>
      <c r="BYH113" s="853"/>
      <c r="BYI113" s="853"/>
      <c r="BYJ113" s="964"/>
      <c r="BYK113" s="845"/>
      <c r="BYL113" s="853"/>
      <c r="BYM113" s="853"/>
      <c r="BYN113" s="964"/>
      <c r="BYO113" s="845"/>
      <c r="BYP113" s="853"/>
      <c r="BYQ113" s="853"/>
      <c r="BYR113" s="964"/>
      <c r="BYS113" s="845"/>
      <c r="BYT113" s="853"/>
      <c r="BYU113" s="853"/>
      <c r="BYV113" s="964"/>
      <c r="BYW113" s="845"/>
      <c r="BYX113" s="853"/>
      <c r="BYY113" s="853"/>
      <c r="BYZ113" s="964"/>
      <c r="BZA113" s="845"/>
      <c r="BZB113" s="853"/>
      <c r="BZC113" s="853"/>
      <c r="BZD113" s="964"/>
      <c r="BZE113" s="845"/>
      <c r="BZF113" s="853"/>
      <c r="BZG113" s="853"/>
      <c r="BZH113" s="964"/>
      <c r="BZI113" s="845"/>
      <c r="BZJ113" s="853"/>
      <c r="BZK113" s="853"/>
      <c r="BZL113" s="964"/>
      <c r="BZM113" s="845"/>
      <c r="BZN113" s="853"/>
      <c r="BZO113" s="853"/>
      <c r="BZP113" s="964"/>
      <c r="BZQ113" s="845"/>
      <c r="BZR113" s="853"/>
      <c r="BZS113" s="853"/>
      <c r="BZT113" s="964"/>
      <c r="BZU113" s="845"/>
      <c r="BZV113" s="853"/>
      <c r="BZW113" s="853"/>
      <c r="BZX113" s="964"/>
      <c r="BZY113" s="845"/>
      <c r="BZZ113" s="853"/>
      <c r="CAA113" s="853"/>
      <c r="CAB113" s="964"/>
      <c r="CAC113" s="845"/>
      <c r="CAD113" s="853"/>
      <c r="CAE113" s="853"/>
      <c r="CAF113" s="964"/>
      <c r="CAG113" s="845"/>
      <c r="CAH113" s="853"/>
      <c r="CAI113" s="853"/>
      <c r="CAJ113" s="964"/>
      <c r="CAK113" s="845"/>
      <c r="CAL113" s="853"/>
      <c r="CAM113" s="853"/>
      <c r="CAN113" s="964"/>
      <c r="CAO113" s="845"/>
      <c r="CAP113" s="853"/>
      <c r="CAQ113" s="853"/>
      <c r="CAR113" s="964"/>
      <c r="CAS113" s="845"/>
      <c r="CAT113" s="853"/>
      <c r="CAU113" s="853"/>
      <c r="CAV113" s="964"/>
      <c r="CAW113" s="845"/>
      <c r="CAX113" s="853"/>
      <c r="CAY113" s="853"/>
      <c r="CAZ113" s="964"/>
      <c r="CBA113" s="845"/>
      <c r="CBB113" s="853"/>
      <c r="CBC113" s="853"/>
      <c r="CBD113" s="964"/>
      <c r="CBE113" s="845"/>
      <c r="CBF113" s="853"/>
      <c r="CBG113" s="853"/>
      <c r="CBH113" s="964"/>
      <c r="CBI113" s="845"/>
      <c r="CBJ113" s="853"/>
      <c r="CBK113" s="853"/>
      <c r="CBL113" s="964"/>
      <c r="CBM113" s="845"/>
      <c r="CBN113" s="853"/>
      <c r="CBO113" s="853"/>
      <c r="CBP113" s="964"/>
      <c r="CBQ113" s="845"/>
      <c r="CBR113" s="853"/>
      <c r="CBS113" s="853"/>
      <c r="CBT113" s="964"/>
      <c r="CBU113" s="845"/>
      <c r="CBV113" s="853"/>
      <c r="CBW113" s="853"/>
      <c r="CBX113" s="964"/>
      <c r="CBY113" s="845"/>
      <c r="CBZ113" s="853"/>
      <c r="CCA113" s="853"/>
      <c r="CCB113" s="964"/>
      <c r="CCC113" s="845"/>
      <c r="CCD113" s="853"/>
      <c r="CCE113" s="853"/>
      <c r="CCF113" s="964"/>
      <c r="CCG113" s="845"/>
      <c r="CCH113" s="853"/>
      <c r="CCI113" s="853"/>
      <c r="CCJ113" s="964"/>
      <c r="CCK113" s="845"/>
      <c r="CCL113" s="853"/>
      <c r="CCM113" s="853"/>
      <c r="CCN113" s="964"/>
      <c r="CCO113" s="845"/>
      <c r="CCP113" s="853"/>
      <c r="CCQ113" s="853"/>
      <c r="CCR113" s="964"/>
      <c r="CCS113" s="845"/>
      <c r="CCT113" s="853"/>
      <c r="CCU113" s="853"/>
      <c r="CCV113" s="964"/>
      <c r="CCW113" s="845"/>
      <c r="CCX113" s="853"/>
      <c r="CCY113" s="853"/>
      <c r="CCZ113" s="964"/>
      <c r="CDA113" s="845"/>
      <c r="CDB113" s="853"/>
      <c r="CDC113" s="853"/>
      <c r="CDD113" s="964"/>
      <c r="CDE113" s="845"/>
      <c r="CDF113" s="853"/>
      <c r="CDG113" s="853"/>
      <c r="CDH113" s="964"/>
      <c r="CDI113" s="845"/>
      <c r="CDJ113" s="853"/>
      <c r="CDK113" s="853"/>
      <c r="CDL113" s="964"/>
      <c r="CDM113" s="845"/>
      <c r="CDN113" s="853"/>
      <c r="CDO113" s="853"/>
      <c r="CDP113" s="964"/>
      <c r="CDQ113" s="845"/>
      <c r="CDR113" s="853"/>
      <c r="CDS113" s="853"/>
      <c r="CDT113" s="964"/>
      <c r="CDU113" s="845"/>
      <c r="CDV113" s="853"/>
      <c r="CDW113" s="853"/>
      <c r="CDX113" s="964"/>
      <c r="CDY113" s="845"/>
      <c r="CDZ113" s="853"/>
      <c r="CEA113" s="853"/>
      <c r="CEB113" s="964"/>
      <c r="CEC113" s="845"/>
      <c r="CED113" s="853"/>
      <c r="CEE113" s="853"/>
      <c r="CEF113" s="964"/>
      <c r="CEG113" s="845"/>
      <c r="CEH113" s="853"/>
      <c r="CEI113" s="853"/>
      <c r="CEJ113" s="964"/>
      <c r="CEK113" s="845"/>
      <c r="CEL113" s="853"/>
      <c r="CEM113" s="853"/>
      <c r="CEN113" s="964"/>
      <c r="CEO113" s="845"/>
      <c r="CEP113" s="853"/>
      <c r="CEQ113" s="853"/>
      <c r="CER113" s="964"/>
      <c r="CES113" s="845"/>
      <c r="CET113" s="853"/>
      <c r="CEU113" s="853"/>
      <c r="CEV113" s="964"/>
      <c r="CEW113" s="845"/>
      <c r="CEX113" s="853"/>
      <c r="CEY113" s="853"/>
      <c r="CEZ113" s="964"/>
      <c r="CFA113" s="845"/>
      <c r="CFB113" s="853"/>
      <c r="CFC113" s="853"/>
      <c r="CFD113" s="964"/>
      <c r="CFE113" s="845"/>
      <c r="CFF113" s="853"/>
      <c r="CFG113" s="853"/>
      <c r="CFH113" s="964"/>
      <c r="CFI113" s="845"/>
      <c r="CFJ113" s="853"/>
      <c r="CFK113" s="853"/>
      <c r="CFL113" s="964"/>
      <c r="CFM113" s="845"/>
      <c r="CFN113" s="853"/>
      <c r="CFO113" s="853"/>
      <c r="CFP113" s="964"/>
      <c r="CFQ113" s="845"/>
      <c r="CFR113" s="853"/>
      <c r="CFS113" s="853"/>
      <c r="CFT113" s="964"/>
      <c r="CFU113" s="845"/>
      <c r="CFV113" s="853"/>
      <c r="CFW113" s="853"/>
      <c r="CFX113" s="964"/>
      <c r="CFY113" s="845"/>
      <c r="CFZ113" s="853"/>
      <c r="CGA113" s="853"/>
      <c r="CGB113" s="964"/>
      <c r="CGC113" s="845"/>
      <c r="CGD113" s="853"/>
      <c r="CGE113" s="853"/>
      <c r="CGF113" s="964"/>
      <c r="CGG113" s="845"/>
      <c r="CGH113" s="853"/>
      <c r="CGI113" s="853"/>
      <c r="CGJ113" s="964"/>
      <c r="CGK113" s="845"/>
      <c r="CGL113" s="853"/>
      <c r="CGM113" s="853"/>
      <c r="CGN113" s="964"/>
      <c r="CGO113" s="845"/>
      <c r="CGP113" s="853"/>
      <c r="CGQ113" s="853"/>
      <c r="CGR113" s="964"/>
      <c r="CGS113" s="845"/>
      <c r="CGT113" s="853"/>
      <c r="CGU113" s="853"/>
      <c r="CGV113" s="964"/>
      <c r="CGW113" s="845"/>
      <c r="CGX113" s="853"/>
      <c r="CGY113" s="853"/>
      <c r="CGZ113" s="964"/>
      <c r="CHA113" s="845"/>
      <c r="CHB113" s="853"/>
      <c r="CHC113" s="853"/>
      <c r="CHD113" s="964"/>
      <c r="CHE113" s="845"/>
      <c r="CHF113" s="853"/>
      <c r="CHG113" s="853"/>
      <c r="CHH113" s="964"/>
      <c r="CHI113" s="845"/>
      <c r="CHJ113" s="853"/>
      <c r="CHK113" s="853"/>
      <c r="CHL113" s="964"/>
      <c r="CHM113" s="845"/>
      <c r="CHN113" s="853"/>
      <c r="CHO113" s="853"/>
      <c r="CHP113" s="964"/>
      <c r="CHQ113" s="845"/>
      <c r="CHR113" s="853"/>
      <c r="CHS113" s="853"/>
      <c r="CHT113" s="964"/>
      <c r="CHU113" s="845"/>
      <c r="CHV113" s="853"/>
      <c r="CHW113" s="853"/>
      <c r="CHX113" s="964"/>
      <c r="CHY113" s="845"/>
      <c r="CHZ113" s="853"/>
      <c r="CIA113" s="853"/>
      <c r="CIB113" s="964"/>
      <c r="CIC113" s="845"/>
      <c r="CID113" s="853"/>
      <c r="CIE113" s="853"/>
      <c r="CIF113" s="964"/>
      <c r="CIG113" s="845"/>
      <c r="CIH113" s="853"/>
      <c r="CII113" s="853"/>
      <c r="CIJ113" s="964"/>
      <c r="CIK113" s="845"/>
      <c r="CIL113" s="853"/>
      <c r="CIM113" s="853"/>
      <c r="CIN113" s="964"/>
      <c r="CIO113" s="845"/>
      <c r="CIP113" s="853"/>
      <c r="CIQ113" s="853"/>
      <c r="CIR113" s="964"/>
      <c r="CIS113" s="845"/>
      <c r="CIT113" s="853"/>
      <c r="CIU113" s="853"/>
      <c r="CIV113" s="964"/>
      <c r="CIW113" s="845"/>
      <c r="CIX113" s="853"/>
      <c r="CIY113" s="853"/>
      <c r="CIZ113" s="964"/>
      <c r="CJA113" s="845"/>
      <c r="CJB113" s="853"/>
      <c r="CJC113" s="853"/>
      <c r="CJD113" s="964"/>
      <c r="CJE113" s="845"/>
      <c r="CJF113" s="853"/>
      <c r="CJG113" s="853"/>
      <c r="CJH113" s="964"/>
      <c r="CJI113" s="845"/>
      <c r="CJJ113" s="853"/>
      <c r="CJK113" s="853"/>
      <c r="CJL113" s="964"/>
      <c r="CJM113" s="845"/>
      <c r="CJN113" s="853"/>
      <c r="CJO113" s="853"/>
      <c r="CJP113" s="964"/>
      <c r="CJQ113" s="845"/>
      <c r="CJR113" s="853"/>
      <c r="CJS113" s="853"/>
      <c r="CJT113" s="964"/>
      <c r="CJU113" s="845"/>
      <c r="CJV113" s="853"/>
      <c r="CJW113" s="853"/>
      <c r="CJX113" s="964"/>
      <c r="CJY113" s="845"/>
      <c r="CJZ113" s="853"/>
      <c r="CKA113" s="853"/>
      <c r="CKB113" s="964"/>
      <c r="CKC113" s="845"/>
      <c r="CKD113" s="853"/>
      <c r="CKE113" s="853"/>
      <c r="CKF113" s="964"/>
      <c r="CKG113" s="845"/>
      <c r="CKH113" s="853"/>
      <c r="CKI113" s="853"/>
      <c r="CKJ113" s="964"/>
      <c r="CKK113" s="845"/>
      <c r="CKL113" s="853"/>
      <c r="CKM113" s="853"/>
      <c r="CKN113" s="964"/>
      <c r="CKO113" s="845"/>
      <c r="CKP113" s="853"/>
      <c r="CKQ113" s="853"/>
      <c r="CKR113" s="964"/>
      <c r="CKS113" s="845"/>
      <c r="CKT113" s="853"/>
      <c r="CKU113" s="853"/>
      <c r="CKV113" s="964"/>
      <c r="CKW113" s="845"/>
      <c r="CKX113" s="853"/>
      <c r="CKY113" s="853"/>
      <c r="CKZ113" s="964"/>
      <c r="CLA113" s="845"/>
      <c r="CLB113" s="853"/>
      <c r="CLC113" s="853"/>
      <c r="CLD113" s="964"/>
      <c r="CLE113" s="845"/>
      <c r="CLF113" s="853"/>
      <c r="CLG113" s="853"/>
      <c r="CLH113" s="964"/>
      <c r="CLI113" s="845"/>
      <c r="CLJ113" s="853"/>
      <c r="CLK113" s="853"/>
      <c r="CLL113" s="964"/>
      <c r="CLM113" s="845"/>
      <c r="CLN113" s="853"/>
      <c r="CLO113" s="853"/>
      <c r="CLP113" s="964"/>
      <c r="CLQ113" s="845"/>
      <c r="CLR113" s="853"/>
      <c r="CLS113" s="853"/>
      <c r="CLT113" s="964"/>
      <c r="CLU113" s="845"/>
      <c r="CLV113" s="853"/>
      <c r="CLW113" s="853"/>
      <c r="CLX113" s="964"/>
      <c r="CLY113" s="845"/>
      <c r="CLZ113" s="853"/>
      <c r="CMA113" s="853"/>
      <c r="CMB113" s="964"/>
      <c r="CMC113" s="845"/>
      <c r="CMD113" s="853"/>
      <c r="CME113" s="853"/>
      <c r="CMF113" s="964"/>
      <c r="CMG113" s="845"/>
      <c r="CMH113" s="853"/>
      <c r="CMI113" s="853"/>
      <c r="CMJ113" s="964"/>
      <c r="CMK113" s="845"/>
      <c r="CML113" s="853"/>
      <c r="CMM113" s="853"/>
      <c r="CMN113" s="964"/>
      <c r="CMO113" s="845"/>
      <c r="CMP113" s="853"/>
      <c r="CMQ113" s="853"/>
      <c r="CMR113" s="964"/>
      <c r="CMS113" s="845"/>
      <c r="CMT113" s="853"/>
      <c r="CMU113" s="853"/>
      <c r="CMV113" s="964"/>
      <c r="CMW113" s="845"/>
      <c r="CMX113" s="853"/>
      <c r="CMY113" s="853"/>
      <c r="CMZ113" s="964"/>
      <c r="CNA113" s="845"/>
      <c r="CNB113" s="853"/>
      <c r="CNC113" s="853"/>
      <c r="CND113" s="964"/>
      <c r="CNE113" s="845"/>
      <c r="CNF113" s="853"/>
      <c r="CNG113" s="853"/>
      <c r="CNH113" s="964"/>
      <c r="CNI113" s="845"/>
      <c r="CNJ113" s="853"/>
      <c r="CNK113" s="853"/>
      <c r="CNL113" s="964"/>
      <c r="CNM113" s="845"/>
      <c r="CNN113" s="853"/>
      <c r="CNO113" s="853"/>
      <c r="CNP113" s="964"/>
      <c r="CNQ113" s="845"/>
      <c r="CNR113" s="853"/>
      <c r="CNS113" s="853"/>
      <c r="CNT113" s="964"/>
      <c r="CNU113" s="845"/>
      <c r="CNV113" s="853"/>
      <c r="CNW113" s="853"/>
      <c r="CNX113" s="964"/>
      <c r="CNY113" s="845"/>
      <c r="CNZ113" s="853"/>
      <c r="COA113" s="853"/>
      <c r="COB113" s="964"/>
      <c r="COC113" s="845"/>
      <c r="COD113" s="853"/>
      <c r="COE113" s="853"/>
      <c r="COF113" s="964"/>
      <c r="COG113" s="845"/>
      <c r="COH113" s="853"/>
      <c r="COI113" s="853"/>
      <c r="COJ113" s="964"/>
      <c r="COK113" s="845"/>
      <c r="COL113" s="853"/>
      <c r="COM113" s="853"/>
      <c r="CON113" s="964"/>
      <c r="COO113" s="845"/>
      <c r="COP113" s="853"/>
      <c r="COQ113" s="853"/>
      <c r="COR113" s="964"/>
      <c r="COS113" s="845"/>
      <c r="COT113" s="853"/>
      <c r="COU113" s="853"/>
      <c r="COV113" s="964"/>
      <c r="COW113" s="845"/>
      <c r="COX113" s="853"/>
      <c r="COY113" s="853"/>
      <c r="COZ113" s="964"/>
      <c r="CPA113" s="845"/>
      <c r="CPB113" s="853"/>
      <c r="CPC113" s="853"/>
      <c r="CPD113" s="964"/>
      <c r="CPE113" s="845"/>
      <c r="CPF113" s="853"/>
      <c r="CPG113" s="853"/>
      <c r="CPH113" s="964"/>
      <c r="CPI113" s="845"/>
      <c r="CPJ113" s="853"/>
      <c r="CPK113" s="853"/>
      <c r="CPL113" s="964"/>
      <c r="CPM113" s="845"/>
      <c r="CPN113" s="853"/>
      <c r="CPO113" s="853"/>
      <c r="CPP113" s="964"/>
      <c r="CPQ113" s="845"/>
      <c r="CPR113" s="853"/>
      <c r="CPS113" s="853"/>
      <c r="CPT113" s="964"/>
      <c r="CPU113" s="845"/>
      <c r="CPV113" s="853"/>
      <c r="CPW113" s="853"/>
      <c r="CPX113" s="964"/>
      <c r="CPY113" s="845"/>
      <c r="CPZ113" s="853"/>
      <c r="CQA113" s="853"/>
      <c r="CQB113" s="964"/>
      <c r="CQC113" s="845"/>
      <c r="CQD113" s="853"/>
      <c r="CQE113" s="853"/>
      <c r="CQF113" s="964"/>
      <c r="CQG113" s="845"/>
      <c r="CQH113" s="853"/>
      <c r="CQI113" s="853"/>
      <c r="CQJ113" s="964"/>
      <c r="CQK113" s="845"/>
      <c r="CQL113" s="853"/>
      <c r="CQM113" s="853"/>
      <c r="CQN113" s="964"/>
      <c r="CQO113" s="845"/>
      <c r="CQP113" s="853"/>
      <c r="CQQ113" s="853"/>
      <c r="CQR113" s="964"/>
      <c r="CQS113" s="845"/>
      <c r="CQT113" s="853"/>
      <c r="CQU113" s="853"/>
      <c r="CQV113" s="964"/>
      <c r="CQW113" s="845"/>
      <c r="CQX113" s="853"/>
      <c r="CQY113" s="853"/>
      <c r="CQZ113" s="964"/>
      <c r="CRA113" s="845"/>
      <c r="CRB113" s="853"/>
      <c r="CRC113" s="853"/>
      <c r="CRD113" s="964"/>
      <c r="CRE113" s="845"/>
      <c r="CRF113" s="853"/>
      <c r="CRG113" s="853"/>
      <c r="CRH113" s="964"/>
      <c r="CRI113" s="845"/>
      <c r="CRJ113" s="853"/>
      <c r="CRK113" s="853"/>
      <c r="CRL113" s="964"/>
      <c r="CRM113" s="845"/>
      <c r="CRN113" s="853"/>
      <c r="CRO113" s="853"/>
      <c r="CRP113" s="964"/>
      <c r="CRQ113" s="845"/>
      <c r="CRR113" s="853"/>
      <c r="CRS113" s="853"/>
      <c r="CRT113" s="964"/>
      <c r="CRU113" s="845"/>
      <c r="CRV113" s="853"/>
      <c r="CRW113" s="853"/>
      <c r="CRX113" s="964"/>
      <c r="CRY113" s="845"/>
      <c r="CRZ113" s="853"/>
      <c r="CSA113" s="853"/>
      <c r="CSB113" s="964"/>
      <c r="CSC113" s="845"/>
      <c r="CSD113" s="853"/>
      <c r="CSE113" s="853"/>
      <c r="CSF113" s="964"/>
      <c r="CSG113" s="845"/>
      <c r="CSH113" s="853"/>
      <c r="CSI113" s="853"/>
      <c r="CSJ113" s="964"/>
      <c r="CSK113" s="845"/>
      <c r="CSL113" s="853"/>
      <c r="CSM113" s="853"/>
      <c r="CSN113" s="964"/>
      <c r="CSO113" s="845"/>
      <c r="CSP113" s="853"/>
      <c r="CSQ113" s="853"/>
      <c r="CSR113" s="964"/>
      <c r="CSS113" s="845"/>
      <c r="CST113" s="853"/>
      <c r="CSU113" s="853"/>
      <c r="CSV113" s="964"/>
      <c r="CSW113" s="845"/>
      <c r="CSX113" s="853"/>
      <c r="CSY113" s="853"/>
      <c r="CSZ113" s="964"/>
      <c r="CTA113" s="845"/>
      <c r="CTB113" s="853"/>
      <c r="CTC113" s="853"/>
      <c r="CTD113" s="964"/>
      <c r="CTE113" s="845"/>
      <c r="CTF113" s="853"/>
      <c r="CTG113" s="853"/>
      <c r="CTH113" s="964"/>
      <c r="CTI113" s="845"/>
      <c r="CTJ113" s="853"/>
      <c r="CTK113" s="853"/>
      <c r="CTL113" s="964"/>
      <c r="CTM113" s="845"/>
      <c r="CTN113" s="853"/>
      <c r="CTO113" s="853"/>
      <c r="CTP113" s="964"/>
      <c r="CTQ113" s="845"/>
      <c r="CTR113" s="853"/>
      <c r="CTS113" s="853"/>
      <c r="CTT113" s="964"/>
      <c r="CTU113" s="845"/>
      <c r="CTV113" s="853"/>
      <c r="CTW113" s="853"/>
      <c r="CTX113" s="964"/>
      <c r="CTY113" s="845"/>
      <c r="CTZ113" s="853"/>
      <c r="CUA113" s="853"/>
      <c r="CUB113" s="964"/>
      <c r="CUC113" s="845"/>
      <c r="CUD113" s="853"/>
      <c r="CUE113" s="853"/>
      <c r="CUF113" s="964"/>
      <c r="CUG113" s="845"/>
      <c r="CUH113" s="853"/>
      <c r="CUI113" s="853"/>
      <c r="CUJ113" s="964"/>
      <c r="CUK113" s="845"/>
      <c r="CUL113" s="853"/>
      <c r="CUM113" s="853"/>
      <c r="CUN113" s="964"/>
      <c r="CUO113" s="845"/>
      <c r="CUP113" s="853"/>
      <c r="CUQ113" s="853"/>
      <c r="CUR113" s="964"/>
      <c r="CUS113" s="845"/>
      <c r="CUT113" s="853"/>
      <c r="CUU113" s="853"/>
      <c r="CUV113" s="964"/>
      <c r="CUW113" s="845"/>
      <c r="CUX113" s="853"/>
      <c r="CUY113" s="853"/>
      <c r="CUZ113" s="964"/>
      <c r="CVA113" s="845"/>
      <c r="CVB113" s="853"/>
      <c r="CVC113" s="853"/>
      <c r="CVD113" s="964"/>
      <c r="CVE113" s="845"/>
      <c r="CVF113" s="853"/>
      <c r="CVG113" s="853"/>
      <c r="CVH113" s="964"/>
      <c r="CVI113" s="845"/>
      <c r="CVJ113" s="853"/>
      <c r="CVK113" s="853"/>
      <c r="CVL113" s="964"/>
      <c r="CVM113" s="845"/>
      <c r="CVN113" s="853"/>
      <c r="CVO113" s="853"/>
      <c r="CVP113" s="964"/>
      <c r="CVQ113" s="845"/>
      <c r="CVR113" s="853"/>
      <c r="CVS113" s="853"/>
      <c r="CVT113" s="964"/>
      <c r="CVU113" s="845"/>
      <c r="CVV113" s="853"/>
      <c r="CVW113" s="853"/>
      <c r="CVX113" s="964"/>
      <c r="CVY113" s="845"/>
      <c r="CVZ113" s="853"/>
      <c r="CWA113" s="853"/>
      <c r="CWB113" s="964"/>
      <c r="CWC113" s="845"/>
      <c r="CWD113" s="853"/>
      <c r="CWE113" s="853"/>
      <c r="CWF113" s="964"/>
      <c r="CWG113" s="845"/>
      <c r="CWH113" s="853"/>
      <c r="CWI113" s="853"/>
      <c r="CWJ113" s="964"/>
      <c r="CWK113" s="845"/>
      <c r="CWL113" s="853"/>
      <c r="CWM113" s="853"/>
      <c r="CWN113" s="964"/>
      <c r="CWO113" s="845"/>
      <c r="CWP113" s="853"/>
      <c r="CWQ113" s="853"/>
      <c r="CWR113" s="964"/>
      <c r="CWS113" s="845"/>
      <c r="CWT113" s="853"/>
      <c r="CWU113" s="853"/>
      <c r="CWV113" s="964"/>
      <c r="CWW113" s="845"/>
      <c r="CWX113" s="853"/>
      <c r="CWY113" s="853"/>
      <c r="CWZ113" s="964"/>
      <c r="CXA113" s="845"/>
      <c r="CXB113" s="853"/>
      <c r="CXC113" s="853"/>
      <c r="CXD113" s="964"/>
      <c r="CXE113" s="845"/>
      <c r="CXF113" s="853"/>
      <c r="CXG113" s="853"/>
      <c r="CXH113" s="964"/>
      <c r="CXI113" s="845"/>
      <c r="CXJ113" s="853"/>
      <c r="CXK113" s="853"/>
      <c r="CXL113" s="964"/>
      <c r="CXM113" s="845"/>
      <c r="CXN113" s="853"/>
      <c r="CXO113" s="853"/>
      <c r="CXP113" s="964"/>
      <c r="CXQ113" s="845"/>
      <c r="CXR113" s="853"/>
      <c r="CXS113" s="853"/>
      <c r="CXT113" s="964"/>
      <c r="CXU113" s="845"/>
      <c r="CXV113" s="853"/>
      <c r="CXW113" s="853"/>
      <c r="CXX113" s="964"/>
      <c r="CXY113" s="845"/>
      <c r="CXZ113" s="853"/>
      <c r="CYA113" s="853"/>
      <c r="CYB113" s="964"/>
      <c r="CYC113" s="845"/>
      <c r="CYD113" s="853"/>
      <c r="CYE113" s="853"/>
      <c r="CYF113" s="964"/>
      <c r="CYG113" s="845"/>
      <c r="CYH113" s="853"/>
      <c r="CYI113" s="853"/>
      <c r="CYJ113" s="964"/>
      <c r="CYK113" s="845"/>
      <c r="CYL113" s="853"/>
      <c r="CYM113" s="853"/>
      <c r="CYN113" s="964"/>
      <c r="CYO113" s="845"/>
      <c r="CYP113" s="853"/>
      <c r="CYQ113" s="853"/>
      <c r="CYR113" s="964"/>
      <c r="CYS113" s="845"/>
      <c r="CYT113" s="853"/>
      <c r="CYU113" s="853"/>
      <c r="CYV113" s="964"/>
      <c r="CYW113" s="845"/>
      <c r="CYX113" s="853"/>
      <c r="CYY113" s="853"/>
      <c r="CYZ113" s="964"/>
      <c r="CZA113" s="845"/>
      <c r="CZB113" s="853"/>
      <c r="CZC113" s="853"/>
      <c r="CZD113" s="964"/>
      <c r="CZE113" s="845"/>
      <c r="CZF113" s="853"/>
      <c r="CZG113" s="853"/>
      <c r="CZH113" s="964"/>
      <c r="CZI113" s="845"/>
      <c r="CZJ113" s="853"/>
      <c r="CZK113" s="853"/>
      <c r="CZL113" s="964"/>
      <c r="CZM113" s="845"/>
      <c r="CZN113" s="853"/>
      <c r="CZO113" s="853"/>
      <c r="CZP113" s="964"/>
      <c r="CZQ113" s="845"/>
      <c r="CZR113" s="853"/>
      <c r="CZS113" s="853"/>
      <c r="CZT113" s="964"/>
      <c r="CZU113" s="845"/>
      <c r="CZV113" s="853"/>
      <c r="CZW113" s="853"/>
      <c r="CZX113" s="964"/>
      <c r="CZY113" s="845"/>
      <c r="CZZ113" s="853"/>
      <c r="DAA113" s="853"/>
      <c r="DAB113" s="964"/>
      <c r="DAC113" s="845"/>
      <c r="DAD113" s="853"/>
      <c r="DAE113" s="853"/>
      <c r="DAF113" s="964"/>
      <c r="DAG113" s="845"/>
      <c r="DAH113" s="853"/>
      <c r="DAI113" s="853"/>
      <c r="DAJ113" s="964"/>
      <c r="DAK113" s="845"/>
      <c r="DAL113" s="853"/>
      <c r="DAM113" s="853"/>
      <c r="DAN113" s="964"/>
      <c r="DAO113" s="845"/>
      <c r="DAP113" s="853"/>
      <c r="DAQ113" s="853"/>
      <c r="DAR113" s="964"/>
      <c r="DAS113" s="845"/>
      <c r="DAT113" s="853"/>
      <c r="DAU113" s="853"/>
      <c r="DAV113" s="964"/>
      <c r="DAW113" s="845"/>
      <c r="DAX113" s="853"/>
      <c r="DAY113" s="853"/>
      <c r="DAZ113" s="964"/>
      <c r="DBA113" s="845"/>
      <c r="DBB113" s="853"/>
      <c r="DBC113" s="853"/>
      <c r="DBD113" s="964"/>
      <c r="DBE113" s="845"/>
      <c r="DBF113" s="853"/>
      <c r="DBG113" s="853"/>
      <c r="DBH113" s="964"/>
      <c r="DBI113" s="845"/>
      <c r="DBJ113" s="853"/>
      <c r="DBK113" s="853"/>
      <c r="DBL113" s="964"/>
      <c r="DBM113" s="845"/>
      <c r="DBN113" s="853"/>
      <c r="DBO113" s="853"/>
      <c r="DBP113" s="964"/>
      <c r="DBQ113" s="845"/>
      <c r="DBR113" s="853"/>
      <c r="DBS113" s="853"/>
      <c r="DBT113" s="964"/>
      <c r="DBU113" s="845"/>
      <c r="DBV113" s="853"/>
      <c r="DBW113" s="853"/>
      <c r="DBX113" s="964"/>
      <c r="DBY113" s="845"/>
      <c r="DBZ113" s="853"/>
      <c r="DCA113" s="853"/>
      <c r="DCB113" s="964"/>
      <c r="DCC113" s="845"/>
      <c r="DCD113" s="853"/>
      <c r="DCE113" s="853"/>
      <c r="DCF113" s="964"/>
      <c r="DCG113" s="845"/>
      <c r="DCH113" s="853"/>
      <c r="DCI113" s="853"/>
      <c r="DCJ113" s="964"/>
      <c r="DCK113" s="845"/>
      <c r="DCL113" s="853"/>
      <c r="DCM113" s="853"/>
      <c r="DCN113" s="964"/>
      <c r="DCO113" s="845"/>
      <c r="DCP113" s="853"/>
      <c r="DCQ113" s="853"/>
      <c r="DCR113" s="964"/>
      <c r="DCS113" s="845"/>
      <c r="DCT113" s="853"/>
      <c r="DCU113" s="853"/>
      <c r="DCV113" s="964"/>
      <c r="DCW113" s="845"/>
      <c r="DCX113" s="853"/>
      <c r="DCY113" s="853"/>
      <c r="DCZ113" s="964"/>
      <c r="DDA113" s="845"/>
      <c r="DDB113" s="853"/>
      <c r="DDC113" s="853"/>
      <c r="DDD113" s="964"/>
      <c r="DDE113" s="845"/>
      <c r="DDF113" s="853"/>
      <c r="DDG113" s="853"/>
      <c r="DDH113" s="964"/>
      <c r="DDI113" s="845"/>
      <c r="DDJ113" s="853"/>
      <c r="DDK113" s="853"/>
      <c r="DDL113" s="964"/>
      <c r="DDM113" s="845"/>
      <c r="DDN113" s="853"/>
      <c r="DDO113" s="853"/>
      <c r="DDP113" s="964"/>
      <c r="DDQ113" s="845"/>
      <c r="DDR113" s="853"/>
      <c r="DDS113" s="853"/>
      <c r="DDT113" s="964"/>
      <c r="DDU113" s="845"/>
      <c r="DDV113" s="853"/>
      <c r="DDW113" s="853"/>
      <c r="DDX113" s="964"/>
      <c r="DDY113" s="845"/>
      <c r="DDZ113" s="853"/>
      <c r="DEA113" s="853"/>
      <c r="DEB113" s="964"/>
      <c r="DEC113" s="845"/>
      <c r="DED113" s="853"/>
      <c r="DEE113" s="853"/>
      <c r="DEF113" s="964"/>
      <c r="DEG113" s="845"/>
      <c r="DEH113" s="853"/>
      <c r="DEI113" s="853"/>
      <c r="DEJ113" s="964"/>
      <c r="DEK113" s="845"/>
      <c r="DEL113" s="853"/>
      <c r="DEM113" s="853"/>
      <c r="DEN113" s="964"/>
      <c r="DEO113" s="845"/>
      <c r="DEP113" s="853"/>
      <c r="DEQ113" s="853"/>
      <c r="DER113" s="964"/>
      <c r="DES113" s="845"/>
      <c r="DET113" s="853"/>
      <c r="DEU113" s="853"/>
      <c r="DEV113" s="964"/>
      <c r="DEW113" s="845"/>
      <c r="DEX113" s="853"/>
      <c r="DEY113" s="853"/>
      <c r="DEZ113" s="964"/>
      <c r="DFA113" s="845"/>
      <c r="DFB113" s="853"/>
      <c r="DFC113" s="853"/>
      <c r="DFD113" s="964"/>
      <c r="DFE113" s="845"/>
      <c r="DFF113" s="853"/>
      <c r="DFG113" s="853"/>
      <c r="DFH113" s="964"/>
      <c r="DFI113" s="845"/>
      <c r="DFJ113" s="853"/>
      <c r="DFK113" s="853"/>
      <c r="DFL113" s="964"/>
      <c r="DFM113" s="845"/>
      <c r="DFN113" s="853"/>
      <c r="DFO113" s="853"/>
      <c r="DFP113" s="964"/>
      <c r="DFQ113" s="845"/>
      <c r="DFR113" s="853"/>
      <c r="DFS113" s="853"/>
      <c r="DFT113" s="964"/>
      <c r="DFU113" s="845"/>
      <c r="DFV113" s="853"/>
      <c r="DFW113" s="853"/>
      <c r="DFX113" s="964"/>
      <c r="DFY113" s="845"/>
      <c r="DFZ113" s="853"/>
      <c r="DGA113" s="853"/>
      <c r="DGB113" s="964"/>
      <c r="DGC113" s="845"/>
      <c r="DGD113" s="853"/>
      <c r="DGE113" s="853"/>
      <c r="DGF113" s="964"/>
      <c r="DGG113" s="845"/>
      <c r="DGH113" s="853"/>
      <c r="DGI113" s="853"/>
      <c r="DGJ113" s="964"/>
      <c r="DGK113" s="845"/>
      <c r="DGL113" s="853"/>
      <c r="DGM113" s="853"/>
      <c r="DGN113" s="964"/>
      <c r="DGO113" s="845"/>
      <c r="DGP113" s="853"/>
      <c r="DGQ113" s="853"/>
      <c r="DGR113" s="964"/>
      <c r="DGS113" s="845"/>
      <c r="DGT113" s="853"/>
      <c r="DGU113" s="853"/>
      <c r="DGV113" s="964"/>
      <c r="DGW113" s="845"/>
      <c r="DGX113" s="853"/>
      <c r="DGY113" s="853"/>
      <c r="DGZ113" s="964"/>
      <c r="DHA113" s="845"/>
      <c r="DHB113" s="853"/>
      <c r="DHC113" s="853"/>
      <c r="DHD113" s="964"/>
      <c r="DHE113" s="845"/>
      <c r="DHF113" s="853"/>
      <c r="DHG113" s="853"/>
      <c r="DHH113" s="964"/>
      <c r="DHI113" s="845"/>
      <c r="DHJ113" s="853"/>
      <c r="DHK113" s="853"/>
      <c r="DHL113" s="964"/>
      <c r="DHM113" s="845"/>
      <c r="DHN113" s="853"/>
      <c r="DHO113" s="853"/>
      <c r="DHP113" s="964"/>
      <c r="DHQ113" s="845"/>
      <c r="DHR113" s="853"/>
      <c r="DHS113" s="853"/>
      <c r="DHT113" s="964"/>
      <c r="DHU113" s="845"/>
      <c r="DHV113" s="853"/>
      <c r="DHW113" s="853"/>
      <c r="DHX113" s="964"/>
      <c r="DHY113" s="845"/>
      <c r="DHZ113" s="853"/>
      <c r="DIA113" s="853"/>
      <c r="DIB113" s="964"/>
      <c r="DIC113" s="845"/>
      <c r="DID113" s="853"/>
      <c r="DIE113" s="853"/>
      <c r="DIF113" s="964"/>
      <c r="DIG113" s="845"/>
      <c r="DIH113" s="853"/>
      <c r="DII113" s="853"/>
      <c r="DIJ113" s="964"/>
      <c r="DIK113" s="845"/>
      <c r="DIL113" s="853"/>
      <c r="DIM113" s="853"/>
      <c r="DIN113" s="964"/>
      <c r="DIO113" s="845"/>
      <c r="DIP113" s="853"/>
      <c r="DIQ113" s="853"/>
      <c r="DIR113" s="964"/>
      <c r="DIS113" s="845"/>
      <c r="DIT113" s="853"/>
      <c r="DIU113" s="853"/>
      <c r="DIV113" s="964"/>
      <c r="DIW113" s="845"/>
      <c r="DIX113" s="853"/>
      <c r="DIY113" s="853"/>
      <c r="DIZ113" s="964"/>
      <c r="DJA113" s="845"/>
      <c r="DJB113" s="853"/>
      <c r="DJC113" s="853"/>
      <c r="DJD113" s="964"/>
      <c r="DJE113" s="845"/>
      <c r="DJF113" s="853"/>
      <c r="DJG113" s="853"/>
      <c r="DJH113" s="964"/>
      <c r="DJI113" s="845"/>
      <c r="DJJ113" s="853"/>
      <c r="DJK113" s="853"/>
      <c r="DJL113" s="964"/>
      <c r="DJM113" s="845"/>
      <c r="DJN113" s="853"/>
      <c r="DJO113" s="853"/>
      <c r="DJP113" s="964"/>
      <c r="DJQ113" s="845"/>
      <c r="DJR113" s="853"/>
      <c r="DJS113" s="853"/>
      <c r="DJT113" s="964"/>
      <c r="DJU113" s="845"/>
      <c r="DJV113" s="853"/>
      <c r="DJW113" s="853"/>
      <c r="DJX113" s="964"/>
      <c r="DJY113" s="845"/>
      <c r="DJZ113" s="853"/>
      <c r="DKA113" s="853"/>
      <c r="DKB113" s="964"/>
      <c r="DKC113" s="845"/>
      <c r="DKD113" s="853"/>
      <c r="DKE113" s="853"/>
      <c r="DKF113" s="964"/>
      <c r="DKG113" s="845"/>
      <c r="DKH113" s="853"/>
      <c r="DKI113" s="853"/>
      <c r="DKJ113" s="964"/>
      <c r="DKK113" s="845"/>
      <c r="DKL113" s="853"/>
      <c r="DKM113" s="853"/>
      <c r="DKN113" s="964"/>
      <c r="DKO113" s="845"/>
      <c r="DKP113" s="853"/>
      <c r="DKQ113" s="853"/>
      <c r="DKR113" s="964"/>
      <c r="DKS113" s="845"/>
      <c r="DKT113" s="853"/>
      <c r="DKU113" s="853"/>
      <c r="DKV113" s="964"/>
      <c r="DKW113" s="845"/>
      <c r="DKX113" s="853"/>
      <c r="DKY113" s="853"/>
      <c r="DKZ113" s="964"/>
      <c r="DLA113" s="845"/>
      <c r="DLB113" s="853"/>
      <c r="DLC113" s="853"/>
      <c r="DLD113" s="964"/>
      <c r="DLE113" s="845"/>
      <c r="DLF113" s="853"/>
      <c r="DLG113" s="853"/>
      <c r="DLH113" s="964"/>
      <c r="DLI113" s="845"/>
      <c r="DLJ113" s="853"/>
      <c r="DLK113" s="853"/>
      <c r="DLL113" s="964"/>
      <c r="DLM113" s="845"/>
      <c r="DLN113" s="853"/>
      <c r="DLO113" s="853"/>
      <c r="DLP113" s="964"/>
      <c r="DLQ113" s="845"/>
      <c r="DLR113" s="853"/>
      <c r="DLS113" s="853"/>
      <c r="DLT113" s="964"/>
      <c r="DLU113" s="845"/>
      <c r="DLV113" s="853"/>
      <c r="DLW113" s="853"/>
      <c r="DLX113" s="964"/>
      <c r="DLY113" s="845"/>
      <c r="DLZ113" s="853"/>
      <c r="DMA113" s="853"/>
      <c r="DMB113" s="964"/>
      <c r="DMC113" s="845"/>
      <c r="DMD113" s="853"/>
      <c r="DME113" s="853"/>
      <c r="DMF113" s="964"/>
      <c r="DMG113" s="845"/>
      <c r="DMH113" s="853"/>
      <c r="DMI113" s="853"/>
      <c r="DMJ113" s="964"/>
      <c r="DMK113" s="845"/>
      <c r="DML113" s="853"/>
      <c r="DMM113" s="853"/>
      <c r="DMN113" s="964"/>
      <c r="DMO113" s="845"/>
      <c r="DMP113" s="853"/>
      <c r="DMQ113" s="853"/>
      <c r="DMR113" s="964"/>
      <c r="DMS113" s="845"/>
      <c r="DMT113" s="853"/>
      <c r="DMU113" s="853"/>
      <c r="DMV113" s="964"/>
      <c r="DMW113" s="845"/>
      <c r="DMX113" s="853"/>
      <c r="DMY113" s="853"/>
      <c r="DMZ113" s="964"/>
      <c r="DNA113" s="845"/>
      <c r="DNB113" s="853"/>
      <c r="DNC113" s="853"/>
      <c r="DND113" s="964"/>
      <c r="DNE113" s="845"/>
      <c r="DNF113" s="853"/>
      <c r="DNG113" s="853"/>
      <c r="DNH113" s="964"/>
      <c r="DNI113" s="845"/>
      <c r="DNJ113" s="853"/>
      <c r="DNK113" s="853"/>
      <c r="DNL113" s="964"/>
      <c r="DNM113" s="845"/>
      <c r="DNN113" s="853"/>
      <c r="DNO113" s="853"/>
      <c r="DNP113" s="964"/>
      <c r="DNQ113" s="845"/>
      <c r="DNR113" s="853"/>
      <c r="DNS113" s="853"/>
      <c r="DNT113" s="964"/>
      <c r="DNU113" s="845"/>
      <c r="DNV113" s="853"/>
      <c r="DNW113" s="853"/>
      <c r="DNX113" s="964"/>
      <c r="DNY113" s="845"/>
      <c r="DNZ113" s="853"/>
      <c r="DOA113" s="853"/>
      <c r="DOB113" s="964"/>
      <c r="DOC113" s="845"/>
      <c r="DOD113" s="853"/>
      <c r="DOE113" s="853"/>
      <c r="DOF113" s="964"/>
      <c r="DOG113" s="845"/>
      <c r="DOH113" s="853"/>
      <c r="DOI113" s="853"/>
      <c r="DOJ113" s="964"/>
      <c r="DOK113" s="845"/>
      <c r="DOL113" s="853"/>
      <c r="DOM113" s="853"/>
      <c r="DON113" s="964"/>
      <c r="DOO113" s="845"/>
      <c r="DOP113" s="853"/>
      <c r="DOQ113" s="853"/>
      <c r="DOR113" s="964"/>
      <c r="DOS113" s="845"/>
      <c r="DOT113" s="853"/>
      <c r="DOU113" s="853"/>
      <c r="DOV113" s="964"/>
      <c r="DOW113" s="845"/>
      <c r="DOX113" s="853"/>
      <c r="DOY113" s="853"/>
      <c r="DOZ113" s="964"/>
      <c r="DPA113" s="845"/>
      <c r="DPB113" s="853"/>
      <c r="DPC113" s="853"/>
      <c r="DPD113" s="964"/>
      <c r="DPE113" s="845"/>
      <c r="DPF113" s="853"/>
      <c r="DPG113" s="853"/>
      <c r="DPH113" s="964"/>
      <c r="DPI113" s="845"/>
      <c r="DPJ113" s="853"/>
      <c r="DPK113" s="853"/>
      <c r="DPL113" s="964"/>
      <c r="DPM113" s="845"/>
      <c r="DPN113" s="853"/>
      <c r="DPO113" s="853"/>
      <c r="DPP113" s="964"/>
      <c r="DPQ113" s="845"/>
      <c r="DPR113" s="853"/>
      <c r="DPS113" s="853"/>
      <c r="DPT113" s="964"/>
      <c r="DPU113" s="845"/>
      <c r="DPV113" s="853"/>
      <c r="DPW113" s="853"/>
      <c r="DPX113" s="964"/>
      <c r="DPY113" s="845"/>
      <c r="DPZ113" s="853"/>
      <c r="DQA113" s="853"/>
      <c r="DQB113" s="964"/>
      <c r="DQC113" s="845"/>
      <c r="DQD113" s="853"/>
      <c r="DQE113" s="853"/>
      <c r="DQF113" s="964"/>
      <c r="DQG113" s="845"/>
      <c r="DQH113" s="853"/>
      <c r="DQI113" s="853"/>
      <c r="DQJ113" s="964"/>
      <c r="DQK113" s="845"/>
      <c r="DQL113" s="853"/>
      <c r="DQM113" s="853"/>
      <c r="DQN113" s="964"/>
      <c r="DQO113" s="845"/>
      <c r="DQP113" s="853"/>
      <c r="DQQ113" s="853"/>
      <c r="DQR113" s="964"/>
      <c r="DQS113" s="845"/>
      <c r="DQT113" s="853"/>
      <c r="DQU113" s="853"/>
      <c r="DQV113" s="964"/>
      <c r="DQW113" s="845"/>
      <c r="DQX113" s="853"/>
      <c r="DQY113" s="853"/>
      <c r="DQZ113" s="964"/>
      <c r="DRA113" s="845"/>
      <c r="DRB113" s="853"/>
      <c r="DRC113" s="853"/>
      <c r="DRD113" s="964"/>
      <c r="DRE113" s="845"/>
      <c r="DRF113" s="853"/>
      <c r="DRG113" s="853"/>
      <c r="DRH113" s="964"/>
      <c r="DRI113" s="845"/>
      <c r="DRJ113" s="853"/>
      <c r="DRK113" s="853"/>
      <c r="DRL113" s="964"/>
      <c r="DRM113" s="845"/>
      <c r="DRN113" s="853"/>
      <c r="DRO113" s="853"/>
      <c r="DRP113" s="964"/>
      <c r="DRQ113" s="845"/>
      <c r="DRR113" s="853"/>
      <c r="DRS113" s="853"/>
      <c r="DRT113" s="964"/>
      <c r="DRU113" s="845"/>
      <c r="DRV113" s="853"/>
      <c r="DRW113" s="853"/>
      <c r="DRX113" s="964"/>
      <c r="DRY113" s="845"/>
      <c r="DRZ113" s="853"/>
      <c r="DSA113" s="853"/>
      <c r="DSB113" s="964"/>
      <c r="DSC113" s="845"/>
      <c r="DSD113" s="853"/>
      <c r="DSE113" s="853"/>
      <c r="DSF113" s="964"/>
      <c r="DSG113" s="845"/>
      <c r="DSH113" s="853"/>
      <c r="DSI113" s="853"/>
      <c r="DSJ113" s="964"/>
      <c r="DSK113" s="845"/>
      <c r="DSL113" s="853"/>
      <c r="DSM113" s="853"/>
      <c r="DSN113" s="964"/>
      <c r="DSO113" s="845"/>
      <c r="DSP113" s="853"/>
      <c r="DSQ113" s="853"/>
      <c r="DSR113" s="964"/>
      <c r="DSS113" s="845"/>
      <c r="DST113" s="853"/>
      <c r="DSU113" s="853"/>
      <c r="DSV113" s="964"/>
      <c r="DSW113" s="845"/>
      <c r="DSX113" s="853"/>
      <c r="DSY113" s="853"/>
      <c r="DSZ113" s="964"/>
      <c r="DTA113" s="845"/>
      <c r="DTB113" s="853"/>
      <c r="DTC113" s="853"/>
      <c r="DTD113" s="964"/>
      <c r="DTE113" s="845"/>
      <c r="DTF113" s="853"/>
      <c r="DTG113" s="853"/>
      <c r="DTH113" s="964"/>
      <c r="DTI113" s="845"/>
      <c r="DTJ113" s="853"/>
      <c r="DTK113" s="853"/>
      <c r="DTL113" s="964"/>
      <c r="DTM113" s="845"/>
      <c r="DTN113" s="853"/>
      <c r="DTO113" s="853"/>
      <c r="DTP113" s="964"/>
      <c r="DTQ113" s="845"/>
      <c r="DTR113" s="853"/>
      <c r="DTS113" s="853"/>
      <c r="DTT113" s="964"/>
      <c r="DTU113" s="845"/>
      <c r="DTV113" s="853"/>
      <c r="DTW113" s="853"/>
      <c r="DTX113" s="964"/>
      <c r="DTY113" s="845"/>
      <c r="DTZ113" s="853"/>
      <c r="DUA113" s="853"/>
      <c r="DUB113" s="964"/>
      <c r="DUC113" s="845"/>
      <c r="DUD113" s="853"/>
      <c r="DUE113" s="853"/>
      <c r="DUF113" s="964"/>
      <c r="DUG113" s="845"/>
      <c r="DUH113" s="853"/>
      <c r="DUI113" s="853"/>
      <c r="DUJ113" s="964"/>
      <c r="DUK113" s="845"/>
      <c r="DUL113" s="853"/>
      <c r="DUM113" s="853"/>
      <c r="DUN113" s="964"/>
      <c r="DUO113" s="845"/>
      <c r="DUP113" s="853"/>
      <c r="DUQ113" s="853"/>
      <c r="DUR113" s="964"/>
      <c r="DUS113" s="845"/>
      <c r="DUT113" s="853"/>
      <c r="DUU113" s="853"/>
      <c r="DUV113" s="964"/>
      <c r="DUW113" s="845"/>
      <c r="DUX113" s="853"/>
      <c r="DUY113" s="853"/>
      <c r="DUZ113" s="964"/>
      <c r="DVA113" s="845"/>
      <c r="DVB113" s="853"/>
      <c r="DVC113" s="853"/>
      <c r="DVD113" s="964"/>
      <c r="DVE113" s="845"/>
      <c r="DVF113" s="853"/>
      <c r="DVG113" s="853"/>
      <c r="DVH113" s="964"/>
      <c r="DVI113" s="845"/>
      <c r="DVJ113" s="853"/>
      <c r="DVK113" s="853"/>
      <c r="DVL113" s="964"/>
      <c r="DVM113" s="845"/>
      <c r="DVN113" s="853"/>
      <c r="DVO113" s="853"/>
      <c r="DVP113" s="964"/>
      <c r="DVQ113" s="845"/>
      <c r="DVR113" s="853"/>
      <c r="DVS113" s="853"/>
      <c r="DVT113" s="964"/>
      <c r="DVU113" s="845"/>
      <c r="DVV113" s="853"/>
      <c r="DVW113" s="853"/>
      <c r="DVX113" s="964"/>
      <c r="DVY113" s="845"/>
      <c r="DVZ113" s="853"/>
      <c r="DWA113" s="853"/>
      <c r="DWB113" s="964"/>
      <c r="DWC113" s="845"/>
      <c r="DWD113" s="853"/>
      <c r="DWE113" s="853"/>
      <c r="DWF113" s="964"/>
      <c r="DWG113" s="845"/>
      <c r="DWH113" s="853"/>
      <c r="DWI113" s="853"/>
      <c r="DWJ113" s="964"/>
      <c r="DWK113" s="845"/>
      <c r="DWL113" s="853"/>
      <c r="DWM113" s="853"/>
      <c r="DWN113" s="964"/>
      <c r="DWO113" s="845"/>
      <c r="DWP113" s="853"/>
      <c r="DWQ113" s="853"/>
      <c r="DWR113" s="964"/>
      <c r="DWS113" s="845"/>
      <c r="DWT113" s="853"/>
      <c r="DWU113" s="853"/>
      <c r="DWV113" s="964"/>
      <c r="DWW113" s="845"/>
      <c r="DWX113" s="853"/>
      <c r="DWY113" s="853"/>
      <c r="DWZ113" s="964"/>
      <c r="DXA113" s="845"/>
      <c r="DXB113" s="853"/>
      <c r="DXC113" s="853"/>
      <c r="DXD113" s="964"/>
      <c r="DXE113" s="845"/>
      <c r="DXF113" s="853"/>
      <c r="DXG113" s="853"/>
      <c r="DXH113" s="964"/>
      <c r="DXI113" s="845"/>
      <c r="DXJ113" s="853"/>
      <c r="DXK113" s="853"/>
      <c r="DXL113" s="964"/>
      <c r="DXM113" s="845"/>
      <c r="DXN113" s="853"/>
      <c r="DXO113" s="853"/>
      <c r="DXP113" s="964"/>
      <c r="DXQ113" s="845"/>
      <c r="DXR113" s="853"/>
      <c r="DXS113" s="853"/>
      <c r="DXT113" s="964"/>
      <c r="DXU113" s="845"/>
      <c r="DXV113" s="853"/>
      <c r="DXW113" s="853"/>
      <c r="DXX113" s="964"/>
      <c r="DXY113" s="845"/>
      <c r="DXZ113" s="853"/>
      <c r="DYA113" s="853"/>
      <c r="DYB113" s="964"/>
      <c r="DYC113" s="845"/>
      <c r="DYD113" s="853"/>
      <c r="DYE113" s="853"/>
      <c r="DYF113" s="964"/>
      <c r="DYG113" s="845"/>
      <c r="DYH113" s="853"/>
      <c r="DYI113" s="853"/>
      <c r="DYJ113" s="964"/>
      <c r="DYK113" s="845"/>
      <c r="DYL113" s="853"/>
      <c r="DYM113" s="853"/>
      <c r="DYN113" s="964"/>
      <c r="DYO113" s="845"/>
      <c r="DYP113" s="853"/>
      <c r="DYQ113" s="853"/>
      <c r="DYR113" s="964"/>
      <c r="DYS113" s="845"/>
      <c r="DYT113" s="853"/>
      <c r="DYU113" s="853"/>
      <c r="DYV113" s="964"/>
      <c r="DYW113" s="845"/>
      <c r="DYX113" s="853"/>
      <c r="DYY113" s="853"/>
      <c r="DYZ113" s="964"/>
      <c r="DZA113" s="845"/>
      <c r="DZB113" s="853"/>
      <c r="DZC113" s="853"/>
      <c r="DZD113" s="964"/>
      <c r="DZE113" s="845"/>
      <c r="DZF113" s="853"/>
      <c r="DZG113" s="853"/>
      <c r="DZH113" s="964"/>
      <c r="DZI113" s="845"/>
      <c r="DZJ113" s="853"/>
      <c r="DZK113" s="853"/>
      <c r="DZL113" s="964"/>
      <c r="DZM113" s="845"/>
      <c r="DZN113" s="853"/>
      <c r="DZO113" s="853"/>
      <c r="DZP113" s="964"/>
      <c r="DZQ113" s="845"/>
      <c r="DZR113" s="853"/>
      <c r="DZS113" s="853"/>
      <c r="DZT113" s="964"/>
      <c r="DZU113" s="845"/>
      <c r="DZV113" s="853"/>
      <c r="DZW113" s="853"/>
      <c r="DZX113" s="964"/>
      <c r="DZY113" s="845"/>
      <c r="DZZ113" s="853"/>
      <c r="EAA113" s="853"/>
      <c r="EAB113" s="964"/>
      <c r="EAC113" s="845"/>
      <c r="EAD113" s="853"/>
      <c r="EAE113" s="853"/>
      <c r="EAF113" s="964"/>
      <c r="EAG113" s="845"/>
      <c r="EAH113" s="853"/>
      <c r="EAI113" s="853"/>
      <c r="EAJ113" s="964"/>
      <c r="EAK113" s="845"/>
      <c r="EAL113" s="853"/>
      <c r="EAM113" s="853"/>
      <c r="EAN113" s="964"/>
      <c r="EAO113" s="845"/>
      <c r="EAP113" s="853"/>
      <c r="EAQ113" s="853"/>
      <c r="EAR113" s="964"/>
      <c r="EAS113" s="845"/>
      <c r="EAT113" s="853"/>
      <c r="EAU113" s="853"/>
      <c r="EAV113" s="964"/>
      <c r="EAW113" s="845"/>
      <c r="EAX113" s="853"/>
      <c r="EAY113" s="853"/>
      <c r="EAZ113" s="964"/>
      <c r="EBA113" s="845"/>
      <c r="EBB113" s="853"/>
      <c r="EBC113" s="853"/>
      <c r="EBD113" s="964"/>
      <c r="EBE113" s="845"/>
      <c r="EBF113" s="853"/>
      <c r="EBG113" s="853"/>
      <c r="EBH113" s="964"/>
      <c r="EBI113" s="845"/>
      <c r="EBJ113" s="853"/>
      <c r="EBK113" s="853"/>
      <c r="EBL113" s="964"/>
      <c r="EBM113" s="845"/>
      <c r="EBN113" s="853"/>
      <c r="EBO113" s="853"/>
      <c r="EBP113" s="964"/>
      <c r="EBQ113" s="845"/>
      <c r="EBR113" s="853"/>
      <c r="EBS113" s="853"/>
      <c r="EBT113" s="964"/>
      <c r="EBU113" s="845"/>
      <c r="EBV113" s="853"/>
      <c r="EBW113" s="853"/>
      <c r="EBX113" s="964"/>
      <c r="EBY113" s="845"/>
      <c r="EBZ113" s="853"/>
      <c r="ECA113" s="853"/>
      <c r="ECB113" s="964"/>
      <c r="ECC113" s="845"/>
      <c r="ECD113" s="853"/>
      <c r="ECE113" s="853"/>
      <c r="ECF113" s="964"/>
      <c r="ECG113" s="845"/>
      <c r="ECH113" s="853"/>
      <c r="ECI113" s="853"/>
      <c r="ECJ113" s="964"/>
      <c r="ECK113" s="845"/>
      <c r="ECL113" s="853"/>
      <c r="ECM113" s="853"/>
      <c r="ECN113" s="964"/>
      <c r="ECO113" s="845"/>
      <c r="ECP113" s="853"/>
      <c r="ECQ113" s="853"/>
      <c r="ECR113" s="964"/>
      <c r="ECS113" s="845"/>
      <c r="ECT113" s="853"/>
      <c r="ECU113" s="853"/>
      <c r="ECV113" s="964"/>
      <c r="ECW113" s="845"/>
      <c r="ECX113" s="853"/>
      <c r="ECY113" s="853"/>
      <c r="ECZ113" s="964"/>
      <c r="EDA113" s="845"/>
      <c r="EDB113" s="853"/>
      <c r="EDC113" s="853"/>
      <c r="EDD113" s="964"/>
      <c r="EDE113" s="845"/>
      <c r="EDF113" s="853"/>
      <c r="EDG113" s="853"/>
      <c r="EDH113" s="964"/>
      <c r="EDI113" s="845"/>
      <c r="EDJ113" s="853"/>
      <c r="EDK113" s="853"/>
      <c r="EDL113" s="964"/>
      <c r="EDM113" s="845"/>
      <c r="EDN113" s="853"/>
      <c r="EDO113" s="853"/>
      <c r="EDP113" s="964"/>
      <c r="EDQ113" s="845"/>
      <c r="EDR113" s="853"/>
      <c r="EDS113" s="853"/>
      <c r="EDT113" s="964"/>
      <c r="EDU113" s="845"/>
      <c r="EDV113" s="853"/>
      <c r="EDW113" s="853"/>
      <c r="EDX113" s="964"/>
      <c r="EDY113" s="845"/>
      <c r="EDZ113" s="853"/>
      <c r="EEA113" s="853"/>
      <c r="EEB113" s="964"/>
      <c r="EEC113" s="845"/>
      <c r="EED113" s="853"/>
      <c r="EEE113" s="853"/>
      <c r="EEF113" s="964"/>
      <c r="EEG113" s="845"/>
      <c r="EEH113" s="853"/>
      <c r="EEI113" s="853"/>
      <c r="EEJ113" s="964"/>
      <c r="EEK113" s="845"/>
      <c r="EEL113" s="853"/>
      <c r="EEM113" s="853"/>
      <c r="EEN113" s="964"/>
      <c r="EEO113" s="845"/>
      <c r="EEP113" s="853"/>
      <c r="EEQ113" s="853"/>
      <c r="EER113" s="964"/>
      <c r="EES113" s="845"/>
      <c r="EET113" s="853"/>
      <c r="EEU113" s="853"/>
      <c r="EEV113" s="964"/>
      <c r="EEW113" s="845"/>
      <c r="EEX113" s="853"/>
      <c r="EEY113" s="853"/>
      <c r="EEZ113" s="964"/>
      <c r="EFA113" s="845"/>
      <c r="EFB113" s="853"/>
      <c r="EFC113" s="853"/>
      <c r="EFD113" s="964"/>
      <c r="EFE113" s="845"/>
      <c r="EFF113" s="853"/>
      <c r="EFG113" s="853"/>
      <c r="EFH113" s="964"/>
      <c r="EFI113" s="845"/>
      <c r="EFJ113" s="853"/>
      <c r="EFK113" s="853"/>
      <c r="EFL113" s="964"/>
      <c r="EFM113" s="845"/>
      <c r="EFN113" s="853"/>
      <c r="EFO113" s="853"/>
      <c r="EFP113" s="964"/>
      <c r="EFQ113" s="845"/>
      <c r="EFR113" s="853"/>
      <c r="EFS113" s="853"/>
      <c r="EFT113" s="964"/>
      <c r="EFU113" s="845"/>
      <c r="EFV113" s="853"/>
      <c r="EFW113" s="853"/>
      <c r="EFX113" s="964"/>
      <c r="EFY113" s="845"/>
      <c r="EFZ113" s="853"/>
      <c r="EGA113" s="853"/>
      <c r="EGB113" s="964"/>
      <c r="EGC113" s="845"/>
      <c r="EGD113" s="853"/>
      <c r="EGE113" s="853"/>
      <c r="EGF113" s="964"/>
      <c r="EGG113" s="845"/>
      <c r="EGH113" s="853"/>
      <c r="EGI113" s="853"/>
      <c r="EGJ113" s="964"/>
      <c r="EGK113" s="845"/>
      <c r="EGL113" s="853"/>
      <c r="EGM113" s="853"/>
      <c r="EGN113" s="964"/>
      <c r="EGO113" s="845"/>
      <c r="EGP113" s="853"/>
      <c r="EGQ113" s="853"/>
      <c r="EGR113" s="964"/>
      <c r="EGS113" s="845"/>
      <c r="EGT113" s="853"/>
      <c r="EGU113" s="853"/>
      <c r="EGV113" s="964"/>
      <c r="EGW113" s="845"/>
      <c r="EGX113" s="853"/>
      <c r="EGY113" s="853"/>
      <c r="EGZ113" s="964"/>
      <c r="EHA113" s="845"/>
      <c r="EHB113" s="853"/>
      <c r="EHC113" s="853"/>
      <c r="EHD113" s="964"/>
      <c r="EHE113" s="845"/>
      <c r="EHF113" s="853"/>
      <c r="EHG113" s="853"/>
      <c r="EHH113" s="964"/>
      <c r="EHI113" s="845"/>
      <c r="EHJ113" s="853"/>
      <c r="EHK113" s="853"/>
      <c r="EHL113" s="964"/>
      <c r="EHM113" s="845"/>
      <c r="EHN113" s="853"/>
      <c r="EHO113" s="853"/>
      <c r="EHP113" s="964"/>
      <c r="EHQ113" s="845"/>
      <c r="EHR113" s="853"/>
      <c r="EHS113" s="853"/>
      <c r="EHT113" s="964"/>
      <c r="EHU113" s="845"/>
      <c r="EHV113" s="853"/>
      <c r="EHW113" s="853"/>
      <c r="EHX113" s="964"/>
      <c r="EHY113" s="845"/>
      <c r="EHZ113" s="853"/>
      <c r="EIA113" s="853"/>
      <c r="EIB113" s="964"/>
      <c r="EIC113" s="845"/>
      <c r="EID113" s="853"/>
      <c r="EIE113" s="853"/>
      <c r="EIF113" s="964"/>
      <c r="EIG113" s="845"/>
      <c r="EIH113" s="853"/>
      <c r="EII113" s="853"/>
      <c r="EIJ113" s="964"/>
      <c r="EIK113" s="845"/>
      <c r="EIL113" s="853"/>
      <c r="EIM113" s="853"/>
      <c r="EIN113" s="964"/>
      <c r="EIO113" s="845"/>
      <c r="EIP113" s="853"/>
      <c r="EIQ113" s="853"/>
      <c r="EIR113" s="964"/>
      <c r="EIS113" s="845"/>
      <c r="EIT113" s="853"/>
      <c r="EIU113" s="853"/>
      <c r="EIV113" s="964"/>
      <c r="EIW113" s="845"/>
      <c r="EIX113" s="853"/>
      <c r="EIY113" s="853"/>
      <c r="EIZ113" s="964"/>
      <c r="EJA113" s="845"/>
      <c r="EJB113" s="853"/>
      <c r="EJC113" s="853"/>
      <c r="EJD113" s="964"/>
      <c r="EJE113" s="845"/>
      <c r="EJF113" s="853"/>
      <c r="EJG113" s="853"/>
      <c r="EJH113" s="964"/>
      <c r="EJI113" s="845"/>
      <c r="EJJ113" s="853"/>
      <c r="EJK113" s="853"/>
      <c r="EJL113" s="964"/>
      <c r="EJM113" s="845"/>
      <c r="EJN113" s="853"/>
      <c r="EJO113" s="853"/>
      <c r="EJP113" s="964"/>
      <c r="EJQ113" s="845"/>
      <c r="EJR113" s="853"/>
      <c r="EJS113" s="853"/>
      <c r="EJT113" s="964"/>
      <c r="EJU113" s="845"/>
      <c r="EJV113" s="853"/>
      <c r="EJW113" s="853"/>
      <c r="EJX113" s="964"/>
      <c r="EJY113" s="845"/>
      <c r="EJZ113" s="853"/>
      <c r="EKA113" s="853"/>
      <c r="EKB113" s="964"/>
      <c r="EKC113" s="845"/>
      <c r="EKD113" s="853"/>
      <c r="EKE113" s="853"/>
      <c r="EKF113" s="964"/>
      <c r="EKG113" s="845"/>
      <c r="EKH113" s="853"/>
      <c r="EKI113" s="853"/>
      <c r="EKJ113" s="964"/>
      <c r="EKK113" s="845"/>
      <c r="EKL113" s="853"/>
      <c r="EKM113" s="853"/>
      <c r="EKN113" s="964"/>
      <c r="EKO113" s="845"/>
      <c r="EKP113" s="853"/>
      <c r="EKQ113" s="853"/>
      <c r="EKR113" s="964"/>
      <c r="EKS113" s="845"/>
      <c r="EKT113" s="853"/>
      <c r="EKU113" s="853"/>
      <c r="EKV113" s="964"/>
      <c r="EKW113" s="845"/>
      <c r="EKX113" s="853"/>
      <c r="EKY113" s="853"/>
      <c r="EKZ113" s="964"/>
      <c r="ELA113" s="845"/>
      <c r="ELB113" s="853"/>
      <c r="ELC113" s="853"/>
      <c r="ELD113" s="964"/>
      <c r="ELE113" s="845"/>
      <c r="ELF113" s="853"/>
      <c r="ELG113" s="853"/>
      <c r="ELH113" s="964"/>
      <c r="ELI113" s="845"/>
      <c r="ELJ113" s="853"/>
      <c r="ELK113" s="853"/>
      <c r="ELL113" s="964"/>
      <c r="ELM113" s="845"/>
      <c r="ELN113" s="853"/>
      <c r="ELO113" s="853"/>
      <c r="ELP113" s="964"/>
      <c r="ELQ113" s="845"/>
      <c r="ELR113" s="853"/>
      <c r="ELS113" s="853"/>
      <c r="ELT113" s="964"/>
      <c r="ELU113" s="845"/>
      <c r="ELV113" s="853"/>
      <c r="ELW113" s="853"/>
      <c r="ELX113" s="964"/>
      <c r="ELY113" s="845"/>
      <c r="ELZ113" s="853"/>
      <c r="EMA113" s="853"/>
      <c r="EMB113" s="964"/>
      <c r="EMC113" s="845"/>
      <c r="EMD113" s="853"/>
      <c r="EME113" s="853"/>
      <c r="EMF113" s="964"/>
      <c r="EMG113" s="845"/>
      <c r="EMH113" s="853"/>
      <c r="EMI113" s="853"/>
      <c r="EMJ113" s="964"/>
      <c r="EMK113" s="845"/>
      <c r="EML113" s="853"/>
      <c r="EMM113" s="853"/>
      <c r="EMN113" s="964"/>
      <c r="EMO113" s="845"/>
      <c r="EMP113" s="853"/>
      <c r="EMQ113" s="853"/>
      <c r="EMR113" s="964"/>
      <c r="EMS113" s="845"/>
      <c r="EMT113" s="853"/>
      <c r="EMU113" s="853"/>
      <c r="EMV113" s="964"/>
      <c r="EMW113" s="845"/>
      <c r="EMX113" s="853"/>
      <c r="EMY113" s="853"/>
      <c r="EMZ113" s="964"/>
      <c r="ENA113" s="845"/>
      <c r="ENB113" s="853"/>
      <c r="ENC113" s="853"/>
      <c r="END113" s="964"/>
      <c r="ENE113" s="845"/>
      <c r="ENF113" s="853"/>
      <c r="ENG113" s="853"/>
      <c r="ENH113" s="964"/>
      <c r="ENI113" s="845"/>
      <c r="ENJ113" s="853"/>
      <c r="ENK113" s="853"/>
      <c r="ENL113" s="964"/>
      <c r="ENM113" s="845"/>
      <c r="ENN113" s="853"/>
      <c r="ENO113" s="853"/>
      <c r="ENP113" s="964"/>
      <c r="ENQ113" s="845"/>
      <c r="ENR113" s="853"/>
      <c r="ENS113" s="853"/>
      <c r="ENT113" s="964"/>
      <c r="ENU113" s="845"/>
      <c r="ENV113" s="853"/>
      <c r="ENW113" s="853"/>
      <c r="ENX113" s="964"/>
      <c r="ENY113" s="845"/>
      <c r="ENZ113" s="853"/>
      <c r="EOA113" s="853"/>
      <c r="EOB113" s="964"/>
      <c r="EOC113" s="845"/>
      <c r="EOD113" s="853"/>
      <c r="EOE113" s="853"/>
      <c r="EOF113" s="964"/>
      <c r="EOG113" s="845"/>
      <c r="EOH113" s="853"/>
      <c r="EOI113" s="853"/>
      <c r="EOJ113" s="964"/>
      <c r="EOK113" s="845"/>
      <c r="EOL113" s="853"/>
      <c r="EOM113" s="853"/>
      <c r="EON113" s="964"/>
      <c r="EOO113" s="845"/>
      <c r="EOP113" s="853"/>
      <c r="EOQ113" s="853"/>
      <c r="EOR113" s="964"/>
      <c r="EOS113" s="845"/>
      <c r="EOT113" s="853"/>
      <c r="EOU113" s="853"/>
      <c r="EOV113" s="964"/>
      <c r="EOW113" s="845"/>
      <c r="EOX113" s="853"/>
      <c r="EOY113" s="853"/>
      <c r="EOZ113" s="964"/>
      <c r="EPA113" s="845"/>
      <c r="EPB113" s="853"/>
      <c r="EPC113" s="853"/>
      <c r="EPD113" s="964"/>
      <c r="EPE113" s="845"/>
      <c r="EPF113" s="853"/>
      <c r="EPG113" s="853"/>
      <c r="EPH113" s="964"/>
      <c r="EPI113" s="845"/>
      <c r="EPJ113" s="853"/>
      <c r="EPK113" s="853"/>
      <c r="EPL113" s="964"/>
      <c r="EPM113" s="845"/>
      <c r="EPN113" s="853"/>
      <c r="EPO113" s="853"/>
      <c r="EPP113" s="964"/>
      <c r="EPQ113" s="845"/>
      <c r="EPR113" s="853"/>
      <c r="EPS113" s="853"/>
      <c r="EPT113" s="964"/>
      <c r="EPU113" s="845"/>
      <c r="EPV113" s="853"/>
      <c r="EPW113" s="853"/>
      <c r="EPX113" s="964"/>
      <c r="EPY113" s="845"/>
      <c r="EPZ113" s="853"/>
      <c r="EQA113" s="853"/>
      <c r="EQB113" s="964"/>
      <c r="EQC113" s="845"/>
      <c r="EQD113" s="853"/>
      <c r="EQE113" s="853"/>
      <c r="EQF113" s="964"/>
      <c r="EQG113" s="845"/>
      <c r="EQH113" s="853"/>
      <c r="EQI113" s="853"/>
      <c r="EQJ113" s="964"/>
      <c r="EQK113" s="845"/>
      <c r="EQL113" s="853"/>
      <c r="EQM113" s="853"/>
      <c r="EQN113" s="964"/>
      <c r="EQO113" s="845"/>
      <c r="EQP113" s="853"/>
      <c r="EQQ113" s="853"/>
      <c r="EQR113" s="964"/>
      <c r="EQS113" s="845"/>
      <c r="EQT113" s="853"/>
      <c r="EQU113" s="853"/>
      <c r="EQV113" s="964"/>
      <c r="EQW113" s="845"/>
      <c r="EQX113" s="853"/>
      <c r="EQY113" s="853"/>
      <c r="EQZ113" s="964"/>
      <c r="ERA113" s="845"/>
      <c r="ERB113" s="853"/>
      <c r="ERC113" s="853"/>
      <c r="ERD113" s="964"/>
      <c r="ERE113" s="845"/>
      <c r="ERF113" s="853"/>
      <c r="ERG113" s="853"/>
      <c r="ERH113" s="964"/>
      <c r="ERI113" s="845"/>
      <c r="ERJ113" s="853"/>
      <c r="ERK113" s="853"/>
      <c r="ERL113" s="964"/>
      <c r="ERM113" s="845"/>
      <c r="ERN113" s="853"/>
      <c r="ERO113" s="853"/>
      <c r="ERP113" s="964"/>
      <c r="ERQ113" s="845"/>
      <c r="ERR113" s="853"/>
      <c r="ERS113" s="853"/>
      <c r="ERT113" s="964"/>
      <c r="ERU113" s="845"/>
      <c r="ERV113" s="853"/>
      <c r="ERW113" s="853"/>
      <c r="ERX113" s="964"/>
      <c r="ERY113" s="845"/>
      <c r="ERZ113" s="853"/>
      <c r="ESA113" s="853"/>
      <c r="ESB113" s="964"/>
      <c r="ESC113" s="845"/>
      <c r="ESD113" s="853"/>
      <c r="ESE113" s="853"/>
      <c r="ESF113" s="964"/>
      <c r="ESG113" s="845"/>
      <c r="ESH113" s="853"/>
      <c r="ESI113" s="853"/>
      <c r="ESJ113" s="964"/>
      <c r="ESK113" s="845"/>
      <c r="ESL113" s="853"/>
      <c r="ESM113" s="853"/>
      <c r="ESN113" s="964"/>
      <c r="ESO113" s="845"/>
      <c r="ESP113" s="853"/>
      <c r="ESQ113" s="853"/>
      <c r="ESR113" s="964"/>
      <c r="ESS113" s="845"/>
      <c r="EST113" s="853"/>
      <c r="ESU113" s="853"/>
      <c r="ESV113" s="964"/>
      <c r="ESW113" s="845"/>
      <c r="ESX113" s="853"/>
      <c r="ESY113" s="853"/>
      <c r="ESZ113" s="964"/>
      <c r="ETA113" s="845"/>
      <c r="ETB113" s="853"/>
      <c r="ETC113" s="853"/>
      <c r="ETD113" s="964"/>
      <c r="ETE113" s="845"/>
      <c r="ETF113" s="853"/>
      <c r="ETG113" s="853"/>
      <c r="ETH113" s="964"/>
      <c r="ETI113" s="845"/>
      <c r="ETJ113" s="853"/>
      <c r="ETK113" s="853"/>
      <c r="ETL113" s="964"/>
      <c r="ETM113" s="845"/>
      <c r="ETN113" s="853"/>
      <c r="ETO113" s="853"/>
      <c r="ETP113" s="964"/>
      <c r="ETQ113" s="845"/>
      <c r="ETR113" s="853"/>
      <c r="ETS113" s="853"/>
      <c r="ETT113" s="964"/>
      <c r="ETU113" s="845"/>
      <c r="ETV113" s="853"/>
      <c r="ETW113" s="853"/>
      <c r="ETX113" s="964"/>
      <c r="ETY113" s="845"/>
      <c r="ETZ113" s="853"/>
      <c r="EUA113" s="853"/>
      <c r="EUB113" s="964"/>
      <c r="EUC113" s="845"/>
      <c r="EUD113" s="853"/>
      <c r="EUE113" s="853"/>
      <c r="EUF113" s="964"/>
      <c r="EUG113" s="845"/>
      <c r="EUH113" s="853"/>
      <c r="EUI113" s="853"/>
      <c r="EUJ113" s="964"/>
      <c r="EUK113" s="845"/>
      <c r="EUL113" s="853"/>
      <c r="EUM113" s="853"/>
      <c r="EUN113" s="964"/>
      <c r="EUO113" s="845"/>
      <c r="EUP113" s="853"/>
      <c r="EUQ113" s="853"/>
      <c r="EUR113" s="964"/>
      <c r="EUS113" s="845"/>
      <c r="EUT113" s="853"/>
      <c r="EUU113" s="853"/>
      <c r="EUV113" s="964"/>
      <c r="EUW113" s="845"/>
      <c r="EUX113" s="853"/>
      <c r="EUY113" s="853"/>
      <c r="EUZ113" s="964"/>
      <c r="EVA113" s="845"/>
      <c r="EVB113" s="853"/>
      <c r="EVC113" s="853"/>
      <c r="EVD113" s="964"/>
      <c r="EVE113" s="845"/>
      <c r="EVF113" s="853"/>
      <c r="EVG113" s="853"/>
      <c r="EVH113" s="964"/>
      <c r="EVI113" s="845"/>
      <c r="EVJ113" s="853"/>
      <c r="EVK113" s="853"/>
      <c r="EVL113" s="964"/>
      <c r="EVM113" s="845"/>
      <c r="EVN113" s="853"/>
      <c r="EVO113" s="853"/>
      <c r="EVP113" s="964"/>
      <c r="EVQ113" s="845"/>
      <c r="EVR113" s="853"/>
      <c r="EVS113" s="853"/>
      <c r="EVT113" s="964"/>
      <c r="EVU113" s="845"/>
      <c r="EVV113" s="853"/>
      <c r="EVW113" s="853"/>
      <c r="EVX113" s="964"/>
      <c r="EVY113" s="845"/>
      <c r="EVZ113" s="853"/>
      <c r="EWA113" s="853"/>
      <c r="EWB113" s="964"/>
      <c r="EWC113" s="845"/>
      <c r="EWD113" s="853"/>
      <c r="EWE113" s="853"/>
      <c r="EWF113" s="964"/>
      <c r="EWG113" s="845"/>
      <c r="EWH113" s="853"/>
      <c r="EWI113" s="853"/>
      <c r="EWJ113" s="964"/>
      <c r="EWK113" s="845"/>
      <c r="EWL113" s="853"/>
      <c r="EWM113" s="853"/>
      <c r="EWN113" s="964"/>
      <c r="EWO113" s="845"/>
      <c r="EWP113" s="853"/>
      <c r="EWQ113" s="853"/>
      <c r="EWR113" s="964"/>
      <c r="EWS113" s="845"/>
      <c r="EWT113" s="853"/>
      <c r="EWU113" s="853"/>
      <c r="EWV113" s="964"/>
      <c r="EWW113" s="845"/>
      <c r="EWX113" s="853"/>
      <c r="EWY113" s="853"/>
      <c r="EWZ113" s="964"/>
      <c r="EXA113" s="845"/>
      <c r="EXB113" s="853"/>
      <c r="EXC113" s="853"/>
      <c r="EXD113" s="964"/>
      <c r="EXE113" s="845"/>
      <c r="EXF113" s="853"/>
      <c r="EXG113" s="853"/>
      <c r="EXH113" s="964"/>
      <c r="EXI113" s="845"/>
      <c r="EXJ113" s="853"/>
      <c r="EXK113" s="853"/>
      <c r="EXL113" s="964"/>
      <c r="EXM113" s="845"/>
      <c r="EXN113" s="853"/>
      <c r="EXO113" s="853"/>
      <c r="EXP113" s="964"/>
      <c r="EXQ113" s="845"/>
      <c r="EXR113" s="853"/>
      <c r="EXS113" s="853"/>
      <c r="EXT113" s="964"/>
      <c r="EXU113" s="845"/>
      <c r="EXV113" s="853"/>
      <c r="EXW113" s="853"/>
      <c r="EXX113" s="964"/>
      <c r="EXY113" s="845"/>
      <c r="EXZ113" s="853"/>
      <c r="EYA113" s="853"/>
      <c r="EYB113" s="964"/>
      <c r="EYC113" s="845"/>
      <c r="EYD113" s="853"/>
      <c r="EYE113" s="853"/>
      <c r="EYF113" s="964"/>
      <c r="EYG113" s="845"/>
      <c r="EYH113" s="853"/>
      <c r="EYI113" s="853"/>
      <c r="EYJ113" s="964"/>
      <c r="EYK113" s="845"/>
      <c r="EYL113" s="853"/>
      <c r="EYM113" s="853"/>
      <c r="EYN113" s="964"/>
      <c r="EYO113" s="845"/>
      <c r="EYP113" s="853"/>
      <c r="EYQ113" s="853"/>
      <c r="EYR113" s="964"/>
      <c r="EYS113" s="845"/>
      <c r="EYT113" s="853"/>
      <c r="EYU113" s="853"/>
      <c r="EYV113" s="964"/>
      <c r="EYW113" s="845"/>
      <c r="EYX113" s="853"/>
      <c r="EYY113" s="853"/>
      <c r="EYZ113" s="964"/>
      <c r="EZA113" s="845"/>
      <c r="EZB113" s="853"/>
      <c r="EZC113" s="853"/>
      <c r="EZD113" s="964"/>
      <c r="EZE113" s="845"/>
      <c r="EZF113" s="853"/>
      <c r="EZG113" s="853"/>
      <c r="EZH113" s="964"/>
      <c r="EZI113" s="845"/>
      <c r="EZJ113" s="853"/>
      <c r="EZK113" s="853"/>
      <c r="EZL113" s="964"/>
      <c r="EZM113" s="845"/>
      <c r="EZN113" s="853"/>
      <c r="EZO113" s="853"/>
      <c r="EZP113" s="964"/>
      <c r="EZQ113" s="845"/>
      <c r="EZR113" s="853"/>
      <c r="EZS113" s="853"/>
      <c r="EZT113" s="964"/>
      <c r="EZU113" s="845"/>
      <c r="EZV113" s="853"/>
      <c r="EZW113" s="853"/>
      <c r="EZX113" s="964"/>
      <c r="EZY113" s="845"/>
      <c r="EZZ113" s="853"/>
      <c r="FAA113" s="853"/>
      <c r="FAB113" s="964"/>
      <c r="FAC113" s="845"/>
      <c r="FAD113" s="853"/>
      <c r="FAE113" s="853"/>
      <c r="FAF113" s="964"/>
      <c r="FAG113" s="845"/>
      <c r="FAH113" s="853"/>
      <c r="FAI113" s="853"/>
      <c r="FAJ113" s="964"/>
      <c r="FAK113" s="845"/>
      <c r="FAL113" s="853"/>
      <c r="FAM113" s="853"/>
      <c r="FAN113" s="964"/>
      <c r="FAO113" s="845"/>
      <c r="FAP113" s="853"/>
      <c r="FAQ113" s="853"/>
      <c r="FAR113" s="964"/>
      <c r="FAS113" s="845"/>
      <c r="FAT113" s="853"/>
      <c r="FAU113" s="853"/>
      <c r="FAV113" s="964"/>
      <c r="FAW113" s="845"/>
      <c r="FAX113" s="853"/>
      <c r="FAY113" s="853"/>
      <c r="FAZ113" s="964"/>
      <c r="FBA113" s="845"/>
      <c r="FBB113" s="853"/>
      <c r="FBC113" s="853"/>
      <c r="FBD113" s="964"/>
      <c r="FBE113" s="845"/>
      <c r="FBF113" s="853"/>
      <c r="FBG113" s="853"/>
      <c r="FBH113" s="964"/>
      <c r="FBI113" s="845"/>
      <c r="FBJ113" s="853"/>
      <c r="FBK113" s="853"/>
      <c r="FBL113" s="964"/>
      <c r="FBM113" s="845"/>
      <c r="FBN113" s="853"/>
      <c r="FBO113" s="853"/>
      <c r="FBP113" s="964"/>
      <c r="FBQ113" s="845"/>
      <c r="FBR113" s="853"/>
      <c r="FBS113" s="853"/>
      <c r="FBT113" s="964"/>
      <c r="FBU113" s="845"/>
      <c r="FBV113" s="853"/>
      <c r="FBW113" s="853"/>
      <c r="FBX113" s="964"/>
      <c r="FBY113" s="845"/>
      <c r="FBZ113" s="853"/>
      <c r="FCA113" s="853"/>
      <c r="FCB113" s="964"/>
      <c r="FCC113" s="845"/>
      <c r="FCD113" s="853"/>
      <c r="FCE113" s="853"/>
      <c r="FCF113" s="964"/>
      <c r="FCG113" s="845"/>
      <c r="FCH113" s="853"/>
      <c r="FCI113" s="853"/>
      <c r="FCJ113" s="964"/>
      <c r="FCK113" s="845"/>
      <c r="FCL113" s="853"/>
      <c r="FCM113" s="853"/>
      <c r="FCN113" s="964"/>
      <c r="FCO113" s="845"/>
      <c r="FCP113" s="853"/>
      <c r="FCQ113" s="853"/>
      <c r="FCR113" s="964"/>
      <c r="FCS113" s="845"/>
      <c r="FCT113" s="853"/>
      <c r="FCU113" s="853"/>
      <c r="FCV113" s="964"/>
      <c r="FCW113" s="845"/>
      <c r="FCX113" s="853"/>
      <c r="FCY113" s="853"/>
      <c r="FCZ113" s="964"/>
      <c r="FDA113" s="845"/>
      <c r="FDB113" s="853"/>
      <c r="FDC113" s="853"/>
      <c r="FDD113" s="964"/>
      <c r="FDE113" s="845"/>
      <c r="FDF113" s="853"/>
      <c r="FDG113" s="853"/>
      <c r="FDH113" s="964"/>
      <c r="FDI113" s="845"/>
      <c r="FDJ113" s="853"/>
      <c r="FDK113" s="853"/>
      <c r="FDL113" s="964"/>
      <c r="FDM113" s="845"/>
      <c r="FDN113" s="853"/>
      <c r="FDO113" s="853"/>
      <c r="FDP113" s="964"/>
      <c r="FDQ113" s="845"/>
      <c r="FDR113" s="853"/>
      <c r="FDS113" s="853"/>
      <c r="FDT113" s="964"/>
      <c r="FDU113" s="845"/>
      <c r="FDV113" s="853"/>
      <c r="FDW113" s="853"/>
      <c r="FDX113" s="964"/>
      <c r="FDY113" s="845"/>
      <c r="FDZ113" s="853"/>
      <c r="FEA113" s="853"/>
      <c r="FEB113" s="964"/>
      <c r="FEC113" s="845"/>
      <c r="FED113" s="853"/>
      <c r="FEE113" s="853"/>
      <c r="FEF113" s="964"/>
      <c r="FEG113" s="845"/>
      <c r="FEH113" s="853"/>
      <c r="FEI113" s="853"/>
      <c r="FEJ113" s="964"/>
      <c r="FEK113" s="845"/>
      <c r="FEL113" s="853"/>
      <c r="FEM113" s="853"/>
      <c r="FEN113" s="964"/>
      <c r="FEO113" s="845"/>
      <c r="FEP113" s="853"/>
      <c r="FEQ113" s="853"/>
      <c r="FER113" s="964"/>
      <c r="FES113" s="845"/>
      <c r="FET113" s="853"/>
      <c r="FEU113" s="853"/>
      <c r="FEV113" s="964"/>
      <c r="FEW113" s="845"/>
      <c r="FEX113" s="853"/>
      <c r="FEY113" s="853"/>
      <c r="FEZ113" s="964"/>
      <c r="FFA113" s="845"/>
      <c r="FFB113" s="853"/>
      <c r="FFC113" s="853"/>
      <c r="FFD113" s="964"/>
      <c r="FFE113" s="845"/>
      <c r="FFF113" s="853"/>
      <c r="FFG113" s="853"/>
      <c r="FFH113" s="964"/>
      <c r="FFI113" s="845"/>
      <c r="FFJ113" s="853"/>
      <c r="FFK113" s="853"/>
      <c r="FFL113" s="964"/>
      <c r="FFM113" s="845"/>
      <c r="FFN113" s="853"/>
      <c r="FFO113" s="853"/>
      <c r="FFP113" s="964"/>
      <c r="FFQ113" s="845"/>
      <c r="FFR113" s="853"/>
      <c r="FFS113" s="853"/>
      <c r="FFT113" s="964"/>
      <c r="FFU113" s="845"/>
      <c r="FFV113" s="853"/>
      <c r="FFW113" s="853"/>
      <c r="FFX113" s="964"/>
      <c r="FFY113" s="845"/>
      <c r="FFZ113" s="853"/>
      <c r="FGA113" s="853"/>
      <c r="FGB113" s="964"/>
      <c r="FGC113" s="845"/>
      <c r="FGD113" s="853"/>
      <c r="FGE113" s="853"/>
      <c r="FGF113" s="964"/>
      <c r="FGG113" s="845"/>
      <c r="FGH113" s="853"/>
      <c r="FGI113" s="853"/>
      <c r="FGJ113" s="964"/>
      <c r="FGK113" s="845"/>
      <c r="FGL113" s="853"/>
      <c r="FGM113" s="853"/>
      <c r="FGN113" s="964"/>
      <c r="FGO113" s="845"/>
      <c r="FGP113" s="853"/>
      <c r="FGQ113" s="853"/>
      <c r="FGR113" s="964"/>
      <c r="FGS113" s="845"/>
      <c r="FGT113" s="853"/>
      <c r="FGU113" s="853"/>
      <c r="FGV113" s="964"/>
      <c r="FGW113" s="845"/>
      <c r="FGX113" s="853"/>
      <c r="FGY113" s="853"/>
      <c r="FGZ113" s="964"/>
      <c r="FHA113" s="845"/>
      <c r="FHB113" s="853"/>
      <c r="FHC113" s="853"/>
      <c r="FHD113" s="964"/>
      <c r="FHE113" s="845"/>
      <c r="FHF113" s="853"/>
      <c r="FHG113" s="853"/>
      <c r="FHH113" s="964"/>
      <c r="FHI113" s="845"/>
      <c r="FHJ113" s="853"/>
      <c r="FHK113" s="853"/>
      <c r="FHL113" s="964"/>
      <c r="FHM113" s="845"/>
      <c r="FHN113" s="853"/>
      <c r="FHO113" s="853"/>
      <c r="FHP113" s="964"/>
      <c r="FHQ113" s="845"/>
      <c r="FHR113" s="853"/>
      <c r="FHS113" s="853"/>
      <c r="FHT113" s="964"/>
      <c r="FHU113" s="845"/>
      <c r="FHV113" s="853"/>
      <c r="FHW113" s="853"/>
      <c r="FHX113" s="964"/>
      <c r="FHY113" s="845"/>
      <c r="FHZ113" s="853"/>
      <c r="FIA113" s="853"/>
      <c r="FIB113" s="964"/>
      <c r="FIC113" s="845"/>
      <c r="FID113" s="853"/>
      <c r="FIE113" s="853"/>
      <c r="FIF113" s="964"/>
      <c r="FIG113" s="845"/>
      <c r="FIH113" s="853"/>
      <c r="FII113" s="853"/>
      <c r="FIJ113" s="964"/>
      <c r="FIK113" s="845"/>
      <c r="FIL113" s="853"/>
      <c r="FIM113" s="853"/>
      <c r="FIN113" s="964"/>
      <c r="FIO113" s="845"/>
      <c r="FIP113" s="853"/>
      <c r="FIQ113" s="853"/>
      <c r="FIR113" s="964"/>
      <c r="FIS113" s="845"/>
      <c r="FIT113" s="853"/>
      <c r="FIU113" s="853"/>
      <c r="FIV113" s="964"/>
      <c r="FIW113" s="845"/>
      <c r="FIX113" s="853"/>
      <c r="FIY113" s="853"/>
      <c r="FIZ113" s="964"/>
      <c r="FJA113" s="845"/>
      <c r="FJB113" s="853"/>
      <c r="FJC113" s="853"/>
      <c r="FJD113" s="964"/>
      <c r="FJE113" s="845"/>
      <c r="FJF113" s="853"/>
      <c r="FJG113" s="853"/>
      <c r="FJH113" s="964"/>
      <c r="FJI113" s="845"/>
      <c r="FJJ113" s="853"/>
      <c r="FJK113" s="853"/>
      <c r="FJL113" s="964"/>
      <c r="FJM113" s="845"/>
      <c r="FJN113" s="853"/>
      <c r="FJO113" s="853"/>
      <c r="FJP113" s="964"/>
      <c r="FJQ113" s="845"/>
      <c r="FJR113" s="853"/>
      <c r="FJS113" s="853"/>
      <c r="FJT113" s="964"/>
      <c r="FJU113" s="845"/>
      <c r="FJV113" s="853"/>
      <c r="FJW113" s="853"/>
      <c r="FJX113" s="964"/>
      <c r="FJY113" s="845"/>
      <c r="FJZ113" s="853"/>
      <c r="FKA113" s="853"/>
      <c r="FKB113" s="964"/>
      <c r="FKC113" s="845"/>
      <c r="FKD113" s="853"/>
      <c r="FKE113" s="853"/>
      <c r="FKF113" s="964"/>
      <c r="FKG113" s="845"/>
      <c r="FKH113" s="853"/>
      <c r="FKI113" s="853"/>
      <c r="FKJ113" s="964"/>
      <c r="FKK113" s="845"/>
      <c r="FKL113" s="853"/>
      <c r="FKM113" s="853"/>
      <c r="FKN113" s="964"/>
      <c r="FKO113" s="845"/>
      <c r="FKP113" s="853"/>
      <c r="FKQ113" s="853"/>
      <c r="FKR113" s="964"/>
      <c r="FKS113" s="845"/>
      <c r="FKT113" s="853"/>
      <c r="FKU113" s="853"/>
      <c r="FKV113" s="964"/>
      <c r="FKW113" s="845"/>
      <c r="FKX113" s="853"/>
      <c r="FKY113" s="853"/>
      <c r="FKZ113" s="964"/>
      <c r="FLA113" s="845"/>
      <c r="FLB113" s="853"/>
      <c r="FLC113" s="853"/>
      <c r="FLD113" s="964"/>
      <c r="FLE113" s="845"/>
      <c r="FLF113" s="853"/>
      <c r="FLG113" s="853"/>
      <c r="FLH113" s="964"/>
      <c r="FLI113" s="845"/>
      <c r="FLJ113" s="853"/>
      <c r="FLK113" s="853"/>
      <c r="FLL113" s="964"/>
      <c r="FLM113" s="845"/>
      <c r="FLN113" s="853"/>
      <c r="FLO113" s="853"/>
      <c r="FLP113" s="964"/>
      <c r="FLQ113" s="845"/>
      <c r="FLR113" s="853"/>
      <c r="FLS113" s="853"/>
      <c r="FLT113" s="964"/>
      <c r="FLU113" s="845"/>
      <c r="FLV113" s="853"/>
      <c r="FLW113" s="853"/>
      <c r="FLX113" s="964"/>
      <c r="FLY113" s="845"/>
      <c r="FLZ113" s="853"/>
      <c r="FMA113" s="853"/>
      <c r="FMB113" s="964"/>
      <c r="FMC113" s="845"/>
      <c r="FMD113" s="853"/>
      <c r="FME113" s="853"/>
      <c r="FMF113" s="964"/>
      <c r="FMG113" s="845"/>
      <c r="FMH113" s="853"/>
      <c r="FMI113" s="853"/>
      <c r="FMJ113" s="964"/>
      <c r="FMK113" s="845"/>
      <c r="FML113" s="853"/>
      <c r="FMM113" s="853"/>
      <c r="FMN113" s="964"/>
      <c r="FMO113" s="845"/>
      <c r="FMP113" s="853"/>
      <c r="FMQ113" s="853"/>
      <c r="FMR113" s="964"/>
      <c r="FMS113" s="845"/>
      <c r="FMT113" s="853"/>
      <c r="FMU113" s="853"/>
      <c r="FMV113" s="964"/>
      <c r="FMW113" s="845"/>
      <c r="FMX113" s="853"/>
      <c r="FMY113" s="853"/>
      <c r="FMZ113" s="964"/>
      <c r="FNA113" s="845"/>
      <c r="FNB113" s="853"/>
      <c r="FNC113" s="853"/>
      <c r="FND113" s="964"/>
      <c r="FNE113" s="845"/>
      <c r="FNF113" s="853"/>
      <c r="FNG113" s="853"/>
      <c r="FNH113" s="964"/>
      <c r="FNI113" s="845"/>
      <c r="FNJ113" s="853"/>
      <c r="FNK113" s="853"/>
      <c r="FNL113" s="964"/>
      <c r="FNM113" s="845"/>
      <c r="FNN113" s="853"/>
      <c r="FNO113" s="853"/>
      <c r="FNP113" s="964"/>
      <c r="FNQ113" s="845"/>
      <c r="FNR113" s="853"/>
      <c r="FNS113" s="853"/>
      <c r="FNT113" s="964"/>
      <c r="FNU113" s="845"/>
      <c r="FNV113" s="853"/>
      <c r="FNW113" s="853"/>
      <c r="FNX113" s="964"/>
      <c r="FNY113" s="845"/>
      <c r="FNZ113" s="853"/>
      <c r="FOA113" s="853"/>
      <c r="FOB113" s="964"/>
      <c r="FOC113" s="845"/>
      <c r="FOD113" s="853"/>
      <c r="FOE113" s="853"/>
      <c r="FOF113" s="964"/>
      <c r="FOG113" s="845"/>
      <c r="FOH113" s="853"/>
      <c r="FOI113" s="853"/>
      <c r="FOJ113" s="964"/>
      <c r="FOK113" s="845"/>
      <c r="FOL113" s="853"/>
      <c r="FOM113" s="853"/>
      <c r="FON113" s="964"/>
      <c r="FOO113" s="845"/>
      <c r="FOP113" s="853"/>
      <c r="FOQ113" s="853"/>
      <c r="FOR113" s="964"/>
      <c r="FOS113" s="845"/>
      <c r="FOT113" s="853"/>
      <c r="FOU113" s="853"/>
      <c r="FOV113" s="964"/>
      <c r="FOW113" s="845"/>
      <c r="FOX113" s="853"/>
      <c r="FOY113" s="853"/>
      <c r="FOZ113" s="964"/>
      <c r="FPA113" s="845"/>
      <c r="FPB113" s="853"/>
      <c r="FPC113" s="853"/>
      <c r="FPD113" s="964"/>
      <c r="FPE113" s="845"/>
      <c r="FPF113" s="853"/>
      <c r="FPG113" s="853"/>
      <c r="FPH113" s="964"/>
      <c r="FPI113" s="845"/>
      <c r="FPJ113" s="853"/>
      <c r="FPK113" s="853"/>
      <c r="FPL113" s="964"/>
      <c r="FPM113" s="845"/>
      <c r="FPN113" s="853"/>
      <c r="FPO113" s="853"/>
      <c r="FPP113" s="964"/>
      <c r="FPQ113" s="845"/>
      <c r="FPR113" s="853"/>
      <c r="FPS113" s="853"/>
      <c r="FPT113" s="964"/>
      <c r="FPU113" s="845"/>
      <c r="FPV113" s="853"/>
      <c r="FPW113" s="853"/>
      <c r="FPX113" s="964"/>
      <c r="FPY113" s="845"/>
      <c r="FPZ113" s="853"/>
      <c r="FQA113" s="853"/>
      <c r="FQB113" s="964"/>
      <c r="FQC113" s="845"/>
      <c r="FQD113" s="853"/>
      <c r="FQE113" s="853"/>
      <c r="FQF113" s="964"/>
      <c r="FQG113" s="845"/>
      <c r="FQH113" s="853"/>
      <c r="FQI113" s="853"/>
      <c r="FQJ113" s="964"/>
      <c r="FQK113" s="845"/>
      <c r="FQL113" s="853"/>
      <c r="FQM113" s="853"/>
      <c r="FQN113" s="964"/>
      <c r="FQO113" s="845"/>
      <c r="FQP113" s="853"/>
      <c r="FQQ113" s="853"/>
      <c r="FQR113" s="964"/>
      <c r="FQS113" s="845"/>
      <c r="FQT113" s="853"/>
      <c r="FQU113" s="853"/>
      <c r="FQV113" s="964"/>
      <c r="FQW113" s="845"/>
      <c r="FQX113" s="853"/>
      <c r="FQY113" s="853"/>
      <c r="FQZ113" s="964"/>
      <c r="FRA113" s="845"/>
      <c r="FRB113" s="853"/>
      <c r="FRC113" s="853"/>
      <c r="FRD113" s="964"/>
      <c r="FRE113" s="845"/>
      <c r="FRF113" s="853"/>
      <c r="FRG113" s="853"/>
      <c r="FRH113" s="964"/>
      <c r="FRI113" s="845"/>
      <c r="FRJ113" s="853"/>
      <c r="FRK113" s="853"/>
      <c r="FRL113" s="964"/>
      <c r="FRM113" s="845"/>
      <c r="FRN113" s="853"/>
      <c r="FRO113" s="853"/>
      <c r="FRP113" s="964"/>
      <c r="FRQ113" s="845"/>
      <c r="FRR113" s="853"/>
      <c r="FRS113" s="853"/>
      <c r="FRT113" s="964"/>
      <c r="FRU113" s="845"/>
      <c r="FRV113" s="853"/>
      <c r="FRW113" s="853"/>
      <c r="FRX113" s="964"/>
      <c r="FRY113" s="845"/>
      <c r="FRZ113" s="853"/>
      <c r="FSA113" s="853"/>
      <c r="FSB113" s="964"/>
      <c r="FSC113" s="845"/>
      <c r="FSD113" s="853"/>
      <c r="FSE113" s="853"/>
      <c r="FSF113" s="964"/>
      <c r="FSG113" s="845"/>
      <c r="FSH113" s="853"/>
      <c r="FSI113" s="853"/>
      <c r="FSJ113" s="964"/>
      <c r="FSK113" s="845"/>
      <c r="FSL113" s="853"/>
      <c r="FSM113" s="853"/>
      <c r="FSN113" s="964"/>
      <c r="FSO113" s="845"/>
      <c r="FSP113" s="853"/>
      <c r="FSQ113" s="853"/>
      <c r="FSR113" s="964"/>
      <c r="FSS113" s="845"/>
      <c r="FST113" s="853"/>
      <c r="FSU113" s="853"/>
      <c r="FSV113" s="964"/>
      <c r="FSW113" s="845"/>
      <c r="FSX113" s="853"/>
      <c r="FSY113" s="853"/>
      <c r="FSZ113" s="964"/>
      <c r="FTA113" s="845"/>
      <c r="FTB113" s="853"/>
      <c r="FTC113" s="853"/>
      <c r="FTD113" s="964"/>
      <c r="FTE113" s="845"/>
      <c r="FTF113" s="853"/>
      <c r="FTG113" s="853"/>
      <c r="FTH113" s="964"/>
      <c r="FTI113" s="845"/>
      <c r="FTJ113" s="853"/>
      <c r="FTK113" s="853"/>
      <c r="FTL113" s="964"/>
      <c r="FTM113" s="845"/>
      <c r="FTN113" s="853"/>
      <c r="FTO113" s="853"/>
      <c r="FTP113" s="964"/>
      <c r="FTQ113" s="845"/>
      <c r="FTR113" s="853"/>
      <c r="FTS113" s="853"/>
      <c r="FTT113" s="964"/>
      <c r="FTU113" s="845"/>
      <c r="FTV113" s="853"/>
      <c r="FTW113" s="853"/>
      <c r="FTX113" s="964"/>
      <c r="FTY113" s="845"/>
      <c r="FTZ113" s="853"/>
      <c r="FUA113" s="853"/>
      <c r="FUB113" s="964"/>
      <c r="FUC113" s="845"/>
      <c r="FUD113" s="853"/>
      <c r="FUE113" s="853"/>
      <c r="FUF113" s="964"/>
      <c r="FUG113" s="845"/>
      <c r="FUH113" s="853"/>
      <c r="FUI113" s="853"/>
      <c r="FUJ113" s="964"/>
      <c r="FUK113" s="845"/>
      <c r="FUL113" s="853"/>
      <c r="FUM113" s="853"/>
      <c r="FUN113" s="964"/>
      <c r="FUO113" s="845"/>
      <c r="FUP113" s="853"/>
      <c r="FUQ113" s="853"/>
      <c r="FUR113" s="964"/>
      <c r="FUS113" s="845"/>
      <c r="FUT113" s="853"/>
      <c r="FUU113" s="853"/>
      <c r="FUV113" s="964"/>
      <c r="FUW113" s="845"/>
      <c r="FUX113" s="853"/>
      <c r="FUY113" s="853"/>
      <c r="FUZ113" s="964"/>
      <c r="FVA113" s="845"/>
      <c r="FVB113" s="853"/>
      <c r="FVC113" s="853"/>
      <c r="FVD113" s="964"/>
      <c r="FVE113" s="845"/>
      <c r="FVF113" s="853"/>
      <c r="FVG113" s="853"/>
      <c r="FVH113" s="964"/>
      <c r="FVI113" s="845"/>
      <c r="FVJ113" s="853"/>
      <c r="FVK113" s="853"/>
      <c r="FVL113" s="964"/>
      <c r="FVM113" s="845"/>
      <c r="FVN113" s="853"/>
      <c r="FVO113" s="853"/>
      <c r="FVP113" s="964"/>
      <c r="FVQ113" s="845"/>
      <c r="FVR113" s="853"/>
      <c r="FVS113" s="853"/>
      <c r="FVT113" s="964"/>
      <c r="FVU113" s="845"/>
      <c r="FVV113" s="853"/>
      <c r="FVW113" s="853"/>
      <c r="FVX113" s="964"/>
      <c r="FVY113" s="845"/>
      <c r="FVZ113" s="853"/>
      <c r="FWA113" s="853"/>
      <c r="FWB113" s="964"/>
      <c r="FWC113" s="845"/>
      <c r="FWD113" s="853"/>
      <c r="FWE113" s="853"/>
      <c r="FWF113" s="964"/>
      <c r="FWG113" s="845"/>
      <c r="FWH113" s="853"/>
      <c r="FWI113" s="853"/>
      <c r="FWJ113" s="964"/>
      <c r="FWK113" s="845"/>
      <c r="FWL113" s="853"/>
      <c r="FWM113" s="853"/>
      <c r="FWN113" s="964"/>
      <c r="FWO113" s="845"/>
      <c r="FWP113" s="853"/>
      <c r="FWQ113" s="853"/>
      <c r="FWR113" s="964"/>
      <c r="FWS113" s="845"/>
      <c r="FWT113" s="853"/>
      <c r="FWU113" s="853"/>
      <c r="FWV113" s="964"/>
      <c r="FWW113" s="845"/>
      <c r="FWX113" s="853"/>
      <c r="FWY113" s="853"/>
      <c r="FWZ113" s="964"/>
      <c r="FXA113" s="845"/>
      <c r="FXB113" s="853"/>
      <c r="FXC113" s="853"/>
      <c r="FXD113" s="964"/>
      <c r="FXE113" s="845"/>
      <c r="FXF113" s="853"/>
      <c r="FXG113" s="853"/>
      <c r="FXH113" s="964"/>
      <c r="FXI113" s="845"/>
      <c r="FXJ113" s="853"/>
      <c r="FXK113" s="853"/>
      <c r="FXL113" s="964"/>
      <c r="FXM113" s="845"/>
      <c r="FXN113" s="853"/>
      <c r="FXO113" s="853"/>
      <c r="FXP113" s="964"/>
      <c r="FXQ113" s="845"/>
      <c r="FXR113" s="853"/>
      <c r="FXS113" s="853"/>
      <c r="FXT113" s="964"/>
      <c r="FXU113" s="845"/>
      <c r="FXV113" s="853"/>
      <c r="FXW113" s="853"/>
      <c r="FXX113" s="964"/>
      <c r="FXY113" s="845"/>
      <c r="FXZ113" s="853"/>
      <c r="FYA113" s="853"/>
      <c r="FYB113" s="964"/>
      <c r="FYC113" s="845"/>
      <c r="FYD113" s="853"/>
      <c r="FYE113" s="853"/>
      <c r="FYF113" s="964"/>
      <c r="FYG113" s="845"/>
      <c r="FYH113" s="853"/>
      <c r="FYI113" s="853"/>
      <c r="FYJ113" s="964"/>
      <c r="FYK113" s="845"/>
      <c r="FYL113" s="853"/>
      <c r="FYM113" s="853"/>
      <c r="FYN113" s="964"/>
      <c r="FYO113" s="845"/>
      <c r="FYP113" s="853"/>
      <c r="FYQ113" s="853"/>
      <c r="FYR113" s="964"/>
      <c r="FYS113" s="845"/>
      <c r="FYT113" s="853"/>
      <c r="FYU113" s="853"/>
      <c r="FYV113" s="964"/>
      <c r="FYW113" s="845"/>
      <c r="FYX113" s="853"/>
      <c r="FYY113" s="853"/>
      <c r="FYZ113" s="964"/>
      <c r="FZA113" s="845"/>
      <c r="FZB113" s="853"/>
      <c r="FZC113" s="853"/>
      <c r="FZD113" s="964"/>
      <c r="FZE113" s="845"/>
      <c r="FZF113" s="853"/>
      <c r="FZG113" s="853"/>
      <c r="FZH113" s="964"/>
      <c r="FZI113" s="845"/>
      <c r="FZJ113" s="853"/>
      <c r="FZK113" s="853"/>
      <c r="FZL113" s="964"/>
      <c r="FZM113" s="845"/>
      <c r="FZN113" s="853"/>
      <c r="FZO113" s="853"/>
      <c r="FZP113" s="964"/>
      <c r="FZQ113" s="845"/>
      <c r="FZR113" s="853"/>
      <c r="FZS113" s="853"/>
      <c r="FZT113" s="964"/>
      <c r="FZU113" s="845"/>
      <c r="FZV113" s="853"/>
      <c r="FZW113" s="853"/>
      <c r="FZX113" s="964"/>
      <c r="FZY113" s="845"/>
      <c r="FZZ113" s="853"/>
      <c r="GAA113" s="853"/>
      <c r="GAB113" s="964"/>
      <c r="GAC113" s="845"/>
      <c r="GAD113" s="853"/>
      <c r="GAE113" s="853"/>
      <c r="GAF113" s="964"/>
      <c r="GAG113" s="845"/>
      <c r="GAH113" s="853"/>
      <c r="GAI113" s="853"/>
      <c r="GAJ113" s="964"/>
      <c r="GAK113" s="845"/>
      <c r="GAL113" s="853"/>
      <c r="GAM113" s="853"/>
      <c r="GAN113" s="964"/>
      <c r="GAO113" s="845"/>
      <c r="GAP113" s="853"/>
      <c r="GAQ113" s="853"/>
      <c r="GAR113" s="964"/>
      <c r="GAS113" s="845"/>
      <c r="GAT113" s="853"/>
      <c r="GAU113" s="853"/>
      <c r="GAV113" s="964"/>
      <c r="GAW113" s="845"/>
      <c r="GAX113" s="853"/>
      <c r="GAY113" s="853"/>
      <c r="GAZ113" s="964"/>
      <c r="GBA113" s="845"/>
      <c r="GBB113" s="853"/>
      <c r="GBC113" s="853"/>
      <c r="GBD113" s="964"/>
      <c r="GBE113" s="845"/>
      <c r="GBF113" s="853"/>
      <c r="GBG113" s="853"/>
      <c r="GBH113" s="964"/>
      <c r="GBI113" s="845"/>
      <c r="GBJ113" s="853"/>
      <c r="GBK113" s="853"/>
      <c r="GBL113" s="964"/>
      <c r="GBM113" s="845"/>
      <c r="GBN113" s="853"/>
      <c r="GBO113" s="853"/>
      <c r="GBP113" s="964"/>
      <c r="GBQ113" s="845"/>
      <c r="GBR113" s="853"/>
      <c r="GBS113" s="853"/>
      <c r="GBT113" s="964"/>
      <c r="GBU113" s="845"/>
      <c r="GBV113" s="853"/>
      <c r="GBW113" s="853"/>
      <c r="GBX113" s="964"/>
      <c r="GBY113" s="845"/>
      <c r="GBZ113" s="853"/>
      <c r="GCA113" s="853"/>
      <c r="GCB113" s="964"/>
      <c r="GCC113" s="845"/>
      <c r="GCD113" s="853"/>
      <c r="GCE113" s="853"/>
      <c r="GCF113" s="964"/>
      <c r="GCG113" s="845"/>
      <c r="GCH113" s="853"/>
      <c r="GCI113" s="853"/>
      <c r="GCJ113" s="964"/>
      <c r="GCK113" s="845"/>
      <c r="GCL113" s="853"/>
      <c r="GCM113" s="853"/>
      <c r="GCN113" s="964"/>
      <c r="GCO113" s="845"/>
      <c r="GCP113" s="853"/>
      <c r="GCQ113" s="853"/>
      <c r="GCR113" s="964"/>
      <c r="GCS113" s="845"/>
      <c r="GCT113" s="853"/>
      <c r="GCU113" s="853"/>
      <c r="GCV113" s="964"/>
      <c r="GCW113" s="845"/>
      <c r="GCX113" s="853"/>
      <c r="GCY113" s="853"/>
      <c r="GCZ113" s="964"/>
      <c r="GDA113" s="845"/>
      <c r="GDB113" s="853"/>
      <c r="GDC113" s="853"/>
      <c r="GDD113" s="964"/>
      <c r="GDE113" s="845"/>
      <c r="GDF113" s="853"/>
      <c r="GDG113" s="853"/>
      <c r="GDH113" s="964"/>
      <c r="GDI113" s="845"/>
      <c r="GDJ113" s="853"/>
      <c r="GDK113" s="853"/>
      <c r="GDL113" s="964"/>
      <c r="GDM113" s="845"/>
      <c r="GDN113" s="853"/>
      <c r="GDO113" s="853"/>
      <c r="GDP113" s="964"/>
      <c r="GDQ113" s="845"/>
      <c r="GDR113" s="853"/>
      <c r="GDS113" s="853"/>
      <c r="GDT113" s="964"/>
      <c r="GDU113" s="845"/>
      <c r="GDV113" s="853"/>
      <c r="GDW113" s="853"/>
      <c r="GDX113" s="964"/>
      <c r="GDY113" s="845"/>
      <c r="GDZ113" s="853"/>
      <c r="GEA113" s="853"/>
      <c r="GEB113" s="964"/>
      <c r="GEC113" s="845"/>
      <c r="GED113" s="853"/>
      <c r="GEE113" s="853"/>
      <c r="GEF113" s="964"/>
      <c r="GEG113" s="845"/>
      <c r="GEH113" s="853"/>
      <c r="GEI113" s="853"/>
      <c r="GEJ113" s="964"/>
      <c r="GEK113" s="845"/>
      <c r="GEL113" s="853"/>
      <c r="GEM113" s="853"/>
      <c r="GEN113" s="964"/>
      <c r="GEO113" s="845"/>
      <c r="GEP113" s="853"/>
      <c r="GEQ113" s="853"/>
      <c r="GER113" s="964"/>
      <c r="GES113" s="845"/>
      <c r="GET113" s="853"/>
      <c r="GEU113" s="853"/>
      <c r="GEV113" s="964"/>
      <c r="GEW113" s="845"/>
      <c r="GEX113" s="853"/>
      <c r="GEY113" s="853"/>
      <c r="GEZ113" s="964"/>
      <c r="GFA113" s="845"/>
      <c r="GFB113" s="853"/>
      <c r="GFC113" s="853"/>
      <c r="GFD113" s="964"/>
      <c r="GFE113" s="845"/>
      <c r="GFF113" s="853"/>
      <c r="GFG113" s="853"/>
      <c r="GFH113" s="964"/>
      <c r="GFI113" s="845"/>
      <c r="GFJ113" s="853"/>
      <c r="GFK113" s="853"/>
      <c r="GFL113" s="964"/>
      <c r="GFM113" s="845"/>
      <c r="GFN113" s="853"/>
      <c r="GFO113" s="853"/>
      <c r="GFP113" s="964"/>
      <c r="GFQ113" s="845"/>
      <c r="GFR113" s="853"/>
      <c r="GFS113" s="853"/>
      <c r="GFT113" s="964"/>
      <c r="GFU113" s="845"/>
      <c r="GFV113" s="853"/>
      <c r="GFW113" s="853"/>
      <c r="GFX113" s="964"/>
      <c r="GFY113" s="845"/>
      <c r="GFZ113" s="853"/>
      <c r="GGA113" s="853"/>
      <c r="GGB113" s="964"/>
      <c r="GGC113" s="845"/>
      <c r="GGD113" s="853"/>
      <c r="GGE113" s="853"/>
      <c r="GGF113" s="964"/>
      <c r="GGG113" s="845"/>
      <c r="GGH113" s="853"/>
      <c r="GGI113" s="853"/>
      <c r="GGJ113" s="964"/>
      <c r="GGK113" s="845"/>
      <c r="GGL113" s="853"/>
      <c r="GGM113" s="853"/>
      <c r="GGN113" s="964"/>
      <c r="GGO113" s="845"/>
      <c r="GGP113" s="853"/>
      <c r="GGQ113" s="853"/>
      <c r="GGR113" s="964"/>
      <c r="GGS113" s="845"/>
      <c r="GGT113" s="853"/>
      <c r="GGU113" s="853"/>
      <c r="GGV113" s="964"/>
      <c r="GGW113" s="845"/>
      <c r="GGX113" s="853"/>
      <c r="GGY113" s="853"/>
      <c r="GGZ113" s="964"/>
      <c r="GHA113" s="845"/>
      <c r="GHB113" s="853"/>
      <c r="GHC113" s="853"/>
      <c r="GHD113" s="964"/>
      <c r="GHE113" s="845"/>
      <c r="GHF113" s="853"/>
      <c r="GHG113" s="853"/>
      <c r="GHH113" s="964"/>
      <c r="GHI113" s="845"/>
      <c r="GHJ113" s="853"/>
      <c r="GHK113" s="853"/>
      <c r="GHL113" s="964"/>
      <c r="GHM113" s="845"/>
      <c r="GHN113" s="853"/>
      <c r="GHO113" s="853"/>
      <c r="GHP113" s="964"/>
      <c r="GHQ113" s="845"/>
      <c r="GHR113" s="853"/>
      <c r="GHS113" s="853"/>
      <c r="GHT113" s="964"/>
      <c r="GHU113" s="845"/>
      <c r="GHV113" s="853"/>
      <c r="GHW113" s="853"/>
      <c r="GHX113" s="964"/>
      <c r="GHY113" s="845"/>
      <c r="GHZ113" s="853"/>
      <c r="GIA113" s="853"/>
      <c r="GIB113" s="964"/>
      <c r="GIC113" s="845"/>
      <c r="GID113" s="853"/>
      <c r="GIE113" s="853"/>
      <c r="GIF113" s="964"/>
      <c r="GIG113" s="845"/>
      <c r="GIH113" s="853"/>
      <c r="GII113" s="853"/>
      <c r="GIJ113" s="964"/>
      <c r="GIK113" s="845"/>
      <c r="GIL113" s="853"/>
      <c r="GIM113" s="853"/>
      <c r="GIN113" s="964"/>
      <c r="GIO113" s="845"/>
      <c r="GIP113" s="853"/>
      <c r="GIQ113" s="853"/>
      <c r="GIR113" s="964"/>
      <c r="GIS113" s="845"/>
      <c r="GIT113" s="853"/>
      <c r="GIU113" s="853"/>
      <c r="GIV113" s="964"/>
      <c r="GIW113" s="845"/>
      <c r="GIX113" s="853"/>
      <c r="GIY113" s="853"/>
      <c r="GIZ113" s="964"/>
      <c r="GJA113" s="845"/>
      <c r="GJB113" s="853"/>
      <c r="GJC113" s="853"/>
      <c r="GJD113" s="964"/>
      <c r="GJE113" s="845"/>
      <c r="GJF113" s="853"/>
      <c r="GJG113" s="853"/>
      <c r="GJH113" s="964"/>
      <c r="GJI113" s="845"/>
      <c r="GJJ113" s="853"/>
      <c r="GJK113" s="853"/>
      <c r="GJL113" s="964"/>
      <c r="GJM113" s="845"/>
      <c r="GJN113" s="853"/>
      <c r="GJO113" s="853"/>
      <c r="GJP113" s="964"/>
      <c r="GJQ113" s="845"/>
      <c r="GJR113" s="853"/>
      <c r="GJS113" s="853"/>
      <c r="GJT113" s="964"/>
      <c r="GJU113" s="845"/>
      <c r="GJV113" s="853"/>
      <c r="GJW113" s="853"/>
      <c r="GJX113" s="964"/>
      <c r="GJY113" s="845"/>
      <c r="GJZ113" s="853"/>
      <c r="GKA113" s="853"/>
      <c r="GKB113" s="964"/>
      <c r="GKC113" s="845"/>
      <c r="GKD113" s="853"/>
      <c r="GKE113" s="853"/>
      <c r="GKF113" s="964"/>
      <c r="GKG113" s="845"/>
      <c r="GKH113" s="853"/>
      <c r="GKI113" s="853"/>
      <c r="GKJ113" s="964"/>
      <c r="GKK113" s="845"/>
      <c r="GKL113" s="853"/>
      <c r="GKM113" s="853"/>
      <c r="GKN113" s="964"/>
      <c r="GKO113" s="845"/>
      <c r="GKP113" s="853"/>
      <c r="GKQ113" s="853"/>
      <c r="GKR113" s="964"/>
      <c r="GKS113" s="845"/>
      <c r="GKT113" s="853"/>
      <c r="GKU113" s="853"/>
      <c r="GKV113" s="964"/>
      <c r="GKW113" s="845"/>
      <c r="GKX113" s="853"/>
      <c r="GKY113" s="853"/>
      <c r="GKZ113" s="964"/>
      <c r="GLA113" s="845"/>
      <c r="GLB113" s="853"/>
      <c r="GLC113" s="853"/>
      <c r="GLD113" s="964"/>
      <c r="GLE113" s="845"/>
      <c r="GLF113" s="853"/>
      <c r="GLG113" s="853"/>
      <c r="GLH113" s="964"/>
      <c r="GLI113" s="845"/>
      <c r="GLJ113" s="853"/>
      <c r="GLK113" s="853"/>
      <c r="GLL113" s="964"/>
      <c r="GLM113" s="845"/>
      <c r="GLN113" s="853"/>
      <c r="GLO113" s="853"/>
      <c r="GLP113" s="964"/>
      <c r="GLQ113" s="845"/>
      <c r="GLR113" s="853"/>
      <c r="GLS113" s="853"/>
      <c r="GLT113" s="964"/>
      <c r="GLU113" s="845"/>
      <c r="GLV113" s="853"/>
      <c r="GLW113" s="853"/>
      <c r="GLX113" s="964"/>
      <c r="GLY113" s="845"/>
      <c r="GLZ113" s="853"/>
      <c r="GMA113" s="853"/>
      <c r="GMB113" s="964"/>
      <c r="GMC113" s="845"/>
      <c r="GMD113" s="853"/>
      <c r="GME113" s="853"/>
      <c r="GMF113" s="964"/>
      <c r="GMG113" s="845"/>
      <c r="GMH113" s="853"/>
      <c r="GMI113" s="853"/>
      <c r="GMJ113" s="964"/>
      <c r="GMK113" s="845"/>
      <c r="GML113" s="853"/>
      <c r="GMM113" s="853"/>
      <c r="GMN113" s="964"/>
      <c r="GMO113" s="845"/>
      <c r="GMP113" s="853"/>
      <c r="GMQ113" s="853"/>
      <c r="GMR113" s="964"/>
      <c r="GMS113" s="845"/>
      <c r="GMT113" s="853"/>
      <c r="GMU113" s="853"/>
      <c r="GMV113" s="964"/>
      <c r="GMW113" s="845"/>
      <c r="GMX113" s="853"/>
      <c r="GMY113" s="853"/>
      <c r="GMZ113" s="964"/>
      <c r="GNA113" s="845"/>
      <c r="GNB113" s="853"/>
      <c r="GNC113" s="853"/>
      <c r="GND113" s="964"/>
      <c r="GNE113" s="845"/>
      <c r="GNF113" s="853"/>
      <c r="GNG113" s="853"/>
      <c r="GNH113" s="964"/>
      <c r="GNI113" s="845"/>
      <c r="GNJ113" s="853"/>
      <c r="GNK113" s="853"/>
      <c r="GNL113" s="964"/>
      <c r="GNM113" s="845"/>
      <c r="GNN113" s="853"/>
      <c r="GNO113" s="853"/>
      <c r="GNP113" s="964"/>
      <c r="GNQ113" s="845"/>
      <c r="GNR113" s="853"/>
      <c r="GNS113" s="853"/>
      <c r="GNT113" s="964"/>
      <c r="GNU113" s="845"/>
      <c r="GNV113" s="853"/>
      <c r="GNW113" s="853"/>
      <c r="GNX113" s="964"/>
      <c r="GNY113" s="845"/>
      <c r="GNZ113" s="853"/>
      <c r="GOA113" s="853"/>
      <c r="GOB113" s="964"/>
      <c r="GOC113" s="845"/>
      <c r="GOD113" s="853"/>
      <c r="GOE113" s="853"/>
      <c r="GOF113" s="964"/>
      <c r="GOG113" s="845"/>
      <c r="GOH113" s="853"/>
      <c r="GOI113" s="853"/>
      <c r="GOJ113" s="964"/>
      <c r="GOK113" s="845"/>
      <c r="GOL113" s="853"/>
      <c r="GOM113" s="853"/>
      <c r="GON113" s="964"/>
      <c r="GOO113" s="845"/>
      <c r="GOP113" s="853"/>
      <c r="GOQ113" s="853"/>
      <c r="GOR113" s="964"/>
      <c r="GOS113" s="845"/>
      <c r="GOT113" s="853"/>
      <c r="GOU113" s="853"/>
      <c r="GOV113" s="964"/>
      <c r="GOW113" s="845"/>
      <c r="GOX113" s="853"/>
      <c r="GOY113" s="853"/>
      <c r="GOZ113" s="964"/>
      <c r="GPA113" s="845"/>
      <c r="GPB113" s="853"/>
      <c r="GPC113" s="853"/>
      <c r="GPD113" s="964"/>
      <c r="GPE113" s="845"/>
      <c r="GPF113" s="853"/>
      <c r="GPG113" s="853"/>
      <c r="GPH113" s="964"/>
      <c r="GPI113" s="845"/>
      <c r="GPJ113" s="853"/>
      <c r="GPK113" s="853"/>
      <c r="GPL113" s="964"/>
      <c r="GPM113" s="845"/>
      <c r="GPN113" s="853"/>
      <c r="GPO113" s="853"/>
      <c r="GPP113" s="964"/>
      <c r="GPQ113" s="845"/>
      <c r="GPR113" s="853"/>
      <c r="GPS113" s="853"/>
      <c r="GPT113" s="964"/>
      <c r="GPU113" s="845"/>
      <c r="GPV113" s="853"/>
      <c r="GPW113" s="853"/>
      <c r="GPX113" s="964"/>
      <c r="GPY113" s="845"/>
      <c r="GPZ113" s="853"/>
      <c r="GQA113" s="853"/>
      <c r="GQB113" s="964"/>
      <c r="GQC113" s="845"/>
      <c r="GQD113" s="853"/>
      <c r="GQE113" s="853"/>
      <c r="GQF113" s="964"/>
      <c r="GQG113" s="845"/>
      <c r="GQH113" s="853"/>
      <c r="GQI113" s="853"/>
      <c r="GQJ113" s="964"/>
      <c r="GQK113" s="845"/>
      <c r="GQL113" s="853"/>
      <c r="GQM113" s="853"/>
      <c r="GQN113" s="964"/>
      <c r="GQO113" s="845"/>
      <c r="GQP113" s="853"/>
      <c r="GQQ113" s="853"/>
      <c r="GQR113" s="964"/>
      <c r="GQS113" s="845"/>
      <c r="GQT113" s="853"/>
      <c r="GQU113" s="853"/>
      <c r="GQV113" s="964"/>
      <c r="GQW113" s="845"/>
      <c r="GQX113" s="853"/>
      <c r="GQY113" s="853"/>
      <c r="GQZ113" s="964"/>
      <c r="GRA113" s="845"/>
      <c r="GRB113" s="853"/>
      <c r="GRC113" s="853"/>
      <c r="GRD113" s="964"/>
      <c r="GRE113" s="845"/>
      <c r="GRF113" s="853"/>
      <c r="GRG113" s="853"/>
      <c r="GRH113" s="964"/>
      <c r="GRI113" s="845"/>
      <c r="GRJ113" s="853"/>
      <c r="GRK113" s="853"/>
      <c r="GRL113" s="964"/>
      <c r="GRM113" s="845"/>
      <c r="GRN113" s="853"/>
      <c r="GRO113" s="853"/>
      <c r="GRP113" s="964"/>
      <c r="GRQ113" s="845"/>
      <c r="GRR113" s="853"/>
      <c r="GRS113" s="853"/>
      <c r="GRT113" s="964"/>
      <c r="GRU113" s="845"/>
      <c r="GRV113" s="853"/>
      <c r="GRW113" s="853"/>
      <c r="GRX113" s="964"/>
      <c r="GRY113" s="845"/>
      <c r="GRZ113" s="853"/>
      <c r="GSA113" s="853"/>
      <c r="GSB113" s="964"/>
      <c r="GSC113" s="845"/>
      <c r="GSD113" s="853"/>
      <c r="GSE113" s="853"/>
      <c r="GSF113" s="964"/>
      <c r="GSG113" s="845"/>
      <c r="GSH113" s="853"/>
      <c r="GSI113" s="853"/>
      <c r="GSJ113" s="964"/>
      <c r="GSK113" s="845"/>
      <c r="GSL113" s="853"/>
      <c r="GSM113" s="853"/>
      <c r="GSN113" s="964"/>
      <c r="GSO113" s="845"/>
      <c r="GSP113" s="853"/>
      <c r="GSQ113" s="853"/>
      <c r="GSR113" s="964"/>
      <c r="GSS113" s="845"/>
      <c r="GST113" s="853"/>
      <c r="GSU113" s="853"/>
      <c r="GSV113" s="964"/>
      <c r="GSW113" s="845"/>
      <c r="GSX113" s="853"/>
      <c r="GSY113" s="853"/>
      <c r="GSZ113" s="964"/>
      <c r="GTA113" s="845"/>
      <c r="GTB113" s="853"/>
      <c r="GTC113" s="853"/>
      <c r="GTD113" s="964"/>
      <c r="GTE113" s="845"/>
      <c r="GTF113" s="853"/>
      <c r="GTG113" s="853"/>
      <c r="GTH113" s="964"/>
      <c r="GTI113" s="845"/>
      <c r="GTJ113" s="853"/>
      <c r="GTK113" s="853"/>
      <c r="GTL113" s="964"/>
      <c r="GTM113" s="845"/>
      <c r="GTN113" s="853"/>
      <c r="GTO113" s="853"/>
      <c r="GTP113" s="964"/>
      <c r="GTQ113" s="845"/>
      <c r="GTR113" s="853"/>
      <c r="GTS113" s="853"/>
      <c r="GTT113" s="964"/>
      <c r="GTU113" s="845"/>
      <c r="GTV113" s="853"/>
      <c r="GTW113" s="853"/>
      <c r="GTX113" s="964"/>
      <c r="GTY113" s="845"/>
      <c r="GTZ113" s="853"/>
      <c r="GUA113" s="853"/>
      <c r="GUB113" s="964"/>
      <c r="GUC113" s="845"/>
      <c r="GUD113" s="853"/>
      <c r="GUE113" s="853"/>
      <c r="GUF113" s="964"/>
      <c r="GUG113" s="845"/>
      <c r="GUH113" s="853"/>
      <c r="GUI113" s="853"/>
      <c r="GUJ113" s="964"/>
      <c r="GUK113" s="845"/>
      <c r="GUL113" s="853"/>
      <c r="GUM113" s="853"/>
      <c r="GUN113" s="964"/>
      <c r="GUO113" s="845"/>
      <c r="GUP113" s="853"/>
      <c r="GUQ113" s="853"/>
      <c r="GUR113" s="964"/>
      <c r="GUS113" s="845"/>
      <c r="GUT113" s="853"/>
      <c r="GUU113" s="853"/>
      <c r="GUV113" s="964"/>
      <c r="GUW113" s="845"/>
      <c r="GUX113" s="853"/>
      <c r="GUY113" s="853"/>
      <c r="GUZ113" s="964"/>
      <c r="GVA113" s="845"/>
      <c r="GVB113" s="853"/>
      <c r="GVC113" s="853"/>
      <c r="GVD113" s="964"/>
      <c r="GVE113" s="845"/>
      <c r="GVF113" s="853"/>
      <c r="GVG113" s="853"/>
      <c r="GVH113" s="964"/>
      <c r="GVI113" s="845"/>
      <c r="GVJ113" s="853"/>
      <c r="GVK113" s="853"/>
      <c r="GVL113" s="964"/>
      <c r="GVM113" s="845"/>
      <c r="GVN113" s="853"/>
      <c r="GVO113" s="853"/>
      <c r="GVP113" s="964"/>
      <c r="GVQ113" s="845"/>
      <c r="GVR113" s="853"/>
      <c r="GVS113" s="853"/>
      <c r="GVT113" s="964"/>
      <c r="GVU113" s="845"/>
      <c r="GVV113" s="853"/>
      <c r="GVW113" s="853"/>
      <c r="GVX113" s="964"/>
      <c r="GVY113" s="845"/>
      <c r="GVZ113" s="853"/>
      <c r="GWA113" s="853"/>
      <c r="GWB113" s="964"/>
      <c r="GWC113" s="845"/>
      <c r="GWD113" s="853"/>
      <c r="GWE113" s="853"/>
      <c r="GWF113" s="964"/>
      <c r="GWG113" s="845"/>
      <c r="GWH113" s="853"/>
      <c r="GWI113" s="853"/>
      <c r="GWJ113" s="964"/>
      <c r="GWK113" s="845"/>
      <c r="GWL113" s="853"/>
      <c r="GWM113" s="853"/>
      <c r="GWN113" s="964"/>
      <c r="GWO113" s="845"/>
      <c r="GWP113" s="853"/>
      <c r="GWQ113" s="853"/>
      <c r="GWR113" s="964"/>
      <c r="GWS113" s="845"/>
      <c r="GWT113" s="853"/>
      <c r="GWU113" s="853"/>
      <c r="GWV113" s="964"/>
      <c r="GWW113" s="845"/>
      <c r="GWX113" s="853"/>
      <c r="GWY113" s="853"/>
      <c r="GWZ113" s="964"/>
      <c r="GXA113" s="845"/>
      <c r="GXB113" s="853"/>
      <c r="GXC113" s="853"/>
      <c r="GXD113" s="964"/>
      <c r="GXE113" s="845"/>
      <c r="GXF113" s="853"/>
      <c r="GXG113" s="853"/>
      <c r="GXH113" s="964"/>
      <c r="GXI113" s="845"/>
      <c r="GXJ113" s="853"/>
      <c r="GXK113" s="853"/>
      <c r="GXL113" s="964"/>
      <c r="GXM113" s="845"/>
      <c r="GXN113" s="853"/>
      <c r="GXO113" s="853"/>
      <c r="GXP113" s="964"/>
      <c r="GXQ113" s="845"/>
      <c r="GXR113" s="853"/>
      <c r="GXS113" s="853"/>
      <c r="GXT113" s="964"/>
      <c r="GXU113" s="845"/>
      <c r="GXV113" s="853"/>
      <c r="GXW113" s="853"/>
      <c r="GXX113" s="964"/>
      <c r="GXY113" s="845"/>
      <c r="GXZ113" s="853"/>
      <c r="GYA113" s="853"/>
      <c r="GYB113" s="964"/>
      <c r="GYC113" s="845"/>
      <c r="GYD113" s="853"/>
      <c r="GYE113" s="853"/>
      <c r="GYF113" s="964"/>
      <c r="GYG113" s="845"/>
      <c r="GYH113" s="853"/>
      <c r="GYI113" s="853"/>
      <c r="GYJ113" s="964"/>
      <c r="GYK113" s="845"/>
      <c r="GYL113" s="853"/>
      <c r="GYM113" s="853"/>
      <c r="GYN113" s="964"/>
      <c r="GYO113" s="845"/>
      <c r="GYP113" s="853"/>
      <c r="GYQ113" s="853"/>
      <c r="GYR113" s="964"/>
      <c r="GYS113" s="845"/>
      <c r="GYT113" s="853"/>
      <c r="GYU113" s="853"/>
      <c r="GYV113" s="964"/>
      <c r="GYW113" s="845"/>
      <c r="GYX113" s="853"/>
      <c r="GYY113" s="853"/>
      <c r="GYZ113" s="964"/>
      <c r="GZA113" s="845"/>
      <c r="GZB113" s="853"/>
      <c r="GZC113" s="853"/>
      <c r="GZD113" s="964"/>
      <c r="GZE113" s="845"/>
      <c r="GZF113" s="853"/>
      <c r="GZG113" s="853"/>
      <c r="GZH113" s="964"/>
      <c r="GZI113" s="845"/>
      <c r="GZJ113" s="853"/>
      <c r="GZK113" s="853"/>
      <c r="GZL113" s="964"/>
      <c r="GZM113" s="845"/>
      <c r="GZN113" s="853"/>
      <c r="GZO113" s="853"/>
      <c r="GZP113" s="964"/>
      <c r="GZQ113" s="845"/>
      <c r="GZR113" s="853"/>
      <c r="GZS113" s="853"/>
      <c r="GZT113" s="964"/>
      <c r="GZU113" s="845"/>
      <c r="GZV113" s="853"/>
      <c r="GZW113" s="853"/>
      <c r="GZX113" s="964"/>
      <c r="GZY113" s="845"/>
      <c r="GZZ113" s="853"/>
      <c r="HAA113" s="853"/>
      <c r="HAB113" s="964"/>
      <c r="HAC113" s="845"/>
      <c r="HAD113" s="853"/>
      <c r="HAE113" s="853"/>
      <c r="HAF113" s="964"/>
      <c r="HAG113" s="845"/>
      <c r="HAH113" s="853"/>
      <c r="HAI113" s="853"/>
      <c r="HAJ113" s="964"/>
      <c r="HAK113" s="845"/>
      <c r="HAL113" s="853"/>
      <c r="HAM113" s="853"/>
      <c r="HAN113" s="964"/>
      <c r="HAO113" s="845"/>
      <c r="HAP113" s="853"/>
      <c r="HAQ113" s="853"/>
      <c r="HAR113" s="964"/>
      <c r="HAS113" s="845"/>
      <c r="HAT113" s="853"/>
      <c r="HAU113" s="853"/>
      <c r="HAV113" s="964"/>
      <c r="HAW113" s="845"/>
      <c r="HAX113" s="853"/>
      <c r="HAY113" s="853"/>
      <c r="HAZ113" s="964"/>
      <c r="HBA113" s="845"/>
      <c r="HBB113" s="853"/>
      <c r="HBC113" s="853"/>
      <c r="HBD113" s="964"/>
      <c r="HBE113" s="845"/>
      <c r="HBF113" s="853"/>
      <c r="HBG113" s="853"/>
      <c r="HBH113" s="964"/>
      <c r="HBI113" s="845"/>
      <c r="HBJ113" s="853"/>
      <c r="HBK113" s="853"/>
      <c r="HBL113" s="964"/>
      <c r="HBM113" s="845"/>
      <c r="HBN113" s="853"/>
      <c r="HBO113" s="853"/>
      <c r="HBP113" s="964"/>
      <c r="HBQ113" s="845"/>
      <c r="HBR113" s="853"/>
      <c r="HBS113" s="853"/>
      <c r="HBT113" s="964"/>
      <c r="HBU113" s="845"/>
      <c r="HBV113" s="853"/>
      <c r="HBW113" s="853"/>
      <c r="HBX113" s="964"/>
      <c r="HBY113" s="845"/>
      <c r="HBZ113" s="853"/>
      <c r="HCA113" s="853"/>
      <c r="HCB113" s="964"/>
      <c r="HCC113" s="845"/>
      <c r="HCD113" s="853"/>
      <c r="HCE113" s="853"/>
      <c r="HCF113" s="964"/>
      <c r="HCG113" s="845"/>
      <c r="HCH113" s="853"/>
      <c r="HCI113" s="853"/>
      <c r="HCJ113" s="964"/>
      <c r="HCK113" s="845"/>
      <c r="HCL113" s="853"/>
      <c r="HCM113" s="853"/>
      <c r="HCN113" s="964"/>
      <c r="HCO113" s="845"/>
      <c r="HCP113" s="853"/>
      <c r="HCQ113" s="853"/>
      <c r="HCR113" s="964"/>
      <c r="HCS113" s="845"/>
      <c r="HCT113" s="853"/>
      <c r="HCU113" s="853"/>
      <c r="HCV113" s="964"/>
      <c r="HCW113" s="845"/>
      <c r="HCX113" s="853"/>
      <c r="HCY113" s="853"/>
      <c r="HCZ113" s="964"/>
      <c r="HDA113" s="845"/>
      <c r="HDB113" s="853"/>
      <c r="HDC113" s="853"/>
      <c r="HDD113" s="964"/>
      <c r="HDE113" s="845"/>
      <c r="HDF113" s="853"/>
      <c r="HDG113" s="853"/>
      <c r="HDH113" s="964"/>
      <c r="HDI113" s="845"/>
      <c r="HDJ113" s="853"/>
      <c r="HDK113" s="853"/>
      <c r="HDL113" s="964"/>
      <c r="HDM113" s="845"/>
      <c r="HDN113" s="853"/>
      <c r="HDO113" s="853"/>
      <c r="HDP113" s="964"/>
      <c r="HDQ113" s="845"/>
      <c r="HDR113" s="853"/>
      <c r="HDS113" s="853"/>
      <c r="HDT113" s="964"/>
      <c r="HDU113" s="845"/>
      <c r="HDV113" s="853"/>
      <c r="HDW113" s="853"/>
      <c r="HDX113" s="964"/>
      <c r="HDY113" s="845"/>
      <c r="HDZ113" s="853"/>
      <c r="HEA113" s="853"/>
      <c r="HEB113" s="964"/>
      <c r="HEC113" s="845"/>
      <c r="HED113" s="853"/>
      <c r="HEE113" s="853"/>
      <c r="HEF113" s="964"/>
      <c r="HEG113" s="845"/>
      <c r="HEH113" s="853"/>
      <c r="HEI113" s="853"/>
      <c r="HEJ113" s="964"/>
      <c r="HEK113" s="845"/>
      <c r="HEL113" s="853"/>
      <c r="HEM113" s="853"/>
      <c r="HEN113" s="964"/>
      <c r="HEO113" s="845"/>
      <c r="HEP113" s="853"/>
      <c r="HEQ113" s="853"/>
      <c r="HER113" s="964"/>
      <c r="HES113" s="845"/>
      <c r="HET113" s="853"/>
      <c r="HEU113" s="853"/>
      <c r="HEV113" s="964"/>
      <c r="HEW113" s="845"/>
      <c r="HEX113" s="853"/>
      <c r="HEY113" s="853"/>
      <c r="HEZ113" s="964"/>
      <c r="HFA113" s="845"/>
      <c r="HFB113" s="853"/>
      <c r="HFC113" s="853"/>
      <c r="HFD113" s="964"/>
      <c r="HFE113" s="845"/>
      <c r="HFF113" s="853"/>
      <c r="HFG113" s="853"/>
      <c r="HFH113" s="964"/>
      <c r="HFI113" s="845"/>
      <c r="HFJ113" s="853"/>
      <c r="HFK113" s="853"/>
      <c r="HFL113" s="964"/>
      <c r="HFM113" s="845"/>
      <c r="HFN113" s="853"/>
      <c r="HFO113" s="853"/>
      <c r="HFP113" s="964"/>
      <c r="HFQ113" s="845"/>
      <c r="HFR113" s="853"/>
      <c r="HFS113" s="853"/>
      <c r="HFT113" s="964"/>
      <c r="HFU113" s="845"/>
      <c r="HFV113" s="853"/>
      <c r="HFW113" s="853"/>
      <c r="HFX113" s="964"/>
      <c r="HFY113" s="845"/>
      <c r="HFZ113" s="853"/>
      <c r="HGA113" s="853"/>
      <c r="HGB113" s="964"/>
      <c r="HGC113" s="845"/>
      <c r="HGD113" s="853"/>
      <c r="HGE113" s="853"/>
      <c r="HGF113" s="964"/>
      <c r="HGG113" s="845"/>
      <c r="HGH113" s="853"/>
      <c r="HGI113" s="853"/>
      <c r="HGJ113" s="964"/>
      <c r="HGK113" s="845"/>
      <c r="HGL113" s="853"/>
      <c r="HGM113" s="853"/>
      <c r="HGN113" s="964"/>
      <c r="HGO113" s="845"/>
      <c r="HGP113" s="853"/>
      <c r="HGQ113" s="853"/>
      <c r="HGR113" s="964"/>
      <c r="HGS113" s="845"/>
      <c r="HGT113" s="853"/>
      <c r="HGU113" s="853"/>
      <c r="HGV113" s="964"/>
      <c r="HGW113" s="845"/>
      <c r="HGX113" s="853"/>
      <c r="HGY113" s="853"/>
      <c r="HGZ113" s="964"/>
      <c r="HHA113" s="845"/>
      <c r="HHB113" s="853"/>
      <c r="HHC113" s="853"/>
      <c r="HHD113" s="964"/>
      <c r="HHE113" s="845"/>
      <c r="HHF113" s="853"/>
      <c r="HHG113" s="853"/>
      <c r="HHH113" s="964"/>
      <c r="HHI113" s="845"/>
      <c r="HHJ113" s="853"/>
      <c r="HHK113" s="853"/>
      <c r="HHL113" s="964"/>
      <c r="HHM113" s="845"/>
      <c r="HHN113" s="853"/>
      <c r="HHO113" s="853"/>
      <c r="HHP113" s="964"/>
      <c r="HHQ113" s="845"/>
      <c r="HHR113" s="853"/>
      <c r="HHS113" s="853"/>
      <c r="HHT113" s="964"/>
      <c r="HHU113" s="845"/>
      <c r="HHV113" s="853"/>
      <c r="HHW113" s="853"/>
      <c r="HHX113" s="964"/>
      <c r="HHY113" s="845"/>
      <c r="HHZ113" s="853"/>
      <c r="HIA113" s="853"/>
      <c r="HIB113" s="964"/>
      <c r="HIC113" s="845"/>
      <c r="HID113" s="853"/>
      <c r="HIE113" s="853"/>
      <c r="HIF113" s="964"/>
      <c r="HIG113" s="845"/>
      <c r="HIH113" s="853"/>
      <c r="HII113" s="853"/>
      <c r="HIJ113" s="964"/>
      <c r="HIK113" s="845"/>
      <c r="HIL113" s="853"/>
      <c r="HIM113" s="853"/>
      <c r="HIN113" s="964"/>
      <c r="HIO113" s="845"/>
      <c r="HIP113" s="853"/>
      <c r="HIQ113" s="853"/>
      <c r="HIR113" s="964"/>
      <c r="HIS113" s="845"/>
      <c r="HIT113" s="853"/>
      <c r="HIU113" s="853"/>
      <c r="HIV113" s="964"/>
      <c r="HIW113" s="845"/>
      <c r="HIX113" s="853"/>
      <c r="HIY113" s="853"/>
      <c r="HIZ113" s="964"/>
      <c r="HJA113" s="845"/>
      <c r="HJB113" s="853"/>
      <c r="HJC113" s="853"/>
      <c r="HJD113" s="964"/>
      <c r="HJE113" s="845"/>
      <c r="HJF113" s="853"/>
      <c r="HJG113" s="853"/>
      <c r="HJH113" s="964"/>
      <c r="HJI113" s="845"/>
      <c r="HJJ113" s="853"/>
      <c r="HJK113" s="853"/>
      <c r="HJL113" s="964"/>
      <c r="HJM113" s="845"/>
      <c r="HJN113" s="853"/>
      <c r="HJO113" s="853"/>
      <c r="HJP113" s="964"/>
      <c r="HJQ113" s="845"/>
      <c r="HJR113" s="853"/>
      <c r="HJS113" s="853"/>
      <c r="HJT113" s="964"/>
      <c r="HJU113" s="845"/>
      <c r="HJV113" s="853"/>
      <c r="HJW113" s="853"/>
      <c r="HJX113" s="964"/>
      <c r="HJY113" s="845"/>
      <c r="HJZ113" s="853"/>
      <c r="HKA113" s="853"/>
      <c r="HKB113" s="964"/>
      <c r="HKC113" s="845"/>
      <c r="HKD113" s="853"/>
      <c r="HKE113" s="853"/>
      <c r="HKF113" s="964"/>
      <c r="HKG113" s="845"/>
      <c r="HKH113" s="853"/>
      <c r="HKI113" s="853"/>
      <c r="HKJ113" s="964"/>
      <c r="HKK113" s="845"/>
      <c r="HKL113" s="853"/>
      <c r="HKM113" s="853"/>
      <c r="HKN113" s="964"/>
      <c r="HKO113" s="845"/>
      <c r="HKP113" s="853"/>
      <c r="HKQ113" s="853"/>
      <c r="HKR113" s="964"/>
      <c r="HKS113" s="845"/>
      <c r="HKT113" s="853"/>
      <c r="HKU113" s="853"/>
      <c r="HKV113" s="964"/>
      <c r="HKW113" s="845"/>
      <c r="HKX113" s="853"/>
      <c r="HKY113" s="853"/>
      <c r="HKZ113" s="964"/>
      <c r="HLA113" s="845"/>
      <c r="HLB113" s="853"/>
      <c r="HLC113" s="853"/>
      <c r="HLD113" s="964"/>
      <c r="HLE113" s="845"/>
      <c r="HLF113" s="853"/>
      <c r="HLG113" s="853"/>
      <c r="HLH113" s="964"/>
      <c r="HLI113" s="845"/>
      <c r="HLJ113" s="853"/>
      <c r="HLK113" s="853"/>
      <c r="HLL113" s="964"/>
      <c r="HLM113" s="845"/>
      <c r="HLN113" s="853"/>
      <c r="HLO113" s="853"/>
      <c r="HLP113" s="964"/>
      <c r="HLQ113" s="845"/>
      <c r="HLR113" s="853"/>
      <c r="HLS113" s="853"/>
      <c r="HLT113" s="964"/>
      <c r="HLU113" s="845"/>
      <c r="HLV113" s="853"/>
      <c r="HLW113" s="853"/>
      <c r="HLX113" s="964"/>
      <c r="HLY113" s="845"/>
      <c r="HLZ113" s="853"/>
      <c r="HMA113" s="853"/>
      <c r="HMB113" s="964"/>
      <c r="HMC113" s="845"/>
      <c r="HMD113" s="853"/>
      <c r="HME113" s="853"/>
      <c r="HMF113" s="964"/>
      <c r="HMG113" s="845"/>
      <c r="HMH113" s="853"/>
      <c r="HMI113" s="853"/>
      <c r="HMJ113" s="964"/>
      <c r="HMK113" s="845"/>
      <c r="HML113" s="853"/>
      <c r="HMM113" s="853"/>
      <c r="HMN113" s="964"/>
      <c r="HMO113" s="845"/>
      <c r="HMP113" s="853"/>
      <c r="HMQ113" s="853"/>
      <c r="HMR113" s="964"/>
      <c r="HMS113" s="845"/>
      <c r="HMT113" s="853"/>
      <c r="HMU113" s="853"/>
      <c r="HMV113" s="964"/>
      <c r="HMW113" s="845"/>
      <c r="HMX113" s="853"/>
      <c r="HMY113" s="853"/>
      <c r="HMZ113" s="964"/>
      <c r="HNA113" s="845"/>
      <c r="HNB113" s="853"/>
      <c r="HNC113" s="853"/>
      <c r="HND113" s="964"/>
      <c r="HNE113" s="845"/>
      <c r="HNF113" s="853"/>
      <c r="HNG113" s="853"/>
      <c r="HNH113" s="964"/>
      <c r="HNI113" s="845"/>
      <c r="HNJ113" s="853"/>
      <c r="HNK113" s="853"/>
      <c r="HNL113" s="964"/>
      <c r="HNM113" s="845"/>
      <c r="HNN113" s="853"/>
      <c r="HNO113" s="853"/>
      <c r="HNP113" s="964"/>
      <c r="HNQ113" s="845"/>
      <c r="HNR113" s="853"/>
      <c r="HNS113" s="853"/>
      <c r="HNT113" s="964"/>
      <c r="HNU113" s="845"/>
      <c r="HNV113" s="853"/>
      <c r="HNW113" s="853"/>
      <c r="HNX113" s="964"/>
      <c r="HNY113" s="845"/>
      <c r="HNZ113" s="853"/>
      <c r="HOA113" s="853"/>
      <c r="HOB113" s="964"/>
      <c r="HOC113" s="845"/>
      <c r="HOD113" s="853"/>
      <c r="HOE113" s="853"/>
      <c r="HOF113" s="964"/>
      <c r="HOG113" s="845"/>
      <c r="HOH113" s="853"/>
      <c r="HOI113" s="853"/>
      <c r="HOJ113" s="964"/>
      <c r="HOK113" s="845"/>
      <c r="HOL113" s="853"/>
      <c r="HOM113" s="853"/>
      <c r="HON113" s="964"/>
      <c r="HOO113" s="845"/>
      <c r="HOP113" s="853"/>
      <c r="HOQ113" s="853"/>
      <c r="HOR113" s="964"/>
      <c r="HOS113" s="845"/>
      <c r="HOT113" s="853"/>
      <c r="HOU113" s="853"/>
      <c r="HOV113" s="964"/>
      <c r="HOW113" s="845"/>
      <c r="HOX113" s="853"/>
      <c r="HOY113" s="853"/>
      <c r="HOZ113" s="964"/>
      <c r="HPA113" s="845"/>
      <c r="HPB113" s="853"/>
      <c r="HPC113" s="853"/>
      <c r="HPD113" s="964"/>
      <c r="HPE113" s="845"/>
      <c r="HPF113" s="853"/>
      <c r="HPG113" s="853"/>
      <c r="HPH113" s="964"/>
      <c r="HPI113" s="845"/>
      <c r="HPJ113" s="853"/>
      <c r="HPK113" s="853"/>
      <c r="HPL113" s="964"/>
      <c r="HPM113" s="845"/>
      <c r="HPN113" s="853"/>
      <c r="HPO113" s="853"/>
      <c r="HPP113" s="964"/>
      <c r="HPQ113" s="845"/>
      <c r="HPR113" s="853"/>
      <c r="HPS113" s="853"/>
      <c r="HPT113" s="964"/>
      <c r="HPU113" s="845"/>
      <c r="HPV113" s="853"/>
      <c r="HPW113" s="853"/>
      <c r="HPX113" s="964"/>
      <c r="HPY113" s="845"/>
      <c r="HPZ113" s="853"/>
      <c r="HQA113" s="853"/>
      <c r="HQB113" s="964"/>
      <c r="HQC113" s="845"/>
      <c r="HQD113" s="853"/>
      <c r="HQE113" s="853"/>
      <c r="HQF113" s="964"/>
      <c r="HQG113" s="845"/>
      <c r="HQH113" s="853"/>
      <c r="HQI113" s="853"/>
      <c r="HQJ113" s="964"/>
      <c r="HQK113" s="845"/>
      <c r="HQL113" s="853"/>
      <c r="HQM113" s="853"/>
      <c r="HQN113" s="964"/>
      <c r="HQO113" s="845"/>
      <c r="HQP113" s="853"/>
      <c r="HQQ113" s="853"/>
      <c r="HQR113" s="964"/>
      <c r="HQS113" s="845"/>
      <c r="HQT113" s="853"/>
      <c r="HQU113" s="853"/>
      <c r="HQV113" s="964"/>
      <c r="HQW113" s="845"/>
      <c r="HQX113" s="853"/>
      <c r="HQY113" s="853"/>
      <c r="HQZ113" s="964"/>
      <c r="HRA113" s="845"/>
      <c r="HRB113" s="853"/>
      <c r="HRC113" s="853"/>
      <c r="HRD113" s="964"/>
      <c r="HRE113" s="845"/>
      <c r="HRF113" s="853"/>
      <c r="HRG113" s="853"/>
      <c r="HRH113" s="964"/>
      <c r="HRI113" s="845"/>
      <c r="HRJ113" s="853"/>
      <c r="HRK113" s="853"/>
      <c r="HRL113" s="964"/>
      <c r="HRM113" s="845"/>
      <c r="HRN113" s="853"/>
      <c r="HRO113" s="853"/>
      <c r="HRP113" s="964"/>
      <c r="HRQ113" s="845"/>
      <c r="HRR113" s="853"/>
      <c r="HRS113" s="853"/>
      <c r="HRT113" s="964"/>
      <c r="HRU113" s="845"/>
      <c r="HRV113" s="853"/>
      <c r="HRW113" s="853"/>
      <c r="HRX113" s="964"/>
      <c r="HRY113" s="845"/>
      <c r="HRZ113" s="853"/>
      <c r="HSA113" s="853"/>
      <c r="HSB113" s="964"/>
      <c r="HSC113" s="845"/>
      <c r="HSD113" s="853"/>
      <c r="HSE113" s="853"/>
      <c r="HSF113" s="964"/>
      <c r="HSG113" s="845"/>
      <c r="HSH113" s="853"/>
      <c r="HSI113" s="853"/>
      <c r="HSJ113" s="964"/>
      <c r="HSK113" s="845"/>
      <c r="HSL113" s="853"/>
      <c r="HSM113" s="853"/>
      <c r="HSN113" s="964"/>
      <c r="HSO113" s="845"/>
      <c r="HSP113" s="853"/>
      <c r="HSQ113" s="853"/>
      <c r="HSR113" s="964"/>
      <c r="HSS113" s="845"/>
      <c r="HST113" s="853"/>
      <c r="HSU113" s="853"/>
      <c r="HSV113" s="964"/>
      <c r="HSW113" s="845"/>
      <c r="HSX113" s="853"/>
      <c r="HSY113" s="853"/>
      <c r="HSZ113" s="964"/>
      <c r="HTA113" s="845"/>
      <c r="HTB113" s="853"/>
      <c r="HTC113" s="853"/>
      <c r="HTD113" s="964"/>
      <c r="HTE113" s="845"/>
      <c r="HTF113" s="853"/>
      <c r="HTG113" s="853"/>
      <c r="HTH113" s="964"/>
      <c r="HTI113" s="845"/>
      <c r="HTJ113" s="853"/>
      <c r="HTK113" s="853"/>
      <c r="HTL113" s="964"/>
      <c r="HTM113" s="845"/>
      <c r="HTN113" s="853"/>
      <c r="HTO113" s="853"/>
      <c r="HTP113" s="964"/>
      <c r="HTQ113" s="845"/>
      <c r="HTR113" s="853"/>
      <c r="HTS113" s="853"/>
      <c r="HTT113" s="964"/>
      <c r="HTU113" s="845"/>
      <c r="HTV113" s="853"/>
      <c r="HTW113" s="853"/>
      <c r="HTX113" s="964"/>
      <c r="HTY113" s="845"/>
      <c r="HTZ113" s="853"/>
      <c r="HUA113" s="853"/>
      <c r="HUB113" s="964"/>
      <c r="HUC113" s="845"/>
      <c r="HUD113" s="853"/>
      <c r="HUE113" s="853"/>
      <c r="HUF113" s="964"/>
      <c r="HUG113" s="845"/>
      <c r="HUH113" s="853"/>
      <c r="HUI113" s="853"/>
      <c r="HUJ113" s="964"/>
      <c r="HUK113" s="845"/>
      <c r="HUL113" s="853"/>
      <c r="HUM113" s="853"/>
      <c r="HUN113" s="964"/>
      <c r="HUO113" s="845"/>
      <c r="HUP113" s="853"/>
      <c r="HUQ113" s="853"/>
      <c r="HUR113" s="964"/>
      <c r="HUS113" s="845"/>
      <c r="HUT113" s="853"/>
      <c r="HUU113" s="853"/>
      <c r="HUV113" s="964"/>
      <c r="HUW113" s="845"/>
      <c r="HUX113" s="853"/>
      <c r="HUY113" s="853"/>
      <c r="HUZ113" s="964"/>
      <c r="HVA113" s="845"/>
      <c r="HVB113" s="853"/>
      <c r="HVC113" s="853"/>
      <c r="HVD113" s="964"/>
      <c r="HVE113" s="845"/>
      <c r="HVF113" s="853"/>
      <c r="HVG113" s="853"/>
      <c r="HVH113" s="964"/>
      <c r="HVI113" s="845"/>
      <c r="HVJ113" s="853"/>
      <c r="HVK113" s="853"/>
      <c r="HVL113" s="964"/>
      <c r="HVM113" s="845"/>
      <c r="HVN113" s="853"/>
      <c r="HVO113" s="853"/>
      <c r="HVP113" s="964"/>
      <c r="HVQ113" s="845"/>
      <c r="HVR113" s="853"/>
      <c r="HVS113" s="853"/>
      <c r="HVT113" s="964"/>
      <c r="HVU113" s="845"/>
      <c r="HVV113" s="853"/>
      <c r="HVW113" s="853"/>
      <c r="HVX113" s="964"/>
      <c r="HVY113" s="845"/>
      <c r="HVZ113" s="853"/>
      <c r="HWA113" s="853"/>
      <c r="HWB113" s="964"/>
      <c r="HWC113" s="845"/>
      <c r="HWD113" s="853"/>
      <c r="HWE113" s="853"/>
      <c r="HWF113" s="964"/>
      <c r="HWG113" s="845"/>
      <c r="HWH113" s="853"/>
      <c r="HWI113" s="853"/>
      <c r="HWJ113" s="964"/>
      <c r="HWK113" s="845"/>
      <c r="HWL113" s="853"/>
      <c r="HWM113" s="853"/>
      <c r="HWN113" s="964"/>
      <c r="HWO113" s="845"/>
      <c r="HWP113" s="853"/>
      <c r="HWQ113" s="853"/>
      <c r="HWR113" s="964"/>
      <c r="HWS113" s="845"/>
      <c r="HWT113" s="853"/>
      <c r="HWU113" s="853"/>
      <c r="HWV113" s="964"/>
      <c r="HWW113" s="845"/>
      <c r="HWX113" s="853"/>
      <c r="HWY113" s="853"/>
      <c r="HWZ113" s="964"/>
      <c r="HXA113" s="845"/>
      <c r="HXB113" s="853"/>
      <c r="HXC113" s="853"/>
      <c r="HXD113" s="964"/>
      <c r="HXE113" s="845"/>
      <c r="HXF113" s="853"/>
      <c r="HXG113" s="853"/>
      <c r="HXH113" s="964"/>
      <c r="HXI113" s="845"/>
      <c r="HXJ113" s="853"/>
      <c r="HXK113" s="853"/>
      <c r="HXL113" s="964"/>
      <c r="HXM113" s="845"/>
      <c r="HXN113" s="853"/>
      <c r="HXO113" s="853"/>
      <c r="HXP113" s="964"/>
      <c r="HXQ113" s="845"/>
      <c r="HXR113" s="853"/>
      <c r="HXS113" s="853"/>
      <c r="HXT113" s="964"/>
      <c r="HXU113" s="845"/>
      <c r="HXV113" s="853"/>
      <c r="HXW113" s="853"/>
      <c r="HXX113" s="964"/>
      <c r="HXY113" s="845"/>
      <c r="HXZ113" s="853"/>
      <c r="HYA113" s="853"/>
      <c r="HYB113" s="964"/>
      <c r="HYC113" s="845"/>
      <c r="HYD113" s="853"/>
      <c r="HYE113" s="853"/>
      <c r="HYF113" s="964"/>
      <c r="HYG113" s="845"/>
      <c r="HYH113" s="853"/>
      <c r="HYI113" s="853"/>
      <c r="HYJ113" s="964"/>
      <c r="HYK113" s="845"/>
      <c r="HYL113" s="853"/>
      <c r="HYM113" s="853"/>
      <c r="HYN113" s="964"/>
      <c r="HYO113" s="845"/>
      <c r="HYP113" s="853"/>
      <c r="HYQ113" s="853"/>
      <c r="HYR113" s="964"/>
      <c r="HYS113" s="845"/>
      <c r="HYT113" s="853"/>
      <c r="HYU113" s="853"/>
      <c r="HYV113" s="964"/>
      <c r="HYW113" s="845"/>
      <c r="HYX113" s="853"/>
      <c r="HYY113" s="853"/>
      <c r="HYZ113" s="964"/>
      <c r="HZA113" s="845"/>
      <c r="HZB113" s="853"/>
      <c r="HZC113" s="853"/>
      <c r="HZD113" s="964"/>
      <c r="HZE113" s="845"/>
      <c r="HZF113" s="853"/>
      <c r="HZG113" s="853"/>
      <c r="HZH113" s="964"/>
      <c r="HZI113" s="845"/>
      <c r="HZJ113" s="853"/>
      <c r="HZK113" s="853"/>
      <c r="HZL113" s="964"/>
      <c r="HZM113" s="845"/>
      <c r="HZN113" s="853"/>
      <c r="HZO113" s="853"/>
      <c r="HZP113" s="964"/>
      <c r="HZQ113" s="845"/>
      <c r="HZR113" s="853"/>
      <c r="HZS113" s="853"/>
      <c r="HZT113" s="964"/>
      <c r="HZU113" s="845"/>
      <c r="HZV113" s="853"/>
      <c r="HZW113" s="853"/>
      <c r="HZX113" s="964"/>
      <c r="HZY113" s="845"/>
      <c r="HZZ113" s="853"/>
      <c r="IAA113" s="853"/>
      <c r="IAB113" s="964"/>
      <c r="IAC113" s="845"/>
      <c r="IAD113" s="853"/>
      <c r="IAE113" s="853"/>
      <c r="IAF113" s="964"/>
      <c r="IAG113" s="845"/>
      <c r="IAH113" s="853"/>
      <c r="IAI113" s="853"/>
      <c r="IAJ113" s="964"/>
      <c r="IAK113" s="845"/>
      <c r="IAL113" s="853"/>
      <c r="IAM113" s="853"/>
      <c r="IAN113" s="964"/>
      <c r="IAO113" s="845"/>
      <c r="IAP113" s="853"/>
      <c r="IAQ113" s="853"/>
      <c r="IAR113" s="964"/>
      <c r="IAS113" s="845"/>
      <c r="IAT113" s="853"/>
      <c r="IAU113" s="853"/>
      <c r="IAV113" s="964"/>
      <c r="IAW113" s="845"/>
      <c r="IAX113" s="853"/>
      <c r="IAY113" s="853"/>
      <c r="IAZ113" s="964"/>
      <c r="IBA113" s="845"/>
      <c r="IBB113" s="853"/>
      <c r="IBC113" s="853"/>
      <c r="IBD113" s="964"/>
      <c r="IBE113" s="845"/>
      <c r="IBF113" s="853"/>
      <c r="IBG113" s="853"/>
      <c r="IBH113" s="964"/>
      <c r="IBI113" s="845"/>
      <c r="IBJ113" s="853"/>
      <c r="IBK113" s="853"/>
      <c r="IBL113" s="964"/>
      <c r="IBM113" s="845"/>
      <c r="IBN113" s="853"/>
      <c r="IBO113" s="853"/>
      <c r="IBP113" s="964"/>
      <c r="IBQ113" s="845"/>
      <c r="IBR113" s="853"/>
      <c r="IBS113" s="853"/>
      <c r="IBT113" s="964"/>
      <c r="IBU113" s="845"/>
      <c r="IBV113" s="853"/>
      <c r="IBW113" s="853"/>
      <c r="IBX113" s="964"/>
      <c r="IBY113" s="845"/>
      <c r="IBZ113" s="853"/>
      <c r="ICA113" s="853"/>
      <c r="ICB113" s="964"/>
      <c r="ICC113" s="845"/>
      <c r="ICD113" s="853"/>
      <c r="ICE113" s="853"/>
      <c r="ICF113" s="964"/>
      <c r="ICG113" s="845"/>
      <c r="ICH113" s="853"/>
      <c r="ICI113" s="853"/>
      <c r="ICJ113" s="964"/>
      <c r="ICK113" s="845"/>
      <c r="ICL113" s="853"/>
      <c r="ICM113" s="853"/>
      <c r="ICN113" s="964"/>
      <c r="ICO113" s="845"/>
      <c r="ICP113" s="853"/>
      <c r="ICQ113" s="853"/>
      <c r="ICR113" s="964"/>
      <c r="ICS113" s="845"/>
      <c r="ICT113" s="853"/>
      <c r="ICU113" s="853"/>
      <c r="ICV113" s="964"/>
      <c r="ICW113" s="845"/>
      <c r="ICX113" s="853"/>
      <c r="ICY113" s="853"/>
      <c r="ICZ113" s="964"/>
      <c r="IDA113" s="845"/>
      <c r="IDB113" s="853"/>
      <c r="IDC113" s="853"/>
      <c r="IDD113" s="964"/>
      <c r="IDE113" s="845"/>
      <c r="IDF113" s="853"/>
      <c r="IDG113" s="853"/>
      <c r="IDH113" s="964"/>
      <c r="IDI113" s="845"/>
      <c r="IDJ113" s="853"/>
      <c r="IDK113" s="853"/>
      <c r="IDL113" s="964"/>
      <c r="IDM113" s="845"/>
      <c r="IDN113" s="853"/>
      <c r="IDO113" s="853"/>
      <c r="IDP113" s="964"/>
      <c r="IDQ113" s="845"/>
      <c r="IDR113" s="853"/>
      <c r="IDS113" s="853"/>
      <c r="IDT113" s="964"/>
      <c r="IDU113" s="845"/>
      <c r="IDV113" s="853"/>
      <c r="IDW113" s="853"/>
      <c r="IDX113" s="964"/>
      <c r="IDY113" s="845"/>
      <c r="IDZ113" s="853"/>
      <c r="IEA113" s="853"/>
      <c r="IEB113" s="964"/>
      <c r="IEC113" s="845"/>
      <c r="IED113" s="853"/>
      <c r="IEE113" s="853"/>
      <c r="IEF113" s="964"/>
      <c r="IEG113" s="845"/>
      <c r="IEH113" s="853"/>
      <c r="IEI113" s="853"/>
      <c r="IEJ113" s="964"/>
      <c r="IEK113" s="845"/>
      <c r="IEL113" s="853"/>
      <c r="IEM113" s="853"/>
      <c r="IEN113" s="964"/>
      <c r="IEO113" s="845"/>
      <c r="IEP113" s="853"/>
      <c r="IEQ113" s="853"/>
      <c r="IER113" s="964"/>
      <c r="IES113" s="845"/>
      <c r="IET113" s="853"/>
      <c r="IEU113" s="853"/>
      <c r="IEV113" s="964"/>
      <c r="IEW113" s="845"/>
      <c r="IEX113" s="853"/>
      <c r="IEY113" s="853"/>
      <c r="IEZ113" s="964"/>
      <c r="IFA113" s="845"/>
      <c r="IFB113" s="853"/>
      <c r="IFC113" s="853"/>
      <c r="IFD113" s="964"/>
      <c r="IFE113" s="845"/>
      <c r="IFF113" s="853"/>
      <c r="IFG113" s="853"/>
      <c r="IFH113" s="964"/>
      <c r="IFI113" s="845"/>
      <c r="IFJ113" s="853"/>
      <c r="IFK113" s="853"/>
      <c r="IFL113" s="964"/>
      <c r="IFM113" s="845"/>
      <c r="IFN113" s="853"/>
      <c r="IFO113" s="853"/>
      <c r="IFP113" s="964"/>
      <c r="IFQ113" s="845"/>
      <c r="IFR113" s="853"/>
      <c r="IFS113" s="853"/>
      <c r="IFT113" s="964"/>
      <c r="IFU113" s="845"/>
      <c r="IFV113" s="853"/>
      <c r="IFW113" s="853"/>
      <c r="IFX113" s="964"/>
      <c r="IFY113" s="845"/>
      <c r="IFZ113" s="853"/>
      <c r="IGA113" s="853"/>
      <c r="IGB113" s="964"/>
      <c r="IGC113" s="845"/>
      <c r="IGD113" s="853"/>
      <c r="IGE113" s="853"/>
      <c r="IGF113" s="964"/>
      <c r="IGG113" s="845"/>
      <c r="IGH113" s="853"/>
      <c r="IGI113" s="853"/>
      <c r="IGJ113" s="964"/>
      <c r="IGK113" s="845"/>
      <c r="IGL113" s="853"/>
      <c r="IGM113" s="853"/>
      <c r="IGN113" s="964"/>
      <c r="IGO113" s="845"/>
      <c r="IGP113" s="853"/>
      <c r="IGQ113" s="853"/>
      <c r="IGR113" s="964"/>
      <c r="IGS113" s="845"/>
      <c r="IGT113" s="853"/>
      <c r="IGU113" s="853"/>
      <c r="IGV113" s="964"/>
      <c r="IGW113" s="845"/>
      <c r="IGX113" s="853"/>
      <c r="IGY113" s="853"/>
      <c r="IGZ113" s="964"/>
      <c r="IHA113" s="845"/>
      <c r="IHB113" s="853"/>
      <c r="IHC113" s="853"/>
      <c r="IHD113" s="964"/>
      <c r="IHE113" s="845"/>
      <c r="IHF113" s="853"/>
      <c r="IHG113" s="853"/>
      <c r="IHH113" s="964"/>
      <c r="IHI113" s="845"/>
      <c r="IHJ113" s="853"/>
      <c r="IHK113" s="853"/>
      <c r="IHL113" s="964"/>
      <c r="IHM113" s="845"/>
      <c r="IHN113" s="853"/>
      <c r="IHO113" s="853"/>
      <c r="IHP113" s="964"/>
      <c r="IHQ113" s="845"/>
      <c r="IHR113" s="853"/>
      <c r="IHS113" s="853"/>
      <c r="IHT113" s="964"/>
      <c r="IHU113" s="845"/>
      <c r="IHV113" s="853"/>
      <c r="IHW113" s="853"/>
      <c r="IHX113" s="964"/>
      <c r="IHY113" s="845"/>
      <c r="IHZ113" s="853"/>
      <c r="IIA113" s="853"/>
      <c r="IIB113" s="964"/>
      <c r="IIC113" s="845"/>
      <c r="IID113" s="853"/>
      <c r="IIE113" s="853"/>
      <c r="IIF113" s="964"/>
      <c r="IIG113" s="845"/>
      <c r="IIH113" s="853"/>
      <c r="III113" s="853"/>
      <c r="IIJ113" s="964"/>
      <c r="IIK113" s="845"/>
      <c r="IIL113" s="853"/>
      <c r="IIM113" s="853"/>
      <c r="IIN113" s="964"/>
      <c r="IIO113" s="845"/>
      <c r="IIP113" s="853"/>
      <c r="IIQ113" s="853"/>
      <c r="IIR113" s="964"/>
      <c r="IIS113" s="845"/>
      <c r="IIT113" s="853"/>
      <c r="IIU113" s="853"/>
      <c r="IIV113" s="964"/>
      <c r="IIW113" s="845"/>
      <c r="IIX113" s="853"/>
      <c r="IIY113" s="853"/>
      <c r="IIZ113" s="964"/>
      <c r="IJA113" s="845"/>
      <c r="IJB113" s="853"/>
      <c r="IJC113" s="853"/>
      <c r="IJD113" s="964"/>
      <c r="IJE113" s="845"/>
      <c r="IJF113" s="853"/>
      <c r="IJG113" s="853"/>
      <c r="IJH113" s="964"/>
      <c r="IJI113" s="845"/>
      <c r="IJJ113" s="853"/>
      <c r="IJK113" s="853"/>
      <c r="IJL113" s="964"/>
      <c r="IJM113" s="845"/>
      <c r="IJN113" s="853"/>
      <c r="IJO113" s="853"/>
      <c r="IJP113" s="964"/>
      <c r="IJQ113" s="845"/>
      <c r="IJR113" s="853"/>
      <c r="IJS113" s="853"/>
      <c r="IJT113" s="964"/>
      <c r="IJU113" s="845"/>
      <c r="IJV113" s="853"/>
      <c r="IJW113" s="853"/>
      <c r="IJX113" s="964"/>
      <c r="IJY113" s="845"/>
      <c r="IJZ113" s="853"/>
      <c r="IKA113" s="853"/>
      <c r="IKB113" s="964"/>
      <c r="IKC113" s="845"/>
      <c r="IKD113" s="853"/>
      <c r="IKE113" s="853"/>
      <c r="IKF113" s="964"/>
      <c r="IKG113" s="845"/>
      <c r="IKH113" s="853"/>
      <c r="IKI113" s="853"/>
      <c r="IKJ113" s="964"/>
      <c r="IKK113" s="845"/>
      <c r="IKL113" s="853"/>
      <c r="IKM113" s="853"/>
      <c r="IKN113" s="964"/>
      <c r="IKO113" s="845"/>
      <c r="IKP113" s="853"/>
      <c r="IKQ113" s="853"/>
      <c r="IKR113" s="964"/>
      <c r="IKS113" s="845"/>
      <c r="IKT113" s="853"/>
      <c r="IKU113" s="853"/>
      <c r="IKV113" s="964"/>
      <c r="IKW113" s="845"/>
      <c r="IKX113" s="853"/>
      <c r="IKY113" s="853"/>
      <c r="IKZ113" s="964"/>
      <c r="ILA113" s="845"/>
      <c r="ILB113" s="853"/>
      <c r="ILC113" s="853"/>
      <c r="ILD113" s="964"/>
      <c r="ILE113" s="845"/>
      <c r="ILF113" s="853"/>
      <c r="ILG113" s="853"/>
      <c r="ILH113" s="964"/>
      <c r="ILI113" s="845"/>
      <c r="ILJ113" s="853"/>
      <c r="ILK113" s="853"/>
      <c r="ILL113" s="964"/>
      <c r="ILM113" s="845"/>
      <c r="ILN113" s="853"/>
      <c r="ILO113" s="853"/>
      <c r="ILP113" s="964"/>
      <c r="ILQ113" s="845"/>
      <c r="ILR113" s="853"/>
      <c r="ILS113" s="853"/>
      <c r="ILT113" s="964"/>
      <c r="ILU113" s="845"/>
      <c r="ILV113" s="853"/>
      <c r="ILW113" s="853"/>
      <c r="ILX113" s="964"/>
      <c r="ILY113" s="845"/>
      <c r="ILZ113" s="853"/>
      <c r="IMA113" s="853"/>
      <c r="IMB113" s="964"/>
      <c r="IMC113" s="845"/>
      <c r="IMD113" s="853"/>
      <c r="IME113" s="853"/>
      <c r="IMF113" s="964"/>
      <c r="IMG113" s="845"/>
      <c r="IMH113" s="853"/>
      <c r="IMI113" s="853"/>
      <c r="IMJ113" s="964"/>
      <c r="IMK113" s="845"/>
      <c r="IML113" s="853"/>
      <c r="IMM113" s="853"/>
      <c r="IMN113" s="964"/>
      <c r="IMO113" s="845"/>
      <c r="IMP113" s="853"/>
      <c r="IMQ113" s="853"/>
      <c r="IMR113" s="964"/>
      <c r="IMS113" s="845"/>
      <c r="IMT113" s="853"/>
      <c r="IMU113" s="853"/>
      <c r="IMV113" s="964"/>
      <c r="IMW113" s="845"/>
      <c r="IMX113" s="853"/>
      <c r="IMY113" s="853"/>
      <c r="IMZ113" s="964"/>
      <c r="INA113" s="845"/>
      <c r="INB113" s="853"/>
      <c r="INC113" s="853"/>
      <c r="IND113" s="964"/>
      <c r="INE113" s="845"/>
      <c r="INF113" s="853"/>
      <c r="ING113" s="853"/>
      <c r="INH113" s="964"/>
      <c r="INI113" s="845"/>
      <c r="INJ113" s="853"/>
      <c r="INK113" s="853"/>
      <c r="INL113" s="964"/>
      <c r="INM113" s="845"/>
      <c r="INN113" s="853"/>
      <c r="INO113" s="853"/>
      <c r="INP113" s="964"/>
      <c r="INQ113" s="845"/>
      <c r="INR113" s="853"/>
      <c r="INS113" s="853"/>
      <c r="INT113" s="964"/>
      <c r="INU113" s="845"/>
      <c r="INV113" s="853"/>
      <c r="INW113" s="853"/>
      <c r="INX113" s="964"/>
      <c r="INY113" s="845"/>
      <c r="INZ113" s="853"/>
      <c r="IOA113" s="853"/>
      <c r="IOB113" s="964"/>
      <c r="IOC113" s="845"/>
      <c r="IOD113" s="853"/>
      <c r="IOE113" s="853"/>
      <c r="IOF113" s="964"/>
      <c r="IOG113" s="845"/>
      <c r="IOH113" s="853"/>
      <c r="IOI113" s="853"/>
      <c r="IOJ113" s="964"/>
      <c r="IOK113" s="845"/>
      <c r="IOL113" s="853"/>
      <c r="IOM113" s="853"/>
      <c r="ION113" s="964"/>
      <c r="IOO113" s="845"/>
      <c r="IOP113" s="853"/>
      <c r="IOQ113" s="853"/>
      <c r="IOR113" s="964"/>
      <c r="IOS113" s="845"/>
      <c r="IOT113" s="853"/>
      <c r="IOU113" s="853"/>
      <c r="IOV113" s="964"/>
      <c r="IOW113" s="845"/>
      <c r="IOX113" s="853"/>
      <c r="IOY113" s="853"/>
      <c r="IOZ113" s="964"/>
      <c r="IPA113" s="845"/>
      <c r="IPB113" s="853"/>
      <c r="IPC113" s="853"/>
      <c r="IPD113" s="964"/>
      <c r="IPE113" s="845"/>
      <c r="IPF113" s="853"/>
      <c r="IPG113" s="853"/>
      <c r="IPH113" s="964"/>
      <c r="IPI113" s="845"/>
      <c r="IPJ113" s="853"/>
      <c r="IPK113" s="853"/>
      <c r="IPL113" s="964"/>
      <c r="IPM113" s="845"/>
      <c r="IPN113" s="853"/>
      <c r="IPO113" s="853"/>
      <c r="IPP113" s="964"/>
      <c r="IPQ113" s="845"/>
      <c r="IPR113" s="853"/>
      <c r="IPS113" s="853"/>
      <c r="IPT113" s="964"/>
      <c r="IPU113" s="845"/>
      <c r="IPV113" s="853"/>
      <c r="IPW113" s="853"/>
      <c r="IPX113" s="964"/>
      <c r="IPY113" s="845"/>
      <c r="IPZ113" s="853"/>
      <c r="IQA113" s="853"/>
      <c r="IQB113" s="964"/>
      <c r="IQC113" s="845"/>
      <c r="IQD113" s="853"/>
      <c r="IQE113" s="853"/>
      <c r="IQF113" s="964"/>
      <c r="IQG113" s="845"/>
      <c r="IQH113" s="853"/>
      <c r="IQI113" s="853"/>
      <c r="IQJ113" s="964"/>
      <c r="IQK113" s="845"/>
      <c r="IQL113" s="853"/>
      <c r="IQM113" s="853"/>
      <c r="IQN113" s="964"/>
      <c r="IQO113" s="845"/>
      <c r="IQP113" s="853"/>
      <c r="IQQ113" s="853"/>
      <c r="IQR113" s="964"/>
      <c r="IQS113" s="845"/>
      <c r="IQT113" s="853"/>
      <c r="IQU113" s="853"/>
      <c r="IQV113" s="964"/>
      <c r="IQW113" s="845"/>
      <c r="IQX113" s="853"/>
      <c r="IQY113" s="853"/>
      <c r="IQZ113" s="964"/>
      <c r="IRA113" s="845"/>
      <c r="IRB113" s="853"/>
      <c r="IRC113" s="853"/>
      <c r="IRD113" s="964"/>
      <c r="IRE113" s="845"/>
      <c r="IRF113" s="853"/>
      <c r="IRG113" s="853"/>
      <c r="IRH113" s="964"/>
      <c r="IRI113" s="845"/>
      <c r="IRJ113" s="853"/>
      <c r="IRK113" s="853"/>
      <c r="IRL113" s="964"/>
      <c r="IRM113" s="845"/>
      <c r="IRN113" s="853"/>
      <c r="IRO113" s="853"/>
      <c r="IRP113" s="964"/>
      <c r="IRQ113" s="845"/>
      <c r="IRR113" s="853"/>
      <c r="IRS113" s="853"/>
      <c r="IRT113" s="964"/>
      <c r="IRU113" s="845"/>
      <c r="IRV113" s="853"/>
      <c r="IRW113" s="853"/>
      <c r="IRX113" s="964"/>
      <c r="IRY113" s="845"/>
      <c r="IRZ113" s="853"/>
      <c r="ISA113" s="853"/>
      <c r="ISB113" s="964"/>
      <c r="ISC113" s="845"/>
      <c r="ISD113" s="853"/>
      <c r="ISE113" s="853"/>
      <c r="ISF113" s="964"/>
      <c r="ISG113" s="845"/>
      <c r="ISH113" s="853"/>
      <c r="ISI113" s="853"/>
      <c r="ISJ113" s="964"/>
      <c r="ISK113" s="845"/>
      <c r="ISL113" s="853"/>
      <c r="ISM113" s="853"/>
      <c r="ISN113" s="964"/>
      <c r="ISO113" s="845"/>
      <c r="ISP113" s="853"/>
      <c r="ISQ113" s="853"/>
      <c r="ISR113" s="964"/>
      <c r="ISS113" s="845"/>
      <c r="IST113" s="853"/>
      <c r="ISU113" s="853"/>
      <c r="ISV113" s="964"/>
      <c r="ISW113" s="845"/>
      <c r="ISX113" s="853"/>
      <c r="ISY113" s="853"/>
      <c r="ISZ113" s="964"/>
      <c r="ITA113" s="845"/>
      <c r="ITB113" s="853"/>
      <c r="ITC113" s="853"/>
      <c r="ITD113" s="964"/>
      <c r="ITE113" s="845"/>
      <c r="ITF113" s="853"/>
      <c r="ITG113" s="853"/>
      <c r="ITH113" s="964"/>
      <c r="ITI113" s="845"/>
      <c r="ITJ113" s="853"/>
      <c r="ITK113" s="853"/>
      <c r="ITL113" s="964"/>
      <c r="ITM113" s="845"/>
      <c r="ITN113" s="853"/>
      <c r="ITO113" s="853"/>
      <c r="ITP113" s="964"/>
      <c r="ITQ113" s="845"/>
      <c r="ITR113" s="853"/>
      <c r="ITS113" s="853"/>
      <c r="ITT113" s="964"/>
      <c r="ITU113" s="845"/>
      <c r="ITV113" s="853"/>
      <c r="ITW113" s="853"/>
      <c r="ITX113" s="964"/>
      <c r="ITY113" s="845"/>
      <c r="ITZ113" s="853"/>
      <c r="IUA113" s="853"/>
      <c r="IUB113" s="964"/>
      <c r="IUC113" s="845"/>
      <c r="IUD113" s="853"/>
      <c r="IUE113" s="853"/>
      <c r="IUF113" s="964"/>
      <c r="IUG113" s="845"/>
      <c r="IUH113" s="853"/>
      <c r="IUI113" s="853"/>
      <c r="IUJ113" s="964"/>
      <c r="IUK113" s="845"/>
      <c r="IUL113" s="853"/>
      <c r="IUM113" s="853"/>
      <c r="IUN113" s="964"/>
      <c r="IUO113" s="845"/>
      <c r="IUP113" s="853"/>
      <c r="IUQ113" s="853"/>
      <c r="IUR113" s="964"/>
      <c r="IUS113" s="845"/>
      <c r="IUT113" s="853"/>
      <c r="IUU113" s="853"/>
      <c r="IUV113" s="964"/>
      <c r="IUW113" s="845"/>
      <c r="IUX113" s="853"/>
      <c r="IUY113" s="853"/>
      <c r="IUZ113" s="964"/>
      <c r="IVA113" s="845"/>
      <c r="IVB113" s="853"/>
      <c r="IVC113" s="853"/>
      <c r="IVD113" s="964"/>
      <c r="IVE113" s="845"/>
      <c r="IVF113" s="853"/>
      <c r="IVG113" s="853"/>
      <c r="IVH113" s="964"/>
      <c r="IVI113" s="845"/>
      <c r="IVJ113" s="853"/>
      <c r="IVK113" s="853"/>
      <c r="IVL113" s="964"/>
      <c r="IVM113" s="845"/>
      <c r="IVN113" s="853"/>
      <c r="IVO113" s="853"/>
      <c r="IVP113" s="964"/>
      <c r="IVQ113" s="845"/>
      <c r="IVR113" s="853"/>
      <c r="IVS113" s="853"/>
      <c r="IVT113" s="964"/>
      <c r="IVU113" s="845"/>
      <c r="IVV113" s="853"/>
      <c r="IVW113" s="853"/>
      <c r="IVX113" s="964"/>
      <c r="IVY113" s="845"/>
      <c r="IVZ113" s="853"/>
      <c r="IWA113" s="853"/>
      <c r="IWB113" s="964"/>
      <c r="IWC113" s="845"/>
      <c r="IWD113" s="853"/>
      <c r="IWE113" s="853"/>
      <c r="IWF113" s="964"/>
      <c r="IWG113" s="845"/>
      <c r="IWH113" s="853"/>
      <c r="IWI113" s="853"/>
      <c r="IWJ113" s="964"/>
      <c r="IWK113" s="845"/>
      <c r="IWL113" s="853"/>
      <c r="IWM113" s="853"/>
      <c r="IWN113" s="964"/>
      <c r="IWO113" s="845"/>
      <c r="IWP113" s="853"/>
      <c r="IWQ113" s="853"/>
      <c r="IWR113" s="964"/>
      <c r="IWS113" s="845"/>
      <c r="IWT113" s="853"/>
      <c r="IWU113" s="853"/>
      <c r="IWV113" s="964"/>
      <c r="IWW113" s="845"/>
      <c r="IWX113" s="853"/>
      <c r="IWY113" s="853"/>
      <c r="IWZ113" s="964"/>
      <c r="IXA113" s="845"/>
      <c r="IXB113" s="853"/>
      <c r="IXC113" s="853"/>
      <c r="IXD113" s="964"/>
      <c r="IXE113" s="845"/>
      <c r="IXF113" s="853"/>
      <c r="IXG113" s="853"/>
      <c r="IXH113" s="964"/>
      <c r="IXI113" s="845"/>
      <c r="IXJ113" s="853"/>
      <c r="IXK113" s="853"/>
      <c r="IXL113" s="964"/>
      <c r="IXM113" s="845"/>
      <c r="IXN113" s="853"/>
      <c r="IXO113" s="853"/>
      <c r="IXP113" s="964"/>
      <c r="IXQ113" s="845"/>
      <c r="IXR113" s="853"/>
      <c r="IXS113" s="853"/>
      <c r="IXT113" s="964"/>
      <c r="IXU113" s="845"/>
      <c r="IXV113" s="853"/>
      <c r="IXW113" s="853"/>
      <c r="IXX113" s="964"/>
      <c r="IXY113" s="845"/>
      <c r="IXZ113" s="853"/>
      <c r="IYA113" s="853"/>
      <c r="IYB113" s="964"/>
      <c r="IYC113" s="845"/>
      <c r="IYD113" s="853"/>
      <c r="IYE113" s="853"/>
      <c r="IYF113" s="964"/>
      <c r="IYG113" s="845"/>
      <c r="IYH113" s="853"/>
      <c r="IYI113" s="853"/>
      <c r="IYJ113" s="964"/>
      <c r="IYK113" s="845"/>
      <c r="IYL113" s="853"/>
      <c r="IYM113" s="853"/>
      <c r="IYN113" s="964"/>
      <c r="IYO113" s="845"/>
      <c r="IYP113" s="853"/>
      <c r="IYQ113" s="853"/>
      <c r="IYR113" s="964"/>
      <c r="IYS113" s="845"/>
      <c r="IYT113" s="853"/>
      <c r="IYU113" s="853"/>
      <c r="IYV113" s="964"/>
      <c r="IYW113" s="845"/>
      <c r="IYX113" s="853"/>
      <c r="IYY113" s="853"/>
      <c r="IYZ113" s="964"/>
      <c r="IZA113" s="845"/>
      <c r="IZB113" s="853"/>
      <c r="IZC113" s="853"/>
      <c r="IZD113" s="964"/>
      <c r="IZE113" s="845"/>
      <c r="IZF113" s="853"/>
      <c r="IZG113" s="853"/>
      <c r="IZH113" s="964"/>
      <c r="IZI113" s="845"/>
      <c r="IZJ113" s="853"/>
      <c r="IZK113" s="853"/>
      <c r="IZL113" s="964"/>
      <c r="IZM113" s="845"/>
      <c r="IZN113" s="853"/>
      <c r="IZO113" s="853"/>
      <c r="IZP113" s="964"/>
      <c r="IZQ113" s="845"/>
      <c r="IZR113" s="853"/>
      <c r="IZS113" s="853"/>
      <c r="IZT113" s="964"/>
      <c r="IZU113" s="845"/>
      <c r="IZV113" s="853"/>
      <c r="IZW113" s="853"/>
      <c r="IZX113" s="964"/>
      <c r="IZY113" s="845"/>
      <c r="IZZ113" s="853"/>
      <c r="JAA113" s="853"/>
      <c r="JAB113" s="964"/>
      <c r="JAC113" s="845"/>
      <c r="JAD113" s="853"/>
      <c r="JAE113" s="853"/>
      <c r="JAF113" s="964"/>
      <c r="JAG113" s="845"/>
      <c r="JAH113" s="853"/>
      <c r="JAI113" s="853"/>
      <c r="JAJ113" s="964"/>
      <c r="JAK113" s="845"/>
      <c r="JAL113" s="853"/>
      <c r="JAM113" s="853"/>
      <c r="JAN113" s="964"/>
      <c r="JAO113" s="845"/>
      <c r="JAP113" s="853"/>
      <c r="JAQ113" s="853"/>
      <c r="JAR113" s="964"/>
      <c r="JAS113" s="845"/>
      <c r="JAT113" s="853"/>
      <c r="JAU113" s="853"/>
      <c r="JAV113" s="964"/>
      <c r="JAW113" s="845"/>
      <c r="JAX113" s="853"/>
      <c r="JAY113" s="853"/>
      <c r="JAZ113" s="964"/>
      <c r="JBA113" s="845"/>
      <c r="JBB113" s="853"/>
      <c r="JBC113" s="853"/>
      <c r="JBD113" s="964"/>
      <c r="JBE113" s="845"/>
      <c r="JBF113" s="853"/>
      <c r="JBG113" s="853"/>
      <c r="JBH113" s="964"/>
      <c r="JBI113" s="845"/>
      <c r="JBJ113" s="853"/>
      <c r="JBK113" s="853"/>
      <c r="JBL113" s="964"/>
      <c r="JBM113" s="845"/>
      <c r="JBN113" s="853"/>
      <c r="JBO113" s="853"/>
      <c r="JBP113" s="964"/>
      <c r="JBQ113" s="845"/>
      <c r="JBR113" s="853"/>
      <c r="JBS113" s="853"/>
      <c r="JBT113" s="964"/>
      <c r="JBU113" s="845"/>
      <c r="JBV113" s="853"/>
      <c r="JBW113" s="853"/>
      <c r="JBX113" s="964"/>
      <c r="JBY113" s="845"/>
      <c r="JBZ113" s="853"/>
      <c r="JCA113" s="853"/>
      <c r="JCB113" s="964"/>
      <c r="JCC113" s="845"/>
      <c r="JCD113" s="853"/>
      <c r="JCE113" s="853"/>
      <c r="JCF113" s="964"/>
      <c r="JCG113" s="845"/>
      <c r="JCH113" s="853"/>
      <c r="JCI113" s="853"/>
      <c r="JCJ113" s="964"/>
      <c r="JCK113" s="845"/>
      <c r="JCL113" s="853"/>
      <c r="JCM113" s="853"/>
      <c r="JCN113" s="964"/>
      <c r="JCO113" s="845"/>
      <c r="JCP113" s="853"/>
      <c r="JCQ113" s="853"/>
      <c r="JCR113" s="964"/>
      <c r="JCS113" s="845"/>
      <c r="JCT113" s="853"/>
      <c r="JCU113" s="853"/>
      <c r="JCV113" s="964"/>
      <c r="JCW113" s="845"/>
      <c r="JCX113" s="853"/>
      <c r="JCY113" s="853"/>
      <c r="JCZ113" s="964"/>
      <c r="JDA113" s="845"/>
      <c r="JDB113" s="853"/>
      <c r="JDC113" s="853"/>
      <c r="JDD113" s="964"/>
      <c r="JDE113" s="845"/>
      <c r="JDF113" s="853"/>
      <c r="JDG113" s="853"/>
      <c r="JDH113" s="964"/>
      <c r="JDI113" s="845"/>
      <c r="JDJ113" s="853"/>
      <c r="JDK113" s="853"/>
      <c r="JDL113" s="964"/>
      <c r="JDM113" s="845"/>
      <c r="JDN113" s="853"/>
      <c r="JDO113" s="853"/>
      <c r="JDP113" s="964"/>
      <c r="JDQ113" s="845"/>
      <c r="JDR113" s="853"/>
      <c r="JDS113" s="853"/>
      <c r="JDT113" s="964"/>
      <c r="JDU113" s="845"/>
      <c r="JDV113" s="853"/>
      <c r="JDW113" s="853"/>
      <c r="JDX113" s="964"/>
      <c r="JDY113" s="845"/>
      <c r="JDZ113" s="853"/>
      <c r="JEA113" s="853"/>
      <c r="JEB113" s="964"/>
      <c r="JEC113" s="845"/>
      <c r="JED113" s="853"/>
      <c r="JEE113" s="853"/>
      <c r="JEF113" s="964"/>
      <c r="JEG113" s="845"/>
      <c r="JEH113" s="853"/>
      <c r="JEI113" s="853"/>
      <c r="JEJ113" s="964"/>
      <c r="JEK113" s="845"/>
      <c r="JEL113" s="853"/>
      <c r="JEM113" s="853"/>
      <c r="JEN113" s="964"/>
      <c r="JEO113" s="845"/>
      <c r="JEP113" s="853"/>
      <c r="JEQ113" s="853"/>
      <c r="JER113" s="964"/>
      <c r="JES113" s="845"/>
      <c r="JET113" s="853"/>
      <c r="JEU113" s="853"/>
      <c r="JEV113" s="964"/>
      <c r="JEW113" s="845"/>
      <c r="JEX113" s="853"/>
      <c r="JEY113" s="853"/>
      <c r="JEZ113" s="964"/>
      <c r="JFA113" s="845"/>
      <c r="JFB113" s="853"/>
      <c r="JFC113" s="853"/>
      <c r="JFD113" s="964"/>
      <c r="JFE113" s="845"/>
      <c r="JFF113" s="853"/>
      <c r="JFG113" s="853"/>
      <c r="JFH113" s="964"/>
      <c r="JFI113" s="845"/>
      <c r="JFJ113" s="853"/>
      <c r="JFK113" s="853"/>
      <c r="JFL113" s="964"/>
      <c r="JFM113" s="845"/>
      <c r="JFN113" s="853"/>
      <c r="JFO113" s="853"/>
      <c r="JFP113" s="964"/>
      <c r="JFQ113" s="845"/>
      <c r="JFR113" s="853"/>
      <c r="JFS113" s="853"/>
      <c r="JFT113" s="964"/>
      <c r="JFU113" s="845"/>
      <c r="JFV113" s="853"/>
      <c r="JFW113" s="853"/>
      <c r="JFX113" s="964"/>
      <c r="JFY113" s="845"/>
      <c r="JFZ113" s="853"/>
      <c r="JGA113" s="853"/>
      <c r="JGB113" s="964"/>
      <c r="JGC113" s="845"/>
      <c r="JGD113" s="853"/>
      <c r="JGE113" s="853"/>
      <c r="JGF113" s="964"/>
      <c r="JGG113" s="845"/>
      <c r="JGH113" s="853"/>
      <c r="JGI113" s="853"/>
      <c r="JGJ113" s="964"/>
      <c r="JGK113" s="845"/>
      <c r="JGL113" s="853"/>
      <c r="JGM113" s="853"/>
      <c r="JGN113" s="964"/>
      <c r="JGO113" s="845"/>
      <c r="JGP113" s="853"/>
      <c r="JGQ113" s="853"/>
      <c r="JGR113" s="964"/>
      <c r="JGS113" s="845"/>
      <c r="JGT113" s="853"/>
      <c r="JGU113" s="853"/>
      <c r="JGV113" s="964"/>
      <c r="JGW113" s="845"/>
      <c r="JGX113" s="853"/>
      <c r="JGY113" s="853"/>
      <c r="JGZ113" s="964"/>
      <c r="JHA113" s="845"/>
      <c r="JHB113" s="853"/>
      <c r="JHC113" s="853"/>
      <c r="JHD113" s="964"/>
      <c r="JHE113" s="845"/>
      <c r="JHF113" s="853"/>
      <c r="JHG113" s="853"/>
      <c r="JHH113" s="964"/>
      <c r="JHI113" s="845"/>
      <c r="JHJ113" s="853"/>
      <c r="JHK113" s="853"/>
      <c r="JHL113" s="964"/>
      <c r="JHM113" s="845"/>
      <c r="JHN113" s="853"/>
      <c r="JHO113" s="853"/>
      <c r="JHP113" s="964"/>
      <c r="JHQ113" s="845"/>
      <c r="JHR113" s="853"/>
      <c r="JHS113" s="853"/>
      <c r="JHT113" s="964"/>
      <c r="JHU113" s="845"/>
      <c r="JHV113" s="853"/>
      <c r="JHW113" s="853"/>
      <c r="JHX113" s="964"/>
      <c r="JHY113" s="845"/>
      <c r="JHZ113" s="853"/>
      <c r="JIA113" s="853"/>
      <c r="JIB113" s="964"/>
      <c r="JIC113" s="845"/>
      <c r="JID113" s="853"/>
      <c r="JIE113" s="853"/>
      <c r="JIF113" s="964"/>
      <c r="JIG113" s="845"/>
      <c r="JIH113" s="853"/>
      <c r="JII113" s="853"/>
      <c r="JIJ113" s="964"/>
      <c r="JIK113" s="845"/>
      <c r="JIL113" s="853"/>
      <c r="JIM113" s="853"/>
      <c r="JIN113" s="964"/>
      <c r="JIO113" s="845"/>
      <c r="JIP113" s="853"/>
      <c r="JIQ113" s="853"/>
      <c r="JIR113" s="964"/>
      <c r="JIS113" s="845"/>
      <c r="JIT113" s="853"/>
      <c r="JIU113" s="853"/>
      <c r="JIV113" s="964"/>
      <c r="JIW113" s="845"/>
      <c r="JIX113" s="853"/>
      <c r="JIY113" s="853"/>
      <c r="JIZ113" s="964"/>
      <c r="JJA113" s="845"/>
      <c r="JJB113" s="853"/>
      <c r="JJC113" s="853"/>
      <c r="JJD113" s="964"/>
      <c r="JJE113" s="845"/>
      <c r="JJF113" s="853"/>
      <c r="JJG113" s="853"/>
      <c r="JJH113" s="964"/>
      <c r="JJI113" s="845"/>
      <c r="JJJ113" s="853"/>
      <c r="JJK113" s="853"/>
      <c r="JJL113" s="964"/>
      <c r="JJM113" s="845"/>
      <c r="JJN113" s="853"/>
      <c r="JJO113" s="853"/>
      <c r="JJP113" s="964"/>
      <c r="JJQ113" s="845"/>
      <c r="JJR113" s="853"/>
      <c r="JJS113" s="853"/>
      <c r="JJT113" s="964"/>
      <c r="JJU113" s="845"/>
      <c r="JJV113" s="853"/>
      <c r="JJW113" s="853"/>
      <c r="JJX113" s="964"/>
      <c r="JJY113" s="845"/>
      <c r="JJZ113" s="853"/>
      <c r="JKA113" s="853"/>
      <c r="JKB113" s="964"/>
      <c r="JKC113" s="845"/>
      <c r="JKD113" s="853"/>
      <c r="JKE113" s="853"/>
      <c r="JKF113" s="964"/>
      <c r="JKG113" s="845"/>
      <c r="JKH113" s="853"/>
      <c r="JKI113" s="853"/>
      <c r="JKJ113" s="964"/>
      <c r="JKK113" s="845"/>
      <c r="JKL113" s="853"/>
      <c r="JKM113" s="853"/>
      <c r="JKN113" s="964"/>
      <c r="JKO113" s="845"/>
      <c r="JKP113" s="853"/>
      <c r="JKQ113" s="853"/>
      <c r="JKR113" s="964"/>
      <c r="JKS113" s="845"/>
      <c r="JKT113" s="853"/>
      <c r="JKU113" s="853"/>
      <c r="JKV113" s="964"/>
      <c r="JKW113" s="845"/>
      <c r="JKX113" s="853"/>
      <c r="JKY113" s="853"/>
      <c r="JKZ113" s="964"/>
      <c r="JLA113" s="845"/>
      <c r="JLB113" s="853"/>
      <c r="JLC113" s="853"/>
      <c r="JLD113" s="964"/>
      <c r="JLE113" s="845"/>
      <c r="JLF113" s="853"/>
      <c r="JLG113" s="853"/>
      <c r="JLH113" s="964"/>
      <c r="JLI113" s="845"/>
      <c r="JLJ113" s="853"/>
      <c r="JLK113" s="853"/>
      <c r="JLL113" s="964"/>
      <c r="JLM113" s="845"/>
      <c r="JLN113" s="853"/>
      <c r="JLO113" s="853"/>
      <c r="JLP113" s="964"/>
      <c r="JLQ113" s="845"/>
      <c r="JLR113" s="853"/>
      <c r="JLS113" s="853"/>
      <c r="JLT113" s="964"/>
      <c r="JLU113" s="845"/>
      <c r="JLV113" s="853"/>
      <c r="JLW113" s="853"/>
      <c r="JLX113" s="964"/>
      <c r="JLY113" s="845"/>
      <c r="JLZ113" s="853"/>
      <c r="JMA113" s="853"/>
      <c r="JMB113" s="964"/>
      <c r="JMC113" s="845"/>
      <c r="JMD113" s="853"/>
      <c r="JME113" s="853"/>
      <c r="JMF113" s="964"/>
      <c r="JMG113" s="845"/>
      <c r="JMH113" s="853"/>
      <c r="JMI113" s="853"/>
      <c r="JMJ113" s="964"/>
      <c r="JMK113" s="845"/>
      <c r="JML113" s="853"/>
      <c r="JMM113" s="853"/>
      <c r="JMN113" s="964"/>
      <c r="JMO113" s="845"/>
      <c r="JMP113" s="853"/>
      <c r="JMQ113" s="853"/>
      <c r="JMR113" s="964"/>
      <c r="JMS113" s="845"/>
      <c r="JMT113" s="853"/>
      <c r="JMU113" s="853"/>
      <c r="JMV113" s="964"/>
      <c r="JMW113" s="845"/>
      <c r="JMX113" s="853"/>
      <c r="JMY113" s="853"/>
      <c r="JMZ113" s="964"/>
      <c r="JNA113" s="845"/>
      <c r="JNB113" s="853"/>
      <c r="JNC113" s="853"/>
      <c r="JND113" s="964"/>
      <c r="JNE113" s="845"/>
      <c r="JNF113" s="853"/>
      <c r="JNG113" s="853"/>
      <c r="JNH113" s="964"/>
      <c r="JNI113" s="845"/>
      <c r="JNJ113" s="853"/>
      <c r="JNK113" s="853"/>
      <c r="JNL113" s="964"/>
      <c r="JNM113" s="845"/>
      <c r="JNN113" s="853"/>
      <c r="JNO113" s="853"/>
      <c r="JNP113" s="964"/>
      <c r="JNQ113" s="845"/>
      <c r="JNR113" s="853"/>
      <c r="JNS113" s="853"/>
      <c r="JNT113" s="964"/>
      <c r="JNU113" s="845"/>
      <c r="JNV113" s="853"/>
      <c r="JNW113" s="853"/>
      <c r="JNX113" s="964"/>
      <c r="JNY113" s="845"/>
      <c r="JNZ113" s="853"/>
      <c r="JOA113" s="853"/>
      <c r="JOB113" s="964"/>
      <c r="JOC113" s="845"/>
      <c r="JOD113" s="853"/>
      <c r="JOE113" s="853"/>
      <c r="JOF113" s="964"/>
      <c r="JOG113" s="845"/>
      <c r="JOH113" s="853"/>
      <c r="JOI113" s="853"/>
      <c r="JOJ113" s="964"/>
      <c r="JOK113" s="845"/>
      <c r="JOL113" s="853"/>
      <c r="JOM113" s="853"/>
      <c r="JON113" s="964"/>
      <c r="JOO113" s="845"/>
      <c r="JOP113" s="853"/>
      <c r="JOQ113" s="853"/>
      <c r="JOR113" s="964"/>
      <c r="JOS113" s="845"/>
      <c r="JOT113" s="853"/>
      <c r="JOU113" s="853"/>
      <c r="JOV113" s="964"/>
      <c r="JOW113" s="845"/>
      <c r="JOX113" s="853"/>
      <c r="JOY113" s="853"/>
      <c r="JOZ113" s="964"/>
      <c r="JPA113" s="845"/>
      <c r="JPB113" s="853"/>
      <c r="JPC113" s="853"/>
      <c r="JPD113" s="964"/>
      <c r="JPE113" s="845"/>
      <c r="JPF113" s="853"/>
      <c r="JPG113" s="853"/>
      <c r="JPH113" s="964"/>
      <c r="JPI113" s="845"/>
      <c r="JPJ113" s="853"/>
      <c r="JPK113" s="853"/>
      <c r="JPL113" s="964"/>
      <c r="JPM113" s="845"/>
      <c r="JPN113" s="853"/>
      <c r="JPO113" s="853"/>
      <c r="JPP113" s="964"/>
      <c r="JPQ113" s="845"/>
      <c r="JPR113" s="853"/>
      <c r="JPS113" s="853"/>
      <c r="JPT113" s="964"/>
      <c r="JPU113" s="845"/>
      <c r="JPV113" s="853"/>
      <c r="JPW113" s="853"/>
      <c r="JPX113" s="964"/>
      <c r="JPY113" s="845"/>
      <c r="JPZ113" s="853"/>
      <c r="JQA113" s="853"/>
      <c r="JQB113" s="964"/>
      <c r="JQC113" s="845"/>
      <c r="JQD113" s="853"/>
      <c r="JQE113" s="853"/>
      <c r="JQF113" s="964"/>
      <c r="JQG113" s="845"/>
      <c r="JQH113" s="853"/>
      <c r="JQI113" s="853"/>
      <c r="JQJ113" s="964"/>
      <c r="JQK113" s="845"/>
      <c r="JQL113" s="853"/>
      <c r="JQM113" s="853"/>
      <c r="JQN113" s="964"/>
      <c r="JQO113" s="845"/>
      <c r="JQP113" s="853"/>
      <c r="JQQ113" s="853"/>
      <c r="JQR113" s="964"/>
      <c r="JQS113" s="845"/>
      <c r="JQT113" s="853"/>
      <c r="JQU113" s="853"/>
      <c r="JQV113" s="964"/>
      <c r="JQW113" s="845"/>
      <c r="JQX113" s="853"/>
      <c r="JQY113" s="853"/>
      <c r="JQZ113" s="964"/>
      <c r="JRA113" s="845"/>
      <c r="JRB113" s="853"/>
      <c r="JRC113" s="853"/>
      <c r="JRD113" s="964"/>
      <c r="JRE113" s="845"/>
      <c r="JRF113" s="853"/>
      <c r="JRG113" s="853"/>
      <c r="JRH113" s="964"/>
      <c r="JRI113" s="845"/>
      <c r="JRJ113" s="853"/>
      <c r="JRK113" s="853"/>
      <c r="JRL113" s="964"/>
      <c r="JRM113" s="845"/>
      <c r="JRN113" s="853"/>
      <c r="JRO113" s="853"/>
      <c r="JRP113" s="964"/>
      <c r="JRQ113" s="845"/>
      <c r="JRR113" s="853"/>
      <c r="JRS113" s="853"/>
      <c r="JRT113" s="964"/>
      <c r="JRU113" s="845"/>
      <c r="JRV113" s="853"/>
      <c r="JRW113" s="853"/>
      <c r="JRX113" s="964"/>
      <c r="JRY113" s="845"/>
      <c r="JRZ113" s="853"/>
      <c r="JSA113" s="853"/>
      <c r="JSB113" s="964"/>
      <c r="JSC113" s="845"/>
      <c r="JSD113" s="853"/>
      <c r="JSE113" s="853"/>
      <c r="JSF113" s="964"/>
      <c r="JSG113" s="845"/>
      <c r="JSH113" s="853"/>
      <c r="JSI113" s="853"/>
      <c r="JSJ113" s="964"/>
      <c r="JSK113" s="845"/>
      <c r="JSL113" s="853"/>
      <c r="JSM113" s="853"/>
      <c r="JSN113" s="964"/>
      <c r="JSO113" s="845"/>
      <c r="JSP113" s="853"/>
      <c r="JSQ113" s="853"/>
      <c r="JSR113" s="964"/>
      <c r="JSS113" s="845"/>
      <c r="JST113" s="853"/>
      <c r="JSU113" s="853"/>
      <c r="JSV113" s="964"/>
      <c r="JSW113" s="845"/>
      <c r="JSX113" s="853"/>
      <c r="JSY113" s="853"/>
      <c r="JSZ113" s="964"/>
      <c r="JTA113" s="845"/>
      <c r="JTB113" s="853"/>
      <c r="JTC113" s="853"/>
      <c r="JTD113" s="964"/>
      <c r="JTE113" s="845"/>
      <c r="JTF113" s="853"/>
      <c r="JTG113" s="853"/>
      <c r="JTH113" s="964"/>
      <c r="JTI113" s="845"/>
      <c r="JTJ113" s="853"/>
      <c r="JTK113" s="853"/>
      <c r="JTL113" s="964"/>
      <c r="JTM113" s="845"/>
      <c r="JTN113" s="853"/>
      <c r="JTO113" s="853"/>
      <c r="JTP113" s="964"/>
      <c r="JTQ113" s="845"/>
      <c r="JTR113" s="853"/>
      <c r="JTS113" s="853"/>
      <c r="JTT113" s="964"/>
      <c r="JTU113" s="845"/>
      <c r="JTV113" s="853"/>
      <c r="JTW113" s="853"/>
      <c r="JTX113" s="964"/>
      <c r="JTY113" s="845"/>
      <c r="JTZ113" s="853"/>
      <c r="JUA113" s="853"/>
      <c r="JUB113" s="964"/>
      <c r="JUC113" s="845"/>
      <c r="JUD113" s="853"/>
      <c r="JUE113" s="853"/>
      <c r="JUF113" s="964"/>
      <c r="JUG113" s="845"/>
      <c r="JUH113" s="853"/>
      <c r="JUI113" s="853"/>
      <c r="JUJ113" s="964"/>
      <c r="JUK113" s="845"/>
      <c r="JUL113" s="853"/>
      <c r="JUM113" s="853"/>
      <c r="JUN113" s="964"/>
      <c r="JUO113" s="845"/>
      <c r="JUP113" s="853"/>
      <c r="JUQ113" s="853"/>
      <c r="JUR113" s="964"/>
      <c r="JUS113" s="845"/>
      <c r="JUT113" s="853"/>
      <c r="JUU113" s="853"/>
      <c r="JUV113" s="964"/>
      <c r="JUW113" s="845"/>
      <c r="JUX113" s="853"/>
      <c r="JUY113" s="853"/>
      <c r="JUZ113" s="964"/>
      <c r="JVA113" s="845"/>
      <c r="JVB113" s="853"/>
      <c r="JVC113" s="853"/>
      <c r="JVD113" s="964"/>
      <c r="JVE113" s="845"/>
      <c r="JVF113" s="853"/>
      <c r="JVG113" s="853"/>
      <c r="JVH113" s="964"/>
      <c r="JVI113" s="845"/>
      <c r="JVJ113" s="853"/>
      <c r="JVK113" s="853"/>
      <c r="JVL113" s="964"/>
      <c r="JVM113" s="845"/>
      <c r="JVN113" s="853"/>
      <c r="JVO113" s="853"/>
      <c r="JVP113" s="964"/>
      <c r="JVQ113" s="845"/>
      <c r="JVR113" s="853"/>
      <c r="JVS113" s="853"/>
      <c r="JVT113" s="964"/>
      <c r="JVU113" s="845"/>
      <c r="JVV113" s="853"/>
      <c r="JVW113" s="853"/>
      <c r="JVX113" s="964"/>
      <c r="JVY113" s="845"/>
      <c r="JVZ113" s="853"/>
      <c r="JWA113" s="853"/>
      <c r="JWB113" s="964"/>
      <c r="JWC113" s="845"/>
      <c r="JWD113" s="853"/>
      <c r="JWE113" s="853"/>
      <c r="JWF113" s="964"/>
      <c r="JWG113" s="845"/>
      <c r="JWH113" s="853"/>
      <c r="JWI113" s="853"/>
      <c r="JWJ113" s="964"/>
      <c r="JWK113" s="845"/>
      <c r="JWL113" s="853"/>
      <c r="JWM113" s="853"/>
      <c r="JWN113" s="964"/>
      <c r="JWO113" s="845"/>
      <c r="JWP113" s="853"/>
      <c r="JWQ113" s="853"/>
      <c r="JWR113" s="964"/>
      <c r="JWS113" s="845"/>
      <c r="JWT113" s="853"/>
      <c r="JWU113" s="853"/>
      <c r="JWV113" s="964"/>
      <c r="JWW113" s="845"/>
      <c r="JWX113" s="853"/>
      <c r="JWY113" s="853"/>
      <c r="JWZ113" s="964"/>
      <c r="JXA113" s="845"/>
      <c r="JXB113" s="853"/>
      <c r="JXC113" s="853"/>
      <c r="JXD113" s="964"/>
      <c r="JXE113" s="845"/>
      <c r="JXF113" s="853"/>
      <c r="JXG113" s="853"/>
      <c r="JXH113" s="964"/>
      <c r="JXI113" s="845"/>
      <c r="JXJ113" s="853"/>
      <c r="JXK113" s="853"/>
      <c r="JXL113" s="964"/>
      <c r="JXM113" s="845"/>
      <c r="JXN113" s="853"/>
      <c r="JXO113" s="853"/>
      <c r="JXP113" s="964"/>
      <c r="JXQ113" s="845"/>
      <c r="JXR113" s="853"/>
      <c r="JXS113" s="853"/>
      <c r="JXT113" s="964"/>
      <c r="JXU113" s="845"/>
      <c r="JXV113" s="853"/>
      <c r="JXW113" s="853"/>
      <c r="JXX113" s="964"/>
      <c r="JXY113" s="845"/>
      <c r="JXZ113" s="853"/>
      <c r="JYA113" s="853"/>
      <c r="JYB113" s="964"/>
      <c r="JYC113" s="845"/>
      <c r="JYD113" s="853"/>
      <c r="JYE113" s="853"/>
      <c r="JYF113" s="964"/>
      <c r="JYG113" s="845"/>
      <c r="JYH113" s="853"/>
      <c r="JYI113" s="853"/>
      <c r="JYJ113" s="964"/>
      <c r="JYK113" s="845"/>
      <c r="JYL113" s="853"/>
      <c r="JYM113" s="853"/>
      <c r="JYN113" s="964"/>
      <c r="JYO113" s="845"/>
      <c r="JYP113" s="853"/>
      <c r="JYQ113" s="853"/>
      <c r="JYR113" s="964"/>
      <c r="JYS113" s="845"/>
      <c r="JYT113" s="853"/>
      <c r="JYU113" s="853"/>
      <c r="JYV113" s="964"/>
      <c r="JYW113" s="845"/>
      <c r="JYX113" s="853"/>
      <c r="JYY113" s="853"/>
      <c r="JYZ113" s="964"/>
      <c r="JZA113" s="845"/>
      <c r="JZB113" s="853"/>
      <c r="JZC113" s="853"/>
      <c r="JZD113" s="964"/>
      <c r="JZE113" s="845"/>
      <c r="JZF113" s="853"/>
      <c r="JZG113" s="853"/>
      <c r="JZH113" s="964"/>
      <c r="JZI113" s="845"/>
      <c r="JZJ113" s="853"/>
      <c r="JZK113" s="853"/>
      <c r="JZL113" s="964"/>
      <c r="JZM113" s="845"/>
      <c r="JZN113" s="853"/>
      <c r="JZO113" s="853"/>
      <c r="JZP113" s="964"/>
      <c r="JZQ113" s="845"/>
      <c r="JZR113" s="853"/>
      <c r="JZS113" s="853"/>
      <c r="JZT113" s="964"/>
      <c r="JZU113" s="845"/>
      <c r="JZV113" s="853"/>
      <c r="JZW113" s="853"/>
      <c r="JZX113" s="964"/>
      <c r="JZY113" s="845"/>
      <c r="JZZ113" s="853"/>
      <c r="KAA113" s="853"/>
      <c r="KAB113" s="964"/>
      <c r="KAC113" s="845"/>
      <c r="KAD113" s="853"/>
      <c r="KAE113" s="853"/>
      <c r="KAF113" s="964"/>
      <c r="KAG113" s="845"/>
      <c r="KAH113" s="853"/>
      <c r="KAI113" s="853"/>
      <c r="KAJ113" s="964"/>
      <c r="KAK113" s="845"/>
      <c r="KAL113" s="853"/>
      <c r="KAM113" s="853"/>
      <c r="KAN113" s="964"/>
      <c r="KAO113" s="845"/>
      <c r="KAP113" s="853"/>
      <c r="KAQ113" s="853"/>
      <c r="KAR113" s="964"/>
      <c r="KAS113" s="845"/>
      <c r="KAT113" s="853"/>
      <c r="KAU113" s="853"/>
      <c r="KAV113" s="964"/>
      <c r="KAW113" s="845"/>
      <c r="KAX113" s="853"/>
      <c r="KAY113" s="853"/>
      <c r="KAZ113" s="964"/>
      <c r="KBA113" s="845"/>
      <c r="KBB113" s="853"/>
      <c r="KBC113" s="853"/>
      <c r="KBD113" s="964"/>
      <c r="KBE113" s="845"/>
      <c r="KBF113" s="853"/>
      <c r="KBG113" s="853"/>
      <c r="KBH113" s="964"/>
      <c r="KBI113" s="845"/>
      <c r="KBJ113" s="853"/>
      <c r="KBK113" s="853"/>
      <c r="KBL113" s="964"/>
      <c r="KBM113" s="845"/>
      <c r="KBN113" s="853"/>
      <c r="KBO113" s="853"/>
      <c r="KBP113" s="964"/>
      <c r="KBQ113" s="845"/>
      <c r="KBR113" s="853"/>
      <c r="KBS113" s="853"/>
      <c r="KBT113" s="964"/>
      <c r="KBU113" s="845"/>
      <c r="KBV113" s="853"/>
      <c r="KBW113" s="853"/>
      <c r="KBX113" s="964"/>
      <c r="KBY113" s="845"/>
      <c r="KBZ113" s="853"/>
      <c r="KCA113" s="853"/>
      <c r="KCB113" s="964"/>
      <c r="KCC113" s="845"/>
      <c r="KCD113" s="853"/>
      <c r="KCE113" s="853"/>
      <c r="KCF113" s="964"/>
      <c r="KCG113" s="845"/>
      <c r="KCH113" s="853"/>
      <c r="KCI113" s="853"/>
      <c r="KCJ113" s="964"/>
      <c r="KCK113" s="845"/>
      <c r="KCL113" s="853"/>
      <c r="KCM113" s="853"/>
      <c r="KCN113" s="964"/>
      <c r="KCO113" s="845"/>
      <c r="KCP113" s="853"/>
      <c r="KCQ113" s="853"/>
      <c r="KCR113" s="964"/>
      <c r="KCS113" s="845"/>
      <c r="KCT113" s="853"/>
      <c r="KCU113" s="853"/>
      <c r="KCV113" s="964"/>
      <c r="KCW113" s="845"/>
      <c r="KCX113" s="853"/>
      <c r="KCY113" s="853"/>
      <c r="KCZ113" s="964"/>
      <c r="KDA113" s="845"/>
      <c r="KDB113" s="853"/>
      <c r="KDC113" s="853"/>
      <c r="KDD113" s="964"/>
      <c r="KDE113" s="845"/>
      <c r="KDF113" s="853"/>
      <c r="KDG113" s="853"/>
      <c r="KDH113" s="964"/>
      <c r="KDI113" s="845"/>
      <c r="KDJ113" s="853"/>
      <c r="KDK113" s="853"/>
      <c r="KDL113" s="964"/>
      <c r="KDM113" s="845"/>
      <c r="KDN113" s="853"/>
      <c r="KDO113" s="853"/>
      <c r="KDP113" s="964"/>
      <c r="KDQ113" s="845"/>
      <c r="KDR113" s="853"/>
      <c r="KDS113" s="853"/>
      <c r="KDT113" s="964"/>
      <c r="KDU113" s="845"/>
      <c r="KDV113" s="853"/>
      <c r="KDW113" s="853"/>
      <c r="KDX113" s="964"/>
      <c r="KDY113" s="845"/>
      <c r="KDZ113" s="853"/>
      <c r="KEA113" s="853"/>
      <c r="KEB113" s="964"/>
      <c r="KEC113" s="845"/>
      <c r="KED113" s="853"/>
      <c r="KEE113" s="853"/>
      <c r="KEF113" s="964"/>
      <c r="KEG113" s="845"/>
      <c r="KEH113" s="853"/>
      <c r="KEI113" s="853"/>
      <c r="KEJ113" s="964"/>
      <c r="KEK113" s="845"/>
      <c r="KEL113" s="853"/>
      <c r="KEM113" s="853"/>
      <c r="KEN113" s="964"/>
      <c r="KEO113" s="845"/>
      <c r="KEP113" s="853"/>
      <c r="KEQ113" s="853"/>
      <c r="KER113" s="964"/>
      <c r="KES113" s="845"/>
      <c r="KET113" s="853"/>
      <c r="KEU113" s="853"/>
      <c r="KEV113" s="964"/>
      <c r="KEW113" s="845"/>
      <c r="KEX113" s="853"/>
      <c r="KEY113" s="853"/>
      <c r="KEZ113" s="964"/>
      <c r="KFA113" s="845"/>
      <c r="KFB113" s="853"/>
      <c r="KFC113" s="853"/>
      <c r="KFD113" s="964"/>
      <c r="KFE113" s="845"/>
      <c r="KFF113" s="853"/>
      <c r="KFG113" s="853"/>
      <c r="KFH113" s="964"/>
      <c r="KFI113" s="845"/>
      <c r="KFJ113" s="853"/>
      <c r="KFK113" s="853"/>
      <c r="KFL113" s="964"/>
      <c r="KFM113" s="845"/>
      <c r="KFN113" s="853"/>
      <c r="KFO113" s="853"/>
      <c r="KFP113" s="964"/>
      <c r="KFQ113" s="845"/>
      <c r="KFR113" s="853"/>
      <c r="KFS113" s="853"/>
      <c r="KFT113" s="964"/>
      <c r="KFU113" s="845"/>
      <c r="KFV113" s="853"/>
      <c r="KFW113" s="853"/>
      <c r="KFX113" s="964"/>
      <c r="KFY113" s="845"/>
      <c r="KFZ113" s="853"/>
      <c r="KGA113" s="853"/>
      <c r="KGB113" s="964"/>
      <c r="KGC113" s="845"/>
      <c r="KGD113" s="853"/>
      <c r="KGE113" s="853"/>
      <c r="KGF113" s="964"/>
      <c r="KGG113" s="845"/>
      <c r="KGH113" s="853"/>
      <c r="KGI113" s="853"/>
      <c r="KGJ113" s="964"/>
      <c r="KGK113" s="845"/>
      <c r="KGL113" s="853"/>
      <c r="KGM113" s="853"/>
      <c r="KGN113" s="964"/>
      <c r="KGO113" s="845"/>
      <c r="KGP113" s="853"/>
      <c r="KGQ113" s="853"/>
      <c r="KGR113" s="964"/>
      <c r="KGS113" s="845"/>
      <c r="KGT113" s="853"/>
      <c r="KGU113" s="853"/>
      <c r="KGV113" s="964"/>
      <c r="KGW113" s="845"/>
      <c r="KGX113" s="853"/>
      <c r="KGY113" s="853"/>
      <c r="KGZ113" s="964"/>
      <c r="KHA113" s="845"/>
      <c r="KHB113" s="853"/>
      <c r="KHC113" s="853"/>
      <c r="KHD113" s="964"/>
      <c r="KHE113" s="845"/>
      <c r="KHF113" s="853"/>
      <c r="KHG113" s="853"/>
      <c r="KHH113" s="964"/>
      <c r="KHI113" s="845"/>
      <c r="KHJ113" s="853"/>
      <c r="KHK113" s="853"/>
      <c r="KHL113" s="964"/>
      <c r="KHM113" s="845"/>
      <c r="KHN113" s="853"/>
      <c r="KHO113" s="853"/>
      <c r="KHP113" s="964"/>
      <c r="KHQ113" s="845"/>
      <c r="KHR113" s="853"/>
      <c r="KHS113" s="853"/>
      <c r="KHT113" s="964"/>
      <c r="KHU113" s="845"/>
      <c r="KHV113" s="853"/>
      <c r="KHW113" s="853"/>
      <c r="KHX113" s="964"/>
      <c r="KHY113" s="845"/>
      <c r="KHZ113" s="853"/>
      <c r="KIA113" s="853"/>
      <c r="KIB113" s="964"/>
      <c r="KIC113" s="845"/>
      <c r="KID113" s="853"/>
      <c r="KIE113" s="853"/>
      <c r="KIF113" s="964"/>
      <c r="KIG113" s="845"/>
      <c r="KIH113" s="853"/>
      <c r="KII113" s="853"/>
      <c r="KIJ113" s="964"/>
      <c r="KIK113" s="845"/>
      <c r="KIL113" s="853"/>
      <c r="KIM113" s="853"/>
      <c r="KIN113" s="964"/>
      <c r="KIO113" s="845"/>
      <c r="KIP113" s="853"/>
      <c r="KIQ113" s="853"/>
      <c r="KIR113" s="964"/>
      <c r="KIS113" s="845"/>
      <c r="KIT113" s="853"/>
      <c r="KIU113" s="853"/>
      <c r="KIV113" s="964"/>
      <c r="KIW113" s="845"/>
      <c r="KIX113" s="853"/>
      <c r="KIY113" s="853"/>
      <c r="KIZ113" s="964"/>
      <c r="KJA113" s="845"/>
      <c r="KJB113" s="853"/>
      <c r="KJC113" s="853"/>
      <c r="KJD113" s="964"/>
      <c r="KJE113" s="845"/>
      <c r="KJF113" s="853"/>
      <c r="KJG113" s="853"/>
      <c r="KJH113" s="964"/>
      <c r="KJI113" s="845"/>
      <c r="KJJ113" s="853"/>
      <c r="KJK113" s="853"/>
      <c r="KJL113" s="964"/>
      <c r="KJM113" s="845"/>
      <c r="KJN113" s="853"/>
      <c r="KJO113" s="853"/>
      <c r="KJP113" s="964"/>
      <c r="KJQ113" s="845"/>
      <c r="KJR113" s="853"/>
      <c r="KJS113" s="853"/>
      <c r="KJT113" s="964"/>
      <c r="KJU113" s="845"/>
      <c r="KJV113" s="853"/>
      <c r="KJW113" s="853"/>
      <c r="KJX113" s="964"/>
      <c r="KJY113" s="845"/>
      <c r="KJZ113" s="853"/>
      <c r="KKA113" s="853"/>
      <c r="KKB113" s="964"/>
      <c r="KKC113" s="845"/>
      <c r="KKD113" s="853"/>
      <c r="KKE113" s="853"/>
      <c r="KKF113" s="964"/>
      <c r="KKG113" s="845"/>
      <c r="KKH113" s="853"/>
      <c r="KKI113" s="853"/>
      <c r="KKJ113" s="964"/>
      <c r="KKK113" s="845"/>
      <c r="KKL113" s="853"/>
      <c r="KKM113" s="853"/>
      <c r="KKN113" s="964"/>
      <c r="KKO113" s="845"/>
      <c r="KKP113" s="853"/>
      <c r="KKQ113" s="853"/>
      <c r="KKR113" s="964"/>
      <c r="KKS113" s="845"/>
      <c r="KKT113" s="853"/>
      <c r="KKU113" s="853"/>
      <c r="KKV113" s="964"/>
      <c r="KKW113" s="845"/>
      <c r="KKX113" s="853"/>
      <c r="KKY113" s="853"/>
      <c r="KKZ113" s="964"/>
      <c r="KLA113" s="845"/>
      <c r="KLB113" s="853"/>
      <c r="KLC113" s="853"/>
      <c r="KLD113" s="964"/>
      <c r="KLE113" s="845"/>
      <c r="KLF113" s="853"/>
      <c r="KLG113" s="853"/>
      <c r="KLH113" s="964"/>
      <c r="KLI113" s="845"/>
      <c r="KLJ113" s="853"/>
      <c r="KLK113" s="853"/>
      <c r="KLL113" s="964"/>
      <c r="KLM113" s="845"/>
      <c r="KLN113" s="853"/>
      <c r="KLO113" s="853"/>
      <c r="KLP113" s="964"/>
      <c r="KLQ113" s="845"/>
      <c r="KLR113" s="853"/>
      <c r="KLS113" s="853"/>
      <c r="KLT113" s="964"/>
      <c r="KLU113" s="845"/>
      <c r="KLV113" s="853"/>
      <c r="KLW113" s="853"/>
      <c r="KLX113" s="964"/>
      <c r="KLY113" s="845"/>
      <c r="KLZ113" s="853"/>
      <c r="KMA113" s="853"/>
      <c r="KMB113" s="964"/>
      <c r="KMC113" s="845"/>
      <c r="KMD113" s="853"/>
      <c r="KME113" s="853"/>
      <c r="KMF113" s="964"/>
      <c r="KMG113" s="845"/>
      <c r="KMH113" s="853"/>
      <c r="KMI113" s="853"/>
      <c r="KMJ113" s="964"/>
      <c r="KMK113" s="845"/>
      <c r="KML113" s="853"/>
      <c r="KMM113" s="853"/>
      <c r="KMN113" s="964"/>
      <c r="KMO113" s="845"/>
      <c r="KMP113" s="853"/>
      <c r="KMQ113" s="853"/>
      <c r="KMR113" s="964"/>
      <c r="KMS113" s="845"/>
      <c r="KMT113" s="853"/>
      <c r="KMU113" s="853"/>
      <c r="KMV113" s="964"/>
      <c r="KMW113" s="845"/>
      <c r="KMX113" s="853"/>
      <c r="KMY113" s="853"/>
      <c r="KMZ113" s="964"/>
      <c r="KNA113" s="845"/>
      <c r="KNB113" s="853"/>
      <c r="KNC113" s="853"/>
      <c r="KND113" s="964"/>
      <c r="KNE113" s="845"/>
      <c r="KNF113" s="853"/>
      <c r="KNG113" s="853"/>
      <c r="KNH113" s="964"/>
      <c r="KNI113" s="845"/>
      <c r="KNJ113" s="853"/>
      <c r="KNK113" s="853"/>
      <c r="KNL113" s="964"/>
      <c r="KNM113" s="845"/>
      <c r="KNN113" s="853"/>
      <c r="KNO113" s="853"/>
      <c r="KNP113" s="964"/>
      <c r="KNQ113" s="845"/>
      <c r="KNR113" s="853"/>
      <c r="KNS113" s="853"/>
      <c r="KNT113" s="964"/>
      <c r="KNU113" s="845"/>
      <c r="KNV113" s="853"/>
      <c r="KNW113" s="853"/>
      <c r="KNX113" s="964"/>
      <c r="KNY113" s="845"/>
      <c r="KNZ113" s="853"/>
      <c r="KOA113" s="853"/>
      <c r="KOB113" s="964"/>
      <c r="KOC113" s="845"/>
      <c r="KOD113" s="853"/>
      <c r="KOE113" s="853"/>
      <c r="KOF113" s="964"/>
      <c r="KOG113" s="845"/>
      <c r="KOH113" s="853"/>
      <c r="KOI113" s="853"/>
      <c r="KOJ113" s="964"/>
      <c r="KOK113" s="845"/>
      <c r="KOL113" s="853"/>
      <c r="KOM113" s="853"/>
      <c r="KON113" s="964"/>
      <c r="KOO113" s="845"/>
      <c r="KOP113" s="853"/>
      <c r="KOQ113" s="853"/>
      <c r="KOR113" s="964"/>
      <c r="KOS113" s="845"/>
      <c r="KOT113" s="853"/>
      <c r="KOU113" s="853"/>
      <c r="KOV113" s="964"/>
      <c r="KOW113" s="845"/>
      <c r="KOX113" s="853"/>
      <c r="KOY113" s="853"/>
      <c r="KOZ113" s="964"/>
      <c r="KPA113" s="845"/>
      <c r="KPB113" s="853"/>
      <c r="KPC113" s="853"/>
      <c r="KPD113" s="964"/>
      <c r="KPE113" s="845"/>
      <c r="KPF113" s="853"/>
      <c r="KPG113" s="853"/>
      <c r="KPH113" s="964"/>
      <c r="KPI113" s="845"/>
      <c r="KPJ113" s="853"/>
      <c r="KPK113" s="853"/>
      <c r="KPL113" s="964"/>
      <c r="KPM113" s="845"/>
      <c r="KPN113" s="853"/>
      <c r="KPO113" s="853"/>
      <c r="KPP113" s="964"/>
      <c r="KPQ113" s="845"/>
      <c r="KPR113" s="853"/>
      <c r="KPS113" s="853"/>
      <c r="KPT113" s="964"/>
      <c r="KPU113" s="845"/>
      <c r="KPV113" s="853"/>
      <c r="KPW113" s="853"/>
      <c r="KPX113" s="964"/>
      <c r="KPY113" s="845"/>
      <c r="KPZ113" s="853"/>
      <c r="KQA113" s="853"/>
      <c r="KQB113" s="964"/>
      <c r="KQC113" s="845"/>
      <c r="KQD113" s="853"/>
      <c r="KQE113" s="853"/>
      <c r="KQF113" s="964"/>
      <c r="KQG113" s="845"/>
      <c r="KQH113" s="853"/>
      <c r="KQI113" s="853"/>
      <c r="KQJ113" s="964"/>
      <c r="KQK113" s="845"/>
      <c r="KQL113" s="853"/>
      <c r="KQM113" s="853"/>
      <c r="KQN113" s="964"/>
      <c r="KQO113" s="845"/>
      <c r="KQP113" s="853"/>
      <c r="KQQ113" s="853"/>
      <c r="KQR113" s="964"/>
      <c r="KQS113" s="845"/>
      <c r="KQT113" s="853"/>
      <c r="KQU113" s="853"/>
      <c r="KQV113" s="964"/>
      <c r="KQW113" s="845"/>
      <c r="KQX113" s="853"/>
      <c r="KQY113" s="853"/>
      <c r="KQZ113" s="964"/>
      <c r="KRA113" s="845"/>
      <c r="KRB113" s="853"/>
      <c r="KRC113" s="853"/>
      <c r="KRD113" s="964"/>
      <c r="KRE113" s="845"/>
      <c r="KRF113" s="853"/>
      <c r="KRG113" s="853"/>
      <c r="KRH113" s="964"/>
      <c r="KRI113" s="845"/>
      <c r="KRJ113" s="853"/>
      <c r="KRK113" s="853"/>
      <c r="KRL113" s="964"/>
      <c r="KRM113" s="845"/>
      <c r="KRN113" s="853"/>
      <c r="KRO113" s="853"/>
      <c r="KRP113" s="964"/>
      <c r="KRQ113" s="845"/>
      <c r="KRR113" s="853"/>
      <c r="KRS113" s="853"/>
      <c r="KRT113" s="964"/>
      <c r="KRU113" s="845"/>
      <c r="KRV113" s="853"/>
      <c r="KRW113" s="853"/>
      <c r="KRX113" s="964"/>
      <c r="KRY113" s="845"/>
      <c r="KRZ113" s="853"/>
      <c r="KSA113" s="853"/>
      <c r="KSB113" s="964"/>
      <c r="KSC113" s="845"/>
      <c r="KSD113" s="853"/>
      <c r="KSE113" s="853"/>
      <c r="KSF113" s="964"/>
      <c r="KSG113" s="845"/>
      <c r="KSH113" s="853"/>
      <c r="KSI113" s="853"/>
      <c r="KSJ113" s="964"/>
      <c r="KSK113" s="845"/>
      <c r="KSL113" s="853"/>
      <c r="KSM113" s="853"/>
      <c r="KSN113" s="964"/>
      <c r="KSO113" s="845"/>
      <c r="KSP113" s="853"/>
      <c r="KSQ113" s="853"/>
      <c r="KSR113" s="964"/>
      <c r="KSS113" s="845"/>
      <c r="KST113" s="853"/>
      <c r="KSU113" s="853"/>
      <c r="KSV113" s="964"/>
      <c r="KSW113" s="845"/>
      <c r="KSX113" s="853"/>
      <c r="KSY113" s="853"/>
      <c r="KSZ113" s="964"/>
      <c r="KTA113" s="845"/>
      <c r="KTB113" s="853"/>
      <c r="KTC113" s="853"/>
      <c r="KTD113" s="964"/>
      <c r="KTE113" s="845"/>
      <c r="KTF113" s="853"/>
      <c r="KTG113" s="853"/>
      <c r="KTH113" s="964"/>
      <c r="KTI113" s="845"/>
      <c r="KTJ113" s="853"/>
      <c r="KTK113" s="853"/>
      <c r="KTL113" s="964"/>
      <c r="KTM113" s="845"/>
      <c r="KTN113" s="853"/>
      <c r="KTO113" s="853"/>
      <c r="KTP113" s="964"/>
      <c r="KTQ113" s="845"/>
      <c r="KTR113" s="853"/>
      <c r="KTS113" s="853"/>
      <c r="KTT113" s="964"/>
      <c r="KTU113" s="845"/>
      <c r="KTV113" s="853"/>
      <c r="KTW113" s="853"/>
      <c r="KTX113" s="964"/>
      <c r="KTY113" s="845"/>
      <c r="KTZ113" s="853"/>
      <c r="KUA113" s="853"/>
      <c r="KUB113" s="964"/>
      <c r="KUC113" s="845"/>
      <c r="KUD113" s="853"/>
      <c r="KUE113" s="853"/>
      <c r="KUF113" s="964"/>
      <c r="KUG113" s="845"/>
      <c r="KUH113" s="853"/>
      <c r="KUI113" s="853"/>
      <c r="KUJ113" s="964"/>
      <c r="KUK113" s="845"/>
      <c r="KUL113" s="853"/>
      <c r="KUM113" s="853"/>
      <c r="KUN113" s="964"/>
      <c r="KUO113" s="845"/>
      <c r="KUP113" s="853"/>
      <c r="KUQ113" s="853"/>
      <c r="KUR113" s="964"/>
      <c r="KUS113" s="845"/>
      <c r="KUT113" s="853"/>
      <c r="KUU113" s="853"/>
      <c r="KUV113" s="964"/>
      <c r="KUW113" s="845"/>
      <c r="KUX113" s="853"/>
      <c r="KUY113" s="853"/>
      <c r="KUZ113" s="964"/>
      <c r="KVA113" s="845"/>
      <c r="KVB113" s="853"/>
      <c r="KVC113" s="853"/>
      <c r="KVD113" s="964"/>
      <c r="KVE113" s="845"/>
      <c r="KVF113" s="853"/>
      <c r="KVG113" s="853"/>
      <c r="KVH113" s="964"/>
      <c r="KVI113" s="845"/>
      <c r="KVJ113" s="853"/>
      <c r="KVK113" s="853"/>
      <c r="KVL113" s="964"/>
      <c r="KVM113" s="845"/>
      <c r="KVN113" s="853"/>
      <c r="KVO113" s="853"/>
      <c r="KVP113" s="964"/>
      <c r="KVQ113" s="845"/>
      <c r="KVR113" s="853"/>
      <c r="KVS113" s="853"/>
      <c r="KVT113" s="964"/>
      <c r="KVU113" s="845"/>
      <c r="KVV113" s="853"/>
      <c r="KVW113" s="853"/>
      <c r="KVX113" s="964"/>
      <c r="KVY113" s="845"/>
      <c r="KVZ113" s="853"/>
      <c r="KWA113" s="853"/>
      <c r="KWB113" s="964"/>
      <c r="KWC113" s="845"/>
      <c r="KWD113" s="853"/>
      <c r="KWE113" s="853"/>
      <c r="KWF113" s="964"/>
      <c r="KWG113" s="845"/>
      <c r="KWH113" s="853"/>
      <c r="KWI113" s="853"/>
      <c r="KWJ113" s="964"/>
      <c r="KWK113" s="845"/>
      <c r="KWL113" s="853"/>
      <c r="KWM113" s="853"/>
      <c r="KWN113" s="964"/>
      <c r="KWO113" s="845"/>
      <c r="KWP113" s="853"/>
      <c r="KWQ113" s="853"/>
      <c r="KWR113" s="964"/>
      <c r="KWS113" s="845"/>
      <c r="KWT113" s="853"/>
      <c r="KWU113" s="853"/>
      <c r="KWV113" s="964"/>
      <c r="KWW113" s="845"/>
      <c r="KWX113" s="853"/>
      <c r="KWY113" s="853"/>
      <c r="KWZ113" s="964"/>
      <c r="KXA113" s="845"/>
      <c r="KXB113" s="853"/>
      <c r="KXC113" s="853"/>
      <c r="KXD113" s="964"/>
      <c r="KXE113" s="845"/>
      <c r="KXF113" s="853"/>
      <c r="KXG113" s="853"/>
      <c r="KXH113" s="964"/>
      <c r="KXI113" s="845"/>
      <c r="KXJ113" s="853"/>
      <c r="KXK113" s="853"/>
      <c r="KXL113" s="964"/>
      <c r="KXM113" s="845"/>
      <c r="KXN113" s="853"/>
      <c r="KXO113" s="853"/>
      <c r="KXP113" s="964"/>
      <c r="KXQ113" s="845"/>
      <c r="KXR113" s="853"/>
      <c r="KXS113" s="853"/>
      <c r="KXT113" s="964"/>
      <c r="KXU113" s="845"/>
      <c r="KXV113" s="853"/>
      <c r="KXW113" s="853"/>
      <c r="KXX113" s="964"/>
      <c r="KXY113" s="845"/>
      <c r="KXZ113" s="853"/>
      <c r="KYA113" s="853"/>
      <c r="KYB113" s="964"/>
      <c r="KYC113" s="845"/>
      <c r="KYD113" s="853"/>
      <c r="KYE113" s="853"/>
      <c r="KYF113" s="964"/>
      <c r="KYG113" s="845"/>
      <c r="KYH113" s="853"/>
      <c r="KYI113" s="853"/>
      <c r="KYJ113" s="964"/>
      <c r="KYK113" s="845"/>
      <c r="KYL113" s="853"/>
      <c r="KYM113" s="853"/>
      <c r="KYN113" s="964"/>
      <c r="KYO113" s="845"/>
      <c r="KYP113" s="853"/>
      <c r="KYQ113" s="853"/>
      <c r="KYR113" s="964"/>
      <c r="KYS113" s="845"/>
      <c r="KYT113" s="853"/>
      <c r="KYU113" s="853"/>
      <c r="KYV113" s="964"/>
      <c r="KYW113" s="845"/>
      <c r="KYX113" s="853"/>
      <c r="KYY113" s="853"/>
      <c r="KYZ113" s="964"/>
      <c r="KZA113" s="845"/>
      <c r="KZB113" s="853"/>
      <c r="KZC113" s="853"/>
      <c r="KZD113" s="964"/>
      <c r="KZE113" s="845"/>
      <c r="KZF113" s="853"/>
      <c r="KZG113" s="853"/>
      <c r="KZH113" s="964"/>
      <c r="KZI113" s="845"/>
      <c r="KZJ113" s="853"/>
      <c r="KZK113" s="853"/>
      <c r="KZL113" s="964"/>
      <c r="KZM113" s="845"/>
      <c r="KZN113" s="853"/>
      <c r="KZO113" s="853"/>
      <c r="KZP113" s="964"/>
      <c r="KZQ113" s="845"/>
      <c r="KZR113" s="853"/>
      <c r="KZS113" s="853"/>
      <c r="KZT113" s="964"/>
      <c r="KZU113" s="845"/>
      <c r="KZV113" s="853"/>
      <c r="KZW113" s="853"/>
      <c r="KZX113" s="964"/>
      <c r="KZY113" s="845"/>
      <c r="KZZ113" s="853"/>
      <c r="LAA113" s="853"/>
      <c r="LAB113" s="964"/>
      <c r="LAC113" s="845"/>
      <c r="LAD113" s="853"/>
      <c r="LAE113" s="853"/>
      <c r="LAF113" s="964"/>
      <c r="LAG113" s="845"/>
      <c r="LAH113" s="853"/>
      <c r="LAI113" s="853"/>
      <c r="LAJ113" s="964"/>
      <c r="LAK113" s="845"/>
      <c r="LAL113" s="853"/>
      <c r="LAM113" s="853"/>
      <c r="LAN113" s="964"/>
      <c r="LAO113" s="845"/>
      <c r="LAP113" s="853"/>
      <c r="LAQ113" s="853"/>
      <c r="LAR113" s="964"/>
      <c r="LAS113" s="845"/>
      <c r="LAT113" s="853"/>
      <c r="LAU113" s="853"/>
      <c r="LAV113" s="964"/>
      <c r="LAW113" s="845"/>
      <c r="LAX113" s="853"/>
      <c r="LAY113" s="853"/>
      <c r="LAZ113" s="964"/>
      <c r="LBA113" s="845"/>
      <c r="LBB113" s="853"/>
      <c r="LBC113" s="853"/>
      <c r="LBD113" s="964"/>
      <c r="LBE113" s="845"/>
      <c r="LBF113" s="853"/>
      <c r="LBG113" s="853"/>
      <c r="LBH113" s="964"/>
      <c r="LBI113" s="845"/>
      <c r="LBJ113" s="853"/>
      <c r="LBK113" s="853"/>
      <c r="LBL113" s="964"/>
      <c r="LBM113" s="845"/>
      <c r="LBN113" s="853"/>
      <c r="LBO113" s="853"/>
      <c r="LBP113" s="964"/>
      <c r="LBQ113" s="845"/>
      <c r="LBR113" s="853"/>
      <c r="LBS113" s="853"/>
      <c r="LBT113" s="964"/>
      <c r="LBU113" s="845"/>
      <c r="LBV113" s="853"/>
      <c r="LBW113" s="853"/>
      <c r="LBX113" s="964"/>
      <c r="LBY113" s="845"/>
      <c r="LBZ113" s="853"/>
      <c r="LCA113" s="853"/>
      <c r="LCB113" s="964"/>
      <c r="LCC113" s="845"/>
      <c r="LCD113" s="853"/>
      <c r="LCE113" s="853"/>
      <c r="LCF113" s="964"/>
      <c r="LCG113" s="845"/>
      <c r="LCH113" s="853"/>
      <c r="LCI113" s="853"/>
      <c r="LCJ113" s="964"/>
      <c r="LCK113" s="845"/>
      <c r="LCL113" s="853"/>
      <c r="LCM113" s="853"/>
      <c r="LCN113" s="964"/>
      <c r="LCO113" s="845"/>
      <c r="LCP113" s="853"/>
      <c r="LCQ113" s="853"/>
      <c r="LCR113" s="964"/>
      <c r="LCS113" s="845"/>
      <c r="LCT113" s="853"/>
      <c r="LCU113" s="853"/>
      <c r="LCV113" s="964"/>
      <c r="LCW113" s="845"/>
      <c r="LCX113" s="853"/>
      <c r="LCY113" s="853"/>
      <c r="LCZ113" s="964"/>
      <c r="LDA113" s="845"/>
      <c r="LDB113" s="853"/>
      <c r="LDC113" s="853"/>
      <c r="LDD113" s="964"/>
      <c r="LDE113" s="845"/>
      <c r="LDF113" s="853"/>
      <c r="LDG113" s="853"/>
      <c r="LDH113" s="964"/>
      <c r="LDI113" s="845"/>
      <c r="LDJ113" s="853"/>
      <c r="LDK113" s="853"/>
      <c r="LDL113" s="964"/>
      <c r="LDM113" s="845"/>
      <c r="LDN113" s="853"/>
      <c r="LDO113" s="853"/>
      <c r="LDP113" s="964"/>
      <c r="LDQ113" s="845"/>
      <c r="LDR113" s="853"/>
      <c r="LDS113" s="853"/>
      <c r="LDT113" s="964"/>
      <c r="LDU113" s="845"/>
      <c r="LDV113" s="853"/>
      <c r="LDW113" s="853"/>
      <c r="LDX113" s="964"/>
      <c r="LDY113" s="845"/>
      <c r="LDZ113" s="853"/>
      <c r="LEA113" s="853"/>
      <c r="LEB113" s="964"/>
      <c r="LEC113" s="845"/>
      <c r="LED113" s="853"/>
      <c r="LEE113" s="853"/>
      <c r="LEF113" s="964"/>
      <c r="LEG113" s="845"/>
      <c r="LEH113" s="853"/>
      <c r="LEI113" s="853"/>
      <c r="LEJ113" s="964"/>
      <c r="LEK113" s="845"/>
      <c r="LEL113" s="853"/>
      <c r="LEM113" s="853"/>
      <c r="LEN113" s="964"/>
      <c r="LEO113" s="845"/>
      <c r="LEP113" s="853"/>
      <c r="LEQ113" s="853"/>
      <c r="LER113" s="964"/>
      <c r="LES113" s="845"/>
      <c r="LET113" s="853"/>
      <c r="LEU113" s="853"/>
      <c r="LEV113" s="964"/>
      <c r="LEW113" s="845"/>
      <c r="LEX113" s="853"/>
      <c r="LEY113" s="853"/>
      <c r="LEZ113" s="964"/>
      <c r="LFA113" s="845"/>
      <c r="LFB113" s="853"/>
      <c r="LFC113" s="853"/>
      <c r="LFD113" s="964"/>
      <c r="LFE113" s="845"/>
      <c r="LFF113" s="853"/>
      <c r="LFG113" s="853"/>
      <c r="LFH113" s="964"/>
      <c r="LFI113" s="845"/>
      <c r="LFJ113" s="853"/>
      <c r="LFK113" s="853"/>
      <c r="LFL113" s="964"/>
      <c r="LFM113" s="845"/>
      <c r="LFN113" s="853"/>
      <c r="LFO113" s="853"/>
      <c r="LFP113" s="964"/>
      <c r="LFQ113" s="845"/>
      <c r="LFR113" s="853"/>
      <c r="LFS113" s="853"/>
      <c r="LFT113" s="964"/>
      <c r="LFU113" s="845"/>
      <c r="LFV113" s="853"/>
      <c r="LFW113" s="853"/>
      <c r="LFX113" s="964"/>
      <c r="LFY113" s="845"/>
      <c r="LFZ113" s="853"/>
      <c r="LGA113" s="853"/>
      <c r="LGB113" s="964"/>
      <c r="LGC113" s="845"/>
      <c r="LGD113" s="853"/>
      <c r="LGE113" s="853"/>
      <c r="LGF113" s="964"/>
      <c r="LGG113" s="845"/>
      <c r="LGH113" s="853"/>
      <c r="LGI113" s="853"/>
      <c r="LGJ113" s="964"/>
      <c r="LGK113" s="845"/>
      <c r="LGL113" s="853"/>
      <c r="LGM113" s="853"/>
      <c r="LGN113" s="964"/>
      <c r="LGO113" s="845"/>
      <c r="LGP113" s="853"/>
      <c r="LGQ113" s="853"/>
      <c r="LGR113" s="964"/>
      <c r="LGS113" s="845"/>
      <c r="LGT113" s="853"/>
      <c r="LGU113" s="853"/>
      <c r="LGV113" s="964"/>
      <c r="LGW113" s="845"/>
      <c r="LGX113" s="853"/>
      <c r="LGY113" s="853"/>
      <c r="LGZ113" s="964"/>
      <c r="LHA113" s="845"/>
      <c r="LHB113" s="853"/>
      <c r="LHC113" s="853"/>
      <c r="LHD113" s="964"/>
      <c r="LHE113" s="845"/>
      <c r="LHF113" s="853"/>
      <c r="LHG113" s="853"/>
      <c r="LHH113" s="964"/>
      <c r="LHI113" s="845"/>
      <c r="LHJ113" s="853"/>
      <c r="LHK113" s="853"/>
      <c r="LHL113" s="964"/>
      <c r="LHM113" s="845"/>
      <c r="LHN113" s="853"/>
      <c r="LHO113" s="853"/>
      <c r="LHP113" s="964"/>
      <c r="LHQ113" s="845"/>
      <c r="LHR113" s="853"/>
      <c r="LHS113" s="853"/>
      <c r="LHT113" s="964"/>
      <c r="LHU113" s="845"/>
      <c r="LHV113" s="853"/>
      <c r="LHW113" s="853"/>
      <c r="LHX113" s="964"/>
      <c r="LHY113" s="845"/>
      <c r="LHZ113" s="853"/>
      <c r="LIA113" s="853"/>
      <c r="LIB113" s="964"/>
      <c r="LIC113" s="845"/>
      <c r="LID113" s="853"/>
      <c r="LIE113" s="853"/>
      <c r="LIF113" s="964"/>
      <c r="LIG113" s="845"/>
      <c r="LIH113" s="853"/>
      <c r="LII113" s="853"/>
      <c r="LIJ113" s="964"/>
      <c r="LIK113" s="845"/>
      <c r="LIL113" s="853"/>
      <c r="LIM113" s="853"/>
      <c r="LIN113" s="964"/>
      <c r="LIO113" s="845"/>
      <c r="LIP113" s="853"/>
      <c r="LIQ113" s="853"/>
      <c r="LIR113" s="964"/>
      <c r="LIS113" s="845"/>
      <c r="LIT113" s="853"/>
      <c r="LIU113" s="853"/>
      <c r="LIV113" s="964"/>
      <c r="LIW113" s="845"/>
      <c r="LIX113" s="853"/>
      <c r="LIY113" s="853"/>
      <c r="LIZ113" s="964"/>
      <c r="LJA113" s="845"/>
      <c r="LJB113" s="853"/>
      <c r="LJC113" s="853"/>
      <c r="LJD113" s="964"/>
      <c r="LJE113" s="845"/>
      <c r="LJF113" s="853"/>
      <c r="LJG113" s="853"/>
      <c r="LJH113" s="964"/>
      <c r="LJI113" s="845"/>
      <c r="LJJ113" s="853"/>
      <c r="LJK113" s="853"/>
      <c r="LJL113" s="964"/>
      <c r="LJM113" s="845"/>
      <c r="LJN113" s="853"/>
      <c r="LJO113" s="853"/>
      <c r="LJP113" s="964"/>
      <c r="LJQ113" s="845"/>
      <c r="LJR113" s="853"/>
      <c r="LJS113" s="853"/>
      <c r="LJT113" s="964"/>
      <c r="LJU113" s="845"/>
      <c r="LJV113" s="853"/>
      <c r="LJW113" s="853"/>
      <c r="LJX113" s="964"/>
      <c r="LJY113" s="845"/>
      <c r="LJZ113" s="853"/>
      <c r="LKA113" s="853"/>
      <c r="LKB113" s="964"/>
      <c r="LKC113" s="845"/>
      <c r="LKD113" s="853"/>
      <c r="LKE113" s="853"/>
      <c r="LKF113" s="964"/>
      <c r="LKG113" s="845"/>
      <c r="LKH113" s="853"/>
      <c r="LKI113" s="853"/>
      <c r="LKJ113" s="964"/>
      <c r="LKK113" s="845"/>
      <c r="LKL113" s="853"/>
      <c r="LKM113" s="853"/>
      <c r="LKN113" s="964"/>
      <c r="LKO113" s="845"/>
      <c r="LKP113" s="853"/>
      <c r="LKQ113" s="853"/>
      <c r="LKR113" s="964"/>
      <c r="LKS113" s="845"/>
      <c r="LKT113" s="853"/>
      <c r="LKU113" s="853"/>
      <c r="LKV113" s="964"/>
      <c r="LKW113" s="845"/>
      <c r="LKX113" s="853"/>
      <c r="LKY113" s="853"/>
      <c r="LKZ113" s="964"/>
      <c r="LLA113" s="845"/>
      <c r="LLB113" s="853"/>
      <c r="LLC113" s="853"/>
      <c r="LLD113" s="964"/>
      <c r="LLE113" s="845"/>
      <c r="LLF113" s="853"/>
      <c r="LLG113" s="853"/>
      <c r="LLH113" s="964"/>
      <c r="LLI113" s="845"/>
      <c r="LLJ113" s="853"/>
      <c r="LLK113" s="853"/>
      <c r="LLL113" s="964"/>
      <c r="LLM113" s="845"/>
      <c r="LLN113" s="853"/>
      <c r="LLO113" s="853"/>
      <c r="LLP113" s="964"/>
      <c r="LLQ113" s="845"/>
      <c r="LLR113" s="853"/>
      <c r="LLS113" s="853"/>
      <c r="LLT113" s="964"/>
      <c r="LLU113" s="845"/>
      <c r="LLV113" s="853"/>
      <c r="LLW113" s="853"/>
      <c r="LLX113" s="964"/>
      <c r="LLY113" s="845"/>
      <c r="LLZ113" s="853"/>
      <c r="LMA113" s="853"/>
      <c r="LMB113" s="964"/>
      <c r="LMC113" s="845"/>
      <c r="LMD113" s="853"/>
      <c r="LME113" s="853"/>
      <c r="LMF113" s="964"/>
      <c r="LMG113" s="845"/>
      <c r="LMH113" s="853"/>
      <c r="LMI113" s="853"/>
      <c r="LMJ113" s="964"/>
      <c r="LMK113" s="845"/>
      <c r="LML113" s="853"/>
      <c r="LMM113" s="853"/>
      <c r="LMN113" s="964"/>
      <c r="LMO113" s="845"/>
      <c r="LMP113" s="853"/>
      <c r="LMQ113" s="853"/>
      <c r="LMR113" s="964"/>
      <c r="LMS113" s="845"/>
      <c r="LMT113" s="853"/>
      <c r="LMU113" s="853"/>
      <c r="LMV113" s="964"/>
      <c r="LMW113" s="845"/>
      <c r="LMX113" s="853"/>
      <c r="LMY113" s="853"/>
      <c r="LMZ113" s="964"/>
      <c r="LNA113" s="845"/>
      <c r="LNB113" s="853"/>
      <c r="LNC113" s="853"/>
      <c r="LND113" s="964"/>
      <c r="LNE113" s="845"/>
      <c r="LNF113" s="853"/>
      <c r="LNG113" s="853"/>
      <c r="LNH113" s="964"/>
      <c r="LNI113" s="845"/>
      <c r="LNJ113" s="853"/>
      <c r="LNK113" s="853"/>
      <c r="LNL113" s="964"/>
      <c r="LNM113" s="845"/>
      <c r="LNN113" s="853"/>
      <c r="LNO113" s="853"/>
      <c r="LNP113" s="964"/>
      <c r="LNQ113" s="845"/>
      <c r="LNR113" s="853"/>
      <c r="LNS113" s="853"/>
      <c r="LNT113" s="964"/>
      <c r="LNU113" s="845"/>
      <c r="LNV113" s="853"/>
      <c r="LNW113" s="853"/>
      <c r="LNX113" s="964"/>
      <c r="LNY113" s="845"/>
      <c r="LNZ113" s="853"/>
      <c r="LOA113" s="853"/>
      <c r="LOB113" s="964"/>
      <c r="LOC113" s="845"/>
      <c r="LOD113" s="853"/>
      <c r="LOE113" s="853"/>
      <c r="LOF113" s="964"/>
      <c r="LOG113" s="845"/>
      <c r="LOH113" s="853"/>
      <c r="LOI113" s="853"/>
      <c r="LOJ113" s="964"/>
      <c r="LOK113" s="845"/>
      <c r="LOL113" s="853"/>
      <c r="LOM113" s="853"/>
      <c r="LON113" s="964"/>
      <c r="LOO113" s="845"/>
      <c r="LOP113" s="853"/>
      <c r="LOQ113" s="853"/>
      <c r="LOR113" s="964"/>
      <c r="LOS113" s="845"/>
      <c r="LOT113" s="853"/>
      <c r="LOU113" s="853"/>
      <c r="LOV113" s="964"/>
      <c r="LOW113" s="845"/>
      <c r="LOX113" s="853"/>
      <c r="LOY113" s="853"/>
      <c r="LOZ113" s="964"/>
      <c r="LPA113" s="845"/>
      <c r="LPB113" s="853"/>
      <c r="LPC113" s="853"/>
      <c r="LPD113" s="964"/>
      <c r="LPE113" s="845"/>
      <c r="LPF113" s="853"/>
      <c r="LPG113" s="853"/>
      <c r="LPH113" s="964"/>
      <c r="LPI113" s="845"/>
      <c r="LPJ113" s="853"/>
      <c r="LPK113" s="853"/>
      <c r="LPL113" s="964"/>
      <c r="LPM113" s="845"/>
      <c r="LPN113" s="853"/>
      <c r="LPO113" s="853"/>
      <c r="LPP113" s="964"/>
      <c r="LPQ113" s="845"/>
      <c r="LPR113" s="853"/>
      <c r="LPS113" s="853"/>
      <c r="LPT113" s="964"/>
      <c r="LPU113" s="845"/>
      <c r="LPV113" s="853"/>
      <c r="LPW113" s="853"/>
      <c r="LPX113" s="964"/>
      <c r="LPY113" s="845"/>
      <c r="LPZ113" s="853"/>
      <c r="LQA113" s="853"/>
      <c r="LQB113" s="964"/>
      <c r="LQC113" s="845"/>
      <c r="LQD113" s="853"/>
      <c r="LQE113" s="853"/>
      <c r="LQF113" s="964"/>
      <c r="LQG113" s="845"/>
      <c r="LQH113" s="853"/>
      <c r="LQI113" s="853"/>
      <c r="LQJ113" s="964"/>
      <c r="LQK113" s="845"/>
      <c r="LQL113" s="853"/>
      <c r="LQM113" s="853"/>
      <c r="LQN113" s="964"/>
      <c r="LQO113" s="845"/>
      <c r="LQP113" s="853"/>
      <c r="LQQ113" s="853"/>
      <c r="LQR113" s="964"/>
      <c r="LQS113" s="845"/>
      <c r="LQT113" s="853"/>
      <c r="LQU113" s="853"/>
      <c r="LQV113" s="964"/>
      <c r="LQW113" s="845"/>
      <c r="LQX113" s="853"/>
      <c r="LQY113" s="853"/>
      <c r="LQZ113" s="964"/>
      <c r="LRA113" s="845"/>
      <c r="LRB113" s="853"/>
      <c r="LRC113" s="853"/>
      <c r="LRD113" s="964"/>
      <c r="LRE113" s="845"/>
      <c r="LRF113" s="853"/>
      <c r="LRG113" s="853"/>
      <c r="LRH113" s="964"/>
      <c r="LRI113" s="845"/>
      <c r="LRJ113" s="853"/>
      <c r="LRK113" s="853"/>
      <c r="LRL113" s="964"/>
      <c r="LRM113" s="845"/>
      <c r="LRN113" s="853"/>
      <c r="LRO113" s="853"/>
      <c r="LRP113" s="964"/>
      <c r="LRQ113" s="845"/>
      <c r="LRR113" s="853"/>
      <c r="LRS113" s="853"/>
      <c r="LRT113" s="964"/>
      <c r="LRU113" s="845"/>
      <c r="LRV113" s="853"/>
      <c r="LRW113" s="853"/>
      <c r="LRX113" s="964"/>
      <c r="LRY113" s="845"/>
      <c r="LRZ113" s="853"/>
      <c r="LSA113" s="853"/>
      <c r="LSB113" s="964"/>
      <c r="LSC113" s="845"/>
      <c r="LSD113" s="853"/>
      <c r="LSE113" s="853"/>
      <c r="LSF113" s="964"/>
      <c r="LSG113" s="845"/>
      <c r="LSH113" s="853"/>
      <c r="LSI113" s="853"/>
      <c r="LSJ113" s="964"/>
      <c r="LSK113" s="845"/>
      <c r="LSL113" s="853"/>
      <c r="LSM113" s="853"/>
      <c r="LSN113" s="964"/>
      <c r="LSO113" s="845"/>
      <c r="LSP113" s="853"/>
      <c r="LSQ113" s="853"/>
      <c r="LSR113" s="964"/>
      <c r="LSS113" s="845"/>
      <c r="LST113" s="853"/>
      <c r="LSU113" s="853"/>
      <c r="LSV113" s="964"/>
      <c r="LSW113" s="845"/>
      <c r="LSX113" s="853"/>
      <c r="LSY113" s="853"/>
      <c r="LSZ113" s="964"/>
      <c r="LTA113" s="845"/>
      <c r="LTB113" s="853"/>
      <c r="LTC113" s="853"/>
      <c r="LTD113" s="964"/>
      <c r="LTE113" s="845"/>
      <c r="LTF113" s="853"/>
      <c r="LTG113" s="853"/>
      <c r="LTH113" s="964"/>
      <c r="LTI113" s="845"/>
      <c r="LTJ113" s="853"/>
      <c r="LTK113" s="853"/>
      <c r="LTL113" s="964"/>
      <c r="LTM113" s="845"/>
      <c r="LTN113" s="853"/>
      <c r="LTO113" s="853"/>
      <c r="LTP113" s="964"/>
      <c r="LTQ113" s="845"/>
      <c r="LTR113" s="853"/>
      <c r="LTS113" s="853"/>
      <c r="LTT113" s="964"/>
      <c r="LTU113" s="845"/>
      <c r="LTV113" s="853"/>
      <c r="LTW113" s="853"/>
      <c r="LTX113" s="964"/>
      <c r="LTY113" s="845"/>
      <c r="LTZ113" s="853"/>
      <c r="LUA113" s="853"/>
      <c r="LUB113" s="964"/>
      <c r="LUC113" s="845"/>
      <c r="LUD113" s="853"/>
      <c r="LUE113" s="853"/>
      <c r="LUF113" s="964"/>
      <c r="LUG113" s="845"/>
      <c r="LUH113" s="853"/>
      <c r="LUI113" s="853"/>
      <c r="LUJ113" s="964"/>
      <c r="LUK113" s="845"/>
      <c r="LUL113" s="853"/>
      <c r="LUM113" s="853"/>
      <c r="LUN113" s="964"/>
      <c r="LUO113" s="845"/>
      <c r="LUP113" s="853"/>
      <c r="LUQ113" s="853"/>
      <c r="LUR113" s="964"/>
      <c r="LUS113" s="845"/>
      <c r="LUT113" s="853"/>
      <c r="LUU113" s="853"/>
      <c r="LUV113" s="964"/>
      <c r="LUW113" s="845"/>
      <c r="LUX113" s="853"/>
      <c r="LUY113" s="853"/>
      <c r="LUZ113" s="964"/>
      <c r="LVA113" s="845"/>
      <c r="LVB113" s="853"/>
      <c r="LVC113" s="853"/>
      <c r="LVD113" s="964"/>
      <c r="LVE113" s="845"/>
      <c r="LVF113" s="853"/>
      <c r="LVG113" s="853"/>
      <c r="LVH113" s="964"/>
      <c r="LVI113" s="845"/>
      <c r="LVJ113" s="853"/>
      <c r="LVK113" s="853"/>
      <c r="LVL113" s="964"/>
      <c r="LVM113" s="845"/>
      <c r="LVN113" s="853"/>
      <c r="LVO113" s="853"/>
      <c r="LVP113" s="964"/>
      <c r="LVQ113" s="845"/>
      <c r="LVR113" s="853"/>
      <c r="LVS113" s="853"/>
      <c r="LVT113" s="964"/>
      <c r="LVU113" s="845"/>
      <c r="LVV113" s="853"/>
      <c r="LVW113" s="853"/>
      <c r="LVX113" s="964"/>
      <c r="LVY113" s="845"/>
      <c r="LVZ113" s="853"/>
      <c r="LWA113" s="853"/>
      <c r="LWB113" s="964"/>
      <c r="LWC113" s="845"/>
      <c r="LWD113" s="853"/>
      <c r="LWE113" s="853"/>
      <c r="LWF113" s="964"/>
      <c r="LWG113" s="845"/>
      <c r="LWH113" s="853"/>
      <c r="LWI113" s="853"/>
      <c r="LWJ113" s="964"/>
      <c r="LWK113" s="845"/>
      <c r="LWL113" s="853"/>
      <c r="LWM113" s="853"/>
      <c r="LWN113" s="964"/>
      <c r="LWO113" s="845"/>
      <c r="LWP113" s="853"/>
      <c r="LWQ113" s="853"/>
      <c r="LWR113" s="964"/>
      <c r="LWS113" s="845"/>
      <c r="LWT113" s="853"/>
      <c r="LWU113" s="853"/>
      <c r="LWV113" s="964"/>
      <c r="LWW113" s="845"/>
      <c r="LWX113" s="853"/>
      <c r="LWY113" s="853"/>
      <c r="LWZ113" s="964"/>
      <c r="LXA113" s="845"/>
      <c r="LXB113" s="853"/>
      <c r="LXC113" s="853"/>
      <c r="LXD113" s="964"/>
      <c r="LXE113" s="845"/>
      <c r="LXF113" s="853"/>
      <c r="LXG113" s="853"/>
      <c r="LXH113" s="964"/>
      <c r="LXI113" s="845"/>
      <c r="LXJ113" s="853"/>
      <c r="LXK113" s="853"/>
      <c r="LXL113" s="964"/>
      <c r="LXM113" s="845"/>
      <c r="LXN113" s="853"/>
      <c r="LXO113" s="853"/>
      <c r="LXP113" s="964"/>
      <c r="LXQ113" s="845"/>
      <c r="LXR113" s="853"/>
      <c r="LXS113" s="853"/>
      <c r="LXT113" s="964"/>
      <c r="LXU113" s="845"/>
      <c r="LXV113" s="853"/>
      <c r="LXW113" s="853"/>
      <c r="LXX113" s="964"/>
      <c r="LXY113" s="845"/>
      <c r="LXZ113" s="853"/>
      <c r="LYA113" s="853"/>
      <c r="LYB113" s="964"/>
      <c r="LYC113" s="845"/>
      <c r="LYD113" s="853"/>
      <c r="LYE113" s="853"/>
      <c r="LYF113" s="964"/>
      <c r="LYG113" s="845"/>
      <c r="LYH113" s="853"/>
      <c r="LYI113" s="853"/>
      <c r="LYJ113" s="964"/>
      <c r="LYK113" s="845"/>
      <c r="LYL113" s="853"/>
      <c r="LYM113" s="853"/>
      <c r="LYN113" s="964"/>
      <c r="LYO113" s="845"/>
      <c r="LYP113" s="853"/>
      <c r="LYQ113" s="853"/>
      <c r="LYR113" s="964"/>
      <c r="LYS113" s="845"/>
      <c r="LYT113" s="853"/>
      <c r="LYU113" s="853"/>
      <c r="LYV113" s="964"/>
      <c r="LYW113" s="845"/>
      <c r="LYX113" s="853"/>
      <c r="LYY113" s="853"/>
      <c r="LYZ113" s="964"/>
      <c r="LZA113" s="845"/>
      <c r="LZB113" s="853"/>
      <c r="LZC113" s="853"/>
      <c r="LZD113" s="964"/>
      <c r="LZE113" s="845"/>
      <c r="LZF113" s="853"/>
      <c r="LZG113" s="853"/>
      <c r="LZH113" s="964"/>
      <c r="LZI113" s="845"/>
      <c r="LZJ113" s="853"/>
      <c r="LZK113" s="853"/>
      <c r="LZL113" s="964"/>
      <c r="LZM113" s="845"/>
      <c r="LZN113" s="853"/>
      <c r="LZO113" s="853"/>
      <c r="LZP113" s="964"/>
      <c r="LZQ113" s="845"/>
      <c r="LZR113" s="853"/>
      <c r="LZS113" s="853"/>
      <c r="LZT113" s="964"/>
      <c r="LZU113" s="845"/>
      <c r="LZV113" s="853"/>
      <c r="LZW113" s="853"/>
      <c r="LZX113" s="964"/>
      <c r="LZY113" s="845"/>
      <c r="LZZ113" s="853"/>
      <c r="MAA113" s="853"/>
      <c r="MAB113" s="964"/>
      <c r="MAC113" s="845"/>
      <c r="MAD113" s="853"/>
      <c r="MAE113" s="853"/>
      <c r="MAF113" s="964"/>
      <c r="MAG113" s="845"/>
      <c r="MAH113" s="853"/>
      <c r="MAI113" s="853"/>
      <c r="MAJ113" s="964"/>
      <c r="MAK113" s="845"/>
      <c r="MAL113" s="853"/>
      <c r="MAM113" s="853"/>
      <c r="MAN113" s="964"/>
      <c r="MAO113" s="845"/>
      <c r="MAP113" s="853"/>
      <c r="MAQ113" s="853"/>
      <c r="MAR113" s="964"/>
      <c r="MAS113" s="845"/>
      <c r="MAT113" s="853"/>
      <c r="MAU113" s="853"/>
      <c r="MAV113" s="964"/>
      <c r="MAW113" s="845"/>
      <c r="MAX113" s="853"/>
      <c r="MAY113" s="853"/>
      <c r="MAZ113" s="964"/>
      <c r="MBA113" s="845"/>
      <c r="MBB113" s="853"/>
      <c r="MBC113" s="853"/>
      <c r="MBD113" s="964"/>
      <c r="MBE113" s="845"/>
      <c r="MBF113" s="853"/>
      <c r="MBG113" s="853"/>
      <c r="MBH113" s="964"/>
      <c r="MBI113" s="845"/>
      <c r="MBJ113" s="853"/>
      <c r="MBK113" s="853"/>
      <c r="MBL113" s="964"/>
      <c r="MBM113" s="845"/>
      <c r="MBN113" s="853"/>
      <c r="MBO113" s="853"/>
      <c r="MBP113" s="964"/>
      <c r="MBQ113" s="845"/>
      <c r="MBR113" s="853"/>
      <c r="MBS113" s="853"/>
      <c r="MBT113" s="964"/>
      <c r="MBU113" s="845"/>
      <c r="MBV113" s="853"/>
      <c r="MBW113" s="853"/>
      <c r="MBX113" s="964"/>
      <c r="MBY113" s="845"/>
      <c r="MBZ113" s="853"/>
      <c r="MCA113" s="853"/>
      <c r="MCB113" s="964"/>
      <c r="MCC113" s="845"/>
      <c r="MCD113" s="853"/>
      <c r="MCE113" s="853"/>
      <c r="MCF113" s="964"/>
      <c r="MCG113" s="845"/>
      <c r="MCH113" s="853"/>
      <c r="MCI113" s="853"/>
      <c r="MCJ113" s="964"/>
      <c r="MCK113" s="845"/>
      <c r="MCL113" s="853"/>
      <c r="MCM113" s="853"/>
      <c r="MCN113" s="964"/>
      <c r="MCO113" s="845"/>
      <c r="MCP113" s="853"/>
      <c r="MCQ113" s="853"/>
      <c r="MCR113" s="964"/>
      <c r="MCS113" s="845"/>
      <c r="MCT113" s="853"/>
      <c r="MCU113" s="853"/>
      <c r="MCV113" s="964"/>
      <c r="MCW113" s="845"/>
      <c r="MCX113" s="853"/>
      <c r="MCY113" s="853"/>
      <c r="MCZ113" s="964"/>
      <c r="MDA113" s="845"/>
      <c r="MDB113" s="853"/>
      <c r="MDC113" s="853"/>
      <c r="MDD113" s="964"/>
      <c r="MDE113" s="845"/>
      <c r="MDF113" s="853"/>
      <c r="MDG113" s="853"/>
      <c r="MDH113" s="964"/>
      <c r="MDI113" s="845"/>
      <c r="MDJ113" s="853"/>
      <c r="MDK113" s="853"/>
      <c r="MDL113" s="964"/>
      <c r="MDM113" s="845"/>
      <c r="MDN113" s="853"/>
      <c r="MDO113" s="853"/>
      <c r="MDP113" s="964"/>
      <c r="MDQ113" s="845"/>
      <c r="MDR113" s="853"/>
      <c r="MDS113" s="853"/>
      <c r="MDT113" s="964"/>
      <c r="MDU113" s="845"/>
      <c r="MDV113" s="853"/>
      <c r="MDW113" s="853"/>
      <c r="MDX113" s="964"/>
      <c r="MDY113" s="845"/>
      <c r="MDZ113" s="853"/>
      <c r="MEA113" s="853"/>
      <c r="MEB113" s="964"/>
      <c r="MEC113" s="845"/>
      <c r="MED113" s="853"/>
      <c r="MEE113" s="853"/>
      <c r="MEF113" s="964"/>
      <c r="MEG113" s="845"/>
      <c r="MEH113" s="853"/>
      <c r="MEI113" s="853"/>
      <c r="MEJ113" s="964"/>
      <c r="MEK113" s="845"/>
      <c r="MEL113" s="853"/>
      <c r="MEM113" s="853"/>
      <c r="MEN113" s="964"/>
      <c r="MEO113" s="845"/>
      <c r="MEP113" s="853"/>
      <c r="MEQ113" s="853"/>
      <c r="MER113" s="964"/>
      <c r="MES113" s="845"/>
      <c r="MET113" s="853"/>
      <c r="MEU113" s="853"/>
      <c r="MEV113" s="964"/>
      <c r="MEW113" s="845"/>
      <c r="MEX113" s="853"/>
      <c r="MEY113" s="853"/>
      <c r="MEZ113" s="964"/>
      <c r="MFA113" s="845"/>
      <c r="MFB113" s="853"/>
      <c r="MFC113" s="853"/>
      <c r="MFD113" s="964"/>
      <c r="MFE113" s="845"/>
      <c r="MFF113" s="853"/>
      <c r="MFG113" s="853"/>
      <c r="MFH113" s="964"/>
      <c r="MFI113" s="845"/>
      <c r="MFJ113" s="853"/>
      <c r="MFK113" s="853"/>
      <c r="MFL113" s="964"/>
      <c r="MFM113" s="845"/>
      <c r="MFN113" s="853"/>
      <c r="MFO113" s="853"/>
      <c r="MFP113" s="964"/>
      <c r="MFQ113" s="845"/>
      <c r="MFR113" s="853"/>
      <c r="MFS113" s="853"/>
      <c r="MFT113" s="964"/>
      <c r="MFU113" s="845"/>
      <c r="MFV113" s="853"/>
      <c r="MFW113" s="853"/>
      <c r="MFX113" s="964"/>
      <c r="MFY113" s="845"/>
      <c r="MFZ113" s="853"/>
      <c r="MGA113" s="853"/>
      <c r="MGB113" s="964"/>
      <c r="MGC113" s="845"/>
      <c r="MGD113" s="853"/>
      <c r="MGE113" s="853"/>
      <c r="MGF113" s="964"/>
      <c r="MGG113" s="845"/>
      <c r="MGH113" s="853"/>
      <c r="MGI113" s="853"/>
      <c r="MGJ113" s="964"/>
      <c r="MGK113" s="845"/>
      <c r="MGL113" s="853"/>
      <c r="MGM113" s="853"/>
      <c r="MGN113" s="964"/>
      <c r="MGO113" s="845"/>
      <c r="MGP113" s="853"/>
      <c r="MGQ113" s="853"/>
      <c r="MGR113" s="964"/>
      <c r="MGS113" s="845"/>
      <c r="MGT113" s="853"/>
      <c r="MGU113" s="853"/>
      <c r="MGV113" s="964"/>
      <c r="MGW113" s="845"/>
      <c r="MGX113" s="853"/>
      <c r="MGY113" s="853"/>
      <c r="MGZ113" s="964"/>
      <c r="MHA113" s="845"/>
      <c r="MHB113" s="853"/>
      <c r="MHC113" s="853"/>
      <c r="MHD113" s="964"/>
      <c r="MHE113" s="845"/>
      <c r="MHF113" s="853"/>
      <c r="MHG113" s="853"/>
      <c r="MHH113" s="964"/>
      <c r="MHI113" s="845"/>
      <c r="MHJ113" s="853"/>
      <c r="MHK113" s="853"/>
      <c r="MHL113" s="964"/>
      <c r="MHM113" s="845"/>
      <c r="MHN113" s="853"/>
      <c r="MHO113" s="853"/>
      <c r="MHP113" s="964"/>
      <c r="MHQ113" s="845"/>
      <c r="MHR113" s="853"/>
      <c r="MHS113" s="853"/>
      <c r="MHT113" s="964"/>
      <c r="MHU113" s="845"/>
      <c r="MHV113" s="853"/>
      <c r="MHW113" s="853"/>
      <c r="MHX113" s="964"/>
      <c r="MHY113" s="845"/>
      <c r="MHZ113" s="853"/>
      <c r="MIA113" s="853"/>
      <c r="MIB113" s="964"/>
      <c r="MIC113" s="845"/>
      <c r="MID113" s="853"/>
      <c r="MIE113" s="853"/>
      <c r="MIF113" s="964"/>
      <c r="MIG113" s="845"/>
      <c r="MIH113" s="853"/>
      <c r="MII113" s="853"/>
      <c r="MIJ113" s="964"/>
      <c r="MIK113" s="845"/>
      <c r="MIL113" s="853"/>
      <c r="MIM113" s="853"/>
      <c r="MIN113" s="964"/>
      <c r="MIO113" s="845"/>
      <c r="MIP113" s="853"/>
      <c r="MIQ113" s="853"/>
      <c r="MIR113" s="964"/>
      <c r="MIS113" s="845"/>
      <c r="MIT113" s="853"/>
      <c r="MIU113" s="853"/>
      <c r="MIV113" s="964"/>
      <c r="MIW113" s="845"/>
      <c r="MIX113" s="853"/>
      <c r="MIY113" s="853"/>
      <c r="MIZ113" s="964"/>
      <c r="MJA113" s="845"/>
      <c r="MJB113" s="853"/>
      <c r="MJC113" s="853"/>
      <c r="MJD113" s="964"/>
      <c r="MJE113" s="845"/>
      <c r="MJF113" s="853"/>
      <c r="MJG113" s="853"/>
      <c r="MJH113" s="964"/>
      <c r="MJI113" s="845"/>
      <c r="MJJ113" s="853"/>
      <c r="MJK113" s="853"/>
      <c r="MJL113" s="964"/>
      <c r="MJM113" s="845"/>
      <c r="MJN113" s="853"/>
      <c r="MJO113" s="853"/>
      <c r="MJP113" s="964"/>
      <c r="MJQ113" s="845"/>
      <c r="MJR113" s="853"/>
      <c r="MJS113" s="853"/>
      <c r="MJT113" s="964"/>
      <c r="MJU113" s="845"/>
      <c r="MJV113" s="853"/>
      <c r="MJW113" s="853"/>
      <c r="MJX113" s="964"/>
      <c r="MJY113" s="845"/>
      <c r="MJZ113" s="853"/>
      <c r="MKA113" s="853"/>
      <c r="MKB113" s="964"/>
      <c r="MKC113" s="845"/>
      <c r="MKD113" s="853"/>
      <c r="MKE113" s="853"/>
      <c r="MKF113" s="964"/>
      <c r="MKG113" s="845"/>
      <c r="MKH113" s="853"/>
      <c r="MKI113" s="853"/>
      <c r="MKJ113" s="964"/>
      <c r="MKK113" s="845"/>
      <c r="MKL113" s="853"/>
      <c r="MKM113" s="853"/>
      <c r="MKN113" s="964"/>
      <c r="MKO113" s="845"/>
      <c r="MKP113" s="853"/>
      <c r="MKQ113" s="853"/>
      <c r="MKR113" s="964"/>
      <c r="MKS113" s="845"/>
      <c r="MKT113" s="853"/>
      <c r="MKU113" s="853"/>
      <c r="MKV113" s="964"/>
      <c r="MKW113" s="845"/>
      <c r="MKX113" s="853"/>
      <c r="MKY113" s="853"/>
      <c r="MKZ113" s="964"/>
      <c r="MLA113" s="845"/>
      <c r="MLB113" s="853"/>
      <c r="MLC113" s="853"/>
      <c r="MLD113" s="964"/>
      <c r="MLE113" s="845"/>
      <c r="MLF113" s="853"/>
      <c r="MLG113" s="853"/>
      <c r="MLH113" s="964"/>
      <c r="MLI113" s="845"/>
      <c r="MLJ113" s="853"/>
      <c r="MLK113" s="853"/>
      <c r="MLL113" s="964"/>
      <c r="MLM113" s="845"/>
      <c r="MLN113" s="853"/>
      <c r="MLO113" s="853"/>
      <c r="MLP113" s="964"/>
      <c r="MLQ113" s="845"/>
      <c r="MLR113" s="853"/>
      <c r="MLS113" s="853"/>
      <c r="MLT113" s="964"/>
      <c r="MLU113" s="845"/>
      <c r="MLV113" s="853"/>
      <c r="MLW113" s="853"/>
      <c r="MLX113" s="964"/>
      <c r="MLY113" s="845"/>
      <c r="MLZ113" s="853"/>
      <c r="MMA113" s="853"/>
      <c r="MMB113" s="964"/>
      <c r="MMC113" s="845"/>
      <c r="MMD113" s="853"/>
      <c r="MME113" s="853"/>
      <c r="MMF113" s="964"/>
      <c r="MMG113" s="845"/>
      <c r="MMH113" s="853"/>
      <c r="MMI113" s="853"/>
      <c r="MMJ113" s="964"/>
      <c r="MMK113" s="845"/>
      <c r="MML113" s="853"/>
      <c r="MMM113" s="853"/>
      <c r="MMN113" s="964"/>
      <c r="MMO113" s="845"/>
      <c r="MMP113" s="853"/>
      <c r="MMQ113" s="853"/>
      <c r="MMR113" s="964"/>
      <c r="MMS113" s="845"/>
      <c r="MMT113" s="853"/>
      <c r="MMU113" s="853"/>
      <c r="MMV113" s="964"/>
      <c r="MMW113" s="845"/>
      <c r="MMX113" s="853"/>
      <c r="MMY113" s="853"/>
      <c r="MMZ113" s="964"/>
      <c r="MNA113" s="845"/>
      <c r="MNB113" s="853"/>
      <c r="MNC113" s="853"/>
      <c r="MND113" s="964"/>
      <c r="MNE113" s="845"/>
      <c r="MNF113" s="853"/>
      <c r="MNG113" s="853"/>
      <c r="MNH113" s="964"/>
      <c r="MNI113" s="845"/>
      <c r="MNJ113" s="853"/>
      <c r="MNK113" s="853"/>
      <c r="MNL113" s="964"/>
      <c r="MNM113" s="845"/>
      <c r="MNN113" s="853"/>
      <c r="MNO113" s="853"/>
      <c r="MNP113" s="964"/>
      <c r="MNQ113" s="845"/>
      <c r="MNR113" s="853"/>
      <c r="MNS113" s="853"/>
      <c r="MNT113" s="964"/>
      <c r="MNU113" s="845"/>
      <c r="MNV113" s="853"/>
      <c r="MNW113" s="853"/>
      <c r="MNX113" s="964"/>
      <c r="MNY113" s="845"/>
      <c r="MNZ113" s="853"/>
      <c r="MOA113" s="853"/>
      <c r="MOB113" s="964"/>
      <c r="MOC113" s="845"/>
      <c r="MOD113" s="853"/>
      <c r="MOE113" s="853"/>
      <c r="MOF113" s="964"/>
      <c r="MOG113" s="845"/>
      <c r="MOH113" s="853"/>
      <c r="MOI113" s="853"/>
      <c r="MOJ113" s="964"/>
      <c r="MOK113" s="845"/>
      <c r="MOL113" s="853"/>
      <c r="MOM113" s="853"/>
      <c r="MON113" s="964"/>
      <c r="MOO113" s="845"/>
      <c r="MOP113" s="853"/>
      <c r="MOQ113" s="853"/>
      <c r="MOR113" s="964"/>
      <c r="MOS113" s="845"/>
      <c r="MOT113" s="853"/>
      <c r="MOU113" s="853"/>
      <c r="MOV113" s="964"/>
      <c r="MOW113" s="845"/>
      <c r="MOX113" s="853"/>
      <c r="MOY113" s="853"/>
      <c r="MOZ113" s="964"/>
      <c r="MPA113" s="845"/>
      <c r="MPB113" s="853"/>
      <c r="MPC113" s="853"/>
      <c r="MPD113" s="964"/>
      <c r="MPE113" s="845"/>
      <c r="MPF113" s="853"/>
      <c r="MPG113" s="853"/>
      <c r="MPH113" s="964"/>
      <c r="MPI113" s="845"/>
      <c r="MPJ113" s="853"/>
      <c r="MPK113" s="853"/>
      <c r="MPL113" s="964"/>
      <c r="MPM113" s="845"/>
      <c r="MPN113" s="853"/>
      <c r="MPO113" s="853"/>
      <c r="MPP113" s="964"/>
      <c r="MPQ113" s="845"/>
      <c r="MPR113" s="853"/>
      <c r="MPS113" s="853"/>
      <c r="MPT113" s="964"/>
      <c r="MPU113" s="845"/>
      <c r="MPV113" s="853"/>
      <c r="MPW113" s="853"/>
      <c r="MPX113" s="964"/>
      <c r="MPY113" s="845"/>
      <c r="MPZ113" s="853"/>
      <c r="MQA113" s="853"/>
      <c r="MQB113" s="964"/>
      <c r="MQC113" s="845"/>
      <c r="MQD113" s="853"/>
      <c r="MQE113" s="853"/>
      <c r="MQF113" s="964"/>
      <c r="MQG113" s="845"/>
      <c r="MQH113" s="853"/>
      <c r="MQI113" s="853"/>
      <c r="MQJ113" s="964"/>
      <c r="MQK113" s="845"/>
      <c r="MQL113" s="853"/>
      <c r="MQM113" s="853"/>
      <c r="MQN113" s="964"/>
      <c r="MQO113" s="845"/>
      <c r="MQP113" s="853"/>
      <c r="MQQ113" s="853"/>
      <c r="MQR113" s="964"/>
      <c r="MQS113" s="845"/>
      <c r="MQT113" s="853"/>
      <c r="MQU113" s="853"/>
      <c r="MQV113" s="964"/>
      <c r="MQW113" s="845"/>
      <c r="MQX113" s="853"/>
      <c r="MQY113" s="853"/>
      <c r="MQZ113" s="964"/>
      <c r="MRA113" s="845"/>
      <c r="MRB113" s="853"/>
      <c r="MRC113" s="853"/>
      <c r="MRD113" s="964"/>
      <c r="MRE113" s="845"/>
      <c r="MRF113" s="853"/>
      <c r="MRG113" s="853"/>
      <c r="MRH113" s="964"/>
      <c r="MRI113" s="845"/>
      <c r="MRJ113" s="853"/>
      <c r="MRK113" s="853"/>
      <c r="MRL113" s="964"/>
      <c r="MRM113" s="845"/>
      <c r="MRN113" s="853"/>
      <c r="MRO113" s="853"/>
      <c r="MRP113" s="964"/>
      <c r="MRQ113" s="845"/>
      <c r="MRR113" s="853"/>
      <c r="MRS113" s="853"/>
      <c r="MRT113" s="964"/>
      <c r="MRU113" s="845"/>
      <c r="MRV113" s="853"/>
      <c r="MRW113" s="853"/>
      <c r="MRX113" s="964"/>
      <c r="MRY113" s="845"/>
      <c r="MRZ113" s="853"/>
      <c r="MSA113" s="853"/>
      <c r="MSB113" s="964"/>
      <c r="MSC113" s="845"/>
      <c r="MSD113" s="853"/>
      <c r="MSE113" s="853"/>
      <c r="MSF113" s="964"/>
      <c r="MSG113" s="845"/>
      <c r="MSH113" s="853"/>
      <c r="MSI113" s="853"/>
      <c r="MSJ113" s="964"/>
      <c r="MSK113" s="845"/>
      <c r="MSL113" s="853"/>
      <c r="MSM113" s="853"/>
      <c r="MSN113" s="964"/>
      <c r="MSO113" s="845"/>
      <c r="MSP113" s="853"/>
      <c r="MSQ113" s="853"/>
      <c r="MSR113" s="964"/>
      <c r="MSS113" s="845"/>
      <c r="MST113" s="853"/>
      <c r="MSU113" s="853"/>
      <c r="MSV113" s="964"/>
      <c r="MSW113" s="845"/>
      <c r="MSX113" s="853"/>
      <c r="MSY113" s="853"/>
      <c r="MSZ113" s="964"/>
      <c r="MTA113" s="845"/>
      <c r="MTB113" s="853"/>
      <c r="MTC113" s="853"/>
      <c r="MTD113" s="964"/>
      <c r="MTE113" s="845"/>
      <c r="MTF113" s="853"/>
      <c r="MTG113" s="853"/>
      <c r="MTH113" s="964"/>
      <c r="MTI113" s="845"/>
      <c r="MTJ113" s="853"/>
      <c r="MTK113" s="853"/>
      <c r="MTL113" s="964"/>
      <c r="MTM113" s="845"/>
      <c r="MTN113" s="853"/>
      <c r="MTO113" s="853"/>
      <c r="MTP113" s="964"/>
      <c r="MTQ113" s="845"/>
      <c r="MTR113" s="853"/>
      <c r="MTS113" s="853"/>
      <c r="MTT113" s="964"/>
      <c r="MTU113" s="845"/>
      <c r="MTV113" s="853"/>
      <c r="MTW113" s="853"/>
      <c r="MTX113" s="964"/>
      <c r="MTY113" s="845"/>
      <c r="MTZ113" s="853"/>
      <c r="MUA113" s="853"/>
      <c r="MUB113" s="964"/>
      <c r="MUC113" s="845"/>
      <c r="MUD113" s="853"/>
      <c r="MUE113" s="853"/>
      <c r="MUF113" s="964"/>
      <c r="MUG113" s="845"/>
      <c r="MUH113" s="853"/>
      <c r="MUI113" s="853"/>
      <c r="MUJ113" s="964"/>
      <c r="MUK113" s="845"/>
      <c r="MUL113" s="853"/>
      <c r="MUM113" s="853"/>
      <c r="MUN113" s="964"/>
      <c r="MUO113" s="845"/>
      <c r="MUP113" s="853"/>
      <c r="MUQ113" s="853"/>
      <c r="MUR113" s="964"/>
      <c r="MUS113" s="845"/>
      <c r="MUT113" s="853"/>
      <c r="MUU113" s="853"/>
      <c r="MUV113" s="964"/>
      <c r="MUW113" s="845"/>
      <c r="MUX113" s="853"/>
      <c r="MUY113" s="853"/>
      <c r="MUZ113" s="964"/>
      <c r="MVA113" s="845"/>
      <c r="MVB113" s="853"/>
      <c r="MVC113" s="853"/>
      <c r="MVD113" s="964"/>
      <c r="MVE113" s="845"/>
      <c r="MVF113" s="853"/>
      <c r="MVG113" s="853"/>
      <c r="MVH113" s="964"/>
      <c r="MVI113" s="845"/>
      <c r="MVJ113" s="853"/>
      <c r="MVK113" s="853"/>
      <c r="MVL113" s="964"/>
      <c r="MVM113" s="845"/>
      <c r="MVN113" s="853"/>
      <c r="MVO113" s="853"/>
      <c r="MVP113" s="964"/>
      <c r="MVQ113" s="845"/>
      <c r="MVR113" s="853"/>
      <c r="MVS113" s="853"/>
      <c r="MVT113" s="964"/>
      <c r="MVU113" s="845"/>
      <c r="MVV113" s="853"/>
      <c r="MVW113" s="853"/>
      <c r="MVX113" s="964"/>
      <c r="MVY113" s="845"/>
      <c r="MVZ113" s="853"/>
      <c r="MWA113" s="853"/>
      <c r="MWB113" s="964"/>
      <c r="MWC113" s="845"/>
      <c r="MWD113" s="853"/>
      <c r="MWE113" s="853"/>
      <c r="MWF113" s="964"/>
      <c r="MWG113" s="845"/>
      <c r="MWH113" s="853"/>
      <c r="MWI113" s="853"/>
      <c r="MWJ113" s="964"/>
      <c r="MWK113" s="845"/>
      <c r="MWL113" s="853"/>
      <c r="MWM113" s="853"/>
      <c r="MWN113" s="964"/>
      <c r="MWO113" s="845"/>
      <c r="MWP113" s="853"/>
      <c r="MWQ113" s="853"/>
      <c r="MWR113" s="964"/>
      <c r="MWS113" s="845"/>
      <c r="MWT113" s="853"/>
      <c r="MWU113" s="853"/>
      <c r="MWV113" s="964"/>
      <c r="MWW113" s="845"/>
      <c r="MWX113" s="853"/>
      <c r="MWY113" s="853"/>
      <c r="MWZ113" s="964"/>
      <c r="MXA113" s="845"/>
      <c r="MXB113" s="853"/>
      <c r="MXC113" s="853"/>
      <c r="MXD113" s="964"/>
      <c r="MXE113" s="845"/>
      <c r="MXF113" s="853"/>
      <c r="MXG113" s="853"/>
      <c r="MXH113" s="964"/>
      <c r="MXI113" s="845"/>
      <c r="MXJ113" s="853"/>
      <c r="MXK113" s="853"/>
      <c r="MXL113" s="964"/>
      <c r="MXM113" s="845"/>
      <c r="MXN113" s="853"/>
      <c r="MXO113" s="853"/>
      <c r="MXP113" s="964"/>
      <c r="MXQ113" s="845"/>
      <c r="MXR113" s="853"/>
      <c r="MXS113" s="853"/>
      <c r="MXT113" s="964"/>
      <c r="MXU113" s="845"/>
      <c r="MXV113" s="853"/>
      <c r="MXW113" s="853"/>
      <c r="MXX113" s="964"/>
      <c r="MXY113" s="845"/>
      <c r="MXZ113" s="853"/>
      <c r="MYA113" s="853"/>
      <c r="MYB113" s="964"/>
      <c r="MYC113" s="845"/>
      <c r="MYD113" s="853"/>
      <c r="MYE113" s="853"/>
      <c r="MYF113" s="964"/>
      <c r="MYG113" s="845"/>
      <c r="MYH113" s="853"/>
      <c r="MYI113" s="853"/>
      <c r="MYJ113" s="964"/>
      <c r="MYK113" s="845"/>
      <c r="MYL113" s="853"/>
      <c r="MYM113" s="853"/>
      <c r="MYN113" s="964"/>
      <c r="MYO113" s="845"/>
      <c r="MYP113" s="853"/>
      <c r="MYQ113" s="853"/>
      <c r="MYR113" s="964"/>
      <c r="MYS113" s="845"/>
      <c r="MYT113" s="853"/>
      <c r="MYU113" s="853"/>
      <c r="MYV113" s="964"/>
      <c r="MYW113" s="845"/>
      <c r="MYX113" s="853"/>
      <c r="MYY113" s="853"/>
      <c r="MYZ113" s="964"/>
      <c r="MZA113" s="845"/>
      <c r="MZB113" s="853"/>
      <c r="MZC113" s="853"/>
      <c r="MZD113" s="964"/>
      <c r="MZE113" s="845"/>
      <c r="MZF113" s="853"/>
      <c r="MZG113" s="853"/>
      <c r="MZH113" s="964"/>
      <c r="MZI113" s="845"/>
      <c r="MZJ113" s="853"/>
      <c r="MZK113" s="853"/>
      <c r="MZL113" s="964"/>
      <c r="MZM113" s="845"/>
      <c r="MZN113" s="853"/>
      <c r="MZO113" s="853"/>
      <c r="MZP113" s="964"/>
      <c r="MZQ113" s="845"/>
      <c r="MZR113" s="853"/>
      <c r="MZS113" s="853"/>
      <c r="MZT113" s="964"/>
      <c r="MZU113" s="845"/>
      <c r="MZV113" s="853"/>
      <c r="MZW113" s="853"/>
      <c r="MZX113" s="964"/>
      <c r="MZY113" s="845"/>
      <c r="MZZ113" s="853"/>
      <c r="NAA113" s="853"/>
      <c r="NAB113" s="964"/>
      <c r="NAC113" s="845"/>
      <c r="NAD113" s="853"/>
      <c r="NAE113" s="853"/>
      <c r="NAF113" s="964"/>
      <c r="NAG113" s="845"/>
      <c r="NAH113" s="853"/>
      <c r="NAI113" s="853"/>
      <c r="NAJ113" s="964"/>
      <c r="NAK113" s="845"/>
      <c r="NAL113" s="853"/>
      <c r="NAM113" s="853"/>
      <c r="NAN113" s="964"/>
      <c r="NAO113" s="845"/>
      <c r="NAP113" s="853"/>
      <c r="NAQ113" s="853"/>
      <c r="NAR113" s="964"/>
      <c r="NAS113" s="845"/>
      <c r="NAT113" s="853"/>
      <c r="NAU113" s="853"/>
      <c r="NAV113" s="964"/>
      <c r="NAW113" s="845"/>
      <c r="NAX113" s="853"/>
      <c r="NAY113" s="853"/>
      <c r="NAZ113" s="964"/>
      <c r="NBA113" s="845"/>
      <c r="NBB113" s="853"/>
      <c r="NBC113" s="853"/>
      <c r="NBD113" s="964"/>
      <c r="NBE113" s="845"/>
      <c r="NBF113" s="853"/>
      <c r="NBG113" s="853"/>
      <c r="NBH113" s="964"/>
      <c r="NBI113" s="845"/>
      <c r="NBJ113" s="853"/>
      <c r="NBK113" s="853"/>
      <c r="NBL113" s="964"/>
      <c r="NBM113" s="845"/>
      <c r="NBN113" s="853"/>
      <c r="NBO113" s="853"/>
      <c r="NBP113" s="964"/>
      <c r="NBQ113" s="845"/>
      <c r="NBR113" s="853"/>
      <c r="NBS113" s="853"/>
      <c r="NBT113" s="964"/>
      <c r="NBU113" s="845"/>
      <c r="NBV113" s="853"/>
      <c r="NBW113" s="853"/>
      <c r="NBX113" s="964"/>
      <c r="NBY113" s="845"/>
      <c r="NBZ113" s="853"/>
      <c r="NCA113" s="853"/>
      <c r="NCB113" s="964"/>
      <c r="NCC113" s="845"/>
      <c r="NCD113" s="853"/>
      <c r="NCE113" s="853"/>
      <c r="NCF113" s="964"/>
      <c r="NCG113" s="845"/>
      <c r="NCH113" s="853"/>
      <c r="NCI113" s="853"/>
      <c r="NCJ113" s="964"/>
      <c r="NCK113" s="845"/>
      <c r="NCL113" s="853"/>
      <c r="NCM113" s="853"/>
      <c r="NCN113" s="964"/>
      <c r="NCO113" s="845"/>
      <c r="NCP113" s="853"/>
      <c r="NCQ113" s="853"/>
      <c r="NCR113" s="964"/>
      <c r="NCS113" s="845"/>
      <c r="NCT113" s="853"/>
      <c r="NCU113" s="853"/>
      <c r="NCV113" s="964"/>
      <c r="NCW113" s="845"/>
      <c r="NCX113" s="853"/>
      <c r="NCY113" s="853"/>
      <c r="NCZ113" s="964"/>
      <c r="NDA113" s="845"/>
      <c r="NDB113" s="853"/>
      <c r="NDC113" s="853"/>
      <c r="NDD113" s="964"/>
      <c r="NDE113" s="845"/>
      <c r="NDF113" s="853"/>
      <c r="NDG113" s="853"/>
      <c r="NDH113" s="964"/>
      <c r="NDI113" s="845"/>
      <c r="NDJ113" s="853"/>
      <c r="NDK113" s="853"/>
      <c r="NDL113" s="964"/>
      <c r="NDM113" s="845"/>
      <c r="NDN113" s="853"/>
      <c r="NDO113" s="853"/>
      <c r="NDP113" s="964"/>
      <c r="NDQ113" s="845"/>
      <c r="NDR113" s="853"/>
      <c r="NDS113" s="853"/>
      <c r="NDT113" s="964"/>
      <c r="NDU113" s="845"/>
      <c r="NDV113" s="853"/>
      <c r="NDW113" s="853"/>
      <c r="NDX113" s="964"/>
      <c r="NDY113" s="845"/>
      <c r="NDZ113" s="853"/>
      <c r="NEA113" s="853"/>
      <c r="NEB113" s="964"/>
      <c r="NEC113" s="845"/>
      <c r="NED113" s="853"/>
      <c r="NEE113" s="853"/>
      <c r="NEF113" s="964"/>
      <c r="NEG113" s="845"/>
      <c r="NEH113" s="853"/>
      <c r="NEI113" s="853"/>
      <c r="NEJ113" s="964"/>
      <c r="NEK113" s="845"/>
      <c r="NEL113" s="853"/>
      <c r="NEM113" s="853"/>
      <c r="NEN113" s="964"/>
      <c r="NEO113" s="845"/>
      <c r="NEP113" s="853"/>
      <c r="NEQ113" s="853"/>
      <c r="NER113" s="964"/>
      <c r="NES113" s="845"/>
      <c r="NET113" s="853"/>
      <c r="NEU113" s="853"/>
      <c r="NEV113" s="964"/>
      <c r="NEW113" s="845"/>
      <c r="NEX113" s="853"/>
      <c r="NEY113" s="853"/>
      <c r="NEZ113" s="964"/>
      <c r="NFA113" s="845"/>
      <c r="NFB113" s="853"/>
      <c r="NFC113" s="853"/>
      <c r="NFD113" s="964"/>
      <c r="NFE113" s="845"/>
      <c r="NFF113" s="853"/>
      <c r="NFG113" s="853"/>
      <c r="NFH113" s="964"/>
      <c r="NFI113" s="845"/>
      <c r="NFJ113" s="853"/>
      <c r="NFK113" s="853"/>
      <c r="NFL113" s="964"/>
      <c r="NFM113" s="845"/>
      <c r="NFN113" s="853"/>
      <c r="NFO113" s="853"/>
      <c r="NFP113" s="964"/>
      <c r="NFQ113" s="845"/>
      <c r="NFR113" s="853"/>
      <c r="NFS113" s="853"/>
      <c r="NFT113" s="964"/>
      <c r="NFU113" s="845"/>
      <c r="NFV113" s="853"/>
      <c r="NFW113" s="853"/>
      <c r="NFX113" s="964"/>
      <c r="NFY113" s="845"/>
      <c r="NFZ113" s="853"/>
      <c r="NGA113" s="853"/>
      <c r="NGB113" s="964"/>
      <c r="NGC113" s="845"/>
      <c r="NGD113" s="853"/>
      <c r="NGE113" s="853"/>
      <c r="NGF113" s="964"/>
      <c r="NGG113" s="845"/>
      <c r="NGH113" s="853"/>
      <c r="NGI113" s="853"/>
      <c r="NGJ113" s="964"/>
      <c r="NGK113" s="845"/>
      <c r="NGL113" s="853"/>
      <c r="NGM113" s="853"/>
      <c r="NGN113" s="964"/>
      <c r="NGO113" s="845"/>
      <c r="NGP113" s="853"/>
      <c r="NGQ113" s="853"/>
      <c r="NGR113" s="964"/>
      <c r="NGS113" s="845"/>
      <c r="NGT113" s="853"/>
      <c r="NGU113" s="853"/>
      <c r="NGV113" s="964"/>
      <c r="NGW113" s="845"/>
      <c r="NGX113" s="853"/>
      <c r="NGY113" s="853"/>
      <c r="NGZ113" s="964"/>
      <c r="NHA113" s="845"/>
      <c r="NHB113" s="853"/>
      <c r="NHC113" s="853"/>
      <c r="NHD113" s="964"/>
      <c r="NHE113" s="845"/>
      <c r="NHF113" s="853"/>
      <c r="NHG113" s="853"/>
      <c r="NHH113" s="964"/>
      <c r="NHI113" s="845"/>
      <c r="NHJ113" s="853"/>
      <c r="NHK113" s="853"/>
      <c r="NHL113" s="964"/>
      <c r="NHM113" s="845"/>
      <c r="NHN113" s="853"/>
      <c r="NHO113" s="853"/>
      <c r="NHP113" s="964"/>
      <c r="NHQ113" s="845"/>
      <c r="NHR113" s="853"/>
      <c r="NHS113" s="853"/>
      <c r="NHT113" s="964"/>
      <c r="NHU113" s="845"/>
      <c r="NHV113" s="853"/>
      <c r="NHW113" s="853"/>
      <c r="NHX113" s="964"/>
      <c r="NHY113" s="845"/>
      <c r="NHZ113" s="853"/>
      <c r="NIA113" s="853"/>
      <c r="NIB113" s="964"/>
      <c r="NIC113" s="845"/>
      <c r="NID113" s="853"/>
      <c r="NIE113" s="853"/>
      <c r="NIF113" s="964"/>
      <c r="NIG113" s="845"/>
      <c r="NIH113" s="853"/>
      <c r="NII113" s="853"/>
      <c r="NIJ113" s="964"/>
      <c r="NIK113" s="845"/>
      <c r="NIL113" s="853"/>
      <c r="NIM113" s="853"/>
      <c r="NIN113" s="964"/>
      <c r="NIO113" s="845"/>
      <c r="NIP113" s="853"/>
      <c r="NIQ113" s="853"/>
      <c r="NIR113" s="964"/>
      <c r="NIS113" s="845"/>
      <c r="NIT113" s="853"/>
      <c r="NIU113" s="853"/>
      <c r="NIV113" s="964"/>
      <c r="NIW113" s="845"/>
      <c r="NIX113" s="853"/>
      <c r="NIY113" s="853"/>
      <c r="NIZ113" s="964"/>
      <c r="NJA113" s="845"/>
      <c r="NJB113" s="853"/>
      <c r="NJC113" s="853"/>
      <c r="NJD113" s="964"/>
      <c r="NJE113" s="845"/>
      <c r="NJF113" s="853"/>
      <c r="NJG113" s="853"/>
      <c r="NJH113" s="964"/>
      <c r="NJI113" s="845"/>
      <c r="NJJ113" s="853"/>
      <c r="NJK113" s="853"/>
      <c r="NJL113" s="964"/>
      <c r="NJM113" s="845"/>
      <c r="NJN113" s="853"/>
      <c r="NJO113" s="853"/>
      <c r="NJP113" s="964"/>
      <c r="NJQ113" s="845"/>
      <c r="NJR113" s="853"/>
      <c r="NJS113" s="853"/>
      <c r="NJT113" s="964"/>
      <c r="NJU113" s="845"/>
      <c r="NJV113" s="853"/>
      <c r="NJW113" s="853"/>
      <c r="NJX113" s="964"/>
      <c r="NJY113" s="845"/>
      <c r="NJZ113" s="853"/>
      <c r="NKA113" s="853"/>
      <c r="NKB113" s="964"/>
      <c r="NKC113" s="845"/>
      <c r="NKD113" s="853"/>
      <c r="NKE113" s="853"/>
      <c r="NKF113" s="964"/>
      <c r="NKG113" s="845"/>
      <c r="NKH113" s="853"/>
      <c r="NKI113" s="853"/>
      <c r="NKJ113" s="964"/>
      <c r="NKK113" s="845"/>
      <c r="NKL113" s="853"/>
      <c r="NKM113" s="853"/>
      <c r="NKN113" s="964"/>
      <c r="NKO113" s="845"/>
      <c r="NKP113" s="853"/>
      <c r="NKQ113" s="853"/>
      <c r="NKR113" s="964"/>
      <c r="NKS113" s="845"/>
      <c r="NKT113" s="853"/>
      <c r="NKU113" s="853"/>
      <c r="NKV113" s="964"/>
      <c r="NKW113" s="845"/>
      <c r="NKX113" s="853"/>
      <c r="NKY113" s="853"/>
      <c r="NKZ113" s="964"/>
      <c r="NLA113" s="845"/>
      <c r="NLB113" s="853"/>
      <c r="NLC113" s="853"/>
      <c r="NLD113" s="964"/>
      <c r="NLE113" s="845"/>
      <c r="NLF113" s="853"/>
      <c r="NLG113" s="853"/>
      <c r="NLH113" s="964"/>
      <c r="NLI113" s="845"/>
      <c r="NLJ113" s="853"/>
      <c r="NLK113" s="853"/>
      <c r="NLL113" s="964"/>
      <c r="NLM113" s="845"/>
      <c r="NLN113" s="853"/>
      <c r="NLO113" s="853"/>
      <c r="NLP113" s="964"/>
      <c r="NLQ113" s="845"/>
      <c r="NLR113" s="853"/>
      <c r="NLS113" s="853"/>
      <c r="NLT113" s="964"/>
      <c r="NLU113" s="845"/>
      <c r="NLV113" s="853"/>
      <c r="NLW113" s="853"/>
      <c r="NLX113" s="964"/>
      <c r="NLY113" s="845"/>
      <c r="NLZ113" s="853"/>
      <c r="NMA113" s="853"/>
      <c r="NMB113" s="964"/>
      <c r="NMC113" s="845"/>
      <c r="NMD113" s="853"/>
      <c r="NME113" s="853"/>
      <c r="NMF113" s="964"/>
      <c r="NMG113" s="845"/>
      <c r="NMH113" s="853"/>
      <c r="NMI113" s="853"/>
      <c r="NMJ113" s="964"/>
      <c r="NMK113" s="845"/>
      <c r="NML113" s="853"/>
      <c r="NMM113" s="853"/>
      <c r="NMN113" s="964"/>
      <c r="NMO113" s="845"/>
      <c r="NMP113" s="853"/>
      <c r="NMQ113" s="853"/>
      <c r="NMR113" s="964"/>
      <c r="NMS113" s="845"/>
      <c r="NMT113" s="853"/>
      <c r="NMU113" s="853"/>
      <c r="NMV113" s="964"/>
      <c r="NMW113" s="845"/>
      <c r="NMX113" s="853"/>
      <c r="NMY113" s="853"/>
      <c r="NMZ113" s="964"/>
      <c r="NNA113" s="845"/>
      <c r="NNB113" s="853"/>
      <c r="NNC113" s="853"/>
      <c r="NND113" s="964"/>
      <c r="NNE113" s="845"/>
      <c r="NNF113" s="853"/>
      <c r="NNG113" s="853"/>
      <c r="NNH113" s="964"/>
      <c r="NNI113" s="845"/>
      <c r="NNJ113" s="853"/>
      <c r="NNK113" s="853"/>
      <c r="NNL113" s="964"/>
      <c r="NNM113" s="845"/>
      <c r="NNN113" s="853"/>
      <c r="NNO113" s="853"/>
      <c r="NNP113" s="964"/>
      <c r="NNQ113" s="845"/>
      <c r="NNR113" s="853"/>
      <c r="NNS113" s="853"/>
      <c r="NNT113" s="964"/>
      <c r="NNU113" s="845"/>
      <c r="NNV113" s="853"/>
      <c r="NNW113" s="853"/>
      <c r="NNX113" s="964"/>
      <c r="NNY113" s="845"/>
      <c r="NNZ113" s="853"/>
      <c r="NOA113" s="853"/>
      <c r="NOB113" s="964"/>
      <c r="NOC113" s="845"/>
      <c r="NOD113" s="853"/>
      <c r="NOE113" s="853"/>
      <c r="NOF113" s="964"/>
      <c r="NOG113" s="845"/>
      <c r="NOH113" s="853"/>
      <c r="NOI113" s="853"/>
      <c r="NOJ113" s="964"/>
      <c r="NOK113" s="845"/>
      <c r="NOL113" s="853"/>
      <c r="NOM113" s="853"/>
      <c r="NON113" s="964"/>
      <c r="NOO113" s="845"/>
      <c r="NOP113" s="853"/>
      <c r="NOQ113" s="853"/>
      <c r="NOR113" s="964"/>
      <c r="NOS113" s="845"/>
      <c r="NOT113" s="853"/>
      <c r="NOU113" s="853"/>
      <c r="NOV113" s="964"/>
      <c r="NOW113" s="845"/>
      <c r="NOX113" s="853"/>
      <c r="NOY113" s="853"/>
      <c r="NOZ113" s="964"/>
      <c r="NPA113" s="845"/>
      <c r="NPB113" s="853"/>
      <c r="NPC113" s="853"/>
      <c r="NPD113" s="964"/>
      <c r="NPE113" s="845"/>
      <c r="NPF113" s="853"/>
      <c r="NPG113" s="853"/>
      <c r="NPH113" s="964"/>
      <c r="NPI113" s="845"/>
      <c r="NPJ113" s="853"/>
      <c r="NPK113" s="853"/>
      <c r="NPL113" s="964"/>
      <c r="NPM113" s="845"/>
      <c r="NPN113" s="853"/>
      <c r="NPO113" s="853"/>
      <c r="NPP113" s="964"/>
      <c r="NPQ113" s="845"/>
      <c r="NPR113" s="853"/>
      <c r="NPS113" s="853"/>
      <c r="NPT113" s="964"/>
      <c r="NPU113" s="845"/>
      <c r="NPV113" s="853"/>
      <c r="NPW113" s="853"/>
      <c r="NPX113" s="964"/>
      <c r="NPY113" s="845"/>
      <c r="NPZ113" s="853"/>
      <c r="NQA113" s="853"/>
      <c r="NQB113" s="964"/>
      <c r="NQC113" s="845"/>
      <c r="NQD113" s="853"/>
      <c r="NQE113" s="853"/>
      <c r="NQF113" s="964"/>
      <c r="NQG113" s="845"/>
      <c r="NQH113" s="853"/>
      <c r="NQI113" s="853"/>
      <c r="NQJ113" s="964"/>
      <c r="NQK113" s="845"/>
      <c r="NQL113" s="853"/>
      <c r="NQM113" s="853"/>
      <c r="NQN113" s="964"/>
      <c r="NQO113" s="845"/>
      <c r="NQP113" s="853"/>
      <c r="NQQ113" s="853"/>
      <c r="NQR113" s="964"/>
      <c r="NQS113" s="845"/>
      <c r="NQT113" s="853"/>
      <c r="NQU113" s="853"/>
      <c r="NQV113" s="964"/>
      <c r="NQW113" s="845"/>
      <c r="NQX113" s="853"/>
      <c r="NQY113" s="853"/>
      <c r="NQZ113" s="964"/>
      <c r="NRA113" s="845"/>
      <c r="NRB113" s="853"/>
      <c r="NRC113" s="853"/>
      <c r="NRD113" s="964"/>
      <c r="NRE113" s="845"/>
      <c r="NRF113" s="853"/>
      <c r="NRG113" s="853"/>
      <c r="NRH113" s="964"/>
      <c r="NRI113" s="845"/>
      <c r="NRJ113" s="853"/>
      <c r="NRK113" s="853"/>
      <c r="NRL113" s="964"/>
      <c r="NRM113" s="845"/>
      <c r="NRN113" s="853"/>
      <c r="NRO113" s="853"/>
      <c r="NRP113" s="964"/>
      <c r="NRQ113" s="845"/>
      <c r="NRR113" s="853"/>
      <c r="NRS113" s="853"/>
      <c r="NRT113" s="964"/>
      <c r="NRU113" s="845"/>
      <c r="NRV113" s="853"/>
      <c r="NRW113" s="853"/>
      <c r="NRX113" s="964"/>
      <c r="NRY113" s="845"/>
      <c r="NRZ113" s="853"/>
      <c r="NSA113" s="853"/>
      <c r="NSB113" s="964"/>
      <c r="NSC113" s="845"/>
      <c r="NSD113" s="853"/>
      <c r="NSE113" s="853"/>
      <c r="NSF113" s="964"/>
      <c r="NSG113" s="845"/>
      <c r="NSH113" s="853"/>
      <c r="NSI113" s="853"/>
      <c r="NSJ113" s="964"/>
      <c r="NSK113" s="845"/>
      <c r="NSL113" s="853"/>
      <c r="NSM113" s="853"/>
      <c r="NSN113" s="964"/>
      <c r="NSO113" s="845"/>
      <c r="NSP113" s="853"/>
      <c r="NSQ113" s="853"/>
      <c r="NSR113" s="964"/>
      <c r="NSS113" s="845"/>
      <c r="NST113" s="853"/>
      <c r="NSU113" s="853"/>
      <c r="NSV113" s="964"/>
      <c r="NSW113" s="845"/>
      <c r="NSX113" s="853"/>
      <c r="NSY113" s="853"/>
      <c r="NSZ113" s="964"/>
      <c r="NTA113" s="845"/>
      <c r="NTB113" s="853"/>
      <c r="NTC113" s="853"/>
      <c r="NTD113" s="964"/>
      <c r="NTE113" s="845"/>
      <c r="NTF113" s="853"/>
      <c r="NTG113" s="853"/>
      <c r="NTH113" s="964"/>
      <c r="NTI113" s="845"/>
      <c r="NTJ113" s="853"/>
      <c r="NTK113" s="853"/>
      <c r="NTL113" s="964"/>
      <c r="NTM113" s="845"/>
      <c r="NTN113" s="853"/>
      <c r="NTO113" s="853"/>
      <c r="NTP113" s="964"/>
      <c r="NTQ113" s="845"/>
      <c r="NTR113" s="853"/>
      <c r="NTS113" s="853"/>
      <c r="NTT113" s="964"/>
      <c r="NTU113" s="845"/>
      <c r="NTV113" s="853"/>
      <c r="NTW113" s="853"/>
      <c r="NTX113" s="964"/>
      <c r="NTY113" s="845"/>
      <c r="NTZ113" s="853"/>
      <c r="NUA113" s="853"/>
      <c r="NUB113" s="964"/>
      <c r="NUC113" s="845"/>
      <c r="NUD113" s="853"/>
      <c r="NUE113" s="853"/>
      <c r="NUF113" s="964"/>
      <c r="NUG113" s="845"/>
      <c r="NUH113" s="853"/>
      <c r="NUI113" s="853"/>
      <c r="NUJ113" s="964"/>
      <c r="NUK113" s="845"/>
      <c r="NUL113" s="853"/>
      <c r="NUM113" s="853"/>
      <c r="NUN113" s="964"/>
      <c r="NUO113" s="845"/>
      <c r="NUP113" s="853"/>
      <c r="NUQ113" s="853"/>
      <c r="NUR113" s="964"/>
      <c r="NUS113" s="845"/>
      <c r="NUT113" s="853"/>
      <c r="NUU113" s="853"/>
      <c r="NUV113" s="964"/>
      <c r="NUW113" s="845"/>
      <c r="NUX113" s="853"/>
      <c r="NUY113" s="853"/>
      <c r="NUZ113" s="964"/>
      <c r="NVA113" s="845"/>
      <c r="NVB113" s="853"/>
      <c r="NVC113" s="853"/>
      <c r="NVD113" s="964"/>
      <c r="NVE113" s="845"/>
      <c r="NVF113" s="853"/>
      <c r="NVG113" s="853"/>
      <c r="NVH113" s="964"/>
      <c r="NVI113" s="845"/>
      <c r="NVJ113" s="853"/>
      <c r="NVK113" s="853"/>
      <c r="NVL113" s="964"/>
      <c r="NVM113" s="845"/>
      <c r="NVN113" s="853"/>
      <c r="NVO113" s="853"/>
      <c r="NVP113" s="964"/>
      <c r="NVQ113" s="845"/>
      <c r="NVR113" s="853"/>
      <c r="NVS113" s="853"/>
      <c r="NVT113" s="964"/>
      <c r="NVU113" s="845"/>
      <c r="NVV113" s="853"/>
      <c r="NVW113" s="853"/>
      <c r="NVX113" s="964"/>
      <c r="NVY113" s="845"/>
      <c r="NVZ113" s="853"/>
      <c r="NWA113" s="853"/>
      <c r="NWB113" s="964"/>
      <c r="NWC113" s="845"/>
      <c r="NWD113" s="853"/>
      <c r="NWE113" s="853"/>
      <c r="NWF113" s="964"/>
      <c r="NWG113" s="845"/>
      <c r="NWH113" s="853"/>
      <c r="NWI113" s="853"/>
      <c r="NWJ113" s="964"/>
      <c r="NWK113" s="845"/>
      <c r="NWL113" s="853"/>
      <c r="NWM113" s="853"/>
      <c r="NWN113" s="964"/>
      <c r="NWO113" s="845"/>
      <c r="NWP113" s="853"/>
      <c r="NWQ113" s="853"/>
      <c r="NWR113" s="964"/>
      <c r="NWS113" s="845"/>
      <c r="NWT113" s="853"/>
      <c r="NWU113" s="853"/>
      <c r="NWV113" s="964"/>
      <c r="NWW113" s="845"/>
      <c r="NWX113" s="853"/>
      <c r="NWY113" s="853"/>
      <c r="NWZ113" s="964"/>
      <c r="NXA113" s="845"/>
      <c r="NXB113" s="853"/>
      <c r="NXC113" s="853"/>
      <c r="NXD113" s="964"/>
      <c r="NXE113" s="845"/>
      <c r="NXF113" s="853"/>
      <c r="NXG113" s="853"/>
      <c r="NXH113" s="964"/>
      <c r="NXI113" s="845"/>
      <c r="NXJ113" s="853"/>
      <c r="NXK113" s="853"/>
      <c r="NXL113" s="964"/>
      <c r="NXM113" s="845"/>
      <c r="NXN113" s="853"/>
      <c r="NXO113" s="853"/>
      <c r="NXP113" s="964"/>
      <c r="NXQ113" s="845"/>
      <c r="NXR113" s="853"/>
      <c r="NXS113" s="853"/>
      <c r="NXT113" s="964"/>
      <c r="NXU113" s="845"/>
      <c r="NXV113" s="853"/>
      <c r="NXW113" s="853"/>
      <c r="NXX113" s="964"/>
      <c r="NXY113" s="845"/>
      <c r="NXZ113" s="853"/>
      <c r="NYA113" s="853"/>
      <c r="NYB113" s="964"/>
      <c r="NYC113" s="845"/>
      <c r="NYD113" s="853"/>
      <c r="NYE113" s="853"/>
      <c r="NYF113" s="964"/>
      <c r="NYG113" s="845"/>
      <c r="NYH113" s="853"/>
      <c r="NYI113" s="853"/>
      <c r="NYJ113" s="964"/>
      <c r="NYK113" s="845"/>
      <c r="NYL113" s="853"/>
      <c r="NYM113" s="853"/>
      <c r="NYN113" s="964"/>
      <c r="NYO113" s="845"/>
      <c r="NYP113" s="853"/>
      <c r="NYQ113" s="853"/>
      <c r="NYR113" s="964"/>
      <c r="NYS113" s="845"/>
      <c r="NYT113" s="853"/>
      <c r="NYU113" s="853"/>
      <c r="NYV113" s="964"/>
      <c r="NYW113" s="845"/>
      <c r="NYX113" s="853"/>
      <c r="NYY113" s="853"/>
      <c r="NYZ113" s="964"/>
      <c r="NZA113" s="845"/>
      <c r="NZB113" s="853"/>
      <c r="NZC113" s="853"/>
      <c r="NZD113" s="964"/>
      <c r="NZE113" s="845"/>
      <c r="NZF113" s="853"/>
      <c r="NZG113" s="853"/>
      <c r="NZH113" s="964"/>
      <c r="NZI113" s="845"/>
      <c r="NZJ113" s="853"/>
      <c r="NZK113" s="853"/>
      <c r="NZL113" s="964"/>
      <c r="NZM113" s="845"/>
      <c r="NZN113" s="853"/>
      <c r="NZO113" s="853"/>
      <c r="NZP113" s="964"/>
      <c r="NZQ113" s="845"/>
      <c r="NZR113" s="853"/>
      <c r="NZS113" s="853"/>
      <c r="NZT113" s="964"/>
      <c r="NZU113" s="845"/>
      <c r="NZV113" s="853"/>
      <c r="NZW113" s="853"/>
      <c r="NZX113" s="964"/>
      <c r="NZY113" s="845"/>
      <c r="NZZ113" s="853"/>
      <c r="OAA113" s="853"/>
      <c r="OAB113" s="964"/>
      <c r="OAC113" s="845"/>
      <c r="OAD113" s="853"/>
      <c r="OAE113" s="853"/>
      <c r="OAF113" s="964"/>
      <c r="OAG113" s="845"/>
      <c r="OAH113" s="853"/>
      <c r="OAI113" s="853"/>
      <c r="OAJ113" s="964"/>
      <c r="OAK113" s="845"/>
      <c r="OAL113" s="853"/>
      <c r="OAM113" s="853"/>
      <c r="OAN113" s="964"/>
      <c r="OAO113" s="845"/>
      <c r="OAP113" s="853"/>
      <c r="OAQ113" s="853"/>
      <c r="OAR113" s="964"/>
      <c r="OAS113" s="845"/>
      <c r="OAT113" s="853"/>
      <c r="OAU113" s="853"/>
      <c r="OAV113" s="964"/>
      <c r="OAW113" s="845"/>
      <c r="OAX113" s="853"/>
      <c r="OAY113" s="853"/>
      <c r="OAZ113" s="964"/>
      <c r="OBA113" s="845"/>
      <c r="OBB113" s="853"/>
      <c r="OBC113" s="853"/>
      <c r="OBD113" s="964"/>
      <c r="OBE113" s="845"/>
      <c r="OBF113" s="853"/>
      <c r="OBG113" s="853"/>
      <c r="OBH113" s="964"/>
      <c r="OBI113" s="845"/>
      <c r="OBJ113" s="853"/>
      <c r="OBK113" s="853"/>
      <c r="OBL113" s="964"/>
      <c r="OBM113" s="845"/>
      <c r="OBN113" s="853"/>
      <c r="OBO113" s="853"/>
      <c r="OBP113" s="964"/>
      <c r="OBQ113" s="845"/>
      <c r="OBR113" s="853"/>
      <c r="OBS113" s="853"/>
      <c r="OBT113" s="964"/>
      <c r="OBU113" s="845"/>
      <c r="OBV113" s="853"/>
      <c r="OBW113" s="853"/>
      <c r="OBX113" s="964"/>
      <c r="OBY113" s="845"/>
      <c r="OBZ113" s="853"/>
      <c r="OCA113" s="853"/>
      <c r="OCB113" s="964"/>
      <c r="OCC113" s="845"/>
      <c r="OCD113" s="853"/>
      <c r="OCE113" s="853"/>
      <c r="OCF113" s="964"/>
      <c r="OCG113" s="845"/>
      <c r="OCH113" s="853"/>
      <c r="OCI113" s="853"/>
      <c r="OCJ113" s="964"/>
      <c r="OCK113" s="845"/>
      <c r="OCL113" s="853"/>
      <c r="OCM113" s="853"/>
      <c r="OCN113" s="964"/>
      <c r="OCO113" s="845"/>
      <c r="OCP113" s="853"/>
      <c r="OCQ113" s="853"/>
      <c r="OCR113" s="964"/>
      <c r="OCS113" s="845"/>
      <c r="OCT113" s="853"/>
      <c r="OCU113" s="853"/>
      <c r="OCV113" s="964"/>
      <c r="OCW113" s="845"/>
      <c r="OCX113" s="853"/>
      <c r="OCY113" s="853"/>
      <c r="OCZ113" s="964"/>
      <c r="ODA113" s="845"/>
      <c r="ODB113" s="853"/>
      <c r="ODC113" s="853"/>
      <c r="ODD113" s="964"/>
      <c r="ODE113" s="845"/>
      <c r="ODF113" s="853"/>
      <c r="ODG113" s="853"/>
      <c r="ODH113" s="964"/>
      <c r="ODI113" s="845"/>
      <c r="ODJ113" s="853"/>
      <c r="ODK113" s="853"/>
      <c r="ODL113" s="964"/>
      <c r="ODM113" s="845"/>
      <c r="ODN113" s="853"/>
      <c r="ODO113" s="853"/>
      <c r="ODP113" s="964"/>
      <c r="ODQ113" s="845"/>
      <c r="ODR113" s="853"/>
      <c r="ODS113" s="853"/>
      <c r="ODT113" s="964"/>
      <c r="ODU113" s="845"/>
      <c r="ODV113" s="853"/>
      <c r="ODW113" s="853"/>
      <c r="ODX113" s="964"/>
      <c r="ODY113" s="845"/>
      <c r="ODZ113" s="853"/>
      <c r="OEA113" s="853"/>
      <c r="OEB113" s="964"/>
      <c r="OEC113" s="845"/>
      <c r="OED113" s="853"/>
      <c r="OEE113" s="853"/>
      <c r="OEF113" s="964"/>
      <c r="OEG113" s="845"/>
      <c r="OEH113" s="853"/>
      <c r="OEI113" s="853"/>
      <c r="OEJ113" s="964"/>
      <c r="OEK113" s="845"/>
      <c r="OEL113" s="853"/>
      <c r="OEM113" s="853"/>
      <c r="OEN113" s="964"/>
      <c r="OEO113" s="845"/>
      <c r="OEP113" s="853"/>
      <c r="OEQ113" s="853"/>
      <c r="OER113" s="964"/>
      <c r="OES113" s="845"/>
      <c r="OET113" s="853"/>
      <c r="OEU113" s="853"/>
      <c r="OEV113" s="964"/>
      <c r="OEW113" s="845"/>
      <c r="OEX113" s="853"/>
      <c r="OEY113" s="853"/>
      <c r="OEZ113" s="964"/>
      <c r="OFA113" s="845"/>
      <c r="OFB113" s="853"/>
      <c r="OFC113" s="853"/>
      <c r="OFD113" s="964"/>
      <c r="OFE113" s="845"/>
      <c r="OFF113" s="853"/>
      <c r="OFG113" s="853"/>
      <c r="OFH113" s="964"/>
      <c r="OFI113" s="845"/>
      <c r="OFJ113" s="853"/>
      <c r="OFK113" s="853"/>
      <c r="OFL113" s="964"/>
      <c r="OFM113" s="845"/>
      <c r="OFN113" s="853"/>
      <c r="OFO113" s="853"/>
      <c r="OFP113" s="964"/>
      <c r="OFQ113" s="845"/>
      <c r="OFR113" s="853"/>
      <c r="OFS113" s="853"/>
      <c r="OFT113" s="964"/>
      <c r="OFU113" s="845"/>
      <c r="OFV113" s="853"/>
      <c r="OFW113" s="853"/>
      <c r="OFX113" s="964"/>
      <c r="OFY113" s="845"/>
      <c r="OFZ113" s="853"/>
      <c r="OGA113" s="853"/>
      <c r="OGB113" s="964"/>
      <c r="OGC113" s="845"/>
      <c r="OGD113" s="853"/>
      <c r="OGE113" s="853"/>
      <c r="OGF113" s="964"/>
      <c r="OGG113" s="845"/>
      <c r="OGH113" s="853"/>
      <c r="OGI113" s="853"/>
      <c r="OGJ113" s="964"/>
      <c r="OGK113" s="845"/>
      <c r="OGL113" s="853"/>
      <c r="OGM113" s="853"/>
      <c r="OGN113" s="964"/>
      <c r="OGO113" s="845"/>
      <c r="OGP113" s="853"/>
      <c r="OGQ113" s="853"/>
      <c r="OGR113" s="964"/>
      <c r="OGS113" s="845"/>
      <c r="OGT113" s="853"/>
      <c r="OGU113" s="853"/>
      <c r="OGV113" s="964"/>
      <c r="OGW113" s="845"/>
      <c r="OGX113" s="853"/>
      <c r="OGY113" s="853"/>
      <c r="OGZ113" s="964"/>
      <c r="OHA113" s="845"/>
      <c r="OHB113" s="853"/>
      <c r="OHC113" s="853"/>
      <c r="OHD113" s="964"/>
      <c r="OHE113" s="845"/>
      <c r="OHF113" s="853"/>
      <c r="OHG113" s="853"/>
      <c r="OHH113" s="964"/>
      <c r="OHI113" s="845"/>
      <c r="OHJ113" s="853"/>
      <c r="OHK113" s="853"/>
      <c r="OHL113" s="964"/>
      <c r="OHM113" s="845"/>
      <c r="OHN113" s="853"/>
      <c r="OHO113" s="853"/>
      <c r="OHP113" s="964"/>
      <c r="OHQ113" s="845"/>
      <c r="OHR113" s="853"/>
      <c r="OHS113" s="853"/>
      <c r="OHT113" s="964"/>
      <c r="OHU113" s="845"/>
      <c r="OHV113" s="853"/>
      <c r="OHW113" s="853"/>
      <c r="OHX113" s="964"/>
      <c r="OHY113" s="845"/>
      <c r="OHZ113" s="853"/>
      <c r="OIA113" s="853"/>
      <c r="OIB113" s="964"/>
      <c r="OIC113" s="845"/>
      <c r="OID113" s="853"/>
      <c r="OIE113" s="853"/>
      <c r="OIF113" s="964"/>
      <c r="OIG113" s="845"/>
      <c r="OIH113" s="853"/>
      <c r="OII113" s="853"/>
      <c r="OIJ113" s="964"/>
      <c r="OIK113" s="845"/>
      <c r="OIL113" s="853"/>
      <c r="OIM113" s="853"/>
      <c r="OIN113" s="964"/>
      <c r="OIO113" s="845"/>
      <c r="OIP113" s="853"/>
      <c r="OIQ113" s="853"/>
      <c r="OIR113" s="964"/>
      <c r="OIS113" s="845"/>
      <c r="OIT113" s="853"/>
      <c r="OIU113" s="853"/>
      <c r="OIV113" s="964"/>
      <c r="OIW113" s="845"/>
      <c r="OIX113" s="853"/>
      <c r="OIY113" s="853"/>
      <c r="OIZ113" s="964"/>
      <c r="OJA113" s="845"/>
      <c r="OJB113" s="853"/>
      <c r="OJC113" s="853"/>
      <c r="OJD113" s="964"/>
      <c r="OJE113" s="845"/>
      <c r="OJF113" s="853"/>
      <c r="OJG113" s="853"/>
      <c r="OJH113" s="964"/>
      <c r="OJI113" s="845"/>
      <c r="OJJ113" s="853"/>
      <c r="OJK113" s="853"/>
      <c r="OJL113" s="964"/>
      <c r="OJM113" s="845"/>
      <c r="OJN113" s="853"/>
      <c r="OJO113" s="853"/>
      <c r="OJP113" s="964"/>
      <c r="OJQ113" s="845"/>
      <c r="OJR113" s="853"/>
      <c r="OJS113" s="853"/>
      <c r="OJT113" s="964"/>
      <c r="OJU113" s="845"/>
      <c r="OJV113" s="853"/>
      <c r="OJW113" s="853"/>
      <c r="OJX113" s="964"/>
      <c r="OJY113" s="845"/>
      <c r="OJZ113" s="853"/>
      <c r="OKA113" s="853"/>
      <c r="OKB113" s="964"/>
      <c r="OKC113" s="845"/>
      <c r="OKD113" s="853"/>
      <c r="OKE113" s="853"/>
      <c r="OKF113" s="964"/>
      <c r="OKG113" s="845"/>
      <c r="OKH113" s="853"/>
      <c r="OKI113" s="853"/>
      <c r="OKJ113" s="964"/>
      <c r="OKK113" s="845"/>
      <c r="OKL113" s="853"/>
      <c r="OKM113" s="853"/>
      <c r="OKN113" s="964"/>
      <c r="OKO113" s="845"/>
      <c r="OKP113" s="853"/>
      <c r="OKQ113" s="853"/>
      <c r="OKR113" s="964"/>
      <c r="OKS113" s="845"/>
      <c r="OKT113" s="853"/>
      <c r="OKU113" s="853"/>
      <c r="OKV113" s="964"/>
      <c r="OKW113" s="845"/>
      <c r="OKX113" s="853"/>
      <c r="OKY113" s="853"/>
      <c r="OKZ113" s="964"/>
      <c r="OLA113" s="845"/>
      <c r="OLB113" s="853"/>
      <c r="OLC113" s="853"/>
      <c r="OLD113" s="964"/>
      <c r="OLE113" s="845"/>
      <c r="OLF113" s="853"/>
      <c r="OLG113" s="853"/>
      <c r="OLH113" s="964"/>
      <c r="OLI113" s="845"/>
      <c r="OLJ113" s="853"/>
      <c r="OLK113" s="853"/>
      <c r="OLL113" s="964"/>
      <c r="OLM113" s="845"/>
      <c r="OLN113" s="853"/>
      <c r="OLO113" s="853"/>
      <c r="OLP113" s="964"/>
      <c r="OLQ113" s="845"/>
      <c r="OLR113" s="853"/>
      <c r="OLS113" s="853"/>
      <c r="OLT113" s="964"/>
      <c r="OLU113" s="845"/>
      <c r="OLV113" s="853"/>
      <c r="OLW113" s="853"/>
      <c r="OLX113" s="964"/>
      <c r="OLY113" s="845"/>
      <c r="OLZ113" s="853"/>
      <c r="OMA113" s="853"/>
      <c r="OMB113" s="964"/>
      <c r="OMC113" s="845"/>
      <c r="OMD113" s="853"/>
      <c r="OME113" s="853"/>
      <c r="OMF113" s="964"/>
      <c r="OMG113" s="845"/>
      <c r="OMH113" s="853"/>
      <c r="OMI113" s="853"/>
      <c r="OMJ113" s="964"/>
      <c r="OMK113" s="845"/>
      <c r="OML113" s="853"/>
      <c r="OMM113" s="853"/>
      <c r="OMN113" s="964"/>
      <c r="OMO113" s="845"/>
      <c r="OMP113" s="853"/>
      <c r="OMQ113" s="853"/>
      <c r="OMR113" s="964"/>
      <c r="OMS113" s="845"/>
      <c r="OMT113" s="853"/>
      <c r="OMU113" s="853"/>
      <c r="OMV113" s="964"/>
      <c r="OMW113" s="845"/>
      <c r="OMX113" s="853"/>
      <c r="OMY113" s="853"/>
      <c r="OMZ113" s="964"/>
      <c r="ONA113" s="845"/>
      <c r="ONB113" s="853"/>
      <c r="ONC113" s="853"/>
      <c r="OND113" s="964"/>
      <c r="ONE113" s="845"/>
      <c r="ONF113" s="853"/>
      <c r="ONG113" s="853"/>
      <c r="ONH113" s="964"/>
      <c r="ONI113" s="845"/>
      <c r="ONJ113" s="853"/>
      <c r="ONK113" s="853"/>
      <c r="ONL113" s="964"/>
      <c r="ONM113" s="845"/>
      <c r="ONN113" s="853"/>
      <c r="ONO113" s="853"/>
      <c r="ONP113" s="964"/>
      <c r="ONQ113" s="845"/>
      <c r="ONR113" s="853"/>
      <c r="ONS113" s="853"/>
      <c r="ONT113" s="964"/>
      <c r="ONU113" s="845"/>
      <c r="ONV113" s="853"/>
      <c r="ONW113" s="853"/>
      <c r="ONX113" s="964"/>
      <c r="ONY113" s="845"/>
      <c r="ONZ113" s="853"/>
      <c r="OOA113" s="853"/>
      <c r="OOB113" s="964"/>
      <c r="OOC113" s="845"/>
      <c r="OOD113" s="853"/>
      <c r="OOE113" s="853"/>
      <c r="OOF113" s="964"/>
      <c r="OOG113" s="845"/>
      <c r="OOH113" s="853"/>
      <c r="OOI113" s="853"/>
      <c r="OOJ113" s="964"/>
      <c r="OOK113" s="845"/>
      <c r="OOL113" s="853"/>
      <c r="OOM113" s="853"/>
      <c r="OON113" s="964"/>
      <c r="OOO113" s="845"/>
      <c r="OOP113" s="853"/>
      <c r="OOQ113" s="853"/>
      <c r="OOR113" s="964"/>
      <c r="OOS113" s="845"/>
      <c r="OOT113" s="853"/>
      <c r="OOU113" s="853"/>
      <c r="OOV113" s="964"/>
      <c r="OOW113" s="845"/>
      <c r="OOX113" s="853"/>
      <c r="OOY113" s="853"/>
      <c r="OOZ113" s="964"/>
      <c r="OPA113" s="845"/>
      <c r="OPB113" s="853"/>
      <c r="OPC113" s="853"/>
      <c r="OPD113" s="964"/>
      <c r="OPE113" s="845"/>
      <c r="OPF113" s="853"/>
      <c r="OPG113" s="853"/>
      <c r="OPH113" s="964"/>
      <c r="OPI113" s="845"/>
      <c r="OPJ113" s="853"/>
      <c r="OPK113" s="853"/>
      <c r="OPL113" s="964"/>
      <c r="OPM113" s="845"/>
      <c r="OPN113" s="853"/>
      <c r="OPO113" s="853"/>
      <c r="OPP113" s="964"/>
      <c r="OPQ113" s="845"/>
      <c r="OPR113" s="853"/>
      <c r="OPS113" s="853"/>
      <c r="OPT113" s="964"/>
      <c r="OPU113" s="845"/>
      <c r="OPV113" s="853"/>
      <c r="OPW113" s="853"/>
      <c r="OPX113" s="964"/>
      <c r="OPY113" s="845"/>
      <c r="OPZ113" s="853"/>
      <c r="OQA113" s="853"/>
      <c r="OQB113" s="964"/>
      <c r="OQC113" s="845"/>
      <c r="OQD113" s="853"/>
      <c r="OQE113" s="853"/>
      <c r="OQF113" s="964"/>
      <c r="OQG113" s="845"/>
      <c r="OQH113" s="853"/>
      <c r="OQI113" s="853"/>
      <c r="OQJ113" s="964"/>
      <c r="OQK113" s="845"/>
      <c r="OQL113" s="853"/>
      <c r="OQM113" s="853"/>
      <c r="OQN113" s="964"/>
      <c r="OQO113" s="845"/>
      <c r="OQP113" s="853"/>
      <c r="OQQ113" s="853"/>
      <c r="OQR113" s="964"/>
      <c r="OQS113" s="845"/>
      <c r="OQT113" s="853"/>
      <c r="OQU113" s="853"/>
      <c r="OQV113" s="964"/>
      <c r="OQW113" s="845"/>
      <c r="OQX113" s="853"/>
      <c r="OQY113" s="853"/>
      <c r="OQZ113" s="964"/>
      <c r="ORA113" s="845"/>
      <c r="ORB113" s="853"/>
      <c r="ORC113" s="853"/>
      <c r="ORD113" s="964"/>
      <c r="ORE113" s="845"/>
      <c r="ORF113" s="853"/>
      <c r="ORG113" s="853"/>
      <c r="ORH113" s="964"/>
      <c r="ORI113" s="845"/>
      <c r="ORJ113" s="853"/>
      <c r="ORK113" s="853"/>
      <c r="ORL113" s="964"/>
      <c r="ORM113" s="845"/>
      <c r="ORN113" s="853"/>
      <c r="ORO113" s="853"/>
      <c r="ORP113" s="964"/>
      <c r="ORQ113" s="845"/>
      <c r="ORR113" s="853"/>
      <c r="ORS113" s="853"/>
      <c r="ORT113" s="964"/>
      <c r="ORU113" s="845"/>
      <c r="ORV113" s="853"/>
      <c r="ORW113" s="853"/>
      <c r="ORX113" s="964"/>
      <c r="ORY113" s="845"/>
      <c r="ORZ113" s="853"/>
      <c r="OSA113" s="853"/>
      <c r="OSB113" s="964"/>
      <c r="OSC113" s="845"/>
      <c r="OSD113" s="853"/>
      <c r="OSE113" s="853"/>
      <c r="OSF113" s="964"/>
      <c r="OSG113" s="845"/>
      <c r="OSH113" s="853"/>
      <c r="OSI113" s="853"/>
      <c r="OSJ113" s="964"/>
      <c r="OSK113" s="845"/>
      <c r="OSL113" s="853"/>
      <c r="OSM113" s="853"/>
      <c r="OSN113" s="964"/>
      <c r="OSO113" s="845"/>
      <c r="OSP113" s="853"/>
      <c r="OSQ113" s="853"/>
      <c r="OSR113" s="964"/>
      <c r="OSS113" s="845"/>
      <c r="OST113" s="853"/>
      <c r="OSU113" s="853"/>
      <c r="OSV113" s="964"/>
      <c r="OSW113" s="845"/>
      <c r="OSX113" s="853"/>
      <c r="OSY113" s="853"/>
      <c r="OSZ113" s="964"/>
      <c r="OTA113" s="845"/>
      <c r="OTB113" s="853"/>
      <c r="OTC113" s="853"/>
      <c r="OTD113" s="964"/>
      <c r="OTE113" s="845"/>
      <c r="OTF113" s="853"/>
      <c r="OTG113" s="853"/>
      <c r="OTH113" s="964"/>
      <c r="OTI113" s="845"/>
      <c r="OTJ113" s="853"/>
      <c r="OTK113" s="853"/>
      <c r="OTL113" s="964"/>
      <c r="OTM113" s="845"/>
      <c r="OTN113" s="853"/>
      <c r="OTO113" s="853"/>
      <c r="OTP113" s="964"/>
      <c r="OTQ113" s="845"/>
      <c r="OTR113" s="853"/>
      <c r="OTS113" s="853"/>
      <c r="OTT113" s="964"/>
      <c r="OTU113" s="845"/>
      <c r="OTV113" s="853"/>
      <c r="OTW113" s="853"/>
      <c r="OTX113" s="964"/>
      <c r="OTY113" s="845"/>
      <c r="OTZ113" s="853"/>
      <c r="OUA113" s="853"/>
      <c r="OUB113" s="964"/>
      <c r="OUC113" s="845"/>
      <c r="OUD113" s="853"/>
      <c r="OUE113" s="853"/>
      <c r="OUF113" s="964"/>
      <c r="OUG113" s="845"/>
      <c r="OUH113" s="853"/>
      <c r="OUI113" s="853"/>
      <c r="OUJ113" s="964"/>
      <c r="OUK113" s="845"/>
      <c r="OUL113" s="853"/>
      <c r="OUM113" s="853"/>
      <c r="OUN113" s="964"/>
      <c r="OUO113" s="845"/>
      <c r="OUP113" s="853"/>
      <c r="OUQ113" s="853"/>
      <c r="OUR113" s="964"/>
      <c r="OUS113" s="845"/>
      <c r="OUT113" s="853"/>
      <c r="OUU113" s="853"/>
      <c r="OUV113" s="964"/>
      <c r="OUW113" s="845"/>
      <c r="OUX113" s="853"/>
      <c r="OUY113" s="853"/>
      <c r="OUZ113" s="964"/>
      <c r="OVA113" s="845"/>
      <c r="OVB113" s="853"/>
      <c r="OVC113" s="853"/>
      <c r="OVD113" s="964"/>
      <c r="OVE113" s="845"/>
      <c r="OVF113" s="853"/>
      <c r="OVG113" s="853"/>
      <c r="OVH113" s="964"/>
      <c r="OVI113" s="845"/>
      <c r="OVJ113" s="853"/>
      <c r="OVK113" s="853"/>
      <c r="OVL113" s="964"/>
      <c r="OVM113" s="845"/>
      <c r="OVN113" s="853"/>
      <c r="OVO113" s="853"/>
      <c r="OVP113" s="964"/>
      <c r="OVQ113" s="845"/>
      <c r="OVR113" s="853"/>
      <c r="OVS113" s="853"/>
      <c r="OVT113" s="964"/>
      <c r="OVU113" s="845"/>
      <c r="OVV113" s="853"/>
      <c r="OVW113" s="853"/>
      <c r="OVX113" s="964"/>
      <c r="OVY113" s="845"/>
      <c r="OVZ113" s="853"/>
      <c r="OWA113" s="853"/>
      <c r="OWB113" s="964"/>
      <c r="OWC113" s="845"/>
      <c r="OWD113" s="853"/>
      <c r="OWE113" s="853"/>
      <c r="OWF113" s="964"/>
      <c r="OWG113" s="845"/>
      <c r="OWH113" s="853"/>
      <c r="OWI113" s="853"/>
      <c r="OWJ113" s="964"/>
      <c r="OWK113" s="845"/>
      <c r="OWL113" s="853"/>
      <c r="OWM113" s="853"/>
      <c r="OWN113" s="964"/>
      <c r="OWO113" s="845"/>
      <c r="OWP113" s="853"/>
      <c r="OWQ113" s="853"/>
      <c r="OWR113" s="964"/>
      <c r="OWS113" s="845"/>
      <c r="OWT113" s="853"/>
      <c r="OWU113" s="853"/>
      <c r="OWV113" s="964"/>
      <c r="OWW113" s="845"/>
      <c r="OWX113" s="853"/>
      <c r="OWY113" s="853"/>
      <c r="OWZ113" s="964"/>
      <c r="OXA113" s="845"/>
      <c r="OXB113" s="853"/>
      <c r="OXC113" s="853"/>
      <c r="OXD113" s="964"/>
      <c r="OXE113" s="845"/>
      <c r="OXF113" s="853"/>
      <c r="OXG113" s="853"/>
      <c r="OXH113" s="964"/>
      <c r="OXI113" s="845"/>
      <c r="OXJ113" s="853"/>
      <c r="OXK113" s="853"/>
      <c r="OXL113" s="964"/>
      <c r="OXM113" s="845"/>
      <c r="OXN113" s="853"/>
      <c r="OXO113" s="853"/>
      <c r="OXP113" s="964"/>
      <c r="OXQ113" s="845"/>
      <c r="OXR113" s="853"/>
      <c r="OXS113" s="853"/>
      <c r="OXT113" s="964"/>
      <c r="OXU113" s="845"/>
      <c r="OXV113" s="853"/>
      <c r="OXW113" s="853"/>
      <c r="OXX113" s="964"/>
      <c r="OXY113" s="845"/>
      <c r="OXZ113" s="853"/>
      <c r="OYA113" s="853"/>
      <c r="OYB113" s="964"/>
      <c r="OYC113" s="845"/>
      <c r="OYD113" s="853"/>
      <c r="OYE113" s="853"/>
      <c r="OYF113" s="964"/>
      <c r="OYG113" s="845"/>
      <c r="OYH113" s="853"/>
      <c r="OYI113" s="853"/>
      <c r="OYJ113" s="964"/>
      <c r="OYK113" s="845"/>
      <c r="OYL113" s="853"/>
      <c r="OYM113" s="853"/>
      <c r="OYN113" s="964"/>
      <c r="OYO113" s="845"/>
      <c r="OYP113" s="853"/>
      <c r="OYQ113" s="853"/>
      <c r="OYR113" s="964"/>
      <c r="OYS113" s="845"/>
      <c r="OYT113" s="853"/>
      <c r="OYU113" s="853"/>
      <c r="OYV113" s="964"/>
      <c r="OYW113" s="845"/>
      <c r="OYX113" s="853"/>
      <c r="OYY113" s="853"/>
      <c r="OYZ113" s="964"/>
      <c r="OZA113" s="845"/>
      <c r="OZB113" s="853"/>
      <c r="OZC113" s="853"/>
      <c r="OZD113" s="964"/>
      <c r="OZE113" s="845"/>
      <c r="OZF113" s="853"/>
      <c r="OZG113" s="853"/>
      <c r="OZH113" s="964"/>
      <c r="OZI113" s="845"/>
      <c r="OZJ113" s="853"/>
      <c r="OZK113" s="853"/>
      <c r="OZL113" s="964"/>
      <c r="OZM113" s="845"/>
      <c r="OZN113" s="853"/>
      <c r="OZO113" s="853"/>
      <c r="OZP113" s="964"/>
      <c r="OZQ113" s="845"/>
      <c r="OZR113" s="853"/>
      <c r="OZS113" s="853"/>
      <c r="OZT113" s="964"/>
      <c r="OZU113" s="845"/>
      <c r="OZV113" s="853"/>
      <c r="OZW113" s="853"/>
      <c r="OZX113" s="964"/>
      <c r="OZY113" s="845"/>
      <c r="OZZ113" s="853"/>
      <c r="PAA113" s="853"/>
      <c r="PAB113" s="964"/>
      <c r="PAC113" s="845"/>
      <c r="PAD113" s="853"/>
      <c r="PAE113" s="853"/>
      <c r="PAF113" s="964"/>
      <c r="PAG113" s="845"/>
      <c r="PAH113" s="853"/>
      <c r="PAI113" s="853"/>
      <c r="PAJ113" s="964"/>
      <c r="PAK113" s="845"/>
      <c r="PAL113" s="853"/>
      <c r="PAM113" s="853"/>
      <c r="PAN113" s="964"/>
      <c r="PAO113" s="845"/>
      <c r="PAP113" s="853"/>
      <c r="PAQ113" s="853"/>
      <c r="PAR113" s="964"/>
      <c r="PAS113" s="845"/>
      <c r="PAT113" s="853"/>
      <c r="PAU113" s="853"/>
      <c r="PAV113" s="964"/>
      <c r="PAW113" s="845"/>
      <c r="PAX113" s="853"/>
      <c r="PAY113" s="853"/>
      <c r="PAZ113" s="964"/>
      <c r="PBA113" s="845"/>
      <c r="PBB113" s="853"/>
      <c r="PBC113" s="853"/>
      <c r="PBD113" s="964"/>
      <c r="PBE113" s="845"/>
      <c r="PBF113" s="853"/>
      <c r="PBG113" s="853"/>
      <c r="PBH113" s="964"/>
      <c r="PBI113" s="845"/>
      <c r="PBJ113" s="853"/>
      <c r="PBK113" s="853"/>
      <c r="PBL113" s="964"/>
      <c r="PBM113" s="845"/>
      <c r="PBN113" s="853"/>
      <c r="PBO113" s="853"/>
      <c r="PBP113" s="964"/>
      <c r="PBQ113" s="845"/>
      <c r="PBR113" s="853"/>
      <c r="PBS113" s="853"/>
      <c r="PBT113" s="964"/>
      <c r="PBU113" s="845"/>
      <c r="PBV113" s="853"/>
      <c r="PBW113" s="853"/>
      <c r="PBX113" s="964"/>
      <c r="PBY113" s="845"/>
      <c r="PBZ113" s="853"/>
      <c r="PCA113" s="853"/>
      <c r="PCB113" s="964"/>
      <c r="PCC113" s="845"/>
      <c r="PCD113" s="853"/>
      <c r="PCE113" s="853"/>
      <c r="PCF113" s="964"/>
      <c r="PCG113" s="845"/>
      <c r="PCH113" s="853"/>
      <c r="PCI113" s="853"/>
      <c r="PCJ113" s="964"/>
      <c r="PCK113" s="845"/>
      <c r="PCL113" s="853"/>
      <c r="PCM113" s="853"/>
      <c r="PCN113" s="964"/>
      <c r="PCO113" s="845"/>
      <c r="PCP113" s="853"/>
      <c r="PCQ113" s="853"/>
      <c r="PCR113" s="964"/>
      <c r="PCS113" s="845"/>
      <c r="PCT113" s="853"/>
      <c r="PCU113" s="853"/>
      <c r="PCV113" s="964"/>
      <c r="PCW113" s="845"/>
      <c r="PCX113" s="853"/>
      <c r="PCY113" s="853"/>
      <c r="PCZ113" s="964"/>
      <c r="PDA113" s="845"/>
      <c r="PDB113" s="853"/>
      <c r="PDC113" s="853"/>
      <c r="PDD113" s="964"/>
      <c r="PDE113" s="845"/>
      <c r="PDF113" s="853"/>
      <c r="PDG113" s="853"/>
      <c r="PDH113" s="964"/>
      <c r="PDI113" s="845"/>
      <c r="PDJ113" s="853"/>
      <c r="PDK113" s="853"/>
      <c r="PDL113" s="964"/>
      <c r="PDM113" s="845"/>
      <c r="PDN113" s="853"/>
      <c r="PDO113" s="853"/>
      <c r="PDP113" s="964"/>
      <c r="PDQ113" s="845"/>
      <c r="PDR113" s="853"/>
      <c r="PDS113" s="853"/>
      <c r="PDT113" s="964"/>
      <c r="PDU113" s="845"/>
      <c r="PDV113" s="853"/>
      <c r="PDW113" s="853"/>
      <c r="PDX113" s="964"/>
      <c r="PDY113" s="845"/>
      <c r="PDZ113" s="853"/>
      <c r="PEA113" s="853"/>
      <c r="PEB113" s="964"/>
      <c r="PEC113" s="845"/>
      <c r="PED113" s="853"/>
      <c r="PEE113" s="853"/>
      <c r="PEF113" s="964"/>
      <c r="PEG113" s="845"/>
      <c r="PEH113" s="853"/>
      <c r="PEI113" s="853"/>
      <c r="PEJ113" s="964"/>
      <c r="PEK113" s="845"/>
      <c r="PEL113" s="853"/>
      <c r="PEM113" s="853"/>
      <c r="PEN113" s="964"/>
      <c r="PEO113" s="845"/>
      <c r="PEP113" s="853"/>
      <c r="PEQ113" s="853"/>
      <c r="PER113" s="964"/>
      <c r="PES113" s="845"/>
      <c r="PET113" s="853"/>
      <c r="PEU113" s="853"/>
      <c r="PEV113" s="964"/>
      <c r="PEW113" s="845"/>
      <c r="PEX113" s="853"/>
      <c r="PEY113" s="853"/>
      <c r="PEZ113" s="964"/>
      <c r="PFA113" s="845"/>
      <c r="PFB113" s="853"/>
      <c r="PFC113" s="853"/>
      <c r="PFD113" s="964"/>
      <c r="PFE113" s="845"/>
      <c r="PFF113" s="853"/>
      <c r="PFG113" s="853"/>
      <c r="PFH113" s="964"/>
      <c r="PFI113" s="845"/>
      <c r="PFJ113" s="853"/>
      <c r="PFK113" s="853"/>
      <c r="PFL113" s="964"/>
      <c r="PFM113" s="845"/>
      <c r="PFN113" s="853"/>
      <c r="PFO113" s="853"/>
      <c r="PFP113" s="964"/>
      <c r="PFQ113" s="845"/>
      <c r="PFR113" s="853"/>
      <c r="PFS113" s="853"/>
      <c r="PFT113" s="964"/>
      <c r="PFU113" s="845"/>
      <c r="PFV113" s="853"/>
      <c r="PFW113" s="853"/>
      <c r="PFX113" s="964"/>
      <c r="PFY113" s="845"/>
      <c r="PFZ113" s="853"/>
      <c r="PGA113" s="853"/>
      <c r="PGB113" s="964"/>
      <c r="PGC113" s="845"/>
      <c r="PGD113" s="853"/>
      <c r="PGE113" s="853"/>
      <c r="PGF113" s="964"/>
      <c r="PGG113" s="845"/>
      <c r="PGH113" s="853"/>
      <c r="PGI113" s="853"/>
      <c r="PGJ113" s="964"/>
      <c r="PGK113" s="845"/>
      <c r="PGL113" s="853"/>
      <c r="PGM113" s="853"/>
      <c r="PGN113" s="964"/>
      <c r="PGO113" s="845"/>
      <c r="PGP113" s="853"/>
      <c r="PGQ113" s="853"/>
      <c r="PGR113" s="964"/>
      <c r="PGS113" s="845"/>
      <c r="PGT113" s="853"/>
      <c r="PGU113" s="853"/>
      <c r="PGV113" s="964"/>
      <c r="PGW113" s="845"/>
      <c r="PGX113" s="853"/>
      <c r="PGY113" s="853"/>
      <c r="PGZ113" s="964"/>
      <c r="PHA113" s="845"/>
      <c r="PHB113" s="853"/>
      <c r="PHC113" s="853"/>
      <c r="PHD113" s="964"/>
      <c r="PHE113" s="845"/>
      <c r="PHF113" s="853"/>
      <c r="PHG113" s="853"/>
      <c r="PHH113" s="964"/>
      <c r="PHI113" s="845"/>
      <c r="PHJ113" s="853"/>
      <c r="PHK113" s="853"/>
      <c r="PHL113" s="964"/>
      <c r="PHM113" s="845"/>
      <c r="PHN113" s="853"/>
      <c r="PHO113" s="853"/>
      <c r="PHP113" s="964"/>
      <c r="PHQ113" s="845"/>
      <c r="PHR113" s="853"/>
      <c r="PHS113" s="853"/>
      <c r="PHT113" s="964"/>
      <c r="PHU113" s="845"/>
      <c r="PHV113" s="853"/>
      <c r="PHW113" s="853"/>
      <c r="PHX113" s="964"/>
      <c r="PHY113" s="845"/>
      <c r="PHZ113" s="853"/>
      <c r="PIA113" s="853"/>
      <c r="PIB113" s="964"/>
      <c r="PIC113" s="845"/>
      <c r="PID113" s="853"/>
      <c r="PIE113" s="853"/>
      <c r="PIF113" s="964"/>
      <c r="PIG113" s="845"/>
      <c r="PIH113" s="853"/>
      <c r="PII113" s="853"/>
      <c r="PIJ113" s="964"/>
      <c r="PIK113" s="845"/>
      <c r="PIL113" s="853"/>
      <c r="PIM113" s="853"/>
      <c r="PIN113" s="964"/>
      <c r="PIO113" s="845"/>
      <c r="PIP113" s="853"/>
      <c r="PIQ113" s="853"/>
      <c r="PIR113" s="964"/>
      <c r="PIS113" s="845"/>
      <c r="PIT113" s="853"/>
      <c r="PIU113" s="853"/>
      <c r="PIV113" s="964"/>
      <c r="PIW113" s="845"/>
      <c r="PIX113" s="853"/>
      <c r="PIY113" s="853"/>
      <c r="PIZ113" s="964"/>
      <c r="PJA113" s="845"/>
      <c r="PJB113" s="853"/>
      <c r="PJC113" s="853"/>
      <c r="PJD113" s="964"/>
      <c r="PJE113" s="845"/>
      <c r="PJF113" s="853"/>
      <c r="PJG113" s="853"/>
      <c r="PJH113" s="964"/>
      <c r="PJI113" s="845"/>
      <c r="PJJ113" s="853"/>
      <c r="PJK113" s="853"/>
      <c r="PJL113" s="964"/>
      <c r="PJM113" s="845"/>
      <c r="PJN113" s="853"/>
      <c r="PJO113" s="853"/>
      <c r="PJP113" s="964"/>
      <c r="PJQ113" s="845"/>
      <c r="PJR113" s="853"/>
      <c r="PJS113" s="853"/>
      <c r="PJT113" s="964"/>
      <c r="PJU113" s="845"/>
      <c r="PJV113" s="853"/>
      <c r="PJW113" s="853"/>
      <c r="PJX113" s="964"/>
      <c r="PJY113" s="845"/>
      <c r="PJZ113" s="853"/>
      <c r="PKA113" s="853"/>
      <c r="PKB113" s="964"/>
      <c r="PKC113" s="845"/>
      <c r="PKD113" s="853"/>
      <c r="PKE113" s="853"/>
      <c r="PKF113" s="964"/>
      <c r="PKG113" s="845"/>
      <c r="PKH113" s="853"/>
      <c r="PKI113" s="853"/>
      <c r="PKJ113" s="964"/>
      <c r="PKK113" s="845"/>
      <c r="PKL113" s="853"/>
      <c r="PKM113" s="853"/>
      <c r="PKN113" s="964"/>
      <c r="PKO113" s="845"/>
      <c r="PKP113" s="853"/>
      <c r="PKQ113" s="853"/>
      <c r="PKR113" s="964"/>
      <c r="PKS113" s="845"/>
      <c r="PKT113" s="853"/>
      <c r="PKU113" s="853"/>
      <c r="PKV113" s="964"/>
      <c r="PKW113" s="845"/>
      <c r="PKX113" s="853"/>
      <c r="PKY113" s="853"/>
      <c r="PKZ113" s="964"/>
      <c r="PLA113" s="845"/>
      <c r="PLB113" s="853"/>
      <c r="PLC113" s="853"/>
      <c r="PLD113" s="964"/>
      <c r="PLE113" s="845"/>
      <c r="PLF113" s="853"/>
      <c r="PLG113" s="853"/>
      <c r="PLH113" s="964"/>
      <c r="PLI113" s="845"/>
      <c r="PLJ113" s="853"/>
      <c r="PLK113" s="853"/>
      <c r="PLL113" s="964"/>
      <c r="PLM113" s="845"/>
      <c r="PLN113" s="853"/>
      <c r="PLO113" s="853"/>
      <c r="PLP113" s="964"/>
      <c r="PLQ113" s="845"/>
      <c r="PLR113" s="853"/>
      <c r="PLS113" s="853"/>
      <c r="PLT113" s="964"/>
      <c r="PLU113" s="845"/>
      <c r="PLV113" s="853"/>
      <c r="PLW113" s="853"/>
      <c r="PLX113" s="964"/>
      <c r="PLY113" s="845"/>
      <c r="PLZ113" s="853"/>
      <c r="PMA113" s="853"/>
      <c r="PMB113" s="964"/>
      <c r="PMC113" s="845"/>
      <c r="PMD113" s="853"/>
      <c r="PME113" s="853"/>
      <c r="PMF113" s="964"/>
      <c r="PMG113" s="845"/>
      <c r="PMH113" s="853"/>
      <c r="PMI113" s="853"/>
      <c r="PMJ113" s="964"/>
      <c r="PMK113" s="845"/>
      <c r="PML113" s="853"/>
      <c r="PMM113" s="853"/>
      <c r="PMN113" s="964"/>
      <c r="PMO113" s="845"/>
      <c r="PMP113" s="853"/>
      <c r="PMQ113" s="853"/>
      <c r="PMR113" s="964"/>
      <c r="PMS113" s="845"/>
      <c r="PMT113" s="853"/>
      <c r="PMU113" s="853"/>
      <c r="PMV113" s="964"/>
      <c r="PMW113" s="845"/>
      <c r="PMX113" s="853"/>
      <c r="PMY113" s="853"/>
      <c r="PMZ113" s="964"/>
      <c r="PNA113" s="845"/>
      <c r="PNB113" s="853"/>
      <c r="PNC113" s="853"/>
      <c r="PND113" s="964"/>
      <c r="PNE113" s="845"/>
      <c r="PNF113" s="853"/>
      <c r="PNG113" s="853"/>
      <c r="PNH113" s="964"/>
      <c r="PNI113" s="845"/>
      <c r="PNJ113" s="853"/>
      <c r="PNK113" s="853"/>
      <c r="PNL113" s="964"/>
      <c r="PNM113" s="845"/>
      <c r="PNN113" s="853"/>
      <c r="PNO113" s="853"/>
      <c r="PNP113" s="964"/>
      <c r="PNQ113" s="845"/>
      <c r="PNR113" s="853"/>
      <c r="PNS113" s="853"/>
      <c r="PNT113" s="964"/>
      <c r="PNU113" s="845"/>
      <c r="PNV113" s="853"/>
      <c r="PNW113" s="853"/>
      <c r="PNX113" s="964"/>
      <c r="PNY113" s="845"/>
      <c r="PNZ113" s="853"/>
      <c r="POA113" s="853"/>
      <c r="POB113" s="964"/>
      <c r="POC113" s="845"/>
      <c r="POD113" s="853"/>
      <c r="POE113" s="853"/>
      <c r="POF113" s="964"/>
      <c r="POG113" s="845"/>
      <c r="POH113" s="853"/>
      <c r="POI113" s="853"/>
      <c r="POJ113" s="964"/>
      <c r="POK113" s="845"/>
      <c r="POL113" s="853"/>
      <c r="POM113" s="853"/>
      <c r="PON113" s="964"/>
      <c r="POO113" s="845"/>
      <c r="POP113" s="853"/>
      <c r="POQ113" s="853"/>
      <c r="POR113" s="964"/>
      <c r="POS113" s="845"/>
      <c r="POT113" s="853"/>
      <c r="POU113" s="853"/>
      <c r="POV113" s="964"/>
      <c r="POW113" s="845"/>
      <c r="POX113" s="853"/>
      <c r="POY113" s="853"/>
      <c r="POZ113" s="964"/>
      <c r="PPA113" s="845"/>
      <c r="PPB113" s="853"/>
      <c r="PPC113" s="853"/>
      <c r="PPD113" s="964"/>
      <c r="PPE113" s="845"/>
      <c r="PPF113" s="853"/>
      <c r="PPG113" s="853"/>
      <c r="PPH113" s="964"/>
      <c r="PPI113" s="845"/>
      <c r="PPJ113" s="853"/>
      <c r="PPK113" s="853"/>
      <c r="PPL113" s="964"/>
      <c r="PPM113" s="845"/>
      <c r="PPN113" s="853"/>
      <c r="PPO113" s="853"/>
      <c r="PPP113" s="964"/>
      <c r="PPQ113" s="845"/>
      <c r="PPR113" s="853"/>
      <c r="PPS113" s="853"/>
      <c r="PPT113" s="964"/>
      <c r="PPU113" s="845"/>
      <c r="PPV113" s="853"/>
      <c r="PPW113" s="853"/>
      <c r="PPX113" s="964"/>
      <c r="PPY113" s="845"/>
      <c r="PPZ113" s="853"/>
      <c r="PQA113" s="853"/>
      <c r="PQB113" s="964"/>
      <c r="PQC113" s="845"/>
      <c r="PQD113" s="853"/>
      <c r="PQE113" s="853"/>
      <c r="PQF113" s="964"/>
      <c r="PQG113" s="845"/>
      <c r="PQH113" s="853"/>
      <c r="PQI113" s="853"/>
      <c r="PQJ113" s="964"/>
      <c r="PQK113" s="845"/>
      <c r="PQL113" s="853"/>
      <c r="PQM113" s="853"/>
      <c r="PQN113" s="964"/>
      <c r="PQO113" s="845"/>
      <c r="PQP113" s="853"/>
      <c r="PQQ113" s="853"/>
      <c r="PQR113" s="964"/>
      <c r="PQS113" s="845"/>
      <c r="PQT113" s="853"/>
      <c r="PQU113" s="853"/>
      <c r="PQV113" s="964"/>
      <c r="PQW113" s="845"/>
      <c r="PQX113" s="853"/>
      <c r="PQY113" s="853"/>
      <c r="PQZ113" s="964"/>
      <c r="PRA113" s="845"/>
      <c r="PRB113" s="853"/>
      <c r="PRC113" s="853"/>
      <c r="PRD113" s="964"/>
      <c r="PRE113" s="845"/>
      <c r="PRF113" s="853"/>
      <c r="PRG113" s="853"/>
      <c r="PRH113" s="964"/>
      <c r="PRI113" s="845"/>
      <c r="PRJ113" s="853"/>
      <c r="PRK113" s="853"/>
      <c r="PRL113" s="964"/>
      <c r="PRM113" s="845"/>
      <c r="PRN113" s="853"/>
      <c r="PRO113" s="853"/>
      <c r="PRP113" s="964"/>
      <c r="PRQ113" s="845"/>
      <c r="PRR113" s="853"/>
      <c r="PRS113" s="853"/>
      <c r="PRT113" s="964"/>
      <c r="PRU113" s="845"/>
      <c r="PRV113" s="853"/>
      <c r="PRW113" s="853"/>
      <c r="PRX113" s="964"/>
      <c r="PRY113" s="845"/>
      <c r="PRZ113" s="853"/>
      <c r="PSA113" s="853"/>
      <c r="PSB113" s="964"/>
      <c r="PSC113" s="845"/>
      <c r="PSD113" s="853"/>
      <c r="PSE113" s="853"/>
      <c r="PSF113" s="964"/>
      <c r="PSG113" s="845"/>
      <c r="PSH113" s="853"/>
      <c r="PSI113" s="853"/>
      <c r="PSJ113" s="964"/>
      <c r="PSK113" s="845"/>
      <c r="PSL113" s="853"/>
      <c r="PSM113" s="853"/>
      <c r="PSN113" s="964"/>
      <c r="PSO113" s="845"/>
      <c r="PSP113" s="853"/>
      <c r="PSQ113" s="853"/>
      <c r="PSR113" s="964"/>
      <c r="PSS113" s="845"/>
      <c r="PST113" s="853"/>
      <c r="PSU113" s="853"/>
      <c r="PSV113" s="964"/>
      <c r="PSW113" s="845"/>
      <c r="PSX113" s="853"/>
      <c r="PSY113" s="853"/>
      <c r="PSZ113" s="964"/>
      <c r="PTA113" s="845"/>
      <c r="PTB113" s="853"/>
      <c r="PTC113" s="853"/>
      <c r="PTD113" s="964"/>
      <c r="PTE113" s="845"/>
      <c r="PTF113" s="853"/>
      <c r="PTG113" s="853"/>
      <c r="PTH113" s="964"/>
      <c r="PTI113" s="845"/>
      <c r="PTJ113" s="853"/>
      <c r="PTK113" s="853"/>
      <c r="PTL113" s="964"/>
      <c r="PTM113" s="845"/>
      <c r="PTN113" s="853"/>
      <c r="PTO113" s="853"/>
      <c r="PTP113" s="964"/>
      <c r="PTQ113" s="845"/>
      <c r="PTR113" s="853"/>
      <c r="PTS113" s="853"/>
      <c r="PTT113" s="964"/>
      <c r="PTU113" s="845"/>
      <c r="PTV113" s="853"/>
      <c r="PTW113" s="853"/>
      <c r="PTX113" s="964"/>
      <c r="PTY113" s="845"/>
      <c r="PTZ113" s="853"/>
      <c r="PUA113" s="853"/>
      <c r="PUB113" s="964"/>
      <c r="PUC113" s="845"/>
      <c r="PUD113" s="853"/>
      <c r="PUE113" s="853"/>
      <c r="PUF113" s="964"/>
      <c r="PUG113" s="845"/>
      <c r="PUH113" s="853"/>
      <c r="PUI113" s="853"/>
      <c r="PUJ113" s="964"/>
      <c r="PUK113" s="845"/>
      <c r="PUL113" s="853"/>
      <c r="PUM113" s="853"/>
      <c r="PUN113" s="964"/>
      <c r="PUO113" s="845"/>
      <c r="PUP113" s="853"/>
      <c r="PUQ113" s="853"/>
      <c r="PUR113" s="964"/>
      <c r="PUS113" s="845"/>
      <c r="PUT113" s="853"/>
      <c r="PUU113" s="853"/>
      <c r="PUV113" s="964"/>
      <c r="PUW113" s="845"/>
      <c r="PUX113" s="853"/>
      <c r="PUY113" s="853"/>
      <c r="PUZ113" s="964"/>
      <c r="PVA113" s="845"/>
      <c r="PVB113" s="853"/>
      <c r="PVC113" s="853"/>
      <c r="PVD113" s="964"/>
      <c r="PVE113" s="845"/>
      <c r="PVF113" s="853"/>
      <c r="PVG113" s="853"/>
      <c r="PVH113" s="964"/>
      <c r="PVI113" s="845"/>
      <c r="PVJ113" s="853"/>
      <c r="PVK113" s="853"/>
      <c r="PVL113" s="964"/>
      <c r="PVM113" s="845"/>
      <c r="PVN113" s="853"/>
      <c r="PVO113" s="853"/>
      <c r="PVP113" s="964"/>
      <c r="PVQ113" s="845"/>
      <c r="PVR113" s="853"/>
      <c r="PVS113" s="853"/>
      <c r="PVT113" s="964"/>
      <c r="PVU113" s="845"/>
      <c r="PVV113" s="853"/>
      <c r="PVW113" s="853"/>
      <c r="PVX113" s="964"/>
      <c r="PVY113" s="845"/>
      <c r="PVZ113" s="853"/>
      <c r="PWA113" s="853"/>
      <c r="PWB113" s="964"/>
      <c r="PWC113" s="845"/>
      <c r="PWD113" s="853"/>
      <c r="PWE113" s="853"/>
      <c r="PWF113" s="964"/>
      <c r="PWG113" s="845"/>
      <c r="PWH113" s="853"/>
      <c r="PWI113" s="853"/>
      <c r="PWJ113" s="964"/>
      <c r="PWK113" s="845"/>
      <c r="PWL113" s="853"/>
      <c r="PWM113" s="853"/>
      <c r="PWN113" s="964"/>
      <c r="PWO113" s="845"/>
      <c r="PWP113" s="853"/>
      <c r="PWQ113" s="853"/>
      <c r="PWR113" s="964"/>
      <c r="PWS113" s="845"/>
      <c r="PWT113" s="853"/>
      <c r="PWU113" s="853"/>
      <c r="PWV113" s="964"/>
      <c r="PWW113" s="845"/>
      <c r="PWX113" s="853"/>
      <c r="PWY113" s="853"/>
      <c r="PWZ113" s="964"/>
      <c r="PXA113" s="845"/>
      <c r="PXB113" s="853"/>
      <c r="PXC113" s="853"/>
      <c r="PXD113" s="964"/>
      <c r="PXE113" s="845"/>
      <c r="PXF113" s="853"/>
      <c r="PXG113" s="853"/>
      <c r="PXH113" s="964"/>
      <c r="PXI113" s="845"/>
      <c r="PXJ113" s="853"/>
      <c r="PXK113" s="853"/>
      <c r="PXL113" s="964"/>
      <c r="PXM113" s="845"/>
      <c r="PXN113" s="853"/>
      <c r="PXO113" s="853"/>
      <c r="PXP113" s="964"/>
      <c r="PXQ113" s="845"/>
      <c r="PXR113" s="853"/>
      <c r="PXS113" s="853"/>
      <c r="PXT113" s="964"/>
      <c r="PXU113" s="845"/>
      <c r="PXV113" s="853"/>
      <c r="PXW113" s="853"/>
      <c r="PXX113" s="964"/>
      <c r="PXY113" s="845"/>
      <c r="PXZ113" s="853"/>
      <c r="PYA113" s="853"/>
      <c r="PYB113" s="964"/>
      <c r="PYC113" s="845"/>
      <c r="PYD113" s="853"/>
      <c r="PYE113" s="853"/>
      <c r="PYF113" s="964"/>
      <c r="PYG113" s="845"/>
      <c r="PYH113" s="853"/>
      <c r="PYI113" s="853"/>
      <c r="PYJ113" s="964"/>
      <c r="PYK113" s="845"/>
      <c r="PYL113" s="853"/>
      <c r="PYM113" s="853"/>
      <c r="PYN113" s="964"/>
      <c r="PYO113" s="845"/>
      <c r="PYP113" s="853"/>
      <c r="PYQ113" s="853"/>
      <c r="PYR113" s="964"/>
      <c r="PYS113" s="845"/>
      <c r="PYT113" s="853"/>
      <c r="PYU113" s="853"/>
      <c r="PYV113" s="964"/>
      <c r="PYW113" s="845"/>
      <c r="PYX113" s="853"/>
      <c r="PYY113" s="853"/>
      <c r="PYZ113" s="964"/>
      <c r="PZA113" s="845"/>
      <c r="PZB113" s="853"/>
      <c r="PZC113" s="853"/>
      <c r="PZD113" s="964"/>
      <c r="PZE113" s="845"/>
      <c r="PZF113" s="853"/>
      <c r="PZG113" s="853"/>
      <c r="PZH113" s="964"/>
      <c r="PZI113" s="845"/>
      <c r="PZJ113" s="853"/>
      <c r="PZK113" s="853"/>
      <c r="PZL113" s="964"/>
      <c r="PZM113" s="845"/>
      <c r="PZN113" s="853"/>
      <c r="PZO113" s="853"/>
      <c r="PZP113" s="964"/>
      <c r="PZQ113" s="845"/>
      <c r="PZR113" s="853"/>
      <c r="PZS113" s="853"/>
      <c r="PZT113" s="964"/>
      <c r="PZU113" s="845"/>
      <c r="PZV113" s="853"/>
      <c r="PZW113" s="853"/>
      <c r="PZX113" s="964"/>
      <c r="PZY113" s="845"/>
      <c r="PZZ113" s="853"/>
      <c r="QAA113" s="853"/>
      <c r="QAB113" s="964"/>
      <c r="QAC113" s="845"/>
      <c r="QAD113" s="853"/>
      <c r="QAE113" s="853"/>
      <c r="QAF113" s="964"/>
      <c r="QAG113" s="845"/>
      <c r="QAH113" s="853"/>
      <c r="QAI113" s="853"/>
      <c r="QAJ113" s="964"/>
      <c r="QAK113" s="845"/>
      <c r="QAL113" s="853"/>
      <c r="QAM113" s="853"/>
      <c r="QAN113" s="964"/>
      <c r="QAO113" s="845"/>
      <c r="QAP113" s="853"/>
      <c r="QAQ113" s="853"/>
      <c r="QAR113" s="964"/>
      <c r="QAS113" s="845"/>
      <c r="QAT113" s="853"/>
      <c r="QAU113" s="853"/>
      <c r="QAV113" s="964"/>
      <c r="QAW113" s="845"/>
      <c r="QAX113" s="853"/>
      <c r="QAY113" s="853"/>
      <c r="QAZ113" s="964"/>
      <c r="QBA113" s="845"/>
      <c r="QBB113" s="853"/>
      <c r="QBC113" s="853"/>
      <c r="QBD113" s="964"/>
      <c r="QBE113" s="845"/>
      <c r="QBF113" s="853"/>
      <c r="QBG113" s="853"/>
      <c r="QBH113" s="964"/>
      <c r="QBI113" s="845"/>
      <c r="QBJ113" s="853"/>
      <c r="QBK113" s="853"/>
      <c r="QBL113" s="964"/>
      <c r="QBM113" s="845"/>
      <c r="QBN113" s="853"/>
      <c r="QBO113" s="853"/>
      <c r="QBP113" s="964"/>
      <c r="QBQ113" s="845"/>
      <c r="QBR113" s="853"/>
      <c r="QBS113" s="853"/>
      <c r="QBT113" s="964"/>
      <c r="QBU113" s="845"/>
      <c r="QBV113" s="853"/>
      <c r="QBW113" s="853"/>
      <c r="QBX113" s="964"/>
      <c r="QBY113" s="845"/>
      <c r="QBZ113" s="853"/>
      <c r="QCA113" s="853"/>
      <c r="QCB113" s="964"/>
      <c r="QCC113" s="845"/>
      <c r="QCD113" s="853"/>
      <c r="QCE113" s="853"/>
      <c r="QCF113" s="964"/>
      <c r="QCG113" s="845"/>
      <c r="QCH113" s="853"/>
      <c r="QCI113" s="853"/>
      <c r="QCJ113" s="964"/>
      <c r="QCK113" s="845"/>
      <c r="QCL113" s="853"/>
      <c r="QCM113" s="853"/>
      <c r="QCN113" s="964"/>
      <c r="QCO113" s="845"/>
      <c r="QCP113" s="853"/>
      <c r="QCQ113" s="853"/>
      <c r="QCR113" s="964"/>
      <c r="QCS113" s="845"/>
      <c r="QCT113" s="853"/>
      <c r="QCU113" s="853"/>
      <c r="QCV113" s="964"/>
      <c r="QCW113" s="845"/>
      <c r="QCX113" s="853"/>
      <c r="QCY113" s="853"/>
      <c r="QCZ113" s="964"/>
      <c r="QDA113" s="845"/>
      <c r="QDB113" s="853"/>
      <c r="QDC113" s="853"/>
      <c r="QDD113" s="964"/>
      <c r="QDE113" s="845"/>
      <c r="QDF113" s="853"/>
      <c r="QDG113" s="853"/>
      <c r="QDH113" s="964"/>
      <c r="QDI113" s="845"/>
      <c r="QDJ113" s="853"/>
      <c r="QDK113" s="853"/>
      <c r="QDL113" s="964"/>
      <c r="QDM113" s="845"/>
      <c r="QDN113" s="853"/>
      <c r="QDO113" s="853"/>
      <c r="QDP113" s="964"/>
      <c r="QDQ113" s="845"/>
      <c r="QDR113" s="853"/>
      <c r="QDS113" s="853"/>
      <c r="QDT113" s="964"/>
      <c r="QDU113" s="845"/>
      <c r="QDV113" s="853"/>
      <c r="QDW113" s="853"/>
      <c r="QDX113" s="964"/>
      <c r="QDY113" s="845"/>
      <c r="QDZ113" s="853"/>
      <c r="QEA113" s="853"/>
      <c r="QEB113" s="964"/>
      <c r="QEC113" s="845"/>
      <c r="QED113" s="853"/>
      <c r="QEE113" s="853"/>
      <c r="QEF113" s="964"/>
      <c r="QEG113" s="845"/>
      <c r="QEH113" s="853"/>
      <c r="QEI113" s="853"/>
      <c r="QEJ113" s="964"/>
      <c r="QEK113" s="845"/>
      <c r="QEL113" s="853"/>
      <c r="QEM113" s="853"/>
      <c r="QEN113" s="964"/>
      <c r="QEO113" s="845"/>
      <c r="QEP113" s="853"/>
      <c r="QEQ113" s="853"/>
      <c r="QER113" s="964"/>
      <c r="QES113" s="845"/>
      <c r="QET113" s="853"/>
      <c r="QEU113" s="853"/>
      <c r="QEV113" s="964"/>
      <c r="QEW113" s="845"/>
      <c r="QEX113" s="853"/>
      <c r="QEY113" s="853"/>
      <c r="QEZ113" s="964"/>
      <c r="QFA113" s="845"/>
      <c r="QFB113" s="853"/>
      <c r="QFC113" s="853"/>
      <c r="QFD113" s="964"/>
      <c r="QFE113" s="845"/>
      <c r="QFF113" s="853"/>
      <c r="QFG113" s="853"/>
      <c r="QFH113" s="964"/>
      <c r="QFI113" s="845"/>
      <c r="QFJ113" s="853"/>
      <c r="QFK113" s="853"/>
      <c r="QFL113" s="964"/>
      <c r="QFM113" s="845"/>
      <c r="QFN113" s="853"/>
      <c r="QFO113" s="853"/>
      <c r="QFP113" s="964"/>
      <c r="QFQ113" s="845"/>
      <c r="QFR113" s="853"/>
      <c r="QFS113" s="853"/>
      <c r="QFT113" s="964"/>
      <c r="QFU113" s="845"/>
      <c r="QFV113" s="853"/>
      <c r="QFW113" s="853"/>
      <c r="QFX113" s="964"/>
      <c r="QFY113" s="845"/>
      <c r="QFZ113" s="853"/>
      <c r="QGA113" s="853"/>
      <c r="QGB113" s="964"/>
      <c r="QGC113" s="845"/>
      <c r="QGD113" s="853"/>
      <c r="QGE113" s="853"/>
      <c r="QGF113" s="964"/>
      <c r="QGG113" s="845"/>
      <c r="QGH113" s="853"/>
      <c r="QGI113" s="853"/>
      <c r="QGJ113" s="964"/>
      <c r="QGK113" s="845"/>
      <c r="QGL113" s="853"/>
      <c r="QGM113" s="853"/>
      <c r="QGN113" s="964"/>
      <c r="QGO113" s="845"/>
      <c r="QGP113" s="853"/>
      <c r="QGQ113" s="853"/>
      <c r="QGR113" s="964"/>
      <c r="QGS113" s="845"/>
      <c r="QGT113" s="853"/>
      <c r="QGU113" s="853"/>
      <c r="QGV113" s="964"/>
      <c r="QGW113" s="845"/>
      <c r="QGX113" s="853"/>
      <c r="QGY113" s="853"/>
      <c r="QGZ113" s="964"/>
      <c r="QHA113" s="845"/>
      <c r="QHB113" s="853"/>
      <c r="QHC113" s="853"/>
      <c r="QHD113" s="964"/>
      <c r="QHE113" s="845"/>
      <c r="QHF113" s="853"/>
      <c r="QHG113" s="853"/>
      <c r="QHH113" s="964"/>
      <c r="QHI113" s="845"/>
      <c r="QHJ113" s="853"/>
      <c r="QHK113" s="853"/>
      <c r="QHL113" s="964"/>
      <c r="QHM113" s="845"/>
      <c r="QHN113" s="853"/>
      <c r="QHO113" s="853"/>
      <c r="QHP113" s="964"/>
      <c r="QHQ113" s="845"/>
      <c r="QHR113" s="853"/>
      <c r="QHS113" s="853"/>
      <c r="QHT113" s="964"/>
      <c r="QHU113" s="845"/>
      <c r="QHV113" s="853"/>
      <c r="QHW113" s="853"/>
      <c r="QHX113" s="964"/>
      <c r="QHY113" s="845"/>
      <c r="QHZ113" s="853"/>
      <c r="QIA113" s="853"/>
      <c r="QIB113" s="964"/>
      <c r="QIC113" s="845"/>
      <c r="QID113" s="853"/>
      <c r="QIE113" s="853"/>
      <c r="QIF113" s="964"/>
      <c r="QIG113" s="845"/>
      <c r="QIH113" s="853"/>
      <c r="QII113" s="853"/>
      <c r="QIJ113" s="964"/>
      <c r="QIK113" s="845"/>
      <c r="QIL113" s="853"/>
      <c r="QIM113" s="853"/>
      <c r="QIN113" s="964"/>
      <c r="QIO113" s="845"/>
      <c r="QIP113" s="853"/>
      <c r="QIQ113" s="853"/>
      <c r="QIR113" s="964"/>
      <c r="QIS113" s="845"/>
      <c r="QIT113" s="853"/>
      <c r="QIU113" s="853"/>
      <c r="QIV113" s="964"/>
      <c r="QIW113" s="845"/>
      <c r="QIX113" s="853"/>
      <c r="QIY113" s="853"/>
      <c r="QIZ113" s="964"/>
      <c r="QJA113" s="845"/>
      <c r="QJB113" s="853"/>
      <c r="QJC113" s="853"/>
      <c r="QJD113" s="964"/>
      <c r="QJE113" s="845"/>
      <c r="QJF113" s="853"/>
      <c r="QJG113" s="853"/>
      <c r="QJH113" s="964"/>
      <c r="QJI113" s="845"/>
      <c r="QJJ113" s="853"/>
      <c r="QJK113" s="853"/>
      <c r="QJL113" s="964"/>
      <c r="QJM113" s="845"/>
      <c r="QJN113" s="853"/>
      <c r="QJO113" s="853"/>
      <c r="QJP113" s="964"/>
      <c r="QJQ113" s="845"/>
      <c r="QJR113" s="853"/>
      <c r="QJS113" s="853"/>
      <c r="QJT113" s="964"/>
      <c r="QJU113" s="845"/>
      <c r="QJV113" s="853"/>
      <c r="QJW113" s="853"/>
      <c r="QJX113" s="964"/>
      <c r="QJY113" s="845"/>
      <c r="QJZ113" s="853"/>
      <c r="QKA113" s="853"/>
      <c r="QKB113" s="964"/>
      <c r="QKC113" s="845"/>
      <c r="QKD113" s="853"/>
      <c r="QKE113" s="853"/>
      <c r="QKF113" s="964"/>
      <c r="QKG113" s="845"/>
      <c r="QKH113" s="853"/>
      <c r="QKI113" s="853"/>
      <c r="QKJ113" s="964"/>
      <c r="QKK113" s="845"/>
      <c r="QKL113" s="853"/>
      <c r="QKM113" s="853"/>
      <c r="QKN113" s="964"/>
      <c r="QKO113" s="845"/>
      <c r="QKP113" s="853"/>
      <c r="QKQ113" s="853"/>
      <c r="QKR113" s="964"/>
      <c r="QKS113" s="845"/>
      <c r="QKT113" s="853"/>
      <c r="QKU113" s="853"/>
      <c r="QKV113" s="964"/>
      <c r="QKW113" s="845"/>
      <c r="QKX113" s="853"/>
      <c r="QKY113" s="853"/>
      <c r="QKZ113" s="964"/>
      <c r="QLA113" s="845"/>
      <c r="QLB113" s="853"/>
      <c r="QLC113" s="853"/>
      <c r="QLD113" s="964"/>
      <c r="QLE113" s="845"/>
      <c r="QLF113" s="853"/>
      <c r="QLG113" s="853"/>
      <c r="QLH113" s="964"/>
      <c r="QLI113" s="845"/>
      <c r="QLJ113" s="853"/>
      <c r="QLK113" s="853"/>
      <c r="QLL113" s="964"/>
      <c r="QLM113" s="845"/>
      <c r="QLN113" s="853"/>
      <c r="QLO113" s="853"/>
      <c r="QLP113" s="964"/>
      <c r="QLQ113" s="845"/>
      <c r="QLR113" s="853"/>
      <c r="QLS113" s="853"/>
      <c r="QLT113" s="964"/>
      <c r="QLU113" s="845"/>
      <c r="QLV113" s="853"/>
      <c r="QLW113" s="853"/>
      <c r="QLX113" s="964"/>
      <c r="QLY113" s="845"/>
      <c r="QLZ113" s="853"/>
      <c r="QMA113" s="853"/>
      <c r="QMB113" s="964"/>
      <c r="QMC113" s="845"/>
      <c r="QMD113" s="853"/>
      <c r="QME113" s="853"/>
      <c r="QMF113" s="964"/>
      <c r="QMG113" s="845"/>
      <c r="QMH113" s="853"/>
      <c r="QMI113" s="853"/>
      <c r="QMJ113" s="964"/>
      <c r="QMK113" s="845"/>
      <c r="QML113" s="853"/>
      <c r="QMM113" s="853"/>
      <c r="QMN113" s="964"/>
      <c r="QMO113" s="845"/>
      <c r="QMP113" s="853"/>
      <c r="QMQ113" s="853"/>
      <c r="QMR113" s="964"/>
      <c r="QMS113" s="845"/>
      <c r="QMT113" s="853"/>
      <c r="QMU113" s="853"/>
      <c r="QMV113" s="964"/>
      <c r="QMW113" s="845"/>
      <c r="QMX113" s="853"/>
      <c r="QMY113" s="853"/>
      <c r="QMZ113" s="964"/>
      <c r="QNA113" s="845"/>
      <c r="QNB113" s="853"/>
      <c r="QNC113" s="853"/>
      <c r="QND113" s="964"/>
      <c r="QNE113" s="845"/>
      <c r="QNF113" s="853"/>
      <c r="QNG113" s="853"/>
      <c r="QNH113" s="964"/>
      <c r="QNI113" s="845"/>
      <c r="QNJ113" s="853"/>
      <c r="QNK113" s="853"/>
      <c r="QNL113" s="964"/>
      <c r="QNM113" s="845"/>
      <c r="QNN113" s="853"/>
      <c r="QNO113" s="853"/>
      <c r="QNP113" s="964"/>
      <c r="QNQ113" s="845"/>
      <c r="QNR113" s="853"/>
      <c r="QNS113" s="853"/>
      <c r="QNT113" s="964"/>
      <c r="QNU113" s="845"/>
      <c r="QNV113" s="853"/>
      <c r="QNW113" s="853"/>
      <c r="QNX113" s="964"/>
      <c r="QNY113" s="845"/>
      <c r="QNZ113" s="853"/>
      <c r="QOA113" s="853"/>
      <c r="QOB113" s="964"/>
      <c r="QOC113" s="845"/>
      <c r="QOD113" s="853"/>
      <c r="QOE113" s="853"/>
      <c r="QOF113" s="964"/>
      <c r="QOG113" s="845"/>
      <c r="QOH113" s="853"/>
      <c r="QOI113" s="853"/>
      <c r="QOJ113" s="964"/>
      <c r="QOK113" s="845"/>
      <c r="QOL113" s="853"/>
      <c r="QOM113" s="853"/>
      <c r="QON113" s="964"/>
      <c r="QOO113" s="845"/>
      <c r="QOP113" s="853"/>
      <c r="QOQ113" s="853"/>
      <c r="QOR113" s="964"/>
      <c r="QOS113" s="845"/>
      <c r="QOT113" s="853"/>
      <c r="QOU113" s="853"/>
      <c r="QOV113" s="964"/>
      <c r="QOW113" s="845"/>
      <c r="QOX113" s="853"/>
      <c r="QOY113" s="853"/>
      <c r="QOZ113" s="964"/>
      <c r="QPA113" s="845"/>
      <c r="QPB113" s="853"/>
      <c r="QPC113" s="853"/>
      <c r="QPD113" s="964"/>
      <c r="QPE113" s="845"/>
      <c r="QPF113" s="853"/>
      <c r="QPG113" s="853"/>
      <c r="QPH113" s="964"/>
      <c r="QPI113" s="845"/>
      <c r="QPJ113" s="853"/>
      <c r="QPK113" s="853"/>
      <c r="QPL113" s="964"/>
      <c r="QPM113" s="845"/>
      <c r="QPN113" s="853"/>
      <c r="QPO113" s="853"/>
      <c r="QPP113" s="964"/>
      <c r="QPQ113" s="845"/>
      <c r="QPR113" s="853"/>
      <c r="QPS113" s="853"/>
      <c r="QPT113" s="964"/>
      <c r="QPU113" s="845"/>
      <c r="QPV113" s="853"/>
      <c r="QPW113" s="853"/>
      <c r="QPX113" s="964"/>
      <c r="QPY113" s="845"/>
      <c r="QPZ113" s="853"/>
      <c r="QQA113" s="853"/>
      <c r="QQB113" s="964"/>
      <c r="QQC113" s="845"/>
      <c r="QQD113" s="853"/>
      <c r="QQE113" s="853"/>
      <c r="QQF113" s="964"/>
      <c r="QQG113" s="845"/>
      <c r="QQH113" s="853"/>
      <c r="QQI113" s="853"/>
      <c r="QQJ113" s="964"/>
      <c r="QQK113" s="845"/>
      <c r="QQL113" s="853"/>
      <c r="QQM113" s="853"/>
      <c r="QQN113" s="964"/>
      <c r="QQO113" s="845"/>
      <c r="QQP113" s="853"/>
      <c r="QQQ113" s="853"/>
      <c r="QQR113" s="964"/>
      <c r="QQS113" s="845"/>
      <c r="QQT113" s="853"/>
      <c r="QQU113" s="853"/>
      <c r="QQV113" s="964"/>
      <c r="QQW113" s="845"/>
      <c r="QQX113" s="853"/>
      <c r="QQY113" s="853"/>
      <c r="QQZ113" s="964"/>
      <c r="QRA113" s="845"/>
      <c r="QRB113" s="853"/>
      <c r="QRC113" s="853"/>
      <c r="QRD113" s="964"/>
      <c r="QRE113" s="845"/>
      <c r="QRF113" s="853"/>
      <c r="QRG113" s="853"/>
      <c r="QRH113" s="964"/>
      <c r="QRI113" s="845"/>
      <c r="QRJ113" s="853"/>
      <c r="QRK113" s="853"/>
      <c r="QRL113" s="964"/>
      <c r="QRM113" s="845"/>
      <c r="QRN113" s="853"/>
      <c r="QRO113" s="853"/>
      <c r="QRP113" s="964"/>
      <c r="QRQ113" s="845"/>
      <c r="QRR113" s="853"/>
      <c r="QRS113" s="853"/>
      <c r="QRT113" s="964"/>
      <c r="QRU113" s="845"/>
      <c r="QRV113" s="853"/>
      <c r="QRW113" s="853"/>
      <c r="QRX113" s="964"/>
      <c r="QRY113" s="845"/>
      <c r="QRZ113" s="853"/>
      <c r="QSA113" s="853"/>
      <c r="QSB113" s="964"/>
      <c r="QSC113" s="845"/>
      <c r="QSD113" s="853"/>
      <c r="QSE113" s="853"/>
      <c r="QSF113" s="964"/>
      <c r="QSG113" s="845"/>
      <c r="QSH113" s="853"/>
      <c r="QSI113" s="853"/>
      <c r="QSJ113" s="964"/>
      <c r="QSK113" s="845"/>
      <c r="QSL113" s="853"/>
      <c r="QSM113" s="853"/>
      <c r="QSN113" s="964"/>
      <c r="QSO113" s="845"/>
      <c r="QSP113" s="853"/>
      <c r="QSQ113" s="853"/>
      <c r="QSR113" s="964"/>
      <c r="QSS113" s="845"/>
      <c r="QST113" s="853"/>
      <c r="QSU113" s="853"/>
      <c r="QSV113" s="964"/>
      <c r="QSW113" s="845"/>
      <c r="QSX113" s="853"/>
      <c r="QSY113" s="853"/>
      <c r="QSZ113" s="964"/>
      <c r="QTA113" s="845"/>
      <c r="QTB113" s="853"/>
      <c r="QTC113" s="853"/>
      <c r="QTD113" s="964"/>
      <c r="QTE113" s="845"/>
      <c r="QTF113" s="853"/>
      <c r="QTG113" s="853"/>
      <c r="QTH113" s="964"/>
      <c r="QTI113" s="845"/>
      <c r="QTJ113" s="853"/>
      <c r="QTK113" s="853"/>
      <c r="QTL113" s="964"/>
      <c r="QTM113" s="845"/>
      <c r="QTN113" s="853"/>
      <c r="QTO113" s="853"/>
      <c r="QTP113" s="964"/>
      <c r="QTQ113" s="845"/>
      <c r="QTR113" s="853"/>
      <c r="QTS113" s="853"/>
      <c r="QTT113" s="964"/>
      <c r="QTU113" s="845"/>
      <c r="QTV113" s="853"/>
      <c r="QTW113" s="853"/>
      <c r="QTX113" s="964"/>
      <c r="QTY113" s="845"/>
      <c r="QTZ113" s="853"/>
      <c r="QUA113" s="853"/>
      <c r="QUB113" s="964"/>
      <c r="QUC113" s="845"/>
      <c r="QUD113" s="853"/>
      <c r="QUE113" s="853"/>
      <c r="QUF113" s="964"/>
      <c r="QUG113" s="845"/>
      <c r="QUH113" s="853"/>
      <c r="QUI113" s="853"/>
      <c r="QUJ113" s="964"/>
      <c r="QUK113" s="845"/>
      <c r="QUL113" s="853"/>
      <c r="QUM113" s="853"/>
      <c r="QUN113" s="964"/>
      <c r="QUO113" s="845"/>
      <c r="QUP113" s="853"/>
      <c r="QUQ113" s="853"/>
      <c r="QUR113" s="964"/>
      <c r="QUS113" s="845"/>
      <c r="QUT113" s="853"/>
      <c r="QUU113" s="853"/>
      <c r="QUV113" s="964"/>
      <c r="QUW113" s="845"/>
      <c r="QUX113" s="853"/>
      <c r="QUY113" s="853"/>
      <c r="QUZ113" s="964"/>
      <c r="QVA113" s="845"/>
      <c r="QVB113" s="853"/>
      <c r="QVC113" s="853"/>
      <c r="QVD113" s="964"/>
      <c r="QVE113" s="845"/>
      <c r="QVF113" s="853"/>
      <c r="QVG113" s="853"/>
      <c r="QVH113" s="964"/>
      <c r="QVI113" s="845"/>
      <c r="QVJ113" s="853"/>
      <c r="QVK113" s="853"/>
      <c r="QVL113" s="964"/>
      <c r="QVM113" s="845"/>
      <c r="QVN113" s="853"/>
      <c r="QVO113" s="853"/>
      <c r="QVP113" s="964"/>
      <c r="QVQ113" s="845"/>
      <c r="QVR113" s="853"/>
      <c r="QVS113" s="853"/>
      <c r="QVT113" s="964"/>
      <c r="QVU113" s="845"/>
      <c r="QVV113" s="853"/>
      <c r="QVW113" s="853"/>
      <c r="QVX113" s="964"/>
      <c r="QVY113" s="845"/>
      <c r="QVZ113" s="853"/>
      <c r="QWA113" s="853"/>
      <c r="QWB113" s="964"/>
      <c r="QWC113" s="845"/>
      <c r="QWD113" s="853"/>
      <c r="QWE113" s="853"/>
      <c r="QWF113" s="964"/>
      <c r="QWG113" s="845"/>
      <c r="QWH113" s="853"/>
      <c r="QWI113" s="853"/>
      <c r="QWJ113" s="964"/>
      <c r="QWK113" s="845"/>
      <c r="QWL113" s="853"/>
      <c r="QWM113" s="853"/>
      <c r="QWN113" s="964"/>
      <c r="QWO113" s="845"/>
      <c r="QWP113" s="853"/>
      <c r="QWQ113" s="853"/>
      <c r="QWR113" s="964"/>
      <c r="QWS113" s="845"/>
      <c r="QWT113" s="853"/>
      <c r="QWU113" s="853"/>
      <c r="QWV113" s="964"/>
      <c r="QWW113" s="845"/>
      <c r="QWX113" s="853"/>
      <c r="QWY113" s="853"/>
      <c r="QWZ113" s="964"/>
      <c r="QXA113" s="845"/>
      <c r="QXB113" s="853"/>
      <c r="QXC113" s="853"/>
      <c r="QXD113" s="964"/>
      <c r="QXE113" s="845"/>
      <c r="QXF113" s="853"/>
      <c r="QXG113" s="853"/>
      <c r="QXH113" s="964"/>
      <c r="QXI113" s="845"/>
      <c r="QXJ113" s="853"/>
      <c r="QXK113" s="853"/>
      <c r="QXL113" s="964"/>
      <c r="QXM113" s="845"/>
      <c r="QXN113" s="853"/>
      <c r="QXO113" s="853"/>
      <c r="QXP113" s="964"/>
      <c r="QXQ113" s="845"/>
      <c r="QXR113" s="853"/>
      <c r="QXS113" s="853"/>
      <c r="QXT113" s="964"/>
      <c r="QXU113" s="845"/>
      <c r="QXV113" s="853"/>
      <c r="QXW113" s="853"/>
      <c r="QXX113" s="964"/>
      <c r="QXY113" s="845"/>
      <c r="QXZ113" s="853"/>
      <c r="QYA113" s="853"/>
      <c r="QYB113" s="964"/>
      <c r="QYC113" s="845"/>
      <c r="QYD113" s="853"/>
      <c r="QYE113" s="853"/>
      <c r="QYF113" s="964"/>
      <c r="QYG113" s="845"/>
      <c r="QYH113" s="853"/>
      <c r="QYI113" s="853"/>
      <c r="QYJ113" s="964"/>
      <c r="QYK113" s="845"/>
      <c r="QYL113" s="853"/>
      <c r="QYM113" s="853"/>
      <c r="QYN113" s="964"/>
      <c r="QYO113" s="845"/>
      <c r="QYP113" s="853"/>
      <c r="QYQ113" s="853"/>
      <c r="QYR113" s="964"/>
      <c r="QYS113" s="845"/>
      <c r="QYT113" s="853"/>
      <c r="QYU113" s="853"/>
      <c r="QYV113" s="964"/>
      <c r="QYW113" s="845"/>
      <c r="QYX113" s="853"/>
      <c r="QYY113" s="853"/>
      <c r="QYZ113" s="964"/>
      <c r="QZA113" s="845"/>
      <c r="QZB113" s="853"/>
      <c r="QZC113" s="853"/>
      <c r="QZD113" s="964"/>
      <c r="QZE113" s="845"/>
      <c r="QZF113" s="853"/>
      <c r="QZG113" s="853"/>
      <c r="QZH113" s="964"/>
      <c r="QZI113" s="845"/>
      <c r="QZJ113" s="853"/>
      <c r="QZK113" s="853"/>
      <c r="QZL113" s="964"/>
      <c r="QZM113" s="845"/>
      <c r="QZN113" s="853"/>
      <c r="QZO113" s="853"/>
      <c r="QZP113" s="964"/>
      <c r="QZQ113" s="845"/>
      <c r="QZR113" s="853"/>
      <c r="QZS113" s="853"/>
      <c r="QZT113" s="964"/>
      <c r="QZU113" s="845"/>
      <c r="QZV113" s="853"/>
      <c r="QZW113" s="853"/>
      <c r="QZX113" s="964"/>
      <c r="QZY113" s="845"/>
      <c r="QZZ113" s="853"/>
      <c r="RAA113" s="853"/>
      <c r="RAB113" s="964"/>
      <c r="RAC113" s="845"/>
      <c r="RAD113" s="853"/>
      <c r="RAE113" s="853"/>
      <c r="RAF113" s="964"/>
      <c r="RAG113" s="845"/>
      <c r="RAH113" s="853"/>
      <c r="RAI113" s="853"/>
      <c r="RAJ113" s="964"/>
      <c r="RAK113" s="845"/>
      <c r="RAL113" s="853"/>
      <c r="RAM113" s="853"/>
      <c r="RAN113" s="964"/>
      <c r="RAO113" s="845"/>
      <c r="RAP113" s="853"/>
      <c r="RAQ113" s="853"/>
      <c r="RAR113" s="964"/>
      <c r="RAS113" s="845"/>
      <c r="RAT113" s="853"/>
      <c r="RAU113" s="853"/>
      <c r="RAV113" s="964"/>
      <c r="RAW113" s="845"/>
      <c r="RAX113" s="853"/>
      <c r="RAY113" s="853"/>
      <c r="RAZ113" s="964"/>
      <c r="RBA113" s="845"/>
      <c r="RBB113" s="853"/>
      <c r="RBC113" s="853"/>
      <c r="RBD113" s="964"/>
      <c r="RBE113" s="845"/>
      <c r="RBF113" s="853"/>
      <c r="RBG113" s="853"/>
      <c r="RBH113" s="964"/>
      <c r="RBI113" s="845"/>
      <c r="RBJ113" s="853"/>
      <c r="RBK113" s="853"/>
      <c r="RBL113" s="964"/>
      <c r="RBM113" s="845"/>
      <c r="RBN113" s="853"/>
      <c r="RBO113" s="853"/>
      <c r="RBP113" s="964"/>
      <c r="RBQ113" s="845"/>
      <c r="RBR113" s="853"/>
      <c r="RBS113" s="853"/>
      <c r="RBT113" s="964"/>
      <c r="RBU113" s="845"/>
      <c r="RBV113" s="853"/>
      <c r="RBW113" s="853"/>
      <c r="RBX113" s="964"/>
      <c r="RBY113" s="845"/>
      <c r="RBZ113" s="853"/>
      <c r="RCA113" s="853"/>
      <c r="RCB113" s="964"/>
      <c r="RCC113" s="845"/>
      <c r="RCD113" s="853"/>
      <c r="RCE113" s="853"/>
      <c r="RCF113" s="964"/>
      <c r="RCG113" s="845"/>
      <c r="RCH113" s="853"/>
      <c r="RCI113" s="853"/>
      <c r="RCJ113" s="964"/>
      <c r="RCK113" s="845"/>
      <c r="RCL113" s="853"/>
      <c r="RCM113" s="853"/>
      <c r="RCN113" s="964"/>
      <c r="RCO113" s="845"/>
      <c r="RCP113" s="853"/>
      <c r="RCQ113" s="853"/>
      <c r="RCR113" s="964"/>
      <c r="RCS113" s="845"/>
      <c r="RCT113" s="853"/>
      <c r="RCU113" s="853"/>
      <c r="RCV113" s="964"/>
      <c r="RCW113" s="845"/>
      <c r="RCX113" s="853"/>
      <c r="RCY113" s="853"/>
      <c r="RCZ113" s="964"/>
      <c r="RDA113" s="845"/>
      <c r="RDB113" s="853"/>
      <c r="RDC113" s="853"/>
      <c r="RDD113" s="964"/>
      <c r="RDE113" s="845"/>
      <c r="RDF113" s="853"/>
      <c r="RDG113" s="853"/>
      <c r="RDH113" s="964"/>
      <c r="RDI113" s="845"/>
      <c r="RDJ113" s="853"/>
      <c r="RDK113" s="853"/>
      <c r="RDL113" s="964"/>
      <c r="RDM113" s="845"/>
      <c r="RDN113" s="853"/>
      <c r="RDO113" s="853"/>
      <c r="RDP113" s="964"/>
      <c r="RDQ113" s="845"/>
      <c r="RDR113" s="853"/>
      <c r="RDS113" s="853"/>
      <c r="RDT113" s="964"/>
      <c r="RDU113" s="845"/>
      <c r="RDV113" s="853"/>
      <c r="RDW113" s="853"/>
      <c r="RDX113" s="964"/>
      <c r="RDY113" s="845"/>
      <c r="RDZ113" s="853"/>
      <c r="REA113" s="853"/>
      <c r="REB113" s="964"/>
      <c r="REC113" s="845"/>
      <c r="RED113" s="853"/>
      <c r="REE113" s="853"/>
      <c r="REF113" s="964"/>
      <c r="REG113" s="845"/>
      <c r="REH113" s="853"/>
      <c r="REI113" s="853"/>
      <c r="REJ113" s="964"/>
      <c r="REK113" s="845"/>
      <c r="REL113" s="853"/>
      <c r="REM113" s="853"/>
      <c r="REN113" s="964"/>
      <c r="REO113" s="845"/>
      <c r="REP113" s="853"/>
      <c r="REQ113" s="853"/>
      <c r="RER113" s="964"/>
      <c r="RES113" s="845"/>
      <c r="RET113" s="853"/>
      <c r="REU113" s="853"/>
      <c r="REV113" s="964"/>
      <c r="REW113" s="845"/>
      <c r="REX113" s="853"/>
      <c r="REY113" s="853"/>
      <c r="REZ113" s="964"/>
      <c r="RFA113" s="845"/>
      <c r="RFB113" s="853"/>
      <c r="RFC113" s="853"/>
      <c r="RFD113" s="964"/>
      <c r="RFE113" s="845"/>
      <c r="RFF113" s="853"/>
      <c r="RFG113" s="853"/>
      <c r="RFH113" s="964"/>
      <c r="RFI113" s="845"/>
      <c r="RFJ113" s="853"/>
      <c r="RFK113" s="853"/>
      <c r="RFL113" s="964"/>
      <c r="RFM113" s="845"/>
      <c r="RFN113" s="853"/>
      <c r="RFO113" s="853"/>
      <c r="RFP113" s="964"/>
      <c r="RFQ113" s="845"/>
      <c r="RFR113" s="853"/>
      <c r="RFS113" s="853"/>
      <c r="RFT113" s="964"/>
      <c r="RFU113" s="845"/>
      <c r="RFV113" s="853"/>
      <c r="RFW113" s="853"/>
      <c r="RFX113" s="964"/>
      <c r="RFY113" s="845"/>
      <c r="RFZ113" s="853"/>
      <c r="RGA113" s="853"/>
      <c r="RGB113" s="964"/>
      <c r="RGC113" s="845"/>
      <c r="RGD113" s="853"/>
      <c r="RGE113" s="853"/>
      <c r="RGF113" s="964"/>
      <c r="RGG113" s="845"/>
      <c r="RGH113" s="853"/>
      <c r="RGI113" s="853"/>
      <c r="RGJ113" s="964"/>
      <c r="RGK113" s="845"/>
      <c r="RGL113" s="853"/>
      <c r="RGM113" s="853"/>
      <c r="RGN113" s="964"/>
      <c r="RGO113" s="845"/>
      <c r="RGP113" s="853"/>
      <c r="RGQ113" s="853"/>
      <c r="RGR113" s="964"/>
      <c r="RGS113" s="845"/>
      <c r="RGT113" s="853"/>
      <c r="RGU113" s="853"/>
      <c r="RGV113" s="964"/>
      <c r="RGW113" s="845"/>
      <c r="RGX113" s="853"/>
      <c r="RGY113" s="853"/>
      <c r="RGZ113" s="964"/>
      <c r="RHA113" s="845"/>
      <c r="RHB113" s="853"/>
      <c r="RHC113" s="853"/>
      <c r="RHD113" s="964"/>
      <c r="RHE113" s="845"/>
      <c r="RHF113" s="853"/>
      <c r="RHG113" s="853"/>
      <c r="RHH113" s="964"/>
      <c r="RHI113" s="845"/>
      <c r="RHJ113" s="853"/>
      <c r="RHK113" s="853"/>
      <c r="RHL113" s="964"/>
      <c r="RHM113" s="845"/>
      <c r="RHN113" s="853"/>
      <c r="RHO113" s="853"/>
      <c r="RHP113" s="964"/>
      <c r="RHQ113" s="845"/>
      <c r="RHR113" s="853"/>
      <c r="RHS113" s="853"/>
      <c r="RHT113" s="964"/>
      <c r="RHU113" s="845"/>
      <c r="RHV113" s="853"/>
      <c r="RHW113" s="853"/>
      <c r="RHX113" s="964"/>
      <c r="RHY113" s="845"/>
      <c r="RHZ113" s="853"/>
      <c r="RIA113" s="853"/>
      <c r="RIB113" s="964"/>
      <c r="RIC113" s="845"/>
      <c r="RID113" s="853"/>
      <c r="RIE113" s="853"/>
      <c r="RIF113" s="964"/>
      <c r="RIG113" s="845"/>
      <c r="RIH113" s="853"/>
      <c r="RII113" s="853"/>
      <c r="RIJ113" s="964"/>
      <c r="RIK113" s="845"/>
      <c r="RIL113" s="853"/>
      <c r="RIM113" s="853"/>
      <c r="RIN113" s="964"/>
      <c r="RIO113" s="845"/>
      <c r="RIP113" s="853"/>
      <c r="RIQ113" s="853"/>
      <c r="RIR113" s="964"/>
      <c r="RIS113" s="845"/>
      <c r="RIT113" s="853"/>
      <c r="RIU113" s="853"/>
      <c r="RIV113" s="964"/>
      <c r="RIW113" s="845"/>
      <c r="RIX113" s="853"/>
      <c r="RIY113" s="853"/>
      <c r="RIZ113" s="964"/>
      <c r="RJA113" s="845"/>
      <c r="RJB113" s="853"/>
      <c r="RJC113" s="853"/>
      <c r="RJD113" s="964"/>
      <c r="RJE113" s="845"/>
      <c r="RJF113" s="853"/>
      <c r="RJG113" s="853"/>
      <c r="RJH113" s="964"/>
      <c r="RJI113" s="845"/>
      <c r="RJJ113" s="853"/>
      <c r="RJK113" s="853"/>
      <c r="RJL113" s="964"/>
      <c r="RJM113" s="845"/>
      <c r="RJN113" s="853"/>
      <c r="RJO113" s="853"/>
      <c r="RJP113" s="964"/>
      <c r="RJQ113" s="845"/>
      <c r="RJR113" s="853"/>
      <c r="RJS113" s="853"/>
      <c r="RJT113" s="964"/>
      <c r="RJU113" s="845"/>
      <c r="RJV113" s="853"/>
      <c r="RJW113" s="853"/>
      <c r="RJX113" s="964"/>
      <c r="RJY113" s="845"/>
      <c r="RJZ113" s="853"/>
      <c r="RKA113" s="853"/>
      <c r="RKB113" s="964"/>
      <c r="RKC113" s="845"/>
      <c r="RKD113" s="853"/>
      <c r="RKE113" s="853"/>
      <c r="RKF113" s="964"/>
      <c r="RKG113" s="845"/>
      <c r="RKH113" s="853"/>
      <c r="RKI113" s="853"/>
      <c r="RKJ113" s="964"/>
      <c r="RKK113" s="845"/>
      <c r="RKL113" s="853"/>
      <c r="RKM113" s="853"/>
      <c r="RKN113" s="964"/>
      <c r="RKO113" s="845"/>
      <c r="RKP113" s="853"/>
      <c r="RKQ113" s="853"/>
      <c r="RKR113" s="964"/>
      <c r="RKS113" s="845"/>
      <c r="RKT113" s="853"/>
      <c r="RKU113" s="853"/>
      <c r="RKV113" s="964"/>
      <c r="RKW113" s="845"/>
      <c r="RKX113" s="853"/>
      <c r="RKY113" s="853"/>
      <c r="RKZ113" s="964"/>
      <c r="RLA113" s="845"/>
      <c r="RLB113" s="853"/>
      <c r="RLC113" s="853"/>
      <c r="RLD113" s="964"/>
      <c r="RLE113" s="845"/>
      <c r="RLF113" s="853"/>
      <c r="RLG113" s="853"/>
      <c r="RLH113" s="964"/>
      <c r="RLI113" s="845"/>
      <c r="RLJ113" s="853"/>
      <c r="RLK113" s="853"/>
      <c r="RLL113" s="964"/>
      <c r="RLM113" s="845"/>
      <c r="RLN113" s="853"/>
      <c r="RLO113" s="853"/>
      <c r="RLP113" s="964"/>
      <c r="RLQ113" s="845"/>
      <c r="RLR113" s="853"/>
      <c r="RLS113" s="853"/>
      <c r="RLT113" s="964"/>
      <c r="RLU113" s="845"/>
      <c r="RLV113" s="853"/>
      <c r="RLW113" s="853"/>
      <c r="RLX113" s="964"/>
      <c r="RLY113" s="845"/>
      <c r="RLZ113" s="853"/>
      <c r="RMA113" s="853"/>
      <c r="RMB113" s="964"/>
      <c r="RMC113" s="845"/>
      <c r="RMD113" s="853"/>
      <c r="RME113" s="853"/>
      <c r="RMF113" s="964"/>
      <c r="RMG113" s="845"/>
      <c r="RMH113" s="853"/>
      <c r="RMI113" s="853"/>
      <c r="RMJ113" s="964"/>
      <c r="RMK113" s="845"/>
      <c r="RML113" s="853"/>
      <c r="RMM113" s="853"/>
      <c r="RMN113" s="964"/>
      <c r="RMO113" s="845"/>
      <c r="RMP113" s="853"/>
      <c r="RMQ113" s="853"/>
      <c r="RMR113" s="964"/>
      <c r="RMS113" s="845"/>
      <c r="RMT113" s="853"/>
      <c r="RMU113" s="853"/>
      <c r="RMV113" s="964"/>
      <c r="RMW113" s="845"/>
      <c r="RMX113" s="853"/>
      <c r="RMY113" s="853"/>
      <c r="RMZ113" s="964"/>
      <c r="RNA113" s="845"/>
      <c r="RNB113" s="853"/>
      <c r="RNC113" s="853"/>
      <c r="RND113" s="964"/>
      <c r="RNE113" s="845"/>
      <c r="RNF113" s="853"/>
      <c r="RNG113" s="853"/>
      <c r="RNH113" s="964"/>
      <c r="RNI113" s="845"/>
      <c r="RNJ113" s="853"/>
      <c r="RNK113" s="853"/>
      <c r="RNL113" s="964"/>
      <c r="RNM113" s="845"/>
      <c r="RNN113" s="853"/>
      <c r="RNO113" s="853"/>
      <c r="RNP113" s="964"/>
      <c r="RNQ113" s="845"/>
      <c r="RNR113" s="853"/>
      <c r="RNS113" s="853"/>
      <c r="RNT113" s="964"/>
      <c r="RNU113" s="845"/>
      <c r="RNV113" s="853"/>
      <c r="RNW113" s="853"/>
      <c r="RNX113" s="964"/>
      <c r="RNY113" s="845"/>
      <c r="RNZ113" s="853"/>
      <c r="ROA113" s="853"/>
      <c r="ROB113" s="964"/>
      <c r="ROC113" s="845"/>
      <c r="ROD113" s="853"/>
      <c r="ROE113" s="853"/>
      <c r="ROF113" s="964"/>
      <c r="ROG113" s="845"/>
      <c r="ROH113" s="853"/>
      <c r="ROI113" s="853"/>
      <c r="ROJ113" s="964"/>
      <c r="ROK113" s="845"/>
      <c r="ROL113" s="853"/>
      <c r="ROM113" s="853"/>
      <c r="RON113" s="964"/>
      <c r="ROO113" s="845"/>
      <c r="ROP113" s="853"/>
      <c r="ROQ113" s="853"/>
      <c r="ROR113" s="964"/>
      <c r="ROS113" s="845"/>
      <c r="ROT113" s="853"/>
      <c r="ROU113" s="853"/>
      <c r="ROV113" s="964"/>
      <c r="ROW113" s="845"/>
      <c r="ROX113" s="853"/>
      <c r="ROY113" s="853"/>
      <c r="ROZ113" s="964"/>
      <c r="RPA113" s="845"/>
      <c r="RPB113" s="853"/>
      <c r="RPC113" s="853"/>
      <c r="RPD113" s="964"/>
      <c r="RPE113" s="845"/>
      <c r="RPF113" s="853"/>
      <c r="RPG113" s="853"/>
      <c r="RPH113" s="964"/>
      <c r="RPI113" s="845"/>
      <c r="RPJ113" s="853"/>
      <c r="RPK113" s="853"/>
      <c r="RPL113" s="964"/>
      <c r="RPM113" s="845"/>
      <c r="RPN113" s="853"/>
      <c r="RPO113" s="853"/>
      <c r="RPP113" s="964"/>
      <c r="RPQ113" s="845"/>
      <c r="RPR113" s="853"/>
      <c r="RPS113" s="853"/>
      <c r="RPT113" s="964"/>
      <c r="RPU113" s="845"/>
      <c r="RPV113" s="853"/>
      <c r="RPW113" s="853"/>
      <c r="RPX113" s="964"/>
      <c r="RPY113" s="845"/>
      <c r="RPZ113" s="853"/>
      <c r="RQA113" s="853"/>
      <c r="RQB113" s="964"/>
      <c r="RQC113" s="845"/>
      <c r="RQD113" s="853"/>
      <c r="RQE113" s="853"/>
      <c r="RQF113" s="964"/>
      <c r="RQG113" s="845"/>
      <c r="RQH113" s="853"/>
      <c r="RQI113" s="853"/>
      <c r="RQJ113" s="964"/>
      <c r="RQK113" s="845"/>
      <c r="RQL113" s="853"/>
      <c r="RQM113" s="853"/>
      <c r="RQN113" s="964"/>
      <c r="RQO113" s="845"/>
      <c r="RQP113" s="853"/>
      <c r="RQQ113" s="853"/>
      <c r="RQR113" s="964"/>
      <c r="RQS113" s="845"/>
      <c r="RQT113" s="853"/>
      <c r="RQU113" s="853"/>
      <c r="RQV113" s="964"/>
      <c r="RQW113" s="845"/>
      <c r="RQX113" s="853"/>
      <c r="RQY113" s="853"/>
      <c r="RQZ113" s="964"/>
      <c r="RRA113" s="845"/>
      <c r="RRB113" s="853"/>
      <c r="RRC113" s="853"/>
      <c r="RRD113" s="964"/>
      <c r="RRE113" s="845"/>
      <c r="RRF113" s="853"/>
      <c r="RRG113" s="853"/>
      <c r="RRH113" s="964"/>
      <c r="RRI113" s="845"/>
      <c r="RRJ113" s="853"/>
      <c r="RRK113" s="853"/>
      <c r="RRL113" s="964"/>
      <c r="RRM113" s="845"/>
      <c r="RRN113" s="853"/>
      <c r="RRO113" s="853"/>
      <c r="RRP113" s="964"/>
      <c r="RRQ113" s="845"/>
      <c r="RRR113" s="853"/>
      <c r="RRS113" s="853"/>
      <c r="RRT113" s="964"/>
      <c r="RRU113" s="845"/>
      <c r="RRV113" s="853"/>
      <c r="RRW113" s="853"/>
      <c r="RRX113" s="964"/>
      <c r="RRY113" s="845"/>
      <c r="RRZ113" s="853"/>
      <c r="RSA113" s="853"/>
      <c r="RSB113" s="964"/>
      <c r="RSC113" s="845"/>
      <c r="RSD113" s="853"/>
      <c r="RSE113" s="853"/>
      <c r="RSF113" s="964"/>
      <c r="RSG113" s="845"/>
      <c r="RSH113" s="853"/>
      <c r="RSI113" s="853"/>
      <c r="RSJ113" s="964"/>
      <c r="RSK113" s="845"/>
      <c r="RSL113" s="853"/>
      <c r="RSM113" s="853"/>
      <c r="RSN113" s="964"/>
      <c r="RSO113" s="845"/>
      <c r="RSP113" s="853"/>
      <c r="RSQ113" s="853"/>
      <c r="RSR113" s="964"/>
      <c r="RSS113" s="845"/>
      <c r="RST113" s="853"/>
      <c r="RSU113" s="853"/>
      <c r="RSV113" s="964"/>
      <c r="RSW113" s="845"/>
      <c r="RSX113" s="853"/>
      <c r="RSY113" s="853"/>
      <c r="RSZ113" s="964"/>
      <c r="RTA113" s="845"/>
      <c r="RTB113" s="853"/>
      <c r="RTC113" s="853"/>
      <c r="RTD113" s="964"/>
      <c r="RTE113" s="845"/>
      <c r="RTF113" s="853"/>
      <c r="RTG113" s="853"/>
      <c r="RTH113" s="964"/>
      <c r="RTI113" s="845"/>
      <c r="RTJ113" s="853"/>
      <c r="RTK113" s="853"/>
      <c r="RTL113" s="964"/>
      <c r="RTM113" s="845"/>
      <c r="RTN113" s="853"/>
      <c r="RTO113" s="853"/>
      <c r="RTP113" s="964"/>
      <c r="RTQ113" s="845"/>
      <c r="RTR113" s="853"/>
      <c r="RTS113" s="853"/>
      <c r="RTT113" s="964"/>
      <c r="RTU113" s="845"/>
      <c r="RTV113" s="853"/>
      <c r="RTW113" s="853"/>
      <c r="RTX113" s="964"/>
      <c r="RTY113" s="845"/>
      <c r="RTZ113" s="853"/>
      <c r="RUA113" s="853"/>
      <c r="RUB113" s="964"/>
      <c r="RUC113" s="845"/>
      <c r="RUD113" s="853"/>
      <c r="RUE113" s="853"/>
      <c r="RUF113" s="964"/>
      <c r="RUG113" s="845"/>
      <c r="RUH113" s="853"/>
      <c r="RUI113" s="853"/>
      <c r="RUJ113" s="964"/>
      <c r="RUK113" s="845"/>
      <c r="RUL113" s="853"/>
      <c r="RUM113" s="853"/>
      <c r="RUN113" s="964"/>
      <c r="RUO113" s="845"/>
      <c r="RUP113" s="853"/>
      <c r="RUQ113" s="853"/>
      <c r="RUR113" s="964"/>
      <c r="RUS113" s="845"/>
      <c r="RUT113" s="853"/>
      <c r="RUU113" s="853"/>
      <c r="RUV113" s="964"/>
      <c r="RUW113" s="845"/>
      <c r="RUX113" s="853"/>
      <c r="RUY113" s="853"/>
      <c r="RUZ113" s="964"/>
      <c r="RVA113" s="845"/>
      <c r="RVB113" s="853"/>
      <c r="RVC113" s="853"/>
      <c r="RVD113" s="964"/>
      <c r="RVE113" s="845"/>
      <c r="RVF113" s="853"/>
      <c r="RVG113" s="853"/>
      <c r="RVH113" s="964"/>
      <c r="RVI113" s="845"/>
      <c r="RVJ113" s="853"/>
      <c r="RVK113" s="853"/>
      <c r="RVL113" s="964"/>
      <c r="RVM113" s="845"/>
      <c r="RVN113" s="853"/>
      <c r="RVO113" s="853"/>
      <c r="RVP113" s="964"/>
      <c r="RVQ113" s="845"/>
      <c r="RVR113" s="853"/>
      <c r="RVS113" s="853"/>
      <c r="RVT113" s="964"/>
      <c r="RVU113" s="845"/>
      <c r="RVV113" s="853"/>
      <c r="RVW113" s="853"/>
      <c r="RVX113" s="964"/>
      <c r="RVY113" s="845"/>
      <c r="RVZ113" s="853"/>
      <c r="RWA113" s="853"/>
      <c r="RWB113" s="964"/>
      <c r="RWC113" s="845"/>
      <c r="RWD113" s="853"/>
      <c r="RWE113" s="853"/>
      <c r="RWF113" s="964"/>
      <c r="RWG113" s="845"/>
      <c r="RWH113" s="853"/>
      <c r="RWI113" s="853"/>
      <c r="RWJ113" s="964"/>
      <c r="RWK113" s="845"/>
      <c r="RWL113" s="853"/>
      <c r="RWM113" s="853"/>
      <c r="RWN113" s="964"/>
      <c r="RWO113" s="845"/>
      <c r="RWP113" s="853"/>
      <c r="RWQ113" s="853"/>
      <c r="RWR113" s="964"/>
      <c r="RWS113" s="845"/>
      <c r="RWT113" s="853"/>
      <c r="RWU113" s="853"/>
      <c r="RWV113" s="964"/>
      <c r="RWW113" s="845"/>
      <c r="RWX113" s="853"/>
      <c r="RWY113" s="853"/>
      <c r="RWZ113" s="964"/>
      <c r="RXA113" s="845"/>
      <c r="RXB113" s="853"/>
      <c r="RXC113" s="853"/>
      <c r="RXD113" s="964"/>
      <c r="RXE113" s="845"/>
      <c r="RXF113" s="853"/>
      <c r="RXG113" s="853"/>
      <c r="RXH113" s="964"/>
      <c r="RXI113" s="845"/>
      <c r="RXJ113" s="853"/>
      <c r="RXK113" s="853"/>
      <c r="RXL113" s="964"/>
      <c r="RXM113" s="845"/>
      <c r="RXN113" s="853"/>
      <c r="RXO113" s="853"/>
      <c r="RXP113" s="964"/>
      <c r="RXQ113" s="845"/>
      <c r="RXR113" s="853"/>
      <c r="RXS113" s="853"/>
      <c r="RXT113" s="964"/>
      <c r="RXU113" s="845"/>
      <c r="RXV113" s="853"/>
      <c r="RXW113" s="853"/>
      <c r="RXX113" s="964"/>
      <c r="RXY113" s="845"/>
      <c r="RXZ113" s="853"/>
      <c r="RYA113" s="853"/>
      <c r="RYB113" s="964"/>
      <c r="RYC113" s="845"/>
      <c r="RYD113" s="853"/>
      <c r="RYE113" s="853"/>
      <c r="RYF113" s="964"/>
      <c r="RYG113" s="845"/>
      <c r="RYH113" s="853"/>
      <c r="RYI113" s="853"/>
      <c r="RYJ113" s="964"/>
      <c r="RYK113" s="845"/>
      <c r="RYL113" s="853"/>
      <c r="RYM113" s="853"/>
      <c r="RYN113" s="964"/>
      <c r="RYO113" s="845"/>
      <c r="RYP113" s="853"/>
      <c r="RYQ113" s="853"/>
      <c r="RYR113" s="964"/>
      <c r="RYS113" s="845"/>
      <c r="RYT113" s="853"/>
      <c r="RYU113" s="853"/>
      <c r="RYV113" s="964"/>
      <c r="RYW113" s="845"/>
      <c r="RYX113" s="853"/>
      <c r="RYY113" s="853"/>
      <c r="RYZ113" s="964"/>
      <c r="RZA113" s="845"/>
      <c r="RZB113" s="853"/>
      <c r="RZC113" s="853"/>
      <c r="RZD113" s="964"/>
      <c r="RZE113" s="845"/>
      <c r="RZF113" s="853"/>
      <c r="RZG113" s="853"/>
      <c r="RZH113" s="964"/>
      <c r="RZI113" s="845"/>
      <c r="RZJ113" s="853"/>
      <c r="RZK113" s="853"/>
      <c r="RZL113" s="964"/>
      <c r="RZM113" s="845"/>
      <c r="RZN113" s="853"/>
      <c r="RZO113" s="853"/>
      <c r="RZP113" s="964"/>
      <c r="RZQ113" s="845"/>
      <c r="RZR113" s="853"/>
      <c r="RZS113" s="853"/>
      <c r="RZT113" s="964"/>
      <c r="RZU113" s="845"/>
      <c r="RZV113" s="853"/>
      <c r="RZW113" s="853"/>
      <c r="RZX113" s="964"/>
      <c r="RZY113" s="845"/>
      <c r="RZZ113" s="853"/>
      <c r="SAA113" s="853"/>
      <c r="SAB113" s="964"/>
      <c r="SAC113" s="845"/>
      <c r="SAD113" s="853"/>
      <c r="SAE113" s="853"/>
      <c r="SAF113" s="964"/>
      <c r="SAG113" s="845"/>
      <c r="SAH113" s="853"/>
      <c r="SAI113" s="853"/>
      <c r="SAJ113" s="964"/>
      <c r="SAK113" s="845"/>
      <c r="SAL113" s="853"/>
      <c r="SAM113" s="853"/>
      <c r="SAN113" s="964"/>
      <c r="SAO113" s="845"/>
      <c r="SAP113" s="853"/>
      <c r="SAQ113" s="853"/>
      <c r="SAR113" s="964"/>
      <c r="SAS113" s="845"/>
      <c r="SAT113" s="853"/>
      <c r="SAU113" s="853"/>
      <c r="SAV113" s="964"/>
      <c r="SAW113" s="845"/>
      <c r="SAX113" s="853"/>
      <c r="SAY113" s="853"/>
      <c r="SAZ113" s="964"/>
      <c r="SBA113" s="845"/>
      <c r="SBB113" s="853"/>
      <c r="SBC113" s="853"/>
      <c r="SBD113" s="964"/>
      <c r="SBE113" s="845"/>
      <c r="SBF113" s="853"/>
      <c r="SBG113" s="853"/>
      <c r="SBH113" s="964"/>
      <c r="SBI113" s="845"/>
      <c r="SBJ113" s="853"/>
      <c r="SBK113" s="853"/>
      <c r="SBL113" s="964"/>
      <c r="SBM113" s="845"/>
      <c r="SBN113" s="853"/>
      <c r="SBO113" s="853"/>
      <c r="SBP113" s="964"/>
      <c r="SBQ113" s="845"/>
      <c r="SBR113" s="853"/>
      <c r="SBS113" s="853"/>
      <c r="SBT113" s="964"/>
      <c r="SBU113" s="845"/>
      <c r="SBV113" s="853"/>
      <c r="SBW113" s="853"/>
      <c r="SBX113" s="964"/>
      <c r="SBY113" s="845"/>
      <c r="SBZ113" s="853"/>
      <c r="SCA113" s="853"/>
      <c r="SCB113" s="964"/>
      <c r="SCC113" s="845"/>
      <c r="SCD113" s="853"/>
      <c r="SCE113" s="853"/>
      <c r="SCF113" s="964"/>
      <c r="SCG113" s="845"/>
      <c r="SCH113" s="853"/>
      <c r="SCI113" s="853"/>
      <c r="SCJ113" s="964"/>
      <c r="SCK113" s="845"/>
      <c r="SCL113" s="853"/>
      <c r="SCM113" s="853"/>
      <c r="SCN113" s="964"/>
      <c r="SCO113" s="845"/>
      <c r="SCP113" s="853"/>
      <c r="SCQ113" s="853"/>
      <c r="SCR113" s="964"/>
      <c r="SCS113" s="845"/>
      <c r="SCT113" s="853"/>
      <c r="SCU113" s="853"/>
      <c r="SCV113" s="964"/>
      <c r="SCW113" s="845"/>
      <c r="SCX113" s="853"/>
      <c r="SCY113" s="853"/>
      <c r="SCZ113" s="964"/>
      <c r="SDA113" s="845"/>
      <c r="SDB113" s="853"/>
      <c r="SDC113" s="853"/>
      <c r="SDD113" s="964"/>
      <c r="SDE113" s="845"/>
      <c r="SDF113" s="853"/>
      <c r="SDG113" s="853"/>
      <c r="SDH113" s="964"/>
      <c r="SDI113" s="845"/>
      <c r="SDJ113" s="853"/>
      <c r="SDK113" s="853"/>
      <c r="SDL113" s="964"/>
      <c r="SDM113" s="845"/>
      <c r="SDN113" s="853"/>
      <c r="SDO113" s="853"/>
      <c r="SDP113" s="964"/>
      <c r="SDQ113" s="845"/>
      <c r="SDR113" s="853"/>
      <c r="SDS113" s="853"/>
      <c r="SDT113" s="964"/>
      <c r="SDU113" s="845"/>
      <c r="SDV113" s="853"/>
      <c r="SDW113" s="853"/>
      <c r="SDX113" s="964"/>
      <c r="SDY113" s="845"/>
      <c r="SDZ113" s="853"/>
      <c r="SEA113" s="853"/>
      <c r="SEB113" s="964"/>
      <c r="SEC113" s="845"/>
      <c r="SED113" s="853"/>
      <c r="SEE113" s="853"/>
      <c r="SEF113" s="964"/>
      <c r="SEG113" s="845"/>
      <c r="SEH113" s="853"/>
      <c r="SEI113" s="853"/>
      <c r="SEJ113" s="964"/>
      <c r="SEK113" s="845"/>
      <c r="SEL113" s="853"/>
      <c r="SEM113" s="853"/>
      <c r="SEN113" s="964"/>
      <c r="SEO113" s="845"/>
      <c r="SEP113" s="853"/>
      <c r="SEQ113" s="853"/>
      <c r="SER113" s="964"/>
      <c r="SES113" s="845"/>
      <c r="SET113" s="853"/>
      <c r="SEU113" s="853"/>
      <c r="SEV113" s="964"/>
      <c r="SEW113" s="845"/>
      <c r="SEX113" s="853"/>
      <c r="SEY113" s="853"/>
      <c r="SEZ113" s="964"/>
      <c r="SFA113" s="845"/>
      <c r="SFB113" s="853"/>
      <c r="SFC113" s="853"/>
      <c r="SFD113" s="964"/>
      <c r="SFE113" s="845"/>
      <c r="SFF113" s="853"/>
      <c r="SFG113" s="853"/>
      <c r="SFH113" s="964"/>
      <c r="SFI113" s="845"/>
      <c r="SFJ113" s="853"/>
      <c r="SFK113" s="853"/>
      <c r="SFL113" s="964"/>
      <c r="SFM113" s="845"/>
      <c r="SFN113" s="853"/>
      <c r="SFO113" s="853"/>
      <c r="SFP113" s="964"/>
      <c r="SFQ113" s="845"/>
      <c r="SFR113" s="853"/>
      <c r="SFS113" s="853"/>
      <c r="SFT113" s="964"/>
      <c r="SFU113" s="845"/>
      <c r="SFV113" s="853"/>
      <c r="SFW113" s="853"/>
      <c r="SFX113" s="964"/>
      <c r="SFY113" s="845"/>
      <c r="SFZ113" s="853"/>
      <c r="SGA113" s="853"/>
      <c r="SGB113" s="964"/>
      <c r="SGC113" s="845"/>
      <c r="SGD113" s="853"/>
      <c r="SGE113" s="853"/>
      <c r="SGF113" s="964"/>
      <c r="SGG113" s="845"/>
      <c r="SGH113" s="853"/>
      <c r="SGI113" s="853"/>
      <c r="SGJ113" s="964"/>
      <c r="SGK113" s="845"/>
      <c r="SGL113" s="853"/>
      <c r="SGM113" s="853"/>
      <c r="SGN113" s="964"/>
      <c r="SGO113" s="845"/>
      <c r="SGP113" s="853"/>
      <c r="SGQ113" s="853"/>
      <c r="SGR113" s="964"/>
      <c r="SGS113" s="845"/>
      <c r="SGT113" s="853"/>
      <c r="SGU113" s="853"/>
      <c r="SGV113" s="964"/>
      <c r="SGW113" s="845"/>
      <c r="SGX113" s="853"/>
      <c r="SGY113" s="853"/>
      <c r="SGZ113" s="964"/>
      <c r="SHA113" s="845"/>
      <c r="SHB113" s="853"/>
      <c r="SHC113" s="853"/>
      <c r="SHD113" s="964"/>
      <c r="SHE113" s="845"/>
      <c r="SHF113" s="853"/>
      <c r="SHG113" s="853"/>
      <c r="SHH113" s="964"/>
      <c r="SHI113" s="845"/>
      <c r="SHJ113" s="853"/>
      <c r="SHK113" s="853"/>
      <c r="SHL113" s="964"/>
      <c r="SHM113" s="845"/>
      <c r="SHN113" s="853"/>
      <c r="SHO113" s="853"/>
      <c r="SHP113" s="964"/>
      <c r="SHQ113" s="845"/>
      <c r="SHR113" s="853"/>
      <c r="SHS113" s="853"/>
      <c r="SHT113" s="964"/>
      <c r="SHU113" s="845"/>
      <c r="SHV113" s="853"/>
      <c r="SHW113" s="853"/>
      <c r="SHX113" s="964"/>
      <c r="SHY113" s="845"/>
      <c r="SHZ113" s="853"/>
      <c r="SIA113" s="853"/>
      <c r="SIB113" s="964"/>
      <c r="SIC113" s="845"/>
      <c r="SID113" s="853"/>
      <c r="SIE113" s="853"/>
      <c r="SIF113" s="964"/>
      <c r="SIG113" s="845"/>
      <c r="SIH113" s="853"/>
      <c r="SII113" s="853"/>
      <c r="SIJ113" s="964"/>
      <c r="SIK113" s="845"/>
      <c r="SIL113" s="853"/>
      <c r="SIM113" s="853"/>
      <c r="SIN113" s="964"/>
      <c r="SIO113" s="845"/>
      <c r="SIP113" s="853"/>
      <c r="SIQ113" s="853"/>
      <c r="SIR113" s="964"/>
      <c r="SIS113" s="845"/>
      <c r="SIT113" s="853"/>
      <c r="SIU113" s="853"/>
      <c r="SIV113" s="964"/>
      <c r="SIW113" s="845"/>
      <c r="SIX113" s="853"/>
      <c r="SIY113" s="853"/>
      <c r="SIZ113" s="964"/>
      <c r="SJA113" s="845"/>
      <c r="SJB113" s="853"/>
      <c r="SJC113" s="853"/>
      <c r="SJD113" s="964"/>
      <c r="SJE113" s="845"/>
      <c r="SJF113" s="853"/>
      <c r="SJG113" s="853"/>
      <c r="SJH113" s="964"/>
      <c r="SJI113" s="845"/>
      <c r="SJJ113" s="853"/>
      <c r="SJK113" s="853"/>
      <c r="SJL113" s="964"/>
      <c r="SJM113" s="845"/>
      <c r="SJN113" s="853"/>
      <c r="SJO113" s="853"/>
      <c r="SJP113" s="964"/>
      <c r="SJQ113" s="845"/>
      <c r="SJR113" s="853"/>
      <c r="SJS113" s="853"/>
      <c r="SJT113" s="964"/>
      <c r="SJU113" s="845"/>
      <c r="SJV113" s="853"/>
      <c r="SJW113" s="853"/>
      <c r="SJX113" s="964"/>
      <c r="SJY113" s="845"/>
      <c r="SJZ113" s="853"/>
      <c r="SKA113" s="853"/>
      <c r="SKB113" s="964"/>
      <c r="SKC113" s="845"/>
      <c r="SKD113" s="853"/>
      <c r="SKE113" s="853"/>
      <c r="SKF113" s="964"/>
      <c r="SKG113" s="845"/>
      <c r="SKH113" s="853"/>
      <c r="SKI113" s="853"/>
      <c r="SKJ113" s="964"/>
      <c r="SKK113" s="845"/>
      <c r="SKL113" s="853"/>
      <c r="SKM113" s="853"/>
      <c r="SKN113" s="964"/>
      <c r="SKO113" s="845"/>
      <c r="SKP113" s="853"/>
      <c r="SKQ113" s="853"/>
      <c r="SKR113" s="964"/>
      <c r="SKS113" s="845"/>
      <c r="SKT113" s="853"/>
      <c r="SKU113" s="853"/>
      <c r="SKV113" s="964"/>
      <c r="SKW113" s="845"/>
      <c r="SKX113" s="853"/>
      <c r="SKY113" s="853"/>
      <c r="SKZ113" s="964"/>
      <c r="SLA113" s="845"/>
      <c r="SLB113" s="853"/>
      <c r="SLC113" s="853"/>
      <c r="SLD113" s="964"/>
      <c r="SLE113" s="845"/>
      <c r="SLF113" s="853"/>
      <c r="SLG113" s="853"/>
      <c r="SLH113" s="964"/>
      <c r="SLI113" s="845"/>
      <c r="SLJ113" s="853"/>
      <c r="SLK113" s="853"/>
      <c r="SLL113" s="964"/>
      <c r="SLM113" s="845"/>
      <c r="SLN113" s="853"/>
      <c r="SLO113" s="853"/>
      <c r="SLP113" s="964"/>
      <c r="SLQ113" s="845"/>
      <c r="SLR113" s="853"/>
      <c r="SLS113" s="853"/>
      <c r="SLT113" s="964"/>
      <c r="SLU113" s="845"/>
      <c r="SLV113" s="853"/>
      <c r="SLW113" s="853"/>
      <c r="SLX113" s="964"/>
      <c r="SLY113" s="845"/>
      <c r="SLZ113" s="853"/>
      <c r="SMA113" s="853"/>
      <c r="SMB113" s="964"/>
      <c r="SMC113" s="845"/>
      <c r="SMD113" s="853"/>
      <c r="SME113" s="853"/>
      <c r="SMF113" s="964"/>
      <c r="SMG113" s="845"/>
      <c r="SMH113" s="853"/>
      <c r="SMI113" s="853"/>
      <c r="SMJ113" s="964"/>
      <c r="SMK113" s="845"/>
      <c r="SML113" s="853"/>
      <c r="SMM113" s="853"/>
      <c r="SMN113" s="964"/>
      <c r="SMO113" s="845"/>
      <c r="SMP113" s="853"/>
      <c r="SMQ113" s="853"/>
      <c r="SMR113" s="964"/>
      <c r="SMS113" s="845"/>
      <c r="SMT113" s="853"/>
      <c r="SMU113" s="853"/>
      <c r="SMV113" s="964"/>
      <c r="SMW113" s="845"/>
      <c r="SMX113" s="853"/>
      <c r="SMY113" s="853"/>
      <c r="SMZ113" s="964"/>
      <c r="SNA113" s="845"/>
      <c r="SNB113" s="853"/>
      <c r="SNC113" s="853"/>
      <c r="SND113" s="964"/>
      <c r="SNE113" s="845"/>
      <c r="SNF113" s="853"/>
      <c r="SNG113" s="853"/>
      <c r="SNH113" s="964"/>
      <c r="SNI113" s="845"/>
      <c r="SNJ113" s="853"/>
      <c r="SNK113" s="853"/>
      <c r="SNL113" s="964"/>
      <c r="SNM113" s="845"/>
      <c r="SNN113" s="853"/>
      <c r="SNO113" s="853"/>
      <c r="SNP113" s="964"/>
      <c r="SNQ113" s="845"/>
      <c r="SNR113" s="853"/>
      <c r="SNS113" s="853"/>
      <c r="SNT113" s="964"/>
      <c r="SNU113" s="845"/>
      <c r="SNV113" s="853"/>
      <c r="SNW113" s="853"/>
      <c r="SNX113" s="964"/>
      <c r="SNY113" s="845"/>
      <c r="SNZ113" s="853"/>
      <c r="SOA113" s="853"/>
      <c r="SOB113" s="964"/>
      <c r="SOC113" s="845"/>
      <c r="SOD113" s="853"/>
      <c r="SOE113" s="853"/>
      <c r="SOF113" s="964"/>
      <c r="SOG113" s="845"/>
      <c r="SOH113" s="853"/>
      <c r="SOI113" s="853"/>
      <c r="SOJ113" s="964"/>
      <c r="SOK113" s="845"/>
      <c r="SOL113" s="853"/>
      <c r="SOM113" s="853"/>
      <c r="SON113" s="964"/>
      <c r="SOO113" s="845"/>
      <c r="SOP113" s="853"/>
      <c r="SOQ113" s="853"/>
      <c r="SOR113" s="964"/>
      <c r="SOS113" s="845"/>
      <c r="SOT113" s="853"/>
      <c r="SOU113" s="853"/>
      <c r="SOV113" s="964"/>
      <c r="SOW113" s="845"/>
      <c r="SOX113" s="853"/>
      <c r="SOY113" s="853"/>
      <c r="SOZ113" s="964"/>
      <c r="SPA113" s="845"/>
      <c r="SPB113" s="853"/>
      <c r="SPC113" s="853"/>
      <c r="SPD113" s="964"/>
      <c r="SPE113" s="845"/>
      <c r="SPF113" s="853"/>
      <c r="SPG113" s="853"/>
      <c r="SPH113" s="964"/>
      <c r="SPI113" s="845"/>
      <c r="SPJ113" s="853"/>
      <c r="SPK113" s="853"/>
      <c r="SPL113" s="964"/>
      <c r="SPM113" s="845"/>
      <c r="SPN113" s="853"/>
      <c r="SPO113" s="853"/>
      <c r="SPP113" s="964"/>
      <c r="SPQ113" s="845"/>
      <c r="SPR113" s="853"/>
      <c r="SPS113" s="853"/>
      <c r="SPT113" s="964"/>
      <c r="SPU113" s="845"/>
      <c r="SPV113" s="853"/>
      <c r="SPW113" s="853"/>
      <c r="SPX113" s="964"/>
      <c r="SPY113" s="845"/>
      <c r="SPZ113" s="853"/>
      <c r="SQA113" s="853"/>
      <c r="SQB113" s="964"/>
      <c r="SQC113" s="845"/>
      <c r="SQD113" s="853"/>
      <c r="SQE113" s="853"/>
      <c r="SQF113" s="964"/>
      <c r="SQG113" s="845"/>
      <c r="SQH113" s="853"/>
      <c r="SQI113" s="853"/>
      <c r="SQJ113" s="964"/>
      <c r="SQK113" s="845"/>
      <c r="SQL113" s="853"/>
      <c r="SQM113" s="853"/>
      <c r="SQN113" s="964"/>
      <c r="SQO113" s="845"/>
      <c r="SQP113" s="853"/>
      <c r="SQQ113" s="853"/>
      <c r="SQR113" s="964"/>
      <c r="SQS113" s="845"/>
      <c r="SQT113" s="853"/>
      <c r="SQU113" s="853"/>
      <c r="SQV113" s="964"/>
      <c r="SQW113" s="845"/>
      <c r="SQX113" s="853"/>
      <c r="SQY113" s="853"/>
      <c r="SQZ113" s="964"/>
      <c r="SRA113" s="845"/>
      <c r="SRB113" s="853"/>
      <c r="SRC113" s="853"/>
      <c r="SRD113" s="964"/>
      <c r="SRE113" s="845"/>
      <c r="SRF113" s="853"/>
      <c r="SRG113" s="853"/>
      <c r="SRH113" s="964"/>
      <c r="SRI113" s="845"/>
      <c r="SRJ113" s="853"/>
      <c r="SRK113" s="853"/>
      <c r="SRL113" s="964"/>
      <c r="SRM113" s="845"/>
      <c r="SRN113" s="853"/>
      <c r="SRO113" s="853"/>
      <c r="SRP113" s="964"/>
      <c r="SRQ113" s="845"/>
      <c r="SRR113" s="853"/>
      <c r="SRS113" s="853"/>
      <c r="SRT113" s="964"/>
      <c r="SRU113" s="845"/>
      <c r="SRV113" s="853"/>
      <c r="SRW113" s="853"/>
      <c r="SRX113" s="964"/>
      <c r="SRY113" s="845"/>
      <c r="SRZ113" s="853"/>
      <c r="SSA113" s="853"/>
      <c r="SSB113" s="964"/>
      <c r="SSC113" s="845"/>
      <c r="SSD113" s="853"/>
      <c r="SSE113" s="853"/>
      <c r="SSF113" s="964"/>
      <c r="SSG113" s="845"/>
      <c r="SSH113" s="853"/>
      <c r="SSI113" s="853"/>
      <c r="SSJ113" s="964"/>
      <c r="SSK113" s="845"/>
      <c r="SSL113" s="853"/>
      <c r="SSM113" s="853"/>
      <c r="SSN113" s="964"/>
      <c r="SSO113" s="845"/>
      <c r="SSP113" s="853"/>
      <c r="SSQ113" s="853"/>
      <c r="SSR113" s="964"/>
      <c r="SSS113" s="845"/>
      <c r="SST113" s="853"/>
      <c r="SSU113" s="853"/>
      <c r="SSV113" s="964"/>
      <c r="SSW113" s="845"/>
      <c r="SSX113" s="853"/>
      <c r="SSY113" s="853"/>
      <c r="SSZ113" s="964"/>
      <c r="STA113" s="845"/>
      <c r="STB113" s="853"/>
      <c r="STC113" s="853"/>
      <c r="STD113" s="964"/>
      <c r="STE113" s="845"/>
      <c r="STF113" s="853"/>
      <c r="STG113" s="853"/>
      <c r="STH113" s="964"/>
      <c r="STI113" s="845"/>
      <c r="STJ113" s="853"/>
      <c r="STK113" s="853"/>
      <c r="STL113" s="964"/>
      <c r="STM113" s="845"/>
      <c r="STN113" s="853"/>
      <c r="STO113" s="853"/>
      <c r="STP113" s="964"/>
      <c r="STQ113" s="845"/>
      <c r="STR113" s="853"/>
      <c r="STS113" s="853"/>
      <c r="STT113" s="964"/>
      <c r="STU113" s="845"/>
      <c r="STV113" s="853"/>
      <c r="STW113" s="853"/>
      <c r="STX113" s="964"/>
      <c r="STY113" s="845"/>
      <c r="STZ113" s="853"/>
      <c r="SUA113" s="853"/>
      <c r="SUB113" s="964"/>
      <c r="SUC113" s="845"/>
      <c r="SUD113" s="853"/>
      <c r="SUE113" s="853"/>
      <c r="SUF113" s="964"/>
      <c r="SUG113" s="845"/>
      <c r="SUH113" s="853"/>
      <c r="SUI113" s="853"/>
      <c r="SUJ113" s="964"/>
      <c r="SUK113" s="845"/>
      <c r="SUL113" s="853"/>
      <c r="SUM113" s="853"/>
      <c r="SUN113" s="964"/>
      <c r="SUO113" s="845"/>
      <c r="SUP113" s="853"/>
      <c r="SUQ113" s="853"/>
      <c r="SUR113" s="964"/>
      <c r="SUS113" s="845"/>
      <c r="SUT113" s="853"/>
      <c r="SUU113" s="853"/>
      <c r="SUV113" s="964"/>
      <c r="SUW113" s="845"/>
      <c r="SUX113" s="853"/>
      <c r="SUY113" s="853"/>
      <c r="SUZ113" s="964"/>
      <c r="SVA113" s="845"/>
      <c r="SVB113" s="853"/>
      <c r="SVC113" s="853"/>
      <c r="SVD113" s="964"/>
      <c r="SVE113" s="845"/>
      <c r="SVF113" s="853"/>
      <c r="SVG113" s="853"/>
      <c r="SVH113" s="964"/>
      <c r="SVI113" s="845"/>
      <c r="SVJ113" s="853"/>
      <c r="SVK113" s="853"/>
      <c r="SVL113" s="964"/>
      <c r="SVM113" s="845"/>
      <c r="SVN113" s="853"/>
      <c r="SVO113" s="853"/>
      <c r="SVP113" s="964"/>
      <c r="SVQ113" s="845"/>
      <c r="SVR113" s="853"/>
      <c r="SVS113" s="853"/>
      <c r="SVT113" s="964"/>
      <c r="SVU113" s="845"/>
      <c r="SVV113" s="853"/>
      <c r="SVW113" s="853"/>
      <c r="SVX113" s="964"/>
      <c r="SVY113" s="845"/>
      <c r="SVZ113" s="853"/>
      <c r="SWA113" s="853"/>
      <c r="SWB113" s="964"/>
      <c r="SWC113" s="845"/>
      <c r="SWD113" s="853"/>
      <c r="SWE113" s="853"/>
      <c r="SWF113" s="964"/>
      <c r="SWG113" s="845"/>
      <c r="SWH113" s="853"/>
      <c r="SWI113" s="853"/>
      <c r="SWJ113" s="964"/>
      <c r="SWK113" s="845"/>
      <c r="SWL113" s="853"/>
      <c r="SWM113" s="853"/>
      <c r="SWN113" s="964"/>
      <c r="SWO113" s="845"/>
      <c r="SWP113" s="853"/>
      <c r="SWQ113" s="853"/>
      <c r="SWR113" s="964"/>
      <c r="SWS113" s="845"/>
      <c r="SWT113" s="853"/>
      <c r="SWU113" s="853"/>
      <c r="SWV113" s="964"/>
      <c r="SWW113" s="845"/>
      <c r="SWX113" s="853"/>
      <c r="SWY113" s="853"/>
      <c r="SWZ113" s="964"/>
      <c r="SXA113" s="845"/>
      <c r="SXB113" s="853"/>
      <c r="SXC113" s="853"/>
      <c r="SXD113" s="964"/>
      <c r="SXE113" s="845"/>
      <c r="SXF113" s="853"/>
      <c r="SXG113" s="853"/>
      <c r="SXH113" s="964"/>
      <c r="SXI113" s="845"/>
      <c r="SXJ113" s="853"/>
      <c r="SXK113" s="853"/>
      <c r="SXL113" s="964"/>
      <c r="SXM113" s="845"/>
      <c r="SXN113" s="853"/>
      <c r="SXO113" s="853"/>
      <c r="SXP113" s="964"/>
      <c r="SXQ113" s="845"/>
      <c r="SXR113" s="853"/>
      <c r="SXS113" s="853"/>
      <c r="SXT113" s="964"/>
      <c r="SXU113" s="845"/>
      <c r="SXV113" s="853"/>
      <c r="SXW113" s="853"/>
      <c r="SXX113" s="964"/>
      <c r="SXY113" s="845"/>
      <c r="SXZ113" s="853"/>
      <c r="SYA113" s="853"/>
      <c r="SYB113" s="964"/>
      <c r="SYC113" s="845"/>
      <c r="SYD113" s="853"/>
      <c r="SYE113" s="853"/>
      <c r="SYF113" s="964"/>
      <c r="SYG113" s="845"/>
      <c r="SYH113" s="853"/>
      <c r="SYI113" s="853"/>
      <c r="SYJ113" s="964"/>
      <c r="SYK113" s="845"/>
      <c r="SYL113" s="853"/>
      <c r="SYM113" s="853"/>
      <c r="SYN113" s="964"/>
      <c r="SYO113" s="845"/>
      <c r="SYP113" s="853"/>
      <c r="SYQ113" s="853"/>
      <c r="SYR113" s="964"/>
      <c r="SYS113" s="845"/>
      <c r="SYT113" s="853"/>
      <c r="SYU113" s="853"/>
      <c r="SYV113" s="964"/>
      <c r="SYW113" s="845"/>
      <c r="SYX113" s="853"/>
      <c r="SYY113" s="853"/>
      <c r="SYZ113" s="964"/>
      <c r="SZA113" s="845"/>
      <c r="SZB113" s="853"/>
      <c r="SZC113" s="853"/>
      <c r="SZD113" s="964"/>
      <c r="SZE113" s="845"/>
      <c r="SZF113" s="853"/>
      <c r="SZG113" s="853"/>
      <c r="SZH113" s="964"/>
      <c r="SZI113" s="845"/>
      <c r="SZJ113" s="853"/>
      <c r="SZK113" s="853"/>
      <c r="SZL113" s="964"/>
      <c r="SZM113" s="845"/>
      <c r="SZN113" s="853"/>
      <c r="SZO113" s="853"/>
      <c r="SZP113" s="964"/>
      <c r="SZQ113" s="845"/>
      <c r="SZR113" s="853"/>
      <c r="SZS113" s="853"/>
      <c r="SZT113" s="964"/>
      <c r="SZU113" s="845"/>
      <c r="SZV113" s="853"/>
      <c r="SZW113" s="853"/>
      <c r="SZX113" s="964"/>
      <c r="SZY113" s="845"/>
      <c r="SZZ113" s="853"/>
      <c r="TAA113" s="853"/>
      <c r="TAB113" s="964"/>
      <c r="TAC113" s="845"/>
      <c r="TAD113" s="853"/>
      <c r="TAE113" s="853"/>
      <c r="TAF113" s="964"/>
      <c r="TAG113" s="845"/>
      <c r="TAH113" s="853"/>
      <c r="TAI113" s="853"/>
      <c r="TAJ113" s="964"/>
      <c r="TAK113" s="845"/>
      <c r="TAL113" s="853"/>
      <c r="TAM113" s="853"/>
      <c r="TAN113" s="964"/>
      <c r="TAO113" s="845"/>
      <c r="TAP113" s="853"/>
      <c r="TAQ113" s="853"/>
      <c r="TAR113" s="964"/>
      <c r="TAS113" s="845"/>
      <c r="TAT113" s="853"/>
      <c r="TAU113" s="853"/>
      <c r="TAV113" s="964"/>
      <c r="TAW113" s="845"/>
      <c r="TAX113" s="853"/>
      <c r="TAY113" s="853"/>
      <c r="TAZ113" s="964"/>
      <c r="TBA113" s="845"/>
      <c r="TBB113" s="853"/>
      <c r="TBC113" s="853"/>
      <c r="TBD113" s="964"/>
      <c r="TBE113" s="845"/>
      <c r="TBF113" s="853"/>
      <c r="TBG113" s="853"/>
      <c r="TBH113" s="964"/>
      <c r="TBI113" s="845"/>
      <c r="TBJ113" s="853"/>
      <c r="TBK113" s="853"/>
      <c r="TBL113" s="964"/>
      <c r="TBM113" s="845"/>
      <c r="TBN113" s="853"/>
      <c r="TBO113" s="853"/>
      <c r="TBP113" s="964"/>
      <c r="TBQ113" s="845"/>
      <c r="TBR113" s="853"/>
      <c r="TBS113" s="853"/>
      <c r="TBT113" s="964"/>
      <c r="TBU113" s="845"/>
      <c r="TBV113" s="853"/>
      <c r="TBW113" s="853"/>
      <c r="TBX113" s="964"/>
      <c r="TBY113" s="845"/>
      <c r="TBZ113" s="853"/>
      <c r="TCA113" s="853"/>
      <c r="TCB113" s="964"/>
      <c r="TCC113" s="845"/>
      <c r="TCD113" s="853"/>
      <c r="TCE113" s="853"/>
      <c r="TCF113" s="964"/>
      <c r="TCG113" s="845"/>
      <c r="TCH113" s="853"/>
      <c r="TCI113" s="853"/>
      <c r="TCJ113" s="964"/>
      <c r="TCK113" s="845"/>
      <c r="TCL113" s="853"/>
      <c r="TCM113" s="853"/>
      <c r="TCN113" s="964"/>
      <c r="TCO113" s="845"/>
      <c r="TCP113" s="853"/>
      <c r="TCQ113" s="853"/>
      <c r="TCR113" s="964"/>
      <c r="TCS113" s="845"/>
      <c r="TCT113" s="853"/>
      <c r="TCU113" s="853"/>
      <c r="TCV113" s="964"/>
      <c r="TCW113" s="845"/>
      <c r="TCX113" s="853"/>
      <c r="TCY113" s="853"/>
      <c r="TCZ113" s="964"/>
      <c r="TDA113" s="845"/>
      <c r="TDB113" s="853"/>
      <c r="TDC113" s="853"/>
      <c r="TDD113" s="964"/>
      <c r="TDE113" s="845"/>
      <c r="TDF113" s="853"/>
      <c r="TDG113" s="853"/>
      <c r="TDH113" s="964"/>
      <c r="TDI113" s="845"/>
      <c r="TDJ113" s="853"/>
      <c r="TDK113" s="853"/>
      <c r="TDL113" s="964"/>
      <c r="TDM113" s="845"/>
      <c r="TDN113" s="853"/>
      <c r="TDO113" s="853"/>
      <c r="TDP113" s="964"/>
      <c r="TDQ113" s="845"/>
      <c r="TDR113" s="853"/>
      <c r="TDS113" s="853"/>
      <c r="TDT113" s="964"/>
      <c r="TDU113" s="845"/>
      <c r="TDV113" s="853"/>
      <c r="TDW113" s="853"/>
      <c r="TDX113" s="964"/>
      <c r="TDY113" s="845"/>
      <c r="TDZ113" s="853"/>
      <c r="TEA113" s="853"/>
      <c r="TEB113" s="964"/>
      <c r="TEC113" s="845"/>
      <c r="TED113" s="853"/>
      <c r="TEE113" s="853"/>
      <c r="TEF113" s="964"/>
      <c r="TEG113" s="845"/>
      <c r="TEH113" s="853"/>
      <c r="TEI113" s="853"/>
      <c r="TEJ113" s="964"/>
      <c r="TEK113" s="845"/>
      <c r="TEL113" s="853"/>
      <c r="TEM113" s="853"/>
      <c r="TEN113" s="964"/>
      <c r="TEO113" s="845"/>
      <c r="TEP113" s="853"/>
      <c r="TEQ113" s="853"/>
      <c r="TER113" s="964"/>
      <c r="TES113" s="845"/>
      <c r="TET113" s="853"/>
      <c r="TEU113" s="853"/>
      <c r="TEV113" s="964"/>
      <c r="TEW113" s="845"/>
      <c r="TEX113" s="853"/>
      <c r="TEY113" s="853"/>
      <c r="TEZ113" s="964"/>
      <c r="TFA113" s="845"/>
      <c r="TFB113" s="853"/>
      <c r="TFC113" s="853"/>
      <c r="TFD113" s="964"/>
      <c r="TFE113" s="845"/>
      <c r="TFF113" s="853"/>
      <c r="TFG113" s="853"/>
      <c r="TFH113" s="964"/>
      <c r="TFI113" s="845"/>
      <c r="TFJ113" s="853"/>
      <c r="TFK113" s="853"/>
      <c r="TFL113" s="964"/>
      <c r="TFM113" s="845"/>
      <c r="TFN113" s="853"/>
      <c r="TFO113" s="853"/>
      <c r="TFP113" s="964"/>
      <c r="TFQ113" s="845"/>
      <c r="TFR113" s="853"/>
      <c r="TFS113" s="853"/>
      <c r="TFT113" s="964"/>
      <c r="TFU113" s="845"/>
      <c r="TFV113" s="853"/>
      <c r="TFW113" s="853"/>
      <c r="TFX113" s="964"/>
      <c r="TFY113" s="845"/>
      <c r="TFZ113" s="853"/>
      <c r="TGA113" s="853"/>
      <c r="TGB113" s="964"/>
      <c r="TGC113" s="845"/>
      <c r="TGD113" s="853"/>
      <c r="TGE113" s="853"/>
      <c r="TGF113" s="964"/>
      <c r="TGG113" s="845"/>
      <c r="TGH113" s="853"/>
      <c r="TGI113" s="853"/>
      <c r="TGJ113" s="964"/>
      <c r="TGK113" s="845"/>
      <c r="TGL113" s="853"/>
      <c r="TGM113" s="853"/>
      <c r="TGN113" s="964"/>
      <c r="TGO113" s="845"/>
      <c r="TGP113" s="853"/>
      <c r="TGQ113" s="853"/>
      <c r="TGR113" s="964"/>
      <c r="TGS113" s="845"/>
      <c r="TGT113" s="853"/>
      <c r="TGU113" s="853"/>
      <c r="TGV113" s="964"/>
      <c r="TGW113" s="845"/>
      <c r="TGX113" s="853"/>
      <c r="TGY113" s="853"/>
      <c r="TGZ113" s="964"/>
      <c r="THA113" s="845"/>
      <c r="THB113" s="853"/>
      <c r="THC113" s="853"/>
      <c r="THD113" s="964"/>
      <c r="THE113" s="845"/>
      <c r="THF113" s="853"/>
      <c r="THG113" s="853"/>
      <c r="THH113" s="964"/>
      <c r="THI113" s="845"/>
      <c r="THJ113" s="853"/>
      <c r="THK113" s="853"/>
      <c r="THL113" s="964"/>
      <c r="THM113" s="845"/>
      <c r="THN113" s="853"/>
      <c r="THO113" s="853"/>
      <c r="THP113" s="964"/>
      <c r="THQ113" s="845"/>
      <c r="THR113" s="853"/>
      <c r="THS113" s="853"/>
      <c r="THT113" s="964"/>
      <c r="THU113" s="845"/>
      <c r="THV113" s="853"/>
      <c r="THW113" s="853"/>
      <c r="THX113" s="964"/>
      <c r="THY113" s="845"/>
      <c r="THZ113" s="853"/>
      <c r="TIA113" s="853"/>
      <c r="TIB113" s="964"/>
      <c r="TIC113" s="845"/>
      <c r="TID113" s="853"/>
      <c r="TIE113" s="853"/>
      <c r="TIF113" s="964"/>
      <c r="TIG113" s="845"/>
      <c r="TIH113" s="853"/>
      <c r="TII113" s="853"/>
      <c r="TIJ113" s="964"/>
      <c r="TIK113" s="845"/>
      <c r="TIL113" s="853"/>
      <c r="TIM113" s="853"/>
      <c r="TIN113" s="964"/>
      <c r="TIO113" s="845"/>
      <c r="TIP113" s="853"/>
      <c r="TIQ113" s="853"/>
      <c r="TIR113" s="964"/>
      <c r="TIS113" s="845"/>
      <c r="TIT113" s="853"/>
      <c r="TIU113" s="853"/>
      <c r="TIV113" s="964"/>
      <c r="TIW113" s="845"/>
      <c r="TIX113" s="853"/>
      <c r="TIY113" s="853"/>
      <c r="TIZ113" s="964"/>
      <c r="TJA113" s="845"/>
      <c r="TJB113" s="853"/>
      <c r="TJC113" s="853"/>
      <c r="TJD113" s="964"/>
      <c r="TJE113" s="845"/>
      <c r="TJF113" s="853"/>
      <c r="TJG113" s="853"/>
      <c r="TJH113" s="964"/>
      <c r="TJI113" s="845"/>
      <c r="TJJ113" s="853"/>
      <c r="TJK113" s="853"/>
      <c r="TJL113" s="964"/>
      <c r="TJM113" s="845"/>
      <c r="TJN113" s="853"/>
      <c r="TJO113" s="853"/>
      <c r="TJP113" s="964"/>
      <c r="TJQ113" s="845"/>
      <c r="TJR113" s="853"/>
      <c r="TJS113" s="853"/>
      <c r="TJT113" s="964"/>
      <c r="TJU113" s="845"/>
      <c r="TJV113" s="853"/>
      <c r="TJW113" s="853"/>
      <c r="TJX113" s="964"/>
      <c r="TJY113" s="845"/>
      <c r="TJZ113" s="853"/>
      <c r="TKA113" s="853"/>
      <c r="TKB113" s="964"/>
      <c r="TKC113" s="845"/>
      <c r="TKD113" s="853"/>
      <c r="TKE113" s="853"/>
      <c r="TKF113" s="964"/>
      <c r="TKG113" s="845"/>
      <c r="TKH113" s="853"/>
      <c r="TKI113" s="853"/>
      <c r="TKJ113" s="964"/>
      <c r="TKK113" s="845"/>
      <c r="TKL113" s="853"/>
      <c r="TKM113" s="853"/>
      <c r="TKN113" s="964"/>
      <c r="TKO113" s="845"/>
      <c r="TKP113" s="853"/>
      <c r="TKQ113" s="853"/>
      <c r="TKR113" s="964"/>
      <c r="TKS113" s="845"/>
      <c r="TKT113" s="853"/>
      <c r="TKU113" s="853"/>
      <c r="TKV113" s="964"/>
      <c r="TKW113" s="845"/>
      <c r="TKX113" s="853"/>
      <c r="TKY113" s="853"/>
      <c r="TKZ113" s="964"/>
      <c r="TLA113" s="845"/>
      <c r="TLB113" s="853"/>
      <c r="TLC113" s="853"/>
      <c r="TLD113" s="964"/>
      <c r="TLE113" s="845"/>
      <c r="TLF113" s="853"/>
      <c r="TLG113" s="853"/>
      <c r="TLH113" s="964"/>
      <c r="TLI113" s="845"/>
      <c r="TLJ113" s="853"/>
      <c r="TLK113" s="853"/>
      <c r="TLL113" s="964"/>
      <c r="TLM113" s="845"/>
      <c r="TLN113" s="853"/>
      <c r="TLO113" s="853"/>
      <c r="TLP113" s="964"/>
      <c r="TLQ113" s="845"/>
      <c r="TLR113" s="853"/>
      <c r="TLS113" s="853"/>
      <c r="TLT113" s="964"/>
      <c r="TLU113" s="845"/>
      <c r="TLV113" s="853"/>
      <c r="TLW113" s="853"/>
      <c r="TLX113" s="964"/>
      <c r="TLY113" s="845"/>
      <c r="TLZ113" s="853"/>
      <c r="TMA113" s="853"/>
      <c r="TMB113" s="964"/>
      <c r="TMC113" s="845"/>
      <c r="TMD113" s="853"/>
      <c r="TME113" s="853"/>
      <c r="TMF113" s="964"/>
      <c r="TMG113" s="845"/>
      <c r="TMH113" s="853"/>
      <c r="TMI113" s="853"/>
      <c r="TMJ113" s="964"/>
      <c r="TMK113" s="845"/>
      <c r="TML113" s="853"/>
      <c r="TMM113" s="853"/>
      <c r="TMN113" s="964"/>
      <c r="TMO113" s="845"/>
      <c r="TMP113" s="853"/>
      <c r="TMQ113" s="853"/>
      <c r="TMR113" s="964"/>
      <c r="TMS113" s="845"/>
      <c r="TMT113" s="853"/>
      <c r="TMU113" s="853"/>
      <c r="TMV113" s="964"/>
      <c r="TMW113" s="845"/>
      <c r="TMX113" s="853"/>
      <c r="TMY113" s="853"/>
      <c r="TMZ113" s="964"/>
      <c r="TNA113" s="845"/>
      <c r="TNB113" s="853"/>
      <c r="TNC113" s="853"/>
      <c r="TND113" s="964"/>
      <c r="TNE113" s="845"/>
      <c r="TNF113" s="853"/>
      <c r="TNG113" s="853"/>
      <c r="TNH113" s="964"/>
      <c r="TNI113" s="845"/>
      <c r="TNJ113" s="853"/>
      <c r="TNK113" s="853"/>
      <c r="TNL113" s="964"/>
      <c r="TNM113" s="845"/>
      <c r="TNN113" s="853"/>
      <c r="TNO113" s="853"/>
      <c r="TNP113" s="964"/>
      <c r="TNQ113" s="845"/>
      <c r="TNR113" s="853"/>
      <c r="TNS113" s="853"/>
      <c r="TNT113" s="964"/>
      <c r="TNU113" s="845"/>
      <c r="TNV113" s="853"/>
      <c r="TNW113" s="853"/>
      <c r="TNX113" s="964"/>
      <c r="TNY113" s="845"/>
      <c r="TNZ113" s="853"/>
      <c r="TOA113" s="853"/>
      <c r="TOB113" s="964"/>
      <c r="TOC113" s="845"/>
      <c r="TOD113" s="853"/>
      <c r="TOE113" s="853"/>
      <c r="TOF113" s="964"/>
      <c r="TOG113" s="845"/>
      <c r="TOH113" s="853"/>
      <c r="TOI113" s="853"/>
      <c r="TOJ113" s="964"/>
      <c r="TOK113" s="845"/>
      <c r="TOL113" s="853"/>
      <c r="TOM113" s="853"/>
      <c r="TON113" s="964"/>
      <c r="TOO113" s="845"/>
      <c r="TOP113" s="853"/>
      <c r="TOQ113" s="853"/>
      <c r="TOR113" s="964"/>
      <c r="TOS113" s="845"/>
      <c r="TOT113" s="853"/>
      <c r="TOU113" s="853"/>
      <c r="TOV113" s="964"/>
      <c r="TOW113" s="845"/>
      <c r="TOX113" s="853"/>
      <c r="TOY113" s="853"/>
      <c r="TOZ113" s="964"/>
      <c r="TPA113" s="845"/>
      <c r="TPB113" s="853"/>
      <c r="TPC113" s="853"/>
      <c r="TPD113" s="964"/>
      <c r="TPE113" s="845"/>
      <c r="TPF113" s="853"/>
      <c r="TPG113" s="853"/>
      <c r="TPH113" s="964"/>
      <c r="TPI113" s="845"/>
      <c r="TPJ113" s="853"/>
      <c r="TPK113" s="853"/>
      <c r="TPL113" s="964"/>
      <c r="TPM113" s="845"/>
      <c r="TPN113" s="853"/>
      <c r="TPO113" s="853"/>
      <c r="TPP113" s="964"/>
      <c r="TPQ113" s="845"/>
      <c r="TPR113" s="853"/>
      <c r="TPS113" s="853"/>
      <c r="TPT113" s="964"/>
      <c r="TPU113" s="845"/>
      <c r="TPV113" s="853"/>
      <c r="TPW113" s="853"/>
      <c r="TPX113" s="964"/>
      <c r="TPY113" s="845"/>
      <c r="TPZ113" s="853"/>
      <c r="TQA113" s="853"/>
      <c r="TQB113" s="964"/>
      <c r="TQC113" s="845"/>
      <c r="TQD113" s="853"/>
      <c r="TQE113" s="853"/>
      <c r="TQF113" s="964"/>
      <c r="TQG113" s="845"/>
      <c r="TQH113" s="853"/>
      <c r="TQI113" s="853"/>
      <c r="TQJ113" s="964"/>
      <c r="TQK113" s="845"/>
      <c r="TQL113" s="853"/>
      <c r="TQM113" s="853"/>
      <c r="TQN113" s="964"/>
      <c r="TQO113" s="845"/>
      <c r="TQP113" s="853"/>
      <c r="TQQ113" s="853"/>
      <c r="TQR113" s="964"/>
      <c r="TQS113" s="845"/>
      <c r="TQT113" s="853"/>
      <c r="TQU113" s="853"/>
      <c r="TQV113" s="964"/>
      <c r="TQW113" s="845"/>
      <c r="TQX113" s="853"/>
      <c r="TQY113" s="853"/>
      <c r="TQZ113" s="964"/>
      <c r="TRA113" s="845"/>
      <c r="TRB113" s="853"/>
      <c r="TRC113" s="853"/>
      <c r="TRD113" s="964"/>
      <c r="TRE113" s="845"/>
      <c r="TRF113" s="853"/>
      <c r="TRG113" s="853"/>
      <c r="TRH113" s="964"/>
      <c r="TRI113" s="845"/>
      <c r="TRJ113" s="853"/>
      <c r="TRK113" s="853"/>
      <c r="TRL113" s="964"/>
      <c r="TRM113" s="845"/>
      <c r="TRN113" s="853"/>
      <c r="TRO113" s="853"/>
      <c r="TRP113" s="964"/>
      <c r="TRQ113" s="845"/>
      <c r="TRR113" s="853"/>
      <c r="TRS113" s="853"/>
      <c r="TRT113" s="964"/>
      <c r="TRU113" s="845"/>
      <c r="TRV113" s="853"/>
      <c r="TRW113" s="853"/>
      <c r="TRX113" s="964"/>
      <c r="TRY113" s="845"/>
      <c r="TRZ113" s="853"/>
      <c r="TSA113" s="853"/>
      <c r="TSB113" s="964"/>
      <c r="TSC113" s="845"/>
      <c r="TSD113" s="853"/>
      <c r="TSE113" s="853"/>
      <c r="TSF113" s="964"/>
      <c r="TSG113" s="845"/>
      <c r="TSH113" s="853"/>
      <c r="TSI113" s="853"/>
      <c r="TSJ113" s="964"/>
      <c r="TSK113" s="845"/>
      <c r="TSL113" s="853"/>
      <c r="TSM113" s="853"/>
      <c r="TSN113" s="964"/>
      <c r="TSO113" s="845"/>
      <c r="TSP113" s="853"/>
      <c r="TSQ113" s="853"/>
      <c r="TSR113" s="964"/>
      <c r="TSS113" s="845"/>
      <c r="TST113" s="853"/>
      <c r="TSU113" s="853"/>
      <c r="TSV113" s="964"/>
      <c r="TSW113" s="845"/>
      <c r="TSX113" s="853"/>
      <c r="TSY113" s="853"/>
      <c r="TSZ113" s="964"/>
      <c r="TTA113" s="845"/>
      <c r="TTB113" s="853"/>
      <c r="TTC113" s="853"/>
      <c r="TTD113" s="964"/>
      <c r="TTE113" s="845"/>
      <c r="TTF113" s="853"/>
      <c r="TTG113" s="853"/>
      <c r="TTH113" s="964"/>
      <c r="TTI113" s="845"/>
      <c r="TTJ113" s="853"/>
      <c r="TTK113" s="853"/>
      <c r="TTL113" s="964"/>
      <c r="TTM113" s="845"/>
      <c r="TTN113" s="853"/>
      <c r="TTO113" s="853"/>
      <c r="TTP113" s="964"/>
      <c r="TTQ113" s="845"/>
      <c r="TTR113" s="853"/>
      <c r="TTS113" s="853"/>
      <c r="TTT113" s="964"/>
      <c r="TTU113" s="845"/>
      <c r="TTV113" s="853"/>
      <c r="TTW113" s="853"/>
      <c r="TTX113" s="964"/>
      <c r="TTY113" s="845"/>
      <c r="TTZ113" s="853"/>
      <c r="TUA113" s="853"/>
      <c r="TUB113" s="964"/>
      <c r="TUC113" s="845"/>
      <c r="TUD113" s="853"/>
      <c r="TUE113" s="853"/>
      <c r="TUF113" s="964"/>
      <c r="TUG113" s="845"/>
      <c r="TUH113" s="853"/>
      <c r="TUI113" s="853"/>
      <c r="TUJ113" s="964"/>
      <c r="TUK113" s="845"/>
      <c r="TUL113" s="853"/>
      <c r="TUM113" s="853"/>
      <c r="TUN113" s="964"/>
      <c r="TUO113" s="845"/>
      <c r="TUP113" s="853"/>
      <c r="TUQ113" s="853"/>
      <c r="TUR113" s="964"/>
      <c r="TUS113" s="845"/>
      <c r="TUT113" s="853"/>
      <c r="TUU113" s="853"/>
      <c r="TUV113" s="964"/>
      <c r="TUW113" s="845"/>
      <c r="TUX113" s="853"/>
      <c r="TUY113" s="853"/>
      <c r="TUZ113" s="964"/>
      <c r="TVA113" s="845"/>
      <c r="TVB113" s="853"/>
      <c r="TVC113" s="853"/>
      <c r="TVD113" s="964"/>
      <c r="TVE113" s="845"/>
      <c r="TVF113" s="853"/>
      <c r="TVG113" s="853"/>
      <c r="TVH113" s="964"/>
      <c r="TVI113" s="845"/>
      <c r="TVJ113" s="853"/>
      <c r="TVK113" s="853"/>
      <c r="TVL113" s="964"/>
      <c r="TVM113" s="845"/>
      <c r="TVN113" s="853"/>
      <c r="TVO113" s="853"/>
      <c r="TVP113" s="964"/>
      <c r="TVQ113" s="845"/>
      <c r="TVR113" s="853"/>
      <c r="TVS113" s="853"/>
      <c r="TVT113" s="964"/>
      <c r="TVU113" s="845"/>
      <c r="TVV113" s="853"/>
      <c r="TVW113" s="853"/>
      <c r="TVX113" s="964"/>
      <c r="TVY113" s="845"/>
      <c r="TVZ113" s="853"/>
      <c r="TWA113" s="853"/>
      <c r="TWB113" s="964"/>
      <c r="TWC113" s="845"/>
      <c r="TWD113" s="853"/>
      <c r="TWE113" s="853"/>
      <c r="TWF113" s="964"/>
      <c r="TWG113" s="845"/>
      <c r="TWH113" s="853"/>
      <c r="TWI113" s="853"/>
      <c r="TWJ113" s="964"/>
      <c r="TWK113" s="845"/>
      <c r="TWL113" s="853"/>
      <c r="TWM113" s="853"/>
      <c r="TWN113" s="964"/>
      <c r="TWO113" s="845"/>
      <c r="TWP113" s="853"/>
      <c r="TWQ113" s="853"/>
      <c r="TWR113" s="964"/>
      <c r="TWS113" s="845"/>
      <c r="TWT113" s="853"/>
      <c r="TWU113" s="853"/>
      <c r="TWV113" s="964"/>
      <c r="TWW113" s="845"/>
      <c r="TWX113" s="853"/>
      <c r="TWY113" s="853"/>
      <c r="TWZ113" s="964"/>
      <c r="TXA113" s="845"/>
      <c r="TXB113" s="853"/>
      <c r="TXC113" s="853"/>
      <c r="TXD113" s="964"/>
      <c r="TXE113" s="845"/>
      <c r="TXF113" s="853"/>
      <c r="TXG113" s="853"/>
      <c r="TXH113" s="964"/>
      <c r="TXI113" s="845"/>
      <c r="TXJ113" s="853"/>
      <c r="TXK113" s="853"/>
      <c r="TXL113" s="964"/>
      <c r="TXM113" s="845"/>
      <c r="TXN113" s="853"/>
      <c r="TXO113" s="853"/>
      <c r="TXP113" s="964"/>
      <c r="TXQ113" s="845"/>
      <c r="TXR113" s="853"/>
      <c r="TXS113" s="853"/>
      <c r="TXT113" s="964"/>
      <c r="TXU113" s="845"/>
      <c r="TXV113" s="853"/>
      <c r="TXW113" s="853"/>
      <c r="TXX113" s="964"/>
      <c r="TXY113" s="845"/>
      <c r="TXZ113" s="853"/>
      <c r="TYA113" s="853"/>
      <c r="TYB113" s="964"/>
      <c r="TYC113" s="845"/>
      <c r="TYD113" s="853"/>
      <c r="TYE113" s="853"/>
      <c r="TYF113" s="964"/>
      <c r="TYG113" s="845"/>
      <c r="TYH113" s="853"/>
      <c r="TYI113" s="853"/>
      <c r="TYJ113" s="964"/>
      <c r="TYK113" s="845"/>
      <c r="TYL113" s="853"/>
      <c r="TYM113" s="853"/>
      <c r="TYN113" s="964"/>
      <c r="TYO113" s="845"/>
      <c r="TYP113" s="853"/>
      <c r="TYQ113" s="853"/>
      <c r="TYR113" s="964"/>
      <c r="TYS113" s="845"/>
      <c r="TYT113" s="853"/>
      <c r="TYU113" s="853"/>
      <c r="TYV113" s="964"/>
      <c r="TYW113" s="845"/>
      <c r="TYX113" s="853"/>
      <c r="TYY113" s="853"/>
      <c r="TYZ113" s="964"/>
      <c r="TZA113" s="845"/>
      <c r="TZB113" s="853"/>
      <c r="TZC113" s="853"/>
      <c r="TZD113" s="964"/>
      <c r="TZE113" s="845"/>
      <c r="TZF113" s="853"/>
      <c r="TZG113" s="853"/>
      <c r="TZH113" s="964"/>
      <c r="TZI113" s="845"/>
      <c r="TZJ113" s="853"/>
      <c r="TZK113" s="853"/>
      <c r="TZL113" s="964"/>
      <c r="TZM113" s="845"/>
      <c r="TZN113" s="853"/>
      <c r="TZO113" s="853"/>
      <c r="TZP113" s="964"/>
      <c r="TZQ113" s="845"/>
      <c r="TZR113" s="853"/>
      <c r="TZS113" s="853"/>
      <c r="TZT113" s="964"/>
      <c r="TZU113" s="845"/>
      <c r="TZV113" s="853"/>
      <c r="TZW113" s="853"/>
      <c r="TZX113" s="964"/>
      <c r="TZY113" s="845"/>
      <c r="TZZ113" s="853"/>
      <c r="UAA113" s="853"/>
      <c r="UAB113" s="964"/>
      <c r="UAC113" s="845"/>
      <c r="UAD113" s="853"/>
      <c r="UAE113" s="853"/>
      <c r="UAF113" s="964"/>
      <c r="UAG113" s="845"/>
      <c r="UAH113" s="853"/>
      <c r="UAI113" s="853"/>
      <c r="UAJ113" s="964"/>
      <c r="UAK113" s="845"/>
      <c r="UAL113" s="853"/>
      <c r="UAM113" s="853"/>
      <c r="UAN113" s="964"/>
      <c r="UAO113" s="845"/>
      <c r="UAP113" s="853"/>
      <c r="UAQ113" s="853"/>
      <c r="UAR113" s="964"/>
      <c r="UAS113" s="845"/>
      <c r="UAT113" s="853"/>
      <c r="UAU113" s="853"/>
      <c r="UAV113" s="964"/>
      <c r="UAW113" s="845"/>
      <c r="UAX113" s="853"/>
      <c r="UAY113" s="853"/>
      <c r="UAZ113" s="964"/>
      <c r="UBA113" s="845"/>
      <c r="UBB113" s="853"/>
      <c r="UBC113" s="853"/>
      <c r="UBD113" s="964"/>
      <c r="UBE113" s="845"/>
      <c r="UBF113" s="853"/>
      <c r="UBG113" s="853"/>
      <c r="UBH113" s="964"/>
      <c r="UBI113" s="845"/>
      <c r="UBJ113" s="853"/>
      <c r="UBK113" s="853"/>
      <c r="UBL113" s="964"/>
      <c r="UBM113" s="845"/>
      <c r="UBN113" s="853"/>
      <c r="UBO113" s="853"/>
      <c r="UBP113" s="964"/>
      <c r="UBQ113" s="845"/>
      <c r="UBR113" s="853"/>
      <c r="UBS113" s="853"/>
      <c r="UBT113" s="964"/>
      <c r="UBU113" s="845"/>
      <c r="UBV113" s="853"/>
      <c r="UBW113" s="853"/>
      <c r="UBX113" s="964"/>
      <c r="UBY113" s="845"/>
      <c r="UBZ113" s="853"/>
      <c r="UCA113" s="853"/>
      <c r="UCB113" s="964"/>
      <c r="UCC113" s="845"/>
      <c r="UCD113" s="853"/>
      <c r="UCE113" s="853"/>
      <c r="UCF113" s="964"/>
      <c r="UCG113" s="845"/>
      <c r="UCH113" s="853"/>
      <c r="UCI113" s="853"/>
      <c r="UCJ113" s="964"/>
      <c r="UCK113" s="845"/>
      <c r="UCL113" s="853"/>
      <c r="UCM113" s="853"/>
      <c r="UCN113" s="964"/>
      <c r="UCO113" s="845"/>
      <c r="UCP113" s="853"/>
      <c r="UCQ113" s="853"/>
      <c r="UCR113" s="964"/>
      <c r="UCS113" s="845"/>
      <c r="UCT113" s="853"/>
      <c r="UCU113" s="853"/>
      <c r="UCV113" s="964"/>
      <c r="UCW113" s="845"/>
      <c r="UCX113" s="853"/>
      <c r="UCY113" s="853"/>
      <c r="UCZ113" s="964"/>
      <c r="UDA113" s="845"/>
      <c r="UDB113" s="853"/>
      <c r="UDC113" s="853"/>
      <c r="UDD113" s="964"/>
      <c r="UDE113" s="845"/>
      <c r="UDF113" s="853"/>
      <c r="UDG113" s="853"/>
      <c r="UDH113" s="964"/>
      <c r="UDI113" s="845"/>
      <c r="UDJ113" s="853"/>
      <c r="UDK113" s="853"/>
      <c r="UDL113" s="964"/>
      <c r="UDM113" s="845"/>
      <c r="UDN113" s="853"/>
      <c r="UDO113" s="853"/>
      <c r="UDP113" s="964"/>
      <c r="UDQ113" s="845"/>
      <c r="UDR113" s="853"/>
      <c r="UDS113" s="853"/>
      <c r="UDT113" s="964"/>
      <c r="UDU113" s="845"/>
      <c r="UDV113" s="853"/>
      <c r="UDW113" s="853"/>
      <c r="UDX113" s="964"/>
      <c r="UDY113" s="845"/>
      <c r="UDZ113" s="853"/>
      <c r="UEA113" s="853"/>
      <c r="UEB113" s="964"/>
      <c r="UEC113" s="845"/>
      <c r="UED113" s="853"/>
      <c r="UEE113" s="853"/>
      <c r="UEF113" s="964"/>
      <c r="UEG113" s="845"/>
      <c r="UEH113" s="853"/>
      <c r="UEI113" s="853"/>
      <c r="UEJ113" s="964"/>
      <c r="UEK113" s="845"/>
      <c r="UEL113" s="853"/>
      <c r="UEM113" s="853"/>
      <c r="UEN113" s="964"/>
      <c r="UEO113" s="845"/>
      <c r="UEP113" s="853"/>
      <c r="UEQ113" s="853"/>
      <c r="UER113" s="964"/>
      <c r="UES113" s="845"/>
      <c r="UET113" s="853"/>
      <c r="UEU113" s="853"/>
      <c r="UEV113" s="964"/>
      <c r="UEW113" s="845"/>
      <c r="UEX113" s="853"/>
      <c r="UEY113" s="853"/>
      <c r="UEZ113" s="964"/>
      <c r="UFA113" s="845"/>
      <c r="UFB113" s="853"/>
      <c r="UFC113" s="853"/>
      <c r="UFD113" s="964"/>
      <c r="UFE113" s="845"/>
      <c r="UFF113" s="853"/>
      <c r="UFG113" s="853"/>
      <c r="UFH113" s="964"/>
      <c r="UFI113" s="845"/>
      <c r="UFJ113" s="853"/>
      <c r="UFK113" s="853"/>
      <c r="UFL113" s="964"/>
      <c r="UFM113" s="845"/>
      <c r="UFN113" s="853"/>
      <c r="UFO113" s="853"/>
      <c r="UFP113" s="964"/>
      <c r="UFQ113" s="845"/>
      <c r="UFR113" s="853"/>
      <c r="UFS113" s="853"/>
      <c r="UFT113" s="964"/>
      <c r="UFU113" s="845"/>
      <c r="UFV113" s="853"/>
      <c r="UFW113" s="853"/>
      <c r="UFX113" s="964"/>
      <c r="UFY113" s="845"/>
      <c r="UFZ113" s="853"/>
      <c r="UGA113" s="853"/>
      <c r="UGB113" s="964"/>
      <c r="UGC113" s="845"/>
      <c r="UGD113" s="853"/>
      <c r="UGE113" s="853"/>
      <c r="UGF113" s="964"/>
      <c r="UGG113" s="845"/>
      <c r="UGH113" s="853"/>
      <c r="UGI113" s="853"/>
      <c r="UGJ113" s="964"/>
      <c r="UGK113" s="845"/>
      <c r="UGL113" s="853"/>
      <c r="UGM113" s="853"/>
      <c r="UGN113" s="964"/>
      <c r="UGO113" s="845"/>
      <c r="UGP113" s="853"/>
      <c r="UGQ113" s="853"/>
      <c r="UGR113" s="964"/>
      <c r="UGS113" s="845"/>
      <c r="UGT113" s="853"/>
      <c r="UGU113" s="853"/>
      <c r="UGV113" s="964"/>
      <c r="UGW113" s="845"/>
      <c r="UGX113" s="853"/>
      <c r="UGY113" s="853"/>
      <c r="UGZ113" s="964"/>
      <c r="UHA113" s="845"/>
      <c r="UHB113" s="853"/>
      <c r="UHC113" s="853"/>
      <c r="UHD113" s="964"/>
      <c r="UHE113" s="845"/>
      <c r="UHF113" s="853"/>
      <c r="UHG113" s="853"/>
      <c r="UHH113" s="964"/>
      <c r="UHI113" s="845"/>
      <c r="UHJ113" s="853"/>
      <c r="UHK113" s="853"/>
      <c r="UHL113" s="964"/>
      <c r="UHM113" s="845"/>
      <c r="UHN113" s="853"/>
      <c r="UHO113" s="853"/>
      <c r="UHP113" s="964"/>
      <c r="UHQ113" s="845"/>
      <c r="UHR113" s="853"/>
      <c r="UHS113" s="853"/>
      <c r="UHT113" s="964"/>
      <c r="UHU113" s="845"/>
      <c r="UHV113" s="853"/>
      <c r="UHW113" s="853"/>
      <c r="UHX113" s="964"/>
      <c r="UHY113" s="845"/>
      <c r="UHZ113" s="853"/>
      <c r="UIA113" s="853"/>
      <c r="UIB113" s="964"/>
      <c r="UIC113" s="845"/>
      <c r="UID113" s="853"/>
      <c r="UIE113" s="853"/>
      <c r="UIF113" s="964"/>
      <c r="UIG113" s="845"/>
      <c r="UIH113" s="853"/>
      <c r="UII113" s="853"/>
      <c r="UIJ113" s="964"/>
      <c r="UIK113" s="845"/>
      <c r="UIL113" s="853"/>
      <c r="UIM113" s="853"/>
      <c r="UIN113" s="964"/>
      <c r="UIO113" s="845"/>
      <c r="UIP113" s="853"/>
      <c r="UIQ113" s="853"/>
      <c r="UIR113" s="964"/>
      <c r="UIS113" s="845"/>
      <c r="UIT113" s="853"/>
      <c r="UIU113" s="853"/>
      <c r="UIV113" s="964"/>
      <c r="UIW113" s="845"/>
      <c r="UIX113" s="853"/>
      <c r="UIY113" s="853"/>
      <c r="UIZ113" s="964"/>
      <c r="UJA113" s="845"/>
      <c r="UJB113" s="853"/>
      <c r="UJC113" s="853"/>
      <c r="UJD113" s="964"/>
      <c r="UJE113" s="845"/>
      <c r="UJF113" s="853"/>
      <c r="UJG113" s="853"/>
      <c r="UJH113" s="964"/>
      <c r="UJI113" s="845"/>
      <c r="UJJ113" s="853"/>
      <c r="UJK113" s="853"/>
      <c r="UJL113" s="964"/>
      <c r="UJM113" s="845"/>
      <c r="UJN113" s="853"/>
      <c r="UJO113" s="853"/>
      <c r="UJP113" s="964"/>
      <c r="UJQ113" s="845"/>
      <c r="UJR113" s="853"/>
      <c r="UJS113" s="853"/>
      <c r="UJT113" s="964"/>
      <c r="UJU113" s="845"/>
      <c r="UJV113" s="853"/>
      <c r="UJW113" s="853"/>
      <c r="UJX113" s="964"/>
      <c r="UJY113" s="845"/>
      <c r="UJZ113" s="853"/>
      <c r="UKA113" s="853"/>
      <c r="UKB113" s="964"/>
      <c r="UKC113" s="845"/>
      <c r="UKD113" s="853"/>
      <c r="UKE113" s="853"/>
      <c r="UKF113" s="964"/>
      <c r="UKG113" s="845"/>
      <c r="UKH113" s="853"/>
      <c r="UKI113" s="853"/>
      <c r="UKJ113" s="964"/>
      <c r="UKK113" s="845"/>
      <c r="UKL113" s="853"/>
      <c r="UKM113" s="853"/>
      <c r="UKN113" s="964"/>
      <c r="UKO113" s="845"/>
      <c r="UKP113" s="853"/>
      <c r="UKQ113" s="853"/>
      <c r="UKR113" s="964"/>
      <c r="UKS113" s="845"/>
      <c r="UKT113" s="853"/>
      <c r="UKU113" s="853"/>
      <c r="UKV113" s="964"/>
      <c r="UKW113" s="845"/>
      <c r="UKX113" s="853"/>
      <c r="UKY113" s="853"/>
      <c r="UKZ113" s="964"/>
      <c r="ULA113" s="845"/>
      <c r="ULB113" s="853"/>
      <c r="ULC113" s="853"/>
      <c r="ULD113" s="964"/>
      <c r="ULE113" s="845"/>
      <c r="ULF113" s="853"/>
      <c r="ULG113" s="853"/>
      <c r="ULH113" s="964"/>
      <c r="ULI113" s="845"/>
      <c r="ULJ113" s="853"/>
      <c r="ULK113" s="853"/>
      <c r="ULL113" s="964"/>
      <c r="ULM113" s="845"/>
      <c r="ULN113" s="853"/>
      <c r="ULO113" s="853"/>
      <c r="ULP113" s="964"/>
      <c r="ULQ113" s="845"/>
      <c r="ULR113" s="853"/>
      <c r="ULS113" s="853"/>
      <c r="ULT113" s="964"/>
      <c r="ULU113" s="845"/>
      <c r="ULV113" s="853"/>
      <c r="ULW113" s="853"/>
      <c r="ULX113" s="964"/>
      <c r="ULY113" s="845"/>
      <c r="ULZ113" s="853"/>
      <c r="UMA113" s="853"/>
      <c r="UMB113" s="964"/>
      <c r="UMC113" s="845"/>
      <c r="UMD113" s="853"/>
      <c r="UME113" s="853"/>
      <c r="UMF113" s="964"/>
      <c r="UMG113" s="845"/>
      <c r="UMH113" s="853"/>
      <c r="UMI113" s="853"/>
      <c r="UMJ113" s="964"/>
      <c r="UMK113" s="845"/>
      <c r="UML113" s="853"/>
      <c r="UMM113" s="853"/>
      <c r="UMN113" s="964"/>
      <c r="UMO113" s="845"/>
      <c r="UMP113" s="853"/>
      <c r="UMQ113" s="853"/>
      <c r="UMR113" s="964"/>
      <c r="UMS113" s="845"/>
      <c r="UMT113" s="853"/>
      <c r="UMU113" s="853"/>
      <c r="UMV113" s="964"/>
      <c r="UMW113" s="845"/>
      <c r="UMX113" s="853"/>
      <c r="UMY113" s="853"/>
      <c r="UMZ113" s="964"/>
      <c r="UNA113" s="845"/>
      <c r="UNB113" s="853"/>
      <c r="UNC113" s="853"/>
      <c r="UND113" s="964"/>
      <c r="UNE113" s="845"/>
      <c r="UNF113" s="853"/>
      <c r="UNG113" s="853"/>
      <c r="UNH113" s="964"/>
      <c r="UNI113" s="845"/>
      <c r="UNJ113" s="853"/>
      <c r="UNK113" s="853"/>
      <c r="UNL113" s="964"/>
      <c r="UNM113" s="845"/>
      <c r="UNN113" s="853"/>
      <c r="UNO113" s="853"/>
      <c r="UNP113" s="964"/>
      <c r="UNQ113" s="845"/>
      <c r="UNR113" s="853"/>
      <c r="UNS113" s="853"/>
      <c r="UNT113" s="964"/>
      <c r="UNU113" s="845"/>
      <c r="UNV113" s="853"/>
      <c r="UNW113" s="853"/>
      <c r="UNX113" s="964"/>
      <c r="UNY113" s="845"/>
      <c r="UNZ113" s="853"/>
      <c r="UOA113" s="853"/>
      <c r="UOB113" s="964"/>
      <c r="UOC113" s="845"/>
      <c r="UOD113" s="853"/>
      <c r="UOE113" s="853"/>
      <c r="UOF113" s="964"/>
      <c r="UOG113" s="845"/>
      <c r="UOH113" s="853"/>
      <c r="UOI113" s="853"/>
      <c r="UOJ113" s="964"/>
      <c r="UOK113" s="845"/>
      <c r="UOL113" s="853"/>
      <c r="UOM113" s="853"/>
      <c r="UON113" s="964"/>
      <c r="UOO113" s="845"/>
      <c r="UOP113" s="853"/>
      <c r="UOQ113" s="853"/>
      <c r="UOR113" s="964"/>
      <c r="UOS113" s="845"/>
      <c r="UOT113" s="853"/>
      <c r="UOU113" s="853"/>
      <c r="UOV113" s="964"/>
      <c r="UOW113" s="845"/>
      <c r="UOX113" s="853"/>
      <c r="UOY113" s="853"/>
      <c r="UOZ113" s="964"/>
      <c r="UPA113" s="845"/>
      <c r="UPB113" s="853"/>
      <c r="UPC113" s="853"/>
      <c r="UPD113" s="964"/>
      <c r="UPE113" s="845"/>
      <c r="UPF113" s="853"/>
      <c r="UPG113" s="853"/>
      <c r="UPH113" s="964"/>
      <c r="UPI113" s="845"/>
      <c r="UPJ113" s="853"/>
      <c r="UPK113" s="853"/>
      <c r="UPL113" s="964"/>
      <c r="UPM113" s="845"/>
      <c r="UPN113" s="853"/>
      <c r="UPO113" s="853"/>
      <c r="UPP113" s="964"/>
      <c r="UPQ113" s="845"/>
      <c r="UPR113" s="853"/>
      <c r="UPS113" s="853"/>
      <c r="UPT113" s="964"/>
      <c r="UPU113" s="845"/>
      <c r="UPV113" s="853"/>
      <c r="UPW113" s="853"/>
      <c r="UPX113" s="964"/>
      <c r="UPY113" s="845"/>
      <c r="UPZ113" s="853"/>
      <c r="UQA113" s="853"/>
      <c r="UQB113" s="964"/>
      <c r="UQC113" s="845"/>
      <c r="UQD113" s="853"/>
      <c r="UQE113" s="853"/>
      <c r="UQF113" s="964"/>
      <c r="UQG113" s="845"/>
      <c r="UQH113" s="853"/>
      <c r="UQI113" s="853"/>
      <c r="UQJ113" s="964"/>
      <c r="UQK113" s="845"/>
      <c r="UQL113" s="853"/>
      <c r="UQM113" s="853"/>
      <c r="UQN113" s="964"/>
      <c r="UQO113" s="845"/>
      <c r="UQP113" s="853"/>
      <c r="UQQ113" s="853"/>
      <c r="UQR113" s="964"/>
      <c r="UQS113" s="845"/>
      <c r="UQT113" s="853"/>
      <c r="UQU113" s="853"/>
      <c r="UQV113" s="964"/>
      <c r="UQW113" s="845"/>
      <c r="UQX113" s="853"/>
      <c r="UQY113" s="853"/>
      <c r="UQZ113" s="964"/>
      <c r="URA113" s="845"/>
      <c r="URB113" s="853"/>
      <c r="URC113" s="853"/>
      <c r="URD113" s="964"/>
      <c r="URE113" s="845"/>
      <c r="URF113" s="853"/>
      <c r="URG113" s="853"/>
      <c r="URH113" s="964"/>
      <c r="URI113" s="845"/>
      <c r="URJ113" s="853"/>
      <c r="URK113" s="853"/>
      <c r="URL113" s="964"/>
      <c r="URM113" s="845"/>
      <c r="URN113" s="853"/>
      <c r="URO113" s="853"/>
      <c r="URP113" s="964"/>
      <c r="URQ113" s="845"/>
      <c r="URR113" s="853"/>
      <c r="URS113" s="853"/>
      <c r="URT113" s="964"/>
      <c r="URU113" s="845"/>
      <c r="URV113" s="853"/>
      <c r="URW113" s="853"/>
      <c r="URX113" s="964"/>
      <c r="URY113" s="845"/>
      <c r="URZ113" s="853"/>
      <c r="USA113" s="853"/>
      <c r="USB113" s="964"/>
      <c r="USC113" s="845"/>
      <c r="USD113" s="853"/>
      <c r="USE113" s="853"/>
      <c r="USF113" s="964"/>
      <c r="USG113" s="845"/>
      <c r="USH113" s="853"/>
      <c r="USI113" s="853"/>
      <c r="USJ113" s="964"/>
      <c r="USK113" s="845"/>
      <c r="USL113" s="853"/>
      <c r="USM113" s="853"/>
      <c r="USN113" s="964"/>
      <c r="USO113" s="845"/>
      <c r="USP113" s="853"/>
      <c r="USQ113" s="853"/>
      <c r="USR113" s="964"/>
      <c r="USS113" s="845"/>
      <c r="UST113" s="853"/>
      <c r="USU113" s="853"/>
      <c r="USV113" s="964"/>
      <c r="USW113" s="845"/>
      <c r="USX113" s="853"/>
      <c r="USY113" s="853"/>
      <c r="USZ113" s="964"/>
      <c r="UTA113" s="845"/>
      <c r="UTB113" s="853"/>
      <c r="UTC113" s="853"/>
      <c r="UTD113" s="964"/>
      <c r="UTE113" s="845"/>
      <c r="UTF113" s="853"/>
      <c r="UTG113" s="853"/>
      <c r="UTH113" s="964"/>
      <c r="UTI113" s="845"/>
      <c r="UTJ113" s="853"/>
      <c r="UTK113" s="853"/>
      <c r="UTL113" s="964"/>
      <c r="UTM113" s="845"/>
      <c r="UTN113" s="853"/>
      <c r="UTO113" s="853"/>
      <c r="UTP113" s="964"/>
      <c r="UTQ113" s="845"/>
      <c r="UTR113" s="853"/>
      <c r="UTS113" s="853"/>
      <c r="UTT113" s="964"/>
      <c r="UTU113" s="845"/>
      <c r="UTV113" s="853"/>
      <c r="UTW113" s="853"/>
      <c r="UTX113" s="964"/>
      <c r="UTY113" s="845"/>
      <c r="UTZ113" s="853"/>
      <c r="UUA113" s="853"/>
      <c r="UUB113" s="964"/>
      <c r="UUC113" s="845"/>
      <c r="UUD113" s="853"/>
      <c r="UUE113" s="853"/>
      <c r="UUF113" s="964"/>
      <c r="UUG113" s="845"/>
      <c r="UUH113" s="853"/>
      <c r="UUI113" s="853"/>
      <c r="UUJ113" s="964"/>
      <c r="UUK113" s="845"/>
      <c r="UUL113" s="853"/>
      <c r="UUM113" s="853"/>
      <c r="UUN113" s="964"/>
      <c r="UUO113" s="845"/>
      <c r="UUP113" s="853"/>
      <c r="UUQ113" s="853"/>
      <c r="UUR113" s="964"/>
      <c r="UUS113" s="845"/>
      <c r="UUT113" s="853"/>
      <c r="UUU113" s="853"/>
      <c r="UUV113" s="964"/>
      <c r="UUW113" s="845"/>
      <c r="UUX113" s="853"/>
      <c r="UUY113" s="853"/>
      <c r="UUZ113" s="964"/>
      <c r="UVA113" s="845"/>
      <c r="UVB113" s="853"/>
      <c r="UVC113" s="853"/>
      <c r="UVD113" s="964"/>
      <c r="UVE113" s="845"/>
      <c r="UVF113" s="853"/>
      <c r="UVG113" s="853"/>
      <c r="UVH113" s="964"/>
      <c r="UVI113" s="845"/>
      <c r="UVJ113" s="853"/>
      <c r="UVK113" s="853"/>
      <c r="UVL113" s="964"/>
      <c r="UVM113" s="845"/>
      <c r="UVN113" s="853"/>
      <c r="UVO113" s="853"/>
      <c r="UVP113" s="964"/>
      <c r="UVQ113" s="845"/>
      <c r="UVR113" s="853"/>
      <c r="UVS113" s="853"/>
      <c r="UVT113" s="964"/>
      <c r="UVU113" s="845"/>
      <c r="UVV113" s="853"/>
      <c r="UVW113" s="853"/>
      <c r="UVX113" s="964"/>
      <c r="UVY113" s="845"/>
      <c r="UVZ113" s="853"/>
      <c r="UWA113" s="853"/>
      <c r="UWB113" s="964"/>
      <c r="UWC113" s="845"/>
      <c r="UWD113" s="853"/>
      <c r="UWE113" s="853"/>
      <c r="UWF113" s="964"/>
      <c r="UWG113" s="845"/>
      <c r="UWH113" s="853"/>
      <c r="UWI113" s="853"/>
      <c r="UWJ113" s="964"/>
      <c r="UWK113" s="845"/>
      <c r="UWL113" s="853"/>
      <c r="UWM113" s="853"/>
      <c r="UWN113" s="964"/>
      <c r="UWO113" s="845"/>
      <c r="UWP113" s="853"/>
      <c r="UWQ113" s="853"/>
      <c r="UWR113" s="964"/>
      <c r="UWS113" s="845"/>
      <c r="UWT113" s="853"/>
      <c r="UWU113" s="853"/>
      <c r="UWV113" s="964"/>
      <c r="UWW113" s="845"/>
      <c r="UWX113" s="853"/>
      <c r="UWY113" s="853"/>
      <c r="UWZ113" s="964"/>
      <c r="UXA113" s="845"/>
      <c r="UXB113" s="853"/>
      <c r="UXC113" s="853"/>
      <c r="UXD113" s="964"/>
      <c r="UXE113" s="845"/>
      <c r="UXF113" s="853"/>
      <c r="UXG113" s="853"/>
      <c r="UXH113" s="964"/>
      <c r="UXI113" s="845"/>
      <c r="UXJ113" s="853"/>
      <c r="UXK113" s="853"/>
      <c r="UXL113" s="964"/>
      <c r="UXM113" s="845"/>
      <c r="UXN113" s="853"/>
      <c r="UXO113" s="853"/>
      <c r="UXP113" s="964"/>
      <c r="UXQ113" s="845"/>
      <c r="UXR113" s="853"/>
      <c r="UXS113" s="853"/>
      <c r="UXT113" s="964"/>
      <c r="UXU113" s="845"/>
      <c r="UXV113" s="853"/>
      <c r="UXW113" s="853"/>
      <c r="UXX113" s="964"/>
      <c r="UXY113" s="845"/>
      <c r="UXZ113" s="853"/>
      <c r="UYA113" s="853"/>
      <c r="UYB113" s="964"/>
      <c r="UYC113" s="845"/>
      <c r="UYD113" s="853"/>
      <c r="UYE113" s="853"/>
      <c r="UYF113" s="964"/>
      <c r="UYG113" s="845"/>
      <c r="UYH113" s="853"/>
      <c r="UYI113" s="853"/>
      <c r="UYJ113" s="964"/>
      <c r="UYK113" s="845"/>
      <c r="UYL113" s="853"/>
      <c r="UYM113" s="853"/>
      <c r="UYN113" s="964"/>
      <c r="UYO113" s="845"/>
      <c r="UYP113" s="853"/>
      <c r="UYQ113" s="853"/>
      <c r="UYR113" s="964"/>
      <c r="UYS113" s="845"/>
      <c r="UYT113" s="853"/>
      <c r="UYU113" s="853"/>
      <c r="UYV113" s="964"/>
      <c r="UYW113" s="845"/>
      <c r="UYX113" s="853"/>
      <c r="UYY113" s="853"/>
      <c r="UYZ113" s="964"/>
      <c r="UZA113" s="845"/>
      <c r="UZB113" s="853"/>
      <c r="UZC113" s="853"/>
      <c r="UZD113" s="964"/>
      <c r="UZE113" s="845"/>
      <c r="UZF113" s="853"/>
      <c r="UZG113" s="853"/>
      <c r="UZH113" s="964"/>
      <c r="UZI113" s="845"/>
      <c r="UZJ113" s="853"/>
      <c r="UZK113" s="853"/>
      <c r="UZL113" s="964"/>
      <c r="UZM113" s="845"/>
      <c r="UZN113" s="853"/>
      <c r="UZO113" s="853"/>
      <c r="UZP113" s="964"/>
      <c r="UZQ113" s="845"/>
      <c r="UZR113" s="853"/>
      <c r="UZS113" s="853"/>
      <c r="UZT113" s="964"/>
      <c r="UZU113" s="845"/>
      <c r="UZV113" s="853"/>
      <c r="UZW113" s="853"/>
      <c r="UZX113" s="964"/>
      <c r="UZY113" s="845"/>
      <c r="UZZ113" s="853"/>
      <c r="VAA113" s="853"/>
      <c r="VAB113" s="964"/>
      <c r="VAC113" s="845"/>
      <c r="VAD113" s="853"/>
      <c r="VAE113" s="853"/>
      <c r="VAF113" s="964"/>
      <c r="VAG113" s="845"/>
      <c r="VAH113" s="853"/>
      <c r="VAI113" s="853"/>
      <c r="VAJ113" s="964"/>
      <c r="VAK113" s="845"/>
      <c r="VAL113" s="853"/>
      <c r="VAM113" s="853"/>
      <c r="VAN113" s="964"/>
      <c r="VAO113" s="845"/>
      <c r="VAP113" s="853"/>
      <c r="VAQ113" s="853"/>
      <c r="VAR113" s="964"/>
      <c r="VAS113" s="845"/>
      <c r="VAT113" s="853"/>
      <c r="VAU113" s="853"/>
      <c r="VAV113" s="964"/>
      <c r="VAW113" s="845"/>
      <c r="VAX113" s="853"/>
      <c r="VAY113" s="853"/>
      <c r="VAZ113" s="964"/>
      <c r="VBA113" s="845"/>
      <c r="VBB113" s="853"/>
      <c r="VBC113" s="853"/>
      <c r="VBD113" s="964"/>
      <c r="VBE113" s="845"/>
      <c r="VBF113" s="853"/>
      <c r="VBG113" s="853"/>
      <c r="VBH113" s="964"/>
      <c r="VBI113" s="845"/>
      <c r="VBJ113" s="853"/>
      <c r="VBK113" s="853"/>
      <c r="VBL113" s="964"/>
      <c r="VBM113" s="845"/>
      <c r="VBN113" s="853"/>
      <c r="VBO113" s="853"/>
      <c r="VBP113" s="964"/>
      <c r="VBQ113" s="845"/>
      <c r="VBR113" s="853"/>
      <c r="VBS113" s="853"/>
      <c r="VBT113" s="964"/>
      <c r="VBU113" s="845"/>
      <c r="VBV113" s="853"/>
      <c r="VBW113" s="853"/>
      <c r="VBX113" s="964"/>
      <c r="VBY113" s="845"/>
      <c r="VBZ113" s="853"/>
      <c r="VCA113" s="853"/>
      <c r="VCB113" s="964"/>
      <c r="VCC113" s="845"/>
      <c r="VCD113" s="853"/>
      <c r="VCE113" s="853"/>
      <c r="VCF113" s="964"/>
      <c r="VCG113" s="845"/>
      <c r="VCH113" s="853"/>
      <c r="VCI113" s="853"/>
      <c r="VCJ113" s="964"/>
      <c r="VCK113" s="845"/>
      <c r="VCL113" s="853"/>
      <c r="VCM113" s="853"/>
      <c r="VCN113" s="964"/>
      <c r="VCO113" s="845"/>
      <c r="VCP113" s="853"/>
      <c r="VCQ113" s="853"/>
      <c r="VCR113" s="964"/>
      <c r="VCS113" s="845"/>
      <c r="VCT113" s="853"/>
      <c r="VCU113" s="853"/>
      <c r="VCV113" s="964"/>
      <c r="VCW113" s="845"/>
      <c r="VCX113" s="853"/>
      <c r="VCY113" s="853"/>
      <c r="VCZ113" s="964"/>
      <c r="VDA113" s="845"/>
      <c r="VDB113" s="853"/>
      <c r="VDC113" s="853"/>
      <c r="VDD113" s="964"/>
      <c r="VDE113" s="845"/>
      <c r="VDF113" s="853"/>
      <c r="VDG113" s="853"/>
      <c r="VDH113" s="964"/>
      <c r="VDI113" s="845"/>
      <c r="VDJ113" s="853"/>
      <c r="VDK113" s="853"/>
      <c r="VDL113" s="964"/>
      <c r="VDM113" s="845"/>
      <c r="VDN113" s="853"/>
      <c r="VDO113" s="853"/>
      <c r="VDP113" s="964"/>
      <c r="VDQ113" s="845"/>
      <c r="VDR113" s="853"/>
      <c r="VDS113" s="853"/>
      <c r="VDT113" s="964"/>
      <c r="VDU113" s="845"/>
      <c r="VDV113" s="853"/>
      <c r="VDW113" s="853"/>
      <c r="VDX113" s="964"/>
      <c r="VDY113" s="845"/>
      <c r="VDZ113" s="853"/>
      <c r="VEA113" s="853"/>
      <c r="VEB113" s="964"/>
      <c r="VEC113" s="845"/>
      <c r="VED113" s="853"/>
      <c r="VEE113" s="853"/>
      <c r="VEF113" s="964"/>
      <c r="VEG113" s="845"/>
      <c r="VEH113" s="853"/>
      <c r="VEI113" s="853"/>
      <c r="VEJ113" s="964"/>
      <c r="VEK113" s="845"/>
      <c r="VEL113" s="853"/>
      <c r="VEM113" s="853"/>
      <c r="VEN113" s="964"/>
      <c r="VEO113" s="845"/>
      <c r="VEP113" s="853"/>
      <c r="VEQ113" s="853"/>
      <c r="VER113" s="964"/>
      <c r="VES113" s="845"/>
      <c r="VET113" s="853"/>
      <c r="VEU113" s="853"/>
      <c r="VEV113" s="964"/>
      <c r="VEW113" s="845"/>
      <c r="VEX113" s="853"/>
      <c r="VEY113" s="853"/>
      <c r="VEZ113" s="964"/>
      <c r="VFA113" s="845"/>
      <c r="VFB113" s="853"/>
      <c r="VFC113" s="853"/>
      <c r="VFD113" s="964"/>
      <c r="VFE113" s="845"/>
      <c r="VFF113" s="853"/>
      <c r="VFG113" s="853"/>
      <c r="VFH113" s="964"/>
      <c r="VFI113" s="845"/>
      <c r="VFJ113" s="853"/>
      <c r="VFK113" s="853"/>
      <c r="VFL113" s="964"/>
      <c r="VFM113" s="845"/>
      <c r="VFN113" s="853"/>
      <c r="VFO113" s="853"/>
      <c r="VFP113" s="964"/>
      <c r="VFQ113" s="845"/>
      <c r="VFR113" s="853"/>
      <c r="VFS113" s="853"/>
      <c r="VFT113" s="964"/>
      <c r="VFU113" s="845"/>
      <c r="VFV113" s="853"/>
      <c r="VFW113" s="853"/>
      <c r="VFX113" s="964"/>
      <c r="VFY113" s="845"/>
      <c r="VFZ113" s="853"/>
      <c r="VGA113" s="853"/>
      <c r="VGB113" s="964"/>
      <c r="VGC113" s="845"/>
      <c r="VGD113" s="853"/>
      <c r="VGE113" s="853"/>
      <c r="VGF113" s="964"/>
      <c r="VGG113" s="845"/>
      <c r="VGH113" s="853"/>
      <c r="VGI113" s="853"/>
      <c r="VGJ113" s="964"/>
      <c r="VGK113" s="845"/>
      <c r="VGL113" s="853"/>
      <c r="VGM113" s="853"/>
      <c r="VGN113" s="964"/>
      <c r="VGO113" s="845"/>
      <c r="VGP113" s="853"/>
      <c r="VGQ113" s="853"/>
      <c r="VGR113" s="964"/>
      <c r="VGS113" s="845"/>
      <c r="VGT113" s="853"/>
      <c r="VGU113" s="853"/>
      <c r="VGV113" s="964"/>
      <c r="VGW113" s="845"/>
      <c r="VGX113" s="853"/>
      <c r="VGY113" s="853"/>
      <c r="VGZ113" s="964"/>
      <c r="VHA113" s="845"/>
      <c r="VHB113" s="853"/>
      <c r="VHC113" s="853"/>
      <c r="VHD113" s="964"/>
      <c r="VHE113" s="845"/>
      <c r="VHF113" s="853"/>
      <c r="VHG113" s="853"/>
      <c r="VHH113" s="964"/>
      <c r="VHI113" s="845"/>
      <c r="VHJ113" s="853"/>
      <c r="VHK113" s="853"/>
      <c r="VHL113" s="964"/>
      <c r="VHM113" s="845"/>
      <c r="VHN113" s="853"/>
      <c r="VHO113" s="853"/>
      <c r="VHP113" s="964"/>
      <c r="VHQ113" s="845"/>
      <c r="VHR113" s="853"/>
      <c r="VHS113" s="853"/>
      <c r="VHT113" s="964"/>
      <c r="VHU113" s="845"/>
      <c r="VHV113" s="853"/>
      <c r="VHW113" s="853"/>
      <c r="VHX113" s="964"/>
      <c r="VHY113" s="845"/>
      <c r="VHZ113" s="853"/>
      <c r="VIA113" s="853"/>
      <c r="VIB113" s="964"/>
      <c r="VIC113" s="845"/>
      <c r="VID113" s="853"/>
      <c r="VIE113" s="853"/>
      <c r="VIF113" s="964"/>
      <c r="VIG113" s="845"/>
      <c r="VIH113" s="853"/>
      <c r="VII113" s="853"/>
      <c r="VIJ113" s="964"/>
      <c r="VIK113" s="845"/>
      <c r="VIL113" s="853"/>
      <c r="VIM113" s="853"/>
      <c r="VIN113" s="964"/>
      <c r="VIO113" s="845"/>
      <c r="VIP113" s="853"/>
      <c r="VIQ113" s="853"/>
      <c r="VIR113" s="964"/>
      <c r="VIS113" s="845"/>
      <c r="VIT113" s="853"/>
      <c r="VIU113" s="853"/>
      <c r="VIV113" s="964"/>
      <c r="VIW113" s="845"/>
      <c r="VIX113" s="853"/>
      <c r="VIY113" s="853"/>
      <c r="VIZ113" s="964"/>
      <c r="VJA113" s="845"/>
      <c r="VJB113" s="853"/>
      <c r="VJC113" s="853"/>
      <c r="VJD113" s="964"/>
      <c r="VJE113" s="845"/>
      <c r="VJF113" s="853"/>
      <c r="VJG113" s="853"/>
      <c r="VJH113" s="964"/>
      <c r="VJI113" s="845"/>
      <c r="VJJ113" s="853"/>
      <c r="VJK113" s="853"/>
      <c r="VJL113" s="964"/>
      <c r="VJM113" s="845"/>
      <c r="VJN113" s="853"/>
      <c r="VJO113" s="853"/>
      <c r="VJP113" s="964"/>
      <c r="VJQ113" s="845"/>
      <c r="VJR113" s="853"/>
      <c r="VJS113" s="853"/>
      <c r="VJT113" s="964"/>
      <c r="VJU113" s="845"/>
      <c r="VJV113" s="853"/>
      <c r="VJW113" s="853"/>
      <c r="VJX113" s="964"/>
      <c r="VJY113" s="845"/>
      <c r="VJZ113" s="853"/>
      <c r="VKA113" s="853"/>
      <c r="VKB113" s="964"/>
      <c r="VKC113" s="845"/>
      <c r="VKD113" s="853"/>
      <c r="VKE113" s="853"/>
      <c r="VKF113" s="964"/>
      <c r="VKG113" s="845"/>
      <c r="VKH113" s="853"/>
      <c r="VKI113" s="853"/>
      <c r="VKJ113" s="964"/>
      <c r="VKK113" s="845"/>
      <c r="VKL113" s="853"/>
      <c r="VKM113" s="853"/>
      <c r="VKN113" s="964"/>
      <c r="VKO113" s="845"/>
      <c r="VKP113" s="853"/>
      <c r="VKQ113" s="853"/>
      <c r="VKR113" s="964"/>
      <c r="VKS113" s="845"/>
      <c r="VKT113" s="853"/>
      <c r="VKU113" s="853"/>
      <c r="VKV113" s="964"/>
      <c r="VKW113" s="845"/>
      <c r="VKX113" s="853"/>
      <c r="VKY113" s="853"/>
      <c r="VKZ113" s="964"/>
      <c r="VLA113" s="845"/>
      <c r="VLB113" s="853"/>
      <c r="VLC113" s="853"/>
      <c r="VLD113" s="964"/>
      <c r="VLE113" s="845"/>
      <c r="VLF113" s="853"/>
      <c r="VLG113" s="853"/>
      <c r="VLH113" s="964"/>
      <c r="VLI113" s="845"/>
      <c r="VLJ113" s="853"/>
      <c r="VLK113" s="853"/>
      <c r="VLL113" s="964"/>
      <c r="VLM113" s="845"/>
      <c r="VLN113" s="853"/>
      <c r="VLO113" s="853"/>
      <c r="VLP113" s="964"/>
      <c r="VLQ113" s="845"/>
      <c r="VLR113" s="853"/>
      <c r="VLS113" s="853"/>
      <c r="VLT113" s="964"/>
      <c r="VLU113" s="845"/>
      <c r="VLV113" s="853"/>
      <c r="VLW113" s="853"/>
      <c r="VLX113" s="964"/>
      <c r="VLY113" s="845"/>
      <c r="VLZ113" s="853"/>
      <c r="VMA113" s="853"/>
      <c r="VMB113" s="964"/>
      <c r="VMC113" s="845"/>
      <c r="VMD113" s="853"/>
      <c r="VME113" s="853"/>
      <c r="VMF113" s="964"/>
      <c r="VMG113" s="845"/>
      <c r="VMH113" s="853"/>
      <c r="VMI113" s="853"/>
      <c r="VMJ113" s="964"/>
      <c r="VMK113" s="845"/>
      <c r="VML113" s="853"/>
      <c r="VMM113" s="853"/>
      <c r="VMN113" s="964"/>
      <c r="VMO113" s="845"/>
      <c r="VMP113" s="853"/>
      <c r="VMQ113" s="853"/>
      <c r="VMR113" s="964"/>
      <c r="VMS113" s="845"/>
      <c r="VMT113" s="853"/>
      <c r="VMU113" s="853"/>
      <c r="VMV113" s="964"/>
      <c r="VMW113" s="845"/>
      <c r="VMX113" s="853"/>
      <c r="VMY113" s="853"/>
      <c r="VMZ113" s="964"/>
      <c r="VNA113" s="845"/>
      <c r="VNB113" s="853"/>
      <c r="VNC113" s="853"/>
      <c r="VND113" s="964"/>
      <c r="VNE113" s="845"/>
      <c r="VNF113" s="853"/>
      <c r="VNG113" s="853"/>
      <c r="VNH113" s="964"/>
      <c r="VNI113" s="845"/>
      <c r="VNJ113" s="853"/>
      <c r="VNK113" s="853"/>
      <c r="VNL113" s="964"/>
      <c r="VNM113" s="845"/>
      <c r="VNN113" s="853"/>
      <c r="VNO113" s="853"/>
      <c r="VNP113" s="964"/>
      <c r="VNQ113" s="845"/>
      <c r="VNR113" s="853"/>
      <c r="VNS113" s="853"/>
      <c r="VNT113" s="964"/>
      <c r="VNU113" s="845"/>
      <c r="VNV113" s="853"/>
      <c r="VNW113" s="853"/>
      <c r="VNX113" s="964"/>
      <c r="VNY113" s="845"/>
      <c r="VNZ113" s="853"/>
      <c r="VOA113" s="853"/>
      <c r="VOB113" s="964"/>
      <c r="VOC113" s="845"/>
      <c r="VOD113" s="853"/>
      <c r="VOE113" s="853"/>
      <c r="VOF113" s="964"/>
      <c r="VOG113" s="845"/>
      <c r="VOH113" s="853"/>
      <c r="VOI113" s="853"/>
      <c r="VOJ113" s="964"/>
      <c r="VOK113" s="845"/>
      <c r="VOL113" s="853"/>
      <c r="VOM113" s="853"/>
      <c r="VON113" s="964"/>
      <c r="VOO113" s="845"/>
      <c r="VOP113" s="853"/>
      <c r="VOQ113" s="853"/>
      <c r="VOR113" s="964"/>
      <c r="VOS113" s="845"/>
      <c r="VOT113" s="853"/>
      <c r="VOU113" s="853"/>
      <c r="VOV113" s="964"/>
      <c r="VOW113" s="845"/>
      <c r="VOX113" s="853"/>
      <c r="VOY113" s="853"/>
      <c r="VOZ113" s="964"/>
      <c r="VPA113" s="845"/>
      <c r="VPB113" s="853"/>
      <c r="VPC113" s="853"/>
      <c r="VPD113" s="964"/>
      <c r="VPE113" s="845"/>
      <c r="VPF113" s="853"/>
      <c r="VPG113" s="853"/>
      <c r="VPH113" s="964"/>
      <c r="VPI113" s="845"/>
      <c r="VPJ113" s="853"/>
      <c r="VPK113" s="853"/>
      <c r="VPL113" s="964"/>
      <c r="VPM113" s="845"/>
      <c r="VPN113" s="853"/>
      <c r="VPO113" s="853"/>
      <c r="VPP113" s="964"/>
      <c r="VPQ113" s="845"/>
      <c r="VPR113" s="853"/>
      <c r="VPS113" s="853"/>
      <c r="VPT113" s="964"/>
      <c r="VPU113" s="845"/>
      <c r="VPV113" s="853"/>
      <c r="VPW113" s="853"/>
      <c r="VPX113" s="964"/>
      <c r="VPY113" s="845"/>
      <c r="VPZ113" s="853"/>
      <c r="VQA113" s="853"/>
      <c r="VQB113" s="964"/>
      <c r="VQC113" s="845"/>
      <c r="VQD113" s="853"/>
      <c r="VQE113" s="853"/>
      <c r="VQF113" s="964"/>
      <c r="VQG113" s="845"/>
      <c r="VQH113" s="853"/>
      <c r="VQI113" s="853"/>
      <c r="VQJ113" s="964"/>
      <c r="VQK113" s="845"/>
      <c r="VQL113" s="853"/>
      <c r="VQM113" s="853"/>
      <c r="VQN113" s="964"/>
      <c r="VQO113" s="845"/>
      <c r="VQP113" s="853"/>
      <c r="VQQ113" s="853"/>
      <c r="VQR113" s="964"/>
      <c r="VQS113" s="845"/>
      <c r="VQT113" s="853"/>
      <c r="VQU113" s="853"/>
      <c r="VQV113" s="964"/>
      <c r="VQW113" s="845"/>
      <c r="VQX113" s="853"/>
      <c r="VQY113" s="853"/>
      <c r="VQZ113" s="964"/>
      <c r="VRA113" s="845"/>
      <c r="VRB113" s="853"/>
      <c r="VRC113" s="853"/>
      <c r="VRD113" s="964"/>
      <c r="VRE113" s="845"/>
      <c r="VRF113" s="853"/>
      <c r="VRG113" s="853"/>
      <c r="VRH113" s="964"/>
      <c r="VRI113" s="845"/>
      <c r="VRJ113" s="853"/>
      <c r="VRK113" s="853"/>
      <c r="VRL113" s="964"/>
      <c r="VRM113" s="845"/>
      <c r="VRN113" s="853"/>
      <c r="VRO113" s="853"/>
      <c r="VRP113" s="964"/>
      <c r="VRQ113" s="845"/>
      <c r="VRR113" s="853"/>
      <c r="VRS113" s="853"/>
      <c r="VRT113" s="964"/>
      <c r="VRU113" s="845"/>
      <c r="VRV113" s="853"/>
      <c r="VRW113" s="853"/>
      <c r="VRX113" s="964"/>
      <c r="VRY113" s="845"/>
      <c r="VRZ113" s="853"/>
      <c r="VSA113" s="853"/>
      <c r="VSB113" s="964"/>
      <c r="VSC113" s="845"/>
      <c r="VSD113" s="853"/>
      <c r="VSE113" s="853"/>
      <c r="VSF113" s="964"/>
      <c r="VSG113" s="845"/>
      <c r="VSH113" s="853"/>
      <c r="VSI113" s="853"/>
      <c r="VSJ113" s="964"/>
      <c r="VSK113" s="845"/>
      <c r="VSL113" s="853"/>
      <c r="VSM113" s="853"/>
      <c r="VSN113" s="964"/>
      <c r="VSO113" s="845"/>
      <c r="VSP113" s="853"/>
      <c r="VSQ113" s="853"/>
      <c r="VSR113" s="964"/>
      <c r="VSS113" s="845"/>
      <c r="VST113" s="853"/>
      <c r="VSU113" s="853"/>
      <c r="VSV113" s="964"/>
      <c r="VSW113" s="845"/>
      <c r="VSX113" s="853"/>
      <c r="VSY113" s="853"/>
      <c r="VSZ113" s="964"/>
      <c r="VTA113" s="845"/>
      <c r="VTB113" s="853"/>
      <c r="VTC113" s="853"/>
      <c r="VTD113" s="964"/>
      <c r="VTE113" s="845"/>
      <c r="VTF113" s="853"/>
      <c r="VTG113" s="853"/>
      <c r="VTH113" s="964"/>
      <c r="VTI113" s="845"/>
      <c r="VTJ113" s="853"/>
      <c r="VTK113" s="853"/>
      <c r="VTL113" s="964"/>
      <c r="VTM113" s="845"/>
      <c r="VTN113" s="853"/>
      <c r="VTO113" s="853"/>
      <c r="VTP113" s="964"/>
      <c r="VTQ113" s="845"/>
      <c r="VTR113" s="853"/>
      <c r="VTS113" s="853"/>
      <c r="VTT113" s="964"/>
      <c r="VTU113" s="845"/>
      <c r="VTV113" s="853"/>
      <c r="VTW113" s="853"/>
      <c r="VTX113" s="964"/>
      <c r="VTY113" s="845"/>
      <c r="VTZ113" s="853"/>
      <c r="VUA113" s="853"/>
      <c r="VUB113" s="964"/>
      <c r="VUC113" s="845"/>
      <c r="VUD113" s="853"/>
      <c r="VUE113" s="853"/>
      <c r="VUF113" s="964"/>
      <c r="VUG113" s="845"/>
      <c r="VUH113" s="853"/>
      <c r="VUI113" s="853"/>
      <c r="VUJ113" s="964"/>
      <c r="VUK113" s="845"/>
      <c r="VUL113" s="853"/>
      <c r="VUM113" s="853"/>
      <c r="VUN113" s="964"/>
      <c r="VUO113" s="845"/>
      <c r="VUP113" s="853"/>
      <c r="VUQ113" s="853"/>
      <c r="VUR113" s="964"/>
      <c r="VUS113" s="845"/>
      <c r="VUT113" s="853"/>
      <c r="VUU113" s="853"/>
      <c r="VUV113" s="964"/>
      <c r="VUW113" s="845"/>
      <c r="VUX113" s="853"/>
      <c r="VUY113" s="853"/>
      <c r="VUZ113" s="964"/>
      <c r="VVA113" s="845"/>
      <c r="VVB113" s="853"/>
      <c r="VVC113" s="853"/>
      <c r="VVD113" s="964"/>
      <c r="VVE113" s="845"/>
      <c r="VVF113" s="853"/>
      <c r="VVG113" s="853"/>
      <c r="VVH113" s="964"/>
      <c r="VVI113" s="845"/>
      <c r="VVJ113" s="853"/>
      <c r="VVK113" s="853"/>
      <c r="VVL113" s="964"/>
      <c r="VVM113" s="845"/>
      <c r="VVN113" s="853"/>
      <c r="VVO113" s="853"/>
      <c r="VVP113" s="964"/>
      <c r="VVQ113" s="845"/>
      <c r="VVR113" s="853"/>
      <c r="VVS113" s="853"/>
      <c r="VVT113" s="964"/>
      <c r="VVU113" s="845"/>
      <c r="VVV113" s="853"/>
      <c r="VVW113" s="853"/>
      <c r="VVX113" s="964"/>
      <c r="VVY113" s="845"/>
      <c r="VVZ113" s="853"/>
      <c r="VWA113" s="853"/>
      <c r="VWB113" s="964"/>
      <c r="VWC113" s="845"/>
      <c r="VWD113" s="853"/>
      <c r="VWE113" s="853"/>
      <c r="VWF113" s="964"/>
      <c r="VWG113" s="845"/>
      <c r="VWH113" s="853"/>
      <c r="VWI113" s="853"/>
      <c r="VWJ113" s="964"/>
      <c r="VWK113" s="845"/>
      <c r="VWL113" s="853"/>
      <c r="VWM113" s="853"/>
      <c r="VWN113" s="964"/>
      <c r="VWO113" s="845"/>
      <c r="VWP113" s="853"/>
      <c r="VWQ113" s="853"/>
      <c r="VWR113" s="964"/>
      <c r="VWS113" s="845"/>
      <c r="VWT113" s="853"/>
      <c r="VWU113" s="853"/>
      <c r="VWV113" s="964"/>
      <c r="VWW113" s="845"/>
      <c r="VWX113" s="853"/>
      <c r="VWY113" s="853"/>
      <c r="VWZ113" s="964"/>
      <c r="VXA113" s="845"/>
      <c r="VXB113" s="853"/>
      <c r="VXC113" s="853"/>
      <c r="VXD113" s="964"/>
      <c r="VXE113" s="845"/>
      <c r="VXF113" s="853"/>
      <c r="VXG113" s="853"/>
      <c r="VXH113" s="964"/>
      <c r="VXI113" s="845"/>
      <c r="VXJ113" s="853"/>
      <c r="VXK113" s="853"/>
      <c r="VXL113" s="964"/>
      <c r="VXM113" s="845"/>
      <c r="VXN113" s="853"/>
      <c r="VXO113" s="853"/>
      <c r="VXP113" s="964"/>
      <c r="VXQ113" s="845"/>
      <c r="VXR113" s="853"/>
      <c r="VXS113" s="853"/>
      <c r="VXT113" s="964"/>
      <c r="VXU113" s="845"/>
      <c r="VXV113" s="853"/>
      <c r="VXW113" s="853"/>
      <c r="VXX113" s="964"/>
      <c r="VXY113" s="845"/>
      <c r="VXZ113" s="853"/>
      <c r="VYA113" s="853"/>
      <c r="VYB113" s="964"/>
      <c r="VYC113" s="845"/>
      <c r="VYD113" s="853"/>
      <c r="VYE113" s="853"/>
      <c r="VYF113" s="964"/>
      <c r="VYG113" s="845"/>
      <c r="VYH113" s="853"/>
      <c r="VYI113" s="853"/>
      <c r="VYJ113" s="964"/>
      <c r="VYK113" s="845"/>
      <c r="VYL113" s="853"/>
      <c r="VYM113" s="853"/>
      <c r="VYN113" s="964"/>
      <c r="VYO113" s="845"/>
      <c r="VYP113" s="853"/>
      <c r="VYQ113" s="853"/>
      <c r="VYR113" s="964"/>
      <c r="VYS113" s="845"/>
      <c r="VYT113" s="853"/>
      <c r="VYU113" s="853"/>
      <c r="VYV113" s="964"/>
      <c r="VYW113" s="845"/>
      <c r="VYX113" s="853"/>
      <c r="VYY113" s="853"/>
      <c r="VYZ113" s="964"/>
      <c r="VZA113" s="845"/>
      <c r="VZB113" s="853"/>
      <c r="VZC113" s="853"/>
      <c r="VZD113" s="964"/>
      <c r="VZE113" s="845"/>
      <c r="VZF113" s="853"/>
      <c r="VZG113" s="853"/>
      <c r="VZH113" s="964"/>
      <c r="VZI113" s="845"/>
      <c r="VZJ113" s="853"/>
      <c r="VZK113" s="853"/>
      <c r="VZL113" s="964"/>
      <c r="VZM113" s="845"/>
      <c r="VZN113" s="853"/>
      <c r="VZO113" s="853"/>
      <c r="VZP113" s="964"/>
      <c r="VZQ113" s="845"/>
      <c r="VZR113" s="853"/>
      <c r="VZS113" s="853"/>
      <c r="VZT113" s="964"/>
      <c r="VZU113" s="845"/>
      <c r="VZV113" s="853"/>
      <c r="VZW113" s="853"/>
      <c r="VZX113" s="964"/>
      <c r="VZY113" s="845"/>
      <c r="VZZ113" s="853"/>
      <c r="WAA113" s="853"/>
      <c r="WAB113" s="964"/>
      <c r="WAC113" s="845"/>
      <c r="WAD113" s="853"/>
      <c r="WAE113" s="853"/>
      <c r="WAF113" s="964"/>
      <c r="WAG113" s="845"/>
      <c r="WAH113" s="853"/>
      <c r="WAI113" s="853"/>
      <c r="WAJ113" s="964"/>
      <c r="WAK113" s="845"/>
      <c r="WAL113" s="853"/>
      <c r="WAM113" s="853"/>
      <c r="WAN113" s="964"/>
      <c r="WAO113" s="845"/>
      <c r="WAP113" s="853"/>
      <c r="WAQ113" s="853"/>
      <c r="WAR113" s="964"/>
      <c r="WAS113" s="845"/>
      <c r="WAT113" s="853"/>
      <c r="WAU113" s="853"/>
      <c r="WAV113" s="964"/>
      <c r="WAW113" s="845"/>
      <c r="WAX113" s="853"/>
      <c r="WAY113" s="853"/>
      <c r="WAZ113" s="964"/>
      <c r="WBA113" s="845"/>
      <c r="WBB113" s="853"/>
      <c r="WBC113" s="853"/>
      <c r="WBD113" s="964"/>
      <c r="WBE113" s="845"/>
      <c r="WBF113" s="853"/>
      <c r="WBG113" s="853"/>
      <c r="WBH113" s="964"/>
      <c r="WBI113" s="845"/>
      <c r="WBJ113" s="853"/>
      <c r="WBK113" s="853"/>
      <c r="WBL113" s="964"/>
      <c r="WBM113" s="845"/>
      <c r="WBN113" s="853"/>
      <c r="WBO113" s="853"/>
      <c r="WBP113" s="964"/>
      <c r="WBQ113" s="845"/>
      <c r="WBR113" s="853"/>
      <c r="WBS113" s="853"/>
      <c r="WBT113" s="964"/>
      <c r="WBU113" s="845"/>
      <c r="WBV113" s="853"/>
      <c r="WBW113" s="853"/>
      <c r="WBX113" s="964"/>
      <c r="WBY113" s="845"/>
      <c r="WBZ113" s="853"/>
      <c r="WCA113" s="853"/>
      <c r="WCB113" s="964"/>
      <c r="WCC113" s="845"/>
      <c r="WCD113" s="853"/>
      <c r="WCE113" s="853"/>
      <c r="WCF113" s="964"/>
      <c r="WCG113" s="845"/>
      <c r="WCH113" s="853"/>
      <c r="WCI113" s="853"/>
      <c r="WCJ113" s="964"/>
      <c r="WCK113" s="845"/>
      <c r="WCL113" s="853"/>
      <c r="WCM113" s="853"/>
      <c r="WCN113" s="964"/>
      <c r="WCO113" s="845"/>
      <c r="WCP113" s="853"/>
      <c r="WCQ113" s="853"/>
      <c r="WCR113" s="964"/>
      <c r="WCS113" s="845"/>
      <c r="WCT113" s="853"/>
      <c r="WCU113" s="853"/>
      <c r="WCV113" s="964"/>
      <c r="WCW113" s="845"/>
      <c r="WCX113" s="853"/>
      <c r="WCY113" s="853"/>
      <c r="WCZ113" s="964"/>
      <c r="WDA113" s="845"/>
      <c r="WDB113" s="853"/>
      <c r="WDC113" s="853"/>
      <c r="WDD113" s="964"/>
      <c r="WDE113" s="845"/>
      <c r="WDF113" s="853"/>
      <c r="WDG113" s="853"/>
      <c r="WDH113" s="964"/>
      <c r="WDI113" s="845"/>
      <c r="WDJ113" s="853"/>
      <c r="WDK113" s="853"/>
      <c r="WDL113" s="964"/>
      <c r="WDM113" s="845"/>
      <c r="WDN113" s="853"/>
      <c r="WDO113" s="853"/>
      <c r="WDP113" s="964"/>
      <c r="WDQ113" s="845"/>
      <c r="WDR113" s="853"/>
      <c r="WDS113" s="853"/>
      <c r="WDT113" s="964"/>
      <c r="WDU113" s="845"/>
      <c r="WDV113" s="853"/>
      <c r="WDW113" s="853"/>
      <c r="WDX113" s="964"/>
      <c r="WDY113" s="845"/>
      <c r="WDZ113" s="853"/>
      <c r="WEA113" s="853"/>
      <c r="WEB113" s="964"/>
      <c r="WEC113" s="845"/>
      <c r="WED113" s="853"/>
      <c r="WEE113" s="853"/>
      <c r="WEF113" s="964"/>
      <c r="WEG113" s="845"/>
      <c r="WEH113" s="853"/>
      <c r="WEI113" s="853"/>
      <c r="WEJ113" s="964"/>
      <c r="WEK113" s="845"/>
      <c r="WEL113" s="853"/>
      <c r="WEM113" s="853"/>
      <c r="WEN113" s="964"/>
      <c r="WEO113" s="845"/>
      <c r="WEP113" s="853"/>
      <c r="WEQ113" s="853"/>
      <c r="WER113" s="964"/>
      <c r="WES113" s="845"/>
      <c r="WET113" s="853"/>
      <c r="WEU113" s="853"/>
      <c r="WEV113" s="964"/>
      <c r="WEW113" s="845"/>
      <c r="WEX113" s="853"/>
      <c r="WEY113" s="853"/>
      <c r="WEZ113" s="964"/>
      <c r="WFA113" s="845"/>
      <c r="WFB113" s="853"/>
      <c r="WFC113" s="853"/>
      <c r="WFD113" s="964"/>
      <c r="WFE113" s="845"/>
      <c r="WFF113" s="853"/>
      <c r="WFG113" s="853"/>
      <c r="WFH113" s="964"/>
      <c r="WFI113" s="845"/>
      <c r="WFJ113" s="853"/>
      <c r="WFK113" s="853"/>
      <c r="WFL113" s="964"/>
      <c r="WFM113" s="845"/>
      <c r="WFN113" s="853"/>
      <c r="WFO113" s="853"/>
      <c r="WFP113" s="964"/>
      <c r="WFQ113" s="845"/>
      <c r="WFR113" s="853"/>
      <c r="WFS113" s="853"/>
      <c r="WFT113" s="964"/>
      <c r="WFU113" s="845"/>
      <c r="WFV113" s="853"/>
      <c r="WFW113" s="853"/>
      <c r="WFX113" s="964"/>
      <c r="WFY113" s="845"/>
      <c r="WFZ113" s="853"/>
      <c r="WGA113" s="853"/>
      <c r="WGB113" s="964"/>
      <c r="WGC113" s="845"/>
      <c r="WGD113" s="853"/>
      <c r="WGE113" s="853"/>
      <c r="WGF113" s="964"/>
      <c r="WGG113" s="845"/>
      <c r="WGH113" s="853"/>
      <c r="WGI113" s="853"/>
      <c r="WGJ113" s="964"/>
      <c r="WGK113" s="845"/>
      <c r="WGL113" s="853"/>
      <c r="WGM113" s="853"/>
      <c r="WGN113" s="964"/>
      <c r="WGO113" s="845"/>
      <c r="WGP113" s="853"/>
      <c r="WGQ113" s="853"/>
      <c r="WGR113" s="964"/>
      <c r="WGS113" s="845"/>
      <c r="WGT113" s="853"/>
      <c r="WGU113" s="853"/>
      <c r="WGV113" s="964"/>
      <c r="WGW113" s="845"/>
      <c r="WGX113" s="853"/>
      <c r="WGY113" s="853"/>
      <c r="WGZ113" s="964"/>
      <c r="WHA113" s="845"/>
      <c r="WHB113" s="853"/>
      <c r="WHC113" s="853"/>
      <c r="WHD113" s="964"/>
      <c r="WHE113" s="845"/>
      <c r="WHF113" s="853"/>
      <c r="WHG113" s="853"/>
      <c r="WHH113" s="964"/>
      <c r="WHI113" s="845"/>
      <c r="WHJ113" s="853"/>
      <c r="WHK113" s="853"/>
      <c r="WHL113" s="964"/>
      <c r="WHM113" s="845"/>
      <c r="WHN113" s="853"/>
      <c r="WHO113" s="853"/>
      <c r="WHP113" s="964"/>
      <c r="WHQ113" s="845"/>
      <c r="WHR113" s="853"/>
      <c r="WHS113" s="853"/>
      <c r="WHT113" s="964"/>
      <c r="WHU113" s="845"/>
      <c r="WHV113" s="853"/>
      <c r="WHW113" s="853"/>
      <c r="WHX113" s="964"/>
      <c r="WHY113" s="845"/>
      <c r="WHZ113" s="853"/>
      <c r="WIA113" s="853"/>
      <c r="WIB113" s="964"/>
      <c r="WIC113" s="845"/>
      <c r="WID113" s="853"/>
      <c r="WIE113" s="853"/>
      <c r="WIF113" s="964"/>
      <c r="WIG113" s="845"/>
      <c r="WIH113" s="853"/>
      <c r="WII113" s="853"/>
      <c r="WIJ113" s="964"/>
      <c r="WIK113" s="845"/>
      <c r="WIL113" s="853"/>
      <c r="WIM113" s="853"/>
      <c r="WIN113" s="964"/>
      <c r="WIO113" s="845"/>
      <c r="WIP113" s="853"/>
      <c r="WIQ113" s="853"/>
      <c r="WIR113" s="964"/>
      <c r="WIS113" s="845"/>
      <c r="WIT113" s="853"/>
      <c r="WIU113" s="853"/>
      <c r="WIV113" s="964"/>
      <c r="WIW113" s="845"/>
      <c r="WIX113" s="853"/>
      <c r="WIY113" s="853"/>
      <c r="WIZ113" s="964"/>
      <c r="WJA113" s="845"/>
      <c r="WJB113" s="853"/>
      <c r="WJC113" s="853"/>
      <c r="WJD113" s="964"/>
      <c r="WJE113" s="845"/>
      <c r="WJF113" s="853"/>
      <c r="WJG113" s="853"/>
      <c r="WJH113" s="964"/>
      <c r="WJI113" s="845"/>
      <c r="WJJ113" s="853"/>
      <c r="WJK113" s="853"/>
      <c r="WJL113" s="964"/>
      <c r="WJM113" s="845"/>
      <c r="WJN113" s="853"/>
      <c r="WJO113" s="853"/>
      <c r="WJP113" s="964"/>
      <c r="WJQ113" s="845"/>
      <c r="WJR113" s="853"/>
      <c r="WJS113" s="853"/>
      <c r="WJT113" s="964"/>
      <c r="WJU113" s="845"/>
      <c r="WJV113" s="853"/>
      <c r="WJW113" s="853"/>
      <c r="WJX113" s="964"/>
      <c r="WJY113" s="845"/>
      <c r="WJZ113" s="853"/>
      <c r="WKA113" s="853"/>
      <c r="WKB113" s="964"/>
      <c r="WKC113" s="845"/>
      <c r="WKD113" s="853"/>
      <c r="WKE113" s="853"/>
      <c r="WKF113" s="964"/>
      <c r="WKG113" s="845"/>
      <c r="WKH113" s="853"/>
      <c r="WKI113" s="853"/>
      <c r="WKJ113" s="964"/>
      <c r="WKK113" s="845"/>
      <c r="WKL113" s="853"/>
      <c r="WKM113" s="853"/>
      <c r="WKN113" s="964"/>
      <c r="WKO113" s="845"/>
      <c r="WKP113" s="853"/>
      <c r="WKQ113" s="853"/>
      <c r="WKR113" s="964"/>
      <c r="WKS113" s="845"/>
      <c r="WKT113" s="853"/>
      <c r="WKU113" s="853"/>
      <c r="WKV113" s="964"/>
      <c r="WKW113" s="845"/>
      <c r="WKX113" s="853"/>
      <c r="WKY113" s="853"/>
      <c r="WKZ113" s="964"/>
      <c r="WLA113" s="845"/>
      <c r="WLB113" s="853"/>
      <c r="WLC113" s="853"/>
      <c r="WLD113" s="964"/>
      <c r="WLE113" s="845"/>
      <c r="WLF113" s="853"/>
      <c r="WLG113" s="853"/>
      <c r="WLH113" s="964"/>
      <c r="WLI113" s="845"/>
      <c r="WLJ113" s="853"/>
      <c r="WLK113" s="853"/>
      <c r="WLL113" s="964"/>
      <c r="WLM113" s="845"/>
      <c r="WLN113" s="853"/>
      <c r="WLO113" s="853"/>
      <c r="WLP113" s="964"/>
      <c r="WLQ113" s="845"/>
      <c r="WLR113" s="853"/>
      <c r="WLS113" s="853"/>
      <c r="WLT113" s="964"/>
      <c r="WLU113" s="845"/>
      <c r="WLV113" s="853"/>
      <c r="WLW113" s="853"/>
      <c r="WLX113" s="964"/>
      <c r="WLY113" s="845"/>
      <c r="WLZ113" s="853"/>
      <c r="WMA113" s="853"/>
      <c r="WMB113" s="964"/>
      <c r="WMC113" s="845"/>
      <c r="WMD113" s="853"/>
      <c r="WME113" s="853"/>
      <c r="WMF113" s="964"/>
      <c r="WMG113" s="845"/>
      <c r="WMH113" s="853"/>
      <c r="WMI113" s="853"/>
      <c r="WMJ113" s="964"/>
      <c r="WMK113" s="845"/>
      <c r="WML113" s="853"/>
      <c r="WMM113" s="853"/>
      <c r="WMN113" s="964"/>
      <c r="WMO113" s="845"/>
      <c r="WMP113" s="853"/>
      <c r="WMQ113" s="853"/>
      <c r="WMR113" s="964"/>
      <c r="WMS113" s="845"/>
      <c r="WMT113" s="853"/>
      <c r="WMU113" s="853"/>
      <c r="WMV113" s="964"/>
      <c r="WMW113" s="845"/>
      <c r="WMX113" s="853"/>
      <c r="WMY113" s="853"/>
      <c r="WMZ113" s="964"/>
      <c r="WNA113" s="845"/>
      <c r="WNB113" s="853"/>
      <c r="WNC113" s="853"/>
      <c r="WND113" s="964"/>
      <c r="WNE113" s="845"/>
      <c r="WNF113" s="853"/>
      <c r="WNG113" s="853"/>
      <c r="WNH113" s="964"/>
      <c r="WNI113" s="845"/>
      <c r="WNJ113" s="853"/>
      <c r="WNK113" s="853"/>
      <c r="WNL113" s="964"/>
      <c r="WNM113" s="845"/>
      <c r="WNN113" s="853"/>
      <c r="WNO113" s="853"/>
      <c r="WNP113" s="964"/>
      <c r="WNQ113" s="845"/>
      <c r="WNR113" s="853"/>
      <c r="WNS113" s="853"/>
      <c r="WNT113" s="964"/>
      <c r="WNU113" s="845"/>
      <c r="WNV113" s="853"/>
      <c r="WNW113" s="853"/>
      <c r="WNX113" s="964"/>
      <c r="WNY113" s="845"/>
      <c r="WNZ113" s="853"/>
      <c r="WOA113" s="853"/>
      <c r="WOB113" s="964"/>
      <c r="WOC113" s="845"/>
      <c r="WOD113" s="853"/>
      <c r="WOE113" s="853"/>
      <c r="WOF113" s="964"/>
      <c r="WOG113" s="845"/>
      <c r="WOH113" s="853"/>
      <c r="WOI113" s="853"/>
      <c r="WOJ113" s="964"/>
      <c r="WOK113" s="845"/>
      <c r="WOL113" s="853"/>
      <c r="WOM113" s="853"/>
      <c r="WON113" s="964"/>
      <c r="WOO113" s="845"/>
      <c r="WOP113" s="853"/>
      <c r="WOQ113" s="853"/>
      <c r="WOR113" s="964"/>
      <c r="WOS113" s="845"/>
      <c r="WOT113" s="853"/>
      <c r="WOU113" s="853"/>
      <c r="WOV113" s="964"/>
      <c r="WOW113" s="845"/>
      <c r="WOX113" s="853"/>
      <c r="WOY113" s="853"/>
      <c r="WOZ113" s="964"/>
      <c r="WPA113" s="845"/>
      <c r="WPB113" s="853"/>
      <c r="WPC113" s="853"/>
      <c r="WPD113" s="964"/>
      <c r="WPE113" s="845"/>
      <c r="WPF113" s="853"/>
      <c r="WPG113" s="853"/>
      <c r="WPH113" s="964"/>
      <c r="WPI113" s="845"/>
      <c r="WPJ113" s="853"/>
      <c r="WPK113" s="853"/>
      <c r="WPL113" s="964"/>
      <c r="WPM113" s="845"/>
      <c r="WPN113" s="853"/>
      <c r="WPO113" s="853"/>
      <c r="WPP113" s="964"/>
      <c r="WPQ113" s="845"/>
      <c r="WPR113" s="853"/>
      <c r="WPS113" s="853"/>
      <c r="WPT113" s="964"/>
      <c r="WPU113" s="845"/>
      <c r="WPV113" s="853"/>
      <c r="WPW113" s="853"/>
      <c r="WPX113" s="964"/>
      <c r="WPY113" s="845"/>
      <c r="WPZ113" s="853"/>
      <c r="WQA113" s="853"/>
      <c r="WQB113" s="964"/>
      <c r="WQC113" s="845"/>
      <c r="WQD113" s="853"/>
      <c r="WQE113" s="853"/>
      <c r="WQF113" s="964"/>
      <c r="WQG113" s="845"/>
      <c r="WQH113" s="853"/>
      <c r="WQI113" s="853"/>
      <c r="WQJ113" s="964"/>
      <c r="WQK113" s="845"/>
      <c r="WQL113" s="853"/>
      <c r="WQM113" s="853"/>
      <c r="WQN113" s="964"/>
      <c r="WQO113" s="845"/>
      <c r="WQP113" s="853"/>
      <c r="WQQ113" s="853"/>
      <c r="WQR113" s="964"/>
      <c r="WQS113" s="845"/>
      <c r="WQT113" s="853"/>
      <c r="WQU113" s="853"/>
      <c r="WQV113" s="964"/>
      <c r="WQW113" s="845"/>
      <c r="WQX113" s="853"/>
      <c r="WQY113" s="853"/>
      <c r="WQZ113" s="964"/>
      <c r="WRA113" s="845"/>
      <c r="WRB113" s="853"/>
      <c r="WRC113" s="853"/>
      <c r="WRD113" s="964"/>
      <c r="WRE113" s="845"/>
      <c r="WRF113" s="853"/>
      <c r="WRG113" s="853"/>
      <c r="WRH113" s="964"/>
      <c r="WRI113" s="845"/>
      <c r="WRJ113" s="853"/>
      <c r="WRK113" s="853"/>
      <c r="WRL113" s="964"/>
      <c r="WRM113" s="845"/>
      <c r="WRN113" s="853"/>
      <c r="WRO113" s="853"/>
      <c r="WRP113" s="964"/>
      <c r="WRQ113" s="845"/>
      <c r="WRR113" s="853"/>
      <c r="WRS113" s="853"/>
      <c r="WRT113" s="964"/>
      <c r="WRU113" s="845"/>
      <c r="WRV113" s="853"/>
      <c r="WRW113" s="853"/>
      <c r="WRX113" s="964"/>
      <c r="WRY113" s="845"/>
      <c r="WRZ113" s="853"/>
      <c r="WSA113" s="853"/>
      <c r="WSB113" s="964"/>
      <c r="WSC113" s="845"/>
      <c r="WSD113" s="853"/>
      <c r="WSE113" s="853"/>
      <c r="WSF113" s="964"/>
      <c r="WSG113" s="845"/>
      <c r="WSH113" s="853"/>
      <c r="WSI113" s="853"/>
      <c r="WSJ113" s="964"/>
      <c r="WSK113" s="845"/>
      <c r="WSL113" s="853"/>
      <c r="WSM113" s="853"/>
      <c r="WSN113" s="964"/>
      <c r="WSO113" s="845"/>
      <c r="WSP113" s="853"/>
      <c r="WSQ113" s="853"/>
      <c r="WSR113" s="964"/>
      <c r="WSS113" s="845"/>
      <c r="WST113" s="853"/>
      <c r="WSU113" s="853"/>
      <c r="WSV113" s="964"/>
      <c r="WSW113" s="845"/>
      <c r="WSX113" s="853"/>
      <c r="WSY113" s="853"/>
      <c r="WSZ113" s="964"/>
      <c r="WTA113" s="845"/>
      <c r="WTB113" s="853"/>
      <c r="WTC113" s="853"/>
      <c r="WTD113" s="964"/>
      <c r="WTE113" s="845"/>
      <c r="WTF113" s="853"/>
      <c r="WTG113" s="853"/>
      <c r="WTH113" s="964"/>
      <c r="WTI113" s="845"/>
      <c r="WTJ113" s="853"/>
      <c r="WTK113" s="853"/>
      <c r="WTL113" s="964"/>
      <c r="WTM113" s="845"/>
      <c r="WTN113" s="853"/>
      <c r="WTO113" s="853"/>
      <c r="WTP113" s="964"/>
      <c r="WTQ113" s="845"/>
      <c r="WTR113" s="853"/>
      <c r="WTS113" s="853"/>
      <c r="WTT113" s="964"/>
      <c r="WTU113" s="845"/>
      <c r="WTV113" s="853"/>
      <c r="WTW113" s="853"/>
      <c r="WTX113" s="964"/>
      <c r="WTY113" s="845"/>
      <c r="WTZ113" s="853"/>
      <c r="WUA113" s="853"/>
      <c r="WUB113" s="964"/>
      <c r="WUC113" s="845"/>
      <c r="WUD113" s="853"/>
      <c r="WUE113" s="853"/>
      <c r="WUF113" s="964"/>
      <c r="WUG113" s="845"/>
      <c r="WUH113" s="853"/>
      <c r="WUI113" s="853"/>
      <c r="WUJ113" s="964"/>
      <c r="WUK113" s="845"/>
      <c r="WUL113" s="853"/>
      <c r="WUM113" s="853"/>
      <c r="WUN113" s="964"/>
      <c r="WUO113" s="845"/>
      <c r="WUP113" s="853"/>
      <c r="WUQ113" s="853"/>
      <c r="WUR113" s="964"/>
      <c r="WUS113" s="845"/>
      <c r="WUT113" s="853"/>
      <c r="WUU113" s="853"/>
      <c r="WUV113" s="964"/>
      <c r="WUW113" s="845"/>
      <c r="WUX113" s="853"/>
      <c r="WUY113" s="853"/>
      <c r="WUZ113" s="964"/>
      <c r="WVA113" s="845"/>
      <c r="WVB113" s="853"/>
      <c r="WVC113" s="853"/>
      <c r="WVD113" s="964"/>
      <c r="WVE113" s="845"/>
      <c r="WVF113" s="853"/>
      <c r="WVG113" s="853"/>
      <c r="WVH113" s="964"/>
      <c r="WVI113" s="845"/>
      <c r="WVJ113" s="853"/>
      <c r="WVK113" s="853"/>
      <c r="WVL113" s="964"/>
      <c r="WVM113" s="845"/>
      <c r="WVN113" s="853"/>
      <c r="WVO113" s="853"/>
      <c r="WVP113" s="964"/>
      <c r="WVQ113" s="845"/>
      <c r="WVR113" s="853"/>
      <c r="WVS113" s="853"/>
      <c r="WVT113" s="964"/>
      <c r="WVU113" s="845"/>
      <c r="WVV113" s="853"/>
      <c r="WVW113" s="853"/>
      <c r="WVX113" s="964"/>
      <c r="WVY113" s="845"/>
      <c r="WVZ113" s="853"/>
      <c r="WWA113" s="853"/>
      <c r="WWB113" s="964"/>
      <c r="WWC113" s="845"/>
      <c r="WWD113" s="853"/>
      <c r="WWE113" s="853"/>
      <c r="WWF113" s="964"/>
      <c r="WWG113" s="845"/>
      <c r="WWH113" s="853"/>
      <c r="WWI113" s="853"/>
      <c r="WWJ113" s="964"/>
      <c r="WWK113" s="845"/>
      <c r="WWL113" s="853"/>
      <c r="WWM113" s="853"/>
      <c r="WWN113" s="964"/>
      <c r="WWO113" s="845"/>
      <c r="WWP113" s="853"/>
      <c r="WWQ113" s="853"/>
      <c r="WWR113" s="964"/>
      <c r="WWS113" s="845"/>
      <c r="WWT113" s="853"/>
      <c r="WWU113" s="853"/>
      <c r="WWV113" s="964"/>
      <c r="WWW113" s="845"/>
      <c r="WWX113" s="853"/>
      <c r="WWY113" s="853"/>
      <c r="WWZ113" s="964"/>
      <c r="WXA113" s="845"/>
      <c r="WXB113" s="853"/>
      <c r="WXC113" s="853"/>
      <c r="WXD113" s="964"/>
      <c r="WXE113" s="845"/>
      <c r="WXF113" s="853"/>
      <c r="WXG113" s="853"/>
      <c r="WXH113" s="964"/>
      <c r="WXI113" s="845"/>
      <c r="WXJ113" s="853"/>
      <c r="WXK113" s="853"/>
      <c r="WXL113" s="964"/>
      <c r="WXM113" s="845"/>
      <c r="WXN113" s="853"/>
      <c r="WXO113" s="853"/>
      <c r="WXP113" s="964"/>
      <c r="WXQ113" s="845"/>
      <c r="WXR113" s="853"/>
      <c r="WXS113" s="853"/>
      <c r="WXT113" s="964"/>
      <c r="WXU113" s="845"/>
      <c r="WXV113" s="853"/>
      <c r="WXW113" s="853"/>
      <c r="WXX113" s="964"/>
      <c r="WXY113" s="845"/>
      <c r="WXZ113" s="853"/>
      <c r="WYA113" s="853"/>
      <c r="WYB113" s="964"/>
      <c r="WYC113" s="845"/>
      <c r="WYD113" s="853"/>
      <c r="WYE113" s="853"/>
      <c r="WYF113" s="964"/>
      <c r="WYG113" s="845"/>
      <c r="WYH113" s="853"/>
      <c r="WYI113" s="853"/>
      <c r="WYJ113" s="964"/>
      <c r="WYK113" s="845"/>
      <c r="WYL113" s="853"/>
      <c r="WYM113" s="853"/>
      <c r="WYN113" s="964"/>
      <c r="WYO113" s="845"/>
      <c r="WYP113" s="853"/>
      <c r="WYQ113" s="853"/>
      <c r="WYR113" s="964"/>
      <c r="WYS113" s="845"/>
      <c r="WYT113" s="853"/>
      <c r="WYU113" s="853"/>
      <c r="WYV113" s="964"/>
      <c r="WYW113" s="845"/>
      <c r="WYX113" s="853"/>
      <c r="WYY113" s="853"/>
      <c r="WYZ113" s="964"/>
      <c r="WZA113" s="845"/>
      <c r="WZB113" s="853"/>
      <c r="WZC113" s="853"/>
      <c r="WZD113" s="964"/>
      <c r="WZE113" s="845"/>
      <c r="WZF113" s="853"/>
      <c r="WZG113" s="853"/>
      <c r="WZH113" s="964"/>
      <c r="WZI113" s="845"/>
      <c r="WZJ113" s="853"/>
      <c r="WZK113" s="853"/>
      <c r="WZL113" s="964"/>
      <c r="WZM113" s="845"/>
      <c r="WZN113" s="853"/>
      <c r="WZO113" s="853"/>
      <c r="WZP113" s="964"/>
      <c r="WZQ113" s="845"/>
      <c r="WZR113" s="853"/>
      <c r="WZS113" s="853"/>
      <c r="WZT113" s="964"/>
      <c r="WZU113" s="845"/>
      <c r="WZV113" s="853"/>
      <c r="WZW113" s="853"/>
      <c r="WZX113" s="964"/>
      <c r="WZY113" s="845"/>
      <c r="WZZ113" s="853"/>
      <c r="XAA113" s="853"/>
      <c r="XAB113" s="964"/>
      <c r="XAC113" s="845"/>
      <c r="XAD113" s="853"/>
      <c r="XAE113" s="853"/>
      <c r="XAF113" s="964"/>
      <c r="XAG113" s="845"/>
      <c r="XAH113" s="853"/>
      <c r="XAI113" s="853"/>
      <c r="XAJ113" s="964"/>
      <c r="XAK113" s="845"/>
      <c r="XAL113" s="853"/>
      <c r="XAM113" s="853"/>
      <c r="XAN113" s="964"/>
      <c r="XAO113" s="845"/>
      <c r="XAP113" s="853"/>
      <c r="XAQ113" s="853"/>
      <c r="XAR113" s="964"/>
      <c r="XAS113" s="845"/>
      <c r="XAT113" s="853"/>
      <c r="XAU113" s="853"/>
      <c r="XAV113" s="964"/>
      <c r="XAW113" s="845"/>
      <c r="XAX113" s="853"/>
      <c r="XAY113" s="853"/>
      <c r="XAZ113" s="964"/>
      <c r="XBA113" s="845"/>
      <c r="XBB113" s="853"/>
      <c r="XBC113" s="853"/>
      <c r="XBD113" s="964"/>
      <c r="XBE113" s="845"/>
      <c r="XBF113" s="853"/>
      <c r="XBG113" s="853"/>
      <c r="XBH113" s="964"/>
      <c r="XBI113" s="845"/>
      <c r="XBJ113" s="853"/>
      <c r="XBK113" s="853"/>
      <c r="XBL113" s="964"/>
      <c r="XBM113" s="845"/>
      <c r="XBN113" s="853"/>
      <c r="XBO113" s="853"/>
      <c r="XBP113" s="964"/>
      <c r="XBQ113" s="845"/>
      <c r="XBR113" s="853"/>
      <c r="XBS113" s="853"/>
      <c r="XBT113" s="964"/>
      <c r="XBU113" s="845"/>
      <c r="XBV113" s="853"/>
      <c r="XBW113" s="853"/>
      <c r="XBX113" s="964"/>
      <c r="XBY113" s="845"/>
      <c r="XBZ113" s="853"/>
      <c r="XCA113" s="853"/>
      <c r="XCB113" s="964"/>
      <c r="XCC113" s="845"/>
      <c r="XCD113" s="853"/>
      <c r="XCE113" s="853"/>
      <c r="XCF113" s="964"/>
      <c r="XCG113" s="845"/>
      <c r="XCH113" s="853"/>
      <c r="XCI113" s="853"/>
      <c r="XCJ113" s="964"/>
      <c r="XCK113" s="845"/>
      <c r="XCL113" s="853"/>
      <c r="XCM113" s="853"/>
      <c r="XCN113" s="964"/>
      <c r="XCO113" s="845"/>
      <c r="XCP113" s="853"/>
      <c r="XCQ113" s="853"/>
      <c r="XCR113" s="964"/>
      <c r="XCS113" s="845"/>
      <c r="XCT113" s="853"/>
      <c r="XCU113" s="853"/>
      <c r="XCV113" s="964"/>
      <c r="XCW113" s="845"/>
      <c r="XCX113" s="853"/>
      <c r="XCY113" s="853"/>
      <c r="XCZ113" s="964"/>
      <c r="XDA113" s="845"/>
      <c r="XDB113" s="853"/>
      <c r="XDC113" s="853"/>
      <c r="XDD113" s="964"/>
      <c r="XDE113" s="845"/>
      <c r="XDF113" s="853"/>
      <c r="XDG113" s="853"/>
      <c r="XDH113" s="964"/>
      <c r="XDI113" s="845"/>
      <c r="XDJ113" s="853"/>
      <c r="XDK113" s="853"/>
      <c r="XDL113" s="964"/>
      <c r="XDM113" s="845"/>
      <c r="XDN113" s="853"/>
      <c r="XDO113" s="853"/>
      <c r="XDP113" s="964"/>
      <c r="XDQ113" s="845"/>
      <c r="XDR113" s="853"/>
      <c r="XDS113" s="853"/>
      <c r="XDT113" s="964"/>
      <c r="XDU113" s="845"/>
      <c r="XDV113" s="853"/>
      <c r="XDW113" s="853"/>
      <c r="XDX113" s="964"/>
      <c r="XDY113" s="845"/>
      <c r="XDZ113" s="853"/>
      <c r="XEA113" s="853"/>
      <c r="XEB113" s="964"/>
      <c r="XEC113" s="845"/>
      <c r="XED113" s="853"/>
      <c r="XEE113" s="853"/>
      <c r="XEF113" s="964"/>
      <c r="XEG113" s="845"/>
      <c r="XEH113" s="853"/>
      <c r="XEI113" s="853"/>
      <c r="XEJ113" s="964"/>
      <c r="XEK113" s="845"/>
      <c r="XEL113" s="853"/>
      <c r="XEM113" s="853"/>
      <c r="XEN113" s="964"/>
      <c r="XEO113" s="845"/>
      <c r="XEP113" s="853"/>
      <c r="XEQ113" s="853"/>
      <c r="XER113" s="964"/>
      <c r="XES113" s="845"/>
      <c r="XET113" s="853"/>
      <c r="XEU113" s="853"/>
      <c r="XEV113" s="964"/>
      <c r="XEW113" s="845"/>
      <c r="XEX113" s="853"/>
      <c r="XEY113" s="853"/>
      <c r="XEZ113" s="964"/>
      <c r="XFA113" s="845"/>
      <c r="XFB113" s="853"/>
      <c r="XFC113" s="853"/>
      <c r="XFD113" s="964"/>
    </row>
    <row r="114" spans="1:16384" ht="26.4">
      <c r="A114" s="1124"/>
      <c r="B114" s="945" t="s">
        <v>7</v>
      </c>
      <c r="C114" s="832" t="s">
        <v>1468</v>
      </c>
      <c r="D114" s="914"/>
      <c r="E114" s="915"/>
      <c r="F114" s="940"/>
      <c r="G114" s="843"/>
    </row>
    <row r="115" spans="1:16384" ht="39.6">
      <c r="A115" s="1123"/>
      <c r="B115" s="913"/>
      <c r="C115" s="838" t="s">
        <v>1467</v>
      </c>
      <c r="D115" s="914"/>
      <c r="E115" s="915"/>
      <c r="F115" s="940"/>
      <c r="G115" s="843"/>
    </row>
    <row r="116" spans="1:16384" ht="9" customHeight="1">
      <c r="A116" s="1123"/>
      <c r="B116" s="913"/>
      <c r="C116" s="838"/>
      <c r="D116" s="914"/>
      <c r="E116" s="915"/>
      <c r="F116" s="940"/>
      <c r="G116" s="843"/>
      <c r="H116" s="964"/>
      <c r="AF116" s="964"/>
      <c r="AG116" s="845"/>
      <c r="AH116" s="853"/>
      <c r="AI116" s="853"/>
      <c r="AJ116" s="964"/>
      <c r="AK116" s="845"/>
      <c r="AL116" s="853"/>
      <c r="AM116" s="853"/>
      <c r="AN116" s="964"/>
      <c r="AO116" s="845"/>
      <c r="AP116" s="853"/>
      <c r="AQ116" s="853"/>
      <c r="AR116" s="964"/>
      <c r="AS116" s="845"/>
      <c r="AT116" s="853"/>
      <c r="AU116" s="853"/>
      <c r="AV116" s="964"/>
      <c r="AW116" s="845"/>
      <c r="AX116" s="853"/>
      <c r="AY116" s="853"/>
      <c r="AZ116" s="964"/>
      <c r="BA116" s="845"/>
      <c r="BB116" s="853"/>
      <c r="BC116" s="853"/>
      <c r="BD116" s="964"/>
      <c r="BE116" s="845"/>
      <c r="BF116" s="853"/>
      <c r="BG116" s="853"/>
      <c r="BH116" s="964"/>
      <c r="BI116" s="845"/>
      <c r="BJ116" s="853"/>
      <c r="BK116" s="853"/>
      <c r="BL116" s="964"/>
      <c r="BM116" s="845"/>
      <c r="BN116" s="853"/>
      <c r="BO116" s="853"/>
      <c r="BP116" s="964"/>
      <c r="BQ116" s="845"/>
      <c r="BR116" s="853"/>
      <c r="BS116" s="853"/>
      <c r="BT116" s="964"/>
      <c r="BU116" s="845"/>
      <c r="BV116" s="853"/>
      <c r="BW116" s="853"/>
      <c r="BX116" s="964"/>
      <c r="BY116" s="845"/>
      <c r="BZ116" s="853"/>
      <c r="CA116" s="853"/>
      <c r="CB116" s="964"/>
      <c r="CC116" s="845"/>
      <c r="CD116" s="853"/>
      <c r="CE116" s="853"/>
      <c r="CF116" s="964"/>
      <c r="CG116" s="845"/>
      <c r="CH116" s="853"/>
      <c r="CI116" s="853"/>
      <c r="CJ116" s="964"/>
      <c r="CK116" s="845"/>
      <c r="CL116" s="853"/>
      <c r="CM116" s="853"/>
      <c r="CN116" s="964"/>
      <c r="CO116" s="845"/>
      <c r="CP116" s="853"/>
      <c r="CQ116" s="853"/>
      <c r="CR116" s="964"/>
      <c r="CS116" s="845"/>
      <c r="CT116" s="853"/>
      <c r="CU116" s="853"/>
      <c r="CV116" s="964"/>
      <c r="CW116" s="845"/>
      <c r="CX116" s="853"/>
      <c r="CY116" s="853"/>
      <c r="CZ116" s="964"/>
      <c r="DA116" s="845"/>
      <c r="DB116" s="853"/>
      <c r="DC116" s="853"/>
      <c r="DD116" s="964"/>
      <c r="DE116" s="845"/>
      <c r="DF116" s="853"/>
      <c r="DG116" s="853"/>
      <c r="DH116" s="964"/>
      <c r="DI116" s="845"/>
      <c r="DJ116" s="853"/>
      <c r="DK116" s="853"/>
      <c r="DL116" s="964"/>
      <c r="DM116" s="845"/>
      <c r="DN116" s="853"/>
      <c r="DO116" s="853"/>
      <c r="DP116" s="964"/>
      <c r="DQ116" s="845"/>
      <c r="DR116" s="853"/>
      <c r="DS116" s="853"/>
      <c r="DT116" s="964"/>
      <c r="DU116" s="845"/>
      <c r="DV116" s="853"/>
      <c r="DW116" s="853"/>
      <c r="DX116" s="964"/>
      <c r="DY116" s="845"/>
      <c r="DZ116" s="853"/>
      <c r="EA116" s="853"/>
      <c r="EB116" s="964"/>
      <c r="EC116" s="845"/>
      <c r="ED116" s="853"/>
      <c r="EE116" s="853"/>
      <c r="EF116" s="964"/>
      <c r="EG116" s="845"/>
      <c r="EH116" s="853"/>
      <c r="EI116" s="853"/>
      <c r="EJ116" s="964"/>
      <c r="EK116" s="845"/>
      <c r="EL116" s="853"/>
      <c r="EM116" s="853"/>
      <c r="EN116" s="964"/>
      <c r="EO116" s="845"/>
      <c r="EP116" s="853"/>
      <c r="EQ116" s="853"/>
      <c r="ER116" s="964"/>
      <c r="ES116" s="845"/>
      <c r="ET116" s="853"/>
      <c r="EU116" s="853"/>
      <c r="EV116" s="964"/>
      <c r="EW116" s="845"/>
      <c r="EX116" s="853"/>
      <c r="EY116" s="853"/>
      <c r="EZ116" s="964"/>
      <c r="FA116" s="845"/>
      <c r="FB116" s="853"/>
      <c r="FC116" s="853"/>
      <c r="FD116" s="964"/>
      <c r="FE116" s="845"/>
      <c r="FF116" s="853"/>
      <c r="FG116" s="853"/>
      <c r="FH116" s="964"/>
      <c r="FI116" s="845"/>
      <c r="FJ116" s="853"/>
      <c r="FK116" s="853"/>
      <c r="FL116" s="964"/>
      <c r="FM116" s="845"/>
      <c r="FN116" s="853"/>
      <c r="FO116" s="853"/>
      <c r="FP116" s="964"/>
      <c r="FQ116" s="845"/>
      <c r="FR116" s="853"/>
      <c r="FS116" s="853"/>
      <c r="FT116" s="964"/>
      <c r="FU116" s="845"/>
      <c r="FV116" s="853"/>
      <c r="FW116" s="853"/>
      <c r="FX116" s="964"/>
      <c r="FY116" s="845"/>
      <c r="FZ116" s="853"/>
      <c r="GA116" s="853"/>
      <c r="GB116" s="964"/>
      <c r="GC116" s="845"/>
      <c r="GD116" s="853"/>
      <c r="GE116" s="853"/>
      <c r="GF116" s="964"/>
      <c r="GG116" s="845"/>
      <c r="GH116" s="853"/>
      <c r="GI116" s="853"/>
      <c r="GJ116" s="964"/>
      <c r="GK116" s="845"/>
      <c r="GL116" s="853"/>
      <c r="GM116" s="853"/>
      <c r="GN116" s="964"/>
      <c r="GO116" s="845"/>
      <c r="GP116" s="853"/>
      <c r="GQ116" s="853"/>
      <c r="GR116" s="964"/>
      <c r="GS116" s="845"/>
      <c r="GT116" s="853"/>
      <c r="GU116" s="853"/>
      <c r="GV116" s="964"/>
      <c r="GW116" s="845"/>
      <c r="GX116" s="853"/>
      <c r="GY116" s="853"/>
      <c r="GZ116" s="964"/>
      <c r="HA116" s="845"/>
      <c r="HB116" s="853"/>
      <c r="HC116" s="853"/>
      <c r="HD116" s="964"/>
      <c r="HE116" s="845"/>
      <c r="HF116" s="853"/>
      <c r="HG116" s="853"/>
      <c r="HH116" s="964"/>
      <c r="HI116" s="845"/>
      <c r="HJ116" s="853"/>
      <c r="HK116" s="853"/>
      <c r="HL116" s="964"/>
      <c r="HM116" s="845"/>
      <c r="HN116" s="853"/>
      <c r="HO116" s="853"/>
      <c r="HP116" s="964"/>
      <c r="HQ116" s="845"/>
      <c r="HR116" s="853"/>
      <c r="HS116" s="853"/>
      <c r="HT116" s="964"/>
      <c r="HU116" s="845"/>
      <c r="HV116" s="853"/>
      <c r="HW116" s="853"/>
      <c r="HX116" s="964"/>
      <c r="HY116" s="845"/>
      <c r="HZ116" s="853"/>
      <c r="IA116" s="853"/>
      <c r="IB116" s="964"/>
      <c r="IC116" s="845"/>
      <c r="ID116" s="853"/>
      <c r="IE116" s="853"/>
      <c r="IF116" s="964"/>
      <c r="IG116" s="845"/>
      <c r="IH116" s="853"/>
      <c r="II116" s="853"/>
      <c r="IJ116" s="964"/>
      <c r="IK116" s="845"/>
      <c r="IL116" s="853"/>
      <c r="IM116" s="853"/>
      <c r="IN116" s="964"/>
      <c r="IO116" s="845"/>
      <c r="IP116" s="853"/>
      <c r="IQ116" s="853"/>
      <c r="IR116" s="964"/>
      <c r="IS116" s="845"/>
      <c r="IT116" s="853"/>
      <c r="IU116" s="853"/>
      <c r="IV116" s="964"/>
      <c r="IW116" s="845"/>
      <c r="IX116" s="853"/>
      <c r="IY116" s="853"/>
      <c r="IZ116" s="964"/>
      <c r="JA116" s="845"/>
      <c r="JB116" s="853"/>
      <c r="JC116" s="853"/>
      <c r="JD116" s="964"/>
      <c r="JE116" s="845"/>
      <c r="JF116" s="853"/>
      <c r="JG116" s="853"/>
      <c r="JH116" s="964"/>
      <c r="JI116" s="845"/>
      <c r="JJ116" s="853"/>
      <c r="JK116" s="853"/>
      <c r="JL116" s="964"/>
      <c r="JM116" s="845"/>
      <c r="JN116" s="853"/>
      <c r="JO116" s="853"/>
      <c r="JP116" s="964"/>
      <c r="JQ116" s="845"/>
      <c r="JR116" s="853"/>
      <c r="JS116" s="853"/>
      <c r="JT116" s="964"/>
      <c r="JU116" s="845"/>
      <c r="JV116" s="853"/>
      <c r="JW116" s="853"/>
      <c r="JX116" s="964"/>
      <c r="JY116" s="845"/>
      <c r="JZ116" s="853"/>
      <c r="KA116" s="853"/>
      <c r="KB116" s="964"/>
      <c r="KC116" s="845"/>
      <c r="KD116" s="853"/>
      <c r="KE116" s="853"/>
      <c r="KF116" s="964"/>
      <c r="KG116" s="845"/>
      <c r="KH116" s="853"/>
      <c r="KI116" s="853"/>
      <c r="KJ116" s="964"/>
      <c r="KK116" s="845"/>
      <c r="KL116" s="853"/>
      <c r="KM116" s="853"/>
      <c r="KN116" s="964"/>
      <c r="KO116" s="845"/>
      <c r="KP116" s="853"/>
      <c r="KQ116" s="853"/>
      <c r="KR116" s="964"/>
      <c r="KS116" s="845"/>
      <c r="KT116" s="853"/>
      <c r="KU116" s="853"/>
      <c r="KV116" s="964"/>
      <c r="KW116" s="845"/>
      <c r="KX116" s="853"/>
      <c r="KY116" s="853"/>
      <c r="KZ116" s="964"/>
      <c r="LA116" s="845"/>
      <c r="LB116" s="853"/>
      <c r="LC116" s="853"/>
      <c r="LD116" s="964"/>
      <c r="LE116" s="845"/>
      <c r="LF116" s="853"/>
      <c r="LG116" s="853"/>
      <c r="LH116" s="964"/>
      <c r="LI116" s="845"/>
      <c r="LJ116" s="853"/>
      <c r="LK116" s="853"/>
      <c r="LL116" s="964"/>
      <c r="LM116" s="845"/>
      <c r="LN116" s="853"/>
      <c r="LO116" s="853"/>
      <c r="LP116" s="964"/>
      <c r="LQ116" s="845"/>
      <c r="LR116" s="853"/>
      <c r="LS116" s="853"/>
      <c r="LT116" s="964"/>
      <c r="LU116" s="845"/>
      <c r="LV116" s="853"/>
      <c r="LW116" s="853"/>
      <c r="LX116" s="964"/>
      <c r="LY116" s="845"/>
      <c r="LZ116" s="853"/>
      <c r="MA116" s="853"/>
      <c r="MB116" s="964"/>
      <c r="MC116" s="845"/>
      <c r="MD116" s="853"/>
      <c r="ME116" s="853"/>
      <c r="MF116" s="964"/>
      <c r="MG116" s="845"/>
      <c r="MH116" s="853"/>
      <c r="MI116" s="853"/>
      <c r="MJ116" s="964"/>
      <c r="MK116" s="845"/>
      <c r="ML116" s="853"/>
      <c r="MM116" s="853"/>
      <c r="MN116" s="964"/>
      <c r="MO116" s="845"/>
      <c r="MP116" s="853"/>
      <c r="MQ116" s="853"/>
      <c r="MR116" s="964"/>
      <c r="MS116" s="845"/>
      <c r="MT116" s="853"/>
      <c r="MU116" s="853"/>
      <c r="MV116" s="964"/>
      <c r="MW116" s="845"/>
      <c r="MX116" s="853"/>
      <c r="MY116" s="853"/>
      <c r="MZ116" s="964"/>
      <c r="NA116" s="845"/>
      <c r="NB116" s="853"/>
      <c r="NC116" s="853"/>
      <c r="ND116" s="964"/>
      <c r="NE116" s="845"/>
      <c r="NF116" s="853"/>
      <c r="NG116" s="853"/>
      <c r="NH116" s="964"/>
      <c r="NI116" s="845"/>
      <c r="NJ116" s="853"/>
      <c r="NK116" s="853"/>
      <c r="NL116" s="964"/>
      <c r="NM116" s="845"/>
      <c r="NN116" s="853"/>
      <c r="NO116" s="853"/>
      <c r="NP116" s="964"/>
      <c r="NQ116" s="845"/>
      <c r="NR116" s="853"/>
      <c r="NS116" s="853"/>
      <c r="NT116" s="964"/>
      <c r="NU116" s="845"/>
      <c r="NV116" s="853"/>
      <c r="NW116" s="853"/>
      <c r="NX116" s="964"/>
      <c r="NY116" s="845"/>
      <c r="NZ116" s="853"/>
      <c r="OA116" s="853"/>
      <c r="OB116" s="964"/>
      <c r="OC116" s="845"/>
      <c r="OD116" s="853"/>
      <c r="OE116" s="853"/>
      <c r="OF116" s="964"/>
      <c r="OG116" s="845"/>
      <c r="OH116" s="853"/>
      <c r="OI116" s="853"/>
      <c r="OJ116" s="964"/>
      <c r="OK116" s="845"/>
      <c r="OL116" s="853"/>
      <c r="OM116" s="853"/>
      <c r="ON116" s="964"/>
      <c r="OO116" s="845"/>
      <c r="OP116" s="853"/>
      <c r="OQ116" s="853"/>
      <c r="OR116" s="964"/>
      <c r="OS116" s="845"/>
      <c r="OT116" s="853"/>
      <c r="OU116" s="853"/>
      <c r="OV116" s="964"/>
      <c r="OW116" s="845"/>
      <c r="OX116" s="853"/>
      <c r="OY116" s="853"/>
      <c r="OZ116" s="964"/>
      <c r="PA116" s="845"/>
      <c r="PB116" s="853"/>
      <c r="PC116" s="853"/>
      <c r="PD116" s="964"/>
      <c r="PE116" s="845"/>
      <c r="PF116" s="853"/>
      <c r="PG116" s="853"/>
      <c r="PH116" s="964"/>
      <c r="PI116" s="845"/>
      <c r="PJ116" s="853"/>
      <c r="PK116" s="853"/>
      <c r="PL116" s="964"/>
      <c r="PM116" s="845"/>
      <c r="PN116" s="853"/>
      <c r="PO116" s="853"/>
      <c r="PP116" s="964"/>
      <c r="PQ116" s="845"/>
      <c r="PR116" s="853"/>
      <c r="PS116" s="853"/>
      <c r="PT116" s="964"/>
      <c r="PU116" s="845"/>
      <c r="PV116" s="853"/>
      <c r="PW116" s="853"/>
      <c r="PX116" s="964"/>
      <c r="PY116" s="845"/>
      <c r="PZ116" s="853"/>
      <c r="QA116" s="853"/>
      <c r="QB116" s="964"/>
      <c r="QC116" s="845"/>
      <c r="QD116" s="853"/>
      <c r="QE116" s="853"/>
      <c r="QF116" s="964"/>
      <c r="QG116" s="845"/>
      <c r="QH116" s="853"/>
      <c r="QI116" s="853"/>
      <c r="QJ116" s="964"/>
      <c r="QK116" s="845"/>
      <c r="QL116" s="853"/>
      <c r="QM116" s="853"/>
      <c r="QN116" s="964"/>
      <c r="QO116" s="845"/>
      <c r="QP116" s="853"/>
      <c r="QQ116" s="853"/>
      <c r="QR116" s="964"/>
      <c r="QS116" s="845"/>
      <c r="QT116" s="853"/>
      <c r="QU116" s="853"/>
      <c r="QV116" s="964"/>
      <c r="QW116" s="845"/>
      <c r="QX116" s="853"/>
      <c r="QY116" s="853"/>
      <c r="QZ116" s="964"/>
      <c r="RA116" s="845"/>
      <c r="RB116" s="853"/>
      <c r="RC116" s="853"/>
      <c r="RD116" s="964"/>
      <c r="RE116" s="845"/>
      <c r="RF116" s="853"/>
      <c r="RG116" s="853"/>
      <c r="RH116" s="964"/>
      <c r="RI116" s="845"/>
      <c r="RJ116" s="853"/>
      <c r="RK116" s="853"/>
      <c r="RL116" s="964"/>
      <c r="RM116" s="845"/>
      <c r="RN116" s="853"/>
      <c r="RO116" s="853"/>
      <c r="RP116" s="964"/>
      <c r="RQ116" s="845"/>
      <c r="RR116" s="853"/>
      <c r="RS116" s="853"/>
      <c r="RT116" s="964"/>
      <c r="RU116" s="845"/>
      <c r="RV116" s="853"/>
      <c r="RW116" s="853"/>
      <c r="RX116" s="964"/>
      <c r="RY116" s="845"/>
      <c r="RZ116" s="853"/>
      <c r="SA116" s="853"/>
      <c r="SB116" s="964"/>
      <c r="SC116" s="845"/>
      <c r="SD116" s="853"/>
      <c r="SE116" s="853"/>
      <c r="SF116" s="964"/>
      <c r="SG116" s="845"/>
      <c r="SH116" s="853"/>
      <c r="SI116" s="853"/>
      <c r="SJ116" s="964"/>
      <c r="SK116" s="845"/>
      <c r="SL116" s="853"/>
      <c r="SM116" s="853"/>
      <c r="SN116" s="964"/>
      <c r="SO116" s="845"/>
      <c r="SP116" s="853"/>
      <c r="SQ116" s="853"/>
      <c r="SR116" s="964"/>
      <c r="SS116" s="845"/>
      <c r="ST116" s="853"/>
      <c r="SU116" s="853"/>
      <c r="SV116" s="964"/>
      <c r="SW116" s="845"/>
      <c r="SX116" s="853"/>
      <c r="SY116" s="853"/>
      <c r="SZ116" s="964"/>
      <c r="TA116" s="845"/>
      <c r="TB116" s="853"/>
      <c r="TC116" s="853"/>
      <c r="TD116" s="964"/>
      <c r="TE116" s="845"/>
      <c r="TF116" s="853"/>
      <c r="TG116" s="853"/>
      <c r="TH116" s="964"/>
      <c r="TI116" s="845"/>
      <c r="TJ116" s="853"/>
      <c r="TK116" s="853"/>
      <c r="TL116" s="964"/>
      <c r="TM116" s="845"/>
      <c r="TN116" s="853"/>
      <c r="TO116" s="853"/>
      <c r="TP116" s="964"/>
      <c r="TQ116" s="845"/>
      <c r="TR116" s="853"/>
      <c r="TS116" s="853"/>
      <c r="TT116" s="964"/>
      <c r="TU116" s="845"/>
      <c r="TV116" s="853"/>
      <c r="TW116" s="853"/>
      <c r="TX116" s="964"/>
      <c r="TY116" s="845"/>
      <c r="TZ116" s="853"/>
      <c r="UA116" s="853"/>
      <c r="UB116" s="964"/>
      <c r="UC116" s="845"/>
      <c r="UD116" s="853"/>
      <c r="UE116" s="853"/>
      <c r="UF116" s="964"/>
      <c r="UG116" s="845"/>
      <c r="UH116" s="853"/>
      <c r="UI116" s="853"/>
      <c r="UJ116" s="964"/>
      <c r="UK116" s="845"/>
      <c r="UL116" s="853"/>
      <c r="UM116" s="853"/>
      <c r="UN116" s="964"/>
      <c r="UO116" s="845"/>
      <c r="UP116" s="853"/>
      <c r="UQ116" s="853"/>
      <c r="UR116" s="964"/>
      <c r="US116" s="845"/>
      <c r="UT116" s="853"/>
      <c r="UU116" s="853"/>
      <c r="UV116" s="964"/>
      <c r="UW116" s="845"/>
      <c r="UX116" s="853"/>
      <c r="UY116" s="853"/>
      <c r="UZ116" s="964"/>
      <c r="VA116" s="845"/>
      <c r="VB116" s="853"/>
      <c r="VC116" s="853"/>
      <c r="VD116" s="964"/>
      <c r="VE116" s="845"/>
      <c r="VF116" s="853"/>
      <c r="VG116" s="853"/>
      <c r="VH116" s="964"/>
      <c r="VI116" s="845"/>
      <c r="VJ116" s="853"/>
      <c r="VK116" s="853"/>
      <c r="VL116" s="964"/>
      <c r="VM116" s="845"/>
      <c r="VN116" s="853"/>
      <c r="VO116" s="853"/>
      <c r="VP116" s="964"/>
      <c r="VQ116" s="845"/>
      <c r="VR116" s="853"/>
      <c r="VS116" s="853"/>
      <c r="VT116" s="964"/>
      <c r="VU116" s="845"/>
      <c r="VV116" s="853"/>
      <c r="VW116" s="853"/>
      <c r="VX116" s="964"/>
      <c r="VY116" s="845"/>
      <c r="VZ116" s="853"/>
      <c r="WA116" s="853"/>
      <c r="WB116" s="964"/>
      <c r="WC116" s="845"/>
      <c r="WD116" s="853"/>
      <c r="WE116" s="853"/>
      <c r="WF116" s="964"/>
      <c r="WG116" s="845"/>
      <c r="WH116" s="853"/>
      <c r="WI116" s="853"/>
      <c r="WJ116" s="964"/>
      <c r="WK116" s="845"/>
      <c r="WL116" s="853"/>
      <c r="WM116" s="853"/>
      <c r="WN116" s="964"/>
      <c r="WO116" s="845"/>
      <c r="WP116" s="853"/>
      <c r="WQ116" s="853"/>
      <c r="WR116" s="964"/>
      <c r="WS116" s="845"/>
      <c r="WT116" s="853"/>
      <c r="WU116" s="853"/>
      <c r="WV116" s="964"/>
      <c r="WW116" s="845"/>
      <c r="WX116" s="853"/>
      <c r="WY116" s="853"/>
      <c r="WZ116" s="964"/>
      <c r="XA116" s="845"/>
      <c r="XB116" s="853"/>
      <c r="XC116" s="853"/>
      <c r="XD116" s="964"/>
      <c r="XE116" s="845"/>
      <c r="XF116" s="853"/>
      <c r="XG116" s="853"/>
      <c r="XH116" s="964"/>
      <c r="XI116" s="845"/>
      <c r="XJ116" s="853"/>
      <c r="XK116" s="853"/>
      <c r="XL116" s="964"/>
      <c r="XM116" s="845"/>
      <c r="XN116" s="853"/>
      <c r="XO116" s="853"/>
      <c r="XP116" s="964"/>
      <c r="XQ116" s="845"/>
      <c r="XR116" s="853"/>
      <c r="XS116" s="853"/>
      <c r="XT116" s="964"/>
      <c r="XU116" s="845"/>
      <c r="XV116" s="853"/>
      <c r="XW116" s="853"/>
      <c r="XX116" s="964"/>
      <c r="XY116" s="845"/>
      <c r="XZ116" s="853"/>
      <c r="YA116" s="853"/>
      <c r="YB116" s="964"/>
      <c r="YC116" s="845"/>
      <c r="YD116" s="853"/>
      <c r="YE116" s="853"/>
      <c r="YF116" s="964"/>
      <c r="YG116" s="845"/>
      <c r="YH116" s="853"/>
      <c r="YI116" s="853"/>
      <c r="YJ116" s="964"/>
      <c r="YK116" s="845"/>
      <c r="YL116" s="853"/>
      <c r="YM116" s="853"/>
      <c r="YN116" s="964"/>
      <c r="YO116" s="845"/>
      <c r="YP116" s="853"/>
      <c r="YQ116" s="853"/>
      <c r="YR116" s="964"/>
      <c r="YS116" s="845"/>
      <c r="YT116" s="853"/>
      <c r="YU116" s="853"/>
      <c r="YV116" s="964"/>
      <c r="YW116" s="845"/>
      <c r="YX116" s="853"/>
      <c r="YY116" s="853"/>
      <c r="YZ116" s="964"/>
      <c r="ZA116" s="845"/>
      <c r="ZB116" s="853"/>
      <c r="ZC116" s="853"/>
      <c r="ZD116" s="964"/>
      <c r="ZE116" s="845"/>
      <c r="ZF116" s="853"/>
      <c r="ZG116" s="853"/>
      <c r="ZH116" s="964"/>
      <c r="ZI116" s="845"/>
      <c r="ZJ116" s="853"/>
      <c r="ZK116" s="853"/>
      <c r="ZL116" s="964"/>
      <c r="ZM116" s="845"/>
      <c r="ZN116" s="853"/>
      <c r="ZO116" s="853"/>
      <c r="ZP116" s="964"/>
      <c r="ZQ116" s="845"/>
      <c r="ZR116" s="853"/>
      <c r="ZS116" s="853"/>
      <c r="ZT116" s="964"/>
      <c r="ZU116" s="845"/>
      <c r="ZV116" s="853"/>
      <c r="ZW116" s="853"/>
      <c r="ZX116" s="964"/>
      <c r="ZY116" s="845"/>
      <c r="ZZ116" s="853"/>
      <c r="AAA116" s="853"/>
      <c r="AAB116" s="964"/>
      <c r="AAC116" s="845"/>
      <c r="AAD116" s="853"/>
      <c r="AAE116" s="853"/>
      <c r="AAF116" s="964"/>
      <c r="AAG116" s="845"/>
      <c r="AAH116" s="853"/>
      <c r="AAI116" s="853"/>
      <c r="AAJ116" s="964"/>
      <c r="AAK116" s="845"/>
      <c r="AAL116" s="853"/>
      <c r="AAM116" s="853"/>
      <c r="AAN116" s="964"/>
      <c r="AAO116" s="845"/>
      <c r="AAP116" s="853"/>
      <c r="AAQ116" s="853"/>
      <c r="AAR116" s="964"/>
      <c r="AAS116" s="845"/>
      <c r="AAT116" s="853"/>
      <c r="AAU116" s="853"/>
      <c r="AAV116" s="964"/>
      <c r="AAW116" s="845"/>
      <c r="AAX116" s="853"/>
      <c r="AAY116" s="853"/>
      <c r="AAZ116" s="964"/>
      <c r="ABA116" s="845"/>
      <c r="ABB116" s="853"/>
      <c r="ABC116" s="853"/>
      <c r="ABD116" s="964"/>
      <c r="ABE116" s="845"/>
      <c r="ABF116" s="853"/>
      <c r="ABG116" s="853"/>
      <c r="ABH116" s="964"/>
      <c r="ABI116" s="845"/>
      <c r="ABJ116" s="853"/>
      <c r="ABK116" s="853"/>
      <c r="ABL116" s="964"/>
      <c r="ABM116" s="845"/>
      <c r="ABN116" s="853"/>
      <c r="ABO116" s="853"/>
      <c r="ABP116" s="964"/>
      <c r="ABQ116" s="845"/>
      <c r="ABR116" s="853"/>
      <c r="ABS116" s="853"/>
      <c r="ABT116" s="964"/>
      <c r="ABU116" s="845"/>
      <c r="ABV116" s="853"/>
      <c r="ABW116" s="853"/>
      <c r="ABX116" s="964"/>
      <c r="ABY116" s="845"/>
      <c r="ABZ116" s="853"/>
      <c r="ACA116" s="853"/>
      <c r="ACB116" s="964"/>
      <c r="ACC116" s="845"/>
      <c r="ACD116" s="853"/>
      <c r="ACE116" s="853"/>
      <c r="ACF116" s="964"/>
      <c r="ACG116" s="845"/>
      <c r="ACH116" s="853"/>
      <c r="ACI116" s="853"/>
      <c r="ACJ116" s="964"/>
      <c r="ACK116" s="845"/>
      <c r="ACL116" s="853"/>
      <c r="ACM116" s="853"/>
      <c r="ACN116" s="964"/>
      <c r="ACO116" s="845"/>
      <c r="ACP116" s="853"/>
      <c r="ACQ116" s="853"/>
      <c r="ACR116" s="964"/>
      <c r="ACS116" s="845"/>
      <c r="ACT116" s="853"/>
      <c r="ACU116" s="853"/>
      <c r="ACV116" s="964"/>
      <c r="ACW116" s="845"/>
      <c r="ACX116" s="853"/>
      <c r="ACY116" s="853"/>
      <c r="ACZ116" s="964"/>
      <c r="ADA116" s="845"/>
      <c r="ADB116" s="853"/>
      <c r="ADC116" s="853"/>
      <c r="ADD116" s="964"/>
      <c r="ADE116" s="845"/>
      <c r="ADF116" s="853"/>
      <c r="ADG116" s="853"/>
      <c r="ADH116" s="964"/>
      <c r="ADI116" s="845"/>
      <c r="ADJ116" s="853"/>
      <c r="ADK116" s="853"/>
      <c r="ADL116" s="964"/>
      <c r="ADM116" s="845"/>
      <c r="ADN116" s="853"/>
      <c r="ADO116" s="853"/>
      <c r="ADP116" s="964"/>
      <c r="ADQ116" s="845"/>
      <c r="ADR116" s="853"/>
      <c r="ADS116" s="853"/>
      <c r="ADT116" s="964"/>
      <c r="ADU116" s="845"/>
      <c r="ADV116" s="853"/>
      <c r="ADW116" s="853"/>
      <c r="ADX116" s="964"/>
      <c r="ADY116" s="845"/>
      <c r="ADZ116" s="853"/>
      <c r="AEA116" s="853"/>
      <c r="AEB116" s="964"/>
      <c r="AEC116" s="845"/>
      <c r="AED116" s="853"/>
      <c r="AEE116" s="853"/>
      <c r="AEF116" s="964"/>
      <c r="AEG116" s="845"/>
      <c r="AEH116" s="853"/>
      <c r="AEI116" s="853"/>
      <c r="AEJ116" s="964"/>
      <c r="AEK116" s="845"/>
      <c r="AEL116" s="853"/>
      <c r="AEM116" s="853"/>
      <c r="AEN116" s="964"/>
      <c r="AEO116" s="845"/>
      <c r="AEP116" s="853"/>
      <c r="AEQ116" s="853"/>
      <c r="AER116" s="964"/>
      <c r="AES116" s="845"/>
      <c r="AET116" s="853"/>
      <c r="AEU116" s="853"/>
      <c r="AEV116" s="964"/>
      <c r="AEW116" s="845"/>
      <c r="AEX116" s="853"/>
      <c r="AEY116" s="853"/>
      <c r="AEZ116" s="964"/>
      <c r="AFA116" s="845"/>
      <c r="AFB116" s="853"/>
      <c r="AFC116" s="853"/>
      <c r="AFD116" s="964"/>
      <c r="AFE116" s="845"/>
      <c r="AFF116" s="853"/>
      <c r="AFG116" s="853"/>
      <c r="AFH116" s="964"/>
      <c r="AFI116" s="845"/>
      <c r="AFJ116" s="853"/>
      <c r="AFK116" s="853"/>
      <c r="AFL116" s="964"/>
      <c r="AFM116" s="845"/>
      <c r="AFN116" s="853"/>
      <c r="AFO116" s="853"/>
      <c r="AFP116" s="964"/>
      <c r="AFQ116" s="845"/>
      <c r="AFR116" s="853"/>
      <c r="AFS116" s="853"/>
      <c r="AFT116" s="964"/>
      <c r="AFU116" s="845"/>
      <c r="AFV116" s="853"/>
      <c r="AFW116" s="853"/>
      <c r="AFX116" s="964"/>
      <c r="AFY116" s="845"/>
      <c r="AFZ116" s="853"/>
      <c r="AGA116" s="853"/>
      <c r="AGB116" s="964"/>
      <c r="AGC116" s="845"/>
      <c r="AGD116" s="853"/>
      <c r="AGE116" s="853"/>
      <c r="AGF116" s="964"/>
      <c r="AGG116" s="845"/>
      <c r="AGH116" s="853"/>
      <c r="AGI116" s="853"/>
      <c r="AGJ116" s="964"/>
      <c r="AGK116" s="845"/>
      <c r="AGL116" s="853"/>
      <c r="AGM116" s="853"/>
      <c r="AGN116" s="964"/>
      <c r="AGO116" s="845"/>
      <c r="AGP116" s="853"/>
      <c r="AGQ116" s="853"/>
      <c r="AGR116" s="964"/>
      <c r="AGS116" s="845"/>
      <c r="AGT116" s="853"/>
      <c r="AGU116" s="853"/>
      <c r="AGV116" s="964"/>
      <c r="AGW116" s="845"/>
      <c r="AGX116" s="853"/>
      <c r="AGY116" s="853"/>
      <c r="AGZ116" s="964"/>
      <c r="AHA116" s="845"/>
      <c r="AHB116" s="853"/>
      <c r="AHC116" s="853"/>
      <c r="AHD116" s="964"/>
      <c r="AHE116" s="845"/>
      <c r="AHF116" s="853"/>
      <c r="AHG116" s="853"/>
      <c r="AHH116" s="964"/>
      <c r="AHI116" s="845"/>
      <c r="AHJ116" s="853"/>
      <c r="AHK116" s="853"/>
      <c r="AHL116" s="964"/>
      <c r="AHM116" s="845"/>
      <c r="AHN116" s="853"/>
      <c r="AHO116" s="853"/>
      <c r="AHP116" s="964"/>
      <c r="AHQ116" s="845"/>
      <c r="AHR116" s="853"/>
      <c r="AHS116" s="853"/>
      <c r="AHT116" s="964"/>
      <c r="AHU116" s="845"/>
      <c r="AHV116" s="853"/>
      <c r="AHW116" s="853"/>
      <c r="AHX116" s="964"/>
      <c r="AHY116" s="845"/>
      <c r="AHZ116" s="853"/>
      <c r="AIA116" s="853"/>
      <c r="AIB116" s="964"/>
      <c r="AIC116" s="845"/>
      <c r="AID116" s="853"/>
      <c r="AIE116" s="853"/>
      <c r="AIF116" s="964"/>
      <c r="AIG116" s="845"/>
      <c r="AIH116" s="853"/>
      <c r="AII116" s="853"/>
      <c r="AIJ116" s="964"/>
      <c r="AIK116" s="845"/>
      <c r="AIL116" s="853"/>
      <c r="AIM116" s="853"/>
      <c r="AIN116" s="964"/>
      <c r="AIO116" s="845"/>
      <c r="AIP116" s="853"/>
      <c r="AIQ116" s="853"/>
      <c r="AIR116" s="964"/>
      <c r="AIS116" s="845"/>
      <c r="AIT116" s="853"/>
      <c r="AIU116" s="853"/>
      <c r="AIV116" s="964"/>
      <c r="AIW116" s="845"/>
      <c r="AIX116" s="853"/>
      <c r="AIY116" s="853"/>
      <c r="AIZ116" s="964"/>
      <c r="AJA116" s="845"/>
      <c r="AJB116" s="853"/>
      <c r="AJC116" s="853"/>
      <c r="AJD116" s="964"/>
      <c r="AJE116" s="845"/>
      <c r="AJF116" s="853"/>
      <c r="AJG116" s="853"/>
      <c r="AJH116" s="964"/>
      <c r="AJI116" s="845"/>
      <c r="AJJ116" s="853"/>
      <c r="AJK116" s="853"/>
      <c r="AJL116" s="964"/>
      <c r="AJM116" s="845"/>
      <c r="AJN116" s="853"/>
      <c r="AJO116" s="853"/>
      <c r="AJP116" s="964"/>
      <c r="AJQ116" s="845"/>
      <c r="AJR116" s="853"/>
      <c r="AJS116" s="853"/>
      <c r="AJT116" s="964"/>
      <c r="AJU116" s="845"/>
      <c r="AJV116" s="853"/>
      <c r="AJW116" s="853"/>
      <c r="AJX116" s="964"/>
      <c r="AJY116" s="845"/>
      <c r="AJZ116" s="853"/>
      <c r="AKA116" s="853"/>
      <c r="AKB116" s="964"/>
      <c r="AKC116" s="845"/>
      <c r="AKD116" s="853"/>
      <c r="AKE116" s="853"/>
      <c r="AKF116" s="964"/>
      <c r="AKG116" s="845"/>
      <c r="AKH116" s="853"/>
      <c r="AKI116" s="853"/>
      <c r="AKJ116" s="964"/>
      <c r="AKK116" s="845"/>
      <c r="AKL116" s="853"/>
      <c r="AKM116" s="853"/>
      <c r="AKN116" s="964"/>
      <c r="AKO116" s="845"/>
      <c r="AKP116" s="853"/>
      <c r="AKQ116" s="853"/>
      <c r="AKR116" s="964"/>
      <c r="AKS116" s="845"/>
      <c r="AKT116" s="853"/>
      <c r="AKU116" s="853"/>
      <c r="AKV116" s="964"/>
      <c r="AKW116" s="845"/>
      <c r="AKX116" s="853"/>
      <c r="AKY116" s="853"/>
      <c r="AKZ116" s="964"/>
      <c r="ALA116" s="845"/>
      <c r="ALB116" s="853"/>
      <c r="ALC116" s="853"/>
      <c r="ALD116" s="964"/>
      <c r="ALE116" s="845"/>
      <c r="ALF116" s="853"/>
      <c r="ALG116" s="853"/>
      <c r="ALH116" s="964"/>
      <c r="ALI116" s="845"/>
      <c r="ALJ116" s="853"/>
      <c r="ALK116" s="853"/>
      <c r="ALL116" s="964"/>
      <c r="ALM116" s="845"/>
      <c r="ALN116" s="853"/>
      <c r="ALO116" s="853"/>
      <c r="ALP116" s="964"/>
      <c r="ALQ116" s="845"/>
      <c r="ALR116" s="853"/>
      <c r="ALS116" s="853"/>
      <c r="ALT116" s="964"/>
      <c r="ALU116" s="845"/>
      <c r="ALV116" s="853"/>
      <c r="ALW116" s="853"/>
      <c r="ALX116" s="964"/>
      <c r="ALY116" s="845"/>
      <c r="ALZ116" s="853"/>
      <c r="AMA116" s="853"/>
      <c r="AMB116" s="964"/>
      <c r="AMC116" s="845"/>
      <c r="AMD116" s="853"/>
      <c r="AME116" s="853"/>
      <c r="AMF116" s="964"/>
      <c r="AMG116" s="845"/>
      <c r="AMH116" s="853"/>
      <c r="AMI116" s="853"/>
      <c r="AMJ116" s="964"/>
      <c r="AMK116" s="845"/>
      <c r="AML116" s="853"/>
      <c r="AMM116" s="853"/>
      <c r="AMN116" s="964"/>
      <c r="AMO116" s="845"/>
      <c r="AMP116" s="853"/>
      <c r="AMQ116" s="853"/>
      <c r="AMR116" s="964"/>
      <c r="AMS116" s="845"/>
      <c r="AMT116" s="853"/>
      <c r="AMU116" s="853"/>
      <c r="AMV116" s="964"/>
      <c r="AMW116" s="845"/>
      <c r="AMX116" s="853"/>
      <c r="AMY116" s="853"/>
      <c r="AMZ116" s="964"/>
      <c r="ANA116" s="845"/>
      <c r="ANB116" s="853"/>
      <c r="ANC116" s="853"/>
      <c r="AND116" s="964"/>
      <c r="ANE116" s="845"/>
      <c r="ANF116" s="853"/>
      <c r="ANG116" s="853"/>
      <c r="ANH116" s="964"/>
      <c r="ANI116" s="845"/>
      <c r="ANJ116" s="853"/>
      <c r="ANK116" s="853"/>
      <c r="ANL116" s="964"/>
      <c r="ANM116" s="845"/>
      <c r="ANN116" s="853"/>
      <c r="ANO116" s="853"/>
      <c r="ANP116" s="964"/>
      <c r="ANQ116" s="845"/>
      <c r="ANR116" s="853"/>
      <c r="ANS116" s="853"/>
      <c r="ANT116" s="964"/>
      <c r="ANU116" s="845"/>
      <c r="ANV116" s="853"/>
      <c r="ANW116" s="853"/>
      <c r="ANX116" s="964"/>
      <c r="ANY116" s="845"/>
      <c r="ANZ116" s="853"/>
      <c r="AOA116" s="853"/>
      <c r="AOB116" s="964"/>
      <c r="AOC116" s="845"/>
      <c r="AOD116" s="853"/>
      <c r="AOE116" s="853"/>
      <c r="AOF116" s="964"/>
      <c r="AOG116" s="845"/>
      <c r="AOH116" s="853"/>
      <c r="AOI116" s="853"/>
      <c r="AOJ116" s="964"/>
      <c r="AOK116" s="845"/>
      <c r="AOL116" s="853"/>
      <c r="AOM116" s="853"/>
      <c r="AON116" s="964"/>
      <c r="AOO116" s="845"/>
      <c r="AOP116" s="853"/>
      <c r="AOQ116" s="853"/>
      <c r="AOR116" s="964"/>
      <c r="AOS116" s="845"/>
      <c r="AOT116" s="853"/>
      <c r="AOU116" s="853"/>
      <c r="AOV116" s="964"/>
      <c r="AOW116" s="845"/>
      <c r="AOX116" s="853"/>
      <c r="AOY116" s="853"/>
      <c r="AOZ116" s="964"/>
      <c r="APA116" s="845"/>
      <c r="APB116" s="853"/>
      <c r="APC116" s="853"/>
      <c r="APD116" s="964"/>
      <c r="APE116" s="845"/>
      <c r="APF116" s="853"/>
      <c r="APG116" s="853"/>
      <c r="APH116" s="964"/>
      <c r="API116" s="845"/>
      <c r="APJ116" s="853"/>
      <c r="APK116" s="853"/>
      <c r="APL116" s="964"/>
      <c r="APM116" s="845"/>
      <c r="APN116" s="853"/>
      <c r="APO116" s="853"/>
      <c r="APP116" s="964"/>
      <c r="APQ116" s="845"/>
      <c r="APR116" s="853"/>
      <c r="APS116" s="853"/>
      <c r="APT116" s="964"/>
      <c r="APU116" s="845"/>
      <c r="APV116" s="853"/>
      <c r="APW116" s="853"/>
      <c r="APX116" s="964"/>
      <c r="APY116" s="845"/>
      <c r="APZ116" s="853"/>
      <c r="AQA116" s="853"/>
      <c r="AQB116" s="964"/>
      <c r="AQC116" s="845"/>
      <c r="AQD116" s="853"/>
      <c r="AQE116" s="853"/>
      <c r="AQF116" s="964"/>
      <c r="AQG116" s="845"/>
      <c r="AQH116" s="853"/>
      <c r="AQI116" s="853"/>
      <c r="AQJ116" s="964"/>
      <c r="AQK116" s="845"/>
      <c r="AQL116" s="853"/>
      <c r="AQM116" s="853"/>
      <c r="AQN116" s="964"/>
      <c r="AQO116" s="845"/>
      <c r="AQP116" s="853"/>
      <c r="AQQ116" s="853"/>
      <c r="AQR116" s="964"/>
      <c r="AQS116" s="845"/>
      <c r="AQT116" s="853"/>
      <c r="AQU116" s="853"/>
      <c r="AQV116" s="964"/>
      <c r="AQW116" s="845"/>
      <c r="AQX116" s="853"/>
      <c r="AQY116" s="853"/>
      <c r="AQZ116" s="964"/>
      <c r="ARA116" s="845"/>
      <c r="ARB116" s="853"/>
      <c r="ARC116" s="853"/>
      <c r="ARD116" s="964"/>
      <c r="ARE116" s="845"/>
      <c r="ARF116" s="853"/>
      <c r="ARG116" s="853"/>
      <c r="ARH116" s="964"/>
      <c r="ARI116" s="845"/>
      <c r="ARJ116" s="853"/>
      <c r="ARK116" s="853"/>
      <c r="ARL116" s="964"/>
      <c r="ARM116" s="845"/>
      <c r="ARN116" s="853"/>
      <c r="ARO116" s="853"/>
      <c r="ARP116" s="964"/>
      <c r="ARQ116" s="845"/>
      <c r="ARR116" s="853"/>
      <c r="ARS116" s="853"/>
      <c r="ART116" s="964"/>
      <c r="ARU116" s="845"/>
      <c r="ARV116" s="853"/>
      <c r="ARW116" s="853"/>
      <c r="ARX116" s="964"/>
      <c r="ARY116" s="845"/>
      <c r="ARZ116" s="853"/>
      <c r="ASA116" s="853"/>
      <c r="ASB116" s="964"/>
      <c r="ASC116" s="845"/>
      <c r="ASD116" s="853"/>
      <c r="ASE116" s="853"/>
      <c r="ASF116" s="964"/>
      <c r="ASG116" s="845"/>
      <c r="ASH116" s="853"/>
      <c r="ASI116" s="853"/>
      <c r="ASJ116" s="964"/>
      <c r="ASK116" s="845"/>
      <c r="ASL116" s="853"/>
      <c r="ASM116" s="853"/>
      <c r="ASN116" s="964"/>
      <c r="ASO116" s="845"/>
      <c r="ASP116" s="853"/>
      <c r="ASQ116" s="853"/>
      <c r="ASR116" s="964"/>
      <c r="ASS116" s="845"/>
      <c r="AST116" s="853"/>
      <c r="ASU116" s="853"/>
      <c r="ASV116" s="964"/>
      <c r="ASW116" s="845"/>
      <c r="ASX116" s="853"/>
      <c r="ASY116" s="853"/>
      <c r="ASZ116" s="964"/>
      <c r="ATA116" s="845"/>
      <c r="ATB116" s="853"/>
      <c r="ATC116" s="853"/>
      <c r="ATD116" s="964"/>
      <c r="ATE116" s="845"/>
      <c r="ATF116" s="853"/>
      <c r="ATG116" s="853"/>
      <c r="ATH116" s="964"/>
      <c r="ATI116" s="845"/>
      <c r="ATJ116" s="853"/>
      <c r="ATK116" s="853"/>
      <c r="ATL116" s="964"/>
      <c r="ATM116" s="845"/>
      <c r="ATN116" s="853"/>
      <c r="ATO116" s="853"/>
      <c r="ATP116" s="964"/>
      <c r="ATQ116" s="845"/>
      <c r="ATR116" s="853"/>
      <c r="ATS116" s="853"/>
      <c r="ATT116" s="964"/>
      <c r="ATU116" s="845"/>
      <c r="ATV116" s="853"/>
      <c r="ATW116" s="853"/>
      <c r="ATX116" s="964"/>
      <c r="ATY116" s="845"/>
      <c r="ATZ116" s="853"/>
      <c r="AUA116" s="853"/>
      <c r="AUB116" s="964"/>
      <c r="AUC116" s="845"/>
      <c r="AUD116" s="853"/>
      <c r="AUE116" s="853"/>
      <c r="AUF116" s="964"/>
      <c r="AUG116" s="845"/>
      <c r="AUH116" s="853"/>
      <c r="AUI116" s="853"/>
      <c r="AUJ116" s="964"/>
      <c r="AUK116" s="845"/>
      <c r="AUL116" s="853"/>
      <c r="AUM116" s="853"/>
      <c r="AUN116" s="964"/>
      <c r="AUO116" s="845"/>
      <c r="AUP116" s="853"/>
      <c r="AUQ116" s="853"/>
      <c r="AUR116" s="964"/>
      <c r="AUS116" s="845"/>
      <c r="AUT116" s="853"/>
      <c r="AUU116" s="853"/>
      <c r="AUV116" s="964"/>
      <c r="AUW116" s="845"/>
      <c r="AUX116" s="853"/>
      <c r="AUY116" s="853"/>
      <c r="AUZ116" s="964"/>
      <c r="AVA116" s="845"/>
      <c r="AVB116" s="853"/>
      <c r="AVC116" s="853"/>
      <c r="AVD116" s="964"/>
      <c r="AVE116" s="845"/>
      <c r="AVF116" s="853"/>
      <c r="AVG116" s="853"/>
      <c r="AVH116" s="964"/>
      <c r="AVI116" s="845"/>
      <c r="AVJ116" s="853"/>
      <c r="AVK116" s="853"/>
      <c r="AVL116" s="964"/>
      <c r="AVM116" s="845"/>
      <c r="AVN116" s="853"/>
      <c r="AVO116" s="853"/>
      <c r="AVP116" s="964"/>
      <c r="AVQ116" s="845"/>
      <c r="AVR116" s="853"/>
      <c r="AVS116" s="853"/>
      <c r="AVT116" s="964"/>
      <c r="AVU116" s="845"/>
      <c r="AVV116" s="853"/>
      <c r="AVW116" s="853"/>
      <c r="AVX116" s="964"/>
      <c r="AVY116" s="845"/>
      <c r="AVZ116" s="853"/>
      <c r="AWA116" s="853"/>
      <c r="AWB116" s="964"/>
      <c r="AWC116" s="845"/>
      <c r="AWD116" s="853"/>
      <c r="AWE116" s="853"/>
      <c r="AWF116" s="964"/>
      <c r="AWG116" s="845"/>
      <c r="AWH116" s="853"/>
      <c r="AWI116" s="853"/>
      <c r="AWJ116" s="964"/>
      <c r="AWK116" s="845"/>
      <c r="AWL116" s="853"/>
      <c r="AWM116" s="853"/>
      <c r="AWN116" s="964"/>
      <c r="AWO116" s="845"/>
      <c r="AWP116" s="853"/>
      <c r="AWQ116" s="853"/>
      <c r="AWR116" s="964"/>
      <c r="AWS116" s="845"/>
      <c r="AWT116" s="853"/>
      <c r="AWU116" s="853"/>
      <c r="AWV116" s="964"/>
      <c r="AWW116" s="845"/>
      <c r="AWX116" s="853"/>
      <c r="AWY116" s="853"/>
      <c r="AWZ116" s="964"/>
      <c r="AXA116" s="845"/>
      <c r="AXB116" s="853"/>
      <c r="AXC116" s="853"/>
      <c r="AXD116" s="964"/>
      <c r="AXE116" s="845"/>
      <c r="AXF116" s="853"/>
      <c r="AXG116" s="853"/>
      <c r="AXH116" s="964"/>
      <c r="AXI116" s="845"/>
      <c r="AXJ116" s="853"/>
      <c r="AXK116" s="853"/>
      <c r="AXL116" s="964"/>
      <c r="AXM116" s="845"/>
      <c r="AXN116" s="853"/>
      <c r="AXO116" s="853"/>
      <c r="AXP116" s="964"/>
      <c r="AXQ116" s="845"/>
      <c r="AXR116" s="853"/>
      <c r="AXS116" s="853"/>
      <c r="AXT116" s="964"/>
      <c r="AXU116" s="845"/>
      <c r="AXV116" s="853"/>
      <c r="AXW116" s="853"/>
      <c r="AXX116" s="964"/>
      <c r="AXY116" s="845"/>
      <c r="AXZ116" s="853"/>
      <c r="AYA116" s="853"/>
      <c r="AYB116" s="964"/>
      <c r="AYC116" s="845"/>
      <c r="AYD116" s="853"/>
      <c r="AYE116" s="853"/>
      <c r="AYF116" s="964"/>
      <c r="AYG116" s="845"/>
      <c r="AYH116" s="853"/>
      <c r="AYI116" s="853"/>
      <c r="AYJ116" s="964"/>
      <c r="AYK116" s="845"/>
      <c r="AYL116" s="853"/>
      <c r="AYM116" s="853"/>
      <c r="AYN116" s="964"/>
      <c r="AYO116" s="845"/>
      <c r="AYP116" s="853"/>
      <c r="AYQ116" s="853"/>
      <c r="AYR116" s="964"/>
      <c r="AYS116" s="845"/>
      <c r="AYT116" s="853"/>
      <c r="AYU116" s="853"/>
      <c r="AYV116" s="964"/>
      <c r="AYW116" s="845"/>
      <c r="AYX116" s="853"/>
      <c r="AYY116" s="853"/>
      <c r="AYZ116" s="964"/>
      <c r="AZA116" s="845"/>
      <c r="AZB116" s="853"/>
      <c r="AZC116" s="853"/>
      <c r="AZD116" s="964"/>
      <c r="AZE116" s="845"/>
      <c r="AZF116" s="853"/>
      <c r="AZG116" s="853"/>
      <c r="AZH116" s="964"/>
      <c r="AZI116" s="845"/>
      <c r="AZJ116" s="853"/>
      <c r="AZK116" s="853"/>
      <c r="AZL116" s="964"/>
      <c r="AZM116" s="845"/>
      <c r="AZN116" s="853"/>
      <c r="AZO116" s="853"/>
      <c r="AZP116" s="964"/>
      <c r="AZQ116" s="845"/>
      <c r="AZR116" s="853"/>
      <c r="AZS116" s="853"/>
      <c r="AZT116" s="964"/>
      <c r="AZU116" s="845"/>
      <c r="AZV116" s="853"/>
      <c r="AZW116" s="853"/>
      <c r="AZX116" s="964"/>
      <c r="AZY116" s="845"/>
      <c r="AZZ116" s="853"/>
      <c r="BAA116" s="853"/>
      <c r="BAB116" s="964"/>
      <c r="BAC116" s="845"/>
      <c r="BAD116" s="853"/>
      <c r="BAE116" s="853"/>
      <c r="BAF116" s="964"/>
      <c r="BAG116" s="845"/>
      <c r="BAH116" s="853"/>
      <c r="BAI116" s="853"/>
      <c r="BAJ116" s="964"/>
      <c r="BAK116" s="845"/>
      <c r="BAL116" s="853"/>
      <c r="BAM116" s="853"/>
      <c r="BAN116" s="964"/>
      <c r="BAO116" s="845"/>
      <c r="BAP116" s="853"/>
      <c r="BAQ116" s="853"/>
      <c r="BAR116" s="964"/>
      <c r="BAS116" s="845"/>
      <c r="BAT116" s="853"/>
      <c r="BAU116" s="853"/>
      <c r="BAV116" s="964"/>
      <c r="BAW116" s="845"/>
      <c r="BAX116" s="853"/>
      <c r="BAY116" s="853"/>
      <c r="BAZ116" s="964"/>
      <c r="BBA116" s="845"/>
      <c r="BBB116" s="853"/>
      <c r="BBC116" s="853"/>
      <c r="BBD116" s="964"/>
      <c r="BBE116" s="845"/>
      <c r="BBF116" s="853"/>
      <c r="BBG116" s="853"/>
      <c r="BBH116" s="964"/>
      <c r="BBI116" s="845"/>
      <c r="BBJ116" s="853"/>
      <c r="BBK116" s="853"/>
      <c r="BBL116" s="964"/>
      <c r="BBM116" s="845"/>
      <c r="BBN116" s="853"/>
      <c r="BBO116" s="853"/>
      <c r="BBP116" s="964"/>
      <c r="BBQ116" s="845"/>
      <c r="BBR116" s="853"/>
      <c r="BBS116" s="853"/>
      <c r="BBT116" s="964"/>
      <c r="BBU116" s="845"/>
      <c r="BBV116" s="853"/>
      <c r="BBW116" s="853"/>
      <c r="BBX116" s="964"/>
      <c r="BBY116" s="845"/>
      <c r="BBZ116" s="853"/>
      <c r="BCA116" s="853"/>
      <c r="BCB116" s="964"/>
      <c r="BCC116" s="845"/>
      <c r="BCD116" s="853"/>
      <c r="BCE116" s="853"/>
      <c r="BCF116" s="964"/>
      <c r="BCG116" s="845"/>
      <c r="BCH116" s="853"/>
      <c r="BCI116" s="853"/>
      <c r="BCJ116" s="964"/>
      <c r="BCK116" s="845"/>
      <c r="BCL116" s="853"/>
      <c r="BCM116" s="853"/>
      <c r="BCN116" s="964"/>
      <c r="BCO116" s="845"/>
      <c r="BCP116" s="853"/>
      <c r="BCQ116" s="853"/>
      <c r="BCR116" s="964"/>
      <c r="BCS116" s="845"/>
      <c r="BCT116" s="853"/>
      <c r="BCU116" s="853"/>
      <c r="BCV116" s="964"/>
      <c r="BCW116" s="845"/>
      <c r="BCX116" s="853"/>
      <c r="BCY116" s="853"/>
      <c r="BCZ116" s="964"/>
      <c r="BDA116" s="845"/>
      <c r="BDB116" s="853"/>
      <c r="BDC116" s="853"/>
      <c r="BDD116" s="964"/>
      <c r="BDE116" s="845"/>
      <c r="BDF116" s="853"/>
      <c r="BDG116" s="853"/>
      <c r="BDH116" s="964"/>
      <c r="BDI116" s="845"/>
      <c r="BDJ116" s="853"/>
      <c r="BDK116" s="853"/>
      <c r="BDL116" s="964"/>
      <c r="BDM116" s="845"/>
      <c r="BDN116" s="853"/>
      <c r="BDO116" s="853"/>
      <c r="BDP116" s="964"/>
      <c r="BDQ116" s="845"/>
      <c r="BDR116" s="853"/>
      <c r="BDS116" s="853"/>
      <c r="BDT116" s="964"/>
      <c r="BDU116" s="845"/>
      <c r="BDV116" s="853"/>
      <c r="BDW116" s="853"/>
      <c r="BDX116" s="964"/>
      <c r="BDY116" s="845"/>
      <c r="BDZ116" s="853"/>
      <c r="BEA116" s="853"/>
      <c r="BEB116" s="964"/>
      <c r="BEC116" s="845"/>
      <c r="BED116" s="853"/>
      <c r="BEE116" s="853"/>
      <c r="BEF116" s="964"/>
      <c r="BEG116" s="845"/>
      <c r="BEH116" s="853"/>
      <c r="BEI116" s="853"/>
      <c r="BEJ116" s="964"/>
      <c r="BEK116" s="845"/>
      <c r="BEL116" s="853"/>
      <c r="BEM116" s="853"/>
      <c r="BEN116" s="964"/>
      <c r="BEO116" s="845"/>
      <c r="BEP116" s="853"/>
      <c r="BEQ116" s="853"/>
      <c r="BER116" s="964"/>
      <c r="BES116" s="845"/>
      <c r="BET116" s="853"/>
      <c r="BEU116" s="853"/>
      <c r="BEV116" s="964"/>
      <c r="BEW116" s="845"/>
      <c r="BEX116" s="853"/>
      <c r="BEY116" s="853"/>
      <c r="BEZ116" s="964"/>
      <c r="BFA116" s="845"/>
      <c r="BFB116" s="853"/>
      <c r="BFC116" s="853"/>
      <c r="BFD116" s="964"/>
      <c r="BFE116" s="845"/>
      <c r="BFF116" s="853"/>
      <c r="BFG116" s="853"/>
      <c r="BFH116" s="964"/>
      <c r="BFI116" s="845"/>
      <c r="BFJ116" s="853"/>
      <c r="BFK116" s="853"/>
      <c r="BFL116" s="964"/>
      <c r="BFM116" s="845"/>
      <c r="BFN116" s="853"/>
      <c r="BFO116" s="853"/>
      <c r="BFP116" s="964"/>
      <c r="BFQ116" s="845"/>
      <c r="BFR116" s="853"/>
      <c r="BFS116" s="853"/>
      <c r="BFT116" s="964"/>
      <c r="BFU116" s="845"/>
      <c r="BFV116" s="853"/>
      <c r="BFW116" s="853"/>
      <c r="BFX116" s="964"/>
      <c r="BFY116" s="845"/>
      <c r="BFZ116" s="853"/>
      <c r="BGA116" s="853"/>
      <c r="BGB116" s="964"/>
      <c r="BGC116" s="845"/>
      <c r="BGD116" s="853"/>
      <c r="BGE116" s="853"/>
      <c r="BGF116" s="964"/>
      <c r="BGG116" s="845"/>
      <c r="BGH116" s="853"/>
      <c r="BGI116" s="853"/>
      <c r="BGJ116" s="964"/>
      <c r="BGK116" s="845"/>
      <c r="BGL116" s="853"/>
      <c r="BGM116" s="853"/>
      <c r="BGN116" s="964"/>
      <c r="BGO116" s="845"/>
      <c r="BGP116" s="853"/>
      <c r="BGQ116" s="853"/>
      <c r="BGR116" s="964"/>
      <c r="BGS116" s="845"/>
      <c r="BGT116" s="853"/>
      <c r="BGU116" s="853"/>
      <c r="BGV116" s="964"/>
      <c r="BGW116" s="845"/>
      <c r="BGX116" s="853"/>
      <c r="BGY116" s="853"/>
      <c r="BGZ116" s="964"/>
      <c r="BHA116" s="845"/>
      <c r="BHB116" s="853"/>
      <c r="BHC116" s="853"/>
      <c r="BHD116" s="964"/>
      <c r="BHE116" s="845"/>
      <c r="BHF116" s="853"/>
      <c r="BHG116" s="853"/>
      <c r="BHH116" s="964"/>
      <c r="BHI116" s="845"/>
      <c r="BHJ116" s="853"/>
      <c r="BHK116" s="853"/>
      <c r="BHL116" s="964"/>
      <c r="BHM116" s="845"/>
      <c r="BHN116" s="853"/>
      <c r="BHO116" s="853"/>
      <c r="BHP116" s="964"/>
      <c r="BHQ116" s="845"/>
      <c r="BHR116" s="853"/>
      <c r="BHS116" s="853"/>
      <c r="BHT116" s="964"/>
      <c r="BHU116" s="845"/>
      <c r="BHV116" s="853"/>
      <c r="BHW116" s="853"/>
      <c r="BHX116" s="964"/>
      <c r="BHY116" s="845"/>
      <c r="BHZ116" s="853"/>
      <c r="BIA116" s="853"/>
      <c r="BIB116" s="964"/>
      <c r="BIC116" s="845"/>
      <c r="BID116" s="853"/>
      <c r="BIE116" s="853"/>
      <c r="BIF116" s="964"/>
      <c r="BIG116" s="845"/>
      <c r="BIH116" s="853"/>
      <c r="BII116" s="853"/>
      <c r="BIJ116" s="964"/>
      <c r="BIK116" s="845"/>
      <c r="BIL116" s="853"/>
      <c r="BIM116" s="853"/>
      <c r="BIN116" s="964"/>
      <c r="BIO116" s="845"/>
      <c r="BIP116" s="853"/>
      <c r="BIQ116" s="853"/>
      <c r="BIR116" s="964"/>
      <c r="BIS116" s="845"/>
      <c r="BIT116" s="853"/>
      <c r="BIU116" s="853"/>
      <c r="BIV116" s="964"/>
      <c r="BIW116" s="845"/>
      <c r="BIX116" s="853"/>
      <c r="BIY116" s="853"/>
      <c r="BIZ116" s="964"/>
      <c r="BJA116" s="845"/>
      <c r="BJB116" s="853"/>
      <c r="BJC116" s="853"/>
      <c r="BJD116" s="964"/>
      <c r="BJE116" s="845"/>
      <c r="BJF116" s="853"/>
      <c r="BJG116" s="853"/>
      <c r="BJH116" s="964"/>
      <c r="BJI116" s="845"/>
      <c r="BJJ116" s="853"/>
      <c r="BJK116" s="853"/>
      <c r="BJL116" s="964"/>
      <c r="BJM116" s="845"/>
      <c r="BJN116" s="853"/>
      <c r="BJO116" s="853"/>
      <c r="BJP116" s="964"/>
      <c r="BJQ116" s="845"/>
      <c r="BJR116" s="853"/>
      <c r="BJS116" s="853"/>
      <c r="BJT116" s="964"/>
      <c r="BJU116" s="845"/>
      <c r="BJV116" s="853"/>
      <c r="BJW116" s="853"/>
      <c r="BJX116" s="964"/>
      <c r="BJY116" s="845"/>
      <c r="BJZ116" s="853"/>
      <c r="BKA116" s="853"/>
      <c r="BKB116" s="964"/>
      <c r="BKC116" s="845"/>
      <c r="BKD116" s="853"/>
      <c r="BKE116" s="853"/>
      <c r="BKF116" s="964"/>
      <c r="BKG116" s="845"/>
      <c r="BKH116" s="853"/>
      <c r="BKI116" s="853"/>
      <c r="BKJ116" s="964"/>
      <c r="BKK116" s="845"/>
      <c r="BKL116" s="853"/>
      <c r="BKM116" s="853"/>
      <c r="BKN116" s="964"/>
      <c r="BKO116" s="845"/>
      <c r="BKP116" s="853"/>
      <c r="BKQ116" s="853"/>
      <c r="BKR116" s="964"/>
      <c r="BKS116" s="845"/>
      <c r="BKT116" s="853"/>
      <c r="BKU116" s="853"/>
      <c r="BKV116" s="964"/>
      <c r="BKW116" s="845"/>
      <c r="BKX116" s="853"/>
      <c r="BKY116" s="853"/>
      <c r="BKZ116" s="964"/>
      <c r="BLA116" s="845"/>
      <c r="BLB116" s="853"/>
      <c r="BLC116" s="853"/>
      <c r="BLD116" s="964"/>
      <c r="BLE116" s="845"/>
      <c r="BLF116" s="853"/>
      <c r="BLG116" s="853"/>
      <c r="BLH116" s="964"/>
      <c r="BLI116" s="845"/>
      <c r="BLJ116" s="853"/>
      <c r="BLK116" s="853"/>
      <c r="BLL116" s="964"/>
      <c r="BLM116" s="845"/>
      <c r="BLN116" s="853"/>
      <c r="BLO116" s="853"/>
      <c r="BLP116" s="964"/>
      <c r="BLQ116" s="845"/>
      <c r="BLR116" s="853"/>
      <c r="BLS116" s="853"/>
      <c r="BLT116" s="964"/>
      <c r="BLU116" s="845"/>
      <c r="BLV116" s="853"/>
      <c r="BLW116" s="853"/>
      <c r="BLX116" s="964"/>
      <c r="BLY116" s="845"/>
      <c r="BLZ116" s="853"/>
      <c r="BMA116" s="853"/>
      <c r="BMB116" s="964"/>
      <c r="BMC116" s="845"/>
      <c r="BMD116" s="853"/>
      <c r="BME116" s="853"/>
      <c r="BMF116" s="964"/>
      <c r="BMG116" s="845"/>
      <c r="BMH116" s="853"/>
      <c r="BMI116" s="853"/>
      <c r="BMJ116" s="964"/>
      <c r="BMK116" s="845"/>
      <c r="BML116" s="853"/>
      <c r="BMM116" s="853"/>
      <c r="BMN116" s="964"/>
      <c r="BMO116" s="845"/>
      <c r="BMP116" s="853"/>
      <c r="BMQ116" s="853"/>
      <c r="BMR116" s="964"/>
      <c r="BMS116" s="845"/>
      <c r="BMT116" s="853"/>
      <c r="BMU116" s="853"/>
      <c r="BMV116" s="964"/>
      <c r="BMW116" s="845"/>
      <c r="BMX116" s="853"/>
      <c r="BMY116" s="853"/>
      <c r="BMZ116" s="964"/>
      <c r="BNA116" s="845"/>
      <c r="BNB116" s="853"/>
      <c r="BNC116" s="853"/>
      <c r="BND116" s="964"/>
      <c r="BNE116" s="845"/>
      <c r="BNF116" s="853"/>
      <c r="BNG116" s="853"/>
      <c r="BNH116" s="964"/>
      <c r="BNI116" s="845"/>
      <c r="BNJ116" s="853"/>
      <c r="BNK116" s="853"/>
      <c r="BNL116" s="964"/>
      <c r="BNM116" s="845"/>
      <c r="BNN116" s="853"/>
      <c r="BNO116" s="853"/>
      <c r="BNP116" s="964"/>
      <c r="BNQ116" s="845"/>
      <c r="BNR116" s="853"/>
      <c r="BNS116" s="853"/>
      <c r="BNT116" s="964"/>
      <c r="BNU116" s="845"/>
      <c r="BNV116" s="853"/>
      <c r="BNW116" s="853"/>
      <c r="BNX116" s="964"/>
      <c r="BNY116" s="845"/>
      <c r="BNZ116" s="853"/>
      <c r="BOA116" s="853"/>
      <c r="BOB116" s="964"/>
      <c r="BOC116" s="845"/>
      <c r="BOD116" s="853"/>
      <c r="BOE116" s="853"/>
      <c r="BOF116" s="964"/>
      <c r="BOG116" s="845"/>
      <c r="BOH116" s="853"/>
      <c r="BOI116" s="853"/>
      <c r="BOJ116" s="964"/>
      <c r="BOK116" s="845"/>
      <c r="BOL116" s="853"/>
      <c r="BOM116" s="853"/>
      <c r="BON116" s="964"/>
      <c r="BOO116" s="845"/>
      <c r="BOP116" s="853"/>
      <c r="BOQ116" s="853"/>
      <c r="BOR116" s="964"/>
      <c r="BOS116" s="845"/>
      <c r="BOT116" s="853"/>
      <c r="BOU116" s="853"/>
      <c r="BOV116" s="964"/>
      <c r="BOW116" s="845"/>
      <c r="BOX116" s="853"/>
      <c r="BOY116" s="853"/>
      <c r="BOZ116" s="964"/>
      <c r="BPA116" s="845"/>
      <c r="BPB116" s="853"/>
      <c r="BPC116" s="853"/>
      <c r="BPD116" s="964"/>
      <c r="BPE116" s="845"/>
      <c r="BPF116" s="853"/>
      <c r="BPG116" s="853"/>
      <c r="BPH116" s="964"/>
      <c r="BPI116" s="845"/>
      <c r="BPJ116" s="853"/>
      <c r="BPK116" s="853"/>
      <c r="BPL116" s="964"/>
      <c r="BPM116" s="845"/>
      <c r="BPN116" s="853"/>
      <c r="BPO116" s="853"/>
      <c r="BPP116" s="964"/>
      <c r="BPQ116" s="845"/>
      <c r="BPR116" s="853"/>
      <c r="BPS116" s="853"/>
      <c r="BPT116" s="964"/>
      <c r="BPU116" s="845"/>
      <c r="BPV116" s="853"/>
      <c r="BPW116" s="853"/>
      <c r="BPX116" s="964"/>
      <c r="BPY116" s="845"/>
      <c r="BPZ116" s="853"/>
      <c r="BQA116" s="853"/>
      <c r="BQB116" s="964"/>
      <c r="BQC116" s="845"/>
      <c r="BQD116" s="853"/>
      <c r="BQE116" s="853"/>
      <c r="BQF116" s="964"/>
      <c r="BQG116" s="845"/>
      <c r="BQH116" s="853"/>
      <c r="BQI116" s="853"/>
      <c r="BQJ116" s="964"/>
      <c r="BQK116" s="845"/>
      <c r="BQL116" s="853"/>
      <c r="BQM116" s="853"/>
      <c r="BQN116" s="964"/>
      <c r="BQO116" s="845"/>
      <c r="BQP116" s="853"/>
      <c r="BQQ116" s="853"/>
      <c r="BQR116" s="964"/>
      <c r="BQS116" s="845"/>
      <c r="BQT116" s="853"/>
      <c r="BQU116" s="853"/>
      <c r="BQV116" s="964"/>
      <c r="BQW116" s="845"/>
      <c r="BQX116" s="853"/>
      <c r="BQY116" s="853"/>
      <c r="BQZ116" s="964"/>
      <c r="BRA116" s="845"/>
      <c r="BRB116" s="853"/>
      <c r="BRC116" s="853"/>
      <c r="BRD116" s="964"/>
      <c r="BRE116" s="845"/>
      <c r="BRF116" s="853"/>
      <c r="BRG116" s="853"/>
      <c r="BRH116" s="964"/>
      <c r="BRI116" s="845"/>
      <c r="BRJ116" s="853"/>
      <c r="BRK116" s="853"/>
      <c r="BRL116" s="964"/>
      <c r="BRM116" s="845"/>
      <c r="BRN116" s="853"/>
      <c r="BRO116" s="853"/>
      <c r="BRP116" s="964"/>
      <c r="BRQ116" s="845"/>
      <c r="BRR116" s="853"/>
      <c r="BRS116" s="853"/>
      <c r="BRT116" s="964"/>
      <c r="BRU116" s="845"/>
      <c r="BRV116" s="853"/>
      <c r="BRW116" s="853"/>
      <c r="BRX116" s="964"/>
      <c r="BRY116" s="845"/>
      <c r="BRZ116" s="853"/>
      <c r="BSA116" s="853"/>
      <c r="BSB116" s="964"/>
      <c r="BSC116" s="845"/>
      <c r="BSD116" s="853"/>
      <c r="BSE116" s="853"/>
      <c r="BSF116" s="964"/>
      <c r="BSG116" s="845"/>
      <c r="BSH116" s="853"/>
      <c r="BSI116" s="853"/>
      <c r="BSJ116" s="964"/>
      <c r="BSK116" s="845"/>
      <c r="BSL116" s="853"/>
      <c r="BSM116" s="853"/>
      <c r="BSN116" s="964"/>
      <c r="BSO116" s="845"/>
      <c r="BSP116" s="853"/>
      <c r="BSQ116" s="853"/>
      <c r="BSR116" s="964"/>
      <c r="BSS116" s="845"/>
      <c r="BST116" s="853"/>
      <c r="BSU116" s="853"/>
      <c r="BSV116" s="964"/>
      <c r="BSW116" s="845"/>
      <c r="BSX116" s="853"/>
      <c r="BSY116" s="853"/>
      <c r="BSZ116" s="964"/>
      <c r="BTA116" s="845"/>
      <c r="BTB116" s="853"/>
      <c r="BTC116" s="853"/>
      <c r="BTD116" s="964"/>
      <c r="BTE116" s="845"/>
      <c r="BTF116" s="853"/>
      <c r="BTG116" s="853"/>
      <c r="BTH116" s="964"/>
      <c r="BTI116" s="845"/>
      <c r="BTJ116" s="853"/>
      <c r="BTK116" s="853"/>
      <c r="BTL116" s="964"/>
      <c r="BTM116" s="845"/>
      <c r="BTN116" s="853"/>
      <c r="BTO116" s="853"/>
      <c r="BTP116" s="964"/>
      <c r="BTQ116" s="845"/>
      <c r="BTR116" s="853"/>
      <c r="BTS116" s="853"/>
      <c r="BTT116" s="964"/>
      <c r="BTU116" s="845"/>
      <c r="BTV116" s="853"/>
      <c r="BTW116" s="853"/>
      <c r="BTX116" s="964"/>
      <c r="BTY116" s="845"/>
      <c r="BTZ116" s="853"/>
      <c r="BUA116" s="853"/>
      <c r="BUB116" s="964"/>
      <c r="BUC116" s="845"/>
      <c r="BUD116" s="853"/>
      <c r="BUE116" s="853"/>
      <c r="BUF116" s="964"/>
      <c r="BUG116" s="845"/>
      <c r="BUH116" s="853"/>
      <c r="BUI116" s="853"/>
      <c r="BUJ116" s="964"/>
      <c r="BUK116" s="845"/>
      <c r="BUL116" s="853"/>
      <c r="BUM116" s="853"/>
      <c r="BUN116" s="964"/>
      <c r="BUO116" s="845"/>
      <c r="BUP116" s="853"/>
      <c r="BUQ116" s="853"/>
      <c r="BUR116" s="964"/>
      <c r="BUS116" s="845"/>
      <c r="BUT116" s="853"/>
      <c r="BUU116" s="853"/>
      <c r="BUV116" s="964"/>
      <c r="BUW116" s="845"/>
      <c r="BUX116" s="853"/>
      <c r="BUY116" s="853"/>
      <c r="BUZ116" s="964"/>
      <c r="BVA116" s="845"/>
      <c r="BVB116" s="853"/>
      <c r="BVC116" s="853"/>
      <c r="BVD116" s="964"/>
      <c r="BVE116" s="845"/>
      <c r="BVF116" s="853"/>
      <c r="BVG116" s="853"/>
      <c r="BVH116" s="964"/>
      <c r="BVI116" s="845"/>
      <c r="BVJ116" s="853"/>
      <c r="BVK116" s="853"/>
      <c r="BVL116" s="964"/>
      <c r="BVM116" s="845"/>
      <c r="BVN116" s="853"/>
      <c r="BVO116" s="853"/>
      <c r="BVP116" s="964"/>
      <c r="BVQ116" s="845"/>
      <c r="BVR116" s="853"/>
      <c r="BVS116" s="853"/>
      <c r="BVT116" s="964"/>
      <c r="BVU116" s="845"/>
      <c r="BVV116" s="853"/>
      <c r="BVW116" s="853"/>
      <c r="BVX116" s="964"/>
      <c r="BVY116" s="845"/>
      <c r="BVZ116" s="853"/>
      <c r="BWA116" s="853"/>
      <c r="BWB116" s="964"/>
      <c r="BWC116" s="845"/>
      <c r="BWD116" s="853"/>
      <c r="BWE116" s="853"/>
      <c r="BWF116" s="964"/>
      <c r="BWG116" s="845"/>
      <c r="BWH116" s="853"/>
      <c r="BWI116" s="853"/>
      <c r="BWJ116" s="964"/>
      <c r="BWK116" s="845"/>
      <c r="BWL116" s="853"/>
      <c r="BWM116" s="853"/>
      <c r="BWN116" s="964"/>
      <c r="BWO116" s="845"/>
      <c r="BWP116" s="853"/>
      <c r="BWQ116" s="853"/>
      <c r="BWR116" s="964"/>
      <c r="BWS116" s="845"/>
      <c r="BWT116" s="853"/>
      <c r="BWU116" s="853"/>
      <c r="BWV116" s="964"/>
      <c r="BWW116" s="845"/>
      <c r="BWX116" s="853"/>
      <c r="BWY116" s="853"/>
      <c r="BWZ116" s="964"/>
      <c r="BXA116" s="845"/>
      <c r="BXB116" s="853"/>
      <c r="BXC116" s="853"/>
      <c r="BXD116" s="964"/>
      <c r="BXE116" s="845"/>
      <c r="BXF116" s="853"/>
      <c r="BXG116" s="853"/>
      <c r="BXH116" s="964"/>
      <c r="BXI116" s="845"/>
      <c r="BXJ116" s="853"/>
      <c r="BXK116" s="853"/>
      <c r="BXL116" s="964"/>
      <c r="BXM116" s="845"/>
      <c r="BXN116" s="853"/>
      <c r="BXO116" s="853"/>
      <c r="BXP116" s="964"/>
      <c r="BXQ116" s="845"/>
      <c r="BXR116" s="853"/>
      <c r="BXS116" s="853"/>
      <c r="BXT116" s="964"/>
      <c r="BXU116" s="845"/>
      <c r="BXV116" s="853"/>
      <c r="BXW116" s="853"/>
      <c r="BXX116" s="964"/>
      <c r="BXY116" s="845"/>
      <c r="BXZ116" s="853"/>
      <c r="BYA116" s="853"/>
      <c r="BYB116" s="964"/>
      <c r="BYC116" s="845"/>
      <c r="BYD116" s="853"/>
      <c r="BYE116" s="853"/>
      <c r="BYF116" s="964"/>
      <c r="BYG116" s="845"/>
      <c r="BYH116" s="853"/>
      <c r="BYI116" s="853"/>
      <c r="BYJ116" s="964"/>
      <c r="BYK116" s="845"/>
      <c r="BYL116" s="853"/>
      <c r="BYM116" s="853"/>
      <c r="BYN116" s="964"/>
      <c r="BYO116" s="845"/>
      <c r="BYP116" s="853"/>
      <c r="BYQ116" s="853"/>
      <c r="BYR116" s="964"/>
      <c r="BYS116" s="845"/>
      <c r="BYT116" s="853"/>
      <c r="BYU116" s="853"/>
      <c r="BYV116" s="964"/>
      <c r="BYW116" s="845"/>
      <c r="BYX116" s="853"/>
      <c r="BYY116" s="853"/>
      <c r="BYZ116" s="964"/>
      <c r="BZA116" s="845"/>
      <c r="BZB116" s="853"/>
      <c r="BZC116" s="853"/>
      <c r="BZD116" s="964"/>
      <c r="BZE116" s="845"/>
      <c r="BZF116" s="853"/>
      <c r="BZG116" s="853"/>
      <c r="BZH116" s="964"/>
      <c r="BZI116" s="845"/>
      <c r="BZJ116" s="853"/>
      <c r="BZK116" s="853"/>
      <c r="BZL116" s="964"/>
      <c r="BZM116" s="845"/>
      <c r="BZN116" s="853"/>
      <c r="BZO116" s="853"/>
      <c r="BZP116" s="964"/>
      <c r="BZQ116" s="845"/>
      <c r="BZR116" s="853"/>
      <c r="BZS116" s="853"/>
      <c r="BZT116" s="964"/>
      <c r="BZU116" s="845"/>
      <c r="BZV116" s="853"/>
      <c r="BZW116" s="853"/>
      <c r="BZX116" s="964"/>
      <c r="BZY116" s="845"/>
      <c r="BZZ116" s="853"/>
      <c r="CAA116" s="853"/>
      <c r="CAB116" s="964"/>
      <c r="CAC116" s="845"/>
      <c r="CAD116" s="853"/>
      <c r="CAE116" s="853"/>
      <c r="CAF116" s="964"/>
      <c r="CAG116" s="845"/>
      <c r="CAH116" s="853"/>
      <c r="CAI116" s="853"/>
      <c r="CAJ116" s="964"/>
      <c r="CAK116" s="845"/>
      <c r="CAL116" s="853"/>
      <c r="CAM116" s="853"/>
      <c r="CAN116" s="964"/>
      <c r="CAO116" s="845"/>
      <c r="CAP116" s="853"/>
      <c r="CAQ116" s="853"/>
      <c r="CAR116" s="964"/>
      <c r="CAS116" s="845"/>
      <c r="CAT116" s="853"/>
      <c r="CAU116" s="853"/>
      <c r="CAV116" s="964"/>
      <c r="CAW116" s="845"/>
      <c r="CAX116" s="853"/>
      <c r="CAY116" s="853"/>
      <c r="CAZ116" s="964"/>
      <c r="CBA116" s="845"/>
      <c r="CBB116" s="853"/>
      <c r="CBC116" s="853"/>
      <c r="CBD116" s="964"/>
      <c r="CBE116" s="845"/>
      <c r="CBF116" s="853"/>
      <c r="CBG116" s="853"/>
      <c r="CBH116" s="964"/>
      <c r="CBI116" s="845"/>
      <c r="CBJ116" s="853"/>
      <c r="CBK116" s="853"/>
      <c r="CBL116" s="964"/>
      <c r="CBM116" s="845"/>
      <c r="CBN116" s="853"/>
      <c r="CBO116" s="853"/>
      <c r="CBP116" s="964"/>
      <c r="CBQ116" s="845"/>
      <c r="CBR116" s="853"/>
      <c r="CBS116" s="853"/>
      <c r="CBT116" s="964"/>
      <c r="CBU116" s="845"/>
      <c r="CBV116" s="853"/>
      <c r="CBW116" s="853"/>
      <c r="CBX116" s="964"/>
      <c r="CBY116" s="845"/>
      <c r="CBZ116" s="853"/>
      <c r="CCA116" s="853"/>
      <c r="CCB116" s="964"/>
      <c r="CCC116" s="845"/>
      <c r="CCD116" s="853"/>
      <c r="CCE116" s="853"/>
      <c r="CCF116" s="964"/>
      <c r="CCG116" s="845"/>
      <c r="CCH116" s="853"/>
      <c r="CCI116" s="853"/>
      <c r="CCJ116" s="964"/>
      <c r="CCK116" s="845"/>
      <c r="CCL116" s="853"/>
      <c r="CCM116" s="853"/>
      <c r="CCN116" s="964"/>
      <c r="CCO116" s="845"/>
      <c r="CCP116" s="853"/>
      <c r="CCQ116" s="853"/>
      <c r="CCR116" s="964"/>
      <c r="CCS116" s="845"/>
      <c r="CCT116" s="853"/>
      <c r="CCU116" s="853"/>
      <c r="CCV116" s="964"/>
      <c r="CCW116" s="845"/>
      <c r="CCX116" s="853"/>
      <c r="CCY116" s="853"/>
      <c r="CCZ116" s="964"/>
      <c r="CDA116" s="845"/>
      <c r="CDB116" s="853"/>
      <c r="CDC116" s="853"/>
      <c r="CDD116" s="964"/>
      <c r="CDE116" s="845"/>
      <c r="CDF116" s="853"/>
      <c r="CDG116" s="853"/>
      <c r="CDH116" s="964"/>
      <c r="CDI116" s="845"/>
      <c r="CDJ116" s="853"/>
      <c r="CDK116" s="853"/>
      <c r="CDL116" s="964"/>
      <c r="CDM116" s="845"/>
      <c r="CDN116" s="853"/>
      <c r="CDO116" s="853"/>
      <c r="CDP116" s="964"/>
      <c r="CDQ116" s="845"/>
      <c r="CDR116" s="853"/>
      <c r="CDS116" s="853"/>
      <c r="CDT116" s="964"/>
      <c r="CDU116" s="845"/>
      <c r="CDV116" s="853"/>
      <c r="CDW116" s="853"/>
      <c r="CDX116" s="964"/>
      <c r="CDY116" s="845"/>
      <c r="CDZ116" s="853"/>
      <c r="CEA116" s="853"/>
      <c r="CEB116" s="964"/>
      <c r="CEC116" s="845"/>
      <c r="CED116" s="853"/>
      <c r="CEE116" s="853"/>
      <c r="CEF116" s="964"/>
      <c r="CEG116" s="845"/>
      <c r="CEH116" s="853"/>
      <c r="CEI116" s="853"/>
      <c r="CEJ116" s="964"/>
      <c r="CEK116" s="845"/>
      <c r="CEL116" s="853"/>
      <c r="CEM116" s="853"/>
      <c r="CEN116" s="964"/>
      <c r="CEO116" s="845"/>
      <c r="CEP116" s="853"/>
      <c r="CEQ116" s="853"/>
      <c r="CER116" s="964"/>
      <c r="CES116" s="845"/>
      <c r="CET116" s="853"/>
      <c r="CEU116" s="853"/>
      <c r="CEV116" s="964"/>
      <c r="CEW116" s="845"/>
      <c r="CEX116" s="853"/>
      <c r="CEY116" s="853"/>
      <c r="CEZ116" s="964"/>
      <c r="CFA116" s="845"/>
      <c r="CFB116" s="853"/>
      <c r="CFC116" s="853"/>
      <c r="CFD116" s="964"/>
      <c r="CFE116" s="845"/>
      <c r="CFF116" s="853"/>
      <c r="CFG116" s="853"/>
      <c r="CFH116" s="964"/>
      <c r="CFI116" s="845"/>
      <c r="CFJ116" s="853"/>
      <c r="CFK116" s="853"/>
      <c r="CFL116" s="964"/>
      <c r="CFM116" s="845"/>
      <c r="CFN116" s="853"/>
      <c r="CFO116" s="853"/>
      <c r="CFP116" s="964"/>
      <c r="CFQ116" s="845"/>
      <c r="CFR116" s="853"/>
      <c r="CFS116" s="853"/>
      <c r="CFT116" s="964"/>
      <c r="CFU116" s="845"/>
      <c r="CFV116" s="853"/>
      <c r="CFW116" s="853"/>
      <c r="CFX116" s="964"/>
      <c r="CFY116" s="845"/>
      <c r="CFZ116" s="853"/>
      <c r="CGA116" s="853"/>
      <c r="CGB116" s="964"/>
      <c r="CGC116" s="845"/>
      <c r="CGD116" s="853"/>
      <c r="CGE116" s="853"/>
      <c r="CGF116" s="964"/>
      <c r="CGG116" s="845"/>
      <c r="CGH116" s="853"/>
      <c r="CGI116" s="853"/>
      <c r="CGJ116" s="964"/>
      <c r="CGK116" s="845"/>
      <c r="CGL116" s="853"/>
      <c r="CGM116" s="853"/>
      <c r="CGN116" s="964"/>
      <c r="CGO116" s="845"/>
      <c r="CGP116" s="853"/>
      <c r="CGQ116" s="853"/>
      <c r="CGR116" s="964"/>
      <c r="CGS116" s="845"/>
      <c r="CGT116" s="853"/>
      <c r="CGU116" s="853"/>
      <c r="CGV116" s="964"/>
      <c r="CGW116" s="845"/>
      <c r="CGX116" s="853"/>
      <c r="CGY116" s="853"/>
      <c r="CGZ116" s="964"/>
      <c r="CHA116" s="845"/>
      <c r="CHB116" s="853"/>
      <c r="CHC116" s="853"/>
      <c r="CHD116" s="964"/>
      <c r="CHE116" s="845"/>
      <c r="CHF116" s="853"/>
      <c r="CHG116" s="853"/>
      <c r="CHH116" s="964"/>
      <c r="CHI116" s="845"/>
      <c r="CHJ116" s="853"/>
      <c r="CHK116" s="853"/>
      <c r="CHL116" s="964"/>
      <c r="CHM116" s="845"/>
      <c r="CHN116" s="853"/>
      <c r="CHO116" s="853"/>
      <c r="CHP116" s="964"/>
      <c r="CHQ116" s="845"/>
      <c r="CHR116" s="853"/>
      <c r="CHS116" s="853"/>
      <c r="CHT116" s="964"/>
      <c r="CHU116" s="845"/>
      <c r="CHV116" s="853"/>
      <c r="CHW116" s="853"/>
      <c r="CHX116" s="964"/>
      <c r="CHY116" s="845"/>
      <c r="CHZ116" s="853"/>
      <c r="CIA116" s="853"/>
      <c r="CIB116" s="964"/>
      <c r="CIC116" s="845"/>
      <c r="CID116" s="853"/>
      <c r="CIE116" s="853"/>
      <c r="CIF116" s="964"/>
      <c r="CIG116" s="845"/>
      <c r="CIH116" s="853"/>
      <c r="CII116" s="853"/>
      <c r="CIJ116" s="964"/>
      <c r="CIK116" s="845"/>
      <c r="CIL116" s="853"/>
      <c r="CIM116" s="853"/>
      <c r="CIN116" s="964"/>
      <c r="CIO116" s="845"/>
      <c r="CIP116" s="853"/>
      <c r="CIQ116" s="853"/>
      <c r="CIR116" s="964"/>
      <c r="CIS116" s="845"/>
      <c r="CIT116" s="853"/>
      <c r="CIU116" s="853"/>
      <c r="CIV116" s="964"/>
      <c r="CIW116" s="845"/>
      <c r="CIX116" s="853"/>
      <c r="CIY116" s="853"/>
      <c r="CIZ116" s="964"/>
      <c r="CJA116" s="845"/>
      <c r="CJB116" s="853"/>
      <c r="CJC116" s="853"/>
      <c r="CJD116" s="964"/>
      <c r="CJE116" s="845"/>
      <c r="CJF116" s="853"/>
      <c r="CJG116" s="853"/>
      <c r="CJH116" s="964"/>
      <c r="CJI116" s="845"/>
      <c r="CJJ116" s="853"/>
      <c r="CJK116" s="853"/>
      <c r="CJL116" s="964"/>
      <c r="CJM116" s="845"/>
      <c r="CJN116" s="853"/>
      <c r="CJO116" s="853"/>
      <c r="CJP116" s="964"/>
      <c r="CJQ116" s="845"/>
      <c r="CJR116" s="853"/>
      <c r="CJS116" s="853"/>
      <c r="CJT116" s="964"/>
      <c r="CJU116" s="845"/>
      <c r="CJV116" s="853"/>
      <c r="CJW116" s="853"/>
      <c r="CJX116" s="964"/>
      <c r="CJY116" s="845"/>
      <c r="CJZ116" s="853"/>
      <c r="CKA116" s="853"/>
      <c r="CKB116" s="964"/>
      <c r="CKC116" s="845"/>
      <c r="CKD116" s="853"/>
      <c r="CKE116" s="853"/>
      <c r="CKF116" s="964"/>
      <c r="CKG116" s="845"/>
      <c r="CKH116" s="853"/>
      <c r="CKI116" s="853"/>
      <c r="CKJ116" s="964"/>
      <c r="CKK116" s="845"/>
      <c r="CKL116" s="853"/>
      <c r="CKM116" s="853"/>
      <c r="CKN116" s="964"/>
      <c r="CKO116" s="845"/>
      <c r="CKP116" s="853"/>
      <c r="CKQ116" s="853"/>
      <c r="CKR116" s="964"/>
      <c r="CKS116" s="845"/>
      <c r="CKT116" s="853"/>
      <c r="CKU116" s="853"/>
      <c r="CKV116" s="964"/>
      <c r="CKW116" s="845"/>
      <c r="CKX116" s="853"/>
      <c r="CKY116" s="853"/>
      <c r="CKZ116" s="964"/>
      <c r="CLA116" s="845"/>
      <c r="CLB116" s="853"/>
      <c r="CLC116" s="853"/>
      <c r="CLD116" s="964"/>
      <c r="CLE116" s="845"/>
      <c r="CLF116" s="853"/>
      <c r="CLG116" s="853"/>
      <c r="CLH116" s="964"/>
      <c r="CLI116" s="845"/>
      <c r="CLJ116" s="853"/>
      <c r="CLK116" s="853"/>
      <c r="CLL116" s="964"/>
      <c r="CLM116" s="845"/>
      <c r="CLN116" s="853"/>
      <c r="CLO116" s="853"/>
      <c r="CLP116" s="964"/>
      <c r="CLQ116" s="845"/>
      <c r="CLR116" s="853"/>
      <c r="CLS116" s="853"/>
      <c r="CLT116" s="964"/>
      <c r="CLU116" s="845"/>
      <c r="CLV116" s="853"/>
      <c r="CLW116" s="853"/>
      <c r="CLX116" s="964"/>
      <c r="CLY116" s="845"/>
      <c r="CLZ116" s="853"/>
      <c r="CMA116" s="853"/>
      <c r="CMB116" s="964"/>
      <c r="CMC116" s="845"/>
      <c r="CMD116" s="853"/>
      <c r="CME116" s="853"/>
      <c r="CMF116" s="964"/>
      <c r="CMG116" s="845"/>
      <c r="CMH116" s="853"/>
      <c r="CMI116" s="853"/>
      <c r="CMJ116" s="964"/>
      <c r="CMK116" s="845"/>
      <c r="CML116" s="853"/>
      <c r="CMM116" s="853"/>
      <c r="CMN116" s="964"/>
      <c r="CMO116" s="845"/>
      <c r="CMP116" s="853"/>
      <c r="CMQ116" s="853"/>
      <c r="CMR116" s="964"/>
      <c r="CMS116" s="845"/>
      <c r="CMT116" s="853"/>
      <c r="CMU116" s="853"/>
      <c r="CMV116" s="964"/>
      <c r="CMW116" s="845"/>
      <c r="CMX116" s="853"/>
      <c r="CMY116" s="853"/>
      <c r="CMZ116" s="964"/>
      <c r="CNA116" s="845"/>
      <c r="CNB116" s="853"/>
      <c r="CNC116" s="853"/>
      <c r="CND116" s="964"/>
      <c r="CNE116" s="845"/>
      <c r="CNF116" s="853"/>
      <c r="CNG116" s="853"/>
      <c r="CNH116" s="964"/>
      <c r="CNI116" s="845"/>
      <c r="CNJ116" s="853"/>
      <c r="CNK116" s="853"/>
      <c r="CNL116" s="964"/>
      <c r="CNM116" s="845"/>
      <c r="CNN116" s="853"/>
      <c r="CNO116" s="853"/>
      <c r="CNP116" s="964"/>
      <c r="CNQ116" s="845"/>
      <c r="CNR116" s="853"/>
      <c r="CNS116" s="853"/>
      <c r="CNT116" s="964"/>
      <c r="CNU116" s="845"/>
      <c r="CNV116" s="853"/>
      <c r="CNW116" s="853"/>
      <c r="CNX116" s="964"/>
      <c r="CNY116" s="845"/>
      <c r="CNZ116" s="853"/>
      <c r="COA116" s="853"/>
      <c r="COB116" s="964"/>
      <c r="COC116" s="845"/>
      <c r="COD116" s="853"/>
      <c r="COE116" s="853"/>
      <c r="COF116" s="964"/>
      <c r="COG116" s="845"/>
      <c r="COH116" s="853"/>
      <c r="COI116" s="853"/>
      <c r="COJ116" s="964"/>
      <c r="COK116" s="845"/>
      <c r="COL116" s="853"/>
      <c r="COM116" s="853"/>
      <c r="CON116" s="964"/>
      <c r="COO116" s="845"/>
      <c r="COP116" s="853"/>
      <c r="COQ116" s="853"/>
      <c r="COR116" s="964"/>
      <c r="COS116" s="845"/>
      <c r="COT116" s="853"/>
      <c r="COU116" s="853"/>
      <c r="COV116" s="964"/>
      <c r="COW116" s="845"/>
      <c r="COX116" s="853"/>
      <c r="COY116" s="853"/>
      <c r="COZ116" s="964"/>
      <c r="CPA116" s="845"/>
      <c r="CPB116" s="853"/>
      <c r="CPC116" s="853"/>
      <c r="CPD116" s="964"/>
      <c r="CPE116" s="845"/>
      <c r="CPF116" s="853"/>
      <c r="CPG116" s="853"/>
      <c r="CPH116" s="964"/>
      <c r="CPI116" s="845"/>
      <c r="CPJ116" s="853"/>
      <c r="CPK116" s="853"/>
      <c r="CPL116" s="964"/>
      <c r="CPM116" s="845"/>
      <c r="CPN116" s="853"/>
      <c r="CPO116" s="853"/>
      <c r="CPP116" s="964"/>
      <c r="CPQ116" s="845"/>
      <c r="CPR116" s="853"/>
      <c r="CPS116" s="853"/>
      <c r="CPT116" s="964"/>
      <c r="CPU116" s="845"/>
      <c r="CPV116" s="853"/>
      <c r="CPW116" s="853"/>
      <c r="CPX116" s="964"/>
      <c r="CPY116" s="845"/>
      <c r="CPZ116" s="853"/>
      <c r="CQA116" s="853"/>
      <c r="CQB116" s="964"/>
      <c r="CQC116" s="845"/>
      <c r="CQD116" s="853"/>
      <c r="CQE116" s="853"/>
      <c r="CQF116" s="964"/>
      <c r="CQG116" s="845"/>
      <c r="CQH116" s="853"/>
      <c r="CQI116" s="853"/>
      <c r="CQJ116" s="964"/>
      <c r="CQK116" s="845"/>
      <c r="CQL116" s="853"/>
      <c r="CQM116" s="853"/>
      <c r="CQN116" s="964"/>
      <c r="CQO116" s="845"/>
      <c r="CQP116" s="853"/>
      <c r="CQQ116" s="853"/>
      <c r="CQR116" s="964"/>
      <c r="CQS116" s="845"/>
      <c r="CQT116" s="853"/>
      <c r="CQU116" s="853"/>
      <c r="CQV116" s="964"/>
      <c r="CQW116" s="845"/>
      <c r="CQX116" s="853"/>
      <c r="CQY116" s="853"/>
      <c r="CQZ116" s="964"/>
      <c r="CRA116" s="845"/>
      <c r="CRB116" s="853"/>
      <c r="CRC116" s="853"/>
      <c r="CRD116" s="964"/>
      <c r="CRE116" s="845"/>
      <c r="CRF116" s="853"/>
      <c r="CRG116" s="853"/>
      <c r="CRH116" s="964"/>
      <c r="CRI116" s="845"/>
      <c r="CRJ116" s="853"/>
      <c r="CRK116" s="853"/>
      <c r="CRL116" s="964"/>
      <c r="CRM116" s="845"/>
      <c r="CRN116" s="853"/>
      <c r="CRO116" s="853"/>
      <c r="CRP116" s="964"/>
      <c r="CRQ116" s="845"/>
      <c r="CRR116" s="853"/>
      <c r="CRS116" s="853"/>
      <c r="CRT116" s="964"/>
      <c r="CRU116" s="845"/>
      <c r="CRV116" s="853"/>
      <c r="CRW116" s="853"/>
      <c r="CRX116" s="964"/>
      <c r="CRY116" s="845"/>
      <c r="CRZ116" s="853"/>
      <c r="CSA116" s="853"/>
      <c r="CSB116" s="964"/>
      <c r="CSC116" s="845"/>
      <c r="CSD116" s="853"/>
      <c r="CSE116" s="853"/>
      <c r="CSF116" s="964"/>
      <c r="CSG116" s="845"/>
      <c r="CSH116" s="853"/>
      <c r="CSI116" s="853"/>
      <c r="CSJ116" s="964"/>
      <c r="CSK116" s="845"/>
      <c r="CSL116" s="853"/>
      <c r="CSM116" s="853"/>
      <c r="CSN116" s="964"/>
      <c r="CSO116" s="845"/>
      <c r="CSP116" s="853"/>
      <c r="CSQ116" s="853"/>
      <c r="CSR116" s="964"/>
      <c r="CSS116" s="845"/>
      <c r="CST116" s="853"/>
      <c r="CSU116" s="853"/>
      <c r="CSV116" s="964"/>
      <c r="CSW116" s="845"/>
      <c r="CSX116" s="853"/>
      <c r="CSY116" s="853"/>
      <c r="CSZ116" s="964"/>
      <c r="CTA116" s="845"/>
      <c r="CTB116" s="853"/>
      <c r="CTC116" s="853"/>
      <c r="CTD116" s="964"/>
      <c r="CTE116" s="845"/>
      <c r="CTF116" s="853"/>
      <c r="CTG116" s="853"/>
      <c r="CTH116" s="964"/>
      <c r="CTI116" s="845"/>
      <c r="CTJ116" s="853"/>
      <c r="CTK116" s="853"/>
      <c r="CTL116" s="964"/>
      <c r="CTM116" s="845"/>
      <c r="CTN116" s="853"/>
      <c r="CTO116" s="853"/>
      <c r="CTP116" s="964"/>
      <c r="CTQ116" s="845"/>
      <c r="CTR116" s="853"/>
      <c r="CTS116" s="853"/>
      <c r="CTT116" s="964"/>
      <c r="CTU116" s="845"/>
      <c r="CTV116" s="853"/>
      <c r="CTW116" s="853"/>
      <c r="CTX116" s="964"/>
      <c r="CTY116" s="845"/>
      <c r="CTZ116" s="853"/>
      <c r="CUA116" s="853"/>
      <c r="CUB116" s="964"/>
      <c r="CUC116" s="845"/>
      <c r="CUD116" s="853"/>
      <c r="CUE116" s="853"/>
      <c r="CUF116" s="964"/>
      <c r="CUG116" s="845"/>
      <c r="CUH116" s="853"/>
      <c r="CUI116" s="853"/>
      <c r="CUJ116" s="964"/>
      <c r="CUK116" s="845"/>
      <c r="CUL116" s="853"/>
      <c r="CUM116" s="853"/>
      <c r="CUN116" s="964"/>
      <c r="CUO116" s="845"/>
      <c r="CUP116" s="853"/>
      <c r="CUQ116" s="853"/>
      <c r="CUR116" s="964"/>
      <c r="CUS116" s="845"/>
      <c r="CUT116" s="853"/>
      <c r="CUU116" s="853"/>
      <c r="CUV116" s="964"/>
      <c r="CUW116" s="845"/>
      <c r="CUX116" s="853"/>
      <c r="CUY116" s="853"/>
      <c r="CUZ116" s="964"/>
      <c r="CVA116" s="845"/>
      <c r="CVB116" s="853"/>
      <c r="CVC116" s="853"/>
      <c r="CVD116" s="964"/>
      <c r="CVE116" s="845"/>
      <c r="CVF116" s="853"/>
      <c r="CVG116" s="853"/>
      <c r="CVH116" s="964"/>
      <c r="CVI116" s="845"/>
      <c r="CVJ116" s="853"/>
      <c r="CVK116" s="853"/>
      <c r="CVL116" s="964"/>
      <c r="CVM116" s="845"/>
      <c r="CVN116" s="853"/>
      <c r="CVO116" s="853"/>
      <c r="CVP116" s="964"/>
      <c r="CVQ116" s="845"/>
      <c r="CVR116" s="853"/>
      <c r="CVS116" s="853"/>
      <c r="CVT116" s="964"/>
      <c r="CVU116" s="845"/>
      <c r="CVV116" s="853"/>
      <c r="CVW116" s="853"/>
      <c r="CVX116" s="964"/>
      <c r="CVY116" s="845"/>
      <c r="CVZ116" s="853"/>
      <c r="CWA116" s="853"/>
      <c r="CWB116" s="964"/>
      <c r="CWC116" s="845"/>
      <c r="CWD116" s="853"/>
      <c r="CWE116" s="853"/>
      <c r="CWF116" s="964"/>
      <c r="CWG116" s="845"/>
      <c r="CWH116" s="853"/>
      <c r="CWI116" s="853"/>
      <c r="CWJ116" s="964"/>
      <c r="CWK116" s="845"/>
      <c r="CWL116" s="853"/>
      <c r="CWM116" s="853"/>
      <c r="CWN116" s="964"/>
      <c r="CWO116" s="845"/>
      <c r="CWP116" s="853"/>
      <c r="CWQ116" s="853"/>
      <c r="CWR116" s="964"/>
      <c r="CWS116" s="845"/>
      <c r="CWT116" s="853"/>
      <c r="CWU116" s="853"/>
      <c r="CWV116" s="964"/>
      <c r="CWW116" s="845"/>
      <c r="CWX116" s="853"/>
      <c r="CWY116" s="853"/>
      <c r="CWZ116" s="964"/>
      <c r="CXA116" s="845"/>
      <c r="CXB116" s="853"/>
      <c r="CXC116" s="853"/>
      <c r="CXD116" s="964"/>
      <c r="CXE116" s="845"/>
      <c r="CXF116" s="853"/>
      <c r="CXG116" s="853"/>
      <c r="CXH116" s="964"/>
      <c r="CXI116" s="845"/>
      <c r="CXJ116" s="853"/>
      <c r="CXK116" s="853"/>
      <c r="CXL116" s="964"/>
      <c r="CXM116" s="845"/>
      <c r="CXN116" s="853"/>
      <c r="CXO116" s="853"/>
      <c r="CXP116" s="964"/>
      <c r="CXQ116" s="845"/>
      <c r="CXR116" s="853"/>
      <c r="CXS116" s="853"/>
      <c r="CXT116" s="964"/>
      <c r="CXU116" s="845"/>
      <c r="CXV116" s="853"/>
      <c r="CXW116" s="853"/>
      <c r="CXX116" s="964"/>
      <c r="CXY116" s="845"/>
      <c r="CXZ116" s="853"/>
      <c r="CYA116" s="853"/>
      <c r="CYB116" s="964"/>
      <c r="CYC116" s="845"/>
      <c r="CYD116" s="853"/>
      <c r="CYE116" s="853"/>
      <c r="CYF116" s="964"/>
      <c r="CYG116" s="845"/>
      <c r="CYH116" s="853"/>
      <c r="CYI116" s="853"/>
      <c r="CYJ116" s="964"/>
      <c r="CYK116" s="845"/>
      <c r="CYL116" s="853"/>
      <c r="CYM116" s="853"/>
      <c r="CYN116" s="964"/>
      <c r="CYO116" s="845"/>
      <c r="CYP116" s="853"/>
      <c r="CYQ116" s="853"/>
      <c r="CYR116" s="964"/>
      <c r="CYS116" s="845"/>
      <c r="CYT116" s="853"/>
      <c r="CYU116" s="853"/>
      <c r="CYV116" s="964"/>
      <c r="CYW116" s="845"/>
      <c r="CYX116" s="853"/>
      <c r="CYY116" s="853"/>
      <c r="CYZ116" s="964"/>
      <c r="CZA116" s="845"/>
      <c r="CZB116" s="853"/>
      <c r="CZC116" s="853"/>
      <c r="CZD116" s="964"/>
      <c r="CZE116" s="845"/>
      <c r="CZF116" s="853"/>
      <c r="CZG116" s="853"/>
      <c r="CZH116" s="964"/>
      <c r="CZI116" s="845"/>
      <c r="CZJ116" s="853"/>
      <c r="CZK116" s="853"/>
      <c r="CZL116" s="964"/>
      <c r="CZM116" s="845"/>
      <c r="CZN116" s="853"/>
      <c r="CZO116" s="853"/>
      <c r="CZP116" s="964"/>
      <c r="CZQ116" s="845"/>
      <c r="CZR116" s="853"/>
      <c r="CZS116" s="853"/>
      <c r="CZT116" s="964"/>
      <c r="CZU116" s="845"/>
      <c r="CZV116" s="853"/>
      <c r="CZW116" s="853"/>
      <c r="CZX116" s="964"/>
      <c r="CZY116" s="845"/>
      <c r="CZZ116" s="853"/>
      <c r="DAA116" s="853"/>
      <c r="DAB116" s="964"/>
      <c r="DAC116" s="845"/>
      <c r="DAD116" s="853"/>
      <c r="DAE116" s="853"/>
      <c r="DAF116" s="964"/>
      <c r="DAG116" s="845"/>
      <c r="DAH116" s="853"/>
      <c r="DAI116" s="853"/>
      <c r="DAJ116" s="964"/>
      <c r="DAK116" s="845"/>
      <c r="DAL116" s="853"/>
      <c r="DAM116" s="853"/>
      <c r="DAN116" s="964"/>
      <c r="DAO116" s="845"/>
      <c r="DAP116" s="853"/>
      <c r="DAQ116" s="853"/>
      <c r="DAR116" s="964"/>
      <c r="DAS116" s="845"/>
      <c r="DAT116" s="853"/>
      <c r="DAU116" s="853"/>
      <c r="DAV116" s="964"/>
      <c r="DAW116" s="845"/>
      <c r="DAX116" s="853"/>
      <c r="DAY116" s="853"/>
      <c r="DAZ116" s="964"/>
      <c r="DBA116" s="845"/>
      <c r="DBB116" s="853"/>
      <c r="DBC116" s="853"/>
      <c r="DBD116" s="964"/>
      <c r="DBE116" s="845"/>
      <c r="DBF116" s="853"/>
      <c r="DBG116" s="853"/>
      <c r="DBH116" s="964"/>
      <c r="DBI116" s="845"/>
      <c r="DBJ116" s="853"/>
      <c r="DBK116" s="853"/>
      <c r="DBL116" s="964"/>
      <c r="DBM116" s="845"/>
      <c r="DBN116" s="853"/>
      <c r="DBO116" s="853"/>
      <c r="DBP116" s="964"/>
      <c r="DBQ116" s="845"/>
      <c r="DBR116" s="853"/>
      <c r="DBS116" s="853"/>
      <c r="DBT116" s="964"/>
      <c r="DBU116" s="845"/>
      <c r="DBV116" s="853"/>
      <c r="DBW116" s="853"/>
      <c r="DBX116" s="964"/>
      <c r="DBY116" s="845"/>
      <c r="DBZ116" s="853"/>
      <c r="DCA116" s="853"/>
      <c r="DCB116" s="964"/>
      <c r="DCC116" s="845"/>
      <c r="DCD116" s="853"/>
      <c r="DCE116" s="853"/>
      <c r="DCF116" s="964"/>
      <c r="DCG116" s="845"/>
      <c r="DCH116" s="853"/>
      <c r="DCI116" s="853"/>
      <c r="DCJ116" s="964"/>
      <c r="DCK116" s="845"/>
      <c r="DCL116" s="853"/>
      <c r="DCM116" s="853"/>
      <c r="DCN116" s="964"/>
      <c r="DCO116" s="845"/>
      <c r="DCP116" s="853"/>
      <c r="DCQ116" s="853"/>
      <c r="DCR116" s="964"/>
      <c r="DCS116" s="845"/>
      <c r="DCT116" s="853"/>
      <c r="DCU116" s="853"/>
      <c r="DCV116" s="964"/>
      <c r="DCW116" s="845"/>
      <c r="DCX116" s="853"/>
      <c r="DCY116" s="853"/>
      <c r="DCZ116" s="964"/>
      <c r="DDA116" s="845"/>
      <c r="DDB116" s="853"/>
      <c r="DDC116" s="853"/>
      <c r="DDD116" s="964"/>
      <c r="DDE116" s="845"/>
      <c r="DDF116" s="853"/>
      <c r="DDG116" s="853"/>
      <c r="DDH116" s="964"/>
      <c r="DDI116" s="845"/>
      <c r="DDJ116" s="853"/>
      <c r="DDK116" s="853"/>
      <c r="DDL116" s="964"/>
      <c r="DDM116" s="845"/>
      <c r="DDN116" s="853"/>
      <c r="DDO116" s="853"/>
      <c r="DDP116" s="964"/>
      <c r="DDQ116" s="845"/>
      <c r="DDR116" s="853"/>
      <c r="DDS116" s="853"/>
      <c r="DDT116" s="964"/>
      <c r="DDU116" s="845"/>
      <c r="DDV116" s="853"/>
      <c r="DDW116" s="853"/>
      <c r="DDX116" s="964"/>
      <c r="DDY116" s="845"/>
      <c r="DDZ116" s="853"/>
      <c r="DEA116" s="853"/>
      <c r="DEB116" s="964"/>
      <c r="DEC116" s="845"/>
      <c r="DED116" s="853"/>
      <c r="DEE116" s="853"/>
      <c r="DEF116" s="964"/>
      <c r="DEG116" s="845"/>
      <c r="DEH116" s="853"/>
      <c r="DEI116" s="853"/>
      <c r="DEJ116" s="964"/>
      <c r="DEK116" s="845"/>
      <c r="DEL116" s="853"/>
      <c r="DEM116" s="853"/>
      <c r="DEN116" s="964"/>
      <c r="DEO116" s="845"/>
      <c r="DEP116" s="853"/>
      <c r="DEQ116" s="853"/>
      <c r="DER116" s="964"/>
      <c r="DES116" s="845"/>
      <c r="DET116" s="853"/>
      <c r="DEU116" s="853"/>
      <c r="DEV116" s="964"/>
      <c r="DEW116" s="845"/>
      <c r="DEX116" s="853"/>
      <c r="DEY116" s="853"/>
      <c r="DEZ116" s="964"/>
      <c r="DFA116" s="845"/>
      <c r="DFB116" s="853"/>
      <c r="DFC116" s="853"/>
      <c r="DFD116" s="964"/>
      <c r="DFE116" s="845"/>
      <c r="DFF116" s="853"/>
      <c r="DFG116" s="853"/>
      <c r="DFH116" s="964"/>
      <c r="DFI116" s="845"/>
      <c r="DFJ116" s="853"/>
      <c r="DFK116" s="853"/>
      <c r="DFL116" s="964"/>
      <c r="DFM116" s="845"/>
      <c r="DFN116" s="853"/>
      <c r="DFO116" s="853"/>
      <c r="DFP116" s="964"/>
      <c r="DFQ116" s="845"/>
      <c r="DFR116" s="853"/>
      <c r="DFS116" s="853"/>
      <c r="DFT116" s="964"/>
      <c r="DFU116" s="845"/>
      <c r="DFV116" s="853"/>
      <c r="DFW116" s="853"/>
      <c r="DFX116" s="964"/>
      <c r="DFY116" s="845"/>
      <c r="DFZ116" s="853"/>
      <c r="DGA116" s="853"/>
      <c r="DGB116" s="964"/>
      <c r="DGC116" s="845"/>
      <c r="DGD116" s="853"/>
      <c r="DGE116" s="853"/>
      <c r="DGF116" s="964"/>
      <c r="DGG116" s="845"/>
      <c r="DGH116" s="853"/>
      <c r="DGI116" s="853"/>
      <c r="DGJ116" s="964"/>
      <c r="DGK116" s="845"/>
      <c r="DGL116" s="853"/>
      <c r="DGM116" s="853"/>
      <c r="DGN116" s="964"/>
      <c r="DGO116" s="845"/>
      <c r="DGP116" s="853"/>
      <c r="DGQ116" s="853"/>
      <c r="DGR116" s="964"/>
      <c r="DGS116" s="845"/>
      <c r="DGT116" s="853"/>
      <c r="DGU116" s="853"/>
      <c r="DGV116" s="964"/>
      <c r="DGW116" s="845"/>
      <c r="DGX116" s="853"/>
      <c r="DGY116" s="853"/>
      <c r="DGZ116" s="964"/>
      <c r="DHA116" s="845"/>
      <c r="DHB116" s="853"/>
      <c r="DHC116" s="853"/>
      <c r="DHD116" s="964"/>
      <c r="DHE116" s="845"/>
      <c r="DHF116" s="853"/>
      <c r="DHG116" s="853"/>
      <c r="DHH116" s="964"/>
      <c r="DHI116" s="845"/>
      <c r="DHJ116" s="853"/>
      <c r="DHK116" s="853"/>
      <c r="DHL116" s="964"/>
      <c r="DHM116" s="845"/>
      <c r="DHN116" s="853"/>
      <c r="DHO116" s="853"/>
      <c r="DHP116" s="964"/>
      <c r="DHQ116" s="845"/>
      <c r="DHR116" s="853"/>
      <c r="DHS116" s="853"/>
      <c r="DHT116" s="964"/>
      <c r="DHU116" s="845"/>
      <c r="DHV116" s="853"/>
      <c r="DHW116" s="853"/>
      <c r="DHX116" s="964"/>
      <c r="DHY116" s="845"/>
      <c r="DHZ116" s="853"/>
      <c r="DIA116" s="853"/>
      <c r="DIB116" s="964"/>
      <c r="DIC116" s="845"/>
      <c r="DID116" s="853"/>
      <c r="DIE116" s="853"/>
      <c r="DIF116" s="964"/>
      <c r="DIG116" s="845"/>
      <c r="DIH116" s="853"/>
      <c r="DII116" s="853"/>
      <c r="DIJ116" s="964"/>
      <c r="DIK116" s="845"/>
      <c r="DIL116" s="853"/>
      <c r="DIM116" s="853"/>
      <c r="DIN116" s="964"/>
      <c r="DIO116" s="845"/>
      <c r="DIP116" s="853"/>
      <c r="DIQ116" s="853"/>
      <c r="DIR116" s="964"/>
      <c r="DIS116" s="845"/>
      <c r="DIT116" s="853"/>
      <c r="DIU116" s="853"/>
      <c r="DIV116" s="964"/>
      <c r="DIW116" s="845"/>
      <c r="DIX116" s="853"/>
      <c r="DIY116" s="853"/>
      <c r="DIZ116" s="964"/>
      <c r="DJA116" s="845"/>
      <c r="DJB116" s="853"/>
      <c r="DJC116" s="853"/>
      <c r="DJD116" s="964"/>
      <c r="DJE116" s="845"/>
      <c r="DJF116" s="853"/>
      <c r="DJG116" s="853"/>
      <c r="DJH116" s="964"/>
      <c r="DJI116" s="845"/>
      <c r="DJJ116" s="853"/>
      <c r="DJK116" s="853"/>
      <c r="DJL116" s="964"/>
      <c r="DJM116" s="845"/>
      <c r="DJN116" s="853"/>
      <c r="DJO116" s="853"/>
      <c r="DJP116" s="964"/>
      <c r="DJQ116" s="845"/>
      <c r="DJR116" s="853"/>
      <c r="DJS116" s="853"/>
      <c r="DJT116" s="964"/>
      <c r="DJU116" s="845"/>
      <c r="DJV116" s="853"/>
      <c r="DJW116" s="853"/>
      <c r="DJX116" s="964"/>
      <c r="DJY116" s="845"/>
      <c r="DJZ116" s="853"/>
      <c r="DKA116" s="853"/>
      <c r="DKB116" s="964"/>
      <c r="DKC116" s="845"/>
      <c r="DKD116" s="853"/>
      <c r="DKE116" s="853"/>
      <c r="DKF116" s="964"/>
      <c r="DKG116" s="845"/>
      <c r="DKH116" s="853"/>
      <c r="DKI116" s="853"/>
      <c r="DKJ116" s="964"/>
      <c r="DKK116" s="845"/>
      <c r="DKL116" s="853"/>
      <c r="DKM116" s="853"/>
      <c r="DKN116" s="964"/>
      <c r="DKO116" s="845"/>
      <c r="DKP116" s="853"/>
      <c r="DKQ116" s="853"/>
      <c r="DKR116" s="964"/>
      <c r="DKS116" s="845"/>
      <c r="DKT116" s="853"/>
      <c r="DKU116" s="853"/>
      <c r="DKV116" s="964"/>
      <c r="DKW116" s="845"/>
      <c r="DKX116" s="853"/>
      <c r="DKY116" s="853"/>
      <c r="DKZ116" s="964"/>
      <c r="DLA116" s="845"/>
      <c r="DLB116" s="853"/>
      <c r="DLC116" s="853"/>
      <c r="DLD116" s="964"/>
      <c r="DLE116" s="845"/>
      <c r="DLF116" s="853"/>
      <c r="DLG116" s="853"/>
      <c r="DLH116" s="964"/>
      <c r="DLI116" s="845"/>
      <c r="DLJ116" s="853"/>
      <c r="DLK116" s="853"/>
      <c r="DLL116" s="964"/>
      <c r="DLM116" s="845"/>
      <c r="DLN116" s="853"/>
      <c r="DLO116" s="853"/>
      <c r="DLP116" s="964"/>
      <c r="DLQ116" s="845"/>
      <c r="DLR116" s="853"/>
      <c r="DLS116" s="853"/>
      <c r="DLT116" s="964"/>
      <c r="DLU116" s="845"/>
      <c r="DLV116" s="853"/>
      <c r="DLW116" s="853"/>
      <c r="DLX116" s="964"/>
      <c r="DLY116" s="845"/>
      <c r="DLZ116" s="853"/>
      <c r="DMA116" s="853"/>
      <c r="DMB116" s="964"/>
      <c r="DMC116" s="845"/>
      <c r="DMD116" s="853"/>
      <c r="DME116" s="853"/>
      <c r="DMF116" s="964"/>
      <c r="DMG116" s="845"/>
      <c r="DMH116" s="853"/>
      <c r="DMI116" s="853"/>
      <c r="DMJ116" s="964"/>
      <c r="DMK116" s="845"/>
      <c r="DML116" s="853"/>
      <c r="DMM116" s="853"/>
      <c r="DMN116" s="964"/>
      <c r="DMO116" s="845"/>
      <c r="DMP116" s="853"/>
      <c r="DMQ116" s="853"/>
      <c r="DMR116" s="964"/>
      <c r="DMS116" s="845"/>
      <c r="DMT116" s="853"/>
      <c r="DMU116" s="853"/>
      <c r="DMV116" s="964"/>
      <c r="DMW116" s="845"/>
      <c r="DMX116" s="853"/>
      <c r="DMY116" s="853"/>
      <c r="DMZ116" s="964"/>
      <c r="DNA116" s="845"/>
      <c r="DNB116" s="853"/>
      <c r="DNC116" s="853"/>
      <c r="DND116" s="964"/>
      <c r="DNE116" s="845"/>
      <c r="DNF116" s="853"/>
      <c r="DNG116" s="853"/>
      <c r="DNH116" s="964"/>
      <c r="DNI116" s="845"/>
      <c r="DNJ116" s="853"/>
      <c r="DNK116" s="853"/>
      <c r="DNL116" s="964"/>
      <c r="DNM116" s="845"/>
      <c r="DNN116" s="853"/>
      <c r="DNO116" s="853"/>
      <c r="DNP116" s="964"/>
      <c r="DNQ116" s="845"/>
      <c r="DNR116" s="853"/>
      <c r="DNS116" s="853"/>
      <c r="DNT116" s="964"/>
      <c r="DNU116" s="845"/>
      <c r="DNV116" s="853"/>
      <c r="DNW116" s="853"/>
      <c r="DNX116" s="964"/>
      <c r="DNY116" s="845"/>
      <c r="DNZ116" s="853"/>
      <c r="DOA116" s="853"/>
      <c r="DOB116" s="964"/>
      <c r="DOC116" s="845"/>
      <c r="DOD116" s="853"/>
      <c r="DOE116" s="853"/>
      <c r="DOF116" s="964"/>
      <c r="DOG116" s="845"/>
      <c r="DOH116" s="853"/>
      <c r="DOI116" s="853"/>
      <c r="DOJ116" s="964"/>
      <c r="DOK116" s="845"/>
      <c r="DOL116" s="853"/>
      <c r="DOM116" s="853"/>
      <c r="DON116" s="964"/>
      <c r="DOO116" s="845"/>
      <c r="DOP116" s="853"/>
      <c r="DOQ116" s="853"/>
      <c r="DOR116" s="964"/>
      <c r="DOS116" s="845"/>
      <c r="DOT116" s="853"/>
      <c r="DOU116" s="853"/>
      <c r="DOV116" s="964"/>
      <c r="DOW116" s="845"/>
      <c r="DOX116" s="853"/>
      <c r="DOY116" s="853"/>
      <c r="DOZ116" s="964"/>
      <c r="DPA116" s="845"/>
      <c r="DPB116" s="853"/>
      <c r="DPC116" s="853"/>
      <c r="DPD116" s="964"/>
      <c r="DPE116" s="845"/>
      <c r="DPF116" s="853"/>
      <c r="DPG116" s="853"/>
      <c r="DPH116" s="964"/>
      <c r="DPI116" s="845"/>
      <c r="DPJ116" s="853"/>
      <c r="DPK116" s="853"/>
      <c r="DPL116" s="964"/>
      <c r="DPM116" s="845"/>
      <c r="DPN116" s="853"/>
      <c r="DPO116" s="853"/>
      <c r="DPP116" s="964"/>
      <c r="DPQ116" s="845"/>
      <c r="DPR116" s="853"/>
      <c r="DPS116" s="853"/>
      <c r="DPT116" s="964"/>
      <c r="DPU116" s="845"/>
      <c r="DPV116" s="853"/>
      <c r="DPW116" s="853"/>
      <c r="DPX116" s="964"/>
      <c r="DPY116" s="845"/>
      <c r="DPZ116" s="853"/>
      <c r="DQA116" s="853"/>
      <c r="DQB116" s="964"/>
      <c r="DQC116" s="845"/>
      <c r="DQD116" s="853"/>
      <c r="DQE116" s="853"/>
      <c r="DQF116" s="964"/>
      <c r="DQG116" s="845"/>
      <c r="DQH116" s="853"/>
      <c r="DQI116" s="853"/>
      <c r="DQJ116" s="964"/>
      <c r="DQK116" s="845"/>
      <c r="DQL116" s="853"/>
      <c r="DQM116" s="853"/>
      <c r="DQN116" s="964"/>
      <c r="DQO116" s="845"/>
      <c r="DQP116" s="853"/>
      <c r="DQQ116" s="853"/>
      <c r="DQR116" s="964"/>
      <c r="DQS116" s="845"/>
      <c r="DQT116" s="853"/>
      <c r="DQU116" s="853"/>
      <c r="DQV116" s="964"/>
      <c r="DQW116" s="845"/>
      <c r="DQX116" s="853"/>
      <c r="DQY116" s="853"/>
      <c r="DQZ116" s="964"/>
      <c r="DRA116" s="845"/>
      <c r="DRB116" s="853"/>
      <c r="DRC116" s="853"/>
      <c r="DRD116" s="964"/>
      <c r="DRE116" s="845"/>
      <c r="DRF116" s="853"/>
      <c r="DRG116" s="853"/>
      <c r="DRH116" s="964"/>
      <c r="DRI116" s="845"/>
      <c r="DRJ116" s="853"/>
      <c r="DRK116" s="853"/>
      <c r="DRL116" s="964"/>
      <c r="DRM116" s="845"/>
      <c r="DRN116" s="853"/>
      <c r="DRO116" s="853"/>
      <c r="DRP116" s="964"/>
      <c r="DRQ116" s="845"/>
      <c r="DRR116" s="853"/>
      <c r="DRS116" s="853"/>
      <c r="DRT116" s="964"/>
      <c r="DRU116" s="845"/>
      <c r="DRV116" s="853"/>
      <c r="DRW116" s="853"/>
      <c r="DRX116" s="964"/>
      <c r="DRY116" s="845"/>
      <c r="DRZ116" s="853"/>
      <c r="DSA116" s="853"/>
      <c r="DSB116" s="964"/>
      <c r="DSC116" s="845"/>
      <c r="DSD116" s="853"/>
      <c r="DSE116" s="853"/>
      <c r="DSF116" s="964"/>
      <c r="DSG116" s="845"/>
      <c r="DSH116" s="853"/>
      <c r="DSI116" s="853"/>
      <c r="DSJ116" s="964"/>
      <c r="DSK116" s="845"/>
      <c r="DSL116" s="853"/>
      <c r="DSM116" s="853"/>
      <c r="DSN116" s="964"/>
      <c r="DSO116" s="845"/>
      <c r="DSP116" s="853"/>
      <c r="DSQ116" s="853"/>
      <c r="DSR116" s="964"/>
      <c r="DSS116" s="845"/>
      <c r="DST116" s="853"/>
      <c r="DSU116" s="853"/>
      <c r="DSV116" s="964"/>
      <c r="DSW116" s="845"/>
      <c r="DSX116" s="853"/>
      <c r="DSY116" s="853"/>
      <c r="DSZ116" s="964"/>
      <c r="DTA116" s="845"/>
      <c r="DTB116" s="853"/>
      <c r="DTC116" s="853"/>
      <c r="DTD116" s="964"/>
      <c r="DTE116" s="845"/>
      <c r="DTF116" s="853"/>
      <c r="DTG116" s="853"/>
      <c r="DTH116" s="964"/>
      <c r="DTI116" s="845"/>
      <c r="DTJ116" s="853"/>
      <c r="DTK116" s="853"/>
      <c r="DTL116" s="964"/>
      <c r="DTM116" s="845"/>
      <c r="DTN116" s="853"/>
      <c r="DTO116" s="853"/>
      <c r="DTP116" s="964"/>
      <c r="DTQ116" s="845"/>
      <c r="DTR116" s="853"/>
      <c r="DTS116" s="853"/>
      <c r="DTT116" s="964"/>
      <c r="DTU116" s="845"/>
      <c r="DTV116" s="853"/>
      <c r="DTW116" s="853"/>
      <c r="DTX116" s="964"/>
      <c r="DTY116" s="845"/>
      <c r="DTZ116" s="853"/>
      <c r="DUA116" s="853"/>
      <c r="DUB116" s="964"/>
      <c r="DUC116" s="845"/>
      <c r="DUD116" s="853"/>
      <c r="DUE116" s="853"/>
      <c r="DUF116" s="964"/>
      <c r="DUG116" s="845"/>
      <c r="DUH116" s="853"/>
      <c r="DUI116" s="853"/>
      <c r="DUJ116" s="964"/>
      <c r="DUK116" s="845"/>
      <c r="DUL116" s="853"/>
      <c r="DUM116" s="853"/>
      <c r="DUN116" s="964"/>
      <c r="DUO116" s="845"/>
      <c r="DUP116" s="853"/>
      <c r="DUQ116" s="853"/>
      <c r="DUR116" s="964"/>
      <c r="DUS116" s="845"/>
      <c r="DUT116" s="853"/>
      <c r="DUU116" s="853"/>
      <c r="DUV116" s="964"/>
      <c r="DUW116" s="845"/>
      <c r="DUX116" s="853"/>
      <c r="DUY116" s="853"/>
      <c r="DUZ116" s="964"/>
      <c r="DVA116" s="845"/>
      <c r="DVB116" s="853"/>
      <c r="DVC116" s="853"/>
      <c r="DVD116" s="964"/>
      <c r="DVE116" s="845"/>
      <c r="DVF116" s="853"/>
      <c r="DVG116" s="853"/>
      <c r="DVH116" s="964"/>
      <c r="DVI116" s="845"/>
      <c r="DVJ116" s="853"/>
      <c r="DVK116" s="853"/>
      <c r="DVL116" s="964"/>
      <c r="DVM116" s="845"/>
      <c r="DVN116" s="853"/>
      <c r="DVO116" s="853"/>
      <c r="DVP116" s="964"/>
      <c r="DVQ116" s="845"/>
      <c r="DVR116" s="853"/>
      <c r="DVS116" s="853"/>
      <c r="DVT116" s="964"/>
      <c r="DVU116" s="845"/>
      <c r="DVV116" s="853"/>
      <c r="DVW116" s="853"/>
      <c r="DVX116" s="964"/>
      <c r="DVY116" s="845"/>
      <c r="DVZ116" s="853"/>
      <c r="DWA116" s="853"/>
      <c r="DWB116" s="964"/>
      <c r="DWC116" s="845"/>
      <c r="DWD116" s="853"/>
      <c r="DWE116" s="853"/>
      <c r="DWF116" s="964"/>
      <c r="DWG116" s="845"/>
      <c r="DWH116" s="853"/>
      <c r="DWI116" s="853"/>
      <c r="DWJ116" s="964"/>
      <c r="DWK116" s="845"/>
      <c r="DWL116" s="853"/>
      <c r="DWM116" s="853"/>
      <c r="DWN116" s="964"/>
      <c r="DWO116" s="845"/>
      <c r="DWP116" s="853"/>
      <c r="DWQ116" s="853"/>
      <c r="DWR116" s="964"/>
      <c r="DWS116" s="845"/>
      <c r="DWT116" s="853"/>
      <c r="DWU116" s="853"/>
      <c r="DWV116" s="964"/>
      <c r="DWW116" s="845"/>
      <c r="DWX116" s="853"/>
      <c r="DWY116" s="853"/>
      <c r="DWZ116" s="964"/>
      <c r="DXA116" s="845"/>
      <c r="DXB116" s="853"/>
      <c r="DXC116" s="853"/>
      <c r="DXD116" s="964"/>
      <c r="DXE116" s="845"/>
      <c r="DXF116" s="853"/>
      <c r="DXG116" s="853"/>
      <c r="DXH116" s="964"/>
      <c r="DXI116" s="845"/>
      <c r="DXJ116" s="853"/>
      <c r="DXK116" s="853"/>
      <c r="DXL116" s="964"/>
      <c r="DXM116" s="845"/>
      <c r="DXN116" s="853"/>
      <c r="DXO116" s="853"/>
      <c r="DXP116" s="964"/>
      <c r="DXQ116" s="845"/>
      <c r="DXR116" s="853"/>
      <c r="DXS116" s="853"/>
      <c r="DXT116" s="964"/>
      <c r="DXU116" s="845"/>
      <c r="DXV116" s="853"/>
      <c r="DXW116" s="853"/>
      <c r="DXX116" s="964"/>
      <c r="DXY116" s="845"/>
      <c r="DXZ116" s="853"/>
      <c r="DYA116" s="853"/>
      <c r="DYB116" s="964"/>
      <c r="DYC116" s="845"/>
      <c r="DYD116" s="853"/>
      <c r="DYE116" s="853"/>
      <c r="DYF116" s="964"/>
      <c r="DYG116" s="845"/>
      <c r="DYH116" s="853"/>
      <c r="DYI116" s="853"/>
      <c r="DYJ116" s="964"/>
      <c r="DYK116" s="845"/>
      <c r="DYL116" s="853"/>
      <c r="DYM116" s="853"/>
      <c r="DYN116" s="964"/>
      <c r="DYO116" s="845"/>
      <c r="DYP116" s="853"/>
      <c r="DYQ116" s="853"/>
      <c r="DYR116" s="964"/>
      <c r="DYS116" s="845"/>
      <c r="DYT116" s="853"/>
      <c r="DYU116" s="853"/>
      <c r="DYV116" s="964"/>
      <c r="DYW116" s="845"/>
      <c r="DYX116" s="853"/>
      <c r="DYY116" s="853"/>
      <c r="DYZ116" s="964"/>
      <c r="DZA116" s="845"/>
      <c r="DZB116" s="853"/>
      <c r="DZC116" s="853"/>
      <c r="DZD116" s="964"/>
      <c r="DZE116" s="845"/>
      <c r="DZF116" s="853"/>
      <c r="DZG116" s="853"/>
      <c r="DZH116" s="964"/>
      <c r="DZI116" s="845"/>
      <c r="DZJ116" s="853"/>
      <c r="DZK116" s="853"/>
      <c r="DZL116" s="964"/>
      <c r="DZM116" s="845"/>
      <c r="DZN116" s="853"/>
      <c r="DZO116" s="853"/>
      <c r="DZP116" s="964"/>
      <c r="DZQ116" s="845"/>
      <c r="DZR116" s="853"/>
      <c r="DZS116" s="853"/>
      <c r="DZT116" s="964"/>
      <c r="DZU116" s="845"/>
      <c r="DZV116" s="853"/>
      <c r="DZW116" s="853"/>
      <c r="DZX116" s="964"/>
      <c r="DZY116" s="845"/>
      <c r="DZZ116" s="853"/>
      <c r="EAA116" s="853"/>
      <c r="EAB116" s="964"/>
      <c r="EAC116" s="845"/>
      <c r="EAD116" s="853"/>
      <c r="EAE116" s="853"/>
      <c r="EAF116" s="964"/>
      <c r="EAG116" s="845"/>
      <c r="EAH116" s="853"/>
      <c r="EAI116" s="853"/>
      <c r="EAJ116" s="964"/>
      <c r="EAK116" s="845"/>
      <c r="EAL116" s="853"/>
      <c r="EAM116" s="853"/>
      <c r="EAN116" s="964"/>
      <c r="EAO116" s="845"/>
      <c r="EAP116" s="853"/>
      <c r="EAQ116" s="853"/>
      <c r="EAR116" s="964"/>
      <c r="EAS116" s="845"/>
      <c r="EAT116" s="853"/>
      <c r="EAU116" s="853"/>
      <c r="EAV116" s="964"/>
      <c r="EAW116" s="845"/>
      <c r="EAX116" s="853"/>
      <c r="EAY116" s="853"/>
      <c r="EAZ116" s="964"/>
      <c r="EBA116" s="845"/>
      <c r="EBB116" s="853"/>
      <c r="EBC116" s="853"/>
      <c r="EBD116" s="964"/>
      <c r="EBE116" s="845"/>
      <c r="EBF116" s="853"/>
      <c r="EBG116" s="853"/>
      <c r="EBH116" s="964"/>
      <c r="EBI116" s="845"/>
      <c r="EBJ116" s="853"/>
      <c r="EBK116" s="853"/>
      <c r="EBL116" s="964"/>
      <c r="EBM116" s="845"/>
      <c r="EBN116" s="853"/>
      <c r="EBO116" s="853"/>
      <c r="EBP116" s="964"/>
      <c r="EBQ116" s="845"/>
      <c r="EBR116" s="853"/>
      <c r="EBS116" s="853"/>
      <c r="EBT116" s="964"/>
      <c r="EBU116" s="845"/>
      <c r="EBV116" s="853"/>
      <c r="EBW116" s="853"/>
      <c r="EBX116" s="964"/>
      <c r="EBY116" s="845"/>
      <c r="EBZ116" s="853"/>
      <c r="ECA116" s="853"/>
      <c r="ECB116" s="964"/>
      <c r="ECC116" s="845"/>
      <c r="ECD116" s="853"/>
      <c r="ECE116" s="853"/>
      <c r="ECF116" s="964"/>
      <c r="ECG116" s="845"/>
      <c r="ECH116" s="853"/>
      <c r="ECI116" s="853"/>
      <c r="ECJ116" s="964"/>
      <c r="ECK116" s="845"/>
      <c r="ECL116" s="853"/>
      <c r="ECM116" s="853"/>
      <c r="ECN116" s="964"/>
      <c r="ECO116" s="845"/>
      <c r="ECP116" s="853"/>
      <c r="ECQ116" s="853"/>
      <c r="ECR116" s="964"/>
      <c r="ECS116" s="845"/>
      <c r="ECT116" s="853"/>
      <c r="ECU116" s="853"/>
      <c r="ECV116" s="964"/>
      <c r="ECW116" s="845"/>
      <c r="ECX116" s="853"/>
      <c r="ECY116" s="853"/>
      <c r="ECZ116" s="964"/>
      <c r="EDA116" s="845"/>
      <c r="EDB116" s="853"/>
      <c r="EDC116" s="853"/>
      <c r="EDD116" s="964"/>
      <c r="EDE116" s="845"/>
      <c r="EDF116" s="853"/>
      <c r="EDG116" s="853"/>
      <c r="EDH116" s="964"/>
      <c r="EDI116" s="845"/>
      <c r="EDJ116" s="853"/>
      <c r="EDK116" s="853"/>
      <c r="EDL116" s="964"/>
      <c r="EDM116" s="845"/>
      <c r="EDN116" s="853"/>
      <c r="EDO116" s="853"/>
      <c r="EDP116" s="964"/>
      <c r="EDQ116" s="845"/>
      <c r="EDR116" s="853"/>
      <c r="EDS116" s="853"/>
      <c r="EDT116" s="964"/>
      <c r="EDU116" s="845"/>
      <c r="EDV116" s="853"/>
      <c r="EDW116" s="853"/>
      <c r="EDX116" s="964"/>
      <c r="EDY116" s="845"/>
      <c r="EDZ116" s="853"/>
      <c r="EEA116" s="853"/>
      <c r="EEB116" s="964"/>
      <c r="EEC116" s="845"/>
      <c r="EED116" s="853"/>
      <c r="EEE116" s="853"/>
      <c r="EEF116" s="964"/>
      <c r="EEG116" s="845"/>
      <c r="EEH116" s="853"/>
      <c r="EEI116" s="853"/>
      <c r="EEJ116" s="964"/>
      <c r="EEK116" s="845"/>
      <c r="EEL116" s="853"/>
      <c r="EEM116" s="853"/>
      <c r="EEN116" s="964"/>
      <c r="EEO116" s="845"/>
      <c r="EEP116" s="853"/>
      <c r="EEQ116" s="853"/>
      <c r="EER116" s="964"/>
      <c r="EES116" s="845"/>
      <c r="EET116" s="853"/>
      <c r="EEU116" s="853"/>
      <c r="EEV116" s="964"/>
      <c r="EEW116" s="845"/>
      <c r="EEX116" s="853"/>
      <c r="EEY116" s="853"/>
      <c r="EEZ116" s="964"/>
      <c r="EFA116" s="845"/>
      <c r="EFB116" s="853"/>
      <c r="EFC116" s="853"/>
      <c r="EFD116" s="964"/>
      <c r="EFE116" s="845"/>
      <c r="EFF116" s="853"/>
      <c r="EFG116" s="853"/>
      <c r="EFH116" s="964"/>
      <c r="EFI116" s="845"/>
      <c r="EFJ116" s="853"/>
      <c r="EFK116" s="853"/>
      <c r="EFL116" s="964"/>
      <c r="EFM116" s="845"/>
      <c r="EFN116" s="853"/>
      <c r="EFO116" s="853"/>
      <c r="EFP116" s="964"/>
      <c r="EFQ116" s="845"/>
      <c r="EFR116" s="853"/>
      <c r="EFS116" s="853"/>
      <c r="EFT116" s="964"/>
      <c r="EFU116" s="845"/>
      <c r="EFV116" s="853"/>
      <c r="EFW116" s="853"/>
      <c r="EFX116" s="964"/>
      <c r="EFY116" s="845"/>
      <c r="EFZ116" s="853"/>
      <c r="EGA116" s="853"/>
      <c r="EGB116" s="964"/>
      <c r="EGC116" s="845"/>
      <c r="EGD116" s="853"/>
      <c r="EGE116" s="853"/>
      <c r="EGF116" s="964"/>
      <c r="EGG116" s="845"/>
      <c r="EGH116" s="853"/>
      <c r="EGI116" s="853"/>
      <c r="EGJ116" s="964"/>
      <c r="EGK116" s="845"/>
      <c r="EGL116" s="853"/>
      <c r="EGM116" s="853"/>
      <c r="EGN116" s="964"/>
      <c r="EGO116" s="845"/>
      <c r="EGP116" s="853"/>
      <c r="EGQ116" s="853"/>
      <c r="EGR116" s="964"/>
      <c r="EGS116" s="845"/>
      <c r="EGT116" s="853"/>
      <c r="EGU116" s="853"/>
      <c r="EGV116" s="964"/>
      <c r="EGW116" s="845"/>
      <c r="EGX116" s="853"/>
      <c r="EGY116" s="853"/>
      <c r="EGZ116" s="964"/>
      <c r="EHA116" s="845"/>
      <c r="EHB116" s="853"/>
      <c r="EHC116" s="853"/>
      <c r="EHD116" s="964"/>
      <c r="EHE116" s="845"/>
      <c r="EHF116" s="853"/>
      <c r="EHG116" s="853"/>
      <c r="EHH116" s="964"/>
      <c r="EHI116" s="845"/>
      <c r="EHJ116" s="853"/>
      <c r="EHK116" s="853"/>
      <c r="EHL116" s="964"/>
      <c r="EHM116" s="845"/>
      <c r="EHN116" s="853"/>
      <c r="EHO116" s="853"/>
      <c r="EHP116" s="964"/>
      <c r="EHQ116" s="845"/>
      <c r="EHR116" s="853"/>
      <c r="EHS116" s="853"/>
      <c r="EHT116" s="964"/>
      <c r="EHU116" s="845"/>
      <c r="EHV116" s="853"/>
      <c r="EHW116" s="853"/>
      <c r="EHX116" s="964"/>
      <c r="EHY116" s="845"/>
      <c r="EHZ116" s="853"/>
      <c r="EIA116" s="853"/>
      <c r="EIB116" s="964"/>
      <c r="EIC116" s="845"/>
      <c r="EID116" s="853"/>
      <c r="EIE116" s="853"/>
      <c r="EIF116" s="964"/>
      <c r="EIG116" s="845"/>
      <c r="EIH116" s="853"/>
      <c r="EII116" s="853"/>
      <c r="EIJ116" s="964"/>
      <c r="EIK116" s="845"/>
      <c r="EIL116" s="853"/>
      <c r="EIM116" s="853"/>
      <c r="EIN116" s="964"/>
      <c r="EIO116" s="845"/>
      <c r="EIP116" s="853"/>
      <c r="EIQ116" s="853"/>
      <c r="EIR116" s="964"/>
      <c r="EIS116" s="845"/>
      <c r="EIT116" s="853"/>
      <c r="EIU116" s="853"/>
      <c r="EIV116" s="964"/>
      <c r="EIW116" s="845"/>
      <c r="EIX116" s="853"/>
      <c r="EIY116" s="853"/>
      <c r="EIZ116" s="964"/>
      <c r="EJA116" s="845"/>
      <c r="EJB116" s="853"/>
      <c r="EJC116" s="853"/>
      <c r="EJD116" s="964"/>
      <c r="EJE116" s="845"/>
      <c r="EJF116" s="853"/>
      <c r="EJG116" s="853"/>
      <c r="EJH116" s="964"/>
      <c r="EJI116" s="845"/>
      <c r="EJJ116" s="853"/>
      <c r="EJK116" s="853"/>
      <c r="EJL116" s="964"/>
      <c r="EJM116" s="845"/>
      <c r="EJN116" s="853"/>
      <c r="EJO116" s="853"/>
      <c r="EJP116" s="964"/>
      <c r="EJQ116" s="845"/>
      <c r="EJR116" s="853"/>
      <c r="EJS116" s="853"/>
      <c r="EJT116" s="964"/>
      <c r="EJU116" s="845"/>
      <c r="EJV116" s="853"/>
      <c r="EJW116" s="853"/>
      <c r="EJX116" s="964"/>
      <c r="EJY116" s="845"/>
      <c r="EJZ116" s="853"/>
      <c r="EKA116" s="853"/>
      <c r="EKB116" s="964"/>
      <c r="EKC116" s="845"/>
      <c r="EKD116" s="853"/>
      <c r="EKE116" s="853"/>
      <c r="EKF116" s="964"/>
      <c r="EKG116" s="845"/>
      <c r="EKH116" s="853"/>
      <c r="EKI116" s="853"/>
      <c r="EKJ116" s="964"/>
      <c r="EKK116" s="845"/>
      <c r="EKL116" s="853"/>
      <c r="EKM116" s="853"/>
      <c r="EKN116" s="964"/>
      <c r="EKO116" s="845"/>
      <c r="EKP116" s="853"/>
      <c r="EKQ116" s="853"/>
      <c r="EKR116" s="964"/>
      <c r="EKS116" s="845"/>
      <c r="EKT116" s="853"/>
      <c r="EKU116" s="853"/>
      <c r="EKV116" s="964"/>
      <c r="EKW116" s="845"/>
      <c r="EKX116" s="853"/>
      <c r="EKY116" s="853"/>
      <c r="EKZ116" s="964"/>
      <c r="ELA116" s="845"/>
      <c r="ELB116" s="853"/>
      <c r="ELC116" s="853"/>
      <c r="ELD116" s="964"/>
      <c r="ELE116" s="845"/>
      <c r="ELF116" s="853"/>
      <c r="ELG116" s="853"/>
      <c r="ELH116" s="964"/>
      <c r="ELI116" s="845"/>
      <c r="ELJ116" s="853"/>
      <c r="ELK116" s="853"/>
      <c r="ELL116" s="964"/>
      <c r="ELM116" s="845"/>
      <c r="ELN116" s="853"/>
      <c r="ELO116" s="853"/>
      <c r="ELP116" s="964"/>
      <c r="ELQ116" s="845"/>
      <c r="ELR116" s="853"/>
      <c r="ELS116" s="853"/>
      <c r="ELT116" s="964"/>
      <c r="ELU116" s="845"/>
      <c r="ELV116" s="853"/>
      <c r="ELW116" s="853"/>
      <c r="ELX116" s="964"/>
      <c r="ELY116" s="845"/>
      <c r="ELZ116" s="853"/>
      <c r="EMA116" s="853"/>
      <c r="EMB116" s="964"/>
      <c r="EMC116" s="845"/>
      <c r="EMD116" s="853"/>
      <c r="EME116" s="853"/>
      <c r="EMF116" s="964"/>
      <c r="EMG116" s="845"/>
      <c r="EMH116" s="853"/>
      <c r="EMI116" s="853"/>
      <c r="EMJ116" s="964"/>
      <c r="EMK116" s="845"/>
      <c r="EML116" s="853"/>
      <c r="EMM116" s="853"/>
      <c r="EMN116" s="964"/>
      <c r="EMO116" s="845"/>
      <c r="EMP116" s="853"/>
      <c r="EMQ116" s="853"/>
      <c r="EMR116" s="964"/>
      <c r="EMS116" s="845"/>
      <c r="EMT116" s="853"/>
      <c r="EMU116" s="853"/>
      <c r="EMV116" s="964"/>
      <c r="EMW116" s="845"/>
      <c r="EMX116" s="853"/>
      <c r="EMY116" s="853"/>
      <c r="EMZ116" s="964"/>
      <c r="ENA116" s="845"/>
      <c r="ENB116" s="853"/>
      <c r="ENC116" s="853"/>
      <c r="END116" s="964"/>
      <c r="ENE116" s="845"/>
      <c r="ENF116" s="853"/>
      <c r="ENG116" s="853"/>
      <c r="ENH116" s="964"/>
      <c r="ENI116" s="845"/>
      <c r="ENJ116" s="853"/>
      <c r="ENK116" s="853"/>
      <c r="ENL116" s="964"/>
      <c r="ENM116" s="845"/>
      <c r="ENN116" s="853"/>
      <c r="ENO116" s="853"/>
      <c r="ENP116" s="964"/>
      <c r="ENQ116" s="845"/>
      <c r="ENR116" s="853"/>
      <c r="ENS116" s="853"/>
      <c r="ENT116" s="964"/>
      <c r="ENU116" s="845"/>
      <c r="ENV116" s="853"/>
      <c r="ENW116" s="853"/>
      <c r="ENX116" s="964"/>
      <c r="ENY116" s="845"/>
      <c r="ENZ116" s="853"/>
      <c r="EOA116" s="853"/>
      <c r="EOB116" s="964"/>
      <c r="EOC116" s="845"/>
      <c r="EOD116" s="853"/>
      <c r="EOE116" s="853"/>
      <c r="EOF116" s="964"/>
      <c r="EOG116" s="845"/>
      <c r="EOH116" s="853"/>
      <c r="EOI116" s="853"/>
      <c r="EOJ116" s="964"/>
      <c r="EOK116" s="845"/>
      <c r="EOL116" s="853"/>
      <c r="EOM116" s="853"/>
      <c r="EON116" s="964"/>
      <c r="EOO116" s="845"/>
      <c r="EOP116" s="853"/>
      <c r="EOQ116" s="853"/>
      <c r="EOR116" s="964"/>
      <c r="EOS116" s="845"/>
      <c r="EOT116" s="853"/>
      <c r="EOU116" s="853"/>
      <c r="EOV116" s="964"/>
      <c r="EOW116" s="845"/>
      <c r="EOX116" s="853"/>
      <c r="EOY116" s="853"/>
      <c r="EOZ116" s="964"/>
      <c r="EPA116" s="845"/>
      <c r="EPB116" s="853"/>
      <c r="EPC116" s="853"/>
      <c r="EPD116" s="964"/>
      <c r="EPE116" s="845"/>
      <c r="EPF116" s="853"/>
      <c r="EPG116" s="853"/>
      <c r="EPH116" s="964"/>
      <c r="EPI116" s="845"/>
      <c r="EPJ116" s="853"/>
      <c r="EPK116" s="853"/>
      <c r="EPL116" s="964"/>
      <c r="EPM116" s="845"/>
      <c r="EPN116" s="853"/>
      <c r="EPO116" s="853"/>
      <c r="EPP116" s="964"/>
      <c r="EPQ116" s="845"/>
      <c r="EPR116" s="853"/>
      <c r="EPS116" s="853"/>
      <c r="EPT116" s="964"/>
      <c r="EPU116" s="845"/>
      <c r="EPV116" s="853"/>
      <c r="EPW116" s="853"/>
      <c r="EPX116" s="964"/>
      <c r="EPY116" s="845"/>
      <c r="EPZ116" s="853"/>
      <c r="EQA116" s="853"/>
      <c r="EQB116" s="964"/>
      <c r="EQC116" s="845"/>
      <c r="EQD116" s="853"/>
      <c r="EQE116" s="853"/>
      <c r="EQF116" s="964"/>
      <c r="EQG116" s="845"/>
      <c r="EQH116" s="853"/>
      <c r="EQI116" s="853"/>
      <c r="EQJ116" s="964"/>
      <c r="EQK116" s="845"/>
      <c r="EQL116" s="853"/>
      <c r="EQM116" s="853"/>
      <c r="EQN116" s="964"/>
      <c r="EQO116" s="845"/>
      <c r="EQP116" s="853"/>
      <c r="EQQ116" s="853"/>
      <c r="EQR116" s="964"/>
      <c r="EQS116" s="845"/>
      <c r="EQT116" s="853"/>
      <c r="EQU116" s="853"/>
      <c r="EQV116" s="964"/>
      <c r="EQW116" s="845"/>
      <c r="EQX116" s="853"/>
      <c r="EQY116" s="853"/>
      <c r="EQZ116" s="964"/>
      <c r="ERA116" s="845"/>
      <c r="ERB116" s="853"/>
      <c r="ERC116" s="853"/>
      <c r="ERD116" s="964"/>
      <c r="ERE116" s="845"/>
      <c r="ERF116" s="853"/>
      <c r="ERG116" s="853"/>
      <c r="ERH116" s="964"/>
      <c r="ERI116" s="845"/>
      <c r="ERJ116" s="853"/>
      <c r="ERK116" s="853"/>
      <c r="ERL116" s="964"/>
      <c r="ERM116" s="845"/>
      <c r="ERN116" s="853"/>
      <c r="ERO116" s="853"/>
      <c r="ERP116" s="964"/>
      <c r="ERQ116" s="845"/>
      <c r="ERR116" s="853"/>
      <c r="ERS116" s="853"/>
      <c r="ERT116" s="964"/>
      <c r="ERU116" s="845"/>
      <c r="ERV116" s="853"/>
      <c r="ERW116" s="853"/>
      <c r="ERX116" s="964"/>
      <c r="ERY116" s="845"/>
      <c r="ERZ116" s="853"/>
      <c r="ESA116" s="853"/>
      <c r="ESB116" s="964"/>
      <c r="ESC116" s="845"/>
      <c r="ESD116" s="853"/>
      <c r="ESE116" s="853"/>
      <c r="ESF116" s="964"/>
      <c r="ESG116" s="845"/>
      <c r="ESH116" s="853"/>
      <c r="ESI116" s="853"/>
      <c r="ESJ116" s="964"/>
      <c r="ESK116" s="845"/>
      <c r="ESL116" s="853"/>
      <c r="ESM116" s="853"/>
      <c r="ESN116" s="964"/>
      <c r="ESO116" s="845"/>
      <c r="ESP116" s="853"/>
      <c r="ESQ116" s="853"/>
      <c r="ESR116" s="964"/>
      <c r="ESS116" s="845"/>
      <c r="EST116" s="853"/>
      <c r="ESU116" s="853"/>
      <c r="ESV116" s="964"/>
      <c r="ESW116" s="845"/>
      <c r="ESX116" s="853"/>
      <c r="ESY116" s="853"/>
      <c r="ESZ116" s="964"/>
      <c r="ETA116" s="845"/>
      <c r="ETB116" s="853"/>
      <c r="ETC116" s="853"/>
      <c r="ETD116" s="964"/>
      <c r="ETE116" s="845"/>
      <c r="ETF116" s="853"/>
      <c r="ETG116" s="853"/>
      <c r="ETH116" s="964"/>
      <c r="ETI116" s="845"/>
      <c r="ETJ116" s="853"/>
      <c r="ETK116" s="853"/>
      <c r="ETL116" s="964"/>
      <c r="ETM116" s="845"/>
      <c r="ETN116" s="853"/>
      <c r="ETO116" s="853"/>
      <c r="ETP116" s="964"/>
      <c r="ETQ116" s="845"/>
      <c r="ETR116" s="853"/>
      <c r="ETS116" s="853"/>
      <c r="ETT116" s="964"/>
      <c r="ETU116" s="845"/>
      <c r="ETV116" s="853"/>
      <c r="ETW116" s="853"/>
      <c r="ETX116" s="964"/>
      <c r="ETY116" s="845"/>
      <c r="ETZ116" s="853"/>
      <c r="EUA116" s="853"/>
      <c r="EUB116" s="964"/>
      <c r="EUC116" s="845"/>
      <c r="EUD116" s="853"/>
      <c r="EUE116" s="853"/>
      <c r="EUF116" s="964"/>
      <c r="EUG116" s="845"/>
      <c r="EUH116" s="853"/>
      <c r="EUI116" s="853"/>
      <c r="EUJ116" s="964"/>
      <c r="EUK116" s="845"/>
      <c r="EUL116" s="853"/>
      <c r="EUM116" s="853"/>
      <c r="EUN116" s="964"/>
      <c r="EUO116" s="845"/>
      <c r="EUP116" s="853"/>
      <c r="EUQ116" s="853"/>
      <c r="EUR116" s="964"/>
      <c r="EUS116" s="845"/>
      <c r="EUT116" s="853"/>
      <c r="EUU116" s="853"/>
      <c r="EUV116" s="964"/>
      <c r="EUW116" s="845"/>
      <c r="EUX116" s="853"/>
      <c r="EUY116" s="853"/>
      <c r="EUZ116" s="964"/>
      <c r="EVA116" s="845"/>
      <c r="EVB116" s="853"/>
      <c r="EVC116" s="853"/>
      <c r="EVD116" s="964"/>
      <c r="EVE116" s="845"/>
      <c r="EVF116" s="853"/>
      <c r="EVG116" s="853"/>
      <c r="EVH116" s="964"/>
      <c r="EVI116" s="845"/>
      <c r="EVJ116" s="853"/>
      <c r="EVK116" s="853"/>
      <c r="EVL116" s="964"/>
      <c r="EVM116" s="845"/>
      <c r="EVN116" s="853"/>
      <c r="EVO116" s="853"/>
      <c r="EVP116" s="964"/>
      <c r="EVQ116" s="845"/>
      <c r="EVR116" s="853"/>
      <c r="EVS116" s="853"/>
      <c r="EVT116" s="964"/>
      <c r="EVU116" s="845"/>
      <c r="EVV116" s="853"/>
      <c r="EVW116" s="853"/>
      <c r="EVX116" s="964"/>
      <c r="EVY116" s="845"/>
      <c r="EVZ116" s="853"/>
      <c r="EWA116" s="853"/>
      <c r="EWB116" s="964"/>
      <c r="EWC116" s="845"/>
      <c r="EWD116" s="853"/>
      <c r="EWE116" s="853"/>
      <c r="EWF116" s="964"/>
      <c r="EWG116" s="845"/>
      <c r="EWH116" s="853"/>
      <c r="EWI116" s="853"/>
      <c r="EWJ116" s="964"/>
      <c r="EWK116" s="845"/>
      <c r="EWL116" s="853"/>
      <c r="EWM116" s="853"/>
      <c r="EWN116" s="964"/>
      <c r="EWO116" s="845"/>
      <c r="EWP116" s="853"/>
      <c r="EWQ116" s="853"/>
      <c r="EWR116" s="964"/>
      <c r="EWS116" s="845"/>
      <c r="EWT116" s="853"/>
      <c r="EWU116" s="853"/>
      <c r="EWV116" s="964"/>
      <c r="EWW116" s="845"/>
      <c r="EWX116" s="853"/>
      <c r="EWY116" s="853"/>
      <c r="EWZ116" s="964"/>
      <c r="EXA116" s="845"/>
      <c r="EXB116" s="853"/>
      <c r="EXC116" s="853"/>
      <c r="EXD116" s="964"/>
      <c r="EXE116" s="845"/>
      <c r="EXF116" s="853"/>
      <c r="EXG116" s="853"/>
      <c r="EXH116" s="964"/>
      <c r="EXI116" s="845"/>
      <c r="EXJ116" s="853"/>
      <c r="EXK116" s="853"/>
      <c r="EXL116" s="964"/>
      <c r="EXM116" s="845"/>
      <c r="EXN116" s="853"/>
      <c r="EXO116" s="853"/>
      <c r="EXP116" s="964"/>
      <c r="EXQ116" s="845"/>
      <c r="EXR116" s="853"/>
      <c r="EXS116" s="853"/>
      <c r="EXT116" s="964"/>
      <c r="EXU116" s="845"/>
      <c r="EXV116" s="853"/>
      <c r="EXW116" s="853"/>
      <c r="EXX116" s="964"/>
      <c r="EXY116" s="845"/>
      <c r="EXZ116" s="853"/>
      <c r="EYA116" s="853"/>
      <c r="EYB116" s="964"/>
      <c r="EYC116" s="845"/>
      <c r="EYD116" s="853"/>
      <c r="EYE116" s="853"/>
      <c r="EYF116" s="964"/>
      <c r="EYG116" s="845"/>
      <c r="EYH116" s="853"/>
      <c r="EYI116" s="853"/>
      <c r="EYJ116" s="964"/>
      <c r="EYK116" s="845"/>
      <c r="EYL116" s="853"/>
      <c r="EYM116" s="853"/>
      <c r="EYN116" s="964"/>
      <c r="EYO116" s="845"/>
      <c r="EYP116" s="853"/>
      <c r="EYQ116" s="853"/>
      <c r="EYR116" s="964"/>
      <c r="EYS116" s="845"/>
      <c r="EYT116" s="853"/>
      <c r="EYU116" s="853"/>
      <c r="EYV116" s="964"/>
      <c r="EYW116" s="845"/>
      <c r="EYX116" s="853"/>
      <c r="EYY116" s="853"/>
      <c r="EYZ116" s="964"/>
      <c r="EZA116" s="845"/>
      <c r="EZB116" s="853"/>
      <c r="EZC116" s="853"/>
      <c r="EZD116" s="964"/>
      <c r="EZE116" s="845"/>
      <c r="EZF116" s="853"/>
      <c r="EZG116" s="853"/>
      <c r="EZH116" s="964"/>
      <c r="EZI116" s="845"/>
      <c r="EZJ116" s="853"/>
      <c r="EZK116" s="853"/>
      <c r="EZL116" s="964"/>
      <c r="EZM116" s="845"/>
      <c r="EZN116" s="853"/>
      <c r="EZO116" s="853"/>
      <c r="EZP116" s="964"/>
      <c r="EZQ116" s="845"/>
      <c r="EZR116" s="853"/>
      <c r="EZS116" s="853"/>
      <c r="EZT116" s="964"/>
      <c r="EZU116" s="845"/>
      <c r="EZV116" s="853"/>
      <c r="EZW116" s="853"/>
      <c r="EZX116" s="964"/>
      <c r="EZY116" s="845"/>
      <c r="EZZ116" s="853"/>
      <c r="FAA116" s="853"/>
      <c r="FAB116" s="964"/>
      <c r="FAC116" s="845"/>
      <c r="FAD116" s="853"/>
      <c r="FAE116" s="853"/>
      <c r="FAF116" s="964"/>
      <c r="FAG116" s="845"/>
      <c r="FAH116" s="853"/>
      <c r="FAI116" s="853"/>
      <c r="FAJ116" s="964"/>
      <c r="FAK116" s="845"/>
      <c r="FAL116" s="853"/>
      <c r="FAM116" s="853"/>
      <c r="FAN116" s="964"/>
      <c r="FAO116" s="845"/>
      <c r="FAP116" s="853"/>
      <c r="FAQ116" s="853"/>
      <c r="FAR116" s="964"/>
      <c r="FAS116" s="845"/>
      <c r="FAT116" s="853"/>
      <c r="FAU116" s="853"/>
      <c r="FAV116" s="964"/>
      <c r="FAW116" s="845"/>
      <c r="FAX116" s="853"/>
      <c r="FAY116" s="853"/>
      <c r="FAZ116" s="964"/>
      <c r="FBA116" s="845"/>
      <c r="FBB116" s="853"/>
      <c r="FBC116" s="853"/>
      <c r="FBD116" s="964"/>
      <c r="FBE116" s="845"/>
      <c r="FBF116" s="853"/>
      <c r="FBG116" s="853"/>
      <c r="FBH116" s="964"/>
      <c r="FBI116" s="845"/>
      <c r="FBJ116" s="853"/>
      <c r="FBK116" s="853"/>
      <c r="FBL116" s="964"/>
      <c r="FBM116" s="845"/>
      <c r="FBN116" s="853"/>
      <c r="FBO116" s="853"/>
      <c r="FBP116" s="964"/>
      <c r="FBQ116" s="845"/>
      <c r="FBR116" s="853"/>
      <c r="FBS116" s="853"/>
      <c r="FBT116" s="964"/>
      <c r="FBU116" s="845"/>
      <c r="FBV116" s="853"/>
      <c r="FBW116" s="853"/>
      <c r="FBX116" s="964"/>
      <c r="FBY116" s="845"/>
      <c r="FBZ116" s="853"/>
      <c r="FCA116" s="853"/>
      <c r="FCB116" s="964"/>
      <c r="FCC116" s="845"/>
      <c r="FCD116" s="853"/>
      <c r="FCE116" s="853"/>
      <c r="FCF116" s="964"/>
      <c r="FCG116" s="845"/>
      <c r="FCH116" s="853"/>
      <c r="FCI116" s="853"/>
      <c r="FCJ116" s="964"/>
      <c r="FCK116" s="845"/>
      <c r="FCL116" s="853"/>
      <c r="FCM116" s="853"/>
      <c r="FCN116" s="964"/>
      <c r="FCO116" s="845"/>
      <c r="FCP116" s="853"/>
      <c r="FCQ116" s="853"/>
      <c r="FCR116" s="964"/>
      <c r="FCS116" s="845"/>
      <c r="FCT116" s="853"/>
      <c r="FCU116" s="853"/>
      <c r="FCV116" s="964"/>
      <c r="FCW116" s="845"/>
      <c r="FCX116" s="853"/>
      <c r="FCY116" s="853"/>
      <c r="FCZ116" s="964"/>
      <c r="FDA116" s="845"/>
      <c r="FDB116" s="853"/>
      <c r="FDC116" s="853"/>
      <c r="FDD116" s="964"/>
      <c r="FDE116" s="845"/>
      <c r="FDF116" s="853"/>
      <c r="FDG116" s="853"/>
      <c r="FDH116" s="964"/>
      <c r="FDI116" s="845"/>
      <c r="FDJ116" s="853"/>
      <c r="FDK116" s="853"/>
      <c r="FDL116" s="964"/>
      <c r="FDM116" s="845"/>
      <c r="FDN116" s="853"/>
      <c r="FDO116" s="853"/>
      <c r="FDP116" s="964"/>
      <c r="FDQ116" s="845"/>
      <c r="FDR116" s="853"/>
      <c r="FDS116" s="853"/>
      <c r="FDT116" s="964"/>
      <c r="FDU116" s="845"/>
      <c r="FDV116" s="853"/>
      <c r="FDW116" s="853"/>
      <c r="FDX116" s="964"/>
      <c r="FDY116" s="845"/>
      <c r="FDZ116" s="853"/>
      <c r="FEA116" s="853"/>
      <c r="FEB116" s="964"/>
      <c r="FEC116" s="845"/>
      <c r="FED116" s="853"/>
      <c r="FEE116" s="853"/>
      <c r="FEF116" s="964"/>
      <c r="FEG116" s="845"/>
      <c r="FEH116" s="853"/>
      <c r="FEI116" s="853"/>
      <c r="FEJ116" s="964"/>
      <c r="FEK116" s="845"/>
      <c r="FEL116" s="853"/>
      <c r="FEM116" s="853"/>
      <c r="FEN116" s="964"/>
      <c r="FEO116" s="845"/>
      <c r="FEP116" s="853"/>
      <c r="FEQ116" s="853"/>
      <c r="FER116" s="964"/>
      <c r="FES116" s="845"/>
      <c r="FET116" s="853"/>
      <c r="FEU116" s="853"/>
      <c r="FEV116" s="964"/>
      <c r="FEW116" s="845"/>
      <c r="FEX116" s="853"/>
      <c r="FEY116" s="853"/>
      <c r="FEZ116" s="964"/>
      <c r="FFA116" s="845"/>
      <c r="FFB116" s="853"/>
      <c r="FFC116" s="853"/>
      <c r="FFD116" s="964"/>
      <c r="FFE116" s="845"/>
      <c r="FFF116" s="853"/>
      <c r="FFG116" s="853"/>
      <c r="FFH116" s="964"/>
      <c r="FFI116" s="845"/>
      <c r="FFJ116" s="853"/>
      <c r="FFK116" s="853"/>
      <c r="FFL116" s="964"/>
      <c r="FFM116" s="845"/>
      <c r="FFN116" s="853"/>
      <c r="FFO116" s="853"/>
      <c r="FFP116" s="964"/>
      <c r="FFQ116" s="845"/>
      <c r="FFR116" s="853"/>
      <c r="FFS116" s="853"/>
      <c r="FFT116" s="964"/>
      <c r="FFU116" s="845"/>
      <c r="FFV116" s="853"/>
      <c r="FFW116" s="853"/>
      <c r="FFX116" s="964"/>
      <c r="FFY116" s="845"/>
      <c r="FFZ116" s="853"/>
      <c r="FGA116" s="853"/>
      <c r="FGB116" s="964"/>
      <c r="FGC116" s="845"/>
      <c r="FGD116" s="853"/>
      <c r="FGE116" s="853"/>
      <c r="FGF116" s="964"/>
      <c r="FGG116" s="845"/>
      <c r="FGH116" s="853"/>
      <c r="FGI116" s="853"/>
      <c r="FGJ116" s="964"/>
      <c r="FGK116" s="845"/>
      <c r="FGL116" s="853"/>
      <c r="FGM116" s="853"/>
      <c r="FGN116" s="964"/>
      <c r="FGO116" s="845"/>
      <c r="FGP116" s="853"/>
      <c r="FGQ116" s="853"/>
      <c r="FGR116" s="964"/>
      <c r="FGS116" s="845"/>
      <c r="FGT116" s="853"/>
      <c r="FGU116" s="853"/>
      <c r="FGV116" s="964"/>
      <c r="FGW116" s="845"/>
      <c r="FGX116" s="853"/>
      <c r="FGY116" s="853"/>
      <c r="FGZ116" s="964"/>
      <c r="FHA116" s="845"/>
      <c r="FHB116" s="853"/>
      <c r="FHC116" s="853"/>
      <c r="FHD116" s="964"/>
      <c r="FHE116" s="845"/>
      <c r="FHF116" s="853"/>
      <c r="FHG116" s="853"/>
      <c r="FHH116" s="964"/>
      <c r="FHI116" s="845"/>
      <c r="FHJ116" s="853"/>
      <c r="FHK116" s="853"/>
      <c r="FHL116" s="964"/>
      <c r="FHM116" s="845"/>
      <c r="FHN116" s="853"/>
      <c r="FHO116" s="853"/>
      <c r="FHP116" s="964"/>
      <c r="FHQ116" s="845"/>
      <c r="FHR116" s="853"/>
      <c r="FHS116" s="853"/>
      <c r="FHT116" s="964"/>
      <c r="FHU116" s="845"/>
      <c r="FHV116" s="853"/>
      <c r="FHW116" s="853"/>
      <c r="FHX116" s="964"/>
      <c r="FHY116" s="845"/>
      <c r="FHZ116" s="853"/>
      <c r="FIA116" s="853"/>
      <c r="FIB116" s="964"/>
      <c r="FIC116" s="845"/>
      <c r="FID116" s="853"/>
      <c r="FIE116" s="853"/>
      <c r="FIF116" s="964"/>
      <c r="FIG116" s="845"/>
      <c r="FIH116" s="853"/>
      <c r="FII116" s="853"/>
      <c r="FIJ116" s="964"/>
      <c r="FIK116" s="845"/>
      <c r="FIL116" s="853"/>
      <c r="FIM116" s="853"/>
      <c r="FIN116" s="964"/>
      <c r="FIO116" s="845"/>
      <c r="FIP116" s="853"/>
      <c r="FIQ116" s="853"/>
      <c r="FIR116" s="964"/>
      <c r="FIS116" s="845"/>
      <c r="FIT116" s="853"/>
      <c r="FIU116" s="853"/>
      <c r="FIV116" s="964"/>
      <c r="FIW116" s="845"/>
      <c r="FIX116" s="853"/>
      <c r="FIY116" s="853"/>
      <c r="FIZ116" s="964"/>
      <c r="FJA116" s="845"/>
      <c r="FJB116" s="853"/>
      <c r="FJC116" s="853"/>
      <c r="FJD116" s="964"/>
      <c r="FJE116" s="845"/>
      <c r="FJF116" s="853"/>
      <c r="FJG116" s="853"/>
      <c r="FJH116" s="964"/>
      <c r="FJI116" s="845"/>
      <c r="FJJ116" s="853"/>
      <c r="FJK116" s="853"/>
      <c r="FJL116" s="964"/>
      <c r="FJM116" s="845"/>
      <c r="FJN116" s="853"/>
      <c r="FJO116" s="853"/>
      <c r="FJP116" s="964"/>
      <c r="FJQ116" s="845"/>
      <c r="FJR116" s="853"/>
      <c r="FJS116" s="853"/>
      <c r="FJT116" s="964"/>
      <c r="FJU116" s="845"/>
      <c r="FJV116" s="853"/>
      <c r="FJW116" s="853"/>
      <c r="FJX116" s="964"/>
      <c r="FJY116" s="845"/>
      <c r="FJZ116" s="853"/>
      <c r="FKA116" s="853"/>
      <c r="FKB116" s="964"/>
      <c r="FKC116" s="845"/>
      <c r="FKD116" s="853"/>
      <c r="FKE116" s="853"/>
      <c r="FKF116" s="964"/>
      <c r="FKG116" s="845"/>
      <c r="FKH116" s="853"/>
      <c r="FKI116" s="853"/>
      <c r="FKJ116" s="964"/>
      <c r="FKK116" s="845"/>
      <c r="FKL116" s="853"/>
      <c r="FKM116" s="853"/>
      <c r="FKN116" s="964"/>
      <c r="FKO116" s="845"/>
      <c r="FKP116" s="853"/>
      <c r="FKQ116" s="853"/>
      <c r="FKR116" s="964"/>
      <c r="FKS116" s="845"/>
      <c r="FKT116" s="853"/>
      <c r="FKU116" s="853"/>
      <c r="FKV116" s="964"/>
      <c r="FKW116" s="845"/>
      <c r="FKX116" s="853"/>
      <c r="FKY116" s="853"/>
      <c r="FKZ116" s="964"/>
      <c r="FLA116" s="845"/>
      <c r="FLB116" s="853"/>
      <c r="FLC116" s="853"/>
      <c r="FLD116" s="964"/>
      <c r="FLE116" s="845"/>
      <c r="FLF116" s="853"/>
      <c r="FLG116" s="853"/>
      <c r="FLH116" s="964"/>
      <c r="FLI116" s="845"/>
      <c r="FLJ116" s="853"/>
      <c r="FLK116" s="853"/>
      <c r="FLL116" s="964"/>
      <c r="FLM116" s="845"/>
      <c r="FLN116" s="853"/>
      <c r="FLO116" s="853"/>
      <c r="FLP116" s="964"/>
      <c r="FLQ116" s="845"/>
      <c r="FLR116" s="853"/>
      <c r="FLS116" s="853"/>
      <c r="FLT116" s="964"/>
      <c r="FLU116" s="845"/>
      <c r="FLV116" s="853"/>
      <c r="FLW116" s="853"/>
      <c r="FLX116" s="964"/>
      <c r="FLY116" s="845"/>
      <c r="FLZ116" s="853"/>
      <c r="FMA116" s="853"/>
      <c r="FMB116" s="964"/>
      <c r="FMC116" s="845"/>
      <c r="FMD116" s="853"/>
      <c r="FME116" s="853"/>
      <c r="FMF116" s="964"/>
      <c r="FMG116" s="845"/>
      <c r="FMH116" s="853"/>
      <c r="FMI116" s="853"/>
      <c r="FMJ116" s="964"/>
      <c r="FMK116" s="845"/>
      <c r="FML116" s="853"/>
      <c r="FMM116" s="853"/>
      <c r="FMN116" s="964"/>
      <c r="FMO116" s="845"/>
      <c r="FMP116" s="853"/>
      <c r="FMQ116" s="853"/>
      <c r="FMR116" s="964"/>
      <c r="FMS116" s="845"/>
      <c r="FMT116" s="853"/>
      <c r="FMU116" s="853"/>
      <c r="FMV116" s="964"/>
      <c r="FMW116" s="845"/>
      <c r="FMX116" s="853"/>
      <c r="FMY116" s="853"/>
      <c r="FMZ116" s="964"/>
      <c r="FNA116" s="845"/>
      <c r="FNB116" s="853"/>
      <c r="FNC116" s="853"/>
      <c r="FND116" s="964"/>
      <c r="FNE116" s="845"/>
      <c r="FNF116" s="853"/>
      <c r="FNG116" s="853"/>
      <c r="FNH116" s="964"/>
      <c r="FNI116" s="845"/>
      <c r="FNJ116" s="853"/>
      <c r="FNK116" s="853"/>
      <c r="FNL116" s="964"/>
      <c r="FNM116" s="845"/>
      <c r="FNN116" s="853"/>
      <c r="FNO116" s="853"/>
      <c r="FNP116" s="964"/>
      <c r="FNQ116" s="845"/>
      <c r="FNR116" s="853"/>
      <c r="FNS116" s="853"/>
      <c r="FNT116" s="964"/>
      <c r="FNU116" s="845"/>
      <c r="FNV116" s="853"/>
      <c r="FNW116" s="853"/>
      <c r="FNX116" s="964"/>
      <c r="FNY116" s="845"/>
      <c r="FNZ116" s="853"/>
      <c r="FOA116" s="853"/>
      <c r="FOB116" s="964"/>
      <c r="FOC116" s="845"/>
      <c r="FOD116" s="853"/>
      <c r="FOE116" s="853"/>
      <c r="FOF116" s="964"/>
      <c r="FOG116" s="845"/>
      <c r="FOH116" s="853"/>
      <c r="FOI116" s="853"/>
      <c r="FOJ116" s="964"/>
      <c r="FOK116" s="845"/>
      <c r="FOL116" s="853"/>
      <c r="FOM116" s="853"/>
      <c r="FON116" s="964"/>
      <c r="FOO116" s="845"/>
      <c r="FOP116" s="853"/>
      <c r="FOQ116" s="853"/>
      <c r="FOR116" s="964"/>
      <c r="FOS116" s="845"/>
      <c r="FOT116" s="853"/>
      <c r="FOU116" s="853"/>
      <c r="FOV116" s="964"/>
      <c r="FOW116" s="845"/>
      <c r="FOX116" s="853"/>
      <c r="FOY116" s="853"/>
      <c r="FOZ116" s="964"/>
      <c r="FPA116" s="845"/>
      <c r="FPB116" s="853"/>
      <c r="FPC116" s="853"/>
      <c r="FPD116" s="964"/>
      <c r="FPE116" s="845"/>
      <c r="FPF116" s="853"/>
      <c r="FPG116" s="853"/>
      <c r="FPH116" s="964"/>
      <c r="FPI116" s="845"/>
      <c r="FPJ116" s="853"/>
      <c r="FPK116" s="853"/>
      <c r="FPL116" s="964"/>
      <c r="FPM116" s="845"/>
      <c r="FPN116" s="853"/>
      <c r="FPO116" s="853"/>
      <c r="FPP116" s="964"/>
      <c r="FPQ116" s="845"/>
      <c r="FPR116" s="853"/>
      <c r="FPS116" s="853"/>
      <c r="FPT116" s="964"/>
      <c r="FPU116" s="845"/>
      <c r="FPV116" s="853"/>
      <c r="FPW116" s="853"/>
      <c r="FPX116" s="964"/>
      <c r="FPY116" s="845"/>
      <c r="FPZ116" s="853"/>
      <c r="FQA116" s="853"/>
      <c r="FQB116" s="964"/>
      <c r="FQC116" s="845"/>
      <c r="FQD116" s="853"/>
      <c r="FQE116" s="853"/>
      <c r="FQF116" s="964"/>
      <c r="FQG116" s="845"/>
      <c r="FQH116" s="853"/>
      <c r="FQI116" s="853"/>
      <c r="FQJ116" s="964"/>
      <c r="FQK116" s="845"/>
      <c r="FQL116" s="853"/>
      <c r="FQM116" s="853"/>
      <c r="FQN116" s="964"/>
      <c r="FQO116" s="845"/>
      <c r="FQP116" s="853"/>
      <c r="FQQ116" s="853"/>
      <c r="FQR116" s="964"/>
      <c r="FQS116" s="845"/>
      <c r="FQT116" s="853"/>
      <c r="FQU116" s="853"/>
      <c r="FQV116" s="964"/>
      <c r="FQW116" s="845"/>
      <c r="FQX116" s="853"/>
      <c r="FQY116" s="853"/>
      <c r="FQZ116" s="964"/>
      <c r="FRA116" s="845"/>
      <c r="FRB116" s="853"/>
      <c r="FRC116" s="853"/>
      <c r="FRD116" s="964"/>
      <c r="FRE116" s="845"/>
      <c r="FRF116" s="853"/>
      <c r="FRG116" s="853"/>
      <c r="FRH116" s="964"/>
      <c r="FRI116" s="845"/>
      <c r="FRJ116" s="853"/>
      <c r="FRK116" s="853"/>
      <c r="FRL116" s="964"/>
      <c r="FRM116" s="845"/>
      <c r="FRN116" s="853"/>
      <c r="FRO116" s="853"/>
      <c r="FRP116" s="964"/>
      <c r="FRQ116" s="845"/>
      <c r="FRR116" s="853"/>
      <c r="FRS116" s="853"/>
      <c r="FRT116" s="964"/>
      <c r="FRU116" s="845"/>
      <c r="FRV116" s="853"/>
      <c r="FRW116" s="853"/>
      <c r="FRX116" s="964"/>
      <c r="FRY116" s="845"/>
      <c r="FRZ116" s="853"/>
      <c r="FSA116" s="853"/>
      <c r="FSB116" s="964"/>
      <c r="FSC116" s="845"/>
      <c r="FSD116" s="853"/>
      <c r="FSE116" s="853"/>
      <c r="FSF116" s="964"/>
      <c r="FSG116" s="845"/>
      <c r="FSH116" s="853"/>
      <c r="FSI116" s="853"/>
      <c r="FSJ116" s="964"/>
      <c r="FSK116" s="845"/>
      <c r="FSL116" s="853"/>
      <c r="FSM116" s="853"/>
      <c r="FSN116" s="964"/>
      <c r="FSO116" s="845"/>
      <c r="FSP116" s="853"/>
      <c r="FSQ116" s="853"/>
      <c r="FSR116" s="964"/>
      <c r="FSS116" s="845"/>
      <c r="FST116" s="853"/>
      <c r="FSU116" s="853"/>
      <c r="FSV116" s="964"/>
      <c r="FSW116" s="845"/>
      <c r="FSX116" s="853"/>
      <c r="FSY116" s="853"/>
      <c r="FSZ116" s="964"/>
      <c r="FTA116" s="845"/>
      <c r="FTB116" s="853"/>
      <c r="FTC116" s="853"/>
      <c r="FTD116" s="964"/>
      <c r="FTE116" s="845"/>
      <c r="FTF116" s="853"/>
      <c r="FTG116" s="853"/>
      <c r="FTH116" s="964"/>
      <c r="FTI116" s="845"/>
      <c r="FTJ116" s="853"/>
      <c r="FTK116" s="853"/>
      <c r="FTL116" s="964"/>
      <c r="FTM116" s="845"/>
      <c r="FTN116" s="853"/>
      <c r="FTO116" s="853"/>
      <c r="FTP116" s="964"/>
      <c r="FTQ116" s="845"/>
      <c r="FTR116" s="853"/>
      <c r="FTS116" s="853"/>
      <c r="FTT116" s="964"/>
      <c r="FTU116" s="845"/>
      <c r="FTV116" s="853"/>
      <c r="FTW116" s="853"/>
      <c r="FTX116" s="964"/>
      <c r="FTY116" s="845"/>
      <c r="FTZ116" s="853"/>
      <c r="FUA116" s="853"/>
      <c r="FUB116" s="964"/>
      <c r="FUC116" s="845"/>
      <c r="FUD116" s="853"/>
      <c r="FUE116" s="853"/>
      <c r="FUF116" s="964"/>
      <c r="FUG116" s="845"/>
      <c r="FUH116" s="853"/>
      <c r="FUI116" s="853"/>
      <c r="FUJ116" s="964"/>
      <c r="FUK116" s="845"/>
      <c r="FUL116" s="853"/>
      <c r="FUM116" s="853"/>
      <c r="FUN116" s="964"/>
      <c r="FUO116" s="845"/>
      <c r="FUP116" s="853"/>
      <c r="FUQ116" s="853"/>
      <c r="FUR116" s="964"/>
      <c r="FUS116" s="845"/>
      <c r="FUT116" s="853"/>
      <c r="FUU116" s="853"/>
      <c r="FUV116" s="964"/>
      <c r="FUW116" s="845"/>
      <c r="FUX116" s="853"/>
      <c r="FUY116" s="853"/>
      <c r="FUZ116" s="964"/>
      <c r="FVA116" s="845"/>
      <c r="FVB116" s="853"/>
      <c r="FVC116" s="853"/>
      <c r="FVD116" s="964"/>
      <c r="FVE116" s="845"/>
      <c r="FVF116" s="853"/>
      <c r="FVG116" s="853"/>
      <c r="FVH116" s="964"/>
      <c r="FVI116" s="845"/>
      <c r="FVJ116" s="853"/>
      <c r="FVK116" s="853"/>
      <c r="FVL116" s="964"/>
      <c r="FVM116" s="845"/>
      <c r="FVN116" s="853"/>
      <c r="FVO116" s="853"/>
      <c r="FVP116" s="964"/>
      <c r="FVQ116" s="845"/>
      <c r="FVR116" s="853"/>
      <c r="FVS116" s="853"/>
      <c r="FVT116" s="964"/>
      <c r="FVU116" s="845"/>
      <c r="FVV116" s="853"/>
      <c r="FVW116" s="853"/>
      <c r="FVX116" s="964"/>
      <c r="FVY116" s="845"/>
      <c r="FVZ116" s="853"/>
      <c r="FWA116" s="853"/>
      <c r="FWB116" s="964"/>
      <c r="FWC116" s="845"/>
      <c r="FWD116" s="853"/>
      <c r="FWE116" s="853"/>
      <c r="FWF116" s="964"/>
      <c r="FWG116" s="845"/>
      <c r="FWH116" s="853"/>
      <c r="FWI116" s="853"/>
      <c r="FWJ116" s="964"/>
      <c r="FWK116" s="845"/>
      <c r="FWL116" s="853"/>
      <c r="FWM116" s="853"/>
      <c r="FWN116" s="964"/>
      <c r="FWO116" s="845"/>
      <c r="FWP116" s="853"/>
      <c r="FWQ116" s="853"/>
      <c r="FWR116" s="964"/>
      <c r="FWS116" s="845"/>
      <c r="FWT116" s="853"/>
      <c r="FWU116" s="853"/>
      <c r="FWV116" s="964"/>
      <c r="FWW116" s="845"/>
      <c r="FWX116" s="853"/>
      <c r="FWY116" s="853"/>
      <c r="FWZ116" s="964"/>
      <c r="FXA116" s="845"/>
      <c r="FXB116" s="853"/>
      <c r="FXC116" s="853"/>
      <c r="FXD116" s="964"/>
      <c r="FXE116" s="845"/>
      <c r="FXF116" s="853"/>
      <c r="FXG116" s="853"/>
      <c r="FXH116" s="964"/>
      <c r="FXI116" s="845"/>
      <c r="FXJ116" s="853"/>
      <c r="FXK116" s="853"/>
      <c r="FXL116" s="964"/>
      <c r="FXM116" s="845"/>
      <c r="FXN116" s="853"/>
      <c r="FXO116" s="853"/>
      <c r="FXP116" s="964"/>
      <c r="FXQ116" s="845"/>
      <c r="FXR116" s="853"/>
      <c r="FXS116" s="853"/>
      <c r="FXT116" s="964"/>
      <c r="FXU116" s="845"/>
      <c r="FXV116" s="853"/>
      <c r="FXW116" s="853"/>
      <c r="FXX116" s="964"/>
      <c r="FXY116" s="845"/>
      <c r="FXZ116" s="853"/>
      <c r="FYA116" s="853"/>
      <c r="FYB116" s="964"/>
      <c r="FYC116" s="845"/>
      <c r="FYD116" s="853"/>
      <c r="FYE116" s="853"/>
      <c r="FYF116" s="964"/>
      <c r="FYG116" s="845"/>
      <c r="FYH116" s="853"/>
      <c r="FYI116" s="853"/>
      <c r="FYJ116" s="964"/>
      <c r="FYK116" s="845"/>
      <c r="FYL116" s="853"/>
      <c r="FYM116" s="853"/>
      <c r="FYN116" s="964"/>
      <c r="FYO116" s="845"/>
      <c r="FYP116" s="853"/>
      <c r="FYQ116" s="853"/>
      <c r="FYR116" s="964"/>
      <c r="FYS116" s="845"/>
      <c r="FYT116" s="853"/>
      <c r="FYU116" s="853"/>
      <c r="FYV116" s="964"/>
      <c r="FYW116" s="845"/>
      <c r="FYX116" s="853"/>
      <c r="FYY116" s="853"/>
      <c r="FYZ116" s="964"/>
      <c r="FZA116" s="845"/>
      <c r="FZB116" s="853"/>
      <c r="FZC116" s="853"/>
      <c r="FZD116" s="964"/>
      <c r="FZE116" s="845"/>
      <c r="FZF116" s="853"/>
      <c r="FZG116" s="853"/>
      <c r="FZH116" s="964"/>
      <c r="FZI116" s="845"/>
      <c r="FZJ116" s="853"/>
      <c r="FZK116" s="853"/>
      <c r="FZL116" s="964"/>
      <c r="FZM116" s="845"/>
      <c r="FZN116" s="853"/>
      <c r="FZO116" s="853"/>
      <c r="FZP116" s="964"/>
      <c r="FZQ116" s="845"/>
      <c r="FZR116" s="853"/>
      <c r="FZS116" s="853"/>
      <c r="FZT116" s="964"/>
      <c r="FZU116" s="845"/>
      <c r="FZV116" s="853"/>
      <c r="FZW116" s="853"/>
      <c r="FZX116" s="964"/>
      <c r="FZY116" s="845"/>
      <c r="FZZ116" s="853"/>
      <c r="GAA116" s="853"/>
      <c r="GAB116" s="964"/>
      <c r="GAC116" s="845"/>
      <c r="GAD116" s="853"/>
      <c r="GAE116" s="853"/>
      <c r="GAF116" s="964"/>
      <c r="GAG116" s="845"/>
      <c r="GAH116" s="853"/>
      <c r="GAI116" s="853"/>
      <c r="GAJ116" s="964"/>
      <c r="GAK116" s="845"/>
      <c r="GAL116" s="853"/>
      <c r="GAM116" s="853"/>
      <c r="GAN116" s="964"/>
      <c r="GAO116" s="845"/>
      <c r="GAP116" s="853"/>
      <c r="GAQ116" s="853"/>
      <c r="GAR116" s="964"/>
      <c r="GAS116" s="845"/>
      <c r="GAT116" s="853"/>
      <c r="GAU116" s="853"/>
      <c r="GAV116" s="964"/>
      <c r="GAW116" s="845"/>
      <c r="GAX116" s="853"/>
      <c r="GAY116" s="853"/>
      <c r="GAZ116" s="964"/>
      <c r="GBA116" s="845"/>
      <c r="GBB116" s="853"/>
      <c r="GBC116" s="853"/>
      <c r="GBD116" s="964"/>
      <c r="GBE116" s="845"/>
      <c r="GBF116" s="853"/>
      <c r="GBG116" s="853"/>
      <c r="GBH116" s="964"/>
      <c r="GBI116" s="845"/>
      <c r="GBJ116" s="853"/>
      <c r="GBK116" s="853"/>
      <c r="GBL116" s="964"/>
      <c r="GBM116" s="845"/>
      <c r="GBN116" s="853"/>
      <c r="GBO116" s="853"/>
      <c r="GBP116" s="964"/>
      <c r="GBQ116" s="845"/>
      <c r="GBR116" s="853"/>
      <c r="GBS116" s="853"/>
      <c r="GBT116" s="964"/>
      <c r="GBU116" s="845"/>
      <c r="GBV116" s="853"/>
      <c r="GBW116" s="853"/>
      <c r="GBX116" s="964"/>
      <c r="GBY116" s="845"/>
      <c r="GBZ116" s="853"/>
      <c r="GCA116" s="853"/>
      <c r="GCB116" s="964"/>
      <c r="GCC116" s="845"/>
      <c r="GCD116" s="853"/>
      <c r="GCE116" s="853"/>
      <c r="GCF116" s="964"/>
      <c r="GCG116" s="845"/>
      <c r="GCH116" s="853"/>
      <c r="GCI116" s="853"/>
      <c r="GCJ116" s="964"/>
      <c r="GCK116" s="845"/>
      <c r="GCL116" s="853"/>
      <c r="GCM116" s="853"/>
      <c r="GCN116" s="964"/>
      <c r="GCO116" s="845"/>
      <c r="GCP116" s="853"/>
      <c r="GCQ116" s="853"/>
      <c r="GCR116" s="964"/>
      <c r="GCS116" s="845"/>
      <c r="GCT116" s="853"/>
      <c r="GCU116" s="853"/>
      <c r="GCV116" s="964"/>
      <c r="GCW116" s="845"/>
      <c r="GCX116" s="853"/>
      <c r="GCY116" s="853"/>
      <c r="GCZ116" s="964"/>
      <c r="GDA116" s="845"/>
      <c r="GDB116" s="853"/>
      <c r="GDC116" s="853"/>
      <c r="GDD116" s="964"/>
      <c r="GDE116" s="845"/>
      <c r="GDF116" s="853"/>
      <c r="GDG116" s="853"/>
      <c r="GDH116" s="964"/>
      <c r="GDI116" s="845"/>
      <c r="GDJ116" s="853"/>
      <c r="GDK116" s="853"/>
      <c r="GDL116" s="964"/>
      <c r="GDM116" s="845"/>
      <c r="GDN116" s="853"/>
      <c r="GDO116" s="853"/>
      <c r="GDP116" s="964"/>
      <c r="GDQ116" s="845"/>
      <c r="GDR116" s="853"/>
      <c r="GDS116" s="853"/>
      <c r="GDT116" s="964"/>
      <c r="GDU116" s="845"/>
      <c r="GDV116" s="853"/>
      <c r="GDW116" s="853"/>
      <c r="GDX116" s="964"/>
      <c r="GDY116" s="845"/>
      <c r="GDZ116" s="853"/>
      <c r="GEA116" s="853"/>
      <c r="GEB116" s="964"/>
      <c r="GEC116" s="845"/>
      <c r="GED116" s="853"/>
      <c r="GEE116" s="853"/>
      <c r="GEF116" s="964"/>
      <c r="GEG116" s="845"/>
      <c r="GEH116" s="853"/>
      <c r="GEI116" s="853"/>
      <c r="GEJ116" s="964"/>
      <c r="GEK116" s="845"/>
      <c r="GEL116" s="853"/>
      <c r="GEM116" s="853"/>
      <c r="GEN116" s="964"/>
      <c r="GEO116" s="845"/>
      <c r="GEP116" s="853"/>
      <c r="GEQ116" s="853"/>
      <c r="GER116" s="964"/>
      <c r="GES116" s="845"/>
      <c r="GET116" s="853"/>
      <c r="GEU116" s="853"/>
      <c r="GEV116" s="964"/>
      <c r="GEW116" s="845"/>
      <c r="GEX116" s="853"/>
      <c r="GEY116" s="853"/>
      <c r="GEZ116" s="964"/>
      <c r="GFA116" s="845"/>
      <c r="GFB116" s="853"/>
      <c r="GFC116" s="853"/>
      <c r="GFD116" s="964"/>
      <c r="GFE116" s="845"/>
      <c r="GFF116" s="853"/>
      <c r="GFG116" s="853"/>
      <c r="GFH116" s="964"/>
      <c r="GFI116" s="845"/>
      <c r="GFJ116" s="853"/>
      <c r="GFK116" s="853"/>
      <c r="GFL116" s="964"/>
      <c r="GFM116" s="845"/>
      <c r="GFN116" s="853"/>
      <c r="GFO116" s="853"/>
      <c r="GFP116" s="964"/>
      <c r="GFQ116" s="845"/>
      <c r="GFR116" s="853"/>
      <c r="GFS116" s="853"/>
      <c r="GFT116" s="964"/>
      <c r="GFU116" s="845"/>
      <c r="GFV116" s="853"/>
      <c r="GFW116" s="853"/>
      <c r="GFX116" s="964"/>
      <c r="GFY116" s="845"/>
      <c r="GFZ116" s="853"/>
      <c r="GGA116" s="853"/>
      <c r="GGB116" s="964"/>
      <c r="GGC116" s="845"/>
      <c r="GGD116" s="853"/>
      <c r="GGE116" s="853"/>
      <c r="GGF116" s="964"/>
      <c r="GGG116" s="845"/>
      <c r="GGH116" s="853"/>
      <c r="GGI116" s="853"/>
      <c r="GGJ116" s="964"/>
      <c r="GGK116" s="845"/>
      <c r="GGL116" s="853"/>
      <c r="GGM116" s="853"/>
      <c r="GGN116" s="964"/>
      <c r="GGO116" s="845"/>
      <c r="GGP116" s="853"/>
      <c r="GGQ116" s="853"/>
      <c r="GGR116" s="964"/>
      <c r="GGS116" s="845"/>
      <c r="GGT116" s="853"/>
      <c r="GGU116" s="853"/>
      <c r="GGV116" s="964"/>
      <c r="GGW116" s="845"/>
      <c r="GGX116" s="853"/>
      <c r="GGY116" s="853"/>
      <c r="GGZ116" s="964"/>
      <c r="GHA116" s="845"/>
      <c r="GHB116" s="853"/>
      <c r="GHC116" s="853"/>
      <c r="GHD116" s="964"/>
      <c r="GHE116" s="845"/>
      <c r="GHF116" s="853"/>
      <c r="GHG116" s="853"/>
      <c r="GHH116" s="964"/>
      <c r="GHI116" s="845"/>
      <c r="GHJ116" s="853"/>
      <c r="GHK116" s="853"/>
      <c r="GHL116" s="964"/>
      <c r="GHM116" s="845"/>
      <c r="GHN116" s="853"/>
      <c r="GHO116" s="853"/>
      <c r="GHP116" s="964"/>
      <c r="GHQ116" s="845"/>
      <c r="GHR116" s="853"/>
      <c r="GHS116" s="853"/>
      <c r="GHT116" s="964"/>
      <c r="GHU116" s="845"/>
      <c r="GHV116" s="853"/>
      <c r="GHW116" s="853"/>
      <c r="GHX116" s="964"/>
      <c r="GHY116" s="845"/>
      <c r="GHZ116" s="853"/>
      <c r="GIA116" s="853"/>
      <c r="GIB116" s="964"/>
      <c r="GIC116" s="845"/>
      <c r="GID116" s="853"/>
      <c r="GIE116" s="853"/>
      <c r="GIF116" s="964"/>
      <c r="GIG116" s="845"/>
      <c r="GIH116" s="853"/>
      <c r="GII116" s="853"/>
      <c r="GIJ116" s="964"/>
      <c r="GIK116" s="845"/>
      <c r="GIL116" s="853"/>
      <c r="GIM116" s="853"/>
      <c r="GIN116" s="964"/>
      <c r="GIO116" s="845"/>
      <c r="GIP116" s="853"/>
      <c r="GIQ116" s="853"/>
      <c r="GIR116" s="964"/>
      <c r="GIS116" s="845"/>
      <c r="GIT116" s="853"/>
      <c r="GIU116" s="853"/>
      <c r="GIV116" s="964"/>
      <c r="GIW116" s="845"/>
      <c r="GIX116" s="853"/>
      <c r="GIY116" s="853"/>
      <c r="GIZ116" s="964"/>
      <c r="GJA116" s="845"/>
      <c r="GJB116" s="853"/>
      <c r="GJC116" s="853"/>
      <c r="GJD116" s="964"/>
      <c r="GJE116" s="845"/>
      <c r="GJF116" s="853"/>
      <c r="GJG116" s="853"/>
      <c r="GJH116" s="964"/>
      <c r="GJI116" s="845"/>
      <c r="GJJ116" s="853"/>
      <c r="GJK116" s="853"/>
      <c r="GJL116" s="964"/>
      <c r="GJM116" s="845"/>
      <c r="GJN116" s="853"/>
      <c r="GJO116" s="853"/>
      <c r="GJP116" s="964"/>
      <c r="GJQ116" s="845"/>
      <c r="GJR116" s="853"/>
      <c r="GJS116" s="853"/>
      <c r="GJT116" s="964"/>
      <c r="GJU116" s="845"/>
      <c r="GJV116" s="853"/>
      <c r="GJW116" s="853"/>
      <c r="GJX116" s="964"/>
      <c r="GJY116" s="845"/>
      <c r="GJZ116" s="853"/>
      <c r="GKA116" s="853"/>
      <c r="GKB116" s="964"/>
      <c r="GKC116" s="845"/>
      <c r="GKD116" s="853"/>
      <c r="GKE116" s="853"/>
      <c r="GKF116" s="964"/>
      <c r="GKG116" s="845"/>
      <c r="GKH116" s="853"/>
      <c r="GKI116" s="853"/>
      <c r="GKJ116" s="964"/>
      <c r="GKK116" s="845"/>
      <c r="GKL116" s="853"/>
      <c r="GKM116" s="853"/>
      <c r="GKN116" s="964"/>
      <c r="GKO116" s="845"/>
      <c r="GKP116" s="853"/>
      <c r="GKQ116" s="853"/>
      <c r="GKR116" s="964"/>
      <c r="GKS116" s="845"/>
      <c r="GKT116" s="853"/>
      <c r="GKU116" s="853"/>
      <c r="GKV116" s="964"/>
      <c r="GKW116" s="845"/>
      <c r="GKX116" s="853"/>
      <c r="GKY116" s="853"/>
      <c r="GKZ116" s="964"/>
      <c r="GLA116" s="845"/>
      <c r="GLB116" s="853"/>
      <c r="GLC116" s="853"/>
      <c r="GLD116" s="964"/>
      <c r="GLE116" s="845"/>
      <c r="GLF116" s="853"/>
      <c r="GLG116" s="853"/>
      <c r="GLH116" s="964"/>
      <c r="GLI116" s="845"/>
      <c r="GLJ116" s="853"/>
      <c r="GLK116" s="853"/>
      <c r="GLL116" s="964"/>
      <c r="GLM116" s="845"/>
      <c r="GLN116" s="853"/>
      <c r="GLO116" s="853"/>
      <c r="GLP116" s="964"/>
      <c r="GLQ116" s="845"/>
      <c r="GLR116" s="853"/>
      <c r="GLS116" s="853"/>
      <c r="GLT116" s="964"/>
      <c r="GLU116" s="845"/>
      <c r="GLV116" s="853"/>
      <c r="GLW116" s="853"/>
      <c r="GLX116" s="964"/>
      <c r="GLY116" s="845"/>
      <c r="GLZ116" s="853"/>
      <c r="GMA116" s="853"/>
      <c r="GMB116" s="964"/>
      <c r="GMC116" s="845"/>
      <c r="GMD116" s="853"/>
      <c r="GME116" s="853"/>
      <c r="GMF116" s="964"/>
      <c r="GMG116" s="845"/>
      <c r="GMH116" s="853"/>
      <c r="GMI116" s="853"/>
      <c r="GMJ116" s="964"/>
      <c r="GMK116" s="845"/>
      <c r="GML116" s="853"/>
      <c r="GMM116" s="853"/>
      <c r="GMN116" s="964"/>
      <c r="GMO116" s="845"/>
      <c r="GMP116" s="853"/>
      <c r="GMQ116" s="853"/>
      <c r="GMR116" s="964"/>
      <c r="GMS116" s="845"/>
      <c r="GMT116" s="853"/>
      <c r="GMU116" s="853"/>
      <c r="GMV116" s="964"/>
      <c r="GMW116" s="845"/>
      <c r="GMX116" s="853"/>
      <c r="GMY116" s="853"/>
      <c r="GMZ116" s="964"/>
      <c r="GNA116" s="845"/>
      <c r="GNB116" s="853"/>
      <c r="GNC116" s="853"/>
      <c r="GND116" s="964"/>
      <c r="GNE116" s="845"/>
      <c r="GNF116" s="853"/>
      <c r="GNG116" s="853"/>
      <c r="GNH116" s="964"/>
      <c r="GNI116" s="845"/>
      <c r="GNJ116" s="853"/>
      <c r="GNK116" s="853"/>
      <c r="GNL116" s="964"/>
      <c r="GNM116" s="845"/>
      <c r="GNN116" s="853"/>
      <c r="GNO116" s="853"/>
      <c r="GNP116" s="964"/>
      <c r="GNQ116" s="845"/>
      <c r="GNR116" s="853"/>
      <c r="GNS116" s="853"/>
      <c r="GNT116" s="964"/>
      <c r="GNU116" s="845"/>
      <c r="GNV116" s="853"/>
      <c r="GNW116" s="853"/>
      <c r="GNX116" s="964"/>
      <c r="GNY116" s="845"/>
      <c r="GNZ116" s="853"/>
      <c r="GOA116" s="853"/>
      <c r="GOB116" s="964"/>
      <c r="GOC116" s="845"/>
      <c r="GOD116" s="853"/>
      <c r="GOE116" s="853"/>
      <c r="GOF116" s="964"/>
      <c r="GOG116" s="845"/>
      <c r="GOH116" s="853"/>
      <c r="GOI116" s="853"/>
      <c r="GOJ116" s="964"/>
      <c r="GOK116" s="845"/>
      <c r="GOL116" s="853"/>
      <c r="GOM116" s="853"/>
      <c r="GON116" s="964"/>
      <c r="GOO116" s="845"/>
      <c r="GOP116" s="853"/>
      <c r="GOQ116" s="853"/>
      <c r="GOR116" s="964"/>
      <c r="GOS116" s="845"/>
      <c r="GOT116" s="853"/>
      <c r="GOU116" s="853"/>
      <c r="GOV116" s="964"/>
      <c r="GOW116" s="845"/>
      <c r="GOX116" s="853"/>
      <c r="GOY116" s="853"/>
      <c r="GOZ116" s="964"/>
      <c r="GPA116" s="845"/>
      <c r="GPB116" s="853"/>
      <c r="GPC116" s="853"/>
      <c r="GPD116" s="964"/>
      <c r="GPE116" s="845"/>
      <c r="GPF116" s="853"/>
      <c r="GPG116" s="853"/>
      <c r="GPH116" s="964"/>
      <c r="GPI116" s="845"/>
      <c r="GPJ116" s="853"/>
      <c r="GPK116" s="853"/>
      <c r="GPL116" s="964"/>
      <c r="GPM116" s="845"/>
      <c r="GPN116" s="853"/>
      <c r="GPO116" s="853"/>
      <c r="GPP116" s="964"/>
      <c r="GPQ116" s="845"/>
      <c r="GPR116" s="853"/>
      <c r="GPS116" s="853"/>
      <c r="GPT116" s="964"/>
      <c r="GPU116" s="845"/>
      <c r="GPV116" s="853"/>
      <c r="GPW116" s="853"/>
      <c r="GPX116" s="964"/>
      <c r="GPY116" s="845"/>
      <c r="GPZ116" s="853"/>
      <c r="GQA116" s="853"/>
      <c r="GQB116" s="964"/>
      <c r="GQC116" s="845"/>
      <c r="GQD116" s="853"/>
      <c r="GQE116" s="853"/>
      <c r="GQF116" s="964"/>
      <c r="GQG116" s="845"/>
      <c r="GQH116" s="853"/>
      <c r="GQI116" s="853"/>
      <c r="GQJ116" s="964"/>
      <c r="GQK116" s="845"/>
      <c r="GQL116" s="853"/>
      <c r="GQM116" s="853"/>
      <c r="GQN116" s="964"/>
      <c r="GQO116" s="845"/>
      <c r="GQP116" s="853"/>
      <c r="GQQ116" s="853"/>
      <c r="GQR116" s="964"/>
      <c r="GQS116" s="845"/>
      <c r="GQT116" s="853"/>
      <c r="GQU116" s="853"/>
      <c r="GQV116" s="964"/>
      <c r="GQW116" s="845"/>
      <c r="GQX116" s="853"/>
      <c r="GQY116" s="853"/>
      <c r="GQZ116" s="964"/>
      <c r="GRA116" s="845"/>
      <c r="GRB116" s="853"/>
      <c r="GRC116" s="853"/>
      <c r="GRD116" s="964"/>
      <c r="GRE116" s="845"/>
      <c r="GRF116" s="853"/>
      <c r="GRG116" s="853"/>
      <c r="GRH116" s="964"/>
      <c r="GRI116" s="845"/>
      <c r="GRJ116" s="853"/>
      <c r="GRK116" s="853"/>
      <c r="GRL116" s="964"/>
      <c r="GRM116" s="845"/>
      <c r="GRN116" s="853"/>
      <c r="GRO116" s="853"/>
      <c r="GRP116" s="964"/>
      <c r="GRQ116" s="845"/>
      <c r="GRR116" s="853"/>
      <c r="GRS116" s="853"/>
      <c r="GRT116" s="964"/>
      <c r="GRU116" s="845"/>
      <c r="GRV116" s="853"/>
      <c r="GRW116" s="853"/>
      <c r="GRX116" s="964"/>
      <c r="GRY116" s="845"/>
      <c r="GRZ116" s="853"/>
      <c r="GSA116" s="853"/>
      <c r="GSB116" s="964"/>
      <c r="GSC116" s="845"/>
      <c r="GSD116" s="853"/>
      <c r="GSE116" s="853"/>
      <c r="GSF116" s="964"/>
      <c r="GSG116" s="845"/>
      <c r="GSH116" s="853"/>
      <c r="GSI116" s="853"/>
      <c r="GSJ116" s="964"/>
      <c r="GSK116" s="845"/>
      <c r="GSL116" s="853"/>
      <c r="GSM116" s="853"/>
      <c r="GSN116" s="964"/>
      <c r="GSO116" s="845"/>
      <c r="GSP116" s="853"/>
      <c r="GSQ116" s="853"/>
      <c r="GSR116" s="964"/>
      <c r="GSS116" s="845"/>
      <c r="GST116" s="853"/>
      <c r="GSU116" s="853"/>
      <c r="GSV116" s="964"/>
      <c r="GSW116" s="845"/>
      <c r="GSX116" s="853"/>
      <c r="GSY116" s="853"/>
      <c r="GSZ116" s="964"/>
      <c r="GTA116" s="845"/>
      <c r="GTB116" s="853"/>
      <c r="GTC116" s="853"/>
      <c r="GTD116" s="964"/>
      <c r="GTE116" s="845"/>
      <c r="GTF116" s="853"/>
      <c r="GTG116" s="853"/>
      <c r="GTH116" s="964"/>
      <c r="GTI116" s="845"/>
      <c r="GTJ116" s="853"/>
      <c r="GTK116" s="853"/>
      <c r="GTL116" s="964"/>
      <c r="GTM116" s="845"/>
      <c r="GTN116" s="853"/>
      <c r="GTO116" s="853"/>
      <c r="GTP116" s="964"/>
      <c r="GTQ116" s="845"/>
      <c r="GTR116" s="853"/>
      <c r="GTS116" s="853"/>
      <c r="GTT116" s="964"/>
      <c r="GTU116" s="845"/>
      <c r="GTV116" s="853"/>
      <c r="GTW116" s="853"/>
      <c r="GTX116" s="964"/>
      <c r="GTY116" s="845"/>
      <c r="GTZ116" s="853"/>
      <c r="GUA116" s="853"/>
      <c r="GUB116" s="964"/>
      <c r="GUC116" s="845"/>
      <c r="GUD116" s="853"/>
      <c r="GUE116" s="853"/>
      <c r="GUF116" s="964"/>
      <c r="GUG116" s="845"/>
      <c r="GUH116" s="853"/>
      <c r="GUI116" s="853"/>
      <c r="GUJ116" s="964"/>
      <c r="GUK116" s="845"/>
      <c r="GUL116" s="853"/>
      <c r="GUM116" s="853"/>
      <c r="GUN116" s="964"/>
      <c r="GUO116" s="845"/>
      <c r="GUP116" s="853"/>
      <c r="GUQ116" s="853"/>
      <c r="GUR116" s="964"/>
      <c r="GUS116" s="845"/>
      <c r="GUT116" s="853"/>
      <c r="GUU116" s="853"/>
      <c r="GUV116" s="964"/>
      <c r="GUW116" s="845"/>
      <c r="GUX116" s="853"/>
      <c r="GUY116" s="853"/>
      <c r="GUZ116" s="964"/>
      <c r="GVA116" s="845"/>
      <c r="GVB116" s="853"/>
      <c r="GVC116" s="853"/>
      <c r="GVD116" s="964"/>
      <c r="GVE116" s="845"/>
      <c r="GVF116" s="853"/>
      <c r="GVG116" s="853"/>
      <c r="GVH116" s="964"/>
      <c r="GVI116" s="845"/>
      <c r="GVJ116" s="853"/>
      <c r="GVK116" s="853"/>
      <c r="GVL116" s="964"/>
      <c r="GVM116" s="845"/>
      <c r="GVN116" s="853"/>
      <c r="GVO116" s="853"/>
      <c r="GVP116" s="964"/>
      <c r="GVQ116" s="845"/>
      <c r="GVR116" s="853"/>
      <c r="GVS116" s="853"/>
      <c r="GVT116" s="964"/>
      <c r="GVU116" s="845"/>
      <c r="GVV116" s="853"/>
      <c r="GVW116" s="853"/>
      <c r="GVX116" s="964"/>
      <c r="GVY116" s="845"/>
      <c r="GVZ116" s="853"/>
      <c r="GWA116" s="853"/>
      <c r="GWB116" s="964"/>
      <c r="GWC116" s="845"/>
      <c r="GWD116" s="853"/>
      <c r="GWE116" s="853"/>
      <c r="GWF116" s="964"/>
      <c r="GWG116" s="845"/>
      <c r="GWH116" s="853"/>
      <c r="GWI116" s="853"/>
      <c r="GWJ116" s="964"/>
      <c r="GWK116" s="845"/>
      <c r="GWL116" s="853"/>
      <c r="GWM116" s="853"/>
      <c r="GWN116" s="964"/>
      <c r="GWO116" s="845"/>
      <c r="GWP116" s="853"/>
      <c r="GWQ116" s="853"/>
      <c r="GWR116" s="964"/>
      <c r="GWS116" s="845"/>
      <c r="GWT116" s="853"/>
      <c r="GWU116" s="853"/>
      <c r="GWV116" s="964"/>
      <c r="GWW116" s="845"/>
      <c r="GWX116" s="853"/>
      <c r="GWY116" s="853"/>
      <c r="GWZ116" s="964"/>
      <c r="GXA116" s="845"/>
      <c r="GXB116" s="853"/>
      <c r="GXC116" s="853"/>
      <c r="GXD116" s="964"/>
      <c r="GXE116" s="845"/>
      <c r="GXF116" s="853"/>
      <c r="GXG116" s="853"/>
      <c r="GXH116" s="964"/>
      <c r="GXI116" s="845"/>
      <c r="GXJ116" s="853"/>
      <c r="GXK116" s="853"/>
      <c r="GXL116" s="964"/>
      <c r="GXM116" s="845"/>
      <c r="GXN116" s="853"/>
      <c r="GXO116" s="853"/>
      <c r="GXP116" s="964"/>
      <c r="GXQ116" s="845"/>
      <c r="GXR116" s="853"/>
      <c r="GXS116" s="853"/>
      <c r="GXT116" s="964"/>
      <c r="GXU116" s="845"/>
      <c r="GXV116" s="853"/>
      <c r="GXW116" s="853"/>
      <c r="GXX116" s="964"/>
      <c r="GXY116" s="845"/>
      <c r="GXZ116" s="853"/>
      <c r="GYA116" s="853"/>
      <c r="GYB116" s="964"/>
      <c r="GYC116" s="845"/>
      <c r="GYD116" s="853"/>
      <c r="GYE116" s="853"/>
      <c r="GYF116" s="964"/>
      <c r="GYG116" s="845"/>
      <c r="GYH116" s="853"/>
      <c r="GYI116" s="853"/>
      <c r="GYJ116" s="964"/>
      <c r="GYK116" s="845"/>
      <c r="GYL116" s="853"/>
      <c r="GYM116" s="853"/>
      <c r="GYN116" s="964"/>
      <c r="GYO116" s="845"/>
      <c r="GYP116" s="853"/>
      <c r="GYQ116" s="853"/>
      <c r="GYR116" s="964"/>
      <c r="GYS116" s="845"/>
      <c r="GYT116" s="853"/>
      <c r="GYU116" s="853"/>
      <c r="GYV116" s="964"/>
      <c r="GYW116" s="845"/>
      <c r="GYX116" s="853"/>
      <c r="GYY116" s="853"/>
      <c r="GYZ116" s="964"/>
      <c r="GZA116" s="845"/>
      <c r="GZB116" s="853"/>
      <c r="GZC116" s="853"/>
      <c r="GZD116" s="964"/>
      <c r="GZE116" s="845"/>
      <c r="GZF116" s="853"/>
      <c r="GZG116" s="853"/>
      <c r="GZH116" s="964"/>
      <c r="GZI116" s="845"/>
      <c r="GZJ116" s="853"/>
      <c r="GZK116" s="853"/>
      <c r="GZL116" s="964"/>
      <c r="GZM116" s="845"/>
      <c r="GZN116" s="853"/>
      <c r="GZO116" s="853"/>
      <c r="GZP116" s="964"/>
      <c r="GZQ116" s="845"/>
      <c r="GZR116" s="853"/>
      <c r="GZS116" s="853"/>
      <c r="GZT116" s="964"/>
      <c r="GZU116" s="845"/>
      <c r="GZV116" s="853"/>
      <c r="GZW116" s="853"/>
      <c r="GZX116" s="964"/>
      <c r="GZY116" s="845"/>
      <c r="GZZ116" s="853"/>
      <c r="HAA116" s="853"/>
      <c r="HAB116" s="964"/>
      <c r="HAC116" s="845"/>
      <c r="HAD116" s="853"/>
      <c r="HAE116" s="853"/>
      <c r="HAF116" s="964"/>
      <c r="HAG116" s="845"/>
      <c r="HAH116" s="853"/>
      <c r="HAI116" s="853"/>
      <c r="HAJ116" s="964"/>
      <c r="HAK116" s="845"/>
      <c r="HAL116" s="853"/>
      <c r="HAM116" s="853"/>
      <c r="HAN116" s="964"/>
      <c r="HAO116" s="845"/>
      <c r="HAP116" s="853"/>
      <c r="HAQ116" s="853"/>
      <c r="HAR116" s="964"/>
      <c r="HAS116" s="845"/>
      <c r="HAT116" s="853"/>
      <c r="HAU116" s="853"/>
      <c r="HAV116" s="964"/>
      <c r="HAW116" s="845"/>
      <c r="HAX116" s="853"/>
      <c r="HAY116" s="853"/>
      <c r="HAZ116" s="964"/>
      <c r="HBA116" s="845"/>
      <c r="HBB116" s="853"/>
      <c r="HBC116" s="853"/>
      <c r="HBD116" s="964"/>
      <c r="HBE116" s="845"/>
      <c r="HBF116" s="853"/>
      <c r="HBG116" s="853"/>
      <c r="HBH116" s="964"/>
      <c r="HBI116" s="845"/>
      <c r="HBJ116" s="853"/>
      <c r="HBK116" s="853"/>
      <c r="HBL116" s="964"/>
      <c r="HBM116" s="845"/>
      <c r="HBN116" s="853"/>
      <c r="HBO116" s="853"/>
      <c r="HBP116" s="964"/>
      <c r="HBQ116" s="845"/>
      <c r="HBR116" s="853"/>
      <c r="HBS116" s="853"/>
      <c r="HBT116" s="964"/>
      <c r="HBU116" s="845"/>
      <c r="HBV116" s="853"/>
      <c r="HBW116" s="853"/>
      <c r="HBX116" s="964"/>
      <c r="HBY116" s="845"/>
      <c r="HBZ116" s="853"/>
      <c r="HCA116" s="853"/>
      <c r="HCB116" s="964"/>
      <c r="HCC116" s="845"/>
      <c r="HCD116" s="853"/>
      <c r="HCE116" s="853"/>
      <c r="HCF116" s="964"/>
      <c r="HCG116" s="845"/>
      <c r="HCH116" s="853"/>
      <c r="HCI116" s="853"/>
      <c r="HCJ116" s="964"/>
      <c r="HCK116" s="845"/>
      <c r="HCL116" s="853"/>
      <c r="HCM116" s="853"/>
      <c r="HCN116" s="964"/>
      <c r="HCO116" s="845"/>
      <c r="HCP116" s="853"/>
      <c r="HCQ116" s="853"/>
      <c r="HCR116" s="964"/>
      <c r="HCS116" s="845"/>
      <c r="HCT116" s="853"/>
      <c r="HCU116" s="853"/>
      <c r="HCV116" s="964"/>
      <c r="HCW116" s="845"/>
      <c r="HCX116" s="853"/>
      <c r="HCY116" s="853"/>
      <c r="HCZ116" s="964"/>
      <c r="HDA116" s="845"/>
      <c r="HDB116" s="853"/>
      <c r="HDC116" s="853"/>
      <c r="HDD116" s="964"/>
      <c r="HDE116" s="845"/>
      <c r="HDF116" s="853"/>
      <c r="HDG116" s="853"/>
      <c r="HDH116" s="964"/>
      <c r="HDI116" s="845"/>
      <c r="HDJ116" s="853"/>
      <c r="HDK116" s="853"/>
      <c r="HDL116" s="964"/>
      <c r="HDM116" s="845"/>
      <c r="HDN116" s="853"/>
      <c r="HDO116" s="853"/>
      <c r="HDP116" s="964"/>
      <c r="HDQ116" s="845"/>
      <c r="HDR116" s="853"/>
      <c r="HDS116" s="853"/>
      <c r="HDT116" s="964"/>
      <c r="HDU116" s="845"/>
      <c r="HDV116" s="853"/>
      <c r="HDW116" s="853"/>
      <c r="HDX116" s="964"/>
      <c r="HDY116" s="845"/>
      <c r="HDZ116" s="853"/>
      <c r="HEA116" s="853"/>
      <c r="HEB116" s="964"/>
      <c r="HEC116" s="845"/>
      <c r="HED116" s="853"/>
      <c r="HEE116" s="853"/>
      <c r="HEF116" s="964"/>
      <c r="HEG116" s="845"/>
      <c r="HEH116" s="853"/>
      <c r="HEI116" s="853"/>
      <c r="HEJ116" s="964"/>
      <c r="HEK116" s="845"/>
      <c r="HEL116" s="853"/>
      <c r="HEM116" s="853"/>
      <c r="HEN116" s="964"/>
      <c r="HEO116" s="845"/>
      <c r="HEP116" s="853"/>
      <c r="HEQ116" s="853"/>
      <c r="HER116" s="964"/>
      <c r="HES116" s="845"/>
      <c r="HET116" s="853"/>
      <c r="HEU116" s="853"/>
      <c r="HEV116" s="964"/>
      <c r="HEW116" s="845"/>
      <c r="HEX116" s="853"/>
      <c r="HEY116" s="853"/>
      <c r="HEZ116" s="964"/>
      <c r="HFA116" s="845"/>
      <c r="HFB116" s="853"/>
      <c r="HFC116" s="853"/>
      <c r="HFD116" s="964"/>
      <c r="HFE116" s="845"/>
      <c r="HFF116" s="853"/>
      <c r="HFG116" s="853"/>
      <c r="HFH116" s="964"/>
      <c r="HFI116" s="845"/>
      <c r="HFJ116" s="853"/>
      <c r="HFK116" s="853"/>
      <c r="HFL116" s="964"/>
      <c r="HFM116" s="845"/>
      <c r="HFN116" s="853"/>
      <c r="HFO116" s="853"/>
      <c r="HFP116" s="964"/>
      <c r="HFQ116" s="845"/>
      <c r="HFR116" s="853"/>
      <c r="HFS116" s="853"/>
      <c r="HFT116" s="964"/>
      <c r="HFU116" s="845"/>
      <c r="HFV116" s="853"/>
      <c r="HFW116" s="853"/>
      <c r="HFX116" s="964"/>
      <c r="HFY116" s="845"/>
      <c r="HFZ116" s="853"/>
      <c r="HGA116" s="853"/>
      <c r="HGB116" s="964"/>
      <c r="HGC116" s="845"/>
      <c r="HGD116" s="853"/>
      <c r="HGE116" s="853"/>
      <c r="HGF116" s="964"/>
      <c r="HGG116" s="845"/>
      <c r="HGH116" s="853"/>
      <c r="HGI116" s="853"/>
      <c r="HGJ116" s="964"/>
      <c r="HGK116" s="845"/>
      <c r="HGL116" s="853"/>
      <c r="HGM116" s="853"/>
      <c r="HGN116" s="964"/>
      <c r="HGO116" s="845"/>
      <c r="HGP116" s="853"/>
      <c r="HGQ116" s="853"/>
      <c r="HGR116" s="964"/>
      <c r="HGS116" s="845"/>
      <c r="HGT116" s="853"/>
      <c r="HGU116" s="853"/>
      <c r="HGV116" s="964"/>
      <c r="HGW116" s="845"/>
      <c r="HGX116" s="853"/>
      <c r="HGY116" s="853"/>
      <c r="HGZ116" s="964"/>
      <c r="HHA116" s="845"/>
      <c r="HHB116" s="853"/>
      <c r="HHC116" s="853"/>
      <c r="HHD116" s="964"/>
      <c r="HHE116" s="845"/>
      <c r="HHF116" s="853"/>
      <c r="HHG116" s="853"/>
      <c r="HHH116" s="964"/>
      <c r="HHI116" s="845"/>
      <c r="HHJ116" s="853"/>
      <c r="HHK116" s="853"/>
      <c r="HHL116" s="964"/>
      <c r="HHM116" s="845"/>
      <c r="HHN116" s="853"/>
      <c r="HHO116" s="853"/>
      <c r="HHP116" s="964"/>
      <c r="HHQ116" s="845"/>
      <c r="HHR116" s="853"/>
      <c r="HHS116" s="853"/>
      <c r="HHT116" s="964"/>
      <c r="HHU116" s="845"/>
      <c r="HHV116" s="853"/>
      <c r="HHW116" s="853"/>
      <c r="HHX116" s="964"/>
      <c r="HHY116" s="845"/>
      <c r="HHZ116" s="853"/>
      <c r="HIA116" s="853"/>
      <c r="HIB116" s="964"/>
      <c r="HIC116" s="845"/>
      <c r="HID116" s="853"/>
      <c r="HIE116" s="853"/>
      <c r="HIF116" s="964"/>
      <c r="HIG116" s="845"/>
      <c r="HIH116" s="853"/>
      <c r="HII116" s="853"/>
      <c r="HIJ116" s="964"/>
      <c r="HIK116" s="845"/>
      <c r="HIL116" s="853"/>
      <c r="HIM116" s="853"/>
      <c r="HIN116" s="964"/>
      <c r="HIO116" s="845"/>
      <c r="HIP116" s="853"/>
      <c r="HIQ116" s="853"/>
      <c r="HIR116" s="964"/>
      <c r="HIS116" s="845"/>
      <c r="HIT116" s="853"/>
      <c r="HIU116" s="853"/>
      <c r="HIV116" s="964"/>
      <c r="HIW116" s="845"/>
      <c r="HIX116" s="853"/>
      <c r="HIY116" s="853"/>
      <c r="HIZ116" s="964"/>
      <c r="HJA116" s="845"/>
      <c r="HJB116" s="853"/>
      <c r="HJC116" s="853"/>
      <c r="HJD116" s="964"/>
      <c r="HJE116" s="845"/>
      <c r="HJF116" s="853"/>
      <c r="HJG116" s="853"/>
      <c r="HJH116" s="964"/>
      <c r="HJI116" s="845"/>
      <c r="HJJ116" s="853"/>
      <c r="HJK116" s="853"/>
      <c r="HJL116" s="964"/>
      <c r="HJM116" s="845"/>
      <c r="HJN116" s="853"/>
      <c r="HJO116" s="853"/>
      <c r="HJP116" s="964"/>
      <c r="HJQ116" s="845"/>
      <c r="HJR116" s="853"/>
      <c r="HJS116" s="853"/>
      <c r="HJT116" s="964"/>
      <c r="HJU116" s="845"/>
      <c r="HJV116" s="853"/>
      <c r="HJW116" s="853"/>
      <c r="HJX116" s="964"/>
      <c r="HJY116" s="845"/>
      <c r="HJZ116" s="853"/>
      <c r="HKA116" s="853"/>
      <c r="HKB116" s="964"/>
      <c r="HKC116" s="845"/>
      <c r="HKD116" s="853"/>
      <c r="HKE116" s="853"/>
      <c r="HKF116" s="964"/>
      <c r="HKG116" s="845"/>
      <c r="HKH116" s="853"/>
      <c r="HKI116" s="853"/>
      <c r="HKJ116" s="964"/>
      <c r="HKK116" s="845"/>
      <c r="HKL116" s="853"/>
      <c r="HKM116" s="853"/>
      <c r="HKN116" s="964"/>
      <c r="HKO116" s="845"/>
      <c r="HKP116" s="853"/>
      <c r="HKQ116" s="853"/>
      <c r="HKR116" s="964"/>
      <c r="HKS116" s="845"/>
      <c r="HKT116" s="853"/>
      <c r="HKU116" s="853"/>
      <c r="HKV116" s="964"/>
      <c r="HKW116" s="845"/>
      <c r="HKX116" s="853"/>
      <c r="HKY116" s="853"/>
      <c r="HKZ116" s="964"/>
      <c r="HLA116" s="845"/>
      <c r="HLB116" s="853"/>
      <c r="HLC116" s="853"/>
      <c r="HLD116" s="964"/>
      <c r="HLE116" s="845"/>
      <c r="HLF116" s="853"/>
      <c r="HLG116" s="853"/>
      <c r="HLH116" s="964"/>
      <c r="HLI116" s="845"/>
      <c r="HLJ116" s="853"/>
      <c r="HLK116" s="853"/>
      <c r="HLL116" s="964"/>
      <c r="HLM116" s="845"/>
      <c r="HLN116" s="853"/>
      <c r="HLO116" s="853"/>
      <c r="HLP116" s="964"/>
      <c r="HLQ116" s="845"/>
      <c r="HLR116" s="853"/>
      <c r="HLS116" s="853"/>
      <c r="HLT116" s="964"/>
      <c r="HLU116" s="845"/>
      <c r="HLV116" s="853"/>
      <c r="HLW116" s="853"/>
      <c r="HLX116" s="964"/>
      <c r="HLY116" s="845"/>
      <c r="HLZ116" s="853"/>
      <c r="HMA116" s="853"/>
      <c r="HMB116" s="964"/>
      <c r="HMC116" s="845"/>
      <c r="HMD116" s="853"/>
      <c r="HME116" s="853"/>
      <c r="HMF116" s="964"/>
      <c r="HMG116" s="845"/>
      <c r="HMH116" s="853"/>
      <c r="HMI116" s="853"/>
      <c r="HMJ116" s="964"/>
      <c r="HMK116" s="845"/>
      <c r="HML116" s="853"/>
      <c r="HMM116" s="853"/>
      <c r="HMN116" s="964"/>
      <c r="HMO116" s="845"/>
      <c r="HMP116" s="853"/>
      <c r="HMQ116" s="853"/>
      <c r="HMR116" s="964"/>
      <c r="HMS116" s="845"/>
      <c r="HMT116" s="853"/>
      <c r="HMU116" s="853"/>
      <c r="HMV116" s="964"/>
      <c r="HMW116" s="845"/>
      <c r="HMX116" s="853"/>
      <c r="HMY116" s="853"/>
      <c r="HMZ116" s="964"/>
      <c r="HNA116" s="845"/>
      <c r="HNB116" s="853"/>
      <c r="HNC116" s="853"/>
      <c r="HND116" s="964"/>
      <c r="HNE116" s="845"/>
      <c r="HNF116" s="853"/>
      <c r="HNG116" s="853"/>
      <c r="HNH116" s="964"/>
      <c r="HNI116" s="845"/>
      <c r="HNJ116" s="853"/>
      <c r="HNK116" s="853"/>
      <c r="HNL116" s="964"/>
      <c r="HNM116" s="845"/>
      <c r="HNN116" s="853"/>
      <c r="HNO116" s="853"/>
      <c r="HNP116" s="964"/>
      <c r="HNQ116" s="845"/>
      <c r="HNR116" s="853"/>
      <c r="HNS116" s="853"/>
      <c r="HNT116" s="964"/>
      <c r="HNU116" s="845"/>
      <c r="HNV116" s="853"/>
      <c r="HNW116" s="853"/>
      <c r="HNX116" s="964"/>
      <c r="HNY116" s="845"/>
      <c r="HNZ116" s="853"/>
      <c r="HOA116" s="853"/>
      <c r="HOB116" s="964"/>
      <c r="HOC116" s="845"/>
      <c r="HOD116" s="853"/>
      <c r="HOE116" s="853"/>
      <c r="HOF116" s="964"/>
      <c r="HOG116" s="845"/>
      <c r="HOH116" s="853"/>
      <c r="HOI116" s="853"/>
      <c r="HOJ116" s="964"/>
      <c r="HOK116" s="845"/>
      <c r="HOL116" s="853"/>
      <c r="HOM116" s="853"/>
      <c r="HON116" s="964"/>
      <c r="HOO116" s="845"/>
      <c r="HOP116" s="853"/>
      <c r="HOQ116" s="853"/>
      <c r="HOR116" s="964"/>
      <c r="HOS116" s="845"/>
      <c r="HOT116" s="853"/>
      <c r="HOU116" s="853"/>
      <c r="HOV116" s="964"/>
      <c r="HOW116" s="845"/>
      <c r="HOX116" s="853"/>
      <c r="HOY116" s="853"/>
      <c r="HOZ116" s="964"/>
      <c r="HPA116" s="845"/>
      <c r="HPB116" s="853"/>
      <c r="HPC116" s="853"/>
      <c r="HPD116" s="964"/>
      <c r="HPE116" s="845"/>
      <c r="HPF116" s="853"/>
      <c r="HPG116" s="853"/>
      <c r="HPH116" s="964"/>
      <c r="HPI116" s="845"/>
      <c r="HPJ116" s="853"/>
      <c r="HPK116" s="853"/>
      <c r="HPL116" s="964"/>
      <c r="HPM116" s="845"/>
      <c r="HPN116" s="853"/>
      <c r="HPO116" s="853"/>
      <c r="HPP116" s="964"/>
      <c r="HPQ116" s="845"/>
      <c r="HPR116" s="853"/>
      <c r="HPS116" s="853"/>
      <c r="HPT116" s="964"/>
      <c r="HPU116" s="845"/>
      <c r="HPV116" s="853"/>
      <c r="HPW116" s="853"/>
      <c r="HPX116" s="964"/>
      <c r="HPY116" s="845"/>
      <c r="HPZ116" s="853"/>
      <c r="HQA116" s="853"/>
      <c r="HQB116" s="964"/>
      <c r="HQC116" s="845"/>
      <c r="HQD116" s="853"/>
      <c r="HQE116" s="853"/>
      <c r="HQF116" s="964"/>
      <c r="HQG116" s="845"/>
      <c r="HQH116" s="853"/>
      <c r="HQI116" s="853"/>
      <c r="HQJ116" s="964"/>
      <c r="HQK116" s="845"/>
      <c r="HQL116" s="853"/>
      <c r="HQM116" s="853"/>
      <c r="HQN116" s="964"/>
      <c r="HQO116" s="845"/>
      <c r="HQP116" s="853"/>
      <c r="HQQ116" s="853"/>
      <c r="HQR116" s="964"/>
      <c r="HQS116" s="845"/>
      <c r="HQT116" s="853"/>
      <c r="HQU116" s="853"/>
      <c r="HQV116" s="964"/>
      <c r="HQW116" s="845"/>
      <c r="HQX116" s="853"/>
      <c r="HQY116" s="853"/>
      <c r="HQZ116" s="964"/>
      <c r="HRA116" s="845"/>
      <c r="HRB116" s="853"/>
      <c r="HRC116" s="853"/>
      <c r="HRD116" s="964"/>
      <c r="HRE116" s="845"/>
      <c r="HRF116" s="853"/>
      <c r="HRG116" s="853"/>
      <c r="HRH116" s="964"/>
      <c r="HRI116" s="845"/>
      <c r="HRJ116" s="853"/>
      <c r="HRK116" s="853"/>
      <c r="HRL116" s="964"/>
      <c r="HRM116" s="845"/>
      <c r="HRN116" s="853"/>
      <c r="HRO116" s="853"/>
      <c r="HRP116" s="964"/>
      <c r="HRQ116" s="845"/>
      <c r="HRR116" s="853"/>
      <c r="HRS116" s="853"/>
      <c r="HRT116" s="964"/>
      <c r="HRU116" s="845"/>
      <c r="HRV116" s="853"/>
      <c r="HRW116" s="853"/>
      <c r="HRX116" s="964"/>
      <c r="HRY116" s="845"/>
      <c r="HRZ116" s="853"/>
      <c r="HSA116" s="853"/>
      <c r="HSB116" s="964"/>
      <c r="HSC116" s="845"/>
      <c r="HSD116" s="853"/>
      <c r="HSE116" s="853"/>
      <c r="HSF116" s="964"/>
      <c r="HSG116" s="845"/>
      <c r="HSH116" s="853"/>
      <c r="HSI116" s="853"/>
      <c r="HSJ116" s="964"/>
      <c r="HSK116" s="845"/>
      <c r="HSL116" s="853"/>
      <c r="HSM116" s="853"/>
      <c r="HSN116" s="964"/>
      <c r="HSO116" s="845"/>
      <c r="HSP116" s="853"/>
      <c r="HSQ116" s="853"/>
      <c r="HSR116" s="964"/>
      <c r="HSS116" s="845"/>
      <c r="HST116" s="853"/>
      <c r="HSU116" s="853"/>
      <c r="HSV116" s="964"/>
      <c r="HSW116" s="845"/>
      <c r="HSX116" s="853"/>
      <c r="HSY116" s="853"/>
      <c r="HSZ116" s="964"/>
      <c r="HTA116" s="845"/>
      <c r="HTB116" s="853"/>
      <c r="HTC116" s="853"/>
      <c r="HTD116" s="964"/>
      <c r="HTE116" s="845"/>
      <c r="HTF116" s="853"/>
      <c r="HTG116" s="853"/>
      <c r="HTH116" s="964"/>
      <c r="HTI116" s="845"/>
      <c r="HTJ116" s="853"/>
      <c r="HTK116" s="853"/>
      <c r="HTL116" s="964"/>
      <c r="HTM116" s="845"/>
      <c r="HTN116" s="853"/>
      <c r="HTO116" s="853"/>
      <c r="HTP116" s="964"/>
      <c r="HTQ116" s="845"/>
      <c r="HTR116" s="853"/>
      <c r="HTS116" s="853"/>
      <c r="HTT116" s="964"/>
      <c r="HTU116" s="845"/>
      <c r="HTV116" s="853"/>
      <c r="HTW116" s="853"/>
      <c r="HTX116" s="964"/>
      <c r="HTY116" s="845"/>
      <c r="HTZ116" s="853"/>
      <c r="HUA116" s="853"/>
      <c r="HUB116" s="964"/>
      <c r="HUC116" s="845"/>
      <c r="HUD116" s="853"/>
      <c r="HUE116" s="853"/>
      <c r="HUF116" s="964"/>
      <c r="HUG116" s="845"/>
      <c r="HUH116" s="853"/>
      <c r="HUI116" s="853"/>
      <c r="HUJ116" s="964"/>
      <c r="HUK116" s="845"/>
      <c r="HUL116" s="853"/>
      <c r="HUM116" s="853"/>
      <c r="HUN116" s="964"/>
      <c r="HUO116" s="845"/>
      <c r="HUP116" s="853"/>
      <c r="HUQ116" s="853"/>
      <c r="HUR116" s="964"/>
      <c r="HUS116" s="845"/>
      <c r="HUT116" s="853"/>
      <c r="HUU116" s="853"/>
      <c r="HUV116" s="964"/>
      <c r="HUW116" s="845"/>
      <c r="HUX116" s="853"/>
      <c r="HUY116" s="853"/>
      <c r="HUZ116" s="964"/>
      <c r="HVA116" s="845"/>
      <c r="HVB116" s="853"/>
      <c r="HVC116" s="853"/>
      <c r="HVD116" s="964"/>
      <c r="HVE116" s="845"/>
      <c r="HVF116" s="853"/>
      <c r="HVG116" s="853"/>
      <c r="HVH116" s="964"/>
      <c r="HVI116" s="845"/>
      <c r="HVJ116" s="853"/>
      <c r="HVK116" s="853"/>
      <c r="HVL116" s="964"/>
      <c r="HVM116" s="845"/>
      <c r="HVN116" s="853"/>
      <c r="HVO116" s="853"/>
      <c r="HVP116" s="964"/>
      <c r="HVQ116" s="845"/>
      <c r="HVR116" s="853"/>
      <c r="HVS116" s="853"/>
      <c r="HVT116" s="964"/>
      <c r="HVU116" s="845"/>
      <c r="HVV116" s="853"/>
      <c r="HVW116" s="853"/>
      <c r="HVX116" s="964"/>
      <c r="HVY116" s="845"/>
      <c r="HVZ116" s="853"/>
      <c r="HWA116" s="853"/>
      <c r="HWB116" s="964"/>
      <c r="HWC116" s="845"/>
      <c r="HWD116" s="853"/>
      <c r="HWE116" s="853"/>
      <c r="HWF116" s="964"/>
      <c r="HWG116" s="845"/>
      <c r="HWH116" s="853"/>
      <c r="HWI116" s="853"/>
      <c r="HWJ116" s="964"/>
      <c r="HWK116" s="845"/>
      <c r="HWL116" s="853"/>
      <c r="HWM116" s="853"/>
      <c r="HWN116" s="964"/>
      <c r="HWO116" s="845"/>
      <c r="HWP116" s="853"/>
      <c r="HWQ116" s="853"/>
      <c r="HWR116" s="964"/>
      <c r="HWS116" s="845"/>
      <c r="HWT116" s="853"/>
      <c r="HWU116" s="853"/>
      <c r="HWV116" s="964"/>
      <c r="HWW116" s="845"/>
      <c r="HWX116" s="853"/>
      <c r="HWY116" s="853"/>
      <c r="HWZ116" s="964"/>
      <c r="HXA116" s="845"/>
      <c r="HXB116" s="853"/>
      <c r="HXC116" s="853"/>
      <c r="HXD116" s="964"/>
      <c r="HXE116" s="845"/>
      <c r="HXF116" s="853"/>
      <c r="HXG116" s="853"/>
      <c r="HXH116" s="964"/>
      <c r="HXI116" s="845"/>
      <c r="HXJ116" s="853"/>
      <c r="HXK116" s="853"/>
      <c r="HXL116" s="964"/>
      <c r="HXM116" s="845"/>
      <c r="HXN116" s="853"/>
      <c r="HXO116" s="853"/>
      <c r="HXP116" s="964"/>
      <c r="HXQ116" s="845"/>
      <c r="HXR116" s="853"/>
      <c r="HXS116" s="853"/>
      <c r="HXT116" s="964"/>
      <c r="HXU116" s="845"/>
      <c r="HXV116" s="853"/>
      <c r="HXW116" s="853"/>
      <c r="HXX116" s="964"/>
      <c r="HXY116" s="845"/>
      <c r="HXZ116" s="853"/>
      <c r="HYA116" s="853"/>
      <c r="HYB116" s="964"/>
      <c r="HYC116" s="845"/>
      <c r="HYD116" s="853"/>
      <c r="HYE116" s="853"/>
      <c r="HYF116" s="964"/>
      <c r="HYG116" s="845"/>
      <c r="HYH116" s="853"/>
      <c r="HYI116" s="853"/>
      <c r="HYJ116" s="964"/>
      <c r="HYK116" s="845"/>
      <c r="HYL116" s="853"/>
      <c r="HYM116" s="853"/>
      <c r="HYN116" s="964"/>
      <c r="HYO116" s="845"/>
      <c r="HYP116" s="853"/>
      <c r="HYQ116" s="853"/>
      <c r="HYR116" s="964"/>
      <c r="HYS116" s="845"/>
      <c r="HYT116" s="853"/>
      <c r="HYU116" s="853"/>
      <c r="HYV116" s="964"/>
      <c r="HYW116" s="845"/>
      <c r="HYX116" s="853"/>
      <c r="HYY116" s="853"/>
      <c r="HYZ116" s="964"/>
      <c r="HZA116" s="845"/>
      <c r="HZB116" s="853"/>
      <c r="HZC116" s="853"/>
      <c r="HZD116" s="964"/>
      <c r="HZE116" s="845"/>
      <c r="HZF116" s="853"/>
      <c r="HZG116" s="853"/>
      <c r="HZH116" s="964"/>
      <c r="HZI116" s="845"/>
      <c r="HZJ116" s="853"/>
      <c r="HZK116" s="853"/>
      <c r="HZL116" s="964"/>
      <c r="HZM116" s="845"/>
      <c r="HZN116" s="853"/>
      <c r="HZO116" s="853"/>
      <c r="HZP116" s="964"/>
      <c r="HZQ116" s="845"/>
      <c r="HZR116" s="853"/>
      <c r="HZS116" s="853"/>
      <c r="HZT116" s="964"/>
      <c r="HZU116" s="845"/>
      <c r="HZV116" s="853"/>
      <c r="HZW116" s="853"/>
      <c r="HZX116" s="964"/>
      <c r="HZY116" s="845"/>
      <c r="HZZ116" s="853"/>
      <c r="IAA116" s="853"/>
      <c r="IAB116" s="964"/>
      <c r="IAC116" s="845"/>
      <c r="IAD116" s="853"/>
      <c r="IAE116" s="853"/>
      <c r="IAF116" s="964"/>
      <c r="IAG116" s="845"/>
      <c r="IAH116" s="853"/>
      <c r="IAI116" s="853"/>
      <c r="IAJ116" s="964"/>
      <c r="IAK116" s="845"/>
      <c r="IAL116" s="853"/>
      <c r="IAM116" s="853"/>
      <c r="IAN116" s="964"/>
      <c r="IAO116" s="845"/>
      <c r="IAP116" s="853"/>
      <c r="IAQ116" s="853"/>
      <c r="IAR116" s="964"/>
      <c r="IAS116" s="845"/>
      <c r="IAT116" s="853"/>
      <c r="IAU116" s="853"/>
      <c r="IAV116" s="964"/>
      <c r="IAW116" s="845"/>
      <c r="IAX116" s="853"/>
      <c r="IAY116" s="853"/>
      <c r="IAZ116" s="964"/>
      <c r="IBA116" s="845"/>
      <c r="IBB116" s="853"/>
      <c r="IBC116" s="853"/>
      <c r="IBD116" s="964"/>
      <c r="IBE116" s="845"/>
      <c r="IBF116" s="853"/>
      <c r="IBG116" s="853"/>
      <c r="IBH116" s="964"/>
      <c r="IBI116" s="845"/>
      <c r="IBJ116" s="853"/>
      <c r="IBK116" s="853"/>
      <c r="IBL116" s="964"/>
      <c r="IBM116" s="845"/>
      <c r="IBN116" s="853"/>
      <c r="IBO116" s="853"/>
      <c r="IBP116" s="964"/>
      <c r="IBQ116" s="845"/>
      <c r="IBR116" s="853"/>
      <c r="IBS116" s="853"/>
      <c r="IBT116" s="964"/>
      <c r="IBU116" s="845"/>
      <c r="IBV116" s="853"/>
      <c r="IBW116" s="853"/>
      <c r="IBX116" s="964"/>
      <c r="IBY116" s="845"/>
      <c r="IBZ116" s="853"/>
      <c r="ICA116" s="853"/>
      <c r="ICB116" s="964"/>
      <c r="ICC116" s="845"/>
      <c r="ICD116" s="853"/>
      <c r="ICE116" s="853"/>
      <c r="ICF116" s="964"/>
      <c r="ICG116" s="845"/>
      <c r="ICH116" s="853"/>
      <c r="ICI116" s="853"/>
      <c r="ICJ116" s="964"/>
      <c r="ICK116" s="845"/>
      <c r="ICL116" s="853"/>
      <c r="ICM116" s="853"/>
      <c r="ICN116" s="964"/>
      <c r="ICO116" s="845"/>
      <c r="ICP116" s="853"/>
      <c r="ICQ116" s="853"/>
      <c r="ICR116" s="964"/>
      <c r="ICS116" s="845"/>
      <c r="ICT116" s="853"/>
      <c r="ICU116" s="853"/>
      <c r="ICV116" s="964"/>
      <c r="ICW116" s="845"/>
      <c r="ICX116" s="853"/>
      <c r="ICY116" s="853"/>
      <c r="ICZ116" s="964"/>
      <c r="IDA116" s="845"/>
      <c r="IDB116" s="853"/>
      <c r="IDC116" s="853"/>
      <c r="IDD116" s="964"/>
      <c r="IDE116" s="845"/>
      <c r="IDF116" s="853"/>
      <c r="IDG116" s="853"/>
      <c r="IDH116" s="964"/>
      <c r="IDI116" s="845"/>
      <c r="IDJ116" s="853"/>
      <c r="IDK116" s="853"/>
      <c r="IDL116" s="964"/>
      <c r="IDM116" s="845"/>
      <c r="IDN116" s="853"/>
      <c r="IDO116" s="853"/>
      <c r="IDP116" s="964"/>
      <c r="IDQ116" s="845"/>
      <c r="IDR116" s="853"/>
      <c r="IDS116" s="853"/>
      <c r="IDT116" s="964"/>
      <c r="IDU116" s="845"/>
      <c r="IDV116" s="853"/>
      <c r="IDW116" s="853"/>
      <c r="IDX116" s="964"/>
      <c r="IDY116" s="845"/>
      <c r="IDZ116" s="853"/>
      <c r="IEA116" s="853"/>
      <c r="IEB116" s="964"/>
      <c r="IEC116" s="845"/>
      <c r="IED116" s="853"/>
      <c r="IEE116" s="853"/>
      <c r="IEF116" s="964"/>
      <c r="IEG116" s="845"/>
      <c r="IEH116" s="853"/>
      <c r="IEI116" s="853"/>
      <c r="IEJ116" s="964"/>
      <c r="IEK116" s="845"/>
      <c r="IEL116" s="853"/>
      <c r="IEM116" s="853"/>
      <c r="IEN116" s="964"/>
      <c r="IEO116" s="845"/>
      <c r="IEP116" s="853"/>
      <c r="IEQ116" s="853"/>
      <c r="IER116" s="964"/>
      <c r="IES116" s="845"/>
      <c r="IET116" s="853"/>
      <c r="IEU116" s="853"/>
      <c r="IEV116" s="964"/>
      <c r="IEW116" s="845"/>
      <c r="IEX116" s="853"/>
      <c r="IEY116" s="853"/>
      <c r="IEZ116" s="964"/>
      <c r="IFA116" s="845"/>
      <c r="IFB116" s="853"/>
      <c r="IFC116" s="853"/>
      <c r="IFD116" s="964"/>
      <c r="IFE116" s="845"/>
      <c r="IFF116" s="853"/>
      <c r="IFG116" s="853"/>
      <c r="IFH116" s="964"/>
      <c r="IFI116" s="845"/>
      <c r="IFJ116" s="853"/>
      <c r="IFK116" s="853"/>
      <c r="IFL116" s="964"/>
      <c r="IFM116" s="845"/>
      <c r="IFN116" s="853"/>
      <c r="IFO116" s="853"/>
      <c r="IFP116" s="964"/>
      <c r="IFQ116" s="845"/>
      <c r="IFR116" s="853"/>
      <c r="IFS116" s="853"/>
      <c r="IFT116" s="964"/>
      <c r="IFU116" s="845"/>
      <c r="IFV116" s="853"/>
      <c r="IFW116" s="853"/>
      <c r="IFX116" s="964"/>
      <c r="IFY116" s="845"/>
      <c r="IFZ116" s="853"/>
      <c r="IGA116" s="853"/>
      <c r="IGB116" s="964"/>
      <c r="IGC116" s="845"/>
      <c r="IGD116" s="853"/>
      <c r="IGE116" s="853"/>
      <c r="IGF116" s="964"/>
      <c r="IGG116" s="845"/>
      <c r="IGH116" s="853"/>
      <c r="IGI116" s="853"/>
      <c r="IGJ116" s="964"/>
      <c r="IGK116" s="845"/>
      <c r="IGL116" s="853"/>
      <c r="IGM116" s="853"/>
      <c r="IGN116" s="964"/>
      <c r="IGO116" s="845"/>
      <c r="IGP116" s="853"/>
      <c r="IGQ116" s="853"/>
      <c r="IGR116" s="964"/>
      <c r="IGS116" s="845"/>
      <c r="IGT116" s="853"/>
      <c r="IGU116" s="853"/>
      <c r="IGV116" s="964"/>
      <c r="IGW116" s="845"/>
      <c r="IGX116" s="853"/>
      <c r="IGY116" s="853"/>
      <c r="IGZ116" s="964"/>
      <c r="IHA116" s="845"/>
      <c r="IHB116" s="853"/>
      <c r="IHC116" s="853"/>
      <c r="IHD116" s="964"/>
      <c r="IHE116" s="845"/>
      <c r="IHF116" s="853"/>
      <c r="IHG116" s="853"/>
      <c r="IHH116" s="964"/>
      <c r="IHI116" s="845"/>
      <c r="IHJ116" s="853"/>
      <c r="IHK116" s="853"/>
      <c r="IHL116" s="964"/>
      <c r="IHM116" s="845"/>
      <c r="IHN116" s="853"/>
      <c r="IHO116" s="853"/>
      <c r="IHP116" s="964"/>
      <c r="IHQ116" s="845"/>
      <c r="IHR116" s="853"/>
      <c r="IHS116" s="853"/>
      <c r="IHT116" s="964"/>
      <c r="IHU116" s="845"/>
      <c r="IHV116" s="853"/>
      <c r="IHW116" s="853"/>
      <c r="IHX116" s="964"/>
      <c r="IHY116" s="845"/>
      <c r="IHZ116" s="853"/>
      <c r="IIA116" s="853"/>
      <c r="IIB116" s="964"/>
      <c r="IIC116" s="845"/>
      <c r="IID116" s="853"/>
      <c r="IIE116" s="853"/>
      <c r="IIF116" s="964"/>
      <c r="IIG116" s="845"/>
      <c r="IIH116" s="853"/>
      <c r="III116" s="853"/>
      <c r="IIJ116" s="964"/>
      <c r="IIK116" s="845"/>
      <c r="IIL116" s="853"/>
      <c r="IIM116" s="853"/>
      <c r="IIN116" s="964"/>
      <c r="IIO116" s="845"/>
      <c r="IIP116" s="853"/>
      <c r="IIQ116" s="853"/>
      <c r="IIR116" s="964"/>
      <c r="IIS116" s="845"/>
      <c r="IIT116" s="853"/>
      <c r="IIU116" s="853"/>
      <c r="IIV116" s="964"/>
      <c r="IIW116" s="845"/>
      <c r="IIX116" s="853"/>
      <c r="IIY116" s="853"/>
      <c r="IIZ116" s="964"/>
      <c r="IJA116" s="845"/>
      <c r="IJB116" s="853"/>
      <c r="IJC116" s="853"/>
      <c r="IJD116" s="964"/>
      <c r="IJE116" s="845"/>
      <c r="IJF116" s="853"/>
      <c r="IJG116" s="853"/>
      <c r="IJH116" s="964"/>
      <c r="IJI116" s="845"/>
      <c r="IJJ116" s="853"/>
      <c r="IJK116" s="853"/>
      <c r="IJL116" s="964"/>
      <c r="IJM116" s="845"/>
      <c r="IJN116" s="853"/>
      <c r="IJO116" s="853"/>
      <c r="IJP116" s="964"/>
      <c r="IJQ116" s="845"/>
      <c r="IJR116" s="853"/>
      <c r="IJS116" s="853"/>
      <c r="IJT116" s="964"/>
      <c r="IJU116" s="845"/>
      <c r="IJV116" s="853"/>
      <c r="IJW116" s="853"/>
      <c r="IJX116" s="964"/>
      <c r="IJY116" s="845"/>
      <c r="IJZ116" s="853"/>
      <c r="IKA116" s="853"/>
      <c r="IKB116" s="964"/>
      <c r="IKC116" s="845"/>
      <c r="IKD116" s="853"/>
      <c r="IKE116" s="853"/>
      <c r="IKF116" s="964"/>
      <c r="IKG116" s="845"/>
      <c r="IKH116" s="853"/>
      <c r="IKI116" s="853"/>
      <c r="IKJ116" s="964"/>
      <c r="IKK116" s="845"/>
      <c r="IKL116" s="853"/>
      <c r="IKM116" s="853"/>
      <c r="IKN116" s="964"/>
      <c r="IKO116" s="845"/>
      <c r="IKP116" s="853"/>
      <c r="IKQ116" s="853"/>
      <c r="IKR116" s="964"/>
      <c r="IKS116" s="845"/>
      <c r="IKT116" s="853"/>
      <c r="IKU116" s="853"/>
      <c r="IKV116" s="964"/>
      <c r="IKW116" s="845"/>
      <c r="IKX116" s="853"/>
      <c r="IKY116" s="853"/>
      <c r="IKZ116" s="964"/>
      <c r="ILA116" s="845"/>
      <c r="ILB116" s="853"/>
      <c r="ILC116" s="853"/>
      <c r="ILD116" s="964"/>
      <c r="ILE116" s="845"/>
      <c r="ILF116" s="853"/>
      <c r="ILG116" s="853"/>
      <c r="ILH116" s="964"/>
      <c r="ILI116" s="845"/>
      <c r="ILJ116" s="853"/>
      <c r="ILK116" s="853"/>
      <c r="ILL116" s="964"/>
      <c r="ILM116" s="845"/>
      <c r="ILN116" s="853"/>
      <c r="ILO116" s="853"/>
      <c r="ILP116" s="964"/>
      <c r="ILQ116" s="845"/>
      <c r="ILR116" s="853"/>
      <c r="ILS116" s="853"/>
      <c r="ILT116" s="964"/>
      <c r="ILU116" s="845"/>
      <c r="ILV116" s="853"/>
      <c r="ILW116" s="853"/>
      <c r="ILX116" s="964"/>
      <c r="ILY116" s="845"/>
      <c r="ILZ116" s="853"/>
      <c r="IMA116" s="853"/>
      <c r="IMB116" s="964"/>
      <c r="IMC116" s="845"/>
      <c r="IMD116" s="853"/>
      <c r="IME116" s="853"/>
      <c r="IMF116" s="964"/>
      <c r="IMG116" s="845"/>
      <c r="IMH116" s="853"/>
      <c r="IMI116" s="853"/>
      <c r="IMJ116" s="964"/>
      <c r="IMK116" s="845"/>
      <c r="IML116" s="853"/>
      <c r="IMM116" s="853"/>
      <c r="IMN116" s="964"/>
      <c r="IMO116" s="845"/>
      <c r="IMP116" s="853"/>
      <c r="IMQ116" s="853"/>
      <c r="IMR116" s="964"/>
      <c r="IMS116" s="845"/>
      <c r="IMT116" s="853"/>
      <c r="IMU116" s="853"/>
      <c r="IMV116" s="964"/>
      <c r="IMW116" s="845"/>
      <c r="IMX116" s="853"/>
      <c r="IMY116" s="853"/>
      <c r="IMZ116" s="964"/>
      <c r="INA116" s="845"/>
      <c r="INB116" s="853"/>
      <c r="INC116" s="853"/>
      <c r="IND116" s="964"/>
      <c r="INE116" s="845"/>
      <c r="INF116" s="853"/>
      <c r="ING116" s="853"/>
      <c r="INH116" s="964"/>
      <c r="INI116" s="845"/>
      <c r="INJ116" s="853"/>
      <c r="INK116" s="853"/>
      <c r="INL116" s="964"/>
      <c r="INM116" s="845"/>
      <c r="INN116" s="853"/>
      <c r="INO116" s="853"/>
      <c r="INP116" s="964"/>
      <c r="INQ116" s="845"/>
      <c r="INR116" s="853"/>
      <c r="INS116" s="853"/>
      <c r="INT116" s="964"/>
      <c r="INU116" s="845"/>
      <c r="INV116" s="853"/>
      <c r="INW116" s="853"/>
      <c r="INX116" s="964"/>
      <c r="INY116" s="845"/>
      <c r="INZ116" s="853"/>
      <c r="IOA116" s="853"/>
      <c r="IOB116" s="964"/>
      <c r="IOC116" s="845"/>
      <c r="IOD116" s="853"/>
      <c r="IOE116" s="853"/>
      <c r="IOF116" s="964"/>
      <c r="IOG116" s="845"/>
      <c r="IOH116" s="853"/>
      <c r="IOI116" s="853"/>
      <c r="IOJ116" s="964"/>
      <c r="IOK116" s="845"/>
      <c r="IOL116" s="853"/>
      <c r="IOM116" s="853"/>
      <c r="ION116" s="964"/>
      <c r="IOO116" s="845"/>
      <c r="IOP116" s="853"/>
      <c r="IOQ116" s="853"/>
      <c r="IOR116" s="964"/>
      <c r="IOS116" s="845"/>
      <c r="IOT116" s="853"/>
      <c r="IOU116" s="853"/>
      <c r="IOV116" s="964"/>
      <c r="IOW116" s="845"/>
      <c r="IOX116" s="853"/>
      <c r="IOY116" s="853"/>
      <c r="IOZ116" s="964"/>
      <c r="IPA116" s="845"/>
      <c r="IPB116" s="853"/>
      <c r="IPC116" s="853"/>
      <c r="IPD116" s="964"/>
      <c r="IPE116" s="845"/>
      <c r="IPF116" s="853"/>
      <c r="IPG116" s="853"/>
      <c r="IPH116" s="964"/>
      <c r="IPI116" s="845"/>
      <c r="IPJ116" s="853"/>
      <c r="IPK116" s="853"/>
      <c r="IPL116" s="964"/>
      <c r="IPM116" s="845"/>
      <c r="IPN116" s="853"/>
      <c r="IPO116" s="853"/>
      <c r="IPP116" s="964"/>
      <c r="IPQ116" s="845"/>
      <c r="IPR116" s="853"/>
      <c r="IPS116" s="853"/>
      <c r="IPT116" s="964"/>
      <c r="IPU116" s="845"/>
      <c r="IPV116" s="853"/>
      <c r="IPW116" s="853"/>
      <c r="IPX116" s="964"/>
      <c r="IPY116" s="845"/>
      <c r="IPZ116" s="853"/>
      <c r="IQA116" s="853"/>
      <c r="IQB116" s="964"/>
      <c r="IQC116" s="845"/>
      <c r="IQD116" s="853"/>
      <c r="IQE116" s="853"/>
      <c r="IQF116" s="964"/>
      <c r="IQG116" s="845"/>
      <c r="IQH116" s="853"/>
      <c r="IQI116" s="853"/>
      <c r="IQJ116" s="964"/>
      <c r="IQK116" s="845"/>
      <c r="IQL116" s="853"/>
      <c r="IQM116" s="853"/>
      <c r="IQN116" s="964"/>
      <c r="IQO116" s="845"/>
      <c r="IQP116" s="853"/>
      <c r="IQQ116" s="853"/>
      <c r="IQR116" s="964"/>
      <c r="IQS116" s="845"/>
      <c r="IQT116" s="853"/>
      <c r="IQU116" s="853"/>
      <c r="IQV116" s="964"/>
      <c r="IQW116" s="845"/>
      <c r="IQX116" s="853"/>
      <c r="IQY116" s="853"/>
      <c r="IQZ116" s="964"/>
      <c r="IRA116" s="845"/>
      <c r="IRB116" s="853"/>
      <c r="IRC116" s="853"/>
      <c r="IRD116" s="964"/>
      <c r="IRE116" s="845"/>
      <c r="IRF116" s="853"/>
      <c r="IRG116" s="853"/>
      <c r="IRH116" s="964"/>
      <c r="IRI116" s="845"/>
      <c r="IRJ116" s="853"/>
      <c r="IRK116" s="853"/>
      <c r="IRL116" s="964"/>
      <c r="IRM116" s="845"/>
      <c r="IRN116" s="853"/>
      <c r="IRO116" s="853"/>
      <c r="IRP116" s="964"/>
      <c r="IRQ116" s="845"/>
      <c r="IRR116" s="853"/>
      <c r="IRS116" s="853"/>
      <c r="IRT116" s="964"/>
      <c r="IRU116" s="845"/>
      <c r="IRV116" s="853"/>
      <c r="IRW116" s="853"/>
      <c r="IRX116" s="964"/>
      <c r="IRY116" s="845"/>
      <c r="IRZ116" s="853"/>
      <c r="ISA116" s="853"/>
      <c r="ISB116" s="964"/>
      <c r="ISC116" s="845"/>
      <c r="ISD116" s="853"/>
      <c r="ISE116" s="853"/>
      <c r="ISF116" s="964"/>
      <c r="ISG116" s="845"/>
      <c r="ISH116" s="853"/>
      <c r="ISI116" s="853"/>
      <c r="ISJ116" s="964"/>
      <c r="ISK116" s="845"/>
      <c r="ISL116" s="853"/>
      <c r="ISM116" s="853"/>
      <c r="ISN116" s="964"/>
      <c r="ISO116" s="845"/>
      <c r="ISP116" s="853"/>
      <c r="ISQ116" s="853"/>
      <c r="ISR116" s="964"/>
      <c r="ISS116" s="845"/>
      <c r="IST116" s="853"/>
      <c r="ISU116" s="853"/>
      <c r="ISV116" s="964"/>
      <c r="ISW116" s="845"/>
      <c r="ISX116" s="853"/>
      <c r="ISY116" s="853"/>
      <c r="ISZ116" s="964"/>
      <c r="ITA116" s="845"/>
      <c r="ITB116" s="853"/>
      <c r="ITC116" s="853"/>
      <c r="ITD116" s="964"/>
      <c r="ITE116" s="845"/>
      <c r="ITF116" s="853"/>
      <c r="ITG116" s="853"/>
      <c r="ITH116" s="964"/>
      <c r="ITI116" s="845"/>
      <c r="ITJ116" s="853"/>
      <c r="ITK116" s="853"/>
      <c r="ITL116" s="964"/>
      <c r="ITM116" s="845"/>
      <c r="ITN116" s="853"/>
      <c r="ITO116" s="853"/>
      <c r="ITP116" s="964"/>
      <c r="ITQ116" s="845"/>
      <c r="ITR116" s="853"/>
      <c r="ITS116" s="853"/>
      <c r="ITT116" s="964"/>
      <c r="ITU116" s="845"/>
      <c r="ITV116" s="853"/>
      <c r="ITW116" s="853"/>
      <c r="ITX116" s="964"/>
      <c r="ITY116" s="845"/>
      <c r="ITZ116" s="853"/>
      <c r="IUA116" s="853"/>
      <c r="IUB116" s="964"/>
      <c r="IUC116" s="845"/>
      <c r="IUD116" s="853"/>
      <c r="IUE116" s="853"/>
      <c r="IUF116" s="964"/>
      <c r="IUG116" s="845"/>
      <c r="IUH116" s="853"/>
      <c r="IUI116" s="853"/>
      <c r="IUJ116" s="964"/>
      <c r="IUK116" s="845"/>
      <c r="IUL116" s="853"/>
      <c r="IUM116" s="853"/>
      <c r="IUN116" s="964"/>
      <c r="IUO116" s="845"/>
      <c r="IUP116" s="853"/>
      <c r="IUQ116" s="853"/>
      <c r="IUR116" s="964"/>
      <c r="IUS116" s="845"/>
      <c r="IUT116" s="853"/>
      <c r="IUU116" s="853"/>
      <c r="IUV116" s="964"/>
      <c r="IUW116" s="845"/>
      <c r="IUX116" s="853"/>
      <c r="IUY116" s="853"/>
      <c r="IUZ116" s="964"/>
      <c r="IVA116" s="845"/>
      <c r="IVB116" s="853"/>
      <c r="IVC116" s="853"/>
      <c r="IVD116" s="964"/>
      <c r="IVE116" s="845"/>
      <c r="IVF116" s="853"/>
      <c r="IVG116" s="853"/>
      <c r="IVH116" s="964"/>
      <c r="IVI116" s="845"/>
      <c r="IVJ116" s="853"/>
      <c r="IVK116" s="853"/>
      <c r="IVL116" s="964"/>
      <c r="IVM116" s="845"/>
      <c r="IVN116" s="853"/>
      <c r="IVO116" s="853"/>
      <c r="IVP116" s="964"/>
      <c r="IVQ116" s="845"/>
      <c r="IVR116" s="853"/>
      <c r="IVS116" s="853"/>
      <c r="IVT116" s="964"/>
      <c r="IVU116" s="845"/>
      <c r="IVV116" s="853"/>
      <c r="IVW116" s="853"/>
      <c r="IVX116" s="964"/>
      <c r="IVY116" s="845"/>
      <c r="IVZ116" s="853"/>
      <c r="IWA116" s="853"/>
      <c r="IWB116" s="964"/>
      <c r="IWC116" s="845"/>
      <c r="IWD116" s="853"/>
      <c r="IWE116" s="853"/>
      <c r="IWF116" s="964"/>
      <c r="IWG116" s="845"/>
      <c r="IWH116" s="853"/>
      <c r="IWI116" s="853"/>
      <c r="IWJ116" s="964"/>
      <c r="IWK116" s="845"/>
      <c r="IWL116" s="853"/>
      <c r="IWM116" s="853"/>
      <c r="IWN116" s="964"/>
      <c r="IWO116" s="845"/>
      <c r="IWP116" s="853"/>
      <c r="IWQ116" s="853"/>
      <c r="IWR116" s="964"/>
      <c r="IWS116" s="845"/>
      <c r="IWT116" s="853"/>
      <c r="IWU116" s="853"/>
      <c r="IWV116" s="964"/>
      <c r="IWW116" s="845"/>
      <c r="IWX116" s="853"/>
      <c r="IWY116" s="853"/>
      <c r="IWZ116" s="964"/>
      <c r="IXA116" s="845"/>
      <c r="IXB116" s="853"/>
      <c r="IXC116" s="853"/>
      <c r="IXD116" s="964"/>
      <c r="IXE116" s="845"/>
      <c r="IXF116" s="853"/>
      <c r="IXG116" s="853"/>
      <c r="IXH116" s="964"/>
      <c r="IXI116" s="845"/>
      <c r="IXJ116" s="853"/>
      <c r="IXK116" s="853"/>
      <c r="IXL116" s="964"/>
      <c r="IXM116" s="845"/>
      <c r="IXN116" s="853"/>
      <c r="IXO116" s="853"/>
      <c r="IXP116" s="964"/>
      <c r="IXQ116" s="845"/>
      <c r="IXR116" s="853"/>
      <c r="IXS116" s="853"/>
      <c r="IXT116" s="964"/>
      <c r="IXU116" s="845"/>
      <c r="IXV116" s="853"/>
      <c r="IXW116" s="853"/>
      <c r="IXX116" s="964"/>
      <c r="IXY116" s="845"/>
      <c r="IXZ116" s="853"/>
      <c r="IYA116" s="853"/>
      <c r="IYB116" s="964"/>
      <c r="IYC116" s="845"/>
      <c r="IYD116" s="853"/>
      <c r="IYE116" s="853"/>
      <c r="IYF116" s="964"/>
      <c r="IYG116" s="845"/>
      <c r="IYH116" s="853"/>
      <c r="IYI116" s="853"/>
      <c r="IYJ116" s="964"/>
      <c r="IYK116" s="845"/>
      <c r="IYL116" s="853"/>
      <c r="IYM116" s="853"/>
      <c r="IYN116" s="964"/>
      <c r="IYO116" s="845"/>
      <c r="IYP116" s="853"/>
      <c r="IYQ116" s="853"/>
      <c r="IYR116" s="964"/>
      <c r="IYS116" s="845"/>
      <c r="IYT116" s="853"/>
      <c r="IYU116" s="853"/>
      <c r="IYV116" s="964"/>
      <c r="IYW116" s="845"/>
      <c r="IYX116" s="853"/>
      <c r="IYY116" s="853"/>
      <c r="IYZ116" s="964"/>
      <c r="IZA116" s="845"/>
      <c r="IZB116" s="853"/>
      <c r="IZC116" s="853"/>
      <c r="IZD116" s="964"/>
      <c r="IZE116" s="845"/>
      <c r="IZF116" s="853"/>
      <c r="IZG116" s="853"/>
      <c r="IZH116" s="964"/>
      <c r="IZI116" s="845"/>
      <c r="IZJ116" s="853"/>
      <c r="IZK116" s="853"/>
      <c r="IZL116" s="964"/>
      <c r="IZM116" s="845"/>
      <c r="IZN116" s="853"/>
      <c r="IZO116" s="853"/>
      <c r="IZP116" s="964"/>
      <c r="IZQ116" s="845"/>
      <c r="IZR116" s="853"/>
      <c r="IZS116" s="853"/>
      <c r="IZT116" s="964"/>
      <c r="IZU116" s="845"/>
      <c r="IZV116" s="853"/>
      <c r="IZW116" s="853"/>
      <c r="IZX116" s="964"/>
      <c r="IZY116" s="845"/>
      <c r="IZZ116" s="853"/>
      <c r="JAA116" s="853"/>
      <c r="JAB116" s="964"/>
      <c r="JAC116" s="845"/>
      <c r="JAD116" s="853"/>
      <c r="JAE116" s="853"/>
      <c r="JAF116" s="964"/>
      <c r="JAG116" s="845"/>
      <c r="JAH116" s="853"/>
      <c r="JAI116" s="853"/>
      <c r="JAJ116" s="964"/>
      <c r="JAK116" s="845"/>
      <c r="JAL116" s="853"/>
      <c r="JAM116" s="853"/>
      <c r="JAN116" s="964"/>
      <c r="JAO116" s="845"/>
      <c r="JAP116" s="853"/>
      <c r="JAQ116" s="853"/>
      <c r="JAR116" s="964"/>
      <c r="JAS116" s="845"/>
      <c r="JAT116" s="853"/>
      <c r="JAU116" s="853"/>
      <c r="JAV116" s="964"/>
      <c r="JAW116" s="845"/>
      <c r="JAX116" s="853"/>
      <c r="JAY116" s="853"/>
      <c r="JAZ116" s="964"/>
      <c r="JBA116" s="845"/>
      <c r="JBB116" s="853"/>
      <c r="JBC116" s="853"/>
      <c r="JBD116" s="964"/>
      <c r="JBE116" s="845"/>
      <c r="JBF116" s="853"/>
      <c r="JBG116" s="853"/>
      <c r="JBH116" s="964"/>
      <c r="JBI116" s="845"/>
      <c r="JBJ116" s="853"/>
      <c r="JBK116" s="853"/>
      <c r="JBL116" s="964"/>
      <c r="JBM116" s="845"/>
      <c r="JBN116" s="853"/>
      <c r="JBO116" s="853"/>
      <c r="JBP116" s="964"/>
      <c r="JBQ116" s="845"/>
      <c r="JBR116" s="853"/>
      <c r="JBS116" s="853"/>
      <c r="JBT116" s="964"/>
      <c r="JBU116" s="845"/>
      <c r="JBV116" s="853"/>
      <c r="JBW116" s="853"/>
      <c r="JBX116" s="964"/>
      <c r="JBY116" s="845"/>
      <c r="JBZ116" s="853"/>
      <c r="JCA116" s="853"/>
      <c r="JCB116" s="964"/>
      <c r="JCC116" s="845"/>
      <c r="JCD116" s="853"/>
      <c r="JCE116" s="853"/>
      <c r="JCF116" s="964"/>
      <c r="JCG116" s="845"/>
      <c r="JCH116" s="853"/>
      <c r="JCI116" s="853"/>
      <c r="JCJ116" s="964"/>
      <c r="JCK116" s="845"/>
      <c r="JCL116" s="853"/>
      <c r="JCM116" s="853"/>
      <c r="JCN116" s="964"/>
      <c r="JCO116" s="845"/>
      <c r="JCP116" s="853"/>
      <c r="JCQ116" s="853"/>
      <c r="JCR116" s="964"/>
      <c r="JCS116" s="845"/>
      <c r="JCT116" s="853"/>
      <c r="JCU116" s="853"/>
      <c r="JCV116" s="964"/>
      <c r="JCW116" s="845"/>
      <c r="JCX116" s="853"/>
      <c r="JCY116" s="853"/>
      <c r="JCZ116" s="964"/>
      <c r="JDA116" s="845"/>
      <c r="JDB116" s="853"/>
      <c r="JDC116" s="853"/>
      <c r="JDD116" s="964"/>
      <c r="JDE116" s="845"/>
      <c r="JDF116" s="853"/>
      <c r="JDG116" s="853"/>
      <c r="JDH116" s="964"/>
      <c r="JDI116" s="845"/>
      <c r="JDJ116" s="853"/>
      <c r="JDK116" s="853"/>
      <c r="JDL116" s="964"/>
      <c r="JDM116" s="845"/>
      <c r="JDN116" s="853"/>
      <c r="JDO116" s="853"/>
      <c r="JDP116" s="964"/>
      <c r="JDQ116" s="845"/>
      <c r="JDR116" s="853"/>
      <c r="JDS116" s="853"/>
      <c r="JDT116" s="964"/>
      <c r="JDU116" s="845"/>
      <c r="JDV116" s="853"/>
      <c r="JDW116" s="853"/>
      <c r="JDX116" s="964"/>
      <c r="JDY116" s="845"/>
      <c r="JDZ116" s="853"/>
      <c r="JEA116" s="853"/>
      <c r="JEB116" s="964"/>
      <c r="JEC116" s="845"/>
      <c r="JED116" s="853"/>
      <c r="JEE116" s="853"/>
      <c r="JEF116" s="964"/>
      <c r="JEG116" s="845"/>
      <c r="JEH116" s="853"/>
      <c r="JEI116" s="853"/>
      <c r="JEJ116" s="964"/>
      <c r="JEK116" s="845"/>
      <c r="JEL116" s="853"/>
      <c r="JEM116" s="853"/>
      <c r="JEN116" s="964"/>
      <c r="JEO116" s="845"/>
      <c r="JEP116" s="853"/>
      <c r="JEQ116" s="853"/>
      <c r="JER116" s="964"/>
      <c r="JES116" s="845"/>
      <c r="JET116" s="853"/>
      <c r="JEU116" s="853"/>
      <c r="JEV116" s="964"/>
      <c r="JEW116" s="845"/>
      <c r="JEX116" s="853"/>
      <c r="JEY116" s="853"/>
      <c r="JEZ116" s="964"/>
      <c r="JFA116" s="845"/>
      <c r="JFB116" s="853"/>
      <c r="JFC116" s="853"/>
      <c r="JFD116" s="964"/>
      <c r="JFE116" s="845"/>
      <c r="JFF116" s="853"/>
      <c r="JFG116" s="853"/>
      <c r="JFH116" s="964"/>
      <c r="JFI116" s="845"/>
      <c r="JFJ116" s="853"/>
      <c r="JFK116" s="853"/>
      <c r="JFL116" s="964"/>
      <c r="JFM116" s="845"/>
      <c r="JFN116" s="853"/>
      <c r="JFO116" s="853"/>
      <c r="JFP116" s="964"/>
      <c r="JFQ116" s="845"/>
      <c r="JFR116" s="853"/>
      <c r="JFS116" s="853"/>
      <c r="JFT116" s="964"/>
      <c r="JFU116" s="845"/>
      <c r="JFV116" s="853"/>
      <c r="JFW116" s="853"/>
      <c r="JFX116" s="964"/>
      <c r="JFY116" s="845"/>
      <c r="JFZ116" s="853"/>
      <c r="JGA116" s="853"/>
      <c r="JGB116" s="964"/>
      <c r="JGC116" s="845"/>
      <c r="JGD116" s="853"/>
      <c r="JGE116" s="853"/>
      <c r="JGF116" s="964"/>
      <c r="JGG116" s="845"/>
      <c r="JGH116" s="853"/>
      <c r="JGI116" s="853"/>
      <c r="JGJ116" s="964"/>
      <c r="JGK116" s="845"/>
      <c r="JGL116" s="853"/>
      <c r="JGM116" s="853"/>
      <c r="JGN116" s="964"/>
      <c r="JGO116" s="845"/>
      <c r="JGP116" s="853"/>
      <c r="JGQ116" s="853"/>
      <c r="JGR116" s="964"/>
      <c r="JGS116" s="845"/>
      <c r="JGT116" s="853"/>
      <c r="JGU116" s="853"/>
      <c r="JGV116" s="964"/>
      <c r="JGW116" s="845"/>
      <c r="JGX116" s="853"/>
      <c r="JGY116" s="853"/>
      <c r="JGZ116" s="964"/>
      <c r="JHA116" s="845"/>
      <c r="JHB116" s="853"/>
      <c r="JHC116" s="853"/>
      <c r="JHD116" s="964"/>
      <c r="JHE116" s="845"/>
      <c r="JHF116" s="853"/>
      <c r="JHG116" s="853"/>
      <c r="JHH116" s="964"/>
      <c r="JHI116" s="845"/>
      <c r="JHJ116" s="853"/>
      <c r="JHK116" s="853"/>
      <c r="JHL116" s="964"/>
      <c r="JHM116" s="845"/>
      <c r="JHN116" s="853"/>
      <c r="JHO116" s="853"/>
      <c r="JHP116" s="964"/>
      <c r="JHQ116" s="845"/>
      <c r="JHR116" s="853"/>
      <c r="JHS116" s="853"/>
      <c r="JHT116" s="964"/>
      <c r="JHU116" s="845"/>
      <c r="JHV116" s="853"/>
      <c r="JHW116" s="853"/>
      <c r="JHX116" s="964"/>
      <c r="JHY116" s="845"/>
      <c r="JHZ116" s="853"/>
      <c r="JIA116" s="853"/>
      <c r="JIB116" s="964"/>
      <c r="JIC116" s="845"/>
      <c r="JID116" s="853"/>
      <c r="JIE116" s="853"/>
      <c r="JIF116" s="964"/>
      <c r="JIG116" s="845"/>
      <c r="JIH116" s="853"/>
      <c r="JII116" s="853"/>
      <c r="JIJ116" s="964"/>
      <c r="JIK116" s="845"/>
      <c r="JIL116" s="853"/>
      <c r="JIM116" s="853"/>
      <c r="JIN116" s="964"/>
      <c r="JIO116" s="845"/>
      <c r="JIP116" s="853"/>
      <c r="JIQ116" s="853"/>
      <c r="JIR116" s="964"/>
      <c r="JIS116" s="845"/>
      <c r="JIT116" s="853"/>
      <c r="JIU116" s="853"/>
      <c r="JIV116" s="964"/>
      <c r="JIW116" s="845"/>
      <c r="JIX116" s="853"/>
      <c r="JIY116" s="853"/>
      <c r="JIZ116" s="964"/>
      <c r="JJA116" s="845"/>
      <c r="JJB116" s="853"/>
      <c r="JJC116" s="853"/>
      <c r="JJD116" s="964"/>
      <c r="JJE116" s="845"/>
      <c r="JJF116" s="853"/>
      <c r="JJG116" s="853"/>
      <c r="JJH116" s="964"/>
      <c r="JJI116" s="845"/>
      <c r="JJJ116" s="853"/>
      <c r="JJK116" s="853"/>
      <c r="JJL116" s="964"/>
      <c r="JJM116" s="845"/>
      <c r="JJN116" s="853"/>
      <c r="JJO116" s="853"/>
      <c r="JJP116" s="964"/>
      <c r="JJQ116" s="845"/>
      <c r="JJR116" s="853"/>
      <c r="JJS116" s="853"/>
      <c r="JJT116" s="964"/>
      <c r="JJU116" s="845"/>
      <c r="JJV116" s="853"/>
      <c r="JJW116" s="853"/>
      <c r="JJX116" s="964"/>
      <c r="JJY116" s="845"/>
      <c r="JJZ116" s="853"/>
      <c r="JKA116" s="853"/>
      <c r="JKB116" s="964"/>
      <c r="JKC116" s="845"/>
      <c r="JKD116" s="853"/>
      <c r="JKE116" s="853"/>
      <c r="JKF116" s="964"/>
      <c r="JKG116" s="845"/>
      <c r="JKH116" s="853"/>
      <c r="JKI116" s="853"/>
      <c r="JKJ116" s="964"/>
      <c r="JKK116" s="845"/>
      <c r="JKL116" s="853"/>
      <c r="JKM116" s="853"/>
      <c r="JKN116" s="964"/>
      <c r="JKO116" s="845"/>
      <c r="JKP116" s="853"/>
      <c r="JKQ116" s="853"/>
      <c r="JKR116" s="964"/>
      <c r="JKS116" s="845"/>
      <c r="JKT116" s="853"/>
      <c r="JKU116" s="853"/>
      <c r="JKV116" s="964"/>
      <c r="JKW116" s="845"/>
      <c r="JKX116" s="853"/>
      <c r="JKY116" s="853"/>
      <c r="JKZ116" s="964"/>
      <c r="JLA116" s="845"/>
      <c r="JLB116" s="853"/>
      <c r="JLC116" s="853"/>
      <c r="JLD116" s="964"/>
      <c r="JLE116" s="845"/>
      <c r="JLF116" s="853"/>
      <c r="JLG116" s="853"/>
      <c r="JLH116" s="964"/>
      <c r="JLI116" s="845"/>
      <c r="JLJ116" s="853"/>
      <c r="JLK116" s="853"/>
      <c r="JLL116" s="964"/>
      <c r="JLM116" s="845"/>
      <c r="JLN116" s="853"/>
      <c r="JLO116" s="853"/>
      <c r="JLP116" s="964"/>
      <c r="JLQ116" s="845"/>
      <c r="JLR116" s="853"/>
      <c r="JLS116" s="853"/>
      <c r="JLT116" s="964"/>
      <c r="JLU116" s="845"/>
      <c r="JLV116" s="853"/>
      <c r="JLW116" s="853"/>
      <c r="JLX116" s="964"/>
      <c r="JLY116" s="845"/>
      <c r="JLZ116" s="853"/>
      <c r="JMA116" s="853"/>
      <c r="JMB116" s="964"/>
      <c r="JMC116" s="845"/>
      <c r="JMD116" s="853"/>
      <c r="JME116" s="853"/>
      <c r="JMF116" s="964"/>
      <c r="JMG116" s="845"/>
      <c r="JMH116" s="853"/>
      <c r="JMI116" s="853"/>
      <c r="JMJ116" s="964"/>
      <c r="JMK116" s="845"/>
      <c r="JML116" s="853"/>
      <c r="JMM116" s="853"/>
      <c r="JMN116" s="964"/>
      <c r="JMO116" s="845"/>
      <c r="JMP116" s="853"/>
      <c r="JMQ116" s="853"/>
      <c r="JMR116" s="964"/>
      <c r="JMS116" s="845"/>
      <c r="JMT116" s="853"/>
      <c r="JMU116" s="853"/>
      <c r="JMV116" s="964"/>
      <c r="JMW116" s="845"/>
      <c r="JMX116" s="853"/>
      <c r="JMY116" s="853"/>
      <c r="JMZ116" s="964"/>
      <c r="JNA116" s="845"/>
      <c r="JNB116" s="853"/>
      <c r="JNC116" s="853"/>
      <c r="JND116" s="964"/>
      <c r="JNE116" s="845"/>
      <c r="JNF116" s="853"/>
      <c r="JNG116" s="853"/>
      <c r="JNH116" s="964"/>
      <c r="JNI116" s="845"/>
      <c r="JNJ116" s="853"/>
      <c r="JNK116" s="853"/>
      <c r="JNL116" s="964"/>
      <c r="JNM116" s="845"/>
      <c r="JNN116" s="853"/>
      <c r="JNO116" s="853"/>
      <c r="JNP116" s="964"/>
      <c r="JNQ116" s="845"/>
      <c r="JNR116" s="853"/>
      <c r="JNS116" s="853"/>
      <c r="JNT116" s="964"/>
      <c r="JNU116" s="845"/>
      <c r="JNV116" s="853"/>
      <c r="JNW116" s="853"/>
      <c r="JNX116" s="964"/>
      <c r="JNY116" s="845"/>
      <c r="JNZ116" s="853"/>
      <c r="JOA116" s="853"/>
      <c r="JOB116" s="964"/>
      <c r="JOC116" s="845"/>
      <c r="JOD116" s="853"/>
      <c r="JOE116" s="853"/>
      <c r="JOF116" s="964"/>
      <c r="JOG116" s="845"/>
      <c r="JOH116" s="853"/>
      <c r="JOI116" s="853"/>
      <c r="JOJ116" s="964"/>
      <c r="JOK116" s="845"/>
      <c r="JOL116" s="853"/>
      <c r="JOM116" s="853"/>
      <c r="JON116" s="964"/>
      <c r="JOO116" s="845"/>
      <c r="JOP116" s="853"/>
      <c r="JOQ116" s="853"/>
      <c r="JOR116" s="964"/>
      <c r="JOS116" s="845"/>
      <c r="JOT116" s="853"/>
      <c r="JOU116" s="853"/>
      <c r="JOV116" s="964"/>
      <c r="JOW116" s="845"/>
      <c r="JOX116" s="853"/>
      <c r="JOY116" s="853"/>
      <c r="JOZ116" s="964"/>
      <c r="JPA116" s="845"/>
      <c r="JPB116" s="853"/>
      <c r="JPC116" s="853"/>
      <c r="JPD116" s="964"/>
      <c r="JPE116" s="845"/>
      <c r="JPF116" s="853"/>
      <c r="JPG116" s="853"/>
      <c r="JPH116" s="964"/>
      <c r="JPI116" s="845"/>
      <c r="JPJ116" s="853"/>
      <c r="JPK116" s="853"/>
      <c r="JPL116" s="964"/>
      <c r="JPM116" s="845"/>
      <c r="JPN116" s="853"/>
      <c r="JPO116" s="853"/>
      <c r="JPP116" s="964"/>
      <c r="JPQ116" s="845"/>
      <c r="JPR116" s="853"/>
      <c r="JPS116" s="853"/>
      <c r="JPT116" s="964"/>
      <c r="JPU116" s="845"/>
      <c r="JPV116" s="853"/>
      <c r="JPW116" s="853"/>
      <c r="JPX116" s="964"/>
      <c r="JPY116" s="845"/>
      <c r="JPZ116" s="853"/>
      <c r="JQA116" s="853"/>
      <c r="JQB116" s="964"/>
      <c r="JQC116" s="845"/>
      <c r="JQD116" s="853"/>
      <c r="JQE116" s="853"/>
      <c r="JQF116" s="964"/>
      <c r="JQG116" s="845"/>
      <c r="JQH116" s="853"/>
      <c r="JQI116" s="853"/>
      <c r="JQJ116" s="964"/>
      <c r="JQK116" s="845"/>
      <c r="JQL116" s="853"/>
      <c r="JQM116" s="853"/>
      <c r="JQN116" s="964"/>
      <c r="JQO116" s="845"/>
      <c r="JQP116" s="853"/>
      <c r="JQQ116" s="853"/>
      <c r="JQR116" s="964"/>
      <c r="JQS116" s="845"/>
      <c r="JQT116" s="853"/>
      <c r="JQU116" s="853"/>
      <c r="JQV116" s="964"/>
      <c r="JQW116" s="845"/>
      <c r="JQX116" s="853"/>
      <c r="JQY116" s="853"/>
      <c r="JQZ116" s="964"/>
      <c r="JRA116" s="845"/>
      <c r="JRB116" s="853"/>
      <c r="JRC116" s="853"/>
      <c r="JRD116" s="964"/>
      <c r="JRE116" s="845"/>
      <c r="JRF116" s="853"/>
      <c r="JRG116" s="853"/>
      <c r="JRH116" s="964"/>
      <c r="JRI116" s="845"/>
      <c r="JRJ116" s="853"/>
      <c r="JRK116" s="853"/>
      <c r="JRL116" s="964"/>
      <c r="JRM116" s="845"/>
      <c r="JRN116" s="853"/>
      <c r="JRO116" s="853"/>
      <c r="JRP116" s="964"/>
      <c r="JRQ116" s="845"/>
      <c r="JRR116" s="853"/>
      <c r="JRS116" s="853"/>
      <c r="JRT116" s="964"/>
      <c r="JRU116" s="845"/>
      <c r="JRV116" s="853"/>
      <c r="JRW116" s="853"/>
      <c r="JRX116" s="964"/>
      <c r="JRY116" s="845"/>
      <c r="JRZ116" s="853"/>
      <c r="JSA116" s="853"/>
      <c r="JSB116" s="964"/>
      <c r="JSC116" s="845"/>
      <c r="JSD116" s="853"/>
      <c r="JSE116" s="853"/>
      <c r="JSF116" s="964"/>
      <c r="JSG116" s="845"/>
      <c r="JSH116" s="853"/>
      <c r="JSI116" s="853"/>
      <c r="JSJ116" s="964"/>
      <c r="JSK116" s="845"/>
      <c r="JSL116" s="853"/>
      <c r="JSM116" s="853"/>
      <c r="JSN116" s="964"/>
      <c r="JSO116" s="845"/>
      <c r="JSP116" s="853"/>
      <c r="JSQ116" s="853"/>
      <c r="JSR116" s="964"/>
      <c r="JSS116" s="845"/>
      <c r="JST116" s="853"/>
      <c r="JSU116" s="853"/>
      <c r="JSV116" s="964"/>
      <c r="JSW116" s="845"/>
      <c r="JSX116" s="853"/>
      <c r="JSY116" s="853"/>
      <c r="JSZ116" s="964"/>
      <c r="JTA116" s="845"/>
      <c r="JTB116" s="853"/>
      <c r="JTC116" s="853"/>
      <c r="JTD116" s="964"/>
      <c r="JTE116" s="845"/>
      <c r="JTF116" s="853"/>
      <c r="JTG116" s="853"/>
      <c r="JTH116" s="964"/>
      <c r="JTI116" s="845"/>
      <c r="JTJ116" s="853"/>
      <c r="JTK116" s="853"/>
      <c r="JTL116" s="964"/>
      <c r="JTM116" s="845"/>
      <c r="JTN116" s="853"/>
      <c r="JTO116" s="853"/>
      <c r="JTP116" s="964"/>
      <c r="JTQ116" s="845"/>
      <c r="JTR116" s="853"/>
      <c r="JTS116" s="853"/>
      <c r="JTT116" s="964"/>
      <c r="JTU116" s="845"/>
      <c r="JTV116" s="853"/>
      <c r="JTW116" s="853"/>
      <c r="JTX116" s="964"/>
      <c r="JTY116" s="845"/>
      <c r="JTZ116" s="853"/>
      <c r="JUA116" s="853"/>
      <c r="JUB116" s="964"/>
      <c r="JUC116" s="845"/>
      <c r="JUD116" s="853"/>
      <c r="JUE116" s="853"/>
      <c r="JUF116" s="964"/>
      <c r="JUG116" s="845"/>
      <c r="JUH116" s="853"/>
      <c r="JUI116" s="853"/>
      <c r="JUJ116" s="964"/>
      <c r="JUK116" s="845"/>
      <c r="JUL116" s="853"/>
      <c r="JUM116" s="853"/>
      <c r="JUN116" s="964"/>
      <c r="JUO116" s="845"/>
      <c r="JUP116" s="853"/>
      <c r="JUQ116" s="853"/>
      <c r="JUR116" s="964"/>
      <c r="JUS116" s="845"/>
      <c r="JUT116" s="853"/>
      <c r="JUU116" s="853"/>
      <c r="JUV116" s="964"/>
      <c r="JUW116" s="845"/>
      <c r="JUX116" s="853"/>
      <c r="JUY116" s="853"/>
      <c r="JUZ116" s="964"/>
      <c r="JVA116" s="845"/>
      <c r="JVB116" s="853"/>
      <c r="JVC116" s="853"/>
      <c r="JVD116" s="964"/>
      <c r="JVE116" s="845"/>
      <c r="JVF116" s="853"/>
      <c r="JVG116" s="853"/>
      <c r="JVH116" s="964"/>
      <c r="JVI116" s="845"/>
      <c r="JVJ116" s="853"/>
      <c r="JVK116" s="853"/>
      <c r="JVL116" s="964"/>
      <c r="JVM116" s="845"/>
      <c r="JVN116" s="853"/>
      <c r="JVO116" s="853"/>
      <c r="JVP116" s="964"/>
      <c r="JVQ116" s="845"/>
      <c r="JVR116" s="853"/>
      <c r="JVS116" s="853"/>
      <c r="JVT116" s="964"/>
      <c r="JVU116" s="845"/>
      <c r="JVV116" s="853"/>
      <c r="JVW116" s="853"/>
      <c r="JVX116" s="964"/>
      <c r="JVY116" s="845"/>
      <c r="JVZ116" s="853"/>
      <c r="JWA116" s="853"/>
      <c r="JWB116" s="964"/>
      <c r="JWC116" s="845"/>
      <c r="JWD116" s="853"/>
      <c r="JWE116" s="853"/>
      <c r="JWF116" s="964"/>
      <c r="JWG116" s="845"/>
      <c r="JWH116" s="853"/>
      <c r="JWI116" s="853"/>
      <c r="JWJ116" s="964"/>
      <c r="JWK116" s="845"/>
      <c r="JWL116" s="853"/>
      <c r="JWM116" s="853"/>
      <c r="JWN116" s="964"/>
      <c r="JWO116" s="845"/>
      <c r="JWP116" s="853"/>
      <c r="JWQ116" s="853"/>
      <c r="JWR116" s="964"/>
      <c r="JWS116" s="845"/>
      <c r="JWT116" s="853"/>
      <c r="JWU116" s="853"/>
      <c r="JWV116" s="964"/>
      <c r="JWW116" s="845"/>
      <c r="JWX116" s="853"/>
      <c r="JWY116" s="853"/>
      <c r="JWZ116" s="964"/>
      <c r="JXA116" s="845"/>
      <c r="JXB116" s="853"/>
      <c r="JXC116" s="853"/>
      <c r="JXD116" s="964"/>
      <c r="JXE116" s="845"/>
      <c r="JXF116" s="853"/>
      <c r="JXG116" s="853"/>
      <c r="JXH116" s="964"/>
      <c r="JXI116" s="845"/>
      <c r="JXJ116" s="853"/>
      <c r="JXK116" s="853"/>
      <c r="JXL116" s="964"/>
      <c r="JXM116" s="845"/>
      <c r="JXN116" s="853"/>
      <c r="JXO116" s="853"/>
      <c r="JXP116" s="964"/>
      <c r="JXQ116" s="845"/>
      <c r="JXR116" s="853"/>
      <c r="JXS116" s="853"/>
      <c r="JXT116" s="964"/>
      <c r="JXU116" s="845"/>
      <c r="JXV116" s="853"/>
      <c r="JXW116" s="853"/>
      <c r="JXX116" s="964"/>
      <c r="JXY116" s="845"/>
      <c r="JXZ116" s="853"/>
      <c r="JYA116" s="853"/>
      <c r="JYB116" s="964"/>
      <c r="JYC116" s="845"/>
      <c r="JYD116" s="853"/>
      <c r="JYE116" s="853"/>
      <c r="JYF116" s="964"/>
      <c r="JYG116" s="845"/>
      <c r="JYH116" s="853"/>
      <c r="JYI116" s="853"/>
      <c r="JYJ116" s="964"/>
      <c r="JYK116" s="845"/>
      <c r="JYL116" s="853"/>
      <c r="JYM116" s="853"/>
      <c r="JYN116" s="964"/>
      <c r="JYO116" s="845"/>
      <c r="JYP116" s="853"/>
      <c r="JYQ116" s="853"/>
      <c r="JYR116" s="964"/>
      <c r="JYS116" s="845"/>
      <c r="JYT116" s="853"/>
      <c r="JYU116" s="853"/>
      <c r="JYV116" s="964"/>
      <c r="JYW116" s="845"/>
      <c r="JYX116" s="853"/>
      <c r="JYY116" s="853"/>
      <c r="JYZ116" s="964"/>
      <c r="JZA116" s="845"/>
      <c r="JZB116" s="853"/>
      <c r="JZC116" s="853"/>
      <c r="JZD116" s="964"/>
      <c r="JZE116" s="845"/>
      <c r="JZF116" s="853"/>
      <c r="JZG116" s="853"/>
      <c r="JZH116" s="964"/>
      <c r="JZI116" s="845"/>
      <c r="JZJ116" s="853"/>
      <c r="JZK116" s="853"/>
      <c r="JZL116" s="964"/>
      <c r="JZM116" s="845"/>
      <c r="JZN116" s="853"/>
      <c r="JZO116" s="853"/>
      <c r="JZP116" s="964"/>
      <c r="JZQ116" s="845"/>
      <c r="JZR116" s="853"/>
      <c r="JZS116" s="853"/>
      <c r="JZT116" s="964"/>
      <c r="JZU116" s="845"/>
      <c r="JZV116" s="853"/>
      <c r="JZW116" s="853"/>
      <c r="JZX116" s="964"/>
      <c r="JZY116" s="845"/>
      <c r="JZZ116" s="853"/>
      <c r="KAA116" s="853"/>
      <c r="KAB116" s="964"/>
      <c r="KAC116" s="845"/>
      <c r="KAD116" s="853"/>
      <c r="KAE116" s="853"/>
      <c r="KAF116" s="964"/>
      <c r="KAG116" s="845"/>
      <c r="KAH116" s="853"/>
      <c r="KAI116" s="853"/>
      <c r="KAJ116" s="964"/>
      <c r="KAK116" s="845"/>
      <c r="KAL116" s="853"/>
      <c r="KAM116" s="853"/>
      <c r="KAN116" s="964"/>
      <c r="KAO116" s="845"/>
      <c r="KAP116" s="853"/>
      <c r="KAQ116" s="853"/>
      <c r="KAR116" s="964"/>
      <c r="KAS116" s="845"/>
      <c r="KAT116" s="853"/>
      <c r="KAU116" s="853"/>
      <c r="KAV116" s="964"/>
      <c r="KAW116" s="845"/>
      <c r="KAX116" s="853"/>
      <c r="KAY116" s="853"/>
      <c r="KAZ116" s="964"/>
      <c r="KBA116" s="845"/>
      <c r="KBB116" s="853"/>
      <c r="KBC116" s="853"/>
      <c r="KBD116" s="964"/>
      <c r="KBE116" s="845"/>
      <c r="KBF116" s="853"/>
      <c r="KBG116" s="853"/>
      <c r="KBH116" s="964"/>
      <c r="KBI116" s="845"/>
      <c r="KBJ116" s="853"/>
      <c r="KBK116" s="853"/>
      <c r="KBL116" s="964"/>
      <c r="KBM116" s="845"/>
      <c r="KBN116" s="853"/>
      <c r="KBO116" s="853"/>
      <c r="KBP116" s="964"/>
      <c r="KBQ116" s="845"/>
      <c r="KBR116" s="853"/>
      <c r="KBS116" s="853"/>
      <c r="KBT116" s="964"/>
      <c r="KBU116" s="845"/>
      <c r="KBV116" s="853"/>
      <c r="KBW116" s="853"/>
      <c r="KBX116" s="964"/>
      <c r="KBY116" s="845"/>
      <c r="KBZ116" s="853"/>
      <c r="KCA116" s="853"/>
      <c r="KCB116" s="964"/>
      <c r="KCC116" s="845"/>
      <c r="KCD116" s="853"/>
      <c r="KCE116" s="853"/>
      <c r="KCF116" s="964"/>
      <c r="KCG116" s="845"/>
      <c r="KCH116" s="853"/>
      <c r="KCI116" s="853"/>
      <c r="KCJ116" s="964"/>
      <c r="KCK116" s="845"/>
      <c r="KCL116" s="853"/>
      <c r="KCM116" s="853"/>
      <c r="KCN116" s="964"/>
      <c r="KCO116" s="845"/>
      <c r="KCP116" s="853"/>
      <c r="KCQ116" s="853"/>
      <c r="KCR116" s="964"/>
      <c r="KCS116" s="845"/>
      <c r="KCT116" s="853"/>
      <c r="KCU116" s="853"/>
      <c r="KCV116" s="964"/>
      <c r="KCW116" s="845"/>
      <c r="KCX116" s="853"/>
      <c r="KCY116" s="853"/>
      <c r="KCZ116" s="964"/>
      <c r="KDA116" s="845"/>
      <c r="KDB116" s="853"/>
      <c r="KDC116" s="853"/>
      <c r="KDD116" s="964"/>
      <c r="KDE116" s="845"/>
      <c r="KDF116" s="853"/>
      <c r="KDG116" s="853"/>
      <c r="KDH116" s="964"/>
      <c r="KDI116" s="845"/>
      <c r="KDJ116" s="853"/>
      <c r="KDK116" s="853"/>
      <c r="KDL116" s="964"/>
      <c r="KDM116" s="845"/>
      <c r="KDN116" s="853"/>
      <c r="KDO116" s="853"/>
      <c r="KDP116" s="964"/>
      <c r="KDQ116" s="845"/>
      <c r="KDR116" s="853"/>
      <c r="KDS116" s="853"/>
      <c r="KDT116" s="964"/>
      <c r="KDU116" s="845"/>
      <c r="KDV116" s="853"/>
      <c r="KDW116" s="853"/>
      <c r="KDX116" s="964"/>
      <c r="KDY116" s="845"/>
      <c r="KDZ116" s="853"/>
      <c r="KEA116" s="853"/>
      <c r="KEB116" s="964"/>
      <c r="KEC116" s="845"/>
      <c r="KED116" s="853"/>
      <c r="KEE116" s="853"/>
      <c r="KEF116" s="964"/>
      <c r="KEG116" s="845"/>
      <c r="KEH116" s="853"/>
      <c r="KEI116" s="853"/>
      <c r="KEJ116" s="964"/>
      <c r="KEK116" s="845"/>
      <c r="KEL116" s="853"/>
      <c r="KEM116" s="853"/>
      <c r="KEN116" s="964"/>
      <c r="KEO116" s="845"/>
      <c r="KEP116" s="853"/>
      <c r="KEQ116" s="853"/>
      <c r="KER116" s="964"/>
      <c r="KES116" s="845"/>
      <c r="KET116" s="853"/>
      <c r="KEU116" s="853"/>
      <c r="KEV116" s="964"/>
      <c r="KEW116" s="845"/>
      <c r="KEX116" s="853"/>
      <c r="KEY116" s="853"/>
      <c r="KEZ116" s="964"/>
      <c r="KFA116" s="845"/>
      <c r="KFB116" s="853"/>
      <c r="KFC116" s="853"/>
      <c r="KFD116" s="964"/>
      <c r="KFE116" s="845"/>
      <c r="KFF116" s="853"/>
      <c r="KFG116" s="853"/>
      <c r="KFH116" s="964"/>
      <c r="KFI116" s="845"/>
      <c r="KFJ116" s="853"/>
      <c r="KFK116" s="853"/>
      <c r="KFL116" s="964"/>
      <c r="KFM116" s="845"/>
      <c r="KFN116" s="853"/>
      <c r="KFO116" s="853"/>
      <c r="KFP116" s="964"/>
      <c r="KFQ116" s="845"/>
      <c r="KFR116" s="853"/>
      <c r="KFS116" s="853"/>
      <c r="KFT116" s="964"/>
      <c r="KFU116" s="845"/>
      <c r="KFV116" s="853"/>
      <c r="KFW116" s="853"/>
      <c r="KFX116" s="964"/>
      <c r="KFY116" s="845"/>
      <c r="KFZ116" s="853"/>
      <c r="KGA116" s="853"/>
      <c r="KGB116" s="964"/>
      <c r="KGC116" s="845"/>
      <c r="KGD116" s="853"/>
      <c r="KGE116" s="853"/>
      <c r="KGF116" s="964"/>
      <c r="KGG116" s="845"/>
      <c r="KGH116" s="853"/>
      <c r="KGI116" s="853"/>
      <c r="KGJ116" s="964"/>
      <c r="KGK116" s="845"/>
      <c r="KGL116" s="853"/>
      <c r="KGM116" s="853"/>
      <c r="KGN116" s="964"/>
      <c r="KGO116" s="845"/>
      <c r="KGP116" s="853"/>
      <c r="KGQ116" s="853"/>
      <c r="KGR116" s="964"/>
      <c r="KGS116" s="845"/>
      <c r="KGT116" s="853"/>
      <c r="KGU116" s="853"/>
      <c r="KGV116" s="964"/>
      <c r="KGW116" s="845"/>
      <c r="KGX116" s="853"/>
      <c r="KGY116" s="853"/>
      <c r="KGZ116" s="964"/>
      <c r="KHA116" s="845"/>
      <c r="KHB116" s="853"/>
      <c r="KHC116" s="853"/>
      <c r="KHD116" s="964"/>
      <c r="KHE116" s="845"/>
      <c r="KHF116" s="853"/>
      <c r="KHG116" s="853"/>
      <c r="KHH116" s="964"/>
      <c r="KHI116" s="845"/>
      <c r="KHJ116" s="853"/>
      <c r="KHK116" s="853"/>
      <c r="KHL116" s="964"/>
      <c r="KHM116" s="845"/>
      <c r="KHN116" s="853"/>
      <c r="KHO116" s="853"/>
      <c r="KHP116" s="964"/>
      <c r="KHQ116" s="845"/>
      <c r="KHR116" s="853"/>
      <c r="KHS116" s="853"/>
      <c r="KHT116" s="964"/>
      <c r="KHU116" s="845"/>
      <c r="KHV116" s="853"/>
      <c r="KHW116" s="853"/>
      <c r="KHX116" s="964"/>
      <c r="KHY116" s="845"/>
      <c r="KHZ116" s="853"/>
      <c r="KIA116" s="853"/>
      <c r="KIB116" s="964"/>
      <c r="KIC116" s="845"/>
      <c r="KID116" s="853"/>
      <c r="KIE116" s="853"/>
      <c r="KIF116" s="964"/>
      <c r="KIG116" s="845"/>
      <c r="KIH116" s="853"/>
      <c r="KII116" s="853"/>
      <c r="KIJ116" s="964"/>
      <c r="KIK116" s="845"/>
      <c r="KIL116" s="853"/>
      <c r="KIM116" s="853"/>
      <c r="KIN116" s="964"/>
      <c r="KIO116" s="845"/>
      <c r="KIP116" s="853"/>
      <c r="KIQ116" s="853"/>
      <c r="KIR116" s="964"/>
      <c r="KIS116" s="845"/>
      <c r="KIT116" s="853"/>
      <c r="KIU116" s="853"/>
      <c r="KIV116" s="964"/>
      <c r="KIW116" s="845"/>
      <c r="KIX116" s="853"/>
      <c r="KIY116" s="853"/>
      <c r="KIZ116" s="964"/>
      <c r="KJA116" s="845"/>
      <c r="KJB116" s="853"/>
      <c r="KJC116" s="853"/>
      <c r="KJD116" s="964"/>
      <c r="KJE116" s="845"/>
      <c r="KJF116" s="853"/>
      <c r="KJG116" s="853"/>
      <c r="KJH116" s="964"/>
      <c r="KJI116" s="845"/>
      <c r="KJJ116" s="853"/>
      <c r="KJK116" s="853"/>
      <c r="KJL116" s="964"/>
      <c r="KJM116" s="845"/>
      <c r="KJN116" s="853"/>
      <c r="KJO116" s="853"/>
      <c r="KJP116" s="964"/>
      <c r="KJQ116" s="845"/>
      <c r="KJR116" s="853"/>
      <c r="KJS116" s="853"/>
      <c r="KJT116" s="964"/>
      <c r="KJU116" s="845"/>
      <c r="KJV116" s="853"/>
      <c r="KJW116" s="853"/>
      <c r="KJX116" s="964"/>
      <c r="KJY116" s="845"/>
      <c r="KJZ116" s="853"/>
      <c r="KKA116" s="853"/>
      <c r="KKB116" s="964"/>
      <c r="KKC116" s="845"/>
      <c r="KKD116" s="853"/>
      <c r="KKE116" s="853"/>
      <c r="KKF116" s="964"/>
      <c r="KKG116" s="845"/>
      <c r="KKH116" s="853"/>
      <c r="KKI116" s="853"/>
      <c r="KKJ116" s="964"/>
      <c r="KKK116" s="845"/>
      <c r="KKL116" s="853"/>
      <c r="KKM116" s="853"/>
      <c r="KKN116" s="964"/>
      <c r="KKO116" s="845"/>
      <c r="KKP116" s="853"/>
      <c r="KKQ116" s="853"/>
      <c r="KKR116" s="964"/>
      <c r="KKS116" s="845"/>
      <c r="KKT116" s="853"/>
      <c r="KKU116" s="853"/>
      <c r="KKV116" s="964"/>
      <c r="KKW116" s="845"/>
      <c r="KKX116" s="853"/>
      <c r="KKY116" s="853"/>
      <c r="KKZ116" s="964"/>
      <c r="KLA116" s="845"/>
      <c r="KLB116" s="853"/>
      <c r="KLC116" s="853"/>
      <c r="KLD116" s="964"/>
      <c r="KLE116" s="845"/>
      <c r="KLF116" s="853"/>
      <c r="KLG116" s="853"/>
      <c r="KLH116" s="964"/>
      <c r="KLI116" s="845"/>
      <c r="KLJ116" s="853"/>
      <c r="KLK116" s="853"/>
      <c r="KLL116" s="964"/>
      <c r="KLM116" s="845"/>
      <c r="KLN116" s="853"/>
      <c r="KLO116" s="853"/>
      <c r="KLP116" s="964"/>
      <c r="KLQ116" s="845"/>
      <c r="KLR116" s="853"/>
      <c r="KLS116" s="853"/>
      <c r="KLT116" s="964"/>
      <c r="KLU116" s="845"/>
      <c r="KLV116" s="853"/>
      <c r="KLW116" s="853"/>
      <c r="KLX116" s="964"/>
      <c r="KLY116" s="845"/>
      <c r="KLZ116" s="853"/>
      <c r="KMA116" s="853"/>
      <c r="KMB116" s="964"/>
      <c r="KMC116" s="845"/>
      <c r="KMD116" s="853"/>
      <c r="KME116" s="853"/>
      <c r="KMF116" s="964"/>
      <c r="KMG116" s="845"/>
      <c r="KMH116" s="853"/>
      <c r="KMI116" s="853"/>
      <c r="KMJ116" s="964"/>
      <c r="KMK116" s="845"/>
      <c r="KML116" s="853"/>
      <c r="KMM116" s="853"/>
      <c r="KMN116" s="964"/>
      <c r="KMO116" s="845"/>
      <c r="KMP116" s="853"/>
      <c r="KMQ116" s="853"/>
      <c r="KMR116" s="964"/>
      <c r="KMS116" s="845"/>
      <c r="KMT116" s="853"/>
      <c r="KMU116" s="853"/>
      <c r="KMV116" s="964"/>
      <c r="KMW116" s="845"/>
      <c r="KMX116" s="853"/>
      <c r="KMY116" s="853"/>
      <c r="KMZ116" s="964"/>
      <c r="KNA116" s="845"/>
      <c r="KNB116" s="853"/>
      <c r="KNC116" s="853"/>
      <c r="KND116" s="964"/>
      <c r="KNE116" s="845"/>
      <c r="KNF116" s="853"/>
      <c r="KNG116" s="853"/>
      <c r="KNH116" s="964"/>
      <c r="KNI116" s="845"/>
      <c r="KNJ116" s="853"/>
      <c r="KNK116" s="853"/>
      <c r="KNL116" s="964"/>
      <c r="KNM116" s="845"/>
      <c r="KNN116" s="853"/>
      <c r="KNO116" s="853"/>
      <c r="KNP116" s="964"/>
      <c r="KNQ116" s="845"/>
      <c r="KNR116" s="853"/>
      <c r="KNS116" s="853"/>
      <c r="KNT116" s="964"/>
      <c r="KNU116" s="845"/>
      <c r="KNV116" s="853"/>
      <c r="KNW116" s="853"/>
      <c r="KNX116" s="964"/>
      <c r="KNY116" s="845"/>
      <c r="KNZ116" s="853"/>
      <c r="KOA116" s="853"/>
      <c r="KOB116" s="964"/>
      <c r="KOC116" s="845"/>
      <c r="KOD116" s="853"/>
      <c r="KOE116" s="853"/>
      <c r="KOF116" s="964"/>
      <c r="KOG116" s="845"/>
      <c r="KOH116" s="853"/>
      <c r="KOI116" s="853"/>
      <c r="KOJ116" s="964"/>
      <c r="KOK116" s="845"/>
      <c r="KOL116" s="853"/>
      <c r="KOM116" s="853"/>
      <c r="KON116" s="964"/>
      <c r="KOO116" s="845"/>
      <c r="KOP116" s="853"/>
      <c r="KOQ116" s="853"/>
      <c r="KOR116" s="964"/>
      <c r="KOS116" s="845"/>
      <c r="KOT116" s="853"/>
      <c r="KOU116" s="853"/>
      <c r="KOV116" s="964"/>
      <c r="KOW116" s="845"/>
      <c r="KOX116" s="853"/>
      <c r="KOY116" s="853"/>
      <c r="KOZ116" s="964"/>
      <c r="KPA116" s="845"/>
      <c r="KPB116" s="853"/>
      <c r="KPC116" s="853"/>
      <c r="KPD116" s="964"/>
      <c r="KPE116" s="845"/>
      <c r="KPF116" s="853"/>
      <c r="KPG116" s="853"/>
      <c r="KPH116" s="964"/>
      <c r="KPI116" s="845"/>
      <c r="KPJ116" s="853"/>
      <c r="KPK116" s="853"/>
      <c r="KPL116" s="964"/>
      <c r="KPM116" s="845"/>
      <c r="KPN116" s="853"/>
      <c r="KPO116" s="853"/>
      <c r="KPP116" s="964"/>
      <c r="KPQ116" s="845"/>
      <c r="KPR116" s="853"/>
      <c r="KPS116" s="853"/>
      <c r="KPT116" s="964"/>
      <c r="KPU116" s="845"/>
      <c r="KPV116" s="853"/>
      <c r="KPW116" s="853"/>
      <c r="KPX116" s="964"/>
      <c r="KPY116" s="845"/>
      <c r="KPZ116" s="853"/>
      <c r="KQA116" s="853"/>
      <c r="KQB116" s="964"/>
      <c r="KQC116" s="845"/>
      <c r="KQD116" s="853"/>
      <c r="KQE116" s="853"/>
      <c r="KQF116" s="964"/>
      <c r="KQG116" s="845"/>
      <c r="KQH116" s="853"/>
      <c r="KQI116" s="853"/>
      <c r="KQJ116" s="964"/>
      <c r="KQK116" s="845"/>
      <c r="KQL116" s="853"/>
      <c r="KQM116" s="853"/>
      <c r="KQN116" s="964"/>
      <c r="KQO116" s="845"/>
      <c r="KQP116" s="853"/>
      <c r="KQQ116" s="853"/>
      <c r="KQR116" s="964"/>
      <c r="KQS116" s="845"/>
      <c r="KQT116" s="853"/>
      <c r="KQU116" s="853"/>
      <c r="KQV116" s="964"/>
      <c r="KQW116" s="845"/>
      <c r="KQX116" s="853"/>
      <c r="KQY116" s="853"/>
      <c r="KQZ116" s="964"/>
      <c r="KRA116" s="845"/>
      <c r="KRB116" s="853"/>
      <c r="KRC116" s="853"/>
      <c r="KRD116" s="964"/>
      <c r="KRE116" s="845"/>
      <c r="KRF116" s="853"/>
      <c r="KRG116" s="853"/>
      <c r="KRH116" s="964"/>
      <c r="KRI116" s="845"/>
      <c r="KRJ116" s="853"/>
      <c r="KRK116" s="853"/>
      <c r="KRL116" s="964"/>
      <c r="KRM116" s="845"/>
      <c r="KRN116" s="853"/>
      <c r="KRO116" s="853"/>
      <c r="KRP116" s="964"/>
      <c r="KRQ116" s="845"/>
      <c r="KRR116" s="853"/>
      <c r="KRS116" s="853"/>
      <c r="KRT116" s="964"/>
      <c r="KRU116" s="845"/>
      <c r="KRV116" s="853"/>
      <c r="KRW116" s="853"/>
      <c r="KRX116" s="964"/>
      <c r="KRY116" s="845"/>
      <c r="KRZ116" s="853"/>
      <c r="KSA116" s="853"/>
      <c r="KSB116" s="964"/>
      <c r="KSC116" s="845"/>
      <c r="KSD116" s="853"/>
      <c r="KSE116" s="853"/>
      <c r="KSF116" s="964"/>
      <c r="KSG116" s="845"/>
      <c r="KSH116" s="853"/>
      <c r="KSI116" s="853"/>
      <c r="KSJ116" s="964"/>
      <c r="KSK116" s="845"/>
      <c r="KSL116" s="853"/>
      <c r="KSM116" s="853"/>
      <c r="KSN116" s="964"/>
      <c r="KSO116" s="845"/>
      <c r="KSP116" s="853"/>
      <c r="KSQ116" s="853"/>
      <c r="KSR116" s="964"/>
      <c r="KSS116" s="845"/>
      <c r="KST116" s="853"/>
      <c r="KSU116" s="853"/>
      <c r="KSV116" s="964"/>
      <c r="KSW116" s="845"/>
      <c r="KSX116" s="853"/>
      <c r="KSY116" s="853"/>
      <c r="KSZ116" s="964"/>
      <c r="KTA116" s="845"/>
      <c r="KTB116" s="853"/>
      <c r="KTC116" s="853"/>
      <c r="KTD116" s="964"/>
      <c r="KTE116" s="845"/>
      <c r="KTF116" s="853"/>
      <c r="KTG116" s="853"/>
      <c r="KTH116" s="964"/>
      <c r="KTI116" s="845"/>
      <c r="KTJ116" s="853"/>
      <c r="KTK116" s="853"/>
      <c r="KTL116" s="964"/>
      <c r="KTM116" s="845"/>
      <c r="KTN116" s="853"/>
      <c r="KTO116" s="853"/>
      <c r="KTP116" s="964"/>
      <c r="KTQ116" s="845"/>
      <c r="KTR116" s="853"/>
      <c r="KTS116" s="853"/>
      <c r="KTT116" s="964"/>
      <c r="KTU116" s="845"/>
      <c r="KTV116" s="853"/>
      <c r="KTW116" s="853"/>
      <c r="KTX116" s="964"/>
      <c r="KTY116" s="845"/>
      <c r="KTZ116" s="853"/>
      <c r="KUA116" s="853"/>
      <c r="KUB116" s="964"/>
      <c r="KUC116" s="845"/>
      <c r="KUD116" s="853"/>
      <c r="KUE116" s="853"/>
      <c r="KUF116" s="964"/>
      <c r="KUG116" s="845"/>
      <c r="KUH116" s="853"/>
      <c r="KUI116" s="853"/>
      <c r="KUJ116" s="964"/>
      <c r="KUK116" s="845"/>
      <c r="KUL116" s="853"/>
      <c r="KUM116" s="853"/>
      <c r="KUN116" s="964"/>
      <c r="KUO116" s="845"/>
      <c r="KUP116" s="853"/>
      <c r="KUQ116" s="853"/>
      <c r="KUR116" s="964"/>
      <c r="KUS116" s="845"/>
      <c r="KUT116" s="853"/>
      <c r="KUU116" s="853"/>
      <c r="KUV116" s="964"/>
      <c r="KUW116" s="845"/>
      <c r="KUX116" s="853"/>
      <c r="KUY116" s="853"/>
      <c r="KUZ116" s="964"/>
      <c r="KVA116" s="845"/>
      <c r="KVB116" s="853"/>
      <c r="KVC116" s="853"/>
      <c r="KVD116" s="964"/>
      <c r="KVE116" s="845"/>
      <c r="KVF116" s="853"/>
      <c r="KVG116" s="853"/>
      <c r="KVH116" s="964"/>
      <c r="KVI116" s="845"/>
      <c r="KVJ116" s="853"/>
      <c r="KVK116" s="853"/>
      <c r="KVL116" s="964"/>
      <c r="KVM116" s="845"/>
      <c r="KVN116" s="853"/>
      <c r="KVO116" s="853"/>
      <c r="KVP116" s="964"/>
      <c r="KVQ116" s="845"/>
      <c r="KVR116" s="853"/>
      <c r="KVS116" s="853"/>
      <c r="KVT116" s="964"/>
      <c r="KVU116" s="845"/>
      <c r="KVV116" s="853"/>
      <c r="KVW116" s="853"/>
      <c r="KVX116" s="964"/>
      <c r="KVY116" s="845"/>
      <c r="KVZ116" s="853"/>
      <c r="KWA116" s="853"/>
      <c r="KWB116" s="964"/>
      <c r="KWC116" s="845"/>
      <c r="KWD116" s="853"/>
      <c r="KWE116" s="853"/>
      <c r="KWF116" s="964"/>
      <c r="KWG116" s="845"/>
      <c r="KWH116" s="853"/>
      <c r="KWI116" s="853"/>
      <c r="KWJ116" s="964"/>
      <c r="KWK116" s="845"/>
      <c r="KWL116" s="853"/>
      <c r="KWM116" s="853"/>
      <c r="KWN116" s="964"/>
      <c r="KWO116" s="845"/>
      <c r="KWP116" s="853"/>
      <c r="KWQ116" s="853"/>
      <c r="KWR116" s="964"/>
      <c r="KWS116" s="845"/>
      <c r="KWT116" s="853"/>
      <c r="KWU116" s="853"/>
      <c r="KWV116" s="964"/>
      <c r="KWW116" s="845"/>
      <c r="KWX116" s="853"/>
      <c r="KWY116" s="853"/>
      <c r="KWZ116" s="964"/>
      <c r="KXA116" s="845"/>
      <c r="KXB116" s="853"/>
      <c r="KXC116" s="853"/>
      <c r="KXD116" s="964"/>
      <c r="KXE116" s="845"/>
      <c r="KXF116" s="853"/>
      <c r="KXG116" s="853"/>
      <c r="KXH116" s="964"/>
      <c r="KXI116" s="845"/>
      <c r="KXJ116" s="853"/>
      <c r="KXK116" s="853"/>
      <c r="KXL116" s="964"/>
      <c r="KXM116" s="845"/>
      <c r="KXN116" s="853"/>
      <c r="KXO116" s="853"/>
      <c r="KXP116" s="964"/>
      <c r="KXQ116" s="845"/>
      <c r="KXR116" s="853"/>
      <c r="KXS116" s="853"/>
      <c r="KXT116" s="964"/>
      <c r="KXU116" s="845"/>
      <c r="KXV116" s="853"/>
      <c r="KXW116" s="853"/>
      <c r="KXX116" s="964"/>
      <c r="KXY116" s="845"/>
      <c r="KXZ116" s="853"/>
      <c r="KYA116" s="853"/>
      <c r="KYB116" s="964"/>
      <c r="KYC116" s="845"/>
      <c r="KYD116" s="853"/>
      <c r="KYE116" s="853"/>
      <c r="KYF116" s="964"/>
      <c r="KYG116" s="845"/>
      <c r="KYH116" s="853"/>
      <c r="KYI116" s="853"/>
      <c r="KYJ116" s="964"/>
      <c r="KYK116" s="845"/>
      <c r="KYL116" s="853"/>
      <c r="KYM116" s="853"/>
      <c r="KYN116" s="964"/>
      <c r="KYO116" s="845"/>
      <c r="KYP116" s="853"/>
      <c r="KYQ116" s="853"/>
      <c r="KYR116" s="964"/>
      <c r="KYS116" s="845"/>
      <c r="KYT116" s="853"/>
      <c r="KYU116" s="853"/>
      <c r="KYV116" s="964"/>
      <c r="KYW116" s="845"/>
      <c r="KYX116" s="853"/>
      <c r="KYY116" s="853"/>
      <c r="KYZ116" s="964"/>
      <c r="KZA116" s="845"/>
      <c r="KZB116" s="853"/>
      <c r="KZC116" s="853"/>
      <c r="KZD116" s="964"/>
      <c r="KZE116" s="845"/>
      <c r="KZF116" s="853"/>
      <c r="KZG116" s="853"/>
      <c r="KZH116" s="964"/>
      <c r="KZI116" s="845"/>
      <c r="KZJ116" s="853"/>
      <c r="KZK116" s="853"/>
      <c r="KZL116" s="964"/>
      <c r="KZM116" s="845"/>
      <c r="KZN116" s="853"/>
      <c r="KZO116" s="853"/>
      <c r="KZP116" s="964"/>
      <c r="KZQ116" s="845"/>
      <c r="KZR116" s="853"/>
      <c r="KZS116" s="853"/>
      <c r="KZT116" s="964"/>
      <c r="KZU116" s="845"/>
      <c r="KZV116" s="853"/>
      <c r="KZW116" s="853"/>
      <c r="KZX116" s="964"/>
      <c r="KZY116" s="845"/>
      <c r="KZZ116" s="853"/>
      <c r="LAA116" s="853"/>
      <c r="LAB116" s="964"/>
      <c r="LAC116" s="845"/>
      <c r="LAD116" s="853"/>
      <c r="LAE116" s="853"/>
      <c r="LAF116" s="964"/>
      <c r="LAG116" s="845"/>
      <c r="LAH116" s="853"/>
      <c r="LAI116" s="853"/>
      <c r="LAJ116" s="964"/>
      <c r="LAK116" s="845"/>
      <c r="LAL116" s="853"/>
      <c r="LAM116" s="853"/>
      <c r="LAN116" s="964"/>
      <c r="LAO116" s="845"/>
      <c r="LAP116" s="853"/>
      <c r="LAQ116" s="853"/>
      <c r="LAR116" s="964"/>
      <c r="LAS116" s="845"/>
      <c r="LAT116" s="853"/>
      <c r="LAU116" s="853"/>
      <c r="LAV116" s="964"/>
      <c r="LAW116" s="845"/>
      <c r="LAX116" s="853"/>
      <c r="LAY116" s="853"/>
      <c r="LAZ116" s="964"/>
      <c r="LBA116" s="845"/>
      <c r="LBB116" s="853"/>
      <c r="LBC116" s="853"/>
      <c r="LBD116" s="964"/>
      <c r="LBE116" s="845"/>
      <c r="LBF116" s="853"/>
      <c r="LBG116" s="853"/>
      <c r="LBH116" s="964"/>
      <c r="LBI116" s="845"/>
      <c r="LBJ116" s="853"/>
      <c r="LBK116" s="853"/>
      <c r="LBL116" s="964"/>
      <c r="LBM116" s="845"/>
      <c r="LBN116" s="853"/>
      <c r="LBO116" s="853"/>
      <c r="LBP116" s="964"/>
      <c r="LBQ116" s="845"/>
      <c r="LBR116" s="853"/>
      <c r="LBS116" s="853"/>
      <c r="LBT116" s="964"/>
      <c r="LBU116" s="845"/>
      <c r="LBV116" s="853"/>
      <c r="LBW116" s="853"/>
      <c r="LBX116" s="964"/>
      <c r="LBY116" s="845"/>
      <c r="LBZ116" s="853"/>
      <c r="LCA116" s="853"/>
      <c r="LCB116" s="964"/>
      <c r="LCC116" s="845"/>
      <c r="LCD116" s="853"/>
      <c r="LCE116" s="853"/>
      <c r="LCF116" s="964"/>
      <c r="LCG116" s="845"/>
      <c r="LCH116" s="853"/>
      <c r="LCI116" s="853"/>
      <c r="LCJ116" s="964"/>
      <c r="LCK116" s="845"/>
      <c r="LCL116" s="853"/>
      <c r="LCM116" s="853"/>
      <c r="LCN116" s="964"/>
      <c r="LCO116" s="845"/>
      <c r="LCP116" s="853"/>
      <c r="LCQ116" s="853"/>
      <c r="LCR116" s="964"/>
      <c r="LCS116" s="845"/>
      <c r="LCT116" s="853"/>
      <c r="LCU116" s="853"/>
      <c r="LCV116" s="964"/>
      <c r="LCW116" s="845"/>
      <c r="LCX116" s="853"/>
      <c r="LCY116" s="853"/>
      <c r="LCZ116" s="964"/>
      <c r="LDA116" s="845"/>
      <c r="LDB116" s="853"/>
      <c r="LDC116" s="853"/>
      <c r="LDD116" s="964"/>
      <c r="LDE116" s="845"/>
      <c r="LDF116" s="853"/>
      <c r="LDG116" s="853"/>
      <c r="LDH116" s="964"/>
      <c r="LDI116" s="845"/>
      <c r="LDJ116" s="853"/>
      <c r="LDK116" s="853"/>
      <c r="LDL116" s="964"/>
      <c r="LDM116" s="845"/>
      <c r="LDN116" s="853"/>
      <c r="LDO116" s="853"/>
      <c r="LDP116" s="964"/>
      <c r="LDQ116" s="845"/>
      <c r="LDR116" s="853"/>
      <c r="LDS116" s="853"/>
      <c r="LDT116" s="964"/>
      <c r="LDU116" s="845"/>
      <c r="LDV116" s="853"/>
      <c r="LDW116" s="853"/>
      <c r="LDX116" s="964"/>
      <c r="LDY116" s="845"/>
      <c r="LDZ116" s="853"/>
      <c r="LEA116" s="853"/>
      <c r="LEB116" s="964"/>
      <c r="LEC116" s="845"/>
      <c r="LED116" s="853"/>
      <c r="LEE116" s="853"/>
      <c r="LEF116" s="964"/>
      <c r="LEG116" s="845"/>
      <c r="LEH116" s="853"/>
      <c r="LEI116" s="853"/>
      <c r="LEJ116" s="964"/>
      <c r="LEK116" s="845"/>
      <c r="LEL116" s="853"/>
      <c r="LEM116" s="853"/>
      <c r="LEN116" s="964"/>
      <c r="LEO116" s="845"/>
      <c r="LEP116" s="853"/>
      <c r="LEQ116" s="853"/>
      <c r="LER116" s="964"/>
      <c r="LES116" s="845"/>
      <c r="LET116" s="853"/>
      <c r="LEU116" s="853"/>
      <c r="LEV116" s="964"/>
      <c r="LEW116" s="845"/>
      <c r="LEX116" s="853"/>
      <c r="LEY116" s="853"/>
      <c r="LEZ116" s="964"/>
      <c r="LFA116" s="845"/>
      <c r="LFB116" s="853"/>
      <c r="LFC116" s="853"/>
      <c r="LFD116" s="964"/>
      <c r="LFE116" s="845"/>
      <c r="LFF116" s="853"/>
      <c r="LFG116" s="853"/>
      <c r="LFH116" s="964"/>
      <c r="LFI116" s="845"/>
      <c r="LFJ116" s="853"/>
      <c r="LFK116" s="853"/>
      <c r="LFL116" s="964"/>
      <c r="LFM116" s="845"/>
      <c r="LFN116" s="853"/>
      <c r="LFO116" s="853"/>
      <c r="LFP116" s="964"/>
      <c r="LFQ116" s="845"/>
      <c r="LFR116" s="853"/>
      <c r="LFS116" s="853"/>
      <c r="LFT116" s="964"/>
      <c r="LFU116" s="845"/>
      <c r="LFV116" s="853"/>
      <c r="LFW116" s="853"/>
      <c r="LFX116" s="964"/>
      <c r="LFY116" s="845"/>
      <c r="LFZ116" s="853"/>
      <c r="LGA116" s="853"/>
      <c r="LGB116" s="964"/>
      <c r="LGC116" s="845"/>
      <c r="LGD116" s="853"/>
      <c r="LGE116" s="853"/>
      <c r="LGF116" s="964"/>
      <c r="LGG116" s="845"/>
      <c r="LGH116" s="853"/>
      <c r="LGI116" s="853"/>
      <c r="LGJ116" s="964"/>
      <c r="LGK116" s="845"/>
      <c r="LGL116" s="853"/>
      <c r="LGM116" s="853"/>
      <c r="LGN116" s="964"/>
      <c r="LGO116" s="845"/>
      <c r="LGP116" s="853"/>
      <c r="LGQ116" s="853"/>
      <c r="LGR116" s="964"/>
      <c r="LGS116" s="845"/>
      <c r="LGT116" s="853"/>
      <c r="LGU116" s="853"/>
      <c r="LGV116" s="964"/>
      <c r="LGW116" s="845"/>
      <c r="LGX116" s="853"/>
      <c r="LGY116" s="853"/>
      <c r="LGZ116" s="964"/>
      <c r="LHA116" s="845"/>
      <c r="LHB116" s="853"/>
      <c r="LHC116" s="853"/>
      <c r="LHD116" s="964"/>
      <c r="LHE116" s="845"/>
      <c r="LHF116" s="853"/>
      <c r="LHG116" s="853"/>
      <c r="LHH116" s="964"/>
      <c r="LHI116" s="845"/>
      <c r="LHJ116" s="853"/>
      <c r="LHK116" s="853"/>
      <c r="LHL116" s="964"/>
      <c r="LHM116" s="845"/>
      <c r="LHN116" s="853"/>
      <c r="LHO116" s="853"/>
      <c r="LHP116" s="964"/>
      <c r="LHQ116" s="845"/>
      <c r="LHR116" s="853"/>
      <c r="LHS116" s="853"/>
      <c r="LHT116" s="964"/>
      <c r="LHU116" s="845"/>
      <c r="LHV116" s="853"/>
      <c r="LHW116" s="853"/>
      <c r="LHX116" s="964"/>
      <c r="LHY116" s="845"/>
      <c r="LHZ116" s="853"/>
      <c r="LIA116" s="853"/>
      <c r="LIB116" s="964"/>
      <c r="LIC116" s="845"/>
      <c r="LID116" s="853"/>
      <c r="LIE116" s="853"/>
      <c r="LIF116" s="964"/>
      <c r="LIG116" s="845"/>
      <c r="LIH116" s="853"/>
      <c r="LII116" s="853"/>
      <c r="LIJ116" s="964"/>
      <c r="LIK116" s="845"/>
      <c r="LIL116" s="853"/>
      <c r="LIM116" s="853"/>
      <c r="LIN116" s="964"/>
      <c r="LIO116" s="845"/>
      <c r="LIP116" s="853"/>
      <c r="LIQ116" s="853"/>
      <c r="LIR116" s="964"/>
      <c r="LIS116" s="845"/>
      <c r="LIT116" s="853"/>
      <c r="LIU116" s="853"/>
      <c r="LIV116" s="964"/>
      <c r="LIW116" s="845"/>
      <c r="LIX116" s="853"/>
      <c r="LIY116" s="853"/>
      <c r="LIZ116" s="964"/>
      <c r="LJA116" s="845"/>
      <c r="LJB116" s="853"/>
      <c r="LJC116" s="853"/>
      <c r="LJD116" s="964"/>
      <c r="LJE116" s="845"/>
      <c r="LJF116" s="853"/>
      <c r="LJG116" s="853"/>
      <c r="LJH116" s="964"/>
      <c r="LJI116" s="845"/>
      <c r="LJJ116" s="853"/>
      <c r="LJK116" s="853"/>
      <c r="LJL116" s="964"/>
      <c r="LJM116" s="845"/>
      <c r="LJN116" s="853"/>
      <c r="LJO116" s="853"/>
      <c r="LJP116" s="964"/>
      <c r="LJQ116" s="845"/>
      <c r="LJR116" s="853"/>
      <c r="LJS116" s="853"/>
      <c r="LJT116" s="964"/>
      <c r="LJU116" s="845"/>
      <c r="LJV116" s="853"/>
      <c r="LJW116" s="853"/>
      <c r="LJX116" s="964"/>
      <c r="LJY116" s="845"/>
      <c r="LJZ116" s="853"/>
      <c r="LKA116" s="853"/>
      <c r="LKB116" s="964"/>
      <c r="LKC116" s="845"/>
      <c r="LKD116" s="853"/>
      <c r="LKE116" s="853"/>
      <c r="LKF116" s="964"/>
      <c r="LKG116" s="845"/>
      <c r="LKH116" s="853"/>
      <c r="LKI116" s="853"/>
      <c r="LKJ116" s="964"/>
      <c r="LKK116" s="845"/>
      <c r="LKL116" s="853"/>
      <c r="LKM116" s="853"/>
      <c r="LKN116" s="964"/>
      <c r="LKO116" s="845"/>
      <c r="LKP116" s="853"/>
      <c r="LKQ116" s="853"/>
      <c r="LKR116" s="964"/>
      <c r="LKS116" s="845"/>
      <c r="LKT116" s="853"/>
      <c r="LKU116" s="853"/>
      <c r="LKV116" s="964"/>
      <c r="LKW116" s="845"/>
      <c r="LKX116" s="853"/>
      <c r="LKY116" s="853"/>
      <c r="LKZ116" s="964"/>
      <c r="LLA116" s="845"/>
      <c r="LLB116" s="853"/>
      <c r="LLC116" s="853"/>
      <c r="LLD116" s="964"/>
      <c r="LLE116" s="845"/>
      <c r="LLF116" s="853"/>
      <c r="LLG116" s="853"/>
      <c r="LLH116" s="964"/>
      <c r="LLI116" s="845"/>
      <c r="LLJ116" s="853"/>
      <c r="LLK116" s="853"/>
      <c r="LLL116" s="964"/>
      <c r="LLM116" s="845"/>
      <c r="LLN116" s="853"/>
      <c r="LLO116" s="853"/>
      <c r="LLP116" s="964"/>
      <c r="LLQ116" s="845"/>
      <c r="LLR116" s="853"/>
      <c r="LLS116" s="853"/>
      <c r="LLT116" s="964"/>
      <c r="LLU116" s="845"/>
      <c r="LLV116" s="853"/>
      <c r="LLW116" s="853"/>
      <c r="LLX116" s="964"/>
      <c r="LLY116" s="845"/>
      <c r="LLZ116" s="853"/>
      <c r="LMA116" s="853"/>
      <c r="LMB116" s="964"/>
      <c r="LMC116" s="845"/>
      <c r="LMD116" s="853"/>
      <c r="LME116" s="853"/>
      <c r="LMF116" s="964"/>
      <c r="LMG116" s="845"/>
      <c r="LMH116" s="853"/>
      <c r="LMI116" s="853"/>
      <c r="LMJ116" s="964"/>
      <c r="LMK116" s="845"/>
      <c r="LML116" s="853"/>
      <c r="LMM116" s="853"/>
      <c r="LMN116" s="964"/>
      <c r="LMO116" s="845"/>
      <c r="LMP116" s="853"/>
      <c r="LMQ116" s="853"/>
      <c r="LMR116" s="964"/>
      <c r="LMS116" s="845"/>
      <c r="LMT116" s="853"/>
      <c r="LMU116" s="853"/>
      <c r="LMV116" s="964"/>
      <c r="LMW116" s="845"/>
      <c r="LMX116" s="853"/>
      <c r="LMY116" s="853"/>
      <c r="LMZ116" s="964"/>
      <c r="LNA116" s="845"/>
      <c r="LNB116" s="853"/>
      <c r="LNC116" s="853"/>
      <c r="LND116" s="964"/>
      <c r="LNE116" s="845"/>
      <c r="LNF116" s="853"/>
      <c r="LNG116" s="853"/>
      <c r="LNH116" s="964"/>
      <c r="LNI116" s="845"/>
      <c r="LNJ116" s="853"/>
      <c r="LNK116" s="853"/>
      <c r="LNL116" s="964"/>
      <c r="LNM116" s="845"/>
      <c r="LNN116" s="853"/>
      <c r="LNO116" s="853"/>
      <c r="LNP116" s="964"/>
      <c r="LNQ116" s="845"/>
      <c r="LNR116" s="853"/>
      <c r="LNS116" s="853"/>
      <c r="LNT116" s="964"/>
      <c r="LNU116" s="845"/>
      <c r="LNV116" s="853"/>
      <c r="LNW116" s="853"/>
      <c r="LNX116" s="964"/>
      <c r="LNY116" s="845"/>
      <c r="LNZ116" s="853"/>
      <c r="LOA116" s="853"/>
      <c r="LOB116" s="964"/>
      <c r="LOC116" s="845"/>
      <c r="LOD116" s="853"/>
      <c r="LOE116" s="853"/>
      <c r="LOF116" s="964"/>
      <c r="LOG116" s="845"/>
      <c r="LOH116" s="853"/>
      <c r="LOI116" s="853"/>
      <c r="LOJ116" s="964"/>
      <c r="LOK116" s="845"/>
      <c r="LOL116" s="853"/>
      <c r="LOM116" s="853"/>
      <c r="LON116" s="964"/>
      <c r="LOO116" s="845"/>
      <c r="LOP116" s="853"/>
      <c r="LOQ116" s="853"/>
      <c r="LOR116" s="964"/>
      <c r="LOS116" s="845"/>
      <c r="LOT116" s="853"/>
      <c r="LOU116" s="853"/>
      <c r="LOV116" s="964"/>
      <c r="LOW116" s="845"/>
      <c r="LOX116" s="853"/>
      <c r="LOY116" s="853"/>
      <c r="LOZ116" s="964"/>
      <c r="LPA116" s="845"/>
      <c r="LPB116" s="853"/>
      <c r="LPC116" s="853"/>
      <c r="LPD116" s="964"/>
      <c r="LPE116" s="845"/>
      <c r="LPF116" s="853"/>
      <c r="LPG116" s="853"/>
      <c r="LPH116" s="964"/>
      <c r="LPI116" s="845"/>
      <c r="LPJ116" s="853"/>
      <c r="LPK116" s="853"/>
      <c r="LPL116" s="964"/>
      <c r="LPM116" s="845"/>
      <c r="LPN116" s="853"/>
      <c r="LPO116" s="853"/>
      <c r="LPP116" s="964"/>
      <c r="LPQ116" s="845"/>
      <c r="LPR116" s="853"/>
      <c r="LPS116" s="853"/>
      <c r="LPT116" s="964"/>
      <c r="LPU116" s="845"/>
      <c r="LPV116" s="853"/>
      <c r="LPW116" s="853"/>
      <c r="LPX116" s="964"/>
      <c r="LPY116" s="845"/>
      <c r="LPZ116" s="853"/>
      <c r="LQA116" s="853"/>
      <c r="LQB116" s="964"/>
      <c r="LQC116" s="845"/>
      <c r="LQD116" s="853"/>
      <c r="LQE116" s="853"/>
      <c r="LQF116" s="964"/>
      <c r="LQG116" s="845"/>
      <c r="LQH116" s="853"/>
      <c r="LQI116" s="853"/>
      <c r="LQJ116" s="964"/>
      <c r="LQK116" s="845"/>
      <c r="LQL116" s="853"/>
      <c r="LQM116" s="853"/>
      <c r="LQN116" s="964"/>
      <c r="LQO116" s="845"/>
      <c r="LQP116" s="853"/>
      <c r="LQQ116" s="853"/>
      <c r="LQR116" s="964"/>
      <c r="LQS116" s="845"/>
      <c r="LQT116" s="853"/>
      <c r="LQU116" s="853"/>
      <c r="LQV116" s="964"/>
      <c r="LQW116" s="845"/>
      <c r="LQX116" s="853"/>
      <c r="LQY116" s="853"/>
      <c r="LQZ116" s="964"/>
      <c r="LRA116" s="845"/>
      <c r="LRB116" s="853"/>
      <c r="LRC116" s="853"/>
      <c r="LRD116" s="964"/>
      <c r="LRE116" s="845"/>
      <c r="LRF116" s="853"/>
      <c r="LRG116" s="853"/>
      <c r="LRH116" s="964"/>
      <c r="LRI116" s="845"/>
      <c r="LRJ116" s="853"/>
      <c r="LRK116" s="853"/>
      <c r="LRL116" s="964"/>
      <c r="LRM116" s="845"/>
      <c r="LRN116" s="853"/>
      <c r="LRO116" s="853"/>
      <c r="LRP116" s="964"/>
      <c r="LRQ116" s="845"/>
      <c r="LRR116" s="853"/>
      <c r="LRS116" s="853"/>
      <c r="LRT116" s="964"/>
      <c r="LRU116" s="845"/>
      <c r="LRV116" s="853"/>
      <c r="LRW116" s="853"/>
      <c r="LRX116" s="964"/>
      <c r="LRY116" s="845"/>
      <c r="LRZ116" s="853"/>
      <c r="LSA116" s="853"/>
      <c r="LSB116" s="964"/>
      <c r="LSC116" s="845"/>
      <c r="LSD116" s="853"/>
      <c r="LSE116" s="853"/>
      <c r="LSF116" s="964"/>
      <c r="LSG116" s="845"/>
      <c r="LSH116" s="853"/>
      <c r="LSI116" s="853"/>
      <c r="LSJ116" s="964"/>
      <c r="LSK116" s="845"/>
      <c r="LSL116" s="853"/>
      <c r="LSM116" s="853"/>
      <c r="LSN116" s="964"/>
      <c r="LSO116" s="845"/>
      <c r="LSP116" s="853"/>
      <c r="LSQ116" s="853"/>
      <c r="LSR116" s="964"/>
      <c r="LSS116" s="845"/>
      <c r="LST116" s="853"/>
      <c r="LSU116" s="853"/>
      <c r="LSV116" s="964"/>
      <c r="LSW116" s="845"/>
      <c r="LSX116" s="853"/>
      <c r="LSY116" s="853"/>
      <c r="LSZ116" s="964"/>
      <c r="LTA116" s="845"/>
      <c r="LTB116" s="853"/>
      <c r="LTC116" s="853"/>
      <c r="LTD116" s="964"/>
      <c r="LTE116" s="845"/>
      <c r="LTF116" s="853"/>
      <c r="LTG116" s="853"/>
      <c r="LTH116" s="964"/>
      <c r="LTI116" s="845"/>
      <c r="LTJ116" s="853"/>
      <c r="LTK116" s="853"/>
      <c r="LTL116" s="964"/>
      <c r="LTM116" s="845"/>
      <c r="LTN116" s="853"/>
      <c r="LTO116" s="853"/>
      <c r="LTP116" s="964"/>
      <c r="LTQ116" s="845"/>
      <c r="LTR116" s="853"/>
      <c r="LTS116" s="853"/>
      <c r="LTT116" s="964"/>
      <c r="LTU116" s="845"/>
      <c r="LTV116" s="853"/>
      <c r="LTW116" s="853"/>
      <c r="LTX116" s="964"/>
      <c r="LTY116" s="845"/>
      <c r="LTZ116" s="853"/>
      <c r="LUA116" s="853"/>
      <c r="LUB116" s="964"/>
      <c r="LUC116" s="845"/>
      <c r="LUD116" s="853"/>
      <c r="LUE116" s="853"/>
      <c r="LUF116" s="964"/>
      <c r="LUG116" s="845"/>
      <c r="LUH116" s="853"/>
      <c r="LUI116" s="853"/>
      <c r="LUJ116" s="964"/>
      <c r="LUK116" s="845"/>
      <c r="LUL116" s="853"/>
      <c r="LUM116" s="853"/>
      <c r="LUN116" s="964"/>
      <c r="LUO116" s="845"/>
      <c r="LUP116" s="853"/>
      <c r="LUQ116" s="853"/>
      <c r="LUR116" s="964"/>
      <c r="LUS116" s="845"/>
      <c r="LUT116" s="853"/>
      <c r="LUU116" s="853"/>
      <c r="LUV116" s="964"/>
      <c r="LUW116" s="845"/>
      <c r="LUX116" s="853"/>
      <c r="LUY116" s="853"/>
      <c r="LUZ116" s="964"/>
      <c r="LVA116" s="845"/>
      <c r="LVB116" s="853"/>
      <c r="LVC116" s="853"/>
      <c r="LVD116" s="964"/>
      <c r="LVE116" s="845"/>
      <c r="LVF116" s="853"/>
      <c r="LVG116" s="853"/>
      <c r="LVH116" s="964"/>
      <c r="LVI116" s="845"/>
      <c r="LVJ116" s="853"/>
      <c r="LVK116" s="853"/>
      <c r="LVL116" s="964"/>
      <c r="LVM116" s="845"/>
      <c r="LVN116" s="853"/>
      <c r="LVO116" s="853"/>
      <c r="LVP116" s="964"/>
      <c r="LVQ116" s="845"/>
      <c r="LVR116" s="853"/>
      <c r="LVS116" s="853"/>
      <c r="LVT116" s="964"/>
      <c r="LVU116" s="845"/>
      <c r="LVV116" s="853"/>
      <c r="LVW116" s="853"/>
      <c r="LVX116" s="964"/>
      <c r="LVY116" s="845"/>
      <c r="LVZ116" s="853"/>
      <c r="LWA116" s="853"/>
      <c r="LWB116" s="964"/>
      <c r="LWC116" s="845"/>
      <c r="LWD116" s="853"/>
      <c r="LWE116" s="853"/>
      <c r="LWF116" s="964"/>
      <c r="LWG116" s="845"/>
      <c r="LWH116" s="853"/>
      <c r="LWI116" s="853"/>
      <c r="LWJ116" s="964"/>
      <c r="LWK116" s="845"/>
      <c r="LWL116" s="853"/>
      <c r="LWM116" s="853"/>
      <c r="LWN116" s="964"/>
      <c r="LWO116" s="845"/>
      <c r="LWP116" s="853"/>
      <c r="LWQ116" s="853"/>
      <c r="LWR116" s="964"/>
      <c r="LWS116" s="845"/>
      <c r="LWT116" s="853"/>
      <c r="LWU116" s="853"/>
      <c r="LWV116" s="964"/>
      <c r="LWW116" s="845"/>
      <c r="LWX116" s="853"/>
      <c r="LWY116" s="853"/>
      <c r="LWZ116" s="964"/>
      <c r="LXA116" s="845"/>
      <c r="LXB116" s="853"/>
      <c r="LXC116" s="853"/>
      <c r="LXD116" s="964"/>
      <c r="LXE116" s="845"/>
      <c r="LXF116" s="853"/>
      <c r="LXG116" s="853"/>
      <c r="LXH116" s="964"/>
      <c r="LXI116" s="845"/>
      <c r="LXJ116" s="853"/>
      <c r="LXK116" s="853"/>
      <c r="LXL116" s="964"/>
      <c r="LXM116" s="845"/>
      <c r="LXN116" s="853"/>
      <c r="LXO116" s="853"/>
      <c r="LXP116" s="964"/>
      <c r="LXQ116" s="845"/>
      <c r="LXR116" s="853"/>
      <c r="LXS116" s="853"/>
      <c r="LXT116" s="964"/>
      <c r="LXU116" s="845"/>
      <c r="LXV116" s="853"/>
      <c r="LXW116" s="853"/>
      <c r="LXX116" s="964"/>
      <c r="LXY116" s="845"/>
      <c r="LXZ116" s="853"/>
      <c r="LYA116" s="853"/>
      <c r="LYB116" s="964"/>
      <c r="LYC116" s="845"/>
      <c r="LYD116" s="853"/>
      <c r="LYE116" s="853"/>
      <c r="LYF116" s="964"/>
      <c r="LYG116" s="845"/>
      <c r="LYH116" s="853"/>
      <c r="LYI116" s="853"/>
      <c r="LYJ116" s="964"/>
      <c r="LYK116" s="845"/>
      <c r="LYL116" s="853"/>
      <c r="LYM116" s="853"/>
      <c r="LYN116" s="964"/>
      <c r="LYO116" s="845"/>
      <c r="LYP116" s="853"/>
      <c r="LYQ116" s="853"/>
      <c r="LYR116" s="964"/>
      <c r="LYS116" s="845"/>
      <c r="LYT116" s="853"/>
      <c r="LYU116" s="853"/>
      <c r="LYV116" s="964"/>
      <c r="LYW116" s="845"/>
      <c r="LYX116" s="853"/>
      <c r="LYY116" s="853"/>
      <c r="LYZ116" s="964"/>
      <c r="LZA116" s="845"/>
      <c r="LZB116" s="853"/>
      <c r="LZC116" s="853"/>
      <c r="LZD116" s="964"/>
      <c r="LZE116" s="845"/>
      <c r="LZF116" s="853"/>
      <c r="LZG116" s="853"/>
      <c r="LZH116" s="964"/>
      <c r="LZI116" s="845"/>
      <c r="LZJ116" s="853"/>
      <c r="LZK116" s="853"/>
      <c r="LZL116" s="964"/>
      <c r="LZM116" s="845"/>
      <c r="LZN116" s="853"/>
      <c r="LZO116" s="853"/>
      <c r="LZP116" s="964"/>
      <c r="LZQ116" s="845"/>
      <c r="LZR116" s="853"/>
      <c r="LZS116" s="853"/>
      <c r="LZT116" s="964"/>
      <c r="LZU116" s="845"/>
      <c r="LZV116" s="853"/>
      <c r="LZW116" s="853"/>
      <c r="LZX116" s="964"/>
      <c r="LZY116" s="845"/>
      <c r="LZZ116" s="853"/>
      <c r="MAA116" s="853"/>
      <c r="MAB116" s="964"/>
      <c r="MAC116" s="845"/>
      <c r="MAD116" s="853"/>
      <c r="MAE116" s="853"/>
      <c r="MAF116" s="964"/>
      <c r="MAG116" s="845"/>
      <c r="MAH116" s="853"/>
      <c r="MAI116" s="853"/>
      <c r="MAJ116" s="964"/>
      <c r="MAK116" s="845"/>
      <c r="MAL116" s="853"/>
      <c r="MAM116" s="853"/>
      <c r="MAN116" s="964"/>
      <c r="MAO116" s="845"/>
      <c r="MAP116" s="853"/>
      <c r="MAQ116" s="853"/>
      <c r="MAR116" s="964"/>
      <c r="MAS116" s="845"/>
      <c r="MAT116" s="853"/>
      <c r="MAU116" s="853"/>
      <c r="MAV116" s="964"/>
      <c r="MAW116" s="845"/>
      <c r="MAX116" s="853"/>
      <c r="MAY116" s="853"/>
      <c r="MAZ116" s="964"/>
      <c r="MBA116" s="845"/>
      <c r="MBB116" s="853"/>
      <c r="MBC116" s="853"/>
      <c r="MBD116" s="964"/>
      <c r="MBE116" s="845"/>
      <c r="MBF116" s="853"/>
      <c r="MBG116" s="853"/>
      <c r="MBH116" s="964"/>
      <c r="MBI116" s="845"/>
      <c r="MBJ116" s="853"/>
      <c r="MBK116" s="853"/>
      <c r="MBL116" s="964"/>
      <c r="MBM116" s="845"/>
      <c r="MBN116" s="853"/>
      <c r="MBO116" s="853"/>
      <c r="MBP116" s="964"/>
      <c r="MBQ116" s="845"/>
      <c r="MBR116" s="853"/>
      <c r="MBS116" s="853"/>
      <c r="MBT116" s="964"/>
      <c r="MBU116" s="845"/>
      <c r="MBV116" s="853"/>
      <c r="MBW116" s="853"/>
      <c r="MBX116" s="964"/>
      <c r="MBY116" s="845"/>
      <c r="MBZ116" s="853"/>
      <c r="MCA116" s="853"/>
      <c r="MCB116" s="964"/>
      <c r="MCC116" s="845"/>
      <c r="MCD116" s="853"/>
      <c r="MCE116" s="853"/>
      <c r="MCF116" s="964"/>
      <c r="MCG116" s="845"/>
      <c r="MCH116" s="853"/>
      <c r="MCI116" s="853"/>
      <c r="MCJ116" s="964"/>
      <c r="MCK116" s="845"/>
      <c r="MCL116" s="853"/>
      <c r="MCM116" s="853"/>
      <c r="MCN116" s="964"/>
      <c r="MCO116" s="845"/>
      <c r="MCP116" s="853"/>
      <c r="MCQ116" s="853"/>
      <c r="MCR116" s="964"/>
      <c r="MCS116" s="845"/>
      <c r="MCT116" s="853"/>
      <c r="MCU116" s="853"/>
      <c r="MCV116" s="964"/>
      <c r="MCW116" s="845"/>
      <c r="MCX116" s="853"/>
      <c r="MCY116" s="853"/>
      <c r="MCZ116" s="964"/>
      <c r="MDA116" s="845"/>
      <c r="MDB116" s="853"/>
      <c r="MDC116" s="853"/>
      <c r="MDD116" s="964"/>
      <c r="MDE116" s="845"/>
      <c r="MDF116" s="853"/>
      <c r="MDG116" s="853"/>
      <c r="MDH116" s="964"/>
      <c r="MDI116" s="845"/>
      <c r="MDJ116" s="853"/>
      <c r="MDK116" s="853"/>
      <c r="MDL116" s="964"/>
      <c r="MDM116" s="845"/>
      <c r="MDN116" s="853"/>
      <c r="MDO116" s="853"/>
      <c r="MDP116" s="964"/>
      <c r="MDQ116" s="845"/>
      <c r="MDR116" s="853"/>
      <c r="MDS116" s="853"/>
      <c r="MDT116" s="964"/>
      <c r="MDU116" s="845"/>
      <c r="MDV116" s="853"/>
      <c r="MDW116" s="853"/>
      <c r="MDX116" s="964"/>
      <c r="MDY116" s="845"/>
      <c r="MDZ116" s="853"/>
      <c r="MEA116" s="853"/>
      <c r="MEB116" s="964"/>
      <c r="MEC116" s="845"/>
      <c r="MED116" s="853"/>
      <c r="MEE116" s="853"/>
      <c r="MEF116" s="964"/>
      <c r="MEG116" s="845"/>
      <c r="MEH116" s="853"/>
      <c r="MEI116" s="853"/>
      <c r="MEJ116" s="964"/>
      <c r="MEK116" s="845"/>
      <c r="MEL116" s="853"/>
      <c r="MEM116" s="853"/>
      <c r="MEN116" s="964"/>
      <c r="MEO116" s="845"/>
      <c r="MEP116" s="853"/>
      <c r="MEQ116" s="853"/>
      <c r="MER116" s="964"/>
      <c r="MES116" s="845"/>
      <c r="MET116" s="853"/>
      <c r="MEU116" s="853"/>
      <c r="MEV116" s="964"/>
      <c r="MEW116" s="845"/>
      <c r="MEX116" s="853"/>
      <c r="MEY116" s="853"/>
      <c r="MEZ116" s="964"/>
      <c r="MFA116" s="845"/>
      <c r="MFB116" s="853"/>
      <c r="MFC116" s="853"/>
      <c r="MFD116" s="964"/>
      <c r="MFE116" s="845"/>
      <c r="MFF116" s="853"/>
      <c r="MFG116" s="853"/>
      <c r="MFH116" s="964"/>
      <c r="MFI116" s="845"/>
      <c r="MFJ116" s="853"/>
      <c r="MFK116" s="853"/>
      <c r="MFL116" s="964"/>
      <c r="MFM116" s="845"/>
      <c r="MFN116" s="853"/>
      <c r="MFO116" s="853"/>
      <c r="MFP116" s="964"/>
      <c r="MFQ116" s="845"/>
      <c r="MFR116" s="853"/>
      <c r="MFS116" s="853"/>
      <c r="MFT116" s="964"/>
      <c r="MFU116" s="845"/>
      <c r="MFV116" s="853"/>
      <c r="MFW116" s="853"/>
      <c r="MFX116" s="964"/>
      <c r="MFY116" s="845"/>
      <c r="MFZ116" s="853"/>
      <c r="MGA116" s="853"/>
      <c r="MGB116" s="964"/>
      <c r="MGC116" s="845"/>
      <c r="MGD116" s="853"/>
      <c r="MGE116" s="853"/>
      <c r="MGF116" s="964"/>
      <c r="MGG116" s="845"/>
      <c r="MGH116" s="853"/>
      <c r="MGI116" s="853"/>
      <c r="MGJ116" s="964"/>
      <c r="MGK116" s="845"/>
      <c r="MGL116" s="853"/>
      <c r="MGM116" s="853"/>
      <c r="MGN116" s="964"/>
      <c r="MGO116" s="845"/>
      <c r="MGP116" s="853"/>
      <c r="MGQ116" s="853"/>
      <c r="MGR116" s="964"/>
      <c r="MGS116" s="845"/>
      <c r="MGT116" s="853"/>
      <c r="MGU116" s="853"/>
      <c r="MGV116" s="964"/>
      <c r="MGW116" s="845"/>
      <c r="MGX116" s="853"/>
      <c r="MGY116" s="853"/>
      <c r="MGZ116" s="964"/>
      <c r="MHA116" s="845"/>
      <c r="MHB116" s="853"/>
      <c r="MHC116" s="853"/>
      <c r="MHD116" s="964"/>
      <c r="MHE116" s="845"/>
      <c r="MHF116" s="853"/>
      <c r="MHG116" s="853"/>
      <c r="MHH116" s="964"/>
      <c r="MHI116" s="845"/>
      <c r="MHJ116" s="853"/>
      <c r="MHK116" s="853"/>
      <c r="MHL116" s="964"/>
      <c r="MHM116" s="845"/>
      <c r="MHN116" s="853"/>
      <c r="MHO116" s="853"/>
      <c r="MHP116" s="964"/>
      <c r="MHQ116" s="845"/>
      <c r="MHR116" s="853"/>
      <c r="MHS116" s="853"/>
      <c r="MHT116" s="964"/>
      <c r="MHU116" s="845"/>
      <c r="MHV116" s="853"/>
      <c r="MHW116" s="853"/>
      <c r="MHX116" s="964"/>
      <c r="MHY116" s="845"/>
      <c r="MHZ116" s="853"/>
      <c r="MIA116" s="853"/>
      <c r="MIB116" s="964"/>
      <c r="MIC116" s="845"/>
      <c r="MID116" s="853"/>
      <c r="MIE116" s="853"/>
      <c r="MIF116" s="964"/>
      <c r="MIG116" s="845"/>
      <c r="MIH116" s="853"/>
      <c r="MII116" s="853"/>
      <c r="MIJ116" s="964"/>
      <c r="MIK116" s="845"/>
      <c r="MIL116" s="853"/>
      <c r="MIM116" s="853"/>
      <c r="MIN116" s="964"/>
      <c r="MIO116" s="845"/>
      <c r="MIP116" s="853"/>
      <c r="MIQ116" s="853"/>
      <c r="MIR116" s="964"/>
      <c r="MIS116" s="845"/>
      <c r="MIT116" s="853"/>
      <c r="MIU116" s="853"/>
      <c r="MIV116" s="964"/>
      <c r="MIW116" s="845"/>
      <c r="MIX116" s="853"/>
      <c r="MIY116" s="853"/>
      <c r="MIZ116" s="964"/>
      <c r="MJA116" s="845"/>
      <c r="MJB116" s="853"/>
      <c r="MJC116" s="853"/>
      <c r="MJD116" s="964"/>
      <c r="MJE116" s="845"/>
      <c r="MJF116" s="853"/>
      <c r="MJG116" s="853"/>
      <c r="MJH116" s="964"/>
      <c r="MJI116" s="845"/>
      <c r="MJJ116" s="853"/>
      <c r="MJK116" s="853"/>
      <c r="MJL116" s="964"/>
      <c r="MJM116" s="845"/>
      <c r="MJN116" s="853"/>
      <c r="MJO116" s="853"/>
      <c r="MJP116" s="964"/>
      <c r="MJQ116" s="845"/>
      <c r="MJR116" s="853"/>
      <c r="MJS116" s="853"/>
      <c r="MJT116" s="964"/>
      <c r="MJU116" s="845"/>
      <c r="MJV116" s="853"/>
      <c r="MJW116" s="853"/>
      <c r="MJX116" s="964"/>
      <c r="MJY116" s="845"/>
      <c r="MJZ116" s="853"/>
      <c r="MKA116" s="853"/>
      <c r="MKB116" s="964"/>
      <c r="MKC116" s="845"/>
      <c r="MKD116" s="853"/>
      <c r="MKE116" s="853"/>
      <c r="MKF116" s="964"/>
      <c r="MKG116" s="845"/>
      <c r="MKH116" s="853"/>
      <c r="MKI116" s="853"/>
      <c r="MKJ116" s="964"/>
      <c r="MKK116" s="845"/>
      <c r="MKL116" s="853"/>
      <c r="MKM116" s="853"/>
      <c r="MKN116" s="964"/>
      <c r="MKO116" s="845"/>
      <c r="MKP116" s="853"/>
      <c r="MKQ116" s="853"/>
      <c r="MKR116" s="964"/>
      <c r="MKS116" s="845"/>
      <c r="MKT116" s="853"/>
      <c r="MKU116" s="853"/>
      <c r="MKV116" s="964"/>
      <c r="MKW116" s="845"/>
      <c r="MKX116" s="853"/>
      <c r="MKY116" s="853"/>
      <c r="MKZ116" s="964"/>
      <c r="MLA116" s="845"/>
      <c r="MLB116" s="853"/>
      <c r="MLC116" s="853"/>
      <c r="MLD116" s="964"/>
      <c r="MLE116" s="845"/>
      <c r="MLF116" s="853"/>
      <c r="MLG116" s="853"/>
      <c r="MLH116" s="964"/>
      <c r="MLI116" s="845"/>
      <c r="MLJ116" s="853"/>
      <c r="MLK116" s="853"/>
      <c r="MLL116" s="964"/>
      <c r="MLM116" s="845"/>
      <c r="MLN116" s="853"/>
      <c r="MLO116" s="853"/>
      <c r="MLP116" s="964"/>
      <c r="MLQ116" s="845"/>
      <c r="MLR116" s="853"/>
      <c r="MLS116" s="853"/>
      <c r="MLT116" s="964"/>
      <c r="MLU116" s="845"/>
      <c r="MLV116" s="853"/>
      <c r="MLW116" s="853"/>
      <c r="MLX116" s="964"/>
      <c r="MLY116" s="845"/>
      <c r="MLZ116" s="853"/>
      <c r="MMA116" s="853"/>
      <c r="MMB116" s="964"/>
      <c r="MMC116" s="845"/>
      <c r="MMD116" s="853"/>
      <c r="MME116" s="853"/>
      <c r="MMF116" s="964"/>
      <c r="MMG116" s="845"/>
      <c r="MMH116" s="853"/>
      <c r="MMI116" s="853"/>
      <c r="MMJ116" s="964"/>
      <c r="MMK116" s="845"/>
      <c r="MML116" s="853"/>
      <c r="MMM116" s="853"/>
      <c r="MMN116" s="964"/>
      <c r="MMO116" s="845"/>
      <c r="MMP116" s="853"/>
      <c r="MMQ116" s="853"/>
      <c r="MMR116" s="964"/>
      <c r="MMS116" s="845"/>
      <c r="MMT116" s="853"/>
      <c r="MMU116" s="853"/>
      <c r="MMV116" s="964"/>
      <c r="MMW116" s="845"/>
      <c r="MMX116" s="853"/>
      <c r="MMY116" s="853"/>
      <c r="MMZ116" s="964"/>
      <c r="MNA116" s="845"/>
      <c r="MNB116" s="853"/>
      <c r="MNC116" s="853"/>
      <c r="MND116" s="964"/>
      <c r="MNE116" s="845"/>
      <c r="MNF116" s="853"/>
      <c r="MNG116" s="853"/>
      <c r="MNH116" s="964"/>
      <c r="MNI116" s="845"/>
      <c r="MNJ116" s="853"/>
      <c r="MNK116" s="853"/>
      <c r="MNL116" s="964"/>
      <c r="MNM116" s="845"/>
      <c r="MNN116" s="853"/>
      <c r="MNO116" s="853"/>
      <c r="MNP116" s="964"/>
      <c r="MNQ116" s="845"/>
      <c r="MNR116" s="853"/>
      <c r="MNS116" s="853"/>
      <c r="MNT116" s="964"/>
      <c r="MNU116" s="845"/>
      <c r="MNV116" s="853"/>
      <c r="MNW116" s="853"/>
      <c r="MNX116" s="964"/>
      <c r="MNY116" s="845"/>
      <c r="MNZ116" s="853"/>
      <c r="MOA116" s="853"/>
      <c r="MOB116" s="964"/>
      <c r="MOC116" s="845"/>
      <c r="MOD116" s="853"/>
      <c r="MOE116" s="853"/>
      <c r="MOF116" s="964"/>
      <c r="MOG116" s="845"/>
      <c r="MOH116" s="853"/>
      <c r="MOI116" s="853"/>
      <c r="MOJ116" s="964"/>
      <c r="MOK116" s="845"/>
      <c r="MOL116" s="853"/>
      <c r="MOM116" s="853"/>
      <c r="MON116" s="964"/>
      <c r="MOO116" s="845"/>
      <c r="MOP116" s="853"/>
      <c r="MOQ116" s="853"/>
      <c r="MOR116" s="964"/>
      <c r="MOS116" s="845"/>
      <c r="MOT116" s="853"/>
      <c r="MOU116" s="853"/>
      <c r="MOV116" s="964"/>
      <c r="MOW116" s="845"/>
      <c r="MOX116" s="853"/>
      <c r="MOY116" s="853"/>
      <c r="MOZ116" s="964"/>
      <c r="MPA116" s="845"/>
      <c r="MPB116" s="853"/>
      <c r="MPC116" s="853"/>
      <c r="MPD116" s="964"/>
      <c r="MPE116" s="845"/>
      <c r="MPF116" s="853"/>
      <c r="MPG116" s="853"/>
      <c r="MPH116" s="964"/>
      <c r="MPI116" s="845"/>
      <c r="MPJ116" s="853"/>
      <c r="MPK116" s="853"/>
      <c r="MPL116" s="964"/>
      <c r="MPM116" s="845"/>
      <c r="MPN116" s="853"/>
      <c r="MPO116" s="853"/>
      <c r="MPP116" s="964"/>
      <c r="MPQ116" s="845"/>
      <c r="MPR116" s="853"/>
      <c r="MPS116" s="853"/>
      <c r="MPT116" s="964"/>
      <c r="MPU116" s="845"/>
      <c r="MPV116" s="853"/>
      <c r="MPW116" s="853"/>
      <c r="MPX116" s="964"/>
      <c r="MPY116" s="845"/>
      <c r="MPZ116" s="853"/>
      <c r="MQA116" s="853"/>
      <c r="MQB116" s="964"/>
      <c r="MQC116" s="845"/>
      <c r="MQD116" s="853"/>
      <c r="MQE116" s="853"/>
      <c r="MQF116" s="964"/>
      <c r="MQG116" s="845"/>
      <c r="MQH116" s="853"/>
      <c r="MQI116" s="853"/>
      <c r="MQJ116" s="964"/>
      <c r="MQK116" s="845"/>
      <c r="MQL116" s="853"/>
      <c r="MQM116" s="853"/>
      <c r="MQN116" s="964"/>
      <c r="MQO116" s="845"/>
      <c r="MQP116" s="853"/>
      <c r="MQQ116" s="853"/>
      <c r="MQR116" s="964"/>
      <c r="MQS116" s="845"/>
      <c r="MQT116" s="853"/>
      <c r="MQU116" s="853"/>
      <c r="MQV116" s="964"/>
      <c r="MQW116" s="845"/>
      <c r="MQX116" s="853"/>
      <c r="MQY116" s="853"/>
      <c r="MQZ116" s="964"/>
      <c r="MRA116" s="845"/>
      <c r="MRB116" s="853"/>
      <c r="MRC116" s="853"/>
      <c r="MRD116" s="964"/>
      <c r="MRE116" s="845"/>
      <c r="MRF116" s="853"/>
      <c r="MRG116" s="853"/>
      <c r="MRH116" s="964"/>
      <c r="MRI116" s="845"/>
      <c r="MRJ116" s="853"/>
      <c r="MRK116" s="853"/>
      <c r="MRL116" s="964"/>
      <c r="MRM116" s="845"/>
      <c r="MRN116" s="853"/>
      <c r="MRO116" s="853"/>
      <c r="MRP116" s="964"/>
      <c r="MRQ116" s="845"/>
      <c r="MRR116" s="853"/>
      <c r="MRS116" s="853"/>
      <c r="MRT116" s="964"/>
      <c r="MRU116" s="845"/>
      <c r="MRV116" s="853"/>
      <c r="MRW116" s="853"/>
      <c r="MRX116" s="964"/>
      <c r="MRY116" s="845"/>
      <c r="MRZ116" s="853"/>
      <c r="MSA116" s="853"/>
      <c r="MSB116" s="964"/>
      <c r="MSC116" s="845"/>
      <c r="MSD116" s="853"/>
      <c r="MSE116" s="853"/>
      <c r="MSF116" s="964"/>
      <c r="MSG116" s="845"/>
      <c r="MSH116" s="853"/>
      <c r="MSI116" s="853"/>
      <c r="MSJ116" s="964"/>
      <c r="MSK116" s="845"/>
      <c r="MSL116" s="853"/>
      <c r="MSM116" s="853"/>
      <c r="MSN116" s="964"/>
      <c r="MSO116" s="845"/>
      <c r="MSP116" s="853"/>
      <c r="MSQ116" s="853"/>
      <c r="MSR116" s="964"/>
      <c r="MSS116" s="845"/>
      <c r="MST116" s="853"/>
      <c r="MSU116" s="853"/>
      <c r="MSV116" s="964"/>
      <c r="MSW116" s="845"/>
      <c r="MSX116" s="853"/>
      <c r="MSY116" s="853"/>
      <c r="MSZ116" s="964"/>
      <c r="MTA116" s="845"/>
      <c r="MTB116" s="853"/>
      <c r="MTC116" s="853"/>
      <c r="MTD116" s="964"/>
      <c r="MTE116" s="845"/>
      <c r="MTF116" s="853"/>
      <c r="MTG116" s="853"/>
      <c r="MTH116" s="964"/>
      <c r="MTI116" s="845"/>
      <c r="MTJ116" s="853"/>
      <c r="MTK116" s="853"/>
      <c r="MTL116" s="964"/>
      <c r="MTM116" s="845"/>
      <c r="MTN116" s="853"/>
      <c r="MTO116" s="853"/>
      <c r="MTP116" s="964"/>
      <c r="MTQ116" s="845"/>
      <c r="MTR116" s="853"/>
      <c r="MTS116" s="853"/>
      <c r="MTT116" s="964"/>
      <c r="MTU116" s="845"/>
      <c r="MTV116" s="853"/>
      <c r="MTW116" s="853"/>
      <c r="MTX116" s="964"/>
      <c r="MTY116" s="845"/>
      <c r="MTZ116" s="853"/>
      <c r="MUA116" s="853"/>
      <c r="MUB116" s="964"/>
      <c r="MUC116" s="845"/>
      <c r="MUD116" s="853"/>
      <c r="MUE116" s="853"/>
      <c r="MUF116" s="964"/>
      <c r="MUG116" s="845"/>
      <c r="MUH116" s="853"/>
      <c r="MUI116" s="853"/>
      <c r="MUJ116" s="964"/>
      <c r="MUK116" s="845"/>
      <c r="MUL116" s="853"/>
      <c r="MUM116" s="853"/>
      <c r="MUN116" s="964"/>
      <c r="MUO116" s="845"/>
      <c r="MUP116" s="853"/>
      <c r="MUQ116" s="853"/>
      <c r="MUR116" s="964"/>
      <c r="MUS116" s="845"/>
      <c r="MUT116" s="853"/>
      <c r="MUU116" s="853"/>
      <c r="MUV116" s="964"/>
      <c r="MUW116" s="845"/>
      <c r="MUX116" s="853"/>
      <c r="MUY116" s="853"/>
      <c r="MUZ116" s="964"/>
      <c r="MVA116" s="845"/>
      <c r="MVB116" s="853"/>
      <c r="MVC116" s="853"/>
      <c r="MVD116" s="964"/>
      <c r="MVE116" s="845"/>
      <c r="MVF116" s="853"/>
      <c r="MVG116" s="853"/>
      <c r="MVH116" s="964"/>
      <c r="MVI116" s="845"/>
      <c r="MVJ116" s="853"/>
      <c r="MVK116" s="853"/>
      <c r="MVL116" s="964"/>
      <c r="MVM116" s="845"/>
      <c r="MVN116" s="853"/>
      <c r="MVO116" s="853"/>
      <c r="MVP116" s="964"/>
      <c r="MVQ116" s="845"/>
      <c r="MVR116" s="853"/>
      <c r="MVS116" s="853"/>
      <c r="MVT116" s="964"/>
      <c r="MVU116" s="845"/>
      <c r="MVV116" s="853"/>
      <c r="MVW116" s="853"/>
      <c r="MVX116" s="964"/>
      <c r="MVY116" s="845"/>
      <c r="MVZ116" s="853"/>
      <c r="MWA116" s="853"/>
      <c r="MWB116" s="964"/>
      <c r="MWC116" s="845"/>
      <c r="MWD116" s="853"/>
      <c r="MWE116" s="853"/>
      <c r="MWF116" s="964"/>
      <c r="MWG116" s="845"/>
      <c r="MWH116" s="853"/>
      <c r="MWI116" s="853"/>
      <c r="MWJ116" s="964"/>
      <c r="MWK116" s="845"/>
      <c r="MWL116" s="853"/>
      <c r="MWM116" s="853"/>
      <c r="MWN116" s="964"/>
      <c r="MWO116" s="845"/>
      <c r="MWP116" s="853"/>
      <c r="MWQ116" s="853"/>
      <c r="MWR116" s="964"/>
      <c r="MWS116" s="845"/>
      <c r="MWT116" s="853"/>
      <c r="MWU116" s="853"/>
      <c r="MWV116" s="964"/>
      <c r="MWW116" s="845"/>
      <c r="MWX116" s="853"/>
      <c r="MWY116" s="853"/>
      <c r="MWZ116" s="964"/>
      <c r="MXA116" s="845"/>
      <c r="MXB116" s="853"/>
      <c r="MXC116" s="853"/>
      <c r="MXD116" s="964"/>
      <c r="MXE116" s="845"/>
      <c r="MXF116" s="853"/>
      <c r="MXG116" s="853"/>
      <c r="MXH116" s="964"/>
      <c r="MXI116" s="845"/>
      <c r="MXJ116" s="853"/>
      <c r="MXK116" s="853"/>
      <c r="MXL116" s="964"/>
      <c r="MXM116" s="845"/>
      <c r="MXN116" s="853"/>
      <c r="MXO116" s="853"/>
      <c r="MXP116" s="964"/>
      <c r="MXQ116" s="845"/>
      <c r="MXR116" s="853"/>
      <c r="MXS116" s="853"/>
      <c r="MXT116" s="964"/>
      <c r="MXU116" s="845"/>
      <c r="MXV116" s="853"/>
      <c r="MXW116" s="853"/>
      <c r="MXX116" s="964"/>
      <c r="MXY116" s="845"/>
      <c r="MXZ116" s="853"/>
      <c r="MYA116" s="853"/>
      <c r="MYB116" s="964"/>
      <c r="MYC116" s="845"/>
      <c r="MYD116" s="853"/>
      <c r="MYE116" s="853"/>
      <c r="MYF116" s="964"/>
      <c r="MYG116" s="845"/>
      <c r="MYH116" s="853"/>
      <c r="MYI116" s="853"/>
      <c r="MYJ116" s="964"/>
      <c r="MYK116" s="845"/>
      <c r="MYL116" s="853"/>
      <c r="MYM116" s="853"/>
      <c r="MYN116" s="964"/>
      <c r="MYO116" s="845"/>
      <c r="MYP116" s="853"/>
      <c r="MYQ116" s="853"/>
      <c r="MYR116" s="964"/>
      <c r="MYS116" s="845"/>
      <c r="MYT116" s="853"/>
      <c r="MYU116" s="853"/>
      <c r="MYV116" s="964"/>
      <c r="MYW116" s="845"/>
      <c r="MYX116" s="853"/>
      <c r="MYY116" s="853"/>
      <c r="MYZ116" s="964"/>
      <c r="MZA116" s="845"/>
      <c r="MZB116" s="853"/>
      <c r="MZC116" s="853"/>
      <c r="MZD116" s="964"/>
      <c r="MZE116" s="845"/>
      <c r="MZF116" s="853"/>
      <c r="MZG116" s="853"/>
      <c r="MZH116" s="964"/>
      <c r="MZI116" s="845"/>
      <c r="MZJ116" s="853"/>
      <c r="MZK116" s="853"/>
      <c r="MZL116" s="964"/>
      <c r="MZM116" s="845"/>
      <c r="MZN116" s="853"/>
      <c r="MZO116" s="853"/>
      <c r="MZP116" s="964"/>
      <c r="MZQ116" s="845"/>
      <c r="MZR116" s="853"/>
      <c r="MZS116" s="853"/>
      <c r="MZT116" s="964"/>
      <c r="MZU116" s="845"/>
      <c r="MZV116" s="853"/>
      <c r="MZW116" s="853"/>
      <c r="MZX116" s="964"/>
      <c r="MZY116" s="845"/>
      <c r="MZZ116" s="853"/>
      <c r="NAA116" s="853"/>
      <c r="NAB116" s="964"/>
      <c r="NAC116" s="845"/>
      <c r="NAD116" s="853"/>
      <c r="NAE116" s="853"/>
      <c r="NAF116" s="964"/>
      <c r="NAG116" s="845"/>
      <c r="NAH116" s="853"/>
      <c r="NAI116" s="853"/>
      <c r="NAJ116" s="964"/>
      <c r="NAK116" s="845"/>
      <c r="NAL116" s="853"/>
      <c r="NAM116" s="853"/>
      <c r="NAN116" s="964"/>
      <c r="NAO116" s="845"/>
      <c r="NAP116" s="853"/>
      <c r="NAQ116" s="853"/>
      <c r="NAR116" s="964"/>
      <c r="NAS116" s="845"/>
      <c r="NAT116" s="853"/>
      <c r="NAU116" s="853"/>
      <c r="NAV116" s="964"/>
      <c r="NAW116" s="845"/>
      <c r="NAX116" s="853"/>
      <c r="NAY116" s="853"/>
      <c r="NAZ116" s="964"/>
      <c r="NBA116" s="845"/>
      <c r="NBB116" s="853"/>
      <c r="NBC116" s="853"/>
      <c r="NBD116" s="964"/>
      <c r="NBE116" s="845"/>
      <c r="NBF116" s="853"/>
      <c r="NBG116" s="853"/>
      <c r="NBH116" s="964"/>
      <c r="NBI116" s="845"/>
      <c r="NBJ116" s="853"/>
      <c r="NBK116" s="853"/>
      <c r="NBL116" s="964"/>
      <c r="NBM116" s="845"/>
      <c r="NBN116" s="853"/>
      <c r="NBO116" s="853"/>
      <c r="NBP116" s="964"/>
      <c r="NBQ116" s="845"/>
      <c r="NBR116" s="853"/>
      <c r="NBS116" s="853"/>
      <c r="NBT116" s="964"/>
      <c r="NBU116" s="845"/>
      <c r="NBV116" s="853"/>
      <c r="NBW116" s="853"/>
      <c r="NBX116" s="964"/>
      <c r="NBY116" s="845"/>
      <c r="NBZ116" s="853"/>
      <c r="NCA116" s="853"/>
      <c r="NCB116" s="964"/>
      <c r="NCC116" s="845"/>
      <c r="NCD116" s="853"/>
      <c r="NCE116" s="853"/>
      <c r="NCF116" s="964"/>
      <c r="NCG116" s="845"/>
      <c r="NCH116" s="853"/>
      <c r="NCI116" s="853"/>
      <c r="NCJ116" s="964"/>
      <c r="NCK116" s="845"/>
      <c r="NCL116" s="853"/>
      <c r="NCM116" s="853"/>
      <c r="NCN116" s="964"/>
      <c r="NCO116" s="845"/>
      <c r="NCP116" s="853"/>
      <c r="NCQ116" s="853"/>
      <c r="NCR116" s="964"/>
      <c r="NCS116" s="845"/>
      <c r="NCT116" s="853"/>
      <c r="NCU116" s="853"/>
      <c r="NCV116" s="964"/>
      <c r="NCW116" s="845"/>
      <c r="NCX116" s="853"/>
      <c r="NCY116" s="853"/>
      <c r="NCZ116" s="964"/>
      <c r="NDA116" s="845"/>
      <c r="NDB116" s="853"/>
      <c r="NDC116" s="853"/>
      <c r="NDD116" s="964"/>
      <c r="NDE116" s="845"/>
      <c r="NDF116" s="853"/>
      <c r="NDG116" s="853"/>
      <c r="NDH116" s="964"/>
      <c r="NDI116" s="845"/>
      <c r="NDJ116" s="853"/>
      <c r="NDK116" s="853"/>
      <c r="NDL116" s="964"/>
      <c r="NDM116" s="845"/>
      <c r="NDN116" s="853"/>
      <c r="NDO116" s="853"/>
      <c r="NDP116" s="964"/>
      <c r="NDQ116" s="845"/>
      <c r="NDR116" s="853"/>
      <c r="NDS116" s="853"/>
      <c r="NDT116" s="964"/>
      <c r="NDU116" s="845"/>
      <c r="NDV116" s="853"/>
      <c r="NDW116" s="853"/>
      <c r="NDX116" s="964"/>
      <c r="NDY116" s="845"/>
      <c r="NDZ116" s="853"/>
      <c r="NEA116" s="853"/>
      <c r="NEB116" s="964"/>
      <c r="NEC116" s="845"/>
      <c r="NED116" s="853"/>
      <c r="NEE116" s="853"/>
      <c r="NEF116" s="964"/>
      <c r="NEG116" s="845"/>
      <c r="NEH116" s="853"/>
      <c r="NEI116" s="853"/>
      <c r="NEJ116" s="964"/>
      <c r="NEK116" s="845"/>
      <c r="NEL116" s="853"/>
      <c r="NEM116" s="853"/>
      <c r="NEN116" s="964"/>
      <c r="NEO116" s="845"/>
      <c r="NEP116" s="853"/>
      <c r="NEQ116" s="853"/>
      <c r="NER116" s="964"/>
      <c r="NES116" s="845"/>
      <c r="NET116" s="853"/>
      <c r="NEU116" s="853"/>
      <c r="NEV116" s="964"/>
      <c r="NEW116" s="845"/>
      <c r="NEX116" s="853"/>
      <c r="NEY116" s="853"/>
      <c r="NEZ116" s="964"/>
      <c r="NFA116" s="845"/>
      <c r="NFB116" s="853"/>
      <c r="NFC116" s="853"/>
      <c r="NFD116" s="964"/>
      <c r="NFE116" s="845"/>
      <c r="NFF116" s="853"/>
      <c r="NFG116" s="853"/>
      <c r="NFH116" s="964"/>
      <c r="NFI116" s="845"/>
      <c r="NFJ116" s="853"/>
      <c r="NFK116" s="853"/>
      <c r="NFL116" s="964"/>
      <c r="NFM116" s="845"/>
      <c r="NFN116" s="853"/>
      <c r="NFO116" s="853"/>
      <c r="NFP116" s="964"/>
      <c r="NFQ116" s="845"/>
      <c r="NFR116" s="853"/>
      <c r="NFS116" s="853"/>
      <c r="NFT116" s="964"/>
      <c r="NFU116" s="845"/>
      <c r="NFV116" s="853"/>
      <c r="NFW116" s="853"/>
      <c r="NFX116" s="964"/>
      <c r="NFY116" s="845"/>
      <c r="NFZ116" s="853"/>
      <c r="NGA116" s="853"/>
      <c r="NGB116" s="964"/>
      <c r="NGC116" s="845"/>
      <c r="NGD116" s="853"/>
      <c r="NGE116" s="853"/>
      <c r="NGF116" s="964"/>
      <c r="NGG116" s="845"/>
      <c r="NGH116" s="853"/>
      <c r="NGI116" s="853"/>
      <c r="NGJ116" s="964"/>
      <c r="NGK116" s="845"/>
      <c r="NGL116" s="853"/>
      <c r="NGM116" s="853"/>
      <c r="NGN116" s="964"/>
      <c r="NGO116" s="845"/>
      <c r="NGP116" s="853"/>
      <c r="NGQ116" s="853"/>
      <c r="NGR116" s="964"/>
      <c r="NGS116" s="845"/>
      <c r="NGT116" s="853"/>
      <c r="NGU116" s="853"/>
      <c r="NGV116" s="964"/>
      <c r="NGW116" s="845"/>
      <c r="NGX116" s="853"/>
      <c r="NGY116" s="853"/>
      <c r="NGZ116" s="964"/>
      <c r="NHA116" s="845"/>
      <c r="NHB116" s="853"/>
      <c r="NHC116" s="853"/>
      <c r="NHD116" s="964"/>
      <c r="NHE116" s="845"/>
      <c r="NHF116" s="853"/>
      <c r="NHG116" s="853"/>
      <c r="NHH116" s="964"/>
      <c r="NHI116" s="845"/>
      <c r="NHJ116" s="853"/>
      <c r="NHK116" s="853"/>
      <c r="NHL116" s="964"/>
      <c r="NHM116" s="845"/>
      <c r="NHN116" s="853"/>
      <c r="NHO116" s="853"/>
      <c r="NHP116" s="964"/>
      <c r="NHQ116" s="845"/>
      <c r="NHR116" s="853"/>
      <c r="NHS116" s="853"/>
      <c r="NHT116" s="964"/>
      <c r="NHU116" s="845"/>
      <c r="NHV116" s="853"/>
      <c r="NHW116" s="853"/>
      <c r="NHX116" s="964"/>
      <c r="NHY116" s="845"/>
      <c r="NHZ116" s="853"/>
      <c r="NIA116" s="853"/>
      <c r="NIB116" s="964"/>
      <c r="NIC116" s="845"/>
      <c r="NID116" s="853"/>
      <c r="NIE116" s="853"/>
      <c r="NIF116" s="964"/>
      <c r="NIG116" s="845"/>
      <c r="NIH116" s="853"/>
      <c r="NII116" s="853"/>
      <c r="NIJ116" s="964"/>
      <c r="NIK116" s="845"/>
      <c r="NIL116" s="853"/>
      <c r="NIM116" s="853"/>
      <c r="NIN116" s="964"/>
      <c r="NIO116" s="845"/>
      <c r="NIP116" s="853"/>
      <c r="NIQ116" s="853"/>
      <c r="NIR116" s="964"/>
      <c r="NIS116" s="845"/>
      <c r="NIT116" s="853"/>
      <c r="NIU116" s="853"/>
      <c r="NIV116" s="964"/>
      <c r="NIW116" s="845"/>
      <c r="NIX116" s="853"/>
      <c r="NIY116" s="853"/>
      <c r="NIZ116" s="964"/>
      <c r="NJA116" s="845"/>
      <c r="NJB116" s="853"/>
      <c r="NJC116" s="853"/>
      <c r="NJD116" s="964"/>
      <c r="NJE116" s="845"/>
      <c r="NJF116" s="853"/>
      <c r="NJG116" s="853"/>
      <c r="NJH116" s="964"/>
      <c r="NJI116" s="845"/>
      <c r="NJJ116" s="853"/>
      <c r="NJK116" s="853"/>
      <c r="NJL116" s="964"/>
      <c r="NJM116" s="845"/>
      <c r="NJN116" s="853"/>
      <c r="NJO116" s="853"/>
      <c r="NJP116" s="964"/>
      <c r="NJQ116" s="845"/>
      <c r="NJR116" s="853"/>
      <c r="NJS116" s="853"/>
      <c r="NJT116" s="964"/>
      <c r="NJU116" s="845"/>
      <c r="NJV116" s="853"/>
      <c r="NJW116" s="853"/>
      <c r="NJX116" s="964"/>
      <c r="NJY116" s="845"/>
      <c r="NJZ116" s="853"/>
      <c r="NKA116" s="853"/>
      <c r="NKB116" s="964"/>
      <c r="NKC116" s="845"/>
      <c r="NKD116" s="853"/>
      <c r="NKE116" s="853"/>
      <c r="NKF116" s="964"/>
      <c r="NKG116" s="845"/>
      <c r="NKH116" s="853"/>
      <c r="NKI116" s="853"/>
      <c r="NKJ116" s="964"/>
      <c r="NKK116" s="845"/>
      <c r="NKL116" s="853"/>
      <c r="NKM116" s="853"/>
      <c r="NKN116" s="964"/>
      <c r="NKO116" s="845"/>
      <c r="NKP116" s="853"/>
      <c r="NKQ116" s="853"/>
      <c r="NKR116" s="964"/>
      <c r="NKS116" s="845"/>
      <c r="NKT116" s="853"/>
      <c r="NKU116" s="853"/>
      <c r="NKV116" s="964"/>
      <c r="NKW116" s="845"/>
      <c r="NKX116" s="853"/>
      <c r="NKY116" s="853"/>
      <c r="NKZ116" s="964"/>
      <c r="NLA116" s="845"/>
      <c r="NLB116" s="853"/>
      <c r="NLC116" s="853"/>
      <c r="NLD116" s="964"/>
      <c r="NLE116" s="845"/>
      <c r="NLF116" s="853"/>
      <c r="NLG116" s="853"/>
      <c r="NLH116" s="964"/>
      <c r="NLI116" s="845"/>
      <c r="NLJ116" s="853"/>
      <c r="NLK116" s="853"/>
      <c r="NLL116" s="964"/>
      <c r="NLM116" s="845"/>
      <c r="NLN116" s="853"/>
      <c r="NLO116" s="853"/>
      <c r="NLP116" s="964"/>
      <c r="NLQ116" s="845"/>
      <c r="NLR116" s="853"/>
      <c r="NLS116" s="853"/>
      <c r="NLT116" s="964"/>
      <c r="NLU116" s="845"/>
      <c r="NLV116" s="853"/>
      <c r="NLW116" s="853"/>
      <c r="NLX116" s="964"/>
      <c r="NLY116" s="845"/>
      <c r="NLZ116" s="853"/>
      <c r="NMA116" s="853"/>
      <c r="NMB116" s="964"/>
      <c r="NMC116" s="845"/>
      <c r="NMD116" s="853"/>
      <c r="NME116" s="853"/>
      <c r="NMF116" s="964"/>
      <c r="NMG116" s="845"/>
      <c r="NMH116" s="853"/>
      <c r="NMI116" s="853"/>
      <c r="NMJ116" s="964"/>
      <c r="NMK116" s="845"/>
      <c r="NML116" s="853"/>
      <c r="NMM116" s="853"/>
      <c r="NMN116" s="964"/>
      <c r="NMO116" s="845"/>
      <c r="NMP116" s="853"/>
      <c r="NMQ116" s="853"/>
      <c r="NMR116" s="964"/>
      <c r="NMS116" s="845"/>
      <c r="NMT116" s="853"/>
      <c r="NMU116" s="853"/>
      <c r="NMV116" s="964"/>
      <c r="NMW116" s="845"/>
      <c r="NMX116" s="853"/>
      <c r="NMY116" s="853"/>
      <c r="NMZ116" s="964"/>
      <c r="NNA116" s="845"/>
      <c r="NNB116" s="853"/>
      <c r="NNC116" s="853"/>
      <c r="NND116" s="964"/>
      <c r="NNE116" s="845"/>
      <c r="NNF116" s="853"/>
      <c r="NNG116" s="853"/>
      <c r="NNH116" s="964"/>
      <c r="NNI116" s="845"/>
      <c r="NNJ116" s="853"/>
      <c r="NNK116" s="853"/>
      <c r="NNL116" s="964"/>
      <c r="NNM116" s="845"/>
      <c r="NNN116" s="853"/>
      <c r="NNO116" s="853"/>
      <c r="NNP116" s="964"/>
      <c r="NNQ116" s="845"/>
      <c r="NNR116" s="853"/>
      <c r="NNS116" s="853"/>
      <c r="NNT116" s="964"/>
      <c r="NNU116" s="845"/>
      <c r="NNV116" s="853"/>
      <c r="NNW116" s="853"/>
      <c r="NNX116" s="964"/>
      <c r="NNY116" s="845"/>
      <c r="NNZ116" s="853"/>
      <c r="NOA116" s="853"/>
      <c r="NOB116" s="964"/>
      <c r="NOC116" s="845"/>
      <c r="NOD116" s="853"/>
      <c r="NOE116" s="853"/>
      <c r="NOF116" s="964"/>
      <c r="NOG116" s="845"/>
      <c r="NOH116" s="853"/>
      <c r="NOI116" s="853"/>
      <c r="NOJ116" s="964"/>
      <c r="NOK116" s="845"/>
      <c r="NOL116" s="853"/>
      <c r="NOM116" s="853"/>
      <c r="NON116" s="964"/>
      <c r="NOO116" s="845"/>
      <c r="NOP116" s="853"/>
      <c r="NOQ116" s="853"/>
      <c r="NOR116" s="964"/>
      <c r="NOS116" s="845"/>
      <c r="NOT116" s="853"/>
      <c r="NOU116" s="853"/>
      <c r="NOV116" s="964"/>
      <c r="NOW116" s="845"/>
      <c r="NOX116" s="853"/>
      <c r="NOY116" s="853"/>
      <c r="NOZ116" s="964"/>
      <c r="NPA116" s="845"/>
      <c r="NPB116" s="853"/>
      <c r="NPC116" s="853"/>
      <c r="NPD116" s="964"/>
      <c r="NPE116" s="845"/>
      <c r="NPF116" s="853"/>
      <c r="NPG116" s="853"/>
      <c r="NPH116" s="964"/>
      <c r="NPI116" s="845"/>
      <c r="NPJ116" s="853"/>
      <c r="NPK116" s="853"/>
      <c r="NPL116" s="964"/>
      <c r="NPM116" s="845"/>
      <c r="NPN116" s="853"/>
      <c r="NPO116" s="853"/>
      <c r="NPP116" s="964"/>
      <c r="NPQ116" s="845"/>
      <c r="NPR116" s="853"/>
      <c r="NPS116" s="853"/>
      <c r="NPT116" s="964"/>
      <c r="NPU116" s="845"/>
      <c r="NPV116" s="853"/>
      <c r="NPW116" s="853"/>
      <c r="NPX116" s="964"/>
      <c r="NPY116" s="845"/>
      <c r="NPZ116" s="853"/>
      <c r="NQA116" s="853"/>
      <c r="NQB116" s="964"/>
      <c r="NQC116" s="845"/>
      <c r="NQD116" s="853"/>
      <c r="NQE116" s="853"/>
      <c r="NQF116" s="964"/>
      <c r="NQG116" s="845"/>
      <c r="NQH116" s="853"/>
      <c r="NQI116" s="853"/>
      <c r="NQJ116" s="964"/>
      <c r="NQK116" s="845"/>
      <c r="NQL116" s="853"/>
      <c r="NQM116" s="853"/>
      <c r="NQN116" s="964"/>
      <c r="NQO116" s="845"/>
      <c r="NQP116" s="853"/>
      <c r="NQQ116" s="853"/>
      <c r="NQR116" s="964"/>
      <c r="NQS116" s="845"/>
      <c r="NQT116" s="853"/>
      <c r="NQU116" s="853"/>
      <c r="NQV116" s="964"/>
      <c r="NQW116" s="845"/>
      <c r="NQX116" s="853"/>
      <c r="NQY116" s="853"/>
      <c r="NQZ116" s="964"/>
      <c r="NRA116" s="845"/>
      <c r="NRB116" s="853"/>
      <c r="NRC116" s="853"/>
      <c r="NRD116" s="964"/>
      <c r="NRE116" s="845"/>
      <c r="NRF116" s="853"/>
      <c r="NRG116" s="853"/>
      <c r="NRH116" s="964"/>
      <c r="NRI116" s="845"/>
      <c r="NRJ116" s="853"/>
      <c r="NRK116" s="853"/>
      <c r="NRL116" s="964"/>
      <c r="NRM116" s="845"/>
      <c r="NRN116" s="853"/>
      <c r="NRO116" s="853"/>
      <c r="NRP116" s="964"/>
      <c r="NRQ116" s="845"/>
      <c r="NRR116" s="853"/>
      <c r="NRS116" s="853"/>
      <c r="NRT116" s="964"/>
      <c r="NRU116" s="845"/>
      <c r="NRV116" s="853"/>
      <c r="NRW116" s="853"/>
      <c r="NRX116" s="964"/>
      <c r="NRY116" s="845"/>
      <c r="NRZ116" s="853"/>
      <c r="NSA116" s="853"/>
      <c r="NSB116" s="964"/>
      <c r="NSC116" s="845"/>
      <c r="NSD116" s="853"/>
      <c r="NSE116" s="853"/>
      <c r="NSF116" s="964"/>
      <c r="NSG116" s="845"/>
      <c r="NSH116" s="853"/>
      <c r="NSI116" s="853"/>
      <c r="NSJ116" s="964"/>
      <c r="NSK116" s="845"/>
      <c r="NSL116" s="853"/>
      <c r="NSM116" s="853"/>
      <c r="NSN116" s="964"/>
      <c r="NSO116" s="845"/>
      <c r="NSP116" s="853"/>
      <c r="NSQ116" s="853"/>
      <c r="NSR116" s="964"/>
      <c r="NSS116" s="845"/>
      <c r="NST116" s="853"/>
      <c r="NSU116" s="853"/>
      <c r="NSV116" s="964"/>
      <c r="NSW116" s="845"/>
      <c r="NSX116" s="853"/>
      <c r="NSY116" s="853"/>
      <c r="NSZ116" s="964"/>
      <c r="NTA116" s="845"/>
      <c r="NTB116" s="853"/>
      <c r="NTC116" s="853"/>
      <c r="NTD116" s="964"/>
      <c r="NTE116" s="845"/>
      <c r="NTF116" s="853"/>
      <c r="NTG116" s="853"/>
      <c r="NTH116" s="964"/>
      <c r="NTI116" s="845"/>
      <c r="NTJ116" s="853"/>
      <c r="NTK116" s="853"/>
      <c r="NTL116" s="964"/>
      <c r="NTM116" s="845"/>
      <c r="NTN116" s="853"/>
      <c r="NTO116" s="853"/>
      <c r="NTP116" s="964"/>
      <c r="NTQ116" s="845"/>
      <c r="NTR116" s="853"/>
      <c r="NTS116" s="853"/>
      <c r="NTT116" s="964"/>
      <c r="NTU116" s="845"/>
      <c r="NTV116" s="853"/>
      <c r="NTW116" s="853"/>
      <c r="NTX116" s="964"/>
      <c r="NTY116" s="845"/>
      <c r="NTZ116" s="853"/>
      <c r="NUA116" s="853"/>
      <c r="NUB116" s="964"/>
      <c r="NUC116" s="845"/>
      <c r="NUD116" s="853"/>
      <c r="NUE116" s="853"/>
      <c r="NUF116" s="964"/>
      <c r="NUG116" s="845"/>
      <c r="NUH116" s="853"/>
      <c r="NUI116" s="853"/>
      <c r="NUJ116" s="964"/>
      <c r="NUK116" s="845"/>
      <c r="NUL116" s="853"/>
      <c r="NUM116" s="853"/>
      <c r="NUN116" s="964"/>
      <c r="NUO116" s="845"/>
      <c r="NUP116" s="853"/>
      <c r="NUQ116" s="853"/>
      <c r="NUR116" s="964"/>
      <c r="NUS116" s="845"/>
      <c r="NUT116" s="853"/>
      <c r="NUU116" s="853"/>
      <c r="NUV116" s="964"/>
      <c r="NUW116" s="845"/>
      <c r="NUX116" s="853"/>
      <c r="NUY116" s="853"/>
      <c r="NUZ116" s="964"/>
      <c r="NVA116" s="845"/>
      <c r="NVB116" s="853"/>
      <c r="NVC116" s="853"/>
      <c r="NVD116" s="964"/>
      <c r="NVE116" s="845"/>
      <c r="NVF116" s="853"/>
      <c r="NVG116" s="853"/>
      <c r="NVH116" s="964"/>
      <c r="NVI116" s="845"/>
      <c r="NVJ116" s="853"/>
      <c r="NVK116" s="853"/>
      <c r="NVL116" s="964"/>
      <c r="NVM116" s="845"/>
      <c r="NVN116" s="853"/>
      <c r="NVO116" s="853"/>
      <c r="NVP116" s="964"/>
      <c r="NVQ116" s="845"/>
      <c r="NVR116" s="853"/>
      <c r="NVS116" s="853"/>
      <c r="NVT116" s="964"/>
      <c r="NVU116" s="845"/>
      <c r="NVV116" s="853"/>
      <c r="NVW116" s="853"/>
      <c r="NVX116" s="964"/>
      <c r="NVY116" s="845"/>
      <c r="NVZ116" s="853"/>
      <c r="NWA116" s="853"/>
      <c r="NWB116" s="964"/>
      <c r="NWC116" s="845"/>
      <c r="NWD116" s="853"/>
      <c r="NWE116" s="853"/>
      <c r="NWF116" s="964"/>
      <c r="NWG116" s="845"/>
      <c r="NWH116" s="853"/>
      <c r="NWI116" s="853"/>
      <c r="NWJ116" s="964"/>
      <c r="NWK116" s="845"/>
      <c r="NWL116" s="853"/>
      <c r="NWM116" s="853"/>
      <c r="NWN116" s="964"/>
      <c r="NWO116" s="845"/>
      <c r="NWP116" s="853"/>
      <c r="NWQ116" s="853"/>
      <c r="NWR116" s="964"/>
      <c r="NWS116" s="845"/>
      <c r="NWT116" s="853"/>
      <c r="NWU116" s="853"/>
      <c r="NWV116" s="964"/>
      <c r="NWW116" s="845"/>
      <c r="NWX116" s="853"/>
      <c r="NWY116" s="853"/>
      <c r="NWZ116" s="964"/>
      <c r="NXA116" s="845"/>
      <c r="NXB116" s="853"/>
      <c r="NXC116" s="853"/>
      <c r="NXD116" s="964"/>
      <c r="NXE116" s="845"/>
      <c r="NXF116" s="853"/>
      <c r="NXG116" s="853"/>
      <c r="NXH116" s="964"/>
      <c r="NXI116" s="845"/>
      <c r="NXJ116" s="853"/>
      <c r="NXK116" s="853"/>
      <c r="NXL116" s="964"/>
      <c r="NXM116" s="845"/>
      <c r="NXN116" s="853"/>
      <c r="NXO116" s="853"/>
      <c r="NXP116" s="964"/>
      <c r="NXQ116" s="845"/>
      <c r="NXR116" s="853"/>
      <c r="NXS116" s="853"/>
      <c r="NXT116" s="964"/>
      <c r="NXU116" s="845"/>
      <c r="NXV116" s="853"/>
      <c r="NXW116" s="853"/>
      <c r="NXX116" s="964"/>
      <c r="NXY116" s="845"/>
      <c r="NXZ116" s="853"/>
      <c r="NYA116" s="853"/>
      <c r="NYB116" s="964"/>
      <c r="NYC116" s="845"/>
      <c r="NYD116" s="853"/>
      <c r="NYE116" s="853"/>
      <c r="NYF116" s="964"/>
      <c r="NYG116" s="845"/>
      <c r="NYH116" s="853"/>
      <c r="NYI116" s="853"/>
      <c r="NYJ116" s="964"/>
      <c r="NYK116" s="845"/>
      <c r="NYL116" s="853"/>
      <c r="NYM116" s="853"/>
      <c r="NYN116" s="964"/>
      <c r="NYO116" s="845"/>
      <c r="NYP116" s="853"/>
      <c r="NYQ116" s="853"/>
      <c r="NYR116" s="964"/>
      <c r="NYS116" s="845"/>
      <c r="NYT116" s="853"/>
      <c r="NYU116" s="853"/>
      <c r="NYV116" s="964"/>
      <c r="NYW116" s="845"/>
      <c r="NYX116" s="853"/>
      <c r="NYY116" s="853"/>
      <c r="NYZ116" s="964"/>
      <c r="NZA116" s="845"/>
      <c r="NZB116" s="853"/>
      <c r="NZC116" s="853"/>
      <c r="NZD116" s="964"/>
      <c r="NZE116" s="845"/>
      <c r="NZF116" s="853"/>
      <c r="NZG116" s="853"/>
      <c r="NZH116" s="964"/>
      <c r="NZI116" s="845"/>
      <c r="NZJ116" s="853"/>
      <c r="NZK116" s="853"/>
      <c r="NZL116" s="964"/>
      <c r="NZM116" s="845"/>
      <c r="NZN116" s="853"/>
      <c r="NZO116" s="853"/>
      <c r="NZP116" s="964"/>
      <c r="NZQ116" s="845"/>
      <c r="NZR116" s="853"/>
      <c r="NZS116" s="853"/>
      <c r="NZT116" s="964"/>
      <c r="NZU116" s="845"/>
      <c r="NZV116" s="853"/>
      <c r="NZW116" s="853"/>
      <c r="NZX116" s="964"/>
      <c r="NZY116" s="845"/>
      <c r="NZZ116" s="853"/>
      <c r="OAA116" s="853"/>
      <c r="OAB116" s="964"/>
      <c r="OAC116" s="845"/>
      <c r="OAD116" s="853"/>
      <c r="OAE116" s="853"/>
      <c r="OAF116" s="964"/>
      <c r="OAG116" s="845"/>
      <c r="OAH116" s="853"/>
      <c r="OAI116" s="853"/>
      <c r="OAJ116" s="964"/>
      <c r="OAK116" s="845"/>
      <c r="OAL116" s="853"/>
      <c r="OAM116" s="853"/>
      <c r="OAN116" s="964"/>
      <c r="OAO116" s="845"/>
      <c r="OAP116" s="853"/>
      <c r="OAQ116" s="853"/>
      <c r="OAR116" s="964"/>
      <c r="OAS116" s="845"/>
      <c r="OAT116" s="853"/>
      <c r="OAU116" s="853"/>
      <c r="OAV116" s="964"/>
      <c r="OAW116" s="845"/>
      <c r="OAX116" s="853"/>
      <c r="OAY116" s="853"/>
      <c r="OAZ116" s="964"/>
      <c r="OBA116" s="845"/>
      <c r="OBB116" s="853"/>
      <c r="OBC116" s="853"/>
      <c r="OBD116" s="964"/>
      <c r="OBE116" s="845"/>
      <c r="OBF116" s="853"/>
      <c r="OBG116" s="853"/>
      <c r="OBH116" s="964"/>
      <c r="OBI116" s="845"/>
      <c r="OBJ116" s="853"/>
      <c r="OBK116" s="853"/>
      <c r="OBL116" s="964"/>
      <c r="OBM116" s="845"/>
      <c r="OBN116" s="853"/>
      <c r="OBO116" s="853"/>
      <c r="OBP116" s="964"/>
      <c r="OBQ116" s="845"/>
      <c r="OBR116" s="853"/>
      <c r="OBS116" s="853"/>
      <c r="OBT116" s="964"/>
      <c r="OBU116" s="845"/>
      <c r="OBV116" s="853"/>
      <c r="OBW116" s="853"/>
      <c r="OBX116" s="964"/>
      <c r="OBY116" s="845"/>
      <c r="OBZ116" s="853"/>
      <c r="OCA116" s="853"/>
      <c r="OCB116" s="964"/>
      <c r="OCC116" s="845"/>
      <c r="OCD116" s="853"/>
      <c r="OCE116" s="853"/>
      <c r="OCF116" s="964"/>
      <c r="OCG116" s="845"/>
      <c r="OCH116" s="853"/>
      <c r="OCI116" s="853"/>
      <c r="OCJ116" s="964"/>
      <c r="OCK116" s="845"/>
      <c r="OCL116" s="853"/>
      <c r="OCM116" s="853"/>
      <c r="OCN116" s="964"/>
      <c r="OCO116" s="845"/>
      <c r="OCP116" s="853"/>
      <c r="OCQ116" s="853"/>
      <c r="OCR116" s="964"/>
      <c r="OCS116" s="845"/>
      <c r="OCT116" s="853"/>
      <c r="OCU116" s="853"/>
      <c r="OCV116" s="964"/>
      <c r="OCW116" s="845"/>
      <c r="OCX116" s="853"/>
      <c r="OCY116" s="853"/>
      <c r="OCZ116" s="964"/>
      <c r="ODA116" s="845"/>
      <c r="ODB116" s="853"/>
      <c r="ODC116" s="853"/>
      <c r="ODD116" s="964"/>
      <c r="ODE116" s="845"/>
      <c r="ODF116" s="853"/>
      <c r="ODG116" s="853"/>
      <c r="ODH116" s="964"/>
      <c r="ODI116" s="845"/>
      <c r="ODJ116" s="853"/>
      <c r="ODK116" s="853"/>
      <c r="ODL116" s="964"/>
      <c r="ODM116" s="845"/>
      <c r="ODN116" s="853"/>
      <c r="ODO116" s="853"/>
      <c r="ODP116" s="964"/>
      <c r="ODQ116" s="845"/>
      <c r="ODR116" s="853"/>
      <c r="ODS116" s="853"/>
      <c r="ODT116" s="964"/>
      <c r="ODU116" s="845"/>
      <c r="ODV116" s="853"/>
      <c r="ODW116" s="853"/>
      <c r="ODX116" s="964"/>
      <c r="ODY116" s="845"/>
      <c r="ODZ116" s="853"/>
      <c r="OEA116" s="853"/>
      <c r="OEB116" s="964"/>
      <c r="OEC116" s="845"/>
      <c r="OED116" s="853"/>
      <c r="OEE116" s="853"/>
      <c r="OEF116" s="964"/>
      <c r="OEG116" s="845"/>
      <c r="OEH116" s="853"/>
      <c r="OEI116" s="853"/>
      <c r="OEJ116" s="964"/>
      <c r="OEK116" s="845"/>
      <c r="OEL116" s="853"/>
      <c r="OEM116" s="853"/>
      <c r="OEN116" s="964"/>
      <c r="OEO116" s="845"/>
      <c r="OEP116" s="853"/>
      <c r="OEQ116" s="853"/>
      <c r="OER116" s="964"/>
      <c r="OES116" s="845"/>
      <c r="OET116" s="853"/>
      <c r="OEU116" s="853"/>
      <c r="OEV116" s="964"/>
      <c r="OEW116" s="845"/>
      <c r="OEX116" s="853"/>
      <c r="OEY116" s="853"/>
      <c r="OEZ116" s="964"/>
      <c r="OFA116" s="845"/>
      <c r="OFB116" s="853"/>
      <c r="OFC116" s="853"/>
      <c r="OFD116" s="964"/>
      <c r="OFE116" s="845"/>
      <c r="OFF116" s="853"/>
      <c r="OFG116" s="853"/>
      <c r="OFH116" s="964"/>
      <c r="OFI116" s="845"/>
      <c r="OFJ116" s="853"/>
      <c r="OFK116" s="853"/>
      <c r="OFL116" s="964"/>
      <c r="OFM116" s="845"/>
      <c r="OFN116" s="853"/>
      <c r="OFO116" s="853"/>
      <c r="OFP116" s="964"/>
      <c r="OFQ116" s="845"/>
      <c r="OFR116" s="853"/>
      <c r="OFS116" s="853"/>
      <c r="OFT116" s="964"/>
      <c r="OFU116" s="845"/>
      <c r="OFV116" s="853"/>
      <c r="OFW116" s="853"/>
      <c r="OFX116" s="964"/>
      <c r="OFY116" s="845"/>
      <c r="OFZ116" s="853"/>
      <c r="OGA116" s="853"/>
      <c r="OGB116" s="964"/>
      <c r="OGC116" s="845"/>
      <c r="OGD116" s="853"/>
      <c r="OGE116" s="853"/>
      <c r="OGF116" s="964"/>
      <c r="OGG116" s="845"/>
      <c r="OGH116" s="853"/>
      <c r="OGI116" s="853"/>
      <c r="OGJ116" s="964"/>
      <c r="OGK116" s="845"/>
      <c r="OGL116" s="853"/>
      <c r="OGM116" s="853"/>
      <c r="OGN116" s="964"/>
      <c r="OGO116" s="845"/>
      <c r="OGP116" s="853"/>
      <c r="OGQ116" s="853"/>
      <c r="OGR116" s="964"/>
      <c r="OGS116" s="845"/>
      <c r="OGT116" s="853"/>
      <c r="OGU116" s="853"/>
      <c r="OGV116" s="964"/>
      <c r="OGW116" s="845"/>
      <c r="OGX116" s="853"/>
      <c r="OGY116" s="853"/>
      <c r="OGZ116" s="964"/>
      <c r="OHA116" s="845"/>
      <c r="OHB116" s="853"/>
      <c r="OHC116" s="853"/>
      <c r="OHD116" s="964"/>
      <c r="OHE116" s="845"/>
      <c r="OHF116" s="853"/>
      <c r="OHG116" s="853"/>
      <c r="OHH116" s="964"/>
      <c r="OHI116" s="845"/>
      <c r="OHJ116" s="853"/>
      <c r="OHK116" s="853"/>
      <c r="OHL116" s="964"/>
      <c r="OHM116" s="845"/>
      <c r="OHN116" s="853"/>
      <c r="OHO116" s="853"/>
      <c r="OHP116" s="964"/>
      <c r="OHQ116" s="845"/>
      <c r="OHR116" s="853"/>
      <c r="OHS116" s="853"/>
      <c r="OHT116" s="964"/>
      <c r="OHU116" s="845"/>
      <c r="OHV116" s="853"/>
      <c r="OHW116" s="853"/>
      <c r="OHX116" s="964"/>
      <c r="OHY116" s="845"/>
      <c r="OHZ116" s="853"/>
      <c r="OIA116" s="853"/>
      <c r="OIB116" s="964"/>
      <c r="OIC116" s="845"/>
      <c r="OID116" s="853"/>
      <c r="OIE116" s="853"/>
      <c r="OIF116" s="964"/>
      <c r="OIG116" s="845"/>
      <c r="OIH116" s="853"/>
      <c r="OII116" s="853"/>
      <c r="OIJ116" s="964"/>
      <c r="OIK116" s="845"/>
      <c r="OIL116" s="853"/>
      <c r="OIM116" s="853"/>
      <c r="OIN116" s="964"/>
      <c r="OIO116" s="845"/>
      <c r="OIP116" s="853"/>
      <c r="OIQ116" s="853"/>
      <c r="OIR116" s="964"/>
      <c r="OIS116" s="845"/>
      <c r="OIT116" s="853"/>
      <c r="OIU116" s="853"/>
      <c r="OIV116" s="964"/>
      <c r="OIW116" s="845"/>
      <c r="OIX116" s="853"/>
      <c r="OIY116" s="853"/>
      <c r="OIZ116" s="964"/>
      <c r="OJA116" s="845"/>
      <c r="OJB116" s="853"/>
      <c r="OJC116" s="853"/>
      <c r="OJD116" s="964"/>
      <c r="OJE116" s="845"/>
      <c r="OJF116" s="853"/>
      <c r="OJG116" s="853"/>
      <c r="OJH116" s="964"/>
      <c r="OJI116" s="845"/>
      <c r="OJJ116" s="853"/>
      <c r="OJK116" s="853"/>
      <c r="OJL116" s="964"/>
      <c r="OJM116" s="845"/>
      <c r="OJN116" s="853"/>
      <c r="OJO116" s="853"/>
      <c r="OJP116" s="964"/>
      <c r="OJQ116" s="845"/>
      <c r="OJR116" s="853"/>
      <c r="OJS116" s="853"/>
      <c r="OJT116" s="964"/>
      <c r="OJU116" s="845"/>
      <c r="OJV116" s="853"/>
      <c r="OJW116" s="853"/>
      <c r="OJX116" s="964"/>
      <c r="OJY116" s="845"/>
      <c r="OJZ116" s="853"/>
      <c r="OKA116" s="853"/>
      <c r="OKB116" s="964"/>
      <c r="OKC116" s="845"/>
      <c r="OKD116" s="853"/>
      <c r="OKE116" s="853"/>
      <c r="OKF116" s="964"/>
      <c r="OKG116" s="845"/>
      <c r="OKH116" s="853"/>
      <c r="OKI116" s="853"/>
      <c r="OKJ116" s="964"/>
      <c r="OKK116" s="845"/>
      <c r="OKL116" s="853"/>
      <c r="OKM116" s="853"/>
      <c r="OKN116" s="964"/>
      <c r="OKO116" s="845"/>
      <c r="OKP116" s="853"/>
      <c r="OKQ116" s="853"/>
      <c r="OKR116" s="964"/>
      <c r="OKS116" s="845"/>
      <c r="OKT116" s="853"/>
      <c r="OKU116" s="853"/>
      <c r="OKV116" s="964"/>
      <c r="OKW116" s="845"/>
      <c r="OKX116" s="853"/>
      <c r="OKY116" s="853"/>
      <c r="OKZ116" s="964"/>
      <c r="OLA116" s="845"/>
      <c r="OLB116" s="853"/>
      <c r="OLC116" s="853"/>
      <c r="OLD116" s="964"/>
      <c r="OLE116" s="845"/>
      <c r="OLF116" s="853"/>
      <c r="OLG116" s="853"/>
      <c r="OLH116" s="964"/>
      <c r="OLI116" s="845"/>
      <c r="OLJ116" s="853"/>
      <c r="OLK116" s="853"/>
      <c r="OLL116" s="964"/>
      <c r="OLM116" s="845"/>
      <c r="OLN116" s="853"/>
      <c r="OLO116" s="853"/>
      <c r="OLP116" s="964"/>
      <c r="OLQ116" s="845"/>
      <c r="OLR116" s="853"/>
      <c r="OLS116" s="853"/>
      <c r="OLT116" s="964"/>
      <c r="OLU116" s="845"/>
      <c r="OLV116" s="853"/>
      <c r="OLW116" s="853"/>
      <c r="OLX116" s="964"/>
      <c r="OLY116" s="845"/>
      <c r="OLZ116" s="853"/>
      <c r="OMA116" s="853"/>
      <c r="OMB116" s="964"/>
      <c r="OMC116" s="845"/>
      <c r="OMD116" s="853"/>
      <c r="OME116" s="853"/>
      <c r="OMF116" s="964"/>
      <c r="OMG116" s="845"/>
      <c r="OMH116" s="853"/>
      <c r="OMI116" s="853"/>
      <c r="OMJ116" s="964"/>
      <c r="OMK116" s="845"/>
      <c r="OML116" s="853"/>
      <c r="OMM116" s="853"/>
      <c r="OMN116" s="964"/>
      <c r="OMO116" s="845"/>
      <c r="OMP116" s="853"/>
      <c r="OMQ116" s="853"/>
      <c r="OMR116" s="964"/>
      <c r="OMS116" s="845"/>
      <c r="OMT116" s="853"/>
      <c r="OMU116" s="853"/>
      <c r="OMV116" s="964"/>
      <c r="OMW116" s="845"/>
      <c r="OMX116" s="853"/>
      <c r="OMY116" s="853"/>
      <c r="OMZ116" s="964"/>
      <c r="ONA116" s="845"/>
      <c r="ONB116" s="853"/>
      <c r="ONC116" s="853"/>
      <c r="OND116" s="964"/>
      <c r="ONE116" s="845"/>
      <c r="ONF116" s="853"/>
      <c r="ONG116" s="853"/>
      <c r="ONH116" s="964"/>
      <c r="ONI116" s="845"/>
      <c r="ONJ116" s="853"/>
      <c r="ONK116" s="853"/>
      <c r="ONL116" s="964"/>
      <c r="ONM116" s="845"/>
      <c r="ONN116" s="853"/>
      <c r="ONO116" s="853"/>
      <c r="ONP116" s="964"/>
      <c r="ONQ116" s="845"/>
      <c r="ONR116" s="853"/>
      <c r="ONS116" s="853"/>
      <c r="ONT116" s="964"/>
      <c r="ONU116" s="845"/>
      <c r="ONV116" s="853"/>
      <c r="ONW116" s="853"/>
      <c r="ONX116" s="964"/>
      <c r="ONY116" s="845"/>
      <c r="ONZ116" s="853"/>
      <c r="OOA116" s="853"/>
      <c r="OOB116" s="964"/>
      <c r="OOC116" s="845"/>
      <c r="OOD116" s="853"/>
      <c r="OOE116" s="853"/>
      <c r="OOF116" s="964"/>
      <c r="OOG116" s="845"/>
      <c r="OOH116" s="853"/>
      <c r="OOI116" s="853"/>
      <c r="OOJ116" s="964"/>
      <c r="OOK116" s="845"/>
      <c r="OOL116" s="853"/>
      <c r="OOM116" s="853"/>
      <c r="OON116" s="964"/>
      <c r="OOO116" s="845"/>
      <c r="OOP116" s="853"/>
      <c r="OOQ116" s="853"/>
      <c r="OOR116" s="964"/>
      <c r="OOS116" s="845"/>
      <c r="OOT116" s="853"/>
      <c r="OOU116" s="853"/>
      <c r="OOV116" s="964"/>
      <c r="OOW116" s="845"/>
      <c r="OOX116" s="853"/>
      <c r="OOY116" s="853"/>
      <c r="OOZ116" s="964"/>
      <c r="OPA116" s="845"/>
      <c r="OPB116" s="853"/>
      <c r="OPC116" s="853"/>
      <c r="OPD116" s="964"/>
      <c r="OPE116" s="845"/>
      <c r="OPF116" s="853"/>
      <c r="OPG116" s="853"/>
      <c r="OPH116" s="964"/>
      <c r="OPI116" s="845"/>
      <c r="OPJ116" s="853"/>
      <c r="OPK116" s="853"/>
      <c r="OPL116" s="964"/>
      <c r="OPM116" s="845"/>
      <c r="OPN116" s="853"/>
      <c r="OPO116" s="853"/>
      <c r="OPP116" s="964"/>
      <c r="OPQ116" s="845"/>
      <c r="OPR116" s="853"/>
      <c r="OPS116" s="853"/>
      <c r="OPT116" s="964"/>
      <c r="OPU116" s="845"/>
      <c r="OPV116" s="853"/>
      <c r="OPW116" s="853"/>
      <c r="OPX116" s="964"/>
      <c r="OPY116" s="845"/>
      <c r="OPZ116" s="853"/>
      <c r="OQA116" s="853"/>
      <c r="OQB116" s="964"/>
      <c r="OQC116" s="845"/>
      <c r="OQD116" s="853"/>
      <c r="OQE116" s="853"/>
      <c r="OQF116" s="964"/>
      <c r="OQG116" s="845"/>
      <c r="OQH116" s="853"/>
      <c r="OQI116" s="853"/>
      <c r="OQJ116" s="964"/>
      <c r="OQK116" s="845"/>
      <c r="OQL116" s="853"/>
      <c r="OQM116" s="853"/>
      <c r="OQN116" s="964"/>
      <c r="OQO116" s="845"/>
      <c r="OQP116" s="853"/>
      <c r="OQQ116" s="853"/>
      <c r="OQR116" s="964"/>
      <c r="OQS116" s="845"/>
      <c r="OQT116" s="853"/>
      <c r="OQU116" s="853"/>
      <c r="OQV116" s="964"/>
      <c r="OQW116" s="845"/>
      <c r="OQX116" s="853"/>
      <c r="OQY116" s="853"/>
      <c r="OQZ116" s="964"/>
      <c r="ORA116" s="845"/>
      <c r="ORB116" s="853"/>
      <c r="ORC116" s="853"/>
      <c r="ORD116" s="964"/>
      <c r="ORE116" s="845"/>
      <c r="ORF116" s="853"/>
      <c r="ORG116" s="853"/>
      <c r="ORH116" s="964"/>
      <c r="ORI116" s="845"/>
      <c r="ORJ116" s="853"/>
      <c r="ORK116" s="853"/>
      <c r="ORL116" s="964"/>
      <c r="ORM116" s="845"/>
      <c r="ORN116" s="853"/>
      <c r="ORO116" s="853"/>
      <c r="ORP116" s="964"/>
      <c r="ORQ116" s="845"/>
      <c r="ORR116" s="853"/>
      <c r="ORS116" s="853"/>
      <c r="ORT116" s="964"/>
      <c r="ORU116" s="845"/>
      <c r="ORV116" s="853"/>
      <c r="ORW116" s="853"/>
      <c r="ORX116" s="964"/>
      <c r="ORY116" s="845"/>
      <c r="ORZ116" s="853"/>
      <c r="OSA116" s="853"/>
      <c r="OSB116" s="964"/>
      <c r="OSC116" s="845"/>
      <c r="OSD116" s="853"/>
      <c r="OSE116" s="853"/>
      <c r="OSF116" s="964"/>
      <c r="OSG116" s="845"/>
      <c r="OSH116" s="853"/>
      <c r="OSI116" s="853"/>
      <c r="OSJ116" s="964"/>
      <c r="OSK116" s="845"/>
      <c r="OSL116" s="853"/>
      <c r="OSM116" s="853"/>
      <c r="OSN116" s="964"/>
      <c r="OSO116" s="845"/>
      <c r="OSP116" s="853"/>
      <c r="OSQ116" s="853"/>
      <c r="OSR116" s="964"/>
      <c r="OSS116" s="845"/>
      <c r="OST116" s="853"/>
      <c r="OSU116" s="853"/>
      <c r="OSV116" s="964"/>
      <c r="OSW116" s="845"/>
      <c r="OSX116" s="853"/>
      <c r="OSY116" s="853"/>
      <c r="OSZ116" s="964"/>
      <c r="OTA116" s="845"/>
      <c r="OTB116" s="853"/>
      <c r="OTC116" s="853"/>
      <c r="OTD116" s="964"/>
      <c r="OTE116" s="845"/>
      <c r="OTF116" s="853"/>
      <c r="OTG116" s="853"/>
      <c r="OTH116" s="964"/>
      <c r="OTI116" s="845"/>
      <c r="OTJ116" s="853"/>
      <c r="OTK116" s="853"/>
      <c r="OTL116" s="964"/>
      <c r="OTM116" s="845"/>
      <c r="OTN116" s="853"/>
      <c r="OTO116" s="853"/>
      <c r="OTP116" s="964"/>
      <c r="OTQ116" s="845"/>
      <c r="OTR116" s="853"/>
      <c r="OTS116" s="853"/>
      <c r="OTT116" s="964"/>
      <c r="OTU116" s="845"/>
      <c r="OTV116" s="853"/>
      <c r="OTW116" s="853"/>
      <c r="OTX116" s="964"/>
      <c r="OTY116" s="845"/>
      <c r="OTZ116" s="853"/>
      <c r="OUA116" s="853"/>
      <c r="OUB116" s="964"/>
      <c r="OUC116" s="845"/>
      <c r="OUD116" s="853"/>
      <c r="OUE116" s="853"/>
      <c r="OUF116" s="964"/>
      <c r="OUG116" s="845"/>
      <c r="OUH116" s="853"/>
      <c r="OUI116" s="853"/>
      <c r="OUJ116" s="964"/>
      <c r="OUK116" s="845"/>
      <c r="OUL116" s="853"/>
      <c r="OUM116" s="853"/>
      <c r="OUN116" s="964"/>
      <c r="OUO116" s="845"/>
      <c r="OUP116" s="853"/>
      <c r="OUQ116" s="853"/>
      <c r="OUR116" s="964"/>
      <c r="OUS116" s="845"/>
      <c r="OUT116" s="853"/>
      <c r="OUU116" s="853"/>
      <c r="OUV116" s="964"/>
      <c r="OUW116" s="845"/>
      <c r="OUX116" s="853"/>
      <c r="OUY116" s="853"/>
      <c r="OUZ116" s="964"/>
      <c r="OVA116" s="845"/>
      <c r="OVB116" s="853"/>
      <c r="OVC116" s="853"/>
      <c r="OVD116" s="964"/>
      <c r="OVE116" s="845"/>
      <c r="OVF116" s="853"/>
      <c r="OVG116" s="853"/>
      <c r="OVH116" s="964"/>
      <c r="OVI116" s="845"/>
      <c r="OVJ116" s="853"/>
      <c r="OVK116" s="853"/>
      <c r="OVL116" s="964"/>
      <c r="OVM116" s="845"/>
      <c r="OVN116" s="853"/>
      <c r="OVO116" s="853"/>
      <c r="OVP116" s="964"/>
      <c r="OVQ116" s="845"/>
      <c r="OVR116" s="853"/>
      <c r="OVS116" s="853"/>
      <c r="OVT116" s="964"/>
      <c r="OVU116" s="845"/>
      <c r="OVV116" s="853"/>
      <c r="OVW116" s="853"/>
      <c r="OVX116" s="964"/>
      <c r="OVY116" s="845"/>
      <c r="OVZ116" s="853"/>
      <c r="OWA116" s="853"/>
      <c r="OWB116" s="964"/>
      <c r="OWC116" s="845"/>
      <c r="OWD116" s="853"/>
      <c r="OWE116" s="853"/>
      <c r="OWF116" s="964"/>
      <c r="OWG116" s="845"/>
      <c r="OWH116" s="853"/>
      <c r="OWI116" s="853"/>
      <c r="OWJ116" s="964"/>
      <c r="OWK116" s="845"/>
      <c r="OWL116" s="853"/>
      <c r="OWM116" s="853"/>
      <c r="OWN116" s="964"/>
      <c r="OWO116" s="845"/>
      <c r="OWP116" s="853"/>
      <c r="OWQ116" s="853"/>
      <c r="OWR116" s="964"/>
      <c r="OWS116" s="845"/>
      <c r="OWT116" s="853"/>
      <c r="OWU116" s="853"/>
      <c r="OWV116" s="964"/>
      <c r="OWW116" s="845"/>
      <c r="OWX116" s="853"/>
      <c r="OWY116" s="853"/>
      <c r="OWZ116" s="964"/>
      <c r="OXA116" s="845"/>
      <c r="OXB116" s="853"/>
      <c r="OXC116" s="853"/>
      <c r="OXD116" s="964"/>
      <c r="OXE116" s="845"/>
      <c r="OXF116" s="853"/>
      <c r="OXG116" s="853"/>
      <c r="OXH116" s="964"/>
      <c r="OXI116" s="845"/>
      <c r="OXJ116" s="853"/>
      <c r="OXK116" s="853"/>
      <c r="OXL116" s="964"/>
      <c r="OXM116" s="845"/>
      <c r="OXN116" s="853"/>
      <c r="OXO116" s="853"/>
      <c r="OXP116" s="964"/>
      <c r="OXQ116" s="845"/>
      <c r="OXR116" s="853"/>
      <c r="OXS116" s="853"/>
      <c r="OXT116" s="964"/>
      <c r="OXU116" s="845"/>
      <c r="OXV116" s="853"/>
      <c r="OXW116" s="853"/>
      <c r="OXX116" s="964"/>
      <c r="OXY116" s="845"/>
      <c r="OXZ116" s="853"/>
      <c r="OYA116" s="853"/>
      <c r="OYB116" s="964"/>
      <c r="OYC116" s="845"/>
      <c r="OYD116" s="853"/>
      <c r="OYE116" s="853"/>
      <c r="OYF116" s="964"/>
      <c r="OYG116" s="845"/>
      <c r="OYH116" s="853"/>
      <c r="OYI116" s="853"/>
      <c r="OYJ116" s="964"/>
      <c r="OYK116" s="845"/>
      <c r="OYL116" s="853"/>
      <c r="OYM116" s="853"/>
      <c r="OYN116" s="964"/>
      <c r="OYO116" s="845"/>
      <c r="OYP116" s="853"/>
      <c r="OYQ116" s="853"/>
      <c r="OYR116" s="964"/>
      <c r="OYS116" s="845"/>
      <c r="OYT116" s="853"/>
      <c r="OYU116" s="853"/>
      <c r="OYV116" s="964"/>
      <c r="OYW116" s="845"/>
      <c r="OYX116" s="853"/>
      <c r="OYY116" s="853"/>
      <c r="OYZ116" s="964"/>
      <c r="OZA116" s="845"/>
      <c r="OZB116" s="853"/>
      <c r="OZC116" s="853"/>
      <c r="OZD116" s="964"/>
      <c r="OZE116" s="845"/>
      <c r="OZF116" s="853"/>
      <c r="OZG116" s="853"/>
      <c r="OZH116" s="964"/>
      <c r="OZI116" s="845"/>
      <c r="OZJ116" s="853"/>
      <c r="OZK116" s="853"/>
      <c r="OZL116" s="964"/>
      <c r="OZM116" s="845"/>
      <c r="OZN116" s="853"/>
      <c r="OZO116" s="853"/>
      <c r="OZP116" s="964"/>
      <c r="OZQ116" s="845"/>
      <c r="OZR116" s="853"/>
      <c r="OZS116" s="853"/>
      <c r="OZT116" s="964"/>
      <c r="OZU116" s="845"/>
      <c r="OZV116" s="853"/>
      <c r="OZW116" s="853"/>
      <c r="OZX116" s="964"/>
      <c r="OZY116" s="845"/>
      <c r="OZZ116" s="853"/>
      <c r="PAA116" s="853"/>
      <c r="PAB116" s="964"/>
      <c r="PAC116" s="845"/>
      <c r="PAD116" s="853"/>
      <c r="PAE116" s="853"/>
      <c r="PAF116" s="964"/>
      <c r="PAG116" s="845"/>
      <c r="PAH116" s="853"/>
      <c r="PAI116" s="853"/>
      <c r="PAJ116" s="964"/>
      <c r="PAK116" s="845"/>
      <c r="PAL116" s="853"/>
      <c r="PAM116" s="853"/>
      <c r="PAN116" s="964"/>
      <c r="PAO116" s="845"/>
      <c r="PAP116" s="853"/>
      <c r="PAQ116" s="853"/>
      <c r="PAR116" s="964"/>
      <c r="PAS116" s="845"/>
      <c r="PAT116" s="853"/>
      <c r="PAU116" s="853"/>
      <c r="PAV116" s="964"/>
      <c r="PAW116" s="845"/>
      <c r="PAX116" s="853"/>
      <c r="PAY116" s="853"/>
      <c r="PAZ116" s="964"/>
      <c r="PBA116" s="845"/>
      <c r="PBB116" s="853"/>
      <c r="PBC116" s="853"/>
      <c r="PBD116" s="964"/>
      <c r="PBE116" s="845"/>
      <c r="PBF116" s="853"/>
      <c r="PBG116" s="853"/>
      <c r="PBH116" s="964"/>
      <c r="PBI116" s="845"/>
      <c r="PBJ116" s="853"/>
      <c r="PBK116" s="853"/>
      <c r="PBL116" s="964"/>
      <c r="PBM116" s="845"/>
      <c r="PBN116" s="853"/>
      <c r="PBO116" s="853"/>
      <c r="PBP116" s="964"/>
      <c r="PBQ116" s="845"/>
      <c r="PBR116" s="853"/>
      <c r="PBS116" s="853"/>
      <c r="PBT116" s="964"/>
      <c r="PBU116" s="845"/>
      <c r="PBV116" s="853"/>
      <c r="PBW116" s="853"/>
      <c r="PBX116" s="964"/>
      <c r="PBY116" s="845"/>
      <c r="PBZ116" s="853"/>
      <c r="PCA116" s="853"/>
      <c r="PCB116" s="964"/>
      <c r="PCC116" s="845"/>
      <c r="PCD116" s="853"/>
      <c r="PCE116" s="853"/>
      <c r="PCF116" s="964"/>
      <c r="PCG116" s="845"/>
      <c r="PCH116" s="853"/>
      <c r="PCI116" s="853"/>
      <c r="PCJ116" s="964"/>
      <c r="PCK116" s="845"/>
      <c r="PCL116" s="853"/>
      <c r="PCM116" s="853"/>
      <c r="PCN116" s="964"/>
      <c r="PCO116" s="845"/>
      <c r="PCP116" s="853"/>
      <c r="PCQ116" s="853"/>
      <c r="PCR116" s="964"/>
      <c r="PCS116" s="845"/>
      <c r="PCT116" s="853"/>
      <c r="PCU116" s="853"/>
      <c r="PCV116" s="964"/>
      <c r="PCW116" s="845"/>
      <c r="PCX116" s="853"/>
      <c r="PCY116" s="853"/>
      <c r="PCZ116" s="964"/>
      <c r="PDA116" s="845"/>
      <c r="PDB116" s="853"/>
      <c r="PDC116" s="853"/>
      <c r="PDD116" s="964"/>
      <c r="PDE116" s="845"/>
      <c r="PDF116" s="853"/>
      <c r="PDG116" s="853"/>
      <c r="PDH116" s="964"/>
      <c r="PDI116" s="845"/>
      <c r="PDJ116" s="853"/>
      <c r="PDK116" s="853"/>
      <c r="PDL116" s="964"/>
      <c r="PDM116" s="845"/>
      <c r="PDN116" s="853"/>
      <c r="PDO116" s="853"/>
      <c r="PDP116" s="964"/>
      <c r="PDQ116" s="845"/>
      <c r="PDR116" s="853"/>
      <c r="PDS116" s="853"/>
      <c r="PDT116" s="964"/>
      <c r="PDU116" s="845"/>
      <c r="PDV116" s="853"/>
      <c r="PDW116" s="853"/>
      <c r="PDX116" s="964"/>
      <c r="PDY116" s="845"/>
      <c r="PDZ116" s="853"/>
      <c r="PEA116" s="853"/>
      <c r="PEB116" s="964"/>
      <c r="PEC116" s="845"/>
      <c r="PED116" s="853"/>
      <c r="PEE116" s="853"/>
      <c r="PEF116" s="964"/>
      <c r="PEG116" s="845"/>
      <c r="PEH116" s="853"/>
      <c r="PEI116" s="853"/>
      <c r="PEJ116" s="964"/>
      <c r="PEK116" s="845"/>
      <c r="PEL116" s="853"/>
      <c r="PEM116" s="853"/>
      <c r="PEN116" s="964"/>
      <c r="PEO116" s="845"/>
      <c r="PEP116" s="853"/>
      <c r="PEQ116" s="853"/>
      <c r="PER116" s="964"/>
      <c r="PES116" s="845"/>
      <c r="PET116" s="853"/>
      <c r="PEU116" s="853"/>
      <c r="PEV116" s="964"/>
      <c r="PEW116" s="845"/>
      <c r="PEX116" s="853"/>
      <c r="PEY116" s="853"/>
      <c r="PEZ116" s="964"/>
      <c r="PFA116" s="845"/>
      <c r="PFB116" s="853"/>
      <c r="PFC116" s="853"/>
      <c r="PFD116" s="964"/>
      <c r="PFE116" s="845"/>
      <c r="PFF116" s="853"/>
      <c r="PFG116" s="853"/>
      <c r="PFH116" s="964"/>
      <c r="PFI116" s="845"/>
      <c r="PFJ116" s="853"/>
      <c r="PFK116" s="853"/>
      <c r="PFL116" s="964"/>
      <c r="PFM116" s="845"/>
      <c r="PFN116" s="853"/>
      <c r="PFO116" s="853"/>
      <c r="PFP116" s="964"/>
      <c r="PFQ116" s="845"/>
      <c r="PFR116" s="853"/>
      <c r="PFS116" s="853"/>
      <c r="PFT116" s="964"/>
      <c r="PFU116" s="845"/>
      <c r="PFV116" s="853"/>
      <c r="PFW116" s="853"/>
      <c r="PFX116" s="964"/>
      <c r="PFY116" s="845"/>
      <c r="PFZ116" s="853"/>
      <c r="PGA116" s="853"/>
      <c r="PGB116" s="964"/>
      <c r="PGC116" s="845"/>
      <c r="PGD116" s="853"/>
      <c r="PGE116" s="853"/>
      <c r="PGF116" s="964"/>
      <c r="PGG116" s="845"/>
      <c r="PGH116" s="853"/>
      <c r="PGI116" s="853"/>
      <c r="PGJ116" s="964"/>
      <c r="PGK116" s="845"/>
      <c r="PGL116" s="853"/>
      <c r="PGM116" s="853"/>
      <c r="PGN116" s="964"/>
      <c r="PGO116" s="845"/>
      <c r="PGP116" s="853"/>
      <c r="PGQ116" s="853"/>
      <c r="PGR116" s="964"/>
      <c r="PGS116" s="845"/>
      <c r="PGT116" s="853"/>
      <c r="PGU116" s="853"/>
      <c r="PGV116" s="964"/>
      <c r="PGW116" s="845"/>
      <c r="PGX116" s="853"/>
      <c r="PGY116" s="853"/>
      <c r="PGZ116" s="964"/>
      <c r="PHA116" s="845"/>
      <c r="PHB116" s="853"/>
      <c r="PHC116" s="853"/>
      <c r="PHD116" s="964"/>
      <c r="PHE116" s="845"/>
      <c r="PHF116" s="853"/>
      <c r="PHG116" s="853"/>
      <c r="PHH116" s="964"/>
      <c r="PHI116" s="845"/>
      <c r="PHJ116" s="853"/>
      <c r="PHK116" s="853"/>
      <c r="PHL116" s="964"/>
      <c r="PHM116" s="845"/>
      <c r="PHN116" s="853"/>
      <c r="PHO116" s="853"/>
      <c r="PHP116" s="964"/>
      <c r="PHQ116" s="845"/>
      <c r="PHR116" s="853"/>
      <c r="PHS116" s="853"/>
      <c r="PHT116" s="964"/>
      <c r="PHU116" s="845"/>
      <c r="PHV116" s="853"/>
      <c r="PHW116" s="853"/>
      <c r="PHX116" s="964"/>
      <c r="PHY116" s="845"/>
      <c r="PHZ116" s="853"/>
      <c r="PIA116" s="853"/>
      <c r="PIB116" s="964"/>
      <c r="PIC116" s="845"/>
      <c r="PID116" s="853"/>
      <c r="PIE116" s="853"/>
      <c r="PIF116" s="964"/>
      <c r="PIG116" s="845"/>
      <c r="PIH116" s="853"/>
      <c r="PII116" s="853"/>
      <c r="PIJ116" s="964"/>
      <c r="PIK116" s="845"/>
      <c r="PIL116" s="853"/>
      <c r="PIM116" s="853"/>
      <c r="PIN116" s="964"/>
      <c r="PIO116" s="845"/>
      <c r="PIP116" s="853"/>
      <c r="PIQ116" s="853"/>
      <c r="PIR116" s="964"/>
      <c r="PIS116" s="845"/>
      <c r="PIT116" s="853"/>
      <c r="PIU116" s="853"/>
      <c r="PIV116" s="964"/>
      <c r="PIW116" s="845"/>
      <c r="PIX116" s="853"/>
      <c r="PIY116" s="853"/>
      <c r="PIZ116" s="964"/>
      <c r="PJA116" s="845"/>
      <c r="PJB116" s="853"/>
      <c r="PJC116" s="853"/>
      <c r="PJD116" s="964"/>
      <c r="PJE116" s="845"/>
      <c r="PJF116" s="853"/>
      <c r="PJG116" s="853"/>
      <c r="PJH116" s="964"/>
      <c r="PJI116" s="845"/>
      <c r="PJJ116" s="853"/>
      <c r="PJK116" s="853"/>
      <c r="PJL116" s="964"/>
      <c r="PJM116" s="845"/>
      <c r="PJN116" s="853"/>
      <c r="PJO116" s="853"/>
      <c r="PJP116" s="964"/>
      <c r="PJQ116" s="845"/>
      <c r="PJR116" s="853"/>
      <c r="PJS116" s="853"/>
      <c r="PJT116" s="964"/>
      <c r="PJU116" s="845"/>
      <c r="PJV116" s="853"/>
      <c r="PJW116" s="853"/>
      <c r="PJX116" s="964"/>
      <c r="PJY116" s="845"/>
      <c r="PJZ116" s="853"/>
      <c r="PKA116" s="853"/>
      <c r="PKB116" s="964"/>
      <c r="PKC116" s="845"/>
      <c r="PKD116" s="853"/>
      <c r="PKE116" s="853"/>
      <c r="PKF116" s="964"/>
      <c r="PKG116" s="845"/>
      <c r="PKH116" s="853"/>
      <c r="PKI116" s="853"/>
      <c r="PKJ116" s="964"/>
      <c r="PKK116" s="845"/>
      <c r="PKL116" s="853"/>
      <c r="PKM116" s="853"/>
      <c r="PKN116" s="964"/>
      <c r="PKO116" s="845"/>
      <c r="PKP116" s="853"/>
      <c r="PKQ116" s="853"/>
      <c r="PKR116" s="964"/>
      <c r="PKS116" s="845"/>
      <c r="PKT116" s="853"/>
      <c r="PKU116" s="853"/>
      <c r="PKV116" s="964"/>
      <c r="PKW116" s="845"/>
      <c r="PKX116" s="853"/>
      <c r="PKY116" s="853"/>
      <c r="PKZ116" s="964"/>
      <c r="PLA116" s="845"/>
      <c r="PLB116" s="853"/>
      <c r="PLC116" s="853"/>
      <c r="PLD116" s="964"/>
      <c r="PLE116" s="845"/>
      <c r="PLF116" s="853"/>
      <c r="PLG116" s="853"/>
      <c r="PLH116" s="964"/>
      <c r="PLI116" s="845"/>
      <c r="PLJ116" s="853"/>
      <c r="PLK116" s="853"/>
      <c r="PLL116" s="964"/>
      <c r="PLM116" s="845"/>
      <c r="PLN116" s="853"/>
      <c r="PLO116" s="853"/>
      <c r="PLP116" s="964"/>
      <c r="PLQ116" s="845"/>
      <c r="PLR116" s="853"/>
      <c r="PLS116" s="853"/>
      <c r="PLT116" s="964"/>
      <c r="PLU116" s="845"/>
      <c r="PLV116" s="853"/>
      <c r="PLW116" s="853"/>
      <c r="PLX116" s="964"/>
      <c r="PLY116" s="845"/>
      <c r="PLZ116" s="853"/>
      <c r="PMA116" s="853"/>
      <c r="PMB116" s="964"/>
      <c r="PMC116" s="845"/>
      <c r="PMD116" s="853"/>
      <c r="PME116" s="853"/>
      <c r="PMF116" s="964"/>
      <c r="PMG116" s="845"/>
      <c r="PMH116" s="853"/>
      <c r="PMI116" s="853"/>
      <c r="PMJ116" s="964"/>
      <c r="PMK116" s="845"/>
      <c r="PML116" s="853"/>
      <c r="PMM116" s="853"/>
      <c r="PMN116" s="964"/>
      <c r="PMO116" s="845"/>
      <c r="PMP116" s="853"/>
      <c r="PMQ116" s="853"/>
      <c r="PMR116" s="964"/>
      <c r="PMS116" s="845"/>
      <c r="PMT116" s="853"/>
      <c r="PMU116" s="853"/>
      <c r="PMV116" s="964"/>
      <c r="PMW116" s="845"/>
      <c r="PMX116" s="853"/>
      <c r="PMY116" s="853"/>
      <c r="PMZ116" s="964"/>
      <c r="PNA116" s="845"/>
      <c r="PNB116" s="853"/>
      <c r="PNC116" s="853"/>
      <c r="PND116" s="964"/>
      <c r="PNE116" s="845"/>
      <c r="PNF116" s="853"/>
      <c r="PNG116" s="853"/>
      <c r="PNH116" s="964"/>
      <c r="PNI116" s="845"/>
      <c r="PNJ116" s="853"/>
      <c r="PNK116" s="853"/>
      <c r="PNL116" s="964"/>
      <c r="PNM116" s="845"/>
      <c r="PNN116" s="853"/>
      <c r="PNO116" s="853"/>
      <c r="PNP116" s="964"/>
      <c r="PNQ116" s="845"/>
      <c r="PNR116" s="853"/>
      <c r="PNS116" s="853"/>
      <c r="PNT116" s="964"/>
      <c r="PNU116" s="845"/>
      <c r="PNV116" s="853"/>
      <c r="PNW116" s="853"/>
      <c r="PNX116" s="964"/>
      <c r="PNY116" s="845"/>
      <c r="PNZ116" s="853"/>
      <c r="POA116" s="853"/>
      <c r="POB116" s="964"/>
      <c r="POC116" s="845"/>
      <c r="POD116" s="853"/>
      <c r="POE116" s="853"/>
      <c r="POF116" s="964"/>
      <c r="POG116" s="845"/>
      <c r="POH116" s="853"/>
      <c r="POI116" s="853"/>
      <c r="POJ116" s="964"/>
      <c r="POK116" s="845"/>
      <c r="POL116" s="853"/>
      <c r="POM116" s="853"/>
      <c r="PON116" s="964"/>
      <c r="POO116" s="845"/>
      <c r="POP116" s="853"/>
      <c r="POQ116" s="853"/>
      <c r="POR116" s="964"/>
      <c r="POS116" s="845"/>
      <c r="POT116" s="853"/>
      <c r="POU116" s="853"/>
      <c r="POV116" s="964"/>
      <c r="POW116" s="845"/>
      <c r="POX116" s="853"/>
      <c r="POY116" s="853"/>
      <c r="POZ116" s="964"/>
      <c r="PPA116" s="845"/>
      <c r="PPB116" s="853"/>
      <c r="PPC116" s="853"/>
      <c r="PPD116" s="964"/>
      <c r="PPE116" s="845"/>
      <c r="PPF116" s="853"/>
      <c r="PPG116" s="853"/>
      <c r="PPH116" s="964"/>
      <c r="PPI116" s="845"/>
      <c r="PPJ116" s="853"/>
      <c r="PPK116" s="853"/>
      <c r="PPL116" s="964"/>
      <c r="PPM116" s="845"/>
      <c r="PPN116" s="853"/>
      <c r="PPO116" s="853"/>
      <c r="PPP116" s="964"/>
      <c r="PPQ116" s="845"/>
      <c r="PPR116" s="853"/>
      <c r="PPS116" s="853"/>
      <c r="PPT116" s="964"/>
      <c r="PPU116" s="845"/>
      <c r="PPV116" s="853"/>
      <c r="PPW116" s="853"/>
      <c r="PPX116" s="964"/>
      <c r="PPY116" s="845"/>
      <c r="PPZ116" s="853"/>
      <c r="PQA116" s="853"/>
      <c r="PQB116" s="964"/>
      <c r="PQC116" s="845"/>
      <c r="PQD116" s="853"/>
      <c r="PQE116" s="853"/>
      <c r="PQF116" s="964"/>
      <c r="PQG116" s="845"/>
      <c r="PQH116" s="853"/>
      <c r="PQI116" s="853"/>
      <c r="PQJ116" s="964"/>
      <c r="PQK116" s="845"/>
      <c r="PQL116" s="853"/>
      <c r="PQM116" s="853"/>
      <c r="PQN116" s="964"/>
      <c r="PQO116" s="845"/>
      <c r="PQP116" s="853"/>
      <c r="PQQ116" s="853"/>
      <c r="PQR116" s="964"/>
      <c r="PQS116" s="845"/>
      <c r="PQT116" s="853"/>
      <c r="PQU116" s="853"/>
      <c r="PQV116" s="964"/>
      <c r="PQW116" s="845"/>
      <c r="PQX116" s="853"/>
      <c r="PQY116" s="853"/>
      <c r="PQZ116" s="964"/>
      <c r="PRA116" s="845"/>
      <c r="PRB116" s="853"/>
      <c r="PRC116" s="853"/>
      <c r="PRD116" s="964"/>
      <c r="PRE116" s="845"/>
      <c r="PRF116" s="853"/>
      <c r="PRG116" s="853"/>
      <c r="PRH116" s="964"/>
      <c r="PRI116" s="845"/>
      <c r="PRJ116" s="853"/>
      <c r="PRK116" s="853"/>
      <c r="PRL116" s="964"/>
      <c r="PRM116" s="845"/>
      <c r="PRN116" s="853"/>
      <c r="PRO116" s="853"/>
      <c r="PRP116" s="964"/>
      <c r="PRQ116" s="845"/>
      <c r="PRR116" s="853"/>
      <c r="PRS116" s="853"/>
      <c r="PRT116" s="964"/>
      <c r="PRU116" s="845"/>
      <c r="PRV116" s="853"/>
      <c r="PRW116" s="853"/>
      <c r="PRX116" s="964"/>
      <c r="PRY116" s="845"/>
      <c r="PRZ116" s="853"/>
      <c r="PSA116" s="853"/>
      <c r="PSB116" s="964"/>
      <c r="PSC116" s="845"/>
      <c r="PSD116" s="853"/>
      <c r="PSE116" s="853"/>
      <c r="PSF116" s="964"/>
      <c r="PSG116" s="845"/>
      <c r="PSH116" s="853"/>
      <c r="PSI116" s="853"/>
      <c r="PSJ116" s="964"/>
      <c r="PSK116" s="845"/>
      <c r="PSL116" s="853"/>
      <c r="PSM116" s="853"/>
      <c r="PSN116" s="964"/>
      <c r="PSO116" s="845"/>
      <c r="PSP116" s="853"/>
      <c r="PSQ116" s="853"/>
      <c r="PSR116" s="964"/>
      <c r="PSS116" s="845"/>
      <c r="PST116" s="853"/>
      <c r="PSU116" s="853"/>
      <c r="PSV116" s="964"/>
      <c r="PSW116" s="845"/>
      <c r="PSX116" s="853"/>
      <c r="PSY116" s="853"/>
      <c r="PSZ116" s="964"/>
      <c r="PTA116" s="845"/>
      <c r="PTB116" s="853"/>
      <c r="PTC116" s="853"/>
      <c r="PTD116" s="964"/>
      <c r="PTE116" s="845"/>
      <c r="PTF116" s="853"/>
      <c r="PTG116" s="853"/>
      <c r="PTH116" s="964"/>
      <c r="PTI116" s="845"/>
      <c r="PTJ116" s="853"/>
      <c r="PTK116" s="853"/>
      <c r="PTL116" s="964"/>
      <c r="PTM116" s="845"/>
      <c r="PTN116" s="853"/>
      <c r="PTO116" s="853"/>
      <c r="PTP116" s="964"/>
      <c r="PTQ116" s="845"/>
      <c r="PTR116" s="853"/>
      <c r="PTS116" s="853"/>
      <c r="PTT116" s="964"/>
      <c r="PTU116" s="845"/>
      <c r="PTV116" s="853"/>
      <c r="PTW116" s="853"/>
      <c r="PTX116" s="964"/>
      <c r="PTY116" s="845"/>
      <c r="PTZ116" s="853"/>
      <c r="PUA116" s="853"/>
      <c r="PUB116" s="964"/>
      <c r="PUC116" s="845"/>
      <c r="PUD116" s="853"/>
      <c r="PUE116" s="853"/>
      <c r="PUF116" s="964"/>
      <c r="PUG116" s="845"/>
      <c r="PUH116" s="853"/>
      <c r="PUI116" s="853"/>
      <c r="PUJ116" s="964"/>
      <c r="PUK116" s="845"/>
      <c r="PUL116" s="853"/>
      <c r="PUM116" s="853"/>
      <c r="PUN116" s="964"/>
      <c r="PUO116" s="845"/>
      <c r="PUP116" s="853"/>
      <c r="PUQ116" s="853"/>
      <c r="PUR116" s="964"/>
      <c r="PUS116" s="845"/>
      <c r="PUT116" s="853"/>
      <c r="PUU116" s="853"/>
      <c r="PUV116" s="964"/>
      <c r="PUW116" s="845"/>
      <c r="PUX116" s="853"/>
      <c r="PUY116" s="853"/>
      <c r="PUZ116" s="964"/>
      <c r="PVA116" s="845"/>
      <c r="PVB116" s="853"/>
      <c r="PVC116" s="853"/>
      <c r="PVD116" s="964"/>
      <c r="PVE116" s="845"/>
      <c r="PVF116" s="853"/>
      <c r="PVG116" s="853"/>
      <c r="PVH116" s="964"/>
      <c r="PVI116" s="845"/>
      <c r="PVJ116" s="853"/>
      <c r="PVK116" s="853"/>
      <c r="PVL116" s="964"/>
      <c r="PVM116" s="845"/>
      <c r="PVN116" s="853"/>
      <c r="PVO116" s="853"/>
      <c r="PVP116" s="964"/>
      <c r="PVQ116" s="845"/>
      <c r="PVR116" s="853"/>
      <c r="PVS116" s="853"/>
      <c r="PVT116" s="964"/>
      <c r="PVU116" s="845"/>
      <c r="PVV116" s="853"/>
      <c r="PVW116" s="853"/>
      <c r="PVX116" s="964"/>
      <c r="PVY116" s="845"/>
      <c r="PVZ116" s="853"/>
      <c r="PWA116" s="853"/>
      <c r="PWB116" s="964"/>
      <c r="PWC116" s="845"/>
      <c r="PWD116" s="853"/>
      <c r="PWE116" s="853"/>
      <c r="PWF116" s="964"/>
      <c r="PWG116" s="845"/>
      <c r="PWH116" s="853"/>
      <c r="PWI116" s="853"/>
      <c r="PWJ116" s="964"/>
      <c r="PWK116" s="845"/>
      <c r="PWL116" s="853"/>
      <c r="PWM116" s="853"/>
      <c r="PWN116" s="964"/>
      <c r="PWO116" s="845"/>
      <c r="PWP116" s="853"/>
      <c r="PWQ116" s="853"/>
      <c r="PWR116" s="964"/>
      <c r="PWS116" s="845"/>
      <c r="PWT116" s="853"/>
      <c r="PWU116" s="853"/>
      <c r="PWV116" s="964"/>
      <c r="PWW116" s="845"/>
      <c r="PWX116" s="853"/>
      <c r="PWY116" s="853"/>
      <c r="PWZ116" s="964"/>
      <c r="PXA116" s="845"/>
      <c r="PXB116" s="853"/>
      <c r="PXC116" s="853"/>
      <c r="PXD116" s="964"/>
      <c r="PXE116" s="845"/>
      <c r="PXF116" s="853"/>
      <c r="PXG116" s="853"/>
      <c r="PXH116" s="964"/>
      <c r="PXI116" s="845"/>
      <c r="PXJ116" s="853"/>
      <c r="PXK116" s="853"/>
      <c r="PXL116" s="964"/>
      <c r="PXM116" s="845"/>
      <c r="PXN116" s="853"/>
      <c r="PXO116" s="853"/>
      <c r="PXP116" s="964"/>
      <c r="PXQ116" s="845"/>
      <c r="PXR116" s="853"/>
      <c r="PXS116" s="853"/>
      <c r="PXT116" s="964"/>
      <c r="PXU116" s="845"/>
      <c r="PXV116" s="853"/>
      <c r="PXW116" s="853"/>
      <c r="PXX116" s="964"/>
      <c r="PXY116" s="845"/>
      <c r="PXZ116" s="853"/>
      <c r="PYA116" s="853"/>
      <c r="PYB116" s="964"/>
      <c r="PYC116" s="845"/>
      <c r="PYD116" s="853"/>
      <c r="PYE116" s="853"/>
      <c r="PYF116" s="964"/>
      <c r="PYG116" s="845"/>
      <c r="PYH116" s="853"/>
      <c r="PYI116" s="853"/>
      <c r="PYJ116" s="964"/>
      <c r="PYK116" s="845"/>
      <c r="PYL116" s="853"/>
      <c r="PYM116" s="853"/>
      <c r="PYN116" s="964"/>
      <c r="PYO116" s="845"/>
      <c r="PYP116" s="853"/>
      <c r="PYQ116" s="853"/>
      <c r="PYR116" s="964"/>
      <c r="PYS116" s="845"/>
      <c r="PYT116" s="853"/>
      <c r="PYU116" s="853"/>
      <c r="PYV116" s="964"/>
      <c r="PYW116" s="845"/>
      <c r="PYX116" s="853"/>
      <c r="PYY116" s="853"/>
      <c r="PYZ116" s="964"/>
      <c r="PZA116" s="845"/>
      <c r="PZB116" s="853"/>
      <c r="PZC116" s="853"/>
      <c r="PZD116" s="964"/>
      <c r="PZE116" s="845"/>
      <c r="PZF116" s="853"/>
      <c r="PZG116" s="853"/>
      <c r="PZH116" s="964"/>
      <c r="PZI116" s="845"/>
      <c r="PZJ116" s="853"/>
      <c r="PZK116" s="853"/>
      <c r="PZL116" s="964"/>
      <c r="PZM116" s="845"/>
      <c r="PZN116" s="853"/>
      <c r="PZO116" s="853"/>
      <c r="PZP116" s="964"/>
      <c r="PZQ116" s="845"/>
      <c r="PZR116" s="853"/>
      <c r="PZS116" s="853"/>
      <c r="PZT116" s="964"/>
      <c r="PZU116" s="845"/>
      <c r="PZV116" s="853"/>
      <c r="PZW116" s="853"/>
      <c r="PZX116" s="964"/>
      <c r="PZY116" s="845"/>
      <c r="PZZ116" s="853"/>
      <c r="QAA116" s="853"/>
      <c r="QAB116" s="964"/>
      <c r="QAC116" s="845"/>
      <c r="QAD116" s="853"/>
      <c r="QAE116" s="853"/>
      <c r="QAF116" s="964"/>
      <c r="QAG116" s="845"/>
      <c r="QAH116" s="853"/>
      <c r="QAI116" s="853"/>
      <c r="QAJ116" s="964"/>
      <c r="QAK116" s="845"/>
      <c r="QAL116" s="853"/>
      <c r="QAM116" s="853"/>
      <c r="QAN116" s="964"/>
      <c r="QAO116" s="845"/>
      <c r="QAP116" s="853"/>
      <c r="QAQ116" s="853"/>
      <c r="QAR116" s="964"/>
      <c r="QAS116" s="845"/>
      <c r="QAT116" s="853"/>
      <c r="QAU116" s="853"/>
      <c r="QAV116" s="964"/>
      <c r="QAW116" s="845"/>
      <c r="QAX116" s="853"/>
      <c r="QAY116" s="853"/>
      <c r="QAZ116" s="964"/>
      <c r="QBA116" s="845"/>
      <c r="QBB116" s="853"/>
      <c r="QBC116" s="853"/>
      <c r="QBD116" s="964"/>
      <c r="QBE116" s="845"/>
      <c r="QBF116" s="853"/>
      <c r="QBG116" s="853"/>
      <c r="QBH116" s="964"/>
      <c r="QBI116" s="845"/>
      <c r="QBJ116" s="853"/>
      <c r="QBK116" s="853"/>
      <c r="QBL116" s="964"/>
      <c r="QBM116" s="845"/>
      <c r="QBN116" s="853"/>
      <c r="QBO116" s="853"/>
      <c r="QBP116" s="964"/>
      <c r="QBQ116" s="845"/>
      <c r="QBR116" s="853"/>
      <c r="QBS116" s="853"/>
      <c r="QBT116" s="964"/>
      <c r="QBU116" s="845"/>
      <c r="QBV116" s="853"/>
      <c r="QBW116" s="853"/>
      <c r="QBX116" s="964"/>
      <c r="QBY116" s="845"/>
      <c r="QBZ116" s="853"/>
      <c r="QCA116" s="853"/>
      <c r="QCB116" s="964"/>
      <c r="QCC116" s="845"/>
      <c r="QCD116" s="853"/>
      <c r="QCE116" s="853"/>
      <c r="QCF116" s="964"/>
      <c r="QCG116" s="845"/>
      <c r="QCH116" s="853"/>
      <c r="QCI116" s="853"/>
      <c r="QCJ116" s="964"/>
      <c r="QCK116" s="845"/>
      <c r="QCL116" s="853"/>
      <c r="QCM116" s="853"/>
      <c r="QCN116" s="964"/>
      <c r="QCO116" s="845"/>
      <c r="QCP116" s="853"/>
      <c r="QCQ116" s="853"/>
      <c r="QCR116" s="964"/>
      <c r="QCS116" s="845"/>
      <c r="QCT116" s="853"/>
      <c r="QCU116" s="853"/>
      <c r="QCV116" s="964"/>
      <c r="QCW116" s="845"/>
      <c r="QCX116" s="853"/>
      <c r="QCY116" s="853"/>
      <c r="QCZ116" s="964"/>
      <c r="QDA116" s="845"/>
      <c r="QDB116" s="853"/>
      <c r="QDC116" s="853"/>
      <c r="QDD116" s="964"/>
      <c r="QDE116" s="845"/>
      <c r="QDF116" s="853"/>
      <c r="QDG116" s="853"/>
      <c r="QDH116" s="964"/>
      <c r="QDI116" s="845"/>
      <c r="QDJ116" s="853"/>
      <c r="QDK116" s="853"/>
      <c r="QDL116" s="964"/>
      <c r="QDM116" s="845"/>
      <c r="QDN116" s="853"/>
      <c r="QDO116" s="853"/>
      <c r="QDP116" s="964"/>
      <c r="QDQ116" s="845"/>
      <c r="QDR116" s="853"/>
      <c r="QDS116" s="853"/>
      <c r="QDT116" s="964"/>
      <c r="QDU116" s="845"/>
      <c r="QDV116" s="853"/>
      <c r="QDW116" s="853"/>
      <c r="QDX116" s="964"/>
      <c r="QDY116" s="845"/>
      <c r="QDZ116" s="853"/>
      <c r="QEA116" s="853"/>
      <c r="QEB116" s="964"/>
      <c r="QEC116" s="845"/>
      <c r="QED116" s="853"/>
      <c r="QEE116" s="853"/>
      <c r="QEF116" s="964"/>
      <c r="QEG116" s="845"/>
      <c r="QEH116" s="853"/>
      <c r="QEI116" s="853"/>
      <c r="QEJ116" s="964"/>
      <c r="QEK116" s="845"/>
      <c r="QEL116" s="853"/>
      <c r="QEM116" s="853"/>
      <c r="QEN116" s="964"/>
      <c r="QEO116" s="845"/>
      <c r="QEP116" s="853"/>
      <c r="QEQ116" s="853"/>
      <c r="QER116" s="964"/>
      <c r="QES116" s="845"/>
      <c r="QET116" s="853"/>
      <c r="QEU116" s="853"/>
      <c r="QEV116" s="964"/>
      <c r="QEW116" s="845"/>
      <c r="QEX116" s="853"/>
      <c r="QEY116" s="853"/>
      <c r="QEZ116" s="964"/>
      <c r="QFA116" s="845"/>
      <c r="QFB116" s="853"/>
      <c r="QFC116" s="853"/>
      <c r="QFD116" s="964"/>
      <c r="QFE116" s="845"/>
      <c r="QFF116" s="853"/>
      <c r="QFG116" s="853"/>
      <c r="QFH116" s="964"/>
      <c r="QFI116" s="845"/>
      <c r="QFJ116" s="853"/>
      <c r="QFK116" s="853"/>
      <c r="QFL116" s="964"/>
      <c r="QFM116" s="845"/>
      <c r="QFN116" s="853"/>
      <c r="QFO116" s="853"/>
      <c r="QFP116" s="964"/>
      <c r="QFQ116" s="845"/>
      <c r="QFR116" s="853"/>
      <c r="QFS116" s="853"/>
      <c r="QFT116" s="964"/>
      <c r="QFU116" s="845"/>
      <c r="QFV116" s="853"/>
      <c r="QFW116" s="853"/>
      <c r="QFX116" s="964"/>
      <c r="QFY116" s="845"/>
      <c r="QFZ116" s="853"/>
      <c r="QGA116" s="853"/>
      <c r="QGB116" s="964"/>
      <c r="QGC116" s="845"/>
      <c r="QGD116" s="853"/>
      <c r="QGE116" s="853"/>
      <c r="QGF116" s="964"/>
      <c r="QGG116" s="845"/>
      <c r="QGH116" s="853"/>
      <c r="QGI116" s="853"/>
      <c r="QGJ116" s="964"/>
      <c r="QGK116" s="845"/>
      <c r="QGL116" s="853"/>
      <c r="QGM116" s="853"/>
      <c r="QGN116" s="964"/>
      <c r="QGO116" s="845"/>
      <c r="QGP116" s="853"/>
      <c r="QGQ116" s="853"/>
      <c r="QGR116" s="964"/>
      <c r="QGS116" s="845"/>
      <c r="QGT116" s="853"/>
      <c r="QGU116" s="853"/>
      <c r="QGV116" s="964"/>
      <c r="QGW116" s="845"/>
      <c r="QGX116" s="853"/>
      <c r="QGY116" s="853"/>
      <c r="QGZ116" s="964"/>
      <c r="QHA116" s="845"/>
      <c r="QHB116" s="853"/>
      <c r="QHC116" s="853"/>
      <c r="QHD116" s="964"/>
      <c r="QHE116" s="845"/>
      <c r="QHF116" s="853"/>
      <c r="QHG116" s="853"/>
      <c r="QHH116" s="964"/>
      <c r="QHI116" s="845"/>
      <c r="QHJ116" s="853"/>
      <c r="QHK116" s="853"/>
      <c r="QHL116" s="964"/>
      <c r="QHM116" s="845"/>
      <c r="QHN116" s="853"/>
      <c r="QHO116" s="853"/>
      <c r="QHP116" s="964"/>
      <c r="QHQ116" s="845"/>
      <c r="QHR116" s="853"/>
      <c r="QHS116" s="853"/>
      <c r="QHT116" s="964"/>
      <c r="QHU116" s="845"/>
      <c r="QHV116" s="853"/>
      <c r="QHW116" s="853"/>
      <c r="QHX116" s="964"/>
      <c r="QHY116" s="845"/>
      <c r="QHZ116" s="853"/>
      <c r="QIA116" s="853"/>
      <c r="QIB116" s="964"/>
      <c r="QIC116" s="845"/>
      <c r="QID116" s="853"/>
      <c r="QIE116" s="853"/>
      <c r="QIF116" s="964"/>
      <c r="QIG116" s="845"/>
      <c r="QIH116" s="853"/>
      <c r="QII116" s="853"/>
      <c r="QIJ116" s="964"/>
      <c r="QIK116" s="845"/>
      <c r="QIL116" s="853"/>
      <c r="QIM116" s="853"/>
      <c r="QIN116" s="964"/>
      <c r="QIO116" s="845"/>
      <c r="QIP116" s="853"/>
      <c r="QIQ116" s="853"/>
      <c r="QIR116" s="964"/>
      <c r="QIS116" s="845"/>
      <c r="QIT116" s="853"/>
      <c r="QIU116" s="853"/>
      <c r="QIV116" s="964"/>
      <c r="QIW116" s="845"/>
      <c r="QIX116" s="853"/>
      <c r="QIY116" s="853"/>
      <c r="QIZ116" s="964"/>
      <c r="QJA116" s="845"/>
      <c r="QJB116" s="853"/>
      <c r="QJC116" s="853"/>
      <c r="QJD116" s="964"/>
      <c r="QJE116" s="845"/>
      <c r="QJF116" s="853"/>
      <c r="QJG116" s="853"/>
      <c r="QJH116" s="964"/>
      <c r="QJI116" s="845"/>
      <c r="QJJ116" s="853"/>
      <c r="QJK116" s="853"/>
      <c r="QJL116" s="964"/>
      <c r="QJM116" s="845"/>
      <c r="QJN116" s="853"/>
      <c r="QJO116" s="853"/>
      <c r="QJP116" s="964"/>
      <c r="QJQ116" s="845"/>
      <c r="QJR116" s="853"/>
      <c r="QJS116" s="853"/>
      <c r="QJT116" s="964"/>
      <c r="QJU116" s="845"/>
      <c r="QJV116" s="853"/>
      <c r="QJW116" s="853"/>
      <c r="QJX116" s="964"/>
      <c r="QJY116" s="845"/>
      <c r="QJZ116" s="853"/>
      <c r="QKA116" s="853"/>
      <c r="QKB116" s="964"/>
      <c r="QKC116" s="845"/>
      <c r="QKD116" s="853"/>
      <c r="QKE116" s="853"/>
      <c r="QKF116" s="964"/>
      <c r="QKG116" s="845"/>
      <c r="QKH116" s="853"/>
      <c r="QKI116" s="853"/>
      <c r="QKJ116" s="964"/>
      <c r="QKK116" s="845"/>
      <c r="QKL116" s="853"/>
      <c r="QKM116" s="853"/>
      <c r="QKN116" s="964"/>
      <c r="QKO116" s="845"/>
      <c r="QKP116" s="853"/>
      <c r="QKQ116" s="853"/>
      <c r="QKR116" s="964"/>
      <c r="QKS116" s="845"/>
      <c r="QKT116" s="853"/>
      <c r="QKU116" s="853"/>
      <c r="QKV116" s="964"/>
      <c r="QKW116" s="845"/>
      <c r="QKX116" s="853"/>
      <c r="QKY116" s="853"/>
      <c r="QKZ116" s="964"/>
      <c r="QLA116" s="845"/>
      <c r="QLB116" s="853"/>
      <c r="QLC116" s="853"/>
      <c r="QLD116" s="964"/>
      <c r="QLE116" s="845"/>
      <c r="QLF116" s="853"/>
      <c r="QLG116" s="853"/>
      <c r="QLH116" s="964"/>
      <c r="QLI116" s="845"/>
      <c r="QLJ116" s="853"/>
      <c r="QLK116" s="853"/>
      <c r="QLL116" s="964"/>
      <c r="QLM116" s="845"/>
      <c r="QLN116" s="853"/>
      <c r="QLO116" s="853"/>
      <c r="QLP116" s="964"/>
      <c r="QLQ116" s="845"/>
      <c r="QLR116" s="853"/>
      <c r="QLS116" s="853"/>
      <c r="QLT116" s="964"/>
      <c r="QLU116" s="845"/>
      <c r="QLV116" s="853"/>
      <c r="QLW116" s="853"/>
      <c r="QLX116" s="964"/>
      <c r="QLY116" s="845"/>
      <c r="QLZ116" s="853"/>
      <c r="QMA116" s="853"/>
      <c r="QMB116" s="964"/>
      <c r="QMC116" s="845"/>
      <c r="QMD116" s="853"/>
      <c r="QME116" s="853"/>
      <c r="QMF116" s="964"/>
      <c r="QMG116" s="845"/>
      <c r="QMH116" s="853"/>
      <c r="QMI116" s="853"/>
      <c r="QMJ116" s="964"/>
      <c r="QMK116" s="845"/>
      <c r="QML116" s="853"/>
      <c r="QMM116" s="853"/>
      <c r="QMN116" s="964"/>
      <c r="QMO116" s="845"/>
      <c r="QMP116" s="853"/>
      <c r="QMQ116" s="853"/>
      <c r="QMR116" s="964"/>
      <c r="QMS116" s="845"/>
      <c r="QMT116" s="853"/>
      <c r="QMU116" s="853"/>
      <c r="QMV116" s="964"/>
      <c r="QMW116" s="845"/>
      <c r="QMX116" s="853"/>
      <c r="QMY116" s="853"/>
      <c r="QMZ116" s="964"/>
      <c r="QNA116" s="845"/>
      <c r="QNB116" s="853"/>
      <c r="QNC116" s="853"/>
      <c r="QND116" s="964"/>
      <c r="QNE116" s="845"/>
      <c r="QNF116" s="853"/>
      <c r="QNG116" s="853"/>
      <c r="QNH116" s="964"/>
      <c r="QNI116" s="845"/>
      <c r="QNJ116" s="853"/>
      <c r="QNK116" s="853"/>
      <c r="QNL116" s="964"/>
      <c r="QNM116" s="845"/>
      <c r="QNN116" s="853"/>
      <c r="QNO116" s="853"/>
      <c r="QNP116" s="964"/>
      <c r="QNQ116" s="845"/>
      <c r="QNR116" s="853"/>
      <c r="QNS116" s="853"/>
      <c r="QNT116" s="964"/>
      <c r="QNU116" s="845"/>
      <c r="QNV116" s="853"/>
      <c r="QNW116" s="853"/>
      <c r="QNX116" s="964"/>
      <c r="QNY116" s="845"/>
      <c r="QNZ116" s="853"/>
      <c r="QOA116" s="853"/>
      <c r="QOB116" s="964"/>
      <c r="QOC116" s="845"/>
      <c r="QOD116" s="853"/>
      <c r="QOE116" s="853"/>
      <c r="QOF116" s="964"/>
      <c r="QOG116" s="845"/>
      <c r="QOH116" s="853"/>
      <c r="QOI116" s="853"/>
      <c r="QOJ116" s="964"/>
      <c r="QOK116" s="845"/>
      <c r="QOL116" s="853"/>
      <c r="QOM116" s="853"/>
      <c r="QON116" s="964"/>
      <c r="QOO116" s="845"/>
      <c r="QOP116" s="853"/>
      <c r="QOQ116" s="853"/>
      <c r="QOR116" s="964"/>
      <c r="QOS116" s="845"/>
      <c r="QOT116" s="853"/>
      <c r="QOU116" s="853"/>
      <c r="QOV116" s="964"/>
      <c r="QOW116" s="845"/>
      <c r="QOX116" s="853"/>
      <c r="QOY116" s="853"/>
      <c r="QOZ116" s="964"/>
      <c r="QPA116" s="845"/>
      <c r="QPB116" s="853"/>
      <c r="QPC116" s="853"/>
      <c r="QPD116" s="964"/>
      <c r="QPE116" s="845"/>
      <c r="QPF116" s="853"/>
      <c r="QPG116" s="853"/>
      <c r="QPH116" s="964"/>
      <c r="QPI116" s="845"/>
      <c r="QPJ116" s="853"/>
      <c r="QPK116" s="853"/>
      <c r="QPL116" s="964"/>
      <c r="QPM116" s="845"/>
      <c r="QPN116" s="853"/>
      <c r="QPO116" s="853"/>
      <c r="QPP116" s="964"/>
      <c r="QPQ116" s="845"/>
      <c r="QPR116" s="853"/>
      <c r="QPS116" s="853"/>
      <c r="QPT116" s="964"/>
      <c r="QPU116" s="845"/>
      <c r="QPV116" s="853"/>
      <c r="QPW116" s="853"/>
      <c r="QPX116" s="964"/>
      <c r="QPY116" s="845"/>
      <c r="QPZ116" s="853"/>
      <c r="QQA116" s="853"/>
      <c r="QQB116" s="964"/>
      <c r="QQC116" s="845"/>
      <c r="QQD116" s="853"/>
      <c r="QQE116" s="853"/>
      <c r="QQF116" s="964"/>
      <c r="QQG116" s="845"/>
      <c r="QQH116" s="853"/>
      <c r="QQI116" s="853"/>
      <c r="QQJ116" s="964"/>
      <c r="QQK116" s="845"/>
      <c r="QQL116" s="853"/>
      <c r="QQM116" s="853"/>
      <c r="QQN116" s="964"/>
      <c r="QQO116" s="845"/>
      <c r="QQP116" s="853"/>
      <c r="QQQ116" s="853"/>
      <c r="QQR116" s="964"/>
      <c r="QQS116" s="845"/>
      <c r="QQT116" s="853"/>
      <c r="QQU116" s="853"/>
      <c r="QQV116" s="964"/>
      <c r="QQW116" s="845"/>
      <c r="QQX116" s="853"/>
      <c r="QQY116" s="853"/>
      <c r="QQZ116" s="964"/>
      <c r="QRA116" s="845"/>
      <c r="QRB116" s="853"/>
      <c r="QRC116" s="853"/>
      <c r="QRD116" s="964"/>
      <c r="QRE116" s="845"/>
      <c r="QRF116" s="853"/>
      <c r="QRG116" s="853"/>
      <c r="QRH116" s="964"/>
      <c r="QRI116" s="845"/>
      <c r="QRJ116" s="853"/>
      <c r="QRK116" s="853"/>
      <c r="QRL116" s="964"/>
      <c r="QRM116" s="845"/>
      <c r="QRN116" s="853"/>
      <c r="QRO116" s="853"/>
      <c r="QRP116" s="964"/>
      <c r="QRQ116" s="845"/>
      <c r="QRR116" s="853"/>
      <c r="QRS116" s="853"/>
      <c r="QRT116" s="964"/>
      <c r="QRU116" s="845"/>
      <c r="QRV116" s="853"/>
      <c r="QRW116" s="853"/>
      <c r="QRX116" s="964"/>
      <c r="QRY116" s="845"/>
      <c r="QRZ116" s="853"/>
      <c r="QSA116" s="853"/>
      <c r="QSB116" s="964"/>
      <c r="QSC116" s="845"/>
      <c r="QSD116" s="853"/>
      <c r="QSE116" s="853"/>
      <c r="QSF116" s="964"/>
      <c r="QSG116" s="845"/>
      <c r="QSH116" s="853"/>
      <c r="QSI116" s="853"/>
      <c r="QSJ116" s="964"/>
      <c r="QSK116" s="845"/>
      <c r="QSL116" s="853"/>
      <c r="QSM116" s="853"/>
      <c r="QSN116" s="964"/>
      <c r="QSO116" s="845"/>
      <c r="QSP116" s="853"/>
      <c r="QSQ116" s="853"/>
      <c r="QSR116" s="964"/>
      <c r="QSS116" s="845"/>
      <c r="QST116" s="853"/>
      <c r="QSU116" s="853"/>
      <c r="QSV116" s="964"/>
      <c r="QSW116" s="845"/>
      <c r="QSX116" s="853"/>
      <c r="QSY116" s="853"/>
      <c r="QSZ116" s="964"/>
      <c r="QTA116" s="845"/>
      <c r="QTB116" s="853"/>
      <c r="QTC116" s="853"/>
      <c r="QTD116" s="964"/>
      <c r="QTE116" s="845"/>
      <c r="QTF116" s="853"/>
      <c r="QTG116" s="853"/>
      <c r="QTH116" s="964"/>
      <c r="QTI116" s="845"/>
      <c r="QTJ116" s="853"/>
      <c r="QTK116" s="853"/>
      <c r="QTL116" s="964"/>
      <c r="QTM116" s="845"/>
      <c r="QTN116" s="853"/>
      <c r="QTO116" s="853"/>
      <c r="QTP116" s="964"/>
      <c r="QTQ116" s="845"/>
      <c r="QTR116" s="853"/>
      <c r="QTS116" s="853"/>
      <c r="QTT116" s="964"/>
      <c r="QTU116" s="845"/>
      <c r="QTV116" s="853"/>
      <c r="QTW116" s="853"/>
      <c r="QTX116" s="964"/>
      <c r="QTY116" s="845"/>
      <c r="QTZ116" s="853"/>
      <c r="QUA116" s="853"/>
      <c r="QUB116" s="964"/>
      <c r="QUC116" s="845"/>
      <c r="QUD116" s="853"/>
      <c r="QUE116" s="853"/>
      <c r="QUF116" s="964"/>
      <c r="QUG116" s="845"/>
      <c r="QUH116" s="853"/>
      <c r="QUI116" s="853"/>
      <c r="QUJ116" s="964"/>
      <c r="QUK116" s="845"/>
      <c r="QUL116" s="853"/>
      <c r="QUM116" s="853"/>
      <c r="QUN116" s="964"/>
      <c r="QUO116" s="845"/>
      <c r="QUP116" s="853"/>
      <c r="QUQ116" s="853"/>
      <c r="QUR116" s="964"/>
      <c r="QUS116" s="845"/>
      <c r="QUT116" s="853"/>
      <c r="QUU116" s="853"/>
      <c r="QUV116" s="964"/>
      <c r="QUW116" s="845"/>
      <c r="QUX116" s="853"/>
      <c r="QUY116" s="853"/>
      <c r="QUZ116" s="964"/>
      <c r="QVA116" s="845"/>
      <c r="QVB116" s="853"/>
      <c r="QVC116" s="853"/>
      <c r="QVD116" s="964"/>
      <c r="QVE116" s="845"/>
      <c r="QVF116" s="853"/>
      <c r="QVG116" s="853"/>
      <c r="QVH116" s="964"/>
      <c r="QVI116" s="845"/>
      <c r="QVJ116" s="853"/>
      <c r="QVK116" s="853"/>
      <c r="QVL116" s="964"/>
      <c r="QVM116" s="845"/>
      <c r="QVN116" s="853"/>
      <c r="QVO116" s="853"/>
      <c r="QVP116" s="964"/>
      <c r="QVQ116" s="845"/>
      <c r="QVR116" s="853"/>
      <c r="QVS116" s="853"/>
      <c r="QVT116" s="964"/>
      <c r="QVU116" s="845"/>
      <c r="QVV116" s="853"/>
      <c r="QVW116" s="853"/>
      <c r="QVX116" s="964"/>
      <c r="QVY116" s="845"/>
      <c r="QVZ116" s="853"/>
      <c r="QWA116" s="853"/>
      <c r="QWB116" s="964"/>
      <c r="QWC116" s="845"/>
      <c r="QWD116" s="853"/>
      <c r="QWE116" s="853"/>
      <c r="QWF116" s="964"/>
      <c r="QWG116" s="845"/>
      <c r="QWH116" s="853"/>
      <c r="QWI116" s="853"/>
      <c r="QWJ116" s="964"/>
      <c r="QWK116" s="845"/>
      <c r="QWL116" s="853"/>
      <c r="QWM116" s="853"/>
      <c r="QWN116" s="964"/>
      <c r="QWO116" s="845"/>
      <c r="QWP116" s="853"/>
      <c r="QWQ116" s="853"/>
      <c r="QWR116" s="964"/>
      <c r="QWS116" s="845"/>
      <c r="QWT116" s="853"/>
      <c r="QWU116" s="853"/>
      <c r="QWV116" s="964"/>
      <c r="QWW116" s="845"/>
      <c r="QWX116" s="853"/>
      <c r="QWY116" s="853"/>
      <c r="QWZ116" s="964"/>
      <c r="QXA116" s="845"/>
      <c r="QXB116" s="853"/>
      <c r="QXC116" s="853"/>
      <c r="QXD116" s="964"/>
      <c r="QXE116" s="845"/>
      <c r="QXF116" s="853"/>
      <c r="QXG116" s="853"/>
      <c r="QXH116" s="964"/>
      <c r="QXI116" s="845"/>
      <c r="QXJ116" s="853"/>
      <c r="QXK116" s="853"/>
      <c r="QXL116" s="964"/>
      <c r="QXM116" s="845"/>
      <c r="QXN116" s="853"/>
      <c r="QXO116" s="853"/>
      <c r="QXP116" s="964"/>
      <c r="QXQ116" s="845"/>
      <c r="QXR116" s="853"/>
      <c r="QXS116" s="853"/>
      <c r="QXT116" s="964"/>
      <c r="QXU116" s="845"/>
      <c r="QXV116" s="853"/>
      <c r="QXW116" s="853"/>
      <c r="QXX116" s="964"/>
      <c r="QXY116" s="845"/>
      <c r="QXZ116" s="853"/>
      <c r="QYA116" s="853"/>
      <c r="QYB116" s="964"/>
      <c r="QYC116" s="845"/>
      <c r="QYD116" s="853"/>
      <c r="QYE116" s="853"/>
      <c r="QYF116" s="964"/>
      <c r="QYG116" s="845"/>
      <c r="QYH116" s="853"/>
      <c r="QYI116" s="853"/>
      <c r="QYJ116" s="964"/>
      <c r="QYK116" s="845"/>
      <c r="QYL116" s="853"/>
      <c r="QYM116" s="853"/>
      <c r="QYN116" s="964"/>
      <c r="QYO116" s="845"/>
      <c r="QYP116" s="853"/>
      <c r="QYQ116" s="853"/>
      <c r="QYR116" s="964"/>
      <c r="QYS116" s="845"/>
      <c r="QYT116" s="853"/>
      <c r="QYU116" s="853"/>
      <c r="QYV116" s="964"/>
      <c r="QYW116" s="845"/>
      <c r="QYX116" s="853"/>
      <c r="QYY116" s="853"/>
      <c r="QYZ116" s="964"/>
      <c r="QZA116" s="845"/>
      <c r="QZB116" s="853"/>
      <c r="QZC116" s="853"/>
      <c r="QZD116" s="964"/>
      <c r="QZE116" s="845"/>
      <c r="QZF116" s="853"/>
      <c r="QZG116" s="853"/>
      <c r="QZH116" s="964"/>
      <c r="QZI116" s="845"/>
      <c r="QZJ116" s="853"/>
      <c r="QZK116" s="853"/>
      <c r="QZL116" s="964"/>
      <c r="QZM116" s="845"/>
      <c r="QZN116" s="853"/>
      <c r="QZO116" s="853"/>
      <c r="QZP116" s="964"/>
      <c r="QZQ116" s="845"/>
      <c r="QZR116" s="853"/>
      <c r="QZS116" s="853"/>
      <c r="QZT116" s="964"/>
      <c r="QZU116" s="845"/>
      <c r="QZV116" s="853"/>
      <c r="QZW116" s="853"/>
      <c r="QZX116" s="964"/>
      <c r="QZY116" s="845"/>
      <c r="QZZ116" s="853"/>
      <c r="RAA116" s="853"/>
      <c r="RAB116" s="964"/>
      <c r="RAC116" s="845"/>
      <c r="RAD116" s="853"/>
      <c r="RAE116" s="853"/>
      <c r="RAF116" s="964"/>
      <c r="RAG116" s="845"/>
      <c r="RAH116" s="853"/>
      <c r="RAI116" s="853"/>
      <c r="RAJ116" s="964"/>
      <c r="RAK116" s="845"/>
      <c r="RAL116" s="853"/>
      <c r="RAM116" s="853"/>
      <c r="RAN116" s="964"/>
      <c r="RAO116" s="845"/>
      <c r="RAP116" s="853"/>
      <c r="RAQ116" s="853"/>
      <c r="RAR116" s="964"/>
      <c r="RAS116" s="845"/>
      <c r="RAT116" s="853"/>
      <c r="RAU116" s="853"/>
      <c r="RAV116" s="964"/>
      <c r="RAW116" s="845"/>
      <c r="RAX116" s="853"/>
      <c r="RAY116" s="853"/>
      <c r="RAZ116" s="964"/>
      <c r="RBA116" s="845"/>
      <c r="RBB116" s="853"/>
      <c r="RBC116" s="853"/>
      <c r="RBD116" s="964"/>
      <c r="RBE116" s="845"/>
      <c r="RBF116" s="853"/>
      <c r="RBG116" s="853"/>
      <c r="RBH116" s="964"/>
      <c r="RBI116" s="845"/>
      <c r="RBJ116" s="853"/>
      <c r="RBK116" s="853"/>
      <c r="RBL116" s="964"/>
      <c r="RBM116" s="845"/>
      <c r="RBN116" s="853"/>
      <c r="RBO116" s="853"/>
      <c r="RBP116" s="964"/>
      <c r="RBQ116" s="845"/>
      <c r="RBR116" s="853"/>
      <c r="RBS116" s="853"/>
      <c r="RBT116" s="964"/>
      <c r="RBU116" s="845"/>
      <c r="RBV116" s="853"/>
      <c r="RBW116" s="853"/>
      <c r="RBX116" s="964"/>
      <c r="RBY116" s="845"/>
      <c r="RBZ116" s="853"/>
      <c r="RCA116" s="853"/>
      <c r="RCB116" s="964"/>
      <c r="RCC116" s="845"/>
      <c r="RCD116" s="853"/>
      <c r="RCE116" s="853"/>
      <c r="RCF116" s="964"/>
      <c r="RCG116" s="845"/>
      <c r="RCH116" s="853"/>
      <c r="RCI116" s="853"/>
      <c r="RCJ116" s="964"/>
      <c r="RCK116" s="845"/>
      <c r="RCL116" s="853"/>
      <c r="RCM116" s="853"/>
      <c r="RCN116" s="964"/>
      <c r="RCO116" s="845"/>
      <c r="RCP116" s="853"/>
      <c r="RCQ116" s="853"/>
      <c r="RCR116" s="964"/>
      <c r="RCS116" s="845"/>
      <c r="RCT116" s="853"/>
      <c r="RCU116" s="853"/>
      <c r="RCV116" s="964"/>
      <c r="RCW116" s="845"/>
      <c r="RCX116" s="853"/>
      <c r="RCY116" s="853"/>
      <c r="RCZ116" s="964"/>
      <c r="RDA116" s="845"/>
      <c r="RDB116" s="853"/>
      <c r="RDC116" s="853"/>
      <c r="RDD116" s="964"/>
      <c r="RDE116" s="845"/>
      <c r="RDF116" s="853"/>
      <c r="RDG116" s="853"/>
      <c r="RDH116" s="964"/>
      <c r="RDI116" s="845"/>
      <c r="RDJ116" s="853"/>
      <c r="RDK116" s="853"/>
      <c r="RDL116" s="964"/>
      <c r="RDM116" s="845"/>
      <c r="RDN116" s="853"/>
      <c r="RDO116" s="853"/>
      <c r="RDP116" s="964"/>
      <c r="RDQ116" s="845"/>
      <c r="RDR116" s="853"/>
      <c r="RDS116" s="853"/>
      <c r="RDT116" s="964"/>
      <c r="RDU116" s="845"/>
      <c r="RDV116" s="853"/>
      <c r="RDW116" s="853"/>
      <c r="RDX116" s="964"/>
      <c r="RDY116" s="845"/>
      <c r="RDZ116" s="853"/>
      <c r="REA116" s="853"/>
      <c r="REB116" s="964"/>
      <c r="REC116" s="845"/>
      <c r="RED116" s="853"/>
      <c r="REE116" s="853"/>
      <c r="REF116" s="964"/>
      <c r="REG116" s="845"/>
      <c r="REH116" s="853"/>
      <c r="REI116" s="853"/>
      <c r="REJ116" s="964"/>
      <c r="REK116" s="845"/>
      <c r="REL116" s="853"/>
      <c r="REM116" s="853"/>
      <c r="REN116" s="964"/>
      <c r="REO116" s="845"/>
      <c r="REP116" s="853"/>
      <c r="REQ116" s="853"/>
      <c r="RER116" s="964"/>
      <c r="RES116" s="845"/>
      <c r="RET116" s="853"/>
      <c r="REU116" s="853"/>
      <c r="REV116" s="964"/>
      <c r="REW116" s="845"/>
      <c r="REX116" s="853"/>
      <c r="REY116" s="853"/>
      <c r="REZ116" s="964"/>
      <c r="RFA116" s="845"/>
      <c r="RFB116" s="853"/>
      <c r="RFC116" s="853"/>
      <c r="RFD116" s="964"/>
      <c r="RFE116" s="845"/>
      <c r="RFF116" s="853"/>
      <c r="RFG116" s="853"/>
      <c r="RFH116" s="964"/>
      <c r="RFI116" s="845"/>
      <c r="RFJ116" s="853"/>
      <c r="RFK116" s="853"/>
      <c r="RFL116" s="964"/>
      <c r="RFM116" s="845"/>
      <c r="RFN116" s="853"/>
      <c r="RFO116" s="853"/>
      <c r="RFP116" s="964"/>
      <c r="RFQ116" s="845"/>
      <c r="RFR116" s="853"/>
      <c r="RFS116" s="853"/>
      <c r="RFT116" s="964"/>
      <c r="RFU116" s="845"/>
      <c r="RFV116" s="853"/>
      <c r="RFW116" s="853"/>
      <c r="RFX116" s="964"/>
      <c r="RFY116" s="845"/>
      <c r="RFZ116" s="853"/>
      <c r="RGA116" s="853"/>
      <c r="RGB116" s="964"/>
      <c r="RGC116" s="845"/>
      <c r="RGD116" s="853"/>
      <c r="RGE116" s="853"/>
      <c r="RGF116" s="964"/>
      <c r="RGG116" s="845"/>
      <c r="RGH116" s="853"/>
      <c r="RGI116" s="853"/>
      <c r="RGJ116" s="964"/>
      <c r="RGK116" s="845"/>
      <c r="RGL116" s="853"/>
      <c r="RGM116" s="853"/>
      <c r="RGN116" s="964"/>
      <c r="RGO116" s="845"/>
      <c r="RGP116" s="853"/>
      <c r="RGQ116" s="853"/>
      <c r="RGR116" s="964"/>
      <c r="RGS116" s="845"/>
      <c r="RGT116" s="853"/>
      <c r="RGU116" s="853"/>
      <c r="RGV116" s="964"/>
      <c r="RGW116" s="845"/>
      <c r="RGX116" s="853"/>
      <c r="RGY116" s="853"/>
      <c r="RGZ116" s="964"/>
      <c r="RHA116" s="845"/>
      <c r="RHB116" s="853"/>
      <c r="RHC116" s="853"/>
      <c r="RHD116" s="964"/>
      <c r="RHE116" s="845"/>
      <c r="RHF116" s="853"/>
      <c r="RHG116" s="853"/>
      <c r="RHH116" s="964"/>
      <c r="RHI116" s="845"/>
      <c r="RHJ116" s="853"/>
      <c r="RHK116" s="853"/>
      <c r="RHL116" s="964"/>
      <c r="RHM116" s="845"/>
      <c r="RHN116" s="853"/>
      <c r="RHO116" s="853"/>
      <c r="RHP116" s="964"/>
      <c r="RHQ116" s="845"/>
      <c r="RHR116" s="853"/>
      <c r="RHS116" s="853"/>
      <c r="RHT116" s="964"/>
      <c r="RHU116" s="845"/>
      <c r="RHV116" s="853"/>
      <c r="RHW116" s="853"/>
      <c r="RHX116" s="964"/>
      <c r="RHY116" s="845"/>
      <c r="RHZ116" s="853"/>
      <c r="RIA116" s="853"/>
      <c r="RIB116" s="964"/>
      <c r="RIC116" s="845"/>
      <c r="RID116" s="853"/>
      <c r="RIE116" s="853"/>
      <c r="RIF116" s="964"/>
      <c r="RIG116" s="845"/>
      <c r="RIH116" s="853"/>
      <c r="RII116" s="853"/>
      <c r="RIJ116" s="964"/>
      <c r="RIK116" s="845"/>
      <c r="RIL116" s="853"/>
      <c r="RIM116" s="853"/>
      <c r="RIN116" s="964"/>
      <c r="RIO116" s="845"/>
      <c r="RIP116" s="853"/>
      <c r="RIQ116" s="853"/>
      <c r="RIR116" s="964"/>
      <c r="RIS116" s="845"/>
      <c r="RIT116" s="853"/>
      <c r="RIU116" s="853"/>
      <c r="RIV116" s="964"/>
      <c r="RIW116" s="845"/>
      <c r="RIX116" s="853"/>
      <c r="RIY116" s="853"/>
      <c r="RIZ116" s="964"/>
      <c r="RJA116" s="845"/>
      <c r="RJB116" s="853"/>
      <c r="RJC116" s="853"/>
      <c r="RJD116" s="964"/>
      <c r="RJE116" s="845"/>
      <c r="RJF116" s="853"/>
      <c r="RJG116" s="853"/>
      <c r="RJH116" s="964"/>
      <c r="RJI116" s="845"/>
      <c r="RJJ116" s="853"/>
      <c r="RJK116" s="853"/>
      <c r="RJL116" s="964"/>
      <c r="RJM116" s="845"/>
      <c r="RJN116" s="853"/>
      <c r="RJO116" s="853"/>
      <c r="RJP116" s="964"/>
      <c r="RJQ116" s="845"/>
      <c r="RJR116" s="853"/>
      <c r="RJS116" s="853"/>
      <c r="RJT116" s="964"/>
      <c r="RJU116" s="845"/>
      <c r="RJV116" s="853"/>
      <c r="RJW116" s="853"/>
      <c r="RJX116" s="964"/>
      <c r="RJY116" s="845"/>
      <c r="RJZ116" s="853"/>
      <c r="RKA116" s="853"/>
      <c r="RKB116" s="964"/>
      <c r="RKC116" s="845"/>
      <c r="RKD116" s="853"/>
      <c r="RKE116" s="853"/>
      <c r="RKF116" s="964"/>
      <c r="RKG116" s="845"/>
      <c r="RKH116" s="853"/>
      <c r="RKI116" s="853"/>
      <c r="RKJ116" s="964"/>
      <c r="RKK116" s="845"/>
      <c r="RKL116" s="853"/>
      <c r="RKM116" s="853"/>
      <c r="RKN116" s="964"/>
      <c r="RKO116" s="845"/>
      <c r="RKP116" s="853"/>
      <c r="RKQ116" s="853"/>
      <c r="RKR116" s="964"/>
      <c r="RKS116" s="845"/>
      <c r="RKT116" s="853"/>
      <c r="RKU116" s="853"/>
      <c r="RKV116" s="964"/>
      <c r="RKW116" s="845"/>
      <c r="RKX116" s="853"/>
      <c r="RKY116" s="853"/>
      <c r="RKZ116" s="964"/>
      <c r="RLA116" s="845"/>
      <c r="RLB116" s="853"/>
      <c r="RLC116" s="853"/>
      <c r="RLD116" s="964"/>
      <c r="RLE116" s="845"/>
      <c r="RLF116" s="853"/>
      <c r="RLG116" s="853"/>
      <c r="RLH116" s="964"/>
      <c r="RLI116" s="845"/>
      <c r="RLJ116" s="853"/>
      <c r="RLK116" s="853"/>
      <c r="RLL116" s="964"/>
      <c r="RLM116" s="845"/>
      <c r="RLN116" s="853"/>
      <c r="RLO116" s="853"/>
      <c r="RLP116" s="964"/>
      <c r="RLQ116" s="845"/>
      <c r="RLR116" s="853"/>
      <c r="RLS116" s="853"/>
      <c r="RLT116" s="964"/>
      <c r="RLU116" s="845"/>
      <c r="RLV116" s="853"/>
      <c r="RLW116" s="853"/>
      <c r="RLX116" s="964"/>
      <c r="RLY116" s="845"/>
      <c r="RLZ116" s="853"/>
      <c r="RMA116" s="853"/>
      <c r="RMB116" s="964"/>
      <c r="RMC116" s="845"/>
      <c r="RMD116" s="853"/>
      <c r="RME116" s="853"/>
      <c r="RMF116" s="964"/>
      <c r="RMG116" s="845"/>
      <c r="RMH116" s="853"/>
      <c r="RMI116" s="853"/>
      <c r="RMJ116" s="964"/>
      <c r="RMK116" s="845"/>
      <c r="RML116" s="853"/>
      <c r="RMM116" s="853"/>
      <c r="RMN116" s="964"/>
      <c r="RMO116" s="845"/>
      <c r="RMP116" s="853"/>
      <c r="RMQ116" s="853"/>
      <c r="RMR116" s="964"/>
      <c r="RMS116" s="845"/>
      <c r="RMT116" s="853"/>
      <c r="RMU116" s="853"/>
      <c r="RMV116" s="964"/>
      <c r="RMW116" s="845"/>
      <c r="RMX116" s="853"/>
      <c r="RMY116" s="853"/>
      <c r="RMZ116" s="964"/>
      <c r="RNA116" s="845"/>
      <c r="RNB116" s="853"/>
      <c r="RNC116" s="853"/>
      <c r="RND116" s="964"/>
      <c r="RNE116" s="845"/>
      <c r="RNF116" s="853"/>
      <c r="RNG116" s="853"/>
      <c r="RNH116" s="964"/>
      <c r="RNI116" s="845"/>
      <c r="RNJ116" s="853"/>
      <c r="RNK116" s="853"/>
      <c r="RNL116" s="964"/>
      <c r="RNM116" s="845"/>
      <c r="RNN116" s="853"/>
      <c r="RNO116" s="853"/>
      <c r="RNP116" s="964"/>
      <c r="RNQ116" s="845"/>
      <c r="RNR116" s="853"/>
      <c r="RNS116" s="853"/>
      <c r="RNT116" s="964"/>
      <c r="RNU116" s="845"/>
      <c r="RNV116" s="853"/>
      <c r="RNW116" s="853"/>
      <c r="RNX116" s="964"/>
      <c r="RNY116" s="845"/>
      <c r="RNZ116" s="853"/>
      <c r="ROA116" s="853"/>
      <c r="ROB116" s="964"/>
      <c r="ROC116" s="845"/>
      <c r="ROD116" s="853"/>
      <c r="ROE116" s="853"/>
      <c r="ROF116" s="964"/>
      <c r="ROG116" s="845"/>
      <c r="ROH116" s="853"/>
      <c r="ROI116" s="853"/>
      <c r="ROJ116" s="964"/>
      <c r="ROK116" s="845"/>
      <c r="ROL116" s="853"/>
      <c r="ROM116" s="853"/>
      <c r="RON116" s="964"/>
      <c r="ROO116" s="845"/>
      <c r="ROP116" s="853"/>
      <c r="ROQ116" s="853"/>
      <c r="ROR116" s="964"/>
      <c r="ROS116" s="845"/>
      <c r="ROT116" s="853"/>
      <c r="ROU116" s="853"/>
      <c r="ROV116" s="964"/>
      <c r="ROW116" s="845"/>
      <c r="ROX116" s="853"/>
      <c r="ROY116" s="853"/>
      <c r="ROZ116" s="964"/>
      <c r="RPA116" s="845"/>
      <c r="RPB116" s="853"/>
      <c r="RPC116" s="853"/>
      <c r="RPD116" s="964"/>
      <c r="RPE116" s="845"/>
      <c r="RPF116" s="853"/>
      <c r="RPG116" s="853"/>
      <c r="RPH116" s="964"/>
      <c r="RPI116" s="845"/>
      <c r="RPJ116" s="853"/>
      <c r="RPK116" s="853"/>
      <c r="RPL116" s="964"/>
      <c r="RPM116" s="845"/>
      <c r="RPN116" s="853"/>
      <c r="RPO116" s="853"/>
      <c r="RPP116" s="964"/>
      <c r="RPQ116" s="845"/>
      <c r="RPR116" s="853"/>
      <c r="RPS116" s="853"/>
      <c r="RPT116" s="964"/>
      <c r="RPU116" s="845"/>
      <c r="RPV116" s="853"/>
      <c r="RPW116" s="853"/>
      <c r="RPX116" s="964"/>
      <c r="RPY116" s="845"/>
      <c r="RPZ116" s="853"/>
      <c r="RQA116" s="853"/>
      <c r="RQB116" s="964"/>
      <c r="RQC116" s="845"/>
      <c r="RQD116" s="853"/>
      <c r="RQE116" s="853"/>
      <c r="RQF116" s="964"/>
      <c r="RQG116" s="845"/>
      <c r="RQH116" s="853"/>
      <c r="RQI116" s="853"/>
      <c r="RQJ116" s="964"/>
      <c r="RQK116" s="845"/>
      <c r="RQL116" s="853"/>
      <c r="RQM116" s="853"/>
      <c r="RQN116" s="964"/>
      <c r="RQO116" s="845"/>
      <c r="RQP116" s="853"/>
      <c r="RQQ116" s="853"/>
      <c r="RQR116" s="964"/>
      <c r="RQS116" s="845"/>
      <c r="RQT116" s="853"/>
      <c r="RQU116" s="853"/>
      <c r="RQV116" s="964"/>
      <c r="RQW116" s="845"/>
      <c r="RQX116" s="853"/>
      <c r="RQY116" s="853"/>
      <c r="RQZ116" s="964"/>
      <c r="RRA116" s="845"/>
      <c r="RRB116" s="853"/>
      <c r="RRC116" s="853"/>
      <c r="RRD116" s="964"/>
      <c r="RRE116" s="845"/>
      <c r="RRF116" s="853"/>
      <c r="RRG116" s="853"/>
      <c r="RRH116" s="964"/>
      <c r="RRI116" s="845"/>
      <c r="RRJ116" s="853"/>
      <c r="RRK116" s="853"/>
      <c r="RRL116" s="964"/>
      <c r="RRM116" s="845"/>
      <c r="RRN116" s="853"/>
      <c r="RRO116" s="853"/>
      <c r="RRP116" s="964"/>
      <c r="RRQ116" s="845"/>
      <c r="RRR116" s="853"/>
      <c r="RRS116" s="853"/>
      <c r="RRT116" s="964"/>
      <c r="RRU116" s="845"/>
      <c r="RRV116" s="853"/>
      <c r="RRW116" s="853"/>
      <c r="RRX116" s="964"/>
      <c r="RRY116" s="845"/>
      <c r="RRZ116" s="853"/>
      <c r="RSA116" s="853"/>
      <c r="RSB116" s="964"/>
      <c r="RSC116" s="845"/>
      <c r="RSD116" s="853"/>
      <c r="RSE116" s="853"/>
      <c r="RSF116" s="964"/>
      <c r="RSG116" s="845"/>
      <c r="RSH116" s="853"/>
      <c r="RSI116" s="853"/>
      <c r="RSJ116" s="964"/>
      <c r="RSK116" s="845"/>
      <c r="RSL116" s="853"/>
      <c r="RSM116" s="853"/>
      <c r="RSN116" s="964"/>
      <c r="RSO116" s="845"/>
      <c r="RSP116" s="853"/>
      <c r="RSQ116" s="853"/>
      <c r="RSR116" s="964"/>
      <c r="RSS116" s="845"/>
      <c r="RST116" s="853"/>
      <c r="RSU116" s="853"/>
      <c r="RSV116" s="964"/>
      <c r="RSW116" s="845"/>
      <c r="RSX116" s="853"/>
      <c r="RSY116" s="853"/>
      <c r="RSZ116" s="964"/>
      <c r="RTA116" s="845"/>
      <c r="RTB116" s="853"/>
      <c r="RTC116" s="853"/>
      <c r="RTD116" s="964"/>
      <c r="RTE116" s="845"/>
      <c r="RTF116" s="853"/>
      <c r="RTG116" s="853"/>
      <c r="RTH116" s="964"/>
      <c r="RTI116" s="845"/>
      <c r="RTJ116" s="853"/>
      <c r="RTK116" s="853"/>
      <c r="RTL116" s="964"/>
      <c r="RTM116" s="845"/>
      <c r="RTN116" s="853"/>
      <c r="RTO116" s="853"/>
      <c r="RTP116" s="964"/>
      <c r="RTQ116" s="845"/>
      <c r="RTR116" s="853"/>
      <c r="RTS116" s="853"/>
      <c r="RTT116" s="964"/>
      <c r="RTU116" s="845"/>
      <c r="RTV116" s="853"/>
      <c r="RTW116" s="853"/>
      <c r="RTX116" s="964"/>
      <c r="RTY116" s="845"/>
      <c r="RTZ116" s="853"/>
      <c r="RUA116" s="853"/>
      <c r="RUB116" s="964"/>
      <c r="RUC116" s="845"/>
      <c r="RUD116" s="853"/>
      <c r="RUE116" s="853"/>
      <c r="RUF116" s="964"/>
      <c r="RUG116" s="845"/>
      <c r="RUH116" s="853"/>
      <c r="RUI116" s="853"/>
      <c r="RUJ116" s="964"/>
      <c r="RUK116" s="845"/>
      <c r="RUL116" s="853"/>
      <c r="RUM116" s="853"/>
      <c r="RUN116" s="964"/>
      <c r="RUO116" s="845"/>
      <c r="RUP116" s="853"/>
      <c r="RUQ116" s="853"/>
      <c r="RUR116" s="964"/>
      <c r="RUS116" s="845"/>
      <c r="RUT116" s="853"/>
      <c r="RUU116" s="853"/>
      <c r="RUV116" s="964"/>
      <c r="RUW116" s="845"/>
      <c r="RUX116" s="853"/>
      <c r="RUY116" s="853"/>
      <c r="RUZ116" s="964"/>
      <c r="RVA116" s="845"/>
      <c r="RVB116" s="853"/>
      <c r="RVC116" s="853"/>
      <c r="RVD116" s="964"/>
      <c r="RVE116" s="845"/>
      <c r="RVF116" s="853"/>
      <c r="RVG116" s="853"/>
      <c r="RVH116" s="964"/>
      <c r="RVI116" s="845"/>
      <c r="RVJ116" s="853"/>
      <c r="RVK116" s="853"/>
      <c r="RVL116" s="964"/>
      <c r="RVM116" s="845"/>
      <c r="RVN116" s="853"/>
      <c r="RVO116" s="853"/>
      <c r="RVP116" s="964"/>
      <c r="RVQ116" s="845"/>
      <c r="RVR116" s="853"/>
      <c r="RVS116" s="853"/>
      <c r="RVT116" s="964"/>
      <c r="RVU116" s="845"/>
      <c r="RVV116" s="853"/>
      <c r="RVW116" s="853"/>
      <c r="RVX116" s="964"/>
      <c r="RVY116" s="845"/>
      <c r="RVZ116" s="853"/>
      <c r="RWA116" s="853"/>
      <c r="RWB116" s="964"/>
      <c r="RWC116" s="845"/>
      <c r="RWD116" s="853"/>
      <c r="RWE116" s="853"/>
      <c r="RWF116" s="964"/>
      <c r="RWG116" s="845"/>
      <c r="RWH116" s="853"/>
      <c r="RWI116" s="853"/>
      <c r="RWJ116" s="964"/>
      <c r="RWK116" s="845"/>
      <c r="RWL116" s="853"/>
      <c r="RWM116" s="853"/>
      <c r="RWN116" s="964"/>
      <c r="RWO116" s="845"/>
      <c r="RWP116" s="853"/>
      <c r="RWQ116" s="853"/>
      <c r="RWR116" s="964"/>
      <c r="RWS116" s="845"/>
      <c r="RWT116" s="853"/>
      <c r="RWU116" s="853"/>
      <c r="RWV116" s="964"/>
      <c r="RWW116" s="845"/>
      <c r="RWX116" s="853"/>
      <c r="RWY116" s="853"/>
      <c r="RWZ116" s="964"/>
      <c r="RXA116" s="845"/>
      <c r="RXB116" s="853"/>
      <c r="RXC116" s="853"/>
      <c r="RXD116" s="964"/>
      <c r="RXE116" s="845"/>
      <c r="RXF116" s="853"/>
      <c r="RXG116" s="853"/>
      <c r="RXH116" s="964"/>
      <c r="RXI116" s="845"/>
      <c r="RXJ116" s="853"/>
      <c r="RXK116" s="853"/>
      <c r="RXL116" s="964"/>
      <c r="RXM116" s="845"/>
      <c r="RXN116" s="853"/>
      <c r="RXO116" s="853"/>
      <c r="RXP116" s="964"/>
      <c r="RXQ116" s="845"/>
      <c r="RXR116" s="853"/>
      <c r="RXS116" s="853"/>
      <c r="RXT116" s="964"/>
      <c r="RXU116" s="845"/>
      <c r="RXV116" s="853"/>
      <c r="RXW116" s="853"/>
      <c r="RXX116" s="964"/>
      <c r="RXY116" s="845"/>
      <c r="RXZ116" s="853"/>
      <c r="RYA116" s="853"/>
      <c r="RYB116" s="964"/>
      <c r="RYC116" s="845"/>
      <c r="RYD116" s="853"/>
      <c r="RYE116" s="853"/>
      <c r="RYF116" s="964"/>
      <c r="RYG116" s="845"/>
      <c r="RYH116" s="853"/>
      <c r="RYI116" s="853"/>
      <c r="RYJ116" s="964"/>
      <c r="RYK116" s="845"/>
      <c r="RYL116" s="853"/>
      <c r="RYM116" s="853"/>
      <c r="RYN116" s="964"/>
      <c r="RYO116" s="845"/>
      <c r="RYP116" s="853"/>
      <c r="RYQ116" s="853"/>
      <c r="RYR116" s="964"/>
      <c r="RYS116" s="845"/>
      <c r="RYT116" s="853"/>
      <c r="RYU116" s="853"/>
      <c r="RYV116" s="964"/>
      <c r="RYW116" s="845"/>
      <c r="RYX116" s="853"/>
      <c r="RYY116" s="853"/>
      <c r="RYZ116" s="964"/>
      <c r="RZA116" s="845"/>
      <c r="RZB116" s="853"/>
      <c r="RZC116" s="853"/>
      <c r="RZD116" s="964"/>
      <c r="RZE116" s="845"/>
      <c r="RZF116" s="853"/>
      <c r="RZG116" s="853"/>
      <c r="RZH116" s="964"/>
      <c r="RZI116" s="845"/>
      <c r="RZJ116" s="853"/>
      <c r="RZK116" s="853"/>
      <c r="RZL116" s="964"/>
      <c r="RZM116" s="845"/>
      <c r="RZN116" s="853"/>
      <c r="RZO116" s="853"/>
      <c r="RZP116" s="964"/>
      <c r="RZQ116" s="845"/>
      <c r="RZR116" s="853"/>
      <c r="RZS116" s="853"/>
      <c r="RZT116" s="964"/>
      <c r="RZU116" s="845"/>
      <c r="RZV116" s="853"/>
      <c r="RZW116" s="853"/>
      <c r="RZX116" s="964"/>
      <c r="RZY116" s="845"/>
      <c r="RZZ116" s="853"/>
      <c r="SAA116" s="853"/>
      <c r="SAB116" s="964"/>
      <c r="SAC116" s="845"/>
      <c r="SAD116" s="853"/>
      <c r="SAE116" s="853"/>
      <c r="SAF116" s="964"/>
      <c r="SAG116" s="845"/>
      <c r="SAH116" s="853"/>
      <c r="SAI116" s="853"/>
      <c r="SAJ116" s="964"/>
      <c r="SAK116" s="845"/>
      <c r="SAL116" s="853"/>
      <c r="SAM116" s="853"/>
      <c r="SAN116" s="964"/>
      <c r="SAO116" s="845"/>
      <c r="SAP116" s="853"/>
      <c r="SAQ116" s="853"/>
      <c r="SAR116" s="964"/>
      <c r="SAS116" s="845"/>
      <c r="SAT116" s="853"/>
      <c r="SAU116" s="853"/>
      <c r="SAV116" s="964"/>
      <c r="SAW116" s="845"/>
      <c r="SAX116" s="853"/>
      <c r="SAY116" s="853"/>
      <c r="SAZ116" s="964"/>
      <c r="SBA116" s="845"/>
      <c r="SBB116" s="853"/>
      <c r="SBC116" s="853"/>
      <c r="SBD116" s="964"/>
      <c r="SBE116" s="845"/>
      <c r="SBF116" s="853"/>
      <c r="SBG116" s="853"/>
      <c r="SBH116" s="964"/>
      <c r="SBI116" s="845"/>
      <c r="SBJ116" s="853"/>
      <c r="SBK116" s="853"/>
      <c r="SBL116" s="964"/>
      <c r="SBM116" s="845"/>
      <c r="SBN116" s="853"/>
      <c r="SBO116" s="853"/>
      <c r="SBP116" s="964"/>
      <c r="SBQ116" s="845"/>
      <c r="SBR116" s="853"/>
      <c r="SBS116" s="853"/>
      <c r="SBT116" s="964"/>
      <c r="SBU116" s="845"/>
      <c r="SBV116" s="853"/>
      <c r="SBW116" s="853"/>
      <c r="SBX116" s="964"/>
      <c r="SBY116" s="845"/>
      <c r="SBZ116" s="853"/>
      <c r="SCA116" s="853"/>
      <c r="SCB116" s="964"/>
      <c r="SCC116" s="845"/>
      <c r="SCD116" s="853"/>
      <c r="SCE116" s="853"/>
      <c r="SCF116" s="964"/>
      <c r="SCG116" s="845"/>
      <c r="SCH116" s="853"/>
      <c r="SCI116" s="853"/>
      <c r="SCJ116" s="964"/>
      <c r="SCK116" s="845"/>
      <c r="SCL116" s="853"/>
      <c r="SCM116" s="853"/>
      <c r="SCN116" s="964"/>
      <c r="SCO116" s="845"/>
      <c r="SCP116" s="853"/>
      <c r="SCQ116" s="853"/>
      <c r="SCR116" s="964"/>
      <c r="SCS116" s="845"/>
      <c r="SCT116" s="853"/>
      <c r="SCU116" s="853"/>
      <c r="SCV116" s="964"/>
      <c r="SCW116" s="845"/>
      <c r="SCX116" s="853"/>
      <c r="SCY116" s="853"/>
      <c r="SCZ116" s="964"/>
      <c r="SDA116" s="845"/>
      <c r="SDB116" s="853"/>
      <c r="SDC116" s="853"/>
      <c r="SDD116" s="964"/>
      <c r="SDE116" s="845"/>
      <c r="SDF116" s="853"/>
      <c r="SDG116" s="853"/>
      <c r="SDH116" s="964"/>
      <c r="SDI116" s="845"/>
      <c r="SDJ116" s="853"/>
      <c r="SDK116" s="853"/>
      <c r="SDL116" s="964"/>
      <c r="SDM116" s="845"/>
      <c r="SDN116" s="853"/>
      <c r="SDO116" s="853"/>
      <c r="SDP116" s="964"/>
      <c r="SDQ116" s="845"/>
      <c r="SDR116" s="853"/>
      <c r="SDS116" s="853"/>
      <c r="SDT116" s="964"/>
      <c r="SDU116" s="845"/>
      <c r="SDV116" s="853"/>
      <c r="SDW116" s="853"/>
      <c r="SDX116" s="964"/>
      <c r="SDY116" s="845"/>
      <c r="SDZ116" s="853"/>
      <c r="SEA116" s="853"/>
      <c r="SEB116" s="964"/>
      <c r="SEC116" s="845"/>
      <c r="SED116" s="853"/>
      <c r="SEE116" s="853"/>
      <c r="SEF116" s="964"/>
      <c r="SEG116" s="845"/>
      <c r="SEH116" s="853"/>
      <c r="SEI116" s="853"/>
      <c r="SEJ116" s="964"/>
      <c r="SEK116" s="845"/>
      <c r="SEL116" s="853"/>
      <c r="SEM116" s="853"/>
      <c r="SEN116" s="964"/>
      <c r="SEO116" s="845"/>
      <c r="SEP116" s="853"/>
      <c r="SEQ116" s="853"/>
      <c r="SER116" s="964"/>
      <c r="SES116" s="845"/>
      <c r="SET116" s="853"/>
      <c r="SEU116" s="853"/>
      <c r="SEV116" s="964"/>
      <c r="SEW116" s="845"/>
      <c r="SEX116" s="853"/>
      <c r="SEY116" s="853"/>
      <c r="SEZ116" s="964"/>
      <c r="SFA116" s="845"/>
      <c r="SFB116" s="853"/>
      <c r="SFC116" s="853"/>
      <c r="SFD116" s="964"/>
      <c r="SFE116" s="845"/>
      <c r="SFF116" s="853"/>
      <c r="SFG116" s="853"/>
      <c r="SFH116" s="964"/>
      <c r="SFI116" s="845"/>
      <c r="SFJ116" s="853"/>
      <c r="SFK116" s="853"/>
      <c r="SFL116" s="964"/>
      <c r="SFM116" s="845"/>
      <c r="SFN116" s="853"/>
      <c r="SFO116" s="853"/>
      <c r="SFP116" s="964"/>
      <c r="SFQ116" s="845"/>
      <c r="SFR116" s="853"/>
      <c r="SFS116" s="853"/>
      <c r="SFT116" s="964"/>
      <c r="SFU116" s="845"/>
      <c r="SFV116" s="853"/>
      <c r="SFW116" s="853"/>
      <c r="SFX116" s="964"/>
      <c r="SFY116" s="845"/>
      <c r="SFZ116" s="853"/>
      <c r="SGA116" s="853"/>
      <c r="SGB116" s="964"/>
      <c r="SGC116" s="845"/>
      <c r="SGD116" s="853"/>
      <c r="SGE116" s="853"/>
      <c r="SGF116" s="964"/>
      <c r="SGG116" s="845"/>
      <c r="SGH116" s="853"/>
      <c r="SGI116" s="853"/>
      <c r="SGJ116" s="964"/>
      <c r="SGK116" s="845"/>
      <c r="SGL116" s="853"/>
      <c r="SGM116" s="853"/>
      <c r="SGN116" s="964"/>
      <c r="SGO116" s="845"/>
      <c r="SGP116" s="853"/>
      <c r="SGQ116" s="853"/>
      <c r="SGR116" s="964"/>
      <c r="SGS116" s="845"/>
      <c r="SGT116" s="853"/>
      <c r="SGU116" s="853"/>
      <c r="SGV116" s="964"/>
      <c r="SGW116" s="845"/>
      <c r="SGX116" s="853"/>
      <c r="SGY116" s="853"/>
      <c r="SGZ116" s="964"/>
      <c r="SHA116" s="845"/>
      <c r="SHB116" s="853"/>
      <c r="SHC116" s="853"/>
      <c r="SHD116" s="964"/>
      <c r="SHE116" s="845"/>
      <c r="SHF116" s="853"/>
      <c r="SHG116" s="853"/>
      <c r="SHH116" s="964"/>
      <c r="SHI116" s="845"/>
      <c r="SHJ116" s="853"/>
      <c r="SHK116" s="853"/>
      <c r="SHL116" s="964"/>
      <c r="SHM116" s="845"/>
      <c r="SHN116" s="853"/>
      <c r="SHO116" s="853"/>
      <c r="SHP116" s="964"/>
      <c r="SHQ116" s="845"/>
      <c r="SHR116" s="853"/>
      <c r="SHS116" s="853"/>
      <c r="SHT116" s="964"/>
      <c r="SHU116" s="845"/>
      <c r="SHV116" s="853"/>
      <c r="SHW116" s="853"/>
      <c r="SHX116" s="964"/>
      <c r="SHY116" s="845"/>
      <c r="SHZ116" s="853"/>
      <c r="SIA116" s="853"/>
      <c r="SIB116" s="964"/>
      <c r="SIC116" s="845"/>
      <c r="SID116" s="853"/>
      <c r="SIE116" s="853"/>
      <c r="SIF116" s="964"/>
      <c r="SIG116" s="845"/>
      <c r="SIH116" s="853"/>
      <c r="SII116" s="853"/>
      <c r="SIJ116" s="964"/>
      <c r="SIK116" s="845"/>
      <c r="SIL116" s="853"/>
      <c r="SIM116" s="853"/>
      <c r="SIN116" s="964"/>
      <c r="SIO116" s="845"/>
      <c r="SIP116" s="853"/>
      <c r="SIQ116" s="853"/>
      <c r="SIR116" s="964"/>
      <c r="SIS116" s="845"/>
      <c r="SIT116" s="853"/>
      <c r="SIU116" s="853"/>
      <c r="SIV116" s="964"/>
      <c r="SIW116" s="845"/>
      <c r="SIX116" s="853"/>
      <c r="SIY116" s="853"/>
      <c r="SIZ116" s="964"/>
      <c r="SJA116" s="845"/>
      <c r="SJB116" s="853"/>
      <c r="SJC116" s="853"/>
      <c r="SJD116" s="964"/>
      <c r="SJE116" s="845"/>
      <c r="SJF116" s="853"/>
      <c r="SJG116" s="853"/>
      <c r="SJH116" s="964"/>
      <c r="SJI116" s="845"/>
      <c r="SJJ116" s="853"/>
      <c r="SJK116" s="853"/>
      <c r="SJL116" s="964"/>
      <c r="SJM116" s="845"/>
      <c r="SJN116" s="853"/>
      <c r="SJO116" s="853"/>
      <c r="SJP116" s="964"/>
      <c r="SJQ116" s="845"/>
      <c r="SJR116" s="853"/>
      <c r="SJS116" s="853"/>
      <c r="SJT116" s="964"/>
      <c r="SJU116" s="845"/>
      <c r="SJV116" s="853"/>
      <c r="SJW116" s="853"/>
      <c r="SJX116" s="964"/>
      <c r="SJY116" s="845"/>
      <c r="SJZ116" s="853"/>
      <c r="SKA116" s="853"/>
      <c r="SKB116" s="964"/>
      <c r="SKC116" s="845"/>
      <c r="SKD116" s="853"/>
      <c r="SKE116" s="853"/>
      <c r="SKF116" s="964"/>
      <c r="SKG116" s="845"/>
      <c r="SKH116" s="853"/>
      <c r="SKI116" s="853"/>
      <c r="SKJ116" s="964"/>
      <c r="SKK116" s="845"/>
      <c r="SKL116" s="853"/>
      <c r="SKM116" s="853"/>
      <c r="SKN116" s="964"/>
      <c r="SKO116" s="845"/>
      <c r="SKP116" s="853"/>
      <c r="SKQ116" s="853"/>
      <c r="SKR116" s="964"/>
      <c r="SKS116" s="845"/>
      <c r="SKT116" s="853"/>
      <c r="SKU116" s="853"/>
      <c r="SKV116" s="964"/>
      <c r="SKW116" s="845"/>
      <c r="SKX116" s="853"/>
      <c r="SKY116" s="853"/>
      <c r="SKZ116" s="964"/>
      <c r="SLA116" s="845"/>
      <c r="SLB116" s="853"/>
      <c r="SLC116" s="853"/>
      <c r="SLD116" s="964"/>
      <c r="SLE116" s="845"/>
      <c r="SLF116" s="853"/>
      <c r="SLG116" s="853"/>
      <c r="SLH116" s="964"/>
      <c r="SLI116" s="845"/>
      <c r="SLJ116" s="853"/>
      <c r="SLK116" s="853"/>
      <c r="SLL116" s="964"/>
      <c r="SLM116" s="845"/>
      <c r="SLN116" s="853"/>
      <c r="SLO116" s="853"/>
      <c r="SLP116" s="964"/>
      <c r="SLQ116" s="845"/>
      <c r="SLR116" s="853"/>
      <c r="SLS116" s="853"/>
      <c r="SLT116" s="964"/>
      <c r="SLU116" s="845"/>
      <c r="SLV116" s="853"/>
      <c r="SLW116" s="853"/>
      <c r="SLX116" s="964"/>
      <c r="SLY116" s="845"/>
      <c r="SLZ116" s="853"/>
      <c r="SMA116" s="853"/>
      <c r="SMB116" s="964"/>
      <c r="SMC116" s="845"/>
      <c r="SMD116" s="853"/>
      <c r="SME116" s="853"/>
      <c r="SMF116" s="964"/>
      <c r="SMG116" s="845"/>
      <c r="SMH116" s="853"/>
      <c r="SMI116" s="853"/>
      <c r="SMJ116" s="964"/>
      <c r="SMK116" s="845"/>
      <c r="SML116" s="853"/>
      <c r="SMM116" s="853"/>
      <c r="SMN116" s="964"/>
      <c r="SMO116" s="845"/>
      <c r="SMP116" s="853"/>
      <c r="SMQ116" s="853"/>
      <c r="SMR116" s="964"/>
      <c r="SMS116" s="845"/>
      <c r="SMT116" s="853"/>
      <c r="SMU116" s="853"/>
      <c r="SMV116" s="964"/>
      <c r="SMW116" s="845"/>
      <c r="SMX116" s="853"/>
      <c r="SMY116" s="853"/>
      <c r="SMZ116" s="964"/>
      <c r="SNA116" s="845"/>
      <c r="SNB116" s="853"/>
      <c r="SNC116" s="853"/>
      <c r="SND116" s="964"/>
      <c r="SNE116" s="845"/>
      <c r="SNF116" s="853"/>
      <c r="SNG116" s="853"/>
      <c r="SNH116" s="964"/>
      <c r="SNI116" s="845"/>
      <c r="SNJ116" s="853"/>
      <c r="SNK116" s="853"/>
      <c r="SNL116" s="964"/>
      <c r="SNM116" s="845"/>
      <c r="SNN116" s="853"/>
      <c r="SNO116" s="853"/>
      <c r="SNP116" s="964"/>
      <c r="SNQ116" s="845"/>
      <c r="SNR116" s="853"/>
      <c r="SNS116" s="853"/>
      <c r="SNT116" s="964"/>
      <c r="SNU116" s="845"/>
      <c r="SNV116" s="853"/>
      <c r="SNW116" s="853"/>
      <c r="SNX116" s="964"/>
      <c r="SNY116" s="845"/>
      <c r="SNZ116" s="853"/>
      <c r="SOA116" s="853"/>
      <c r="SOB116" s="964"/>
      <c r="SOC116" s="845"/>
      <c r="SOD116" s="853"/>
      <c r="SOE116" s="853"/>
      <c r="SOF116" s="964"/>
      <c r="SOG116" s="845"/>
      <c r="SOH116" s="853"/>
      <c r="SOI116" s="853"/>
      <c r="SOJ116" s="964"/>
      <c r="SOK116" s="845"/>
      <c r="SOL116" s="853"/>
      <c r="SOM116" s="853"/>
      <c r="SON116" s="964"/>
      <c r="SOO116" s="845"/>
      <c r="SOP116" s="853"/>
      <c r="SOQ116" s="853"/>
      <c r="SOR116" s="964"/>
      <c r="SOS116" s="845"/>
      <c r="SOT116" s="853"/>
      <c r="SOU116" s="853"/>
      <c r="SOV116" s="964"/>
      <c r="SOW116" s="845"/>
      <c r="SOX116" s="853"/>
      <c r="SOY116" s="853"/>
      <c r="SOZ116" s="964"/>
      <c r="SPA116" s="845"/>
      <c r="SPB116" s="853"/>
      <c r="SPC116" s="853"/>
      <c r="SPD116" s="964"/>
      <c r="SPE116" s="845"/>
      <c r="SPF116" s="853"/>
      <c r="SPG116" s="853"/>
      <c r="SPH116" s="964"/>
      <c r="SPI116" s="845"/>
      <c r="SPJ116" s="853"/>
      <c r="SPK116" s="853"/>
      <c r="SPL116" s="964"/>
      <c r="SPM116" s="845"/>
      <c r="SPN116" s="853"/>
      <c r="SPO116" s="853"/>
      <c r="SPP116" s="964"/>
      <c r="SPQ116" s="845"/>
      <c r="SPR116" s="853"/>
      <c r="SPS116" s="853"/>
      <c r="SPT116" s="964"/>
      <c r="SPU116" s="845"/>
      <c r="SPV116" s="853"/>
      <c r="SPW116" s="853"/>
      <c r="SPX116" s="964"/>
      <c r="SPY116" s="845"/>
      <c r="SPZ116" s="853"/>
      <c r="SQA116" s="853"/>
      <c r="SQB116" s="964"/>
      <c r="SQC116" s="845"/>
      <c r="SQD116" s="853"/>
      <c r="SQE116" s="853"/>
      <c r="SQF116" s="964"/>
      <c r="SQG116" s="845"/>
      <c r="SQH116" s="853"/>
      <c r="SQI116" s="853"/>
      <c r="SQJ116" s="964"/>
      <c r="SQK116" s="845"/>
      <c r="SQL116" s="853"/>
      <c r="SQM116" s="853"/>
      <c r="SQN116" s="964"/>
      <c r="SQO116" s="845"/>
      <c r="SQP116" s="853"/>
      <c r="SQQ116" s="853"/>
      <c r="SQR116" s="964"/>
      <c r="SQS116" s="845"/>
      <c r="SQT116" s="853"/>
      <c r="SQU116" s="853"/>
      <c r="SQV116" s="964"/>
      <c r="SQW116" s="845"/>
      <c r="SQX116" s="853"/>
      <c r="SQY116" s="853"/>
      <c r="SQZ116" s="964"/>
      <c r="SRA116" s="845"/>
      <c r="SRB116" s="853"/>
      <c r="SRC116" s="853"/>
      <c r="SRD116" s="964"/>
      <c r="SRE116" s="845"/>
      <c r="SRF116" s="853"/>
      <c r="SRG116" s="853"/>
      <c r="SRH116" s="964"/>
      <c r="SRI116" s="845"/>
      <c r="SRJ116" s="853"/>
      <c r="SRK116" s="853"/>
      <c r="SRL116" s="964"/>
      <c r="SRM116" s="845"/>
      <c r="SRN116" s="853"/>
      <c r="SRO116" s="853"/>
      <c r="SRP116" s="964"/>
      <c r="SRQ116" s="845"/>
      <c r="SRR116" s="853"/>
      <c r="SRS116" s="853"/>
      <c r="SRT116" s="964"/>
      <c r="SRU116" s="845"/>
      <c r="SRV116" s="853"/>
      <c r="SRW116" s="853"/>
      <c r="SRX116" s="964"/>
      <c r="SRY116" s="845"/>
      <c r="SRZ116" s="853"/>
      <c r="SSA116" s="853"/>
      <c r="SSB116" s="964"/>
      <c r="SSC116" s="845"/>
      <c r="SSD116" s="853"/>
      <c r="SSE116" s="853"/>
      <c r="SSF116" s="964"/>
      <c r="SSG116" s="845"/>
      <c r="SSH116" s="853"/>
      <c r="SSI116" s="853"/>
      <c r="SSJ116" s="964"/>
      <c r="SSK116" s="845"/>
      <c r="SSL116" s="853"/>
      <c r="SSM116" s="853"/>
      <c r="SSN116" s="964"/>
      <c r="SSO116" s="845"/>
      <c r="SSP116" s="853"/>
      <c r="SSQ116" s="853"/>
      <c r="SSR116" s="964"/>
      <c r="SSS116" s="845"/>
      <c r="SST116" s="853"/>
      <c r="SSU116" s="853"/>
      <c r="SSV116" s="964"/>
      <c r="SSW116" s="845"/>
      <c r="SSX116" s="853"/>
      <c r="SSY116" s="853"/>
      <c r="SSZ116" s="964"/>
      <c r="STA116" s="845"/>
      <c r="STB116" s="853"/>
      <c r="STC116" s="853"/>
      <c r="STD116" s="964"/>
      <c r="STE116" s="845"/>
      <c r="STF116" s="853"/>
      <c r="STG116" s="853"/>
      <c r="STH116" s="964"/>
      <c r="STI116" s="845"/>
      <c r="STJ116" s="853"/>
      <c r="STK116" s="853"/>
      <c r="STL116" s="964"/>
      <c r="STM116" s="845"/>
      <c r="STN116" s="853"/>
      <c r="STO116" s="853"/>
      <c r="STP116" s="964"/>
      <c r="STQ116" s="845"/>
      <c r="STR116" s="853"/>
      <c r="STS116" s="853"/>
      <c r="STT116" s="964"/>
      <c r="STU116" s="845"/>
      <c r="STV116" s="853"/>
      <c r="STW116" s="853"/>
      <c r="STX116" s="964"/>
      <c r="STY116" s="845"/>
      <c r="STZ116" s="853"/>
      <c r="SUA116" s="853"/>
      <c r="SUB116" s="964"/>
      <c r="SUC116" s="845"/>
      <c r="SUD116" s="853"/>
      <c r="SUE116" s="853"/>
      <c r="SUF116" s="964"/>
      <c r="SUG116" s="845"/>
      <c r="SUH116" s="853"/>
      <c r="SUI116" s="853"/>
      <c r="SUJ116" s="964"/>
      <c r="SUK116" s="845"/>
      <c r="SUL116" s="853"/>
      <c r="SUM116" s="853"/>
      <c r="SUN116" s="964"/>
      <c r="SUO116" s="845"/>
      <c r="SUP116" s="853"/>
      <c r="SUQ116" s="853"/>
      <c r="SUR116" s="964"/>
      <c r="SUS116" s="845"/>
      <c r="SUT116" s="853"/>
      <c r="SUU116" s="853"/>
      <c r="SUV116" s="964"/>
      <c r="SUW116" s="845"/>
      <c r="SUX116" s="853"/>
      <c r="SUY116" s="853"/>
      <c r="SUZ116" s="964"/>
      <c r="SVA116" s="845"/>
      <c r="SVB116" s="853"/>
      <c r="SVC116" s="853"/>
      <c r="SVD116" s="964"/>
      <c r="SVE116" s="845"/>
      <c r="SVF116" s="853"/>
      <c r="SVG116" s="853"/>
      <c r="SVH116" s="964"/>
      <c r="SVI116" s="845"/>
      <c r="SVJ116" s="853"/>
      <c r="SVK116" s="853"/>
      <c r="SVL116" s="964"/>
      <c r="SVM116" s="845"/>
      <c r="SVN116" s="853"/>
      <c r="SVO116" s="853"/>
      <c r="SVP116" s="964"/>
      <c r="SVQ116" s="845"/>
      <c r="SVR116" s="853"/>
      <c r="SVS116" s="853"/>
      <c r="SVT116" s="964"/>
      <c r="SVU116" s="845"/>
      <c r="SVV116" s="853"/>
      <c r="SVW116" s="853"/>
      <c r="SVX116" s="964"/>
      <c r="SVY116" s="845"/>
      <c r="SVZ116" s="853"/>
      <c r="SWA116" s="853"/>
      <c r="SWB116" s="964"/>
      <c r="SWC116" s="845"/>
      <c r="SWD116" s="853"/>
      <c r="SWE116" s="853"/>
      <c r="SWF116" s="964"/>
      <c r="SWG116" s="845"/>
      <c r="SWH116" s="853"/>
      <c r="SWI116" s="853"/>
      <c r="SWJ116" s="964"/>
      <c r="SWK116" s="845"/>
      <c r="SWL116" s="853"/>
      <c r="SWM116" s="853"/>
      <c r="SWN116" s="964"/>
      <c r="SWO116" s="845"/>
      <c r="SWP116" s="853"/>
      <c r="SWQ116" s="853"/>
      <c r="SWR116" s="964"/>
      <c r="SWS116" s="845"/>
      <c r="SWT116" s="853"/>
      <c r="SWU116" s="853"/>
      <c r="SWV116" s="964"/>
      <c r="SWW116" s="845"/>
      <c r="SWX116" s="853"/>
      <c r="SWY116" s="853"/>
      <c r="SWZ116" s="964"/>
      <c r="SXA116" s="845"/>
      <c r="SXB116" s="853"/>
      <c r="SXC116" s="853"/>
      <c r="SXD116" s="964"/>
      <c r="SXE116" s="845"/>
      <c r="SXF116" s="853"/>
      <c r="SXG116" s="853"/>
      <c r="SXH116" s="964"/>
      <c r="SXI116" s="845"/>
      <c r="SXJ116" s="853"/>
      <c r="SXK116" s="853"/>
      <c r="SXL116" s="964"/>
      <c r="SXM116" s="845"/>
      <c r="SXN116" s="853"/>
      <c r="SXO116" s="853"/>
      <c r="SXP116" s="964"/>
      <c r="SXQ116" s="845"/>
      <c r="SXR116" s="853"/>
      <c r="SXS116" s="853"/>
      <c r="SXT116" s="964"/>
      <c r="SXU116" s="845"/>
      <c r="SXV116" s="853"/>
      <c r="SXW116" s="853"/>
      <c r="SXX116" s="964"/>
      <c r="SXY116" s="845"/>
      <c r="SXZ116" s="853"/>
      <c r="SYA116" s="853"/>
      <c r="SYB116" s="964"/>
      <c r="SYC116" s="845"/>
      <c r="SYD116" s="853"/>
      <c r="SYE116" s="853"/>
      <c r="SYF116" s="964"/>
      <c r="SYG116" s="845"/>
      <c r="SYH116" s="853"/>
      <c r="SYI116" s="853"/>
      <c r="SYJ116" s="964"/>
      <c r="SYK116" s="845"/>
      <c r="SYL116" s="853"/>
      <c r="SYM116" s="853"/>
      <c r="SYN116" s="964"/>
      <c r="SYO116" s="845"/>
      <c r="SYP116" s="853"/>
      <c r="SYQ116" s="853"/>
      <c r="SYR116" s="964"/>
      <c r="SYS116" s="845"/>
      <c r="SYT116" s="853"/>
      <c r="SYU116" s="853"/>
      <c r="SYV116" s="964"/>
      <c r="SYW116" s="845"/>
      <c r="SYX116" s="853"/>
      <c r="SYY116" s="853"/>
      <c r="SYZ116" s="964"/>
      <c r="SZA116" s="845"/>
      <c r="SZB116" s="853"/>
      <c r="SZC116" s="853"/>
      <c r="SZD116" s="964"/>
      <c r="SZE116" s="845"/>
      <c r="SZF116" s="853"/>
      <c r="SZG116" s="853"/>
      <c r="SZH116" s="964"/>
      <c r="SZI116" s="845"/>
      <c r="SZJ116" s="853"/>
      <c r="SZK116" s="853"/>
      <c r="SZL116" s="964"/>
      <c r="SZM116" s="845"/>
      <c r="SZN116" s="853"/>
      <c r="SZO116" s="853"/>
      <c r="SZP116" s="964"/>
      <c r="SZQ116" s="845"/>
      <c r="SZR116" s="853"/>
      <c r="SZS116" s="853"/>
      <c r="SZT116" s="964"/>
      <c r="SZU116" s="845"/>
      <c r="SZV116" s="853"/>
      <c r="SZW116" s="853"/>
      <c r="SZX116" s="964"/>
      <c r="SZY116" s="845"/>
      <c r="SZZ116" s="853"/>
      <c r="TAA116" s="853"/>
      <c r="TAB116" s="964"/>
      <c r="TAC116" s="845"/>
      <c r="TAD116" s="853"/>
      <c r="TAE116" s="853"/>
      <c r="TAF116" s="964"/>
      <c r="TAG116" s="845"/>
      <c r="TAH116" s="853"/>
      <c r="TAI116" s="853"/>
      <c r="TAJ116" s="964"/>
      <c r="TAK116" s="845"/>
      <c r="TAL116" s="853"/>
      <c r="TAM116" s="853"/>
      <c r="TAN116" s="964"/>
      <c r="TAO116" s="845"/>
      <c r="TAP116" s="853"/>
      <c r="TAQ116" s="853"/>
      <c r="TAR116" s="964"/>
      <c r="TAS116" s="845"/>
      <c r="TAT116" s="853"/>
      <c r="TAU116" s="853"/>
      <c r="TAV116" s="964"/>
      <c r="TAW116" s="845"/>
      <c r="TAX116" s="853"/>
      <c r="TAY116" s="853"/>
      <c r="TAZ116" s="964"/>
      <c r="TBA116" s="845"/>
      <c r="TBB116" s="853"/>
      <c r="TBC116" s="853"/>
      <c r="TBD116" s="964"/>
      <c r="TBE116" s="845"/>
      <c r="TBF116" s="853"/>
      <c r="TBG116" s="853"/>
      <c r="TBH116" s="964"/>
      <c r="TBI116" s="845"/>
      <c r="TBJ116" s="853"/>
      <c r="TBK116" s="853"/>
      <c r="TBL116" s="964"/>
      <c r="TBM116" s="845"/>
      <c r="TBN116" s="853"/>
      <c r="TBO116" s="853"/>
      <c r="TBP116" s="964"/>
      <c r="TBQ116" s="845"/>
      <c r="TBR116" s="853"/>
      <c r="TBS116" s="853"/>
      <c r="TBT116" s="964"/>
      <c r="TBU116" s="845"/>
      <c r="TBV116" s="853"/>
      <c r="TBW116" s="853"/>
      <c r="TBX116" s="964"/>
      <c r="TBY116" s="845"/>
      <c r="TBZ116" s="853"/>
      <c r="TCA116" s="853"/>
      <c r="TCB116" s="964"/>
      <c r="TCC116" s="845"/>
      <c r="TCD116" s="853"/>
      <c r="TCE116" s="853"/>
      <c r="TCF116" s="964"/>
      <c r="TCG116" s="845"/>
      <c r="TCH116" s="853"/>
      <c r="TCI116" s="853"/>
      <c r="TCJ116" s="964"/>
      <c r="TCK116" s="845"/>
      <c r="TCL116" s="853"/>
      <c r="TCM116" s="853"/>
      <c r="TCN116" s="964"/>
      <c r="TCO116" s="845"/>
      <c r="TCP116" s="853"/>
      <c r="TCQ116" s="853"/>
      <c r="TCR116" s="964"/>
      <c r="TCS116" s="845"/>
      <c r="TCT116" s="853"/>
      <c r="TCU116" s="853"/>
      <c r="TCV116" s="964"/>
      <c r="TCW116" s="845"/>
      <c r="TCX116" s="853"/>
      <c r="TCY116" s="853"/>
      <c r="TCZ116" s="964"/>
      <c r="TDA116" s="845"/>
      <c r="TDB116" s="853"/>
      <c r="TDC116" s="853"/>
      <c r="TDD116" s="964"/>
      <c r="TDE116" s="845"/>
      <c r="TDF116" s="853"/>
      <c r="TDG116" s="853"/>
      <c r="TDH116" s="964"/>
      <c r="TDI116" s="845"/>
      <c r="TDJ116" s="853"/>
      <c r="TDK116" s="853"/>
      <c r="TDL116" s="964"/>
      <c r="TDM116" s="845"/>
      <c r="TDN116" s="853"/>
      <c r="TDO116" s="853"/>
      <c r="TDP116" s="964"/>
      <c r="TDQ116" s="845"/>
      <c r="TDR116" s="853"/>
      <c r="TDS116" s="853"/>
      <c r="TDT116" s="964"/>
      <c r="TDU116" s="845"/>
      <c r="TDV116" s="853"/>
      <c r="TDW116" s="853"/>
      <c r="TDX116" s="964"/>
      <c r="TDY116" s="845"/>
      <c r="TDZ116" s="853"/>
      <c r="TEA116" s="853"/>
      <c r="TEB116" s="964"/>
      <c r="TEC116" s="845"/>
      <c r="TED116" s="853"/>
      <c r="TEE116" s="853"/>
      <c r="TEF116" s="964"/>
      <c r="TEG116" s="845"/>
      <c r="TEH116" s="853"/>
      <c r="TEI116" s="853"/>
      <c r="TEJ116" s="964"/>
      <c r="TEK116" s="845"/>
      <c r="TEL116" s="853"/>
      <c r="TEM116" s="853"/>
      <c r="TEN116" s="964"/>
      <c r="TEO116" s="845"/>
      <c r="TEP116" s="853"/>
      <c r="TEQ116" s="853"/>
      <c r="TER116" s="964"/>
      <c r="TES116" s="845"/>
      <c r="TET116" s="853"/>
      <c r="TEU116" s="853"/>
      <c r="TEV116" s="964"/>
      <c r="TEW116" s="845"/>
      <c r="TEX116" s="853"/>
      <c r="TEY116" s="853"/>
      <c r="TEZ116" s="964"/>
      <c r="TFA116" s="845"/>
      <c r="TFB116" s="853"/>
      <c r="TFC116" s="853"/>
      <c r="TFD116" s="964"/>
      <c r="TFE116" s="845"/>
      <c r="TFF116" s="853"/>
      <c r="TFG116" s="853"/>
      <c r="TFH116" s="964"/>
      <c r="TFI116" s="845"/>
      <c r="TFJ116" s="853"/>
      <c r="TFK116" s="853"/>
      <c r="TFL116" s="964"/>
      <c r="TFM116" s="845"/>
      <c r="TFN116" s="853"/>
      <c r="TFO116" s="853"/>
      <c r="TFP116" s="964"/>
      <c r="TFQ116" s="845"/>
      <c r="TFR116" s="853"/>
      <c r="TFS116" s="853"/>
      <c r="TFT116" s="964"/>
      <c r="TFU116" s="845"/>
      <c r="TFV116" s="853"/>
      <c r="TFW116" s="853"/>
      <c r="TFX116" s="964"/>
      <c r="TFY116" s="845"/>
      <c r="TFZ116" s="853"/>
      <c r="TGA116" s="853"/>
      <c r="TGB116" s="964"/>
      <c r="TGC116" s="845"/>
      <c r="TGD116" s="853"/>
      <c r="TGE116" s="853"/>
      <c r="TGF116" s="964"/>
      <c r="TGG116" s="845"/>
      <c r="TGH116" s="853"/>
      <c r="TGI116" s="853"/>
      <c r="TGJ116" s="964"/>
      <c r="TGK116" s="845"/>
      <c r="TGL116" s="853"/>
      <c r="TGM116" s="853"/>
      <c r="TGN116" s="964"/>
      <c r="TGO116" s="845"/>
      <c r="TGP116" s="853"/>
      <c r="TGQ116" s="853"/>
      <c r="TGR116" s="964"/>
      <c r="TGS116" s="845"/>
      <c r="TGT116" s="853"/>
      <c r="TGU116" s="853"/>
      <c r="TGV116" s="964"/>
      <c r="TGW116" s="845"/>
      <c r="TGX116" s="853"/>
      <c r="TGY116" s="853"/>
      <c r="TGZ116" s="964"/>
      <c r="THA116" s="845"/>
      <c r="THB116" s="853"/>
      <c r="THC116" s="853"/>
      <c r="THD116" s="964"/>
      <c r="THE116" s="845"/>
      <c r="THF116" s="853"/>
      <c r="THG116" s="853"/>
      <c r="THH116" s="964"/>
      <c r="THI116" s="845"/>
      <c r="THJ116" s="853"/>
      <c r="THK116" s="853"/>
      <c r="THL116" s="964"/>
      <c r="THM116" s="845"/>
      <c r="THN116" s="853"/>
      <c r="THO116" s="853"/>
      <c r="THP116" s="964"/>
      <c r="THQ116" s="845"/>
      <c r="THR116" s="853"/>
      <c r="THS116" s="853"/>
      <c r="THT116" s="964"/>
      <c r="THU116" s="845"/>
      <c r="THV116" s="853"/>
      <c r="THW116" s="853"/>
      <c r="THX116" s="964"/>
      <c r="THY116" s="845"/>
      <c r="THZ116" s="853"/>
      <c r="TIA116" s="853"/>
      <c r="TIB116" s="964"/>
      <c r="TIC116" s="845"/>
      <c r="TID116" s="853"/>
      <c r="TIE116" s="853"/>
      <c r="TIF116" s="964"/>
      <c r="TIG116" s="845"/>
      <c r="TIH116" s="853"/>
      <c r="TII116" s="853"/>
      <c r="TIJ116" s="964"/>
      <c r="TIK116" s="845"/>
      <c r="TIL116" s="853"/>
      <c r="TIM116" s="853"/>
      <c r="TIN116" s="964"/>
      <c r="TIO116" s="845"/>
      <c r="TIP116" s="853"/>
      <c r="TIQ116" s="853"/>
      <c r="TIR116" s="964"/>
      <c r="TIS116" s="845"/>
      <c r="TIT116" s="853"/>
      <c r="TIU116" s="853"/>
      <c r="TIV116" s="964"/>
      <c r="TIW116" s="845"/>
      <c r="TIX116" s="853"/>
      <c r="TIY116" s="853"/>
      <c r="TIZ116" s="964"/>
      <c r="TJA116" s="845"/>
      <c r="TJB116" s="853"/>
      <c r="TJC116" s="853"/>
      <c r="TJD116" s="964"/>
      <c r="TJE116" s="845"/>
      <c r="TJF116" s="853"/>
      <c r="TJG116" s="853"/>
      <c r="TJH116" s="964"/>
      <c r="TJI116" s="845"/>
      <c r="TJJ116" s="853"/>
      <c r="TJK116" s="853"/>
      <c r="TJL116" s="964"/>
      <c r="TJM116" s="845"/>
      <c r="TJN116" s="853"/>
      <c r="TJO116" s="853"/>
      <c r="TJP116" s="964"/>
      <c r="TJQ116" s="845"/>
      <c r="TJR116" s="853"/>
      <c r="TJS116" s="853"/>
      <c r="TJT116" s="964"/>
      <c r="TJU116" s="845"/>
      <c r="TJV116" s="853"/>
      <c r="TJW116" s="853"/>
      <c r="TJX116" s="964"/>
      <c r="TJY116" s="845"/>
      <c r="TJZ116" s="853"/>
      <c r="TKA116" s="853"/>
      <c r="TKB116" s="964"/>
      <c r="TKC116" s="845"/>
      <c r="TKD116" s="853"/>
      <c r="TKE116" s="853"/>
      <c r="TKF116" s="964"/>
      <c r="TKG116" s="845"/>
      <c r="TKH116" s="853"/>
      <c r="TKI116" s="853"/>
      <c r="TKJ116" s="964"/>
      <c r="TKK116" s="845"/>
      <c r="TKL116" s="853"/>
      <c r="TKM116" s="853"/>
      <c r="TKN116" s="964"/>
      <c r="TKO116" s="845"/>
      <c r="TKP116" s="853"/>
      <c r="TKQ116" s="853"/>
      <c r="TKR116" s="964"/>
      <c r="TKS116" s="845"/>
      <c r="TKT116" s="853"/>
      <c r="TKU116" s="853"/>
      <c r="TKV116" s="964"/>
      <c r="TKW116" s="845"/>
      <c r="TKX116" s="853"/>
      <c r="TKY116" s="853"/>
      <c r="TKZ116" s="964"/>
      <c r="TLA116" s="845"/>
      <c r="TLB116" s="853"/>
      <c r="TLC116" s="853"/>
      <c r="TLD116" s="964"/>
      <c r="TLE116" s="845"/>
      <c r="TLF116" s="853"/>
      <c r="TLG116" s="853"/>
      <c r="TLH116" s="964"/>
      <c r="TLI116" s="845"/>
      <c r="TLJ116" s="853"/>
      <c r="TLK116" s="853"/>
      <c r="TLL116" s="964"/>
      <c r="TLM116" s="845"/>
      <c r="TLN116" s="853"/>
      <c r="TLO116" s="853"/>
      <c r="TLP116" s="964"/>
      <c r="TLQ116" s="845"/>
      <c r="TLR116" s="853"/>
      <c r="TLS116" s="853"/>
      <c r="TLT116" s="964"/>
      <c r="TLU116" s="845"/>
      <c r="TLV116" s="853"/>
      <c r="TLW116" s="853"/>
      <c r="TLX116" s="964"/>
      <c r="TLY116" s="845"/>
      <c r="TLZ116" s="853"/>
      <c r="TMA116" s="853"/>
      <c r="TMB116" s="964"/>
      <c r="TMC116" s="845"/>
      <c r="TMD116" s="853"/>
      <c r="TME116" s="853"/>
      <c r="TMF116" s="964"/>
      <c r="TMG116" s="845"/>
      <c r="TMH116" s="853"/>
      <c r="TMI116" s="853"/>
      <c r="TMJ116" s="964"/>
      <c r="TMK116" s="845"/>
      <c r="TML116" s="853"/>
      <c r="TMM116" s="853"/>
      <c r="TMN116" s="964"/>
      <c r="TMO116" s="845"/>
      <c r="TMP116" s="853"/>
      <c r="TMQ116" s="853"/>
      <c r="TMR116" s="964"/>
      <c r="TMS116" s="845"/>
      <c r="TMT116" s="853"/>
      <c r="TMU116" s="853"/>
      <c r="TMV116" s="964"/>
      <c r="TMW116" s="845"/>
      <c r="TMX116" s="853"/>
      <c r="TMY116" s="853"/>
      <c r="TMZ116" s="964"/>
      <c r="TNA116" s="845"/>
      <c r="TNB116" s="853"/>
      <c r="TNC116" s="853"/>
      <c r="TND116" s="964"/>
      <c r="TNE116" s="845"/>
      <c r="TNF116" s="853"/>
      <c r="TNG116" s="853"/>
      <c r="TNH116" s="964"/>
      <c r="TNI116" s="845"/>
      <c r="TNJ116" s="853"/>
      <c r="TNK116" s="853"/>
      <c r="TNL116" s="964"/>
      <c r="TNM116" s="845"/>
      <c r="TNN116" s="853"/>
      <c r="TNO116" s="853"/>
      <c r="TNP116" s="964"/>
      <c r="TNQ116" s="845"/>
      <c r="TNR116" s="853"/>
      <c r="TNS116" s="853"/>
      <c r="TNT116" s="964"/>
      <c r="TNU116" s="845"/>
      <c r="TNV116" s="853"/>
      <c r="TNW116" s="853"/>
      <c r="TNX116" s="964"/>
      <c r="TNY116" s="845"/>
      <c r="TNZ116" s="853"/>
      <c r="TOA116" s="853"/>
      <c r="TOB116" s="964"/>
      <c r="TOC116" s="845"/>
      <c r="TOD116" s="853"/>
      <c r="TOE116" s="853"/>
      <c r="TOF116" s="964"/>
      <c r="TOG116" s="845"/>
      <c r="TOH116" s="853"/>
      <c r="TOI116" s="853"/>
      <c r="TOJ116" s="964"/>
      <c r="TOK116" s="845"/>
      <c r="TOL116" s="853"/>
      <c r="TOM116" s="853"/>
      <c r="TON116" s="964"/>
      <c r="TOO116" s="845"/>
      <c r="TOP116" s="853"/>
      <c r="TOQ116" s="853"/>
      <c r="TOR116" s="964"/>
      <c r="TOS116" s="845"/>
      <c r="TOT116" s="853"/>
      <c r="TOU116" s="853"/>
      <c r="TOV116" s="964"/>
      <c r="TOW116" s="845"/>
      <c r="TOX116" s="853"/>
      <c r="TOY116" s="853"/>
      <c r="TOZ116" s="964"/>
      <c r="TPA116" s="845"/>
      <c r="TPB116" s="853"/>
      <c r="TPC116" s="853"/>
      <c r="TPD116" s="964"/>
      <c r="TPE116" s="845"/>
      <c r="TPF116" s="853"/>
      <c r="TPG116" s="853"/>
      <c r="TPH116" s="964"/>
      <c r="TPI116" s="845"/>
      <c r="TPJ116" s="853"/>
      <c r="TPK116" s="853"/>
      <c r="TPL116" s="964"/>
      <c r="TPM116" s="845"/>
      <c r="TPN116" s="853"/>
      <c r="TPO116" s="853"/>
      <c r="TPP116" s="964"/>
      <c r="TPQ116" s="845"/>
      <c r="TPR116" s="853"/>
      <c r="TPS116" s="853"/>
      <c r="TPT116" s="964"/>
      <c r="TPU116" s="845"/>
      <c r="TPV116" s="853"/>
      <c r="TPW116" s="853"/>
      <c r="TPX116" s="964"/>
      <c r="TPY116" s="845"/>
      <c r="TPZ116" s="853"/>
      <c r="TQA116" s="853"/>
      <c r="TQB116" s="964"/>
      <c r="TQC116" s="845"/>
      <c r="TQD116" s="853"/>
      <c r="TQE116" s="853"/>
      <c r="TQF116" s="964"/>
      <c r="TQG116" s="845"/>
      <c r="TQH116" s="853"/>
      <c r="TQI116" s="853"/>
      <c r="TQJ116" s="964"/>
      <c r="TQK116" s="845"/>
      <c r="TQL116" s="853"/>
      <c r="TQM116" s="853"/>
      <c r="TQN116" s="964"/>
      <c r="TQO116" s="845"/>
      <c r="TQP116" s="853"/>
      <c r="TQQ116" s="853"/>
      <c r="TQR116" s="964"/>
      <c r="TQS116" s="845"/>
      <c r="TQT116" s="853"/>
      <c r="TQU116" s="853"/>
      <c r="TQV116" s="964"/>
      <c r="TQW116" s="845"/>
      <c r="TQX116" s="853"/>
      <c r="TQY116" s="853"/>
      <c r="TQZ116" s="964"/>
      <c r="TRA116" s="845"/>
      <c r="TRB116" s="853"/>
      <c r="TRC116" s="853"/>
      <c r="TRD116" s="964"/>
      <c r="TRE116" s="845"/>
      <c r="TRF116" s="853"/>
      <c r="TRG116" s="853"/>
      <c r="TRH116" s="964"/>
      <c r="TRI116" s="845"/>
      <c r="TRJ116" s="853"/>
      <c r="TRK116" s="853"/>
      <c r="TRL116" s="964"/>
      <c r="TRM116" s="845"/>
      <c r="TRN116" s="853"/>
      <c r="TRO116" s="853"/>
      <c r="TRP116" s="964"/>
      <c r="TRQ116" s="845"/>
      <c r="TRR116" s="853"/>
      <c r="TRS116" s="853"/>
      <c r="TRT116" s="964"/>
      <c r="TRU116" s="845"/>
      <c r="TRV116" s="853"/>
      <c r="TRW116" s="853"/>
      <c r="TRX116" s="964"/>
      <c r="TRY116" s="845"/>
      <c r="TRZ116" s="853"/>
      <c r="TSA116" s="853"/>
      <c r="TSB116" s="964"/>
      <c r="TSC116" s="845"/>
      <c r="TSD116" s="853"/>
      <c r="TSE116" s="853"/>
      <c r="TSF116" s="964"/>
      <c r="TSG116" s="845"/>
      <c r="TSH116" s="853"/>
      <c r="TSI116" s="853"/>
      <c r="TSJ116" s="964"/>
      <c r="TSK116" s="845"/>
      <c r="TSL116" s="853"/>
      <c r="TSM116" s="853"/>
      <c r="TSN116" s="964"/>
      <c r="TSO116" s="845"/>
      <c r="TSP116" s="853"/>
      <c r="TSQ116" s="853"/>
      <c r="TSR116" s="964"/>
      <c r="TSS116" s="845"/>
      <c r="TST116" s="853"/>
      <c r="TSU116" s="853"/>
      <c r="TSV116" s="964"/>
      <c r="TSW116" s="845"/>
      <c r="TSX116" s="853"/>
      <c r="TSY116" s="853"/>
      <c r="TSZ116" s="964"/>
      <c r="TTA116" s="845"/>
      <c r="TTB116" s="853"/>
      <c r="TTC116" s="853"/>
      <c r="TTD116" s="964"/>
      <c r="TTE116" s="845"/>
      <c r="TTF116" s="853"/>
      <c r="TTG116" s="853"/>
      <c r="TTH116" s="964"/>
      <c r="TTI116" s="845"/>
      <c r="TTJ116" s="853"/>
      <c r="TTK116" s="853"/>
      <c r="TTL116" s="964"/>
      <c r="TTM116" s="845"/>
      <c r="TTN116" s="853"/>
      <c r="TTO116" s="853"/>
      <c r="TTP116" s="964"/>
      <c r="TTQ116" s="845"/>
      <c r="TTR116" s="853"/>
      <c r="TTS116" s="853"/>
      <c r="TTT116" s="964"/>
      <c r="TTU116" s="845"/>
      <c r="TTV116" s="853"/>
      <c r="TTW116" s="853"/>
      <c r="TTX116" s="964"/>
      <c r="TTY116" s="845"/>
      <c r="TTZ116" s="853"/>
      <c r="TUA116" s="853"/>
      <c r="TUB116" s="964"/>
      <c r="TUC116" s="845"/>
      <c r="TUD116" s="853"/>
      <c r="TUE116" s="853"/>
      <c r="TUF116" s="964"/>
      <c r="TUG116" s="845"/>
      <c r="TUH116" s="853"/>
      <c r="TUI116" s="853"/>
      <c r="TUJ116" s="964"/>
      <c r="TUK116" s="845"/>
      <c r="TUL116" s="853"/>
      <c r="TUM116" s="853"/>
      <c r="TUN116" s="964"/>
      <c r="TUO116" s="845"/>
      <c r="TUP116" s="853"/>
      <c r="TUQ116" s="853"/>
      <c r="TUR116" s="964"/>
      <c r="TUS116" s="845"/>
      <c r="TUT116" s="853"/>
      <c r="TUU116" s="853"/>
      <c r="TUV116" s="964"/>
      <c r="TUW116" s="845"/>
      <c r="TUX116" s="853"/>
      <c r="TUY116" s="853"/>
      <c r="TUZ116" s="964"/>
      <c r="TVA116" s="845"/>
      <c r="TVB116" s="853"/>
      <c r="TVC116" s="853"/>
      <c r="TVD116" s="964"/>
      <c r="TVE116" s="845"/>
      <c r="TVF116" s="853"/>
      <c r="TVG116" s="853"/>
      <c r="TVH116" s="964"/>
      <c r="TVI116" s="845"/>
      <c r="TVJ116" s="853"/>
      <c r="TVK116" s="853"/>
      <c r="TVL116" s="964"/>
      <c r="TVM116" s="845"/>
      <c r="TVN116" s="853"/>
      <c r="TVO116" s="853"/>
      <c r="TVP116" s="964"/>
      <c r="TVQ116" s="845"/>
      <c r="TVR116" s="853"/>
      <c r="TVS116" s="853"/>
      <c r="TVT116" s="964"/>
      <c r="TVU116" s="845"/>
      <c r="TVV116" s="853"/>
      <c r="TVW116" s="853"/>
      <c r="TVX116" s="964"/>
      <c r="TVY116" s="845"/>
      <c r="TVZ116" s="853"/>
      <c r="TWA116" s="853"/>
      <c r="TWB116" s="964"/>
      <c r="TWC116" s="845"/>
      <c r="TWD116" s="853"/>
      <c r="TWE116" s="853"/>
      <c r="TWF116" s="964"/>
      <c r="TWG116" s="845"/>
      <c r="TWH116" s="853"/>
      <c r="TWI116" s="853"/>
      <c r="TWJ116" s="964"/>
      <c r="TWK116" s="845"/>
      <c r="TWL116" s="853"/>
      <c r="TWM116" s="853"/>
      <c r="TWN116" s="964"/>
      <c r="TWO116" s="845"/>
      <c r="TWP116" s="853"/>
      <c r="TWQ116" s="853"/>
      <c r="TWR116" s="964"/>
      <c r="TWS116" s="845"/>
      <c r="TWT116" s="853"/>
      <c r="TWU116" s="853"/>
      <c r="TWV116" s="964"/>
      <c r="TWW116" s="845"/>
      <c r="TWX116" s="853"/>
      <c r="TWY116" s="853"/>
      <c r="TWZ116" s="964"/>
      <c r="TXA116" s="845"/>
      <c r="TXB116" s="853"/>
      <c r="TXC116" s="853"/>
      <c r="TXD116" s="964"/>
      <c r="TXE116" s="845"/>
      <c r="TXF116" s="853"/>
      <c r="TXG116" s="853"/>
      <c r="TXH116" s="964"/>
      <c r="TXI116" s="845"/>
      <c r="TXJ116" s="853"/>
      <c r="TXK116" s="853"/>
      <c r="TXL116" s="964"/>
      <c r="TXM116" s="845"/>
      <c r="TXN116" s="853"/>
      <c r="TXO116" s="853"/>
      <c r="TXP116" s="964"/>
      <c r="TXQ116" s="845"/>
      <c r="TXR116" s="853"/>
      <c r="TXS116" s="853"/>
      <c r="TXT116" s="964"/>
      <c r="TXU116" s="845"/>
      <c r="TXV116" s="853"/>
      <c r="TXW116" s="853"/>
      <c r="TXX116" s="964"/>
      <c r="TXY116" s="845"/>
      <c r="TXZ116" s="853"/>
      <c r="TYA116" s="853"/>
      <c r="TYB116" s="964"/>
      <c r="TYC116" s="845"/>
      <c r="TYD116" s="853"/>
      <c r="TYE116" s="853"/>
      <c r="TYF116" s="964"/>
      <c r="TYG116" s="845"/>
      <c r="TYH116" s="853"/>
      <c r="TYI116" s="853"/>
      <c r="TYJ116" s="964"/>
      <c r="TYK116" s="845"/>
      <c r="TYL116" s="853"/>
      <c r="TYM116" s="853"/>
      <c r="TYN116" s="964"/>
      <c r="TYO116" s="845"/>
      <c r="TYP116" s="853"/>
      <c r="TYQ116" s="853"/>
      <c r="TYR116" s="964"/>
      <c r="TYS116" s="845"/>
      <c r="TYT116" s="853"/>
      <c r="TYU116" s="853"/>
      <c r="TYV116" s="964"/>
      <c r="TYW116" s="845"/>
      <c r="TYX116" s="853"/>
      <c r="TYY116" s="853"/>
      <c r="TYZ116" s="964"/>
      <c r="TZA116" s="845"/>
      <c r="TZB116" s="853"/>
      <c r="TZC116" s="853"/>
      <c r="TZD116" s="964"/>
      <c r="TZE116" s="845"/>
      <c r="TZF116" s="853"/>
      <c r="TZG116" s="853"/>
      <c r="TZH116" s="964"/>
      <c r="TZI116" s="845"/>
      <c r="TZJ116" s="853"/>
      <c r="TZK116" s="853"/>
      <c r="TZL116" s="964"/>
      <c r="TZM116" s="845"/>
      <c r="TZN116" s="853"/>
      <c r="TZO116" s="853"/>
      <c r="TZP116" s="964"/>
      <c r="TZQ116" s="845"/>
      <c r="TZR116" s="853"/>
      <c r="TZS116" s="853"/>
      <c r="TZT116" s="964"/>
      <c r="TZU116" s="845"/>
      <c r="TZV116" s="853"/>
      <c r="TZW116" s="853"/>
      <c r="TZX116" s="964"/>
      <c r="TZY116" s="845"/>
      <c r="TZZ116" s="853"/>
      <c r="UAA116" s="853"/>
      <c r="UAB116" s="964"/>
      <c r="UAC116" s="845"/>
      <c r="UAD116" s="853"/>
      <c r="UAE116" s="853"/>
      <c r="UAF116" s="964"/>
      <c r="UAG116" s="845"/>
      <c r="UAH116" s="853"/>
      <c r="UAI116" s="853"/>
      <c r="UAJ116" s="964"/>
      <c r="UAK116" s="845"/>
      <c r="UAL116" s="853"/>
      <c r="UAM116" s="853"/>
      <c r="UAN116" s="964"/>
      <c r="UAO116" s="845"/>
      <c r="UAP116" s="853"/>
      <c r="UAQ116" s="853"/>
      <c r="UAR116" s="964"/>
      <c r="UAS116" s="845"/>
      <c r="UAT116" s="853"/>
      <c r="UAU116" s="853"/>
      <c r="UAV116" s="964"/>
      <c r="UAW116" s="845"/>
      <c r="UAX116" s="853"/>
      <c r="UAY116" s="853"/>
      <c r="UAZ116" s="964"/>
      <c r="UBA116" s="845"/>
      <c r="UBB116" s="853"/>
      <c r="UBC116" s="853"/>
      <c r="UBD116" s="964"/>
      <c r="UBE116" s="845"/>
      <c r="UBF116" s="853"/>
      <c r="UBG116" s="853"/>
      <c r="UBH116" s="964"/>
      <c r="UBI116" s="845"/>
      <c r="UBJ116" s="853"/>
      <c r="UBK116" s="853"/>
      <c r="UBL116" s="964"/>
      <c r="UBM116" s="845"/>
      <c r="UBN116" s="853"/>
      <c r="UBO116" s="853"/>
      <c r="UBP116" s="964"/>
      <c r="UBQ116" s="845"/>
      <c r="UBR116" s="853"/>
      <c r="UBS116" s="853"/>
      <c r="UBT116" s="964"/>
      <c r="UBU116" s="845"/>
      <c r="UBV116" s="853"/>
      <c r="UBW116" s="853"/>
      <c r="UBX116" s="964"/>
      <c r="UBY116" s="845"/>
      <c r="UBZ116" s="853"/>
      <c r="UCA116" s="853"/>
      <c r="UCB116" s="964"/>
      <c r="UCC116" s="845"/>
      <c r="UCD116" s="853"/>
      <c r="UCE116" s="853"/>
      <c r="UCF116" s="964"/>
      <c r="UCG116" s="845"/>
      <c r="UCH116" s="853"/>
      <c r="UCI116" s="853"/>
      <c r="UCJ116" s="964"/>
      <c r="UCK116" s="845"/>
      <c r="UCL116" s="853"/>
      <c r="UCM116" s="853"/>
      <c r="UCN116" s="964"/>
      <c r="UCO116" s="845"/>
      <c r="UCP116" s="853"/>
      <c r="UCQ116" s="853"/>
      <c r="UCR116" s="964"/>
      <c r="UCS116" s="845"/>
      <c r="UCT116" s="853"/>
      <c r="UCU116" s="853"/>
      <c r="UCV116" s="964"/>
      <c r="UCW116" s="845"/>
      <c r="UCX116" s="853"/>
      <c r="UCY116" s="853"/>
      <c r="UCZ116" s="964"/>
      <c r="UDA116" s="845"/>
      <c r="UDB116" s="853"/>
      <c r="UDC116" s="853"/>
      <c r="UDD116" s="964"/>
      <c r="UDE116" s="845"/>
      <c r="UDF116" s="853"/>
      <c r="UDG116" s="853"/>
      <c r="UDH116" s="964"/>
      <c r="UDI116" s="845"/>
      <c r="UDJ116" s="853"/>
      <c r="UDK116" s="853"/>
      <c r="UDL116" s="964"/>
      <c r="UDM116" s="845"/>
      <c r="UDN116" s="853"/>
      <c r="UDO116" s="853"/>
      <c r="UDP116" s="964"/>
      <c r="UDQ116" s="845"/>
      <c r="UDR116" s="853"/>
      <c r="UDS116" s="853"/>
      <c r="UDT116" s="964"/>
      <c r="UDU116" s="845"/>
      <c r="UDV116" s="853"/>
      <c r="UDW116" s="853"/>
      <c r="UDX116" s="964"/>
      <c r="UDY116" s="845"/>
      <c r="UDZ116" s="853"/>
      <c r="UEA116" s="853"/>
      <c r="UEB116" s="964"/>
      <c r="UEC116" s="845"/>
      <c r="UED116" s="853"/>
      <c r="UEE116" s="853"/>
      <c r="UEF116" s="964"/>
      <c r="UEG116" s="845"/>
      <c r="UEH116" s="853"/>
      <c r="UEI116" s="853"/>
      <c r="UEJ116" s="964"/>
      <c r="UEK116" s="845"/>
      <c r="UEL116" s="853"/>
      <c r="UEM116" s="853"/>
      <c r="UEN116" s="964"/>
      <c r="UEO116" s="845"/>
      <c r="UEP116" s="853"/>
      <c r="UEQ116" s="853"/>
      <c r="UER116" s="964"/>
      <c r="UES116" s="845"/>
      <c r="UET116" s="853"/>
      <c r="UEU116" s="853"/>
      <c r="UEV116" s="964"/>
      <c r="UEW116" s="845"/>
      <c r="UEX116" s="853"/>
      <c r="UEY116" s="853"/>
      <c r="UEZ116" s="964"/>
      <c r="UFA116" s="845"/>
      <c r="UFB116" s="853"/>
      <c r="UFC116" s="853"/>
      <c r="UFD116" s="964"/>
      <c r="UFE116" s="845"/>
      <c r="UFF116" s="853"/>
      <c r="UFG116" s="853"/>
      <c r="UFH116" s="964"/>
      <c r="UFI116" s="845"/>
      <c r="UFJ116" s="853"/>
      <c r="UFK116" s="853"/>
      <c r="UFL116" s="964"/>
      <c r="UFM116" s="845"/>
      <c r="UFN116" s="853"/>
      <c r="UFO116" s="853"/>
      <c r="UFP116" s="964"/>
      <c r="UFQ116" s="845"/>
      <c r="UFR116" s="853"/>
      <c r="UFS116" s="853"/>
      <c r="UFT116" s="964"/>
      <c r="UFU116" s="845"/>
      <c r="UFV116" s="853"/>
      <c r="UFW116" s="853"/>
      <c r="UFX116" s="964"/>
      <c r="UFY116" s="845"/>
      <c r="UFZ116" s="853"/>
      <c r="UGA116" s="853"/>
      <c r="UGB116" s="964"/>
      <c r="UGC116" s="845"/>
      <c r="UGD116" s="853"/>
      <c r="UGE116" s="853"/>
      <c r="UGF116" s="964"/>
      <c r="UGG116" s="845"/>
      <c r="UGH116" s="853"/>
      <c r="UGI116" s="853"/>
      <c r="UGJ116" s="964"/>
      <c r="UGK116" s="845"/>
      <c r="UGL116" s="853"/>
      <c r="UGM116" s="853"/>
      <c r="UGN116" s="964"/>
      <c r="UGO116" s="845"/>
      <c r="UGP116" s="853"/>
      <c r="UGQ116" s="853"/>
      <c r="UGR116" s="964"/>
      <c r="UGS116" s="845"/>
      <c r="UGT116" s="853"/>
      <c r="UGU116" s="853"/>
      <c r="UGV116" s="964"/>
      <c r="UGW116" s="845"/>
      <c r="UGX116" s="853"/>
      <c r="UGY116" s="853"/>
      <c r="UGZ116" s="964"/>
      <c r="UHA116" s="845"/>
      <c r="UHB116" s="853"/>
      <c r="UHC116" s="853"/>
      <c r="UHD116" s="964"/>
      <c r="UHE116" s="845"/>
      <c r="UHF116" s="853"/>
      <c r="UHG116" s="853"/>
      <c r="UHH116" s="964"/>
      <c r="UHI116" s="845"/>
      <c r="UHJ116" s="853"/>
      <c r="UHK116" s="853"/>
      <c r="UHL116" s="964"/>
      <c r="UHM116" s="845"/>
      <c r="UHN116" s="853"/>
      <c r="UHO116" s="853"/>
      <c r="UHP116" s="964"/>
      <c r="UHQ116" s="845"/>
      <c r="UHR116" s="853"/>
      <c r="UHS116" s="853"/>
      <c r="UHT116" s="964"/>
      <c r="UHU116" s="845"/>
      <c r="UHV116" s="853"/>
      <c r="UHW116" s="853"/>
      <c r="UHX116" s="964"/>
      <c r="UHY116" s="845"/>
      <c r="UHZ116" s="853"/>
      <c r="UIA116" s="853"/>
      <c r="UIB116" s="964"/>
      <c r="UIC116" s="845"/>
      <c r="UID116" s="853"/>
      <c r="UIE116" s="853"/>
      <c r="UIF116" s="964"/>
      <c r="UIG116" s="845"/>
      <c r="UIH116" s="853"/>
      <c r="UII116" s="853"/>
      <c r="UIJ116" s="964"/>
      <c r="UIK116" s="845"/>
      <c r="UIL116" s="853"/>
      <c r="UIM116" s="853"/>
      <c r="UIN116" s="964"/>
      <c r="UIO116" s="845"/>
      <c r="UIP116" s="853"/>
      <c r="UIQ116" s="853"/>
      <c r="UIR116" s="964"/>
      <c r="UIS116" s="845"/>
      <c r="UIT116" s="853"/>
      <c r="UIU116" s="853"/>
      <c r="UIV116" s="964"/>
      <c r="UIW116" s="845"/>
      <c r="UIX116" s="853"/>
      <c r="UIY116" s="853"/>
      <c r="UIZ116" s="964"/>
      <c r="UJA116" s="845"/>
      <c r="UJB116" s="853"/>
      <c r="UJC116" s="853"/>
      <c r="UJD116" s="964"/>
      <c r="UJE116" s="845"/>
      <c r="UJF116" s="853"/>
      <c r="UJG116" s="853"/>
      <c r="UJH116" s="964"/>
      <c r="UJI116" s="845"/>
      <c r="UJJ116" s="853"/>
      <c r="UJK116" s="853"/>
      <c r="UJL116" s="964"/>
      <c r="UJM116" s="845"/>
      <c r="UJN116" s="853"/>
      <c r="UJO116" s="853"/>
      <c r="UJP116" s="964"/>
      <c r="UJQ116" s="845"/>
      <c r="UJR116" s="853"/>
      <c r="UJS116" s="853"/>
      <c r="UJT116" s="964"/>
      <c r="UJU116" s="845"/>
      <c r="UJV116" s="853"/>
      <c r="UJW116" s="853"/>
      <c r="UJX116" s="964"/>
      <c r="UJY116" s="845"/>
      <c r="UJZ116" s="853"/>
      <c r="UKA116" s="853"/>
      <c r="UKB116" s="964"/>
      <c r="UKC116" s="845"/>
      <c r="UKD116" s="853"/>
      <c r="UKE116" s="853"/>
      <c r="UKF116" s="964"/>
      <c r="UKG116" s="845"/>
      <c r="UKH116" s="853"/>
      <c r="UKI116" s="853"/>
      <c r="UKJ116" s="964"/>
      <c r="UKK116" s="845"/>
      <c r="UKL116" s="853"/>
      <c r="UKM116" s="853"/>
      <c r="UKN116" s="964"/>
      <c r="UKO116" s="845"/>
      <c r="UKP116" s="853"/>
      <c r="UKQ116" s="853"/>
      <c r="UKR116" s="964"/>
      <c r="UKS116" s="845"/>
      <c r="UKT116" s="853"/>
      <c r="UKU116" s="853"/>
      <c r="UKV116" s="964"/>
      <c r="UKW116" s="845"/>
      <c r="UKX116" s="853"/>
      <c r="UKY116" s="853"/>
      <c r="UKZ116" s="964"/>
      <c r="ULA116" s="845"/>
      <c r="ULB116" s="853"/>
      <c r="ULC116" s="853"/>
      <c r="ULD116" s="964"/>
      <c r="ULE116" s="845"/>
      <c r="ULF116" s="853"/>
      <c r="ULG116" s="853"/>
      <c r="ULH116" s="964"/>
      <c r="ULI116" s="845"/>
      <c r="ULJ116" s="853"/>
      <c r="ULK116" s="853"/>
      <c r="ULL116" s="964"/>
      <c r="ULM116" s="845"/>
      <c r="ULN116" s="853"/>
      <c r="ULO116" s="853"/>
      <c r="ULP116" s="964"/>
      <c r="ULQ116" s="845"/>
      <c r="ULR116" s="853"/>
      <c r="ULS116" s="853"/>
      <c r="ULT116" s="964"/>
      <c r="ULU116" s="845"/>
      <c r="ULV116" s="853"/>
      <c r="ULW116" s="853"/>
      <c r="ULX116" s="964"/>
      <c r="ULY116" s="845"/>
      <c r="ULZ116" s="853"/>
      <c r="UMA116" s="853"/>
      <c r="UMB116" s="964"/>
      <c r="UMC116" s="845"/>
      <c r="UMD116" s="853"/>
      <c r="UME116" s="853"/>
      <c r="UMF116" s="964"/>
      <c r="UMG116" s="845"/>
      <c r="UMH116" s="853"/>
      <c r="UMI116" s="853"/>
      <c r="UMJ116" s="964"/>
      <c r="UMK116" s="845"/>
      <c r="UML116" s="853"/>
      <c r="UMM116" s="853"/>
      <c r="UMN116" s="964"/>
      <c r="UMO116" s="845"/>
      <c r="UMP116" s="853"/>
      <c r="UMQ116" s="853"/>
      <c r="UMR116" s="964"/>
      <c r="UMS116" s="845"/>
      <c r="UMT116" s="853"/>
      <c r="UMU116" s="853"/>
      <c r="UMV116" s="964"/>
      <c r="UMW116" s="845"/>
      <c r="UMX116" s="853"/>
      <c r="UMY116" s="853"/>
      <c r="UMZ116" s="964"/>
      <c r="UNA116" s="845"/>
      <c r="UNB116" s="853"/>
      <c r="UNC116" s="853"/>
      <c r="UND116" s="964"/>
      <c r="UNE116" s="845"/>
      <c r="UNF116" s="853"/>
      <c r="UNG116" s="853"/>
      <c r="UNH116" s="964"/>
      <c r="UNI116" s="845"/>
      <c r="UNJ116" s="853"/>
      <c r="UNK116" s="853"/>
      <c r="UNL116" s="964"/>
      <c r="UNM116" s="845"/>
      <c r="UNN116" s="853"/>
      <c r="UNO116" s="853"/>
      <c r="UNP116" s="964"/>
      <c r="UNQ116" s="845"/>
      <c r="UNR116" s="853"/>
      <c r="UNS116" s="853"/>
      <c r="UNT116" s="964"/>
      <c r="UNU116" s="845"/>
      <c r="UNV116" s="853"/>
      <c r="UNW116" s="853"/>
      <c r="UNX116" s="964"/>
      <c r="UNY116" s="845"/>
      <c r="UNZ116" s="853"/>
      <c r="UOA116" s="853"/>
      <c r="UOB116" s="964"/>
      <c r="UOC116" s="845"/>
      <c r="UOD116" s="853"/>
      <c r="UOE116" s="853"/>
      <c r="UOF116" s="964"/>
      <c r="UOG116" s="845"/>
      <c r="UOH116" s="853"/>
      <c r="UOI116" s="853"/>
      <c r="UOJ116" s="964"/>
      <c r="UOK116" s="845"/>
      <c r="UOL116" s="853"/>
      <c r="UOM116" s="853"/>
      <c r="UON116" s="964"/>
      <c r="UOO116" s="845"/>
      <c r="UOP116" s="853"/>
      <c r="UOQ116" s="853"/>
      <c r="UOR116" s="964"/>
      <c r="UOS116" s="845"/>
      <c r="UOT116" s="853"/>
      <c r="UOU116" s="853"/>
      <c r="UOV116" s="964"/>
      <c r="UOW116" s="845"/>
      <c r="UOX116" s="853"/>
      <c r="UOY116" s="853"/>
      <c r="UOZ116" s="964"/>
      <c r="UPA116" s="845"/>
      <c r="UPB116" s="853"/>
      <c r="UPC116" s="853"/>
      <c r="UPD116" s="964"/>
      <c r="UPE116" s="845"/>
      <c r="UPF116" s="853"/>
      <c r="UPG116" s="853"/>
      <c r="UPH116" s="964"/>
      <c r="UPI116" s="845"/>
      <c r="UPJ116" s="853"/>
      <c r="UPK116" s="853"/>
      <c r="UPL116" s="964"/>
      <c r="UPM116" s="845"/>
      <c r="UPN116" s="853"/>
      <c r="UPO116" s="853"/>
      <c r="UPP116" s="964"/>
      <c r="UPQ116" s="845"/>
      <c r="UPR116" s="853"/>
      <c r="UPS116" s="853"/>
      <c r="UPT116" s="964"/>
      <c r="UPU116" s="845"/>
      <c r="UPV116" s="853"/>
      <c r="UPW116" s="853"/>
      <c r="UPX116" s="964"/>
      <c r="UPY116" s="845"/>
      <c r="UPZ116" s="853"/>
      <c r="UQA116" s="853"/>
      <c r="UQB116" s="964"/>
      <c r="UQC116" s="845"/>
      <c r="UQD116" s="853"/>
      <c r="UQE116" s="853"/>
      <c r="UQF116" s="964"/>
      <c r="UQG116" s="845"/>
      <c r="UQH116" s="853"/>
      <c r="UQI116" s="853"/>
      <c r="UQJ116" s="964"/>
      <c r="UQK116" s="845"/>
      <c r="UQL116" s="853"/>
      <c r="UQM116" s="853"/>
      <c r="UQN116" s="964"/>
      <c r="UQO116" s="845"/>
      <c r="UQP116" s="853"/>
      <c r="UQQ116" s="853"/>
      <c r="UQR116" s="964"/>
      <c r="UQS116" s="845"/>
      <c r="UQT116" s="853"/>
      <c r="UQU116" s="853"/>
      <c r="UQV116" s="964"/>
      <c r="UQW116" s="845"/>
      <c r="UQX116" s="853"/>
      <c r="UQY116" s="853"/>
      <c r="UQZ116" s="964"/>
      <c r="URA116" s="845"/>
      <c r="URB116" s="853"/>
      <c r="URC116" s="853"/>
      <c r="URD116" s="964"/>
      <c r="URE116" s="845"/>
      <c r="URF116" s="853"/>
      <c r="URG116" s="853"/>
      <c r="URH116" s="964"/>
      <c r="URI116" s="845"/>
      <c r="URJ116" s="853"/>
      <c r="URK116" s="853"/>
      <c r="URL116" s="964"/>
      <c r="URM116" s="845"/>
      <c r="URN116" s="853"/>
      <c r="URO116" s="853"/>
      <c r="URP116" s="964"/>
      <c r="URQ116" s="845"/>
      <c r="URR116" s="853"/>
      <c r="URS116" s="853"/>
      <c r="URT116" s="964"/>
      <c r="URU116" s="845"/>
      <c r="URV116" s="853"/>
      <c r="URW116" s="853"/>
      <c r="URX116" s="964"/>
      <c r="URY116" s="845"/>
      <c r="URZ116" s="853"/>
      <c r="USA116" s="853"/>
      <c r="USB116" s="964"/>
      <c r="USC116" s="845"/>
      <c r="USD116" s="853"/>
      <c r="USE116" s="853"/>
      <c r="USF116" s="964"/>
      <c r="USG116" s="845"/>
      <c r="USH116" s="853"/>
      <c r="USI116" s="853"/>
      <c r="USJ116" s="964"/>
      <c r="USK116" s="845"/>
      <c r="USL116" s="853"/>
      <c r="USM116" s="853"/>
      <c r="USN116" s="964"/>
      <c r="USO116" s="845"/>
      <c r="USP116" s="853"/>
      <c r="USQ116" s="853"/>
      <c r="USR116" s="964"/>
      <c r="USS116" s="845"/>
      <c r="UST116" s="853"/>
      <c r="USU116" s="853"/>
      <c r="USV116" s="964"/>
      <c r="USW116" s="845"/>
      <c r="USX116" s="853"/>
      <c r="USY116" s="853"/>
      <c r="USZ116" s="964"/>
      <c r="UTA116" s="845"/>
      <c r="UTB116" s="853"/>
      <c r="UTC116" s="853"/>
      <c r="UTD116" s="964"/>
      <c r="UTE116" s="845"/>
      <c r="UTF116" s="853"/>
      <c r="UTG116" s="853"/>
      <c r="UTH116" s="964"/>
      <c r="UTI116" s="845"/>
      <c r="UTJ116" s="853"/>
      <c r="UTK116" s="853"/>
      <c r="UTL116" s="964"/>
      <c r="UTM116" s="845"/>
      <c r="UTN116" s="853"/>
      <c r="UTO116" s="853"/>
      <c r="UTP116" s="964"/>
      <c r="UTQ116" s="845"/>
      <c r="UTR116" s="853"/>
      <c r="UTS116" s="853"/>
      <c r="UTT116" s="964"/>
      <c r="UTU116" s="845"/>
      <c r="UTV116" s="853"/>
      <c r="UTW116" s="853"/>
      <c r="UTX116" s="964"/>
      <c r="UTY116" s="845"/>
      <c r="UTZ116" s="853"/>
      <c r="UUA116" s="853"/>
      <c r="UUB116" s="964"/>
      <c r="UUC116" s="845"/>
      <c r="UUD116" s="853"/>
      <c r="UUE116" s="853"/>
      <c r="UUF116" s="964"/>
      <c r="UUG116" s="845"/>
      <c r="UUH116" s="853"/>
      <c r="UUI116" s="853"/>
      <c r="UUJ116" s="964"/>
      <c r="UUK116" s="845"/>
      <c r="UUL116" s="853"/>
      <c r="UUM116" s="853"/>
      <c r="UUN116" s="964"/>
      <c r="UUO116" s="845"/>
      <c r="UUP116" s="853"/>
      <c r="UUQ116" s="853"/>
      <c r="UUR116" s="964"/>
      <c r="UUS116" s="845"/>
      <c r="UUT116" s="853"/>
      <c r="UUU116" s="853"/>
      <c r="UUV116" s="964"/>
      <c r="UUW116" s="845"/>
      <c r="UUX116" s="853"/>
      <c r="UUY116" s="853"/>
      <c r="UUZ116" s="964"/>
      <c r="UVA116" s="845"/>
      <c r="UVB116" s="853"/>
      <c r="UVC116" s="853"/>
      <c r="UVD116" s="964"/>
      <c r="UVE116" s="845"/>
      <c r="UVF116" s="853"/>
      <c r="UVG116" s="853"/>
      <c r="UVH116" s="964"/>
      <c r="UVI116" s="845"/>
      <c r="UVJ116" s="853"/>
      <c r="UVK116" s="853"/>
      <c r="UVL116" s="964"/>
      <c r="UVM116" s="845"/>
      <c r="UVN116" s="853"/>
      <c r="UVO116" s="853"/>
      <c r="UVP116" s="964"/>
      <c r="UVQ116" s="845"/>
      <c r="UVR116" s="853"/>
      <c r="UVS116" s="853"/>
      <c r="UVT116" s="964"/>
      <c r="UVU116" s="845"/>
      <c r="UVV116" s="853"/>
      <c r="UVW116" s="853"/>
      <c r="UVX116" s="964"/>
      <c r="UVY116" s="845"/>
      <c r="UVZ116" s="853"/>
      <c r="UWA116" s="853"/>
      <c r="UWB116" s="964"/>
      <c r="UWC116" s="845"/>
      <c r="UWD116" s="853"/>
      <c r="UWE116" s="853"/>
      <c r="UWF116" s="964"/>
      <c r="UWG116" s="845"/>
      <c r="UWH116" s="853"/>
      <c r="UWI116" s="853"/>
      <c r="UWJ116" s="964"/>
      <c r="UWK116" s="845"/>
      <c r="UWL116" s="853"/>
      <c r="UWM116" s="853"/>
      <c r="UWN116" s="964"/>
      <c r="UWO116" s="845"/>
      <c r="UWP116" s="853"/>
      <c r="UWQ116" s="853"/>
      <c r="UWR116" s="964"/>
      <c r="UWS116" s="845"/>
      <c r="UWT116" s="853"/>
      <c r="UWU116" s="853"/>
      <c r="UWV116" s="964"/>
      <c r="UWW116" s="845"/>
      <c r="UWX116" s="853"/>
      <c r="UWY116" s="853"/>
      <c r="UWZ116" s="964"/>
      <c r="UXA116" s="845"/>
      <c r="UXB116" s="853"/>
      <c r="UXC116" s="853"/>
      <c r="UXD116" s="964"/>
      <c r="UXE116" s="845"/>
      <c r="UXF116" s="853"/>
      <c r="UXG116" s="853"/>
      <c r="UXH116" s="964"/>
      <c r="UXI116" s="845"/>
      <c r="UXJ116" s="853"/>
      <c r="UXK116" s="853"/>
      <c r="UXL116" s="964"/>
      <c r="UXM116" s="845"/>
      <c r="UXN116" s="853"/>
      <c r="UXO116" s="853"/>
      <c r="UXP116" s="964"/>
      <c r="UXQ116" s="845"/>
      <c r="UXR116" s="853"/>
      <c r="UXS116" s="853"/>
      <c r="UXT116" s="964"/>
      <c r="UXU116" s="845"/>
      <c r="UXV116" s="853"/>
      <c r="UXW116" s="853"/>
      <c r="UXX116" s="964"/>
      <c r="UXY116" s="845"/>
      <c r="UXZ116" s="853"/>
      <c r="UYA116" s="853"/>
      <c r="UYB116" s="964"/>
      <c r="UYC116" s="845"/>
      <c r="UYD116" s="853"/>
      <c r="UYE116" s="853"/>
      <c r="UYF116" s="964"/>
      <c r="UYG116" s="845"/>
      <c r="UYH116" s="853"/>
      <c r="UYI116" s="853"/>
      <c r="UYJ116" s="964"/>
      <c r="UYK116" s="845"/>
      <c r="UYL116" s="853"/>
      <c r="UYM116" s="853"/>
      <c r="UYN116" s="964"/>
      <c r="UYO116" s="845"/>
      <c r="UYP116" s="853"/>
      <c r="UYQ116" s="853"/>
      <c r="UYR116" s="964"/>
      <c r="UYS116" s="845"/>
      <c r="UYT116" s="853"/>
      <c r="UYU116" s="853"/>
      <c r="UYV116" s="964"/>
      <c r="UYW116" s="845"/>
      <c r="UYX116" s="853"/>
      <c r="UYY116" s="853"/>
      <c r="UYZ116" s="964"/>
      <c r="UZA116" s="845"/>
      <c r="UZB116" s="853"/>
      <c r="UZC116" s="853"/>
      <c r="UZD116" s="964"/>
      <c r="UZE116" s="845"/>
      <c r="UZF116" s="853"/>
      <c r="UZG116" s="853"/>
      <c r="UZH116" s="964"/>
      <c r="UZI116" s="845"/>
      <c r="UZJ116" s="853"/>
      <c r="UZK116" s="853"/>
      <c r="UZL116" s="964"/>
      <c r="UZM116" s="845"/>
      <c r="UZN116" s="853"/>
      <c r="UZO116" s="853"/>
      <c r="UZP116" s="964"/>
      <c r="UZQ116" s="845"/>
      <c r="UZR116" s="853"/>
      <c r="UZS116" s="853"/>
      <c r="UZT116" s="964"/>
      <c r="UZU116" s="845"/>
      <c r="UZV116" s="853"/>
      <c r="UZW116" s="853"/>
      <c r="UZX116" s="964"/>
      <c r="UZY116" s="845"/>
      <c r="UZZ116" s="853"/>
      <c r="VAA116" s="853"/>
      <c r="VAB116" s="964"/>
      <c r="VAC116" s="845"/>
      <c r="VAD116" s="853"/>
      <c r="VAE116" s="853"/>
      <c r="VAF116" s="964"/>
      <c r="VAG116" s="845"/>
      <c r="VAH116" s="853"/>
      <c r="VAI116" s="853"/>
      <c r="VAJ116" s="964"/>
      <c r="VAK116" s="845"/>
      <c r="VAL116" s="853"/>
      <c r="VAM116" s="853"/>
      <c r="VAN116" s="964"/>
      <c r="VAO116" s="845"/>
      <c r="VAP116" s="853"/>
      <c r="VAQ116" s="853"/>
      <c r="VAR116" s="964"/>
      <c r="VAS116" s="845"/>
      <c r="VAT116" s="853"/>
      <c r="VAU116" s="853"/>
      <c r="VAV116" s="964"/>
      <c r="VAW116" s="845"/>
      <c r="VAX116" s="853"/>
      <c r="VAY116" s="853"/>
      <c r="VAZ116" s="964"/>
      <c r="VBA116" s="845"/>
      <c r="VBB116" s="853"/>
      <c r="VBC116" s="853"/>
      <c r="VBD116" s="964"/>
      <c r="VBE116" s="845"/>
      <c r="VBF116" s="853"/>
      <c r="VBG116" s="853"/>
      <c r="VBH116" s="964"/>
      <c r="VBI116" s="845"/>
      <c r="VBJ116" s="853"/>
      <c r="VBK116" s="853"/>
      <c r="VBL116" s="964"/>
      <c r="VBM116" s="845"/>
      <c r="VBN116" s="853"/>
      <c r="VBO116" s="853"/>
      <c r="VBP116" s="964"/>
      <c r="VBQ116" s="845"/>
      <c r="VBR116" s="853"/>
      <c r="VBS116" s="853"/>
      <c r="VBT116" s="964"/>
      <c r="VBU116" s="845"/>
      <c r="VBV116" s="853"/>
      <c r="VBW116" s="853"/>
      <c r="VBX116" s="964"/>
      <c r="VBY116" s="845"/>
      <c r="VBZ116" s="853"/>
      <c r="VCA116" s="853"/>
      <c r="VCB116" s="964"/>
      <c r="VCC116" s="845"/>
      <c r="VCD116" s="853"/>
      <c r="VCE116" s="853"/>
      <c r="VCF116" s="964"/>
      <c r="VCG116" s="845"/>
      <c r="VCH116" s="853"/>
      <c r="VCI116" s="853"/>
      <c r="VCJ116" s="964"/>
      <c r="VCK116" s="845"/>
      <c r="VCL116" s="853"/>
      <c r="VCM116" s="853"/>
      <c r="VCN116" s="964"/>
      <c r="VCO116" s="845"/>
      <c r="VCP116" s="853"/>
      <c r="VCQ116" s="853"/>
      <c r="VCR116" s="964"/>
      <c r="VCS116" s="845"/>
      <c r="VCT116" s="853"/>
      <c r="VCU116" s="853"/>
      <c r="VCV116" s="964"/>
      <c r="VCW116" s="845"/>
      <c r="VCX116" s="853"/>
      <c r="VCY116" s="853"/>
      <c r="VCZ116" s="964"/>
      <c r="VDA116" s="845"/>
      <c r="VDB116" s="853"/>
      <c r="VDC116" s="853"/>
      <c r="VDD116" s="964"/>
      <c r="VDE116" s="845"/>
      <c r="VDF116" s="853"/>
      <c r="VDG116" s="853"/>
      <c r="VDH116" s="964"/>
      <c r="VDI116" s="845"/>
      <c r="VDJ116" s="853"/>
      <c r="VDK116" s="853"/>
      <c r="VDL116" s="964"/>
      <c r="VDM116" s="845"/>
      <c r="VDN116" s="853"/>
      <c r="VDO116" s="853"/>
      <c r="VDP116" s="964"/>
      <c r="VDQ116" s="845"/>
      <c r="VDR116" s="853"/>
      <c r="VDS116" s="853"/>
      <c r="VDT116" s="964"/>
      <c r="VDU116" s="845"/>
      <c r="VDV116" s="853"/>
      <c r="VDW116" s="853"/>
      <c r="VDX116" s="964"/>
      <c r="VDY116" s="845"/>
      <c r="VDZ116" s="853"/>
      <c r="VEA116" s="853"/>
      <c r="VEB116" s="964"/>
      <c r="VEC116" s="845"/>
      <c r="VED116" s="853"/>
      <c r="VEE116" s="853"/>
      <c r="VEF116" s="964"/>
      <c r="VEG116" s="845"/>
      <c r="VEH116" s="853"/>
      <c r="VEI116" s="853"/>
      <c r="VEJ116" s="964"/>
      <c r="VEK116" s="845"/>
      <c r="VEL116" s="853"/>
      <c r="VEM116" s="853"/>
      <c r="VEN116" s="964"/>
      <c r="VEO116" s="845"/>
      <c r="VEP116" s="853"/>
      <c r="VEQ116" s="853"/>
      <c r="VER116" s="964"/>
      <c r="VES116" s="845"/>
      <c r="VET116" s="853"/>
      <c r="VEU116" s="853"/>
      <c r="VEV116" s="964"/>
      <c r="VEW116" s="845"/>
      <c r="VEX116" s="853"/>
      <c r="VEY116" s="853"/>
      <c r="VEZ116" s="964"/>
      <c r="VFA116" s="845"/>
      <c r="VFB116" s="853"/>
      <c r="VFC116" s="853"/>
      <c r="VFD116" s="964"/>
      <c r="VFE116" s="845"/>
      <c r="VFF116" s="853"/>
      <c r="VFG116" s="853"/>
      <c r="VFH116" s="964"/>
      <c r="VFI116" s="845"/>
      <c r="VFJ116" s="853"/>
      <c r="VFK116" s="853"/>
      <c r="VFL116" s="964"/>
      <c r="VFM116" s="845"/>
      <c r="VFN116" s="853"/>
      <c r="VFO116" s="853"/>
      <c r="VFP116" s="964"/>
      <c r="VFQ116" s="845"/>
      <c r="VFR116" s="853"/>
      <c r="VFS116" s="853"/>
      <c r="VFT116" s="964"/>
      <c r="VFU116" s="845"/>
      <c r="VFV116" s="853"/>
      <c r="VFW116" s="853"/>
      <c r="VFX116" s="964"/>
      <c r="VFY116" s="845"/>
      <c r="VFZ116" s="853"/>
      <c r="VGA116" s="853"/>
      <c r="VGB116" s="964"/>
      <c r="VGC116" s="845"/>
      <c r="VGD116" s="853"/>
      <c r="VGE116" s="853"/>
      <c r="VGF116" s="964"/>
      <c r="VGG116" s="845"/>
      <c r="VGH116" s="853"/>
      <c r="VGI116" s="853"/>
      <c r="VGJ116" s="964"/>
      <c r="VGK116" s="845"/>
      <c r="VGL116" s="853"/>
      <c r="VGM116" s="853"/>
      <c r="VGN116" s="964"/>
      <c r="VGO116" s="845"/>
      <c r="VGP116" s="853"/>
      <c r="VGQ116" s="853"/>
      <c r="VGR116" s="964"/>
      <c r="VGS116" s="845"/>
      <c r="VGT116" s="853"/>
      <c r="VGU116" s="853"/>
      <c r="VGV116" s="964"/>
      <c r="VGW116" s="845"/>
      <c r="VGX116" s="853"/>
      <c r="VGY116" s="853"/>
      <c r="VGZ116" s="964"/>
      <c r="VHA116" s="845"/>
      <c r="VHB116" s="853"/>
      <c r="VHC116" s="853"/>
      <c r="VHD116" s="964"/>
      <c r="VHE116" s="845"/>
      <c r="VHF116" s="853"/>
      <c r="VHG116" s="853"/>
      <c r="VHH116" s="964"/>
      <c r="VHI116" s="845"/>
      <c r="VHJ116" s="853"/>
      <c r="VHK116" s="853"/>
      <c r="VHL116" s="964"/>
      <c r="VHM116" s="845"/>
      <c r="VHN116" s="853"/>
      <c r="VHO116" s="853"/>
      <c r="VHP116" s="964"/>
      <c r="VHQ116" s="845"/>
      <c r="VHR116" s="853"/>
      <c r="VHS116" s="853"/>
      <c r="VHT116" s="964"/>
      <c r="VHU116" s="845"/>
      <c r="VHV116" s="853"/>
      <c r="VHW116" s="853"/>
      <c r="VHX116" s="964"/>
      <c r="VHY116" s="845"/>
      <c r="VHZ116" s="853"/>
      <c r="VIA116" s="853"/>
      <c r="VIB116" s="964"/>
      <c r="VIC116" s="845"/>
      <c r="VID116" s="853"/>
      <c r="VIE116" s="853"/>
      <c r="VIF116" s="964"/>
      <c r="VIG116" s="845"/>
      <c r="VIH116" s="853"/>
      <c r="VII116" s="853"/>
      <c r="VIJ116" s="964"/>
      <c r="VIK116" s="845"/>
      <c r="VIL116" s="853"/>
      <c r="VIM116" s="853"/>
      <c r="VIN116" s="964"/>
      <c r="VIO116" s="845"/>
      <c r="VIP116" s="853"/>
      <c r="VIQ116" s="853"/>
      <c r="VIR116" s="964"/>
      <c r="VIS116" s="845"/>
      <c r="VIT116" s="853"/>
      <c r="VIU116" s="853"/>
      <c r="VIV116" s="964"/>
      <c r="VIW116" s="845"/>
      <c r="VIX116" s="853"/>
      <c r="VIY116" s="853"/>
      <c r="VIZ116" s="964"/>
      <c r="VJA116" s="845"/>
      <c r="VJB116" s="853"/>
      <c r="VJC116" s="853"/>
      <c r="VJD116" s="964"/>
      <c r="VJE116" s="845"/>
      <c r="VJF116" s="853"/>
      <c r="VJG116" s="853"/>
      <c r="VJH116" s="964"/>
      <c r="VJI116" s="845"/>
      <c r="VJJ116" s="853"/>
      <c r="VJK116" s="853"/>
      <c r="VJL116" s="964"/>
      <c r="VJM116" s="845"/>
      <c r="VJN116" s="853"/>
      <c r="VJO116" s="853"/>
      <c r="VJP116" s="964"/>
      <c r="VJQ116" s="845"/>
      <c r="VJR116" s="853"/>
      <c r="VJS116" s="853"/>
      <c r="VJT116" s="964"/>
      <c r="VJU116" s="845"/>
      <c r="VJV116" s="853"/>
      <c r="VJW116" s="853"/>
      <c r="VJX116" s="964"/>
      <c r="VJY116" s="845"/>
      <c r="VJZ116" s="853"/>
      <c r="VKA116" s="853"/>
      <c r="VKB116" s="964"/>
      <c r="VKC116" s="845"/>
      <c r="VKD116" s="853"/>
      <c r="VKE116" s="853"/>
      <c r="VKF116" s="964"/>
      <c r="VKG116" s="845"/>
      <c r="VKH116" s="853"/>
      <c r="VKI116" s="853"/>
      <c r="VKJ116" s="964"/>
      <c r="VKK116" s="845"/>
      <c r="VKL116" s="853"/>
      <c r="VKM116" s="853"/>
      <c r="VKN116" s="964"/>
      <c r="VKO116" s="845"/>
      <c r="VKP116" s="853"/>
      <c r="VKQ116" s="853"/>
      <c r="VKR116" s="964"/>
      <c r="VKS116" s="845"/>
      <c r="VKT116" s="853"/>
      <c r="VKU116" s="853"/>
      <c r="VKV116" s="964"/>
      <c r="VKW116" s="845"/>
      <c r="VKX116" s="853"/>
      <c r="VKY116" s="853"/>
      <c r="VKZ116" s="964"/>
      <c r="VLA116" s="845"/>
      <c r="VLB116" s="853"/>
      <c r="VLC116" s="853"/>
      <c r="VLD116" s="964"/>
      <c r="VLE116" s="845"/>
      <c r="VLF116" s="853"/>
      <c r="VLG116" s="853"/>
      <c r="VLH116" s="964"/>
      <c r="VLI116" s="845"/>
      <c r="VLJ116" s="853"/>
      <c r="VLK116" s="853"/>
      <c r="VLL116" s="964"/>
      <c r="VLM116" s="845"/>
      <c r="VLN116" s="853"/>
      <c r="VLO116" s="853"/>
      <c r="VLP116" s="964"/>
      <c r="VLQ116" s="845"/>
      <c r="VLR116" s="853"/>
      <c r="VLS116" s="853"/>
      <c r="VLT116" s="964"/>
      <c r="VLU116" s="845"/>
      <c r="VLV116" s="853"/>
      <c r="VLW116" s="853"/>
      <c r="VLX116" s="964"/>
      <c r="VLY116" s="845"/>
      <c r="VLZ116" s="853"/>
      <c r="VMA116" s="853"/>
      <c r="VMB116" s="964"/>
      <c r="VMC116" s="845"/>
      <c r="VMD116" s="853"/>
      <c r="VME116" s="853"/>
      <c r="VMF116" s="964"/>
      <c r="VMG116" s="845"/>
      <c r="VMH116" s="853"/>
      <c r="VMI116" s="853"/>
      <c r="VMJ116" s="964"/>
      <c r="VMK116" s="845"/>
      <c r="VML116" s="853"/>
      <c r="VMM116" s="853"/>
      <c r="VMN116" s="964"/>
      <c r="VMO116" s="845"/>
      <c r="VMP116" s="853"/>
      <c r="VMQ116" s="853"/>
      <c r="VMR116" s="964"/>
      <c r="VMS116" s="845"/>
      <c r="VMT116" s="853"/>
      <c r="VMU116" s="853"/>
      <c r="VMV116" s="964"/>
      <c r="VMW116" s="845"/>
      <c r="VMX116" s="853"/>
      <c r="VMY116" s="853"/>
      <c r="VMZ116" s="964"/>
      <c r="VNA116" s="845"/>
      <c r="VNB116" s="853"/>
      <c r="VNC116" s="853"/>
      <c r="VND116" s="964"/>
      <c r="VNE116" s="845"/>
      <c r="VNF116" s="853"/>
      <c r="VNG116" s="853"/>
      <c r="VNH116" s="964"/>
      <c r="VNI116" s="845"/>
      <c r="VNJ116" s="853"/>
      <c r="VNK116" s="853"/>
      <c r="VNL116" s="964"/>
      <c r="VNM116" s="845"/>
      <c r="VNN116" s="853"/>
      <c r="VNO116" s="853"/>
      <c r="VNP116" s="964"/>
      <c r="VNQ116" s="845"/>
      <c r="VNR116" s="853"/>
      <c r="VNS116" s="853"/>
      <c r="VNT116" s="964"/>
      <c r="VNU116" s="845"/>
      <c r="VNV116" s="853"/>
      <c r="VNW116" s="853"/>
      <c r="VNX116" s="964"/>
      <c r="VNY116" s="845"/>
      <c r="VNZ116" s="853"/>
      <c r="VOA116" s="853"/>
      <c r="VOB116" s="964"/>
      <c r="VOC116" s="845"/>
      <c r="VOD116" s="853"/>
      <c r="VOE116" s="853"/>
      <c r="VOF116" s="964"/>
      <c r="VOG116" s="845"/>
      <c r="VOH116" s="853"/>
      <c r="VOI116" s="853"/>
      <c r="VOJ116" s="964"/>
      <c r="VOK116" s="845"/>
      <c r="VOL116" s="853"/>
      <c r="VOM116" s="853"/>
      <c r="VON116" s="964"/>
      <c r="VOO116" s="845"/>
      <c r="VOP116" s="853"/>
      <c r="VOQ116" s="853"/>
      <c r="VOR116" s="964"/>
      <c r="VOS116" s="845"/>
      <c r="VOT116" s="853"/>
      <c r="VOU116" s="853"/>
      <c r="VOV116" s="964"/>
      <c r="VOW116" s="845"/>
      <c r="VOX116" s="853"/>
      <c r="VOY116" s="853"/>
      <c r="VOZ116" s="964"/>
      <c r="VPA116" s="845"/>
      <c r="VPB116" s="853"/>
      <c r="VPC116" s="853"/>
      <c r="VPD116" s="964"/>
      <c r="VPE116" s="845"/>
      <c r="VPF116" s="853"/>
      <c r="VPG116" s="853"/>
      <c r="VPH116" s="964"/>
      <c r="VPI116" s="845"/>
      <c r="VPJ116" s="853"/>
      <c r="VPK116" s="853"/>
      <c r="VPL116" s="964"/>
      <c r="VPM116" s="845"/>
      <c r="VPN116" s="853"/>
      <c r="VPO116" s="853"/>
      <c r="VPP116" s="964"/>
      <c r="VPQ116" s="845"/>
      <c r="VPR116" s="853"/>
      <c r="VPS116" s="853"/>
      <c r="VPT116" s="964"/>
      <c r="VPU116" s="845"/>
      <c r="VPV116" s="853"/>
      <c r="VPW116" s="853"/>
      <c r="VPX116" s="964"/>
      <c r="VPY116" s="845"/>
      <c r="VPZ116" s="853"/>
      <c r="VQA116" s="853"/>
      <c r="VQB116" s="964"/>
      <c r="VQC116" s="845"/>
      <c r="VQD116" s="853"/>
      <c r="VQE116" s="853"/>
      <c r="VQF116" s="964"/>
      <c r="VQG116" s="845"/>
      <c r="VQH116" s="853"/>
      <c r="VQI116" s="853"/>
      <c r="VQJ116" s="964"/>
      <c r="VQK116" s="845"/>
      <c r="VQL116" s="853"/>
      <c r="VQM116" s="853"/>
      <c r="VQN116" s="964"/>
      <c r="VQO116" s="845"/>
      <c r="VQP116" s="853"/>
      <c r="VQQ116" s="853"/>
      <c r="VQR116" s="964"/>
      <c r="VQS116" s="845"/>
      <c r="VQT116" s="853"/>
      <c r="VQU116" s="853"/>
      <c r="VQV116" s="964"/>
      <c r="VQW116" s="845"/>
      <c r="VQX116" s="853"/>
      <c r="VQY116" s="853"/>
      <c r="VQZ116" s="964"/>
      <c r="VRA116" s="845"/>
      <c r="VRB116" s="853"/>
      <c r="VRC116" s="853"/>
      <c r="VRD116" s="964"/>
      <c r="VRE116" s="845"/>
      <c r="VRF116" s="853"/>
      <c r="VRG116" s="853"/>
      <c r="VRH116" s="964"/>
      <c r="VRI116" s="845"/>
      <c r="VRJ116" s="853"/>
      <c r="VRK116" s="853"/>
      <c r="VRL116" s="964"/>
      <c r="VRM116" s="845"/>
      <c r="VRN116" s="853"/>
      <c r="VRO116" s="853"/>
      <c r="VRP116" s="964"/>
      <c r="VRQ116" s="845"/>
      <c r="VRR116" s="853"/>
      <c r="VRS116" s="853"/>
      <c r="VRT116" s="964"/>
      <c r="VRU116" s="845"/>
      <c r="VRV116" s="853"/>
      <c r="VRW116" s="853"/>
      <c r="VRX116" s="964"/>
      <c r="VRY116" s="845"/>
      <c r="VRZ116" s="853"/>
      <c r="VSA116" s="853"/>
      <c r="VSB116" s="964"/>
      <c r="VSC116" s="845"/>
      <c r="VSD116" s="853"/>
      <c r="VSE116" s="853"/>
      <c r="VSF116" s="964"/>
      <c r="VSG116" s="845"/>
      <c r="VSH116" s="853"/>
      <c r="VSI116" s="853"/>
      <c r="VSJ116" s="964"/>
      <c r="VSK116" s="845"/>
      <c r="VSL116" s="853"/>
      <c r="VSM116" s="853"/>
      <c r="VSN116" s="964"/>
      <c r="VSO116" s="845"/>
      <c r="VSP116" s="853"/>
      <c r="VSQ116" s="853"/>
      <c r="VSR116" s="964"/>
      <c r="VSS116" s="845"/>
      <c r="VST116" s="853"/>
      <c r="VSU116" s="853"/>
      <c r="VSV116" s="964"/>
      <c r="VSW116" s="845"/>
      <c r="VSX116" s="853"/>
      <c r="VSY116" s="853"/>
      <c r="VSZ116" s="964"/>
      <c r="VTA116" s="845"/>
      <c r="VTB116" s="853"/>
      <c r="VTC116" s="853"/>
      <c r="VTD116" s="964"/>
      <c r="VTE116" s="845"/>
      <c r="VTF116" s="853"/>
      <c r="VTG116" s="853"/>
      <c r="VTH116" s="964"/>
      <c r="VTI116" s="845"/>
      <c r="VTJ116" s="853"/>
      <c r="VTK116" s="853"/>
      <c r="VTL116" s="964"/>
      <c r="VTM116" s="845"/>
      <c r="VTN116" s="853"/>
      <c r="VTO116" s="853"/>
      <c r="VTP116" s="964"/>
      <c r="VTQ116" s="845"/>
      <c r="VTR116" s="853"/>
      <c r="VTS116" s="853"/>
      <c r="VTT116" s="964"/>
      <c r="VTU116" s="845"/>
      <c r="VTV116" s="853"/>
      <c r="VTW116" s="853"/>
      <c r="VTX116" s="964"/>
      <c r="VTY116" s="845"/>
      <c r="VTZ116" s="853"/>
      <c r="VUA116" s="853"/>
      <c r="VUB116" s="964"/>
      <c r="VUC116" s="845"/>
      <c r="VUD116" s="853"/>
      <c r="VUE116" s="853"/>
      <c r="VUF116" s="964"/>
      <c r="VUG116" s="845"/>
      <c r="VUH116" s="853"/>
      <c r="VUI116" s="853"/>
      <c r="VUJ116" s="964"/>
      <c r="VUK116" s="845"/>
      <c r="VUL116" s="853"/>
      <c r="VUM116" s="853"/>
      <c r="VUN116" s="964"/>
      <c r="VUO116" s="845"/>
      <c r="VUP116" s="853"/>
      <c r="VUQ116" s="853"/>
      <c r="VUR116" s="964"/>
      <c r="VUS116" s="845"/>
      <c r="VUT116" s="853"/>
      <c r="VUU116" s="853"/>
      <c r="VUV116" s="964"/>
      <c r="VUW116" s="845"/>
      <c r="VUX116" s="853"/>
      <c r="VUY116" s="853"/>
      <c r="VUZ116" s="964"/>
      <c r="VVA116" s="845"/>
      <c r="VVB116" s="853"/>
      <c r="VVC116" s="853"/>
      <c r="VVD116" s="964"/>
      <c r="VVE116" s="845"/>
      <c r="VVF116" s="853"/>
      <c r="VVG116" s="853"/>
      <c r="VVH116" s="964"/>
      <c r="VVI116" s="845"/>
      <c r="VVJ116" s="853"/>
      <c r="VVK116" s="853"/>
      <c r="VVL116" s="964"/>
      <c r="VVM116" s="845"/>
      <c r="VVN116" s="853"/>
      <c r="VVO116" s="853"/>
      <c r="VVP116" s="964"/>
      <c r="VVQ116" s="845"/>
      <c r="VVR116" s="853"/>
      <c r="VVS116" s="853"/>
      <c r="VVT116" s="964"/>
      <c r="VVU116" s="845"/>
      <c r="VVV116" s="853"/>
      <c r="VVW116" s="853"/>
      <c r="VVX116" s="964"/>
      <c r="VVY116" s="845"/>
      <c r="VVZ116" s="853"/>
      <c r="VWA116" s="853"/>
      <c r="VWB116" s="964"/>
      <c r="VWC116" s="845"/>
      <c r="VWD116" s="853"/>
      <c r="VWE116" s="853"/>
      <c r="VWF116" s="964"/>
      <c r="VWG116" s="845"/>
      <c r="VWH116" s="853"/>
      <c r="VWI116" s="853"/>
      <c r="VWJ116" s="964"/>
      <c r="VWK116" s="845"/>
      <c r="VWL116" s="853"/>
      <c r="VWM116" s="853"/>
      <c r="VWN116" s="964"/>
      <c r="VWO116" s="845"/>
      <c r="VWP116" s="853"/>
      <c r="VWQ116" s="853"/>
      <c r="VWR116" s="964"/>
      <c r="VWS116" s="845"/>
      <c r="VWT116" s="853"/>
      <c r="VWU116" s="853"/>
      <c r="VWV116" s="964"/>
      <c r="VWW116" s="845"/>
      <c r="VWX116" s="853"/>
      <c r="VWY116" s="853"/>
      <c r="VWZ116" s="964"/>
      <c r="VXA116" s="845"/>
      <c r="VXB116" s="853"/>
      <c r="VXC116" s="853"/>
      <c r="VXD116" s="964"/>
      <c r="VXE116" s="845"/>
      <c r="VXF116" s="853"/>
      <c r="VXG116" s="853"/>
      <c r="VXH116" s="964"/>
      <c r="VXI116" s="845"/>
      <c r="VXJ116" s="853"/>
      <c r="VXK116" s="853"/>
      <c r="VXL116" s="964"/>
      <c r="VXM116" s="845"/>
      <c r="VXN116" s="853"/>
      <c r="VXO116" s="853"/>
      <c r="VXP116" s="964"/>
      <c r="VXQ116" s="845"/>
      <c r="VXR116" s="853"/>
      <c r="VXS116" s="853"/>
      <c r="VXT116" s="964"/>
      <c r="VXU116" s="845"/>
      <c r="VXV116" s="853"/>
      <c r="VXW116" s="853"/>
      <c r="VXX116" s="964"/>
      <c r="VXY116" s="845"/>
      <c r="VXZ116" s="853"/>
      <c r="VYA116" s="853"/>
      <c r="VYB116" s="964"/>
      <c r="VYC116" s="845"/>
      <c r="VYD116" s="853"/>
      <c r="VYE116" s="853"/>
      <c r="VYF116" s="964"/>
      <c r="VYG116" s="845"/>
      <c r="VYH116" s="853"/>
      <c r="VYI116" s="853"/>
      <c r="VYJ116" s="964"/>
      <c r="VYK116" s="845"/>
      <c r="VYL116" s="853"/>
      <c r="VYM116" s="853"/>
      <c r="VYN116" s="964"/>
      <c r="VYO116" s="845"/>
      <c r="VYP116" s="853"/>
      <c r="VYQ116" s="853"/>
      <c r="VYR116" s="964"/>
      <c r="VYS116" s="845"/>
      <c r="VYT116" s="853"/>
      <c r="VYU116" s="853"/>
      <c r="VYV116" s="964"/>
      <c r="VYW116" s="845"/>
      <c r="VYX116" s="853"/>
      <c r="VYY116" s="853"/>
      <c r="VYZ116" s="964"/>
      <c r="VZA116" s="845"/>
      <c r="VZB116" s="853"/>
      <c r="VZC116" s="853"/>
      <c r="VZD116" s="964"/>
      <c r="VZE116" s="845"/>
      <c r="VZF116" s="853"/>
      <c r="VZG116" s="853"/>
      <c r="VZH116" s="964"/>
      <c r="VZI116" s="845"/>
      <c r="VZJ116" s="853"/>
      <c r="VZK116" s="853"/>
      <c r="VZL116" s="964"/>
      <c r="VZM116" s="845"/>
      <c r="VZN116" s="853"/>
      <c r="VZO116" s="853"/>
      <c r="VZP116" s="964"/>
      <c r="VZQ116" s="845"/>
      <c r="VZR116" s="853"/>
      <c r="VZS116" s="853"/>
      <c r="VZT116" s="964"/>
      <c r="VZU116" s="845"/>
      <c r="VZV116" s="853"/>
      <c r="VZW116" s="853"/>
      <c r="VZX116" s="964"/>
      <c r="VZY116" s="845"/>
      <c r="VZZ116" s="853"/>
      <c r="WAA116" s="853"/>
      <c r="WAB116" s="964"/>
      <c r="WAC116" s="845"/>
      <c r="WAD116" s="853"/>
      <c r="WAE116" s="853"/>
      <c r="WAF116" s="964"/>
      <c r="WAG116" s="845"/>
      <c r="WAH116" s="853"/>
      <c r="WAI116" s="853"/>
      <c r="WAJ116" s="964"/>
      <c r="WAK116" s="845"/>
      <c r="WAL116" s="853"/>
      <c r="WAM116" s="853"/>
      <c r="WAN116" s="964"/>
      <c r="WAO116" s="845"/>
      <c r="WAP116" s="853"/>
      <c r="WAQ116" s="853"/>
      <c r="WAR116" s="964"/>
      <c r="WAS116" s="845"/>
      <c r="WAT116" s="853"/>
      <c r="WAU116" s="853"/>
      <c r="WAV116" s="964"/>
      <c r="WAW116" s="845"/>
      <c r="WAX116" s="853"/>
      <c r="WAY116" s="853"/>
      <c r="WAZ116" s="964"/>
      <c r="WBA116" s="845"/>
      <c r="WBB116" s="853"/>
      <c r="WBC116" s="853"/>
      <c r="WBD116" s="964"/>
      <c r="WBE116" s="845"/>
      <c r="WBF116" s="853"/>
      <c r="WBG116" s="853"/>
      <c r="WBH116" s="964"/>
      <c r="WBI116" s="845"/>
      <c r="WBJ116" s="853"/>
      <c r="WBK116" s="853"/>
      <c r="WBL116" s="964"/>
      <c r="WBM116" s="845"/>
      <c r="WBN116" s="853"/>
      <c r="WBO116" s="853"/>
      <c r="WBP116" s="964"/>
      <c r="WBQ116" s="845"/>
      <c r="WBR116" s="853"/>
      <c r="WBS116" s="853"/>
      <c r="WBT116" s="964"/>
      <c r="WBU116" s="845"/>
      <c r="WBV116" s="853"/>
      <c r="WBW116" s="853"/>
      <c r="WBX116" s="964"/>
      <c r="WBY116" s="845"/>
      <c r="WBZ116" s="853"/>
      <c r="WCA116" s="853"/>
      <c r="WCB116" s="964"/>
      <c r="WCC116" s="845"/>
      <c r="WCD116" s="853"/>
      <c r="WCE116" s="853"/>
      <c r="WCF116" s="964"/>
      <c r="WCG116" s="845"/>
      <c r="WCH116" s="853"/>
      <c r="WCI116" s="853"/>
      <c r="WCJ116" s="964"/>
      <c r="WCK116" s="845"/>
      <c r="WCL116" s="853"/>
      <c r="WCM116" s="853"/>
      <c r="WCN116" s="964"/>
      <c r="WCO116" s="845"/>
      <c r="WCP116" s="853"/>
      <c r="WCQ116" s="853"/>
      <c r="WCR116" s="964"/>
      <c r="WCS116" s="845"/>
      <c r="WCT116" s="853"/>
      <c r="WCU116" s="853"/>
      <c r="WCV116" s="964"/>
      <c r="WCW116" s="845"/>
      <c r="WCX116" s="853"/>
      <c r="WCY116" s="853"/>
      <c r="WCZ116" s="964"/>
      <c r="WDA116" s="845"/>
      <c r="WDB116" s="853"/>
      <c r="WDC116" s="853"/>
      <c r="WDD116" s="964"/>
      <c r="WDE116" s="845"/>
      <c r="WDF116" s="853"/>
      <c r="WDG116" s="853"/>
      <c r="WDH116" s="964"/>
      <c r="WDI116" s="845"/>
      <c r="WDJ116" s="853"/>
      <c r="WDK116" s="853"/>
      <c r="WDL116" s="964"/>
      <c r="WDM116" s="845"/>
      <c r="WDN116" s="853"/>
      <c r="WDO116" s="853"/>
      <c r="WDP116" s="964"/>
      <c r="WDQ116" s="845"/>
      <c r="WDR116" s="853"/>
      <c r="WDS116" s="853"/>
      <c r="WDT116" s="964"/>
      <c r="WDU116" s="845"/>
      <c r="WDV116" s="853"/>
      <c r="WDW116" s="853"/>
      <c r="WDX116" s="964"/>
      <c r="WDY116" s="845"/>
      <c r="WDZ116" s="853"/>
      <c r="WEA116" s="853"/>
      <c r="WEB116" s="964"/>
      <c r="WEC116" s="845"/>
      <c r="WED116" s="853"/>
      <c r="WEE116" s="853"/>
      <c r="WEF116" s="964"/>
      <c r="WEG116" s="845"/>
      <c r="WEH116" s="853"/>
      <c r="WEI116" s="853"/>
      <c r="WEJ116" s="964"/>
      <c r="WEK116" s="845"/>
      <c r="WEL116" s="853"/>
      <c r="WEM116" s="853"/>
      <c r="WEN116" s="964"/>
      <c r="WEO116" s="845"/>
      <c r="WEP116" s="853"/>
      <c r="WEQ116" s="853"/>
      <c r="WER116" s="964"/>
      <c r="WES116" s="845"/>
      <c r="WET116" s="853"/>
      <c r="WEU116" s="853"/>
      <c r="WEV116" s="964"/>
      <c r="WEW116" s="845"/>
      <c r="WEX116" s="853"/>
      <c r="WEY116" s="853"/>
      <c r="WEZ116" s="964"/>
      <c r="WFA116" s="845"/>
      <c r="WFB116" s="853"/>
      <c r="WFC116" s="853"/>
      <c r="WFD116" s="964"/>
      <c r="WFE116" s="845"/>
      <c r="WFF116" s="853"/>
      <c r="WFG116" s="853"/>
      <c r="WFH116" s="964"/>
      <c r="WFI116" s="845"/>
      <c r="WFJ116" s="853"/>
      <c r="WFK116" s="853"/>
      <c r="WFL116" s="964"/>
      <c r="WFM116" s="845"/>
      <c r="WFN116" s="853"/>
      <c r="WFO116" s="853"/>
      <c r="WFP116" s="964"/>
      <c r="WFQ116" s="845"/>
      <c r="WFR116" s="853"/>
      <c r="WFS116" s="853"/>
      <c r="WFT116" s="964"/>
      <c r="WFU116" s="845"/>
      <c r="WFV116" s="853"/>
      <c r="WFW116" s="853"/>
      <c r="WFX116" s="964"/>
      <c r="WFY116" s="845"/>
      <c r="WFZ116" s="853"/>
      <c r="WGA116" s="853"/>
      <c r="WGB116" s="964"/>
      <c r="WGC116" s="845"/>
      <c r="WGD116" s="853"/>
      <c r="WGE116" s="853"/>
      <c r="WGF116" s="964"/>
      <c r="WGG116" s="845"/>
      <c r="WGH116" s="853"/>
      <c r="WGI116" s="853"/>
      <c r="WGJ116" s="964"/>
      <c r="WGK116" s="845"/>
      <c r="WGL116" s="853"/>
      <c r="WGM116" s="853"/>
      <c r="WGN116" s="964"/>
      <c r="WGO116" s="845"/>
      <c r="WGP116" s="853"/>
      <c r="WGQ116" s="853"/>
      <c r="WGR116" s="964"/>
      <c r="WGS116" s="845"/>
      <c r="WGT116" s="853"/>
      <c r="WGU116" s="853"/>
      <c r="WGV116" s="964"/>
      <c r="WGW116" s="845"/>
      <c r="WGX116" s="853"/>
      <c r="WGY116" s="853"/>
      <c r="WGZ116" s="964"/>
      <c r="WHA116" s="845"/>
      <c r="WHB116" s="853"/>
      <c r="WHC116" s="853"/>
      <c r="WHD116" s="964"/>
      <c r="WHE116" s="845"/>
      <c r="WHF116" s="853"/>
      <c r="WHG116" s="853"/>
      <c r="WHH116" s="964"/>
      <c r="WHI116" s="845"/>
      <c r="WHJ116" s="853"/>
      <c r="WHK116" s="853"/>
      <c r="WHL116" s="964"/>
      <c r="WHM116" s="845"/>
      <c r="WHN116" s="853"/>
      <c r="WHO116" s="853"/>
      <c r="WHP116" s="964"/>
      <c r="WHQ116" s="845"/>
      <c r="WHR116" s="853"/>
      <c r="WHS116" s="853"/>
      <c r="WHT116" s="964"/>
      <c r="WHU116" s="845"/>
      <c r="WHV116" s="853"/>
      <c r="WHW116" s="853"/>
      <c r="WHX116" s="964"/>
      <c r="WHY116" s="845"/>
      <c r="WHZ116" s="853"/>
      <c r="WIA116" s="853"/>
      <c r="WIB116" s="964"/>
      <c r="WIC116" s="845"/>
      <c r="WID116" s="853"/>
      <c r="WIE116" s="853"/>
      <c r="WIF116" s="964"/>
      <c r="WIG116" s="845"/>
      <c r="WIH116" s="853"/>
      <c r="WII116" s="853"/>
      <c r="WIJ116" s="964"/>
      <c r="WIK116" s="845"/>
      <c r="WIL116" s="853"/>
      <c r="WIM116" s="853"/>
      <c r="WIN116" s="964"/>
      <c r="WIO116" s="845"/>
      <c r="WIP116" s="853"/>
      <c r="WIQ116" s="853"/>
      <c r="WIR116" s="964"/>
      <c r="WIS116" s="845"/>
      <c r="WIT116" s="853"/>
      <c r="WIU116" s="853"/>
      <c r="WIV116" s="964"/>
      <c r="WIW116" s="845"/>
      <c r="WIX116" s="853"/>
      <c r="WIY116" s="853"/>
      <c r="WIZ116" s="964"/>
      <c r="WJA116" s="845"/>
      <c r="WJB116" s="853"/>
      <c r="WJC116" s="853"/>
      <c r="WJD116" s="964"/>
      <c r="WJE116" s="845"/>
      <c r="WJF116" s="853"/>
      <c r="WJG116" s="853"/>
      <c r="WJH116" s="964"/>
      <c r="WJI116" s="845"/>
      <c r="WJJ116" s="853"/>
      <c r="WJK116" s="853"/>
      <c r="WJL116" s="964"/>
      <c r="WJM116" s="845"/>
      <c r="WJN116" s="853"/>
      <c r="WJO116" s="853"/>
      <c r="WJP116" s="964"/>
      <c r="WJQ116" s="845"/>
      <c r="WJR116" s="853"/>
      <c r="WJS116" s="853"/>
      <c r="WJT116" s="964"/>
      <c r="WJU116" s="845"/>
      <c r="WJV116" s="853"/>
      <c r="WJW116" s="853"/>
      <c r="WJX116" s="964"/>
      <c r="WJY116" s="845"/>
      <c r="WJZ116" s="853"/>
      <c r="WKA116" s="853"/>
      <c r="WKB116" s="964"/>
      <c r="WKC116" s="845"/>
      <c r="WKD116" s="853"/>
      <c r="WKE116" s="853"/>
      <c r="WKF116" s="964"/>
      <c r="WKG116" s="845"/>
      <c r="WKH116" s="853"/>
      <c r="WKI116" s="853"/>
      <c r="WKJ116" s="964"/>
      <c r="WKK116" s="845"/>
      <c r="WKL116" s="853"/>
      <c r="WKM116" s="853"/>
      <c r="WKN116" s="964"/>
      <c r="WKO116" s="845"/>
      <c r="WKP116" s="853"/>
      <c r="WKQ116" s="853"/>
      <c r="WKR116" s="964"/>
      <c r="WKS116" s="845"/>
      <c r="WKT116" s="853"/>
      <c r="WKU116" s="853"/>
      <c r="WKV116" s="964"/>
      <c r="WKW116" s="845"/>
      <c r="WKX116" s="853"/>
      <c r="WKY116" s="853"/>
      <c r="WKZ116" s="964"/>
      <c r="WLA116" s="845"/>
      <c r="WLB116" s="853"/>
      <c r="WLC116" s="853"/>
      <c r="WLD116" s="964"/>
      <c r="WLE116" s="845"/>
      <c r="WLF116" s="853"/>
      <c r="WLG116" s="853"/>
      <c r="WLH116" s="964"/>
      <c r="WLI116" s="845"/>
      <c r="WLJ116" s="853"/>
      <c r="WLK116" s="853"/>
      <c r="WLL116" s="964"/>
      <c r="WLM116" s="845"/>
      <c r="WLN116" s="853"/>
      <c r="WLO116" s="853"/>
      <c r="WLP116" s="964"/>
      <c r="WLQ116" s="845"/>
      <c r="WLR116" s="853"/>
      <c r="WLS116" s="853"/>
      <c r="WLT116" s="964"/>
      <c r="WLU116" s="845"/>
      <c r="WLV116" s="853"/>
      <c r="WLW116" s="853"/>
      <c r="WLX116" s="964"/>
      <c r="WLY116" s="845"/>
      <c r="WLZ116" s="853"/>
      <c r="WMA116" s="853"/>
      <c r="WMB116" s="964"/>
      <c r="WMC116" s="845"/>
      <c r="WMD116" s="853"/>
      <c r="WME116" s="853"/>
      <c r="WMF116" s="964"/>
      <c r="WMG116" s="845"/>
      <c r="WMH116" s="853"/>
      <c r="WMI116" s="853"/>
      <c r="WMJ116" s="964"/>
      <c r="WMK116" s="845"/>
      <c r="WML116" s="853"/>
      <c r="WMM116" s="853"/>
      <c r="WMN116" s="964"/>
      <c r="WMO116" s="845"/>
      <c r="WMP116" s="853"/>
      <c r="WMQ116" s="853"/>
      <c r="WMR116" s="964"/>
      <c r="WMS116" s="845"/>
      <c r="WMT116" s="853"/>
      <c r="WMU116" s="853"/>
      <c r="WMV116" s="964"/>
      <c r="WMW116" s="845"/>
      <c r="WMX116" s="853"/>
      <c r="WMY116" s="853"/>
      <c r="WMZ116" s="964"/>
      <c r="WNA116" s="845"/>
      <c r="WNB116" s="853"/>
      <c r="WNC116" s="853"/>
      <c r="WND116" s="964"/>
      <c r="WNE116" s="845"/>
      <c r="WNF116" s="853"/>
      <c r="WNG116" s="853"/>
      <c r="WNH116" s="964"/>
      <c r="WNI116" s="845"/>
      <c r="WNJ116" s="853"/>
      <c r="WNK116" s="853"/>
      <c r="WNL116" s="964"/>
      <c r="WNM116" s="845"/>
      <c r="WNN116" s="853"/>
      <c r="WNO116" s="853"/>
      <c r="WNP116" s="964"/>
      <c r="WNQ116" s="845"/>
      <c r="WNR116" s="853"/>
      <c r="WNS116" s="853"/>
      <c r="WNT116" s="964"/>
      <c r="WNU116" s="845"/>
      <c r="WNV116" s="853"/>
      <c r="WNW116" s="853"/>
      <c r="WNX116" s="964"/>
      <c r="WNY116" s="845"/>
      <c r="WNZ116" s="853"/>
      <c r="WOA116" s="853"/>
      <c r="WOB116" s="964"/>
      <c r="WOC116" s="845"/>
      <c r="WOD116" s="853"/>
      <c r="WOE116" s="853"/>
      <c r="WOF116" s="964"/>
      <c r="WOG116" s="845"/>
      <c r="WOH116" s="853"/>
      <c r="WOI116" s="853"/>
      <c r="WOJ116" s="964"/>
      <c r="WOK116" s="845"/>
      <c r="WOL116" s="853"/>
      <c r="WOM116" s="853"/>
      <c r="WON116" s="964"/>
      <c r="WOO116" s="845"/>
      <c r="WOP116" s="853"/>
      <c r="WOQ116" s="853"/>
      <c r="WOR116" s="964"/>
      <c r="WOS116" s="845"/>
      <c r="WOT116" s="853"/>
      <c r="WOU116" s="853"/>
      <c r="WOV116" s="964"/>
      <c r="WOW116" s="845"/>
      <c r="WOX116" s="853"/>
      <c r="WOY116" s="853"/>
      <c r="WOZ116" s="964"/>
      <c r="WPA116" s="845"/>
      <c r="WPB116" s="853"/>
      <c r="WPC116" s="853"/>
      <c r="WPD116" s="964"/>
      <c r="WPE116" s="845"/>
      <c r="WPF116" s="853"/>
      <c r="WPG116" s="853"/>
      <c r="WPH116" s="964"/>
      <c r="WPI116" s="845"/>
      <c r="WPJ116" s="853"/>
      <c r="WPK116" s="853"/>
      <c r="WPL116" s="964"/>
      <c r="WPM116" s="845"/>
      <c r="WPN116" s="853"/>
      <c r="WPO116" s="853"/>
      <c r="WPP116" s="964"/>
      <c r="WPQ116" s="845"/>
      <c r="WPR116" s="853"/>
      <c r="WPS116" s="853"/>
      <c r="WPT116" s="964"/>
      <c r="WPU116" s="845"/>
      <c r="WPV116" s="853"/>
      <c r="WPW116" s="853"/>
      <c r="WPX116" s="964"/>
      <c r="WPY116" s="845"/>
      <c r="WPZ116" s="853"/>
      <c r="WQA116" s="853"/>
      <c r="WQB116" s="964"/>
      <c r="WQC116" s="845"/>
      <c r="WQD116" s="853"/>
      <c r="WQE116" s="853"/>
      <c r="WQF116" s="964"/>
      <c r="WQG116" s="845"/>
      <c r="WQH116" s="853"/>
      <c r="WQI116" s="853"/>
      <c r="WQJ116" s="964"/>
      <c r="WQK116" s="845"/>
      <c r="WQL116" s="853"/>
      <c r="WQM116" s="853"/>
      <c r="WQN116" s="964"/>
      <c r="WQO116" s="845"/>
      <c r="WQP116" s="853"/>
      <c r="WQQ116" s="853"/>
      <c r="WQR116" s="964"/>
      <c r="WQS116" s="845"/>
      <c r="WQT116" s="853"/>
      <c r="WQU116" s="853"/>
      <c r="WQV116" s="964"/>
      <c r="WQW116" s="845"/>
      <c r="WQX116" s="853"/>
      <c r="WQY116" s="853"/>
      <c r="WQZ116" s="964"/>
      <c r="WRA116" s="845"/>
      <c r="WRB116" s="853"/>
      <c r="WRC116" s="853"/>
      <c r="WRD116" s="964"/>
      <c r="WRE116" s="845"/>
      <c r="WRF116" s="853"/>
      <c r="WRG116" s="853"/>
      <c r="WRH116" s="964"/>
      <c r="WRI116" s="845"/>
      <c r="WRJ116" s="853"/>
      <c r="WRK116" s="853"/>
      <c r="WRL116" s="964"/>
      <c r="WRM116" s="845"/>
      <c r="WRN116" s="853"/>
      <c r="WRO116" s="853"/>
      <c r="WRP116" s="964"/>
      <c r="WRQ116" s="845"/>
      <c r="WRR116" s="853"/>
      <c r="WRS116" s="853"/>
      <c r="WRT116" s="964"/>
      <c r="WRU116" s="845"/>
      <c r="WRV116" s="853"/>
      <c r="WRW116" s="853"/>
      <c r="WRX116" s="964"/>
      <c r="WRY116" s="845"/>
      <c r="WRZ116" s="853"/>
      <c r="WSA116" s="853"/>
      <c r="WSB116" s="964"/>
      <c r="WSC116" s="845"/>
      <c r="WSD116" s="853"/>
      <c r="WSE116" s="853"/>
      <c r="WSF116" s="964"/>
      <c r="WSG116" s="845"/>
      <c r="WSH116" s="853"/>
      <c r="WSI116" s="853"/>
      <c r="WSJ116" s="964"/>
      <c r="WSK116" s="845"/>
      <c r="WSL116" s="853"/>
      <c r="WSM116" s="853"/>
      <c r="WSN116" s="964"/>
      <c r="WSO116" s="845"/>
      <c r="WSP116" s="853"/>
      <c r="WSQ116" s="853"/>
      <c r="WSR116" s="964"/>
      <c r="WSS116" s="845"/>
      <c r="WST116" s="853"/>
      <c r="WSU116" s="853"/>
      <c r="WSV116" s="964"/>
      <c r="WSW116" s="845"/>
      <c r="WSX116" s="853"/>
      <c r="WSY116" s="853"/>
      <c r="WSZ116" s="964"/>
      <c r="WTA116" s="845"/>
      <c r="WTB116" s="853"/>
      <c r="WTC116" s="853"/>
      <c r="WTD116" s="964"/>
      <c r="WTE116" s="845"/>
      <c r="WTF116" s="853"/>
      <c r="WTG116" s="853"/>
      <c r="WTH116" s="964"/>
      <c r="WTI116" s="845"/>
      <c r="WTJ116" s="853"/>
      <c r="WTK116" s="853"/>
      <c r="WTL116" s="964"/>
      <c r="WTM116" s="845"/>
      <c r="WTN116" s="853"/>
      <c r="WTO116" s="853"/>
      <c r="WTP116" s="964"/>
      <c r="WTQ116" s="845"/>
      <c r="WTR116" s="853"/>
      <c r="WTS116" s="853"/>
      <c r="WTT116" s="964"/>
      <c r="WTU116" s="845"/>
      <c r="WTV116" s="853"/>
      <c r="WTW116" s="853"/>
      <c r="WTX116" s="964"/>
      <c r="WTY116" s="845"/>
      <c r="WTZ116" s="853"/>
      <c r="WUA116" s="853"/>
      <c r="WUB116" s="964"/>
      <c r="WUC116" s="845"/>
      <c r="WUD116" s="853"/>
      <c r="WUE116" s="853"/>
      <c r="WUF116" s="964"/>
      <c r="WUG116" s="845"/>
      <c r="WUH116" s="853"/>
      <c r="WUI116" s="853"/>
      <c r="WUJ116" s="964"/>
      <c r="WUK116" s="845"/>
      <c r="WUL116" s="853"/>
      <c r="WUM116" s="853"/>
      <c r="WUN116" s="964"/>
      <c r="WUO116" s="845"/>
      <c r="WUP116" s="853"/>
      <c r="WUQ116" s="853"/>
      <c r="WUR116" s="964"/>
      <c r="WUS116" s="845"/>
      <c r="WUT116" s="853"/>
      <c r="WUU116" s="853"/>
      <c r="WUV116" s="964"/>
      <c r="WUW116" s="845"/>
      <c r="WUX116" s="853"/>
      <c r="WUY116" s="853"/>
      <c r="WUZ116" s="964"/>
      <c r="WVA116" s="845"/>
      <c r="WVB116" s="853"/>
      <c r="WVC116" s="853"/>
      <c r="WVD116" s="964"/>
      <c r="WVE116" s="845"/>
      <c r="WVF116" s="853"/>
      <c r="WVG116" s="853"/>
      <c r="WVH116" s="964"/>
      <c r="WVI116" s="845"/>
      <c r="WVJ116" s="853"/>
      <c r="WVK116" s="853"/>
      <c r="WVL116" s="964"/>
      <c r="WVM116" s="845"/>
      <c r="WVN116" s="853"/>
      <c r="WVO116" s="853"/>
      <c r="WVP116" s="964"/>
      <c r="WVQ116" s="845"/>
      <c r="WVR116" s="853"/>
      <c r="WVS116" s="853"/>
      <c r="WVT116" s="964"/>
      <c r="WVU116" s="845"/>
      <c r="WVV116" s="853"/>
      <c r="WVW116" s="853"/>
      <c r="WVX116" s="964"/>
      <c r="WVY116" s="845"/>
      <c r="WVZ116" s="853"/>
      <c r="WWA116" s="853"/>
      <c r="WWB116" s="964"/>
      <c r="WWC116" s="845"/>
      <c r="WWD116" s="853"/>
      <c r="WWE116" s="853"/>
      <c r="WWF116" s="964"/>
      <c r="WWG116" s="845"/>
      <c r="WWH116" s="853"/>
      <c r="WWI116" s="853"/>
      <c r="WWJ116" s="964"/>
      <c r="WWK116" s="845"/>
      <c r="WWL116" s="853"/>
      <c r="WWM116" s="853"/>
      <c r="WWN116" s="964"/>
      <c r="WWO116" s="845"/>
      <c r="WWP116" s="853"/>
      <c r="WWQ116" s="853"/>
      <c r="WWR116" s="964"/>
      <c r="WWS116" s="845"/>
      <c r="WWT116" s="853"/>
      <c r="WWU116" s="853"/>
      <c r="WWV116" s="964"/>
      <c r="WWW116" s="845"/>
      <c r="WWX116" s="853"/>
      <c r="WWY116" s="853"/>
      <c r="WWZ116" s="964"/>
      <c r="WXA116" s="845"/>
      <c r="WXB116" s="853"/>
      <c r="WXC116" s="853"/>
      <c r="WXD116" s="964"/>
      <c r="WXE116" s="845"/>
      <c r="WXF116" s="853"/>
      <c r="WXG116" s="853"/>
      <c r="WXH116" s="964"/>
      <c r="WXI116" s="845"/>
      <c r="WXJ116" s="853"/>
      <c r="WXK116" s="853"/>
      <c r="WXL116" s="964"/>
      <c r="WXM116" s="845"/>
      <c r="WXN116" s="853"/>
      <c r="WXO116" s="853"/>
      <c r="WXP116" s="964"/>
      <c r="WXQ116" s="845"/>
      <c r="WXR116" s="853"/>
      <c r="WXS116" s="853"/>
      <c r="WXT116" s="964"/>
      <c r="WXU116" s="845"/>
      <c r="WXV116" s="853"/>
      <c r="WXW116" s="853"/>
      <c r="WXX116" s="964"/>
      <c r="WXY116" s="845"/>
      <c r="WXZ116" s="853"/>
      <c r="WYA116" s="853"/>
      <c r="WYB116" s="964"/>
      <c r="WYC116" s="845"/>
      <c r="WYD116" s="853"/>
      <c r="WYE116" s="853"/>
      <c r="WYF116" s="964"/>
      <c r="WYG116" s="845"/>
      <c r="WYH116" s="853"/>
      <c r="WYI116" s="853"/>
      <c r="WYJ116" s="964"/>
      <c r="WYK116" s="845"/>
      <c r="WYL116" s="853"/>
      <c r="WYM116" s="853"/>
      <c r="WYN116" s="964"/>
      <c r="WYO116" s="845"/>
      <c r="WYP116" s="853"/>
      <c r="WYQ116" s="853"/>
      <c r="WYR116" s="964"/>
      <c r="WYS116" s="845"/>
      <c r="WYT116" s="853"/>
      <c r="WYU116" s="853"/>
      <c r="WYV116" s="964"/>
      <c r="WYW116" s="845"/>
      <c r="WYX116" s="853"/>
      <c r="WYY116" s="853"/>
      <c r="WYZ116" s="964"/>
      <c r="WZA116" s="845"/>
      <c r="WZB116" s="853"/>
      <c r="WZC116" s="853"/>
      <c r="WZD116" s="964"/>
      <c r="WZE116" s="845"/>
      <c r="WZF116" s="853"/>
      <c r="WZG116" s="853"/>
      <c r="WZH116" s="964"/>
      <c r="WZI116" s="845"/>
      <c r="WZJ116" s="853"/>
      <c r="WZK116" s="853"/>
      <c r="WZL116" s="964"/>
      <c r="WZM116" s="845"/>
      <c r="WZN116" s="853"/>
      <c r="WZO116" s="853"/>
      <c r="WZP116" s="964"/>
      <c r="WZQ116" s="845"/>
      <c r="WZR116" s="853"/>
      <c r="WZS116" s="853"/>
      <c r="WZT116" s="964"/>
      <c r="WZU116" s="845"/>
      <c r="WZV116" s="853"/>
      <c r="WZW116" s="853"/>
      <c r="WZX116" s="964"/>
      <c r="WZY116" s="845"/>
      <c r="WZZ116" s="853"/>
      <c r="XAA116" s="853"/>
      <c r="XAB116" s="964"/>
      <c r="XAC116" s="845"/>
      <c r="XAD116" s="853"/>
      <c r="XAE116" s="853"/>
      <c r="XAF116" s="964"/>
      <c r="XAG116" s="845"/>
      <c r="XAH116" s="853"/>
      <c r="XAI116" s="853"/>
      <c r="XAJ116" s="964"/>
      <c r="XAK116" s="845"/>
      <c r="XAL116" s="853"/>
      <c r="XAM116" s="853"/>
      <c r="XAN116" s="964"/>
      <c r="XAO116" s="845"/>
      <c r="XAP116" s="853"/>
      <c r="XAQ116" s="853"/>
      <c r="XAR116" s="964"/>
      <c r="XAS116" s="845"/>
      <c r="XAT116" s="853"/>
      <c r="XAU116" s="853"/>
      <c r="XAV116" s="964"/>
      <c r="XAW116" s="845"/>
      <c r="XAX116" s="853"/>
      <c r="XAY116" s="853"/>
      <c r="XAZ116" s="964"/>
      <c r="XBA116" s="845"/>
      <c r="XBB116" s="853"/>
      <c r="XBC116" s="853"/>
      <c r="XBD116" s="964"/>
      <c r="XBE116" s="845"/>
      <c r="XBF116" s="853"/>
      <c r="XBG116" s="853"/>
      <c r="XBH116" s="964"/>
      <c r="XBI116" s="845"/>
      <c r="XBJ116" s="853"/>
      <c r="XBK116" s="853"/>
      <c r="XBL116" s="964"/>
      <c r="XBM116" s="845"/>
      <c r="XBN116" s="853"/>
      <c r="XBO116" s="853"/>
      <c r="XBP116" s="964"/>
      <c r="XBQ116" s="845"/>
      <c r="XBR116" s="853"/>
      <c r="XBS116" s="853"/>
      <c r="XBT116" s="964"/>
      <c r="XBU116" s="845"/>
      <c r="XBV116" s="853"/>
      <c r="XBW116" s="853"/>
      <c r="XBX116" s="964"/>
      <c r="XBY116" s="845"/>
      <c r="XBZ116" s="853"/>
      <c r="XCA116" s="853"/>
      <c r="XCB116" s="964"/>
      <c r="XCC116" s="845"/>
      <c r="XCD116" s="853"/>
      <c r="XCE116" s="853"/>
      <c r="XCF116" s="964"/>
      <c r="XCG116" s="845"/>
      <c r="XCH116" s="853"/>
      <c r="XCI116" s="853"/>
      <c r="XCJ116" s="964"/>
      <c r="XCK116" s="845"/>
      <c r="XCL116" s="853"/>
      <c r="XCM116" s="853"/>
      <c r="XCN116" s="964"/>
      <c r="XCO116" s="845"/>
      <c r="XCP116" s="853"/>
      <c r="XCQ116" s="853"/>
      <c r="XCR116" s="964"/>
      <c r="XCS116" s="845"/>
      <c r="XCT116" s="853"/>
      <c r="XCU116" s="853"/>
      <c r="XCV116" s="964"/>
      <c r="XCW116" s="845"/>
      <c r="XCX116" s="853"/>
      <c r="XCY116" s="853"/>
      <c r="XCZ116" s="964"/>
      <c r="XDA116" s="845"/>
      <c r="XDB116" s="853"/>
      <c r="XDC116" s="853"/>
      <c r="XDD116" s="964"/>
      <c r="XDE116" s="845"/>
      <c r="XDF116" s="853"/>
      <c r="XDG116" s="853"/>
      <c r="XDH116" s="964"/>
      <c r="XDI116" s="845"/>
      <c r="XDJ116" s="853"/>
      <c r="XDK116" s="853"/>
      <c r="XDL116" s="964"/>
      <c r="XDM116" s="845"/>
      <c r="XDN116" s="853"/>
      <c r="XDO116" s="853"/>
      <c r="XDP116" s="964"/>
      <c r="XDQ116" s="845"/>
      <c r="XDR116" s="853"/>
      <c r="XDS116" s="853"/>
      <c r="XDT116" s="964"/>
      <c r="XDU116" s="845"/>
      <c r="XDV116" s="853"/>
      <c r="XDW116" s="853"/>
      <c r="XDX116" s="964"/>
      <c r="XDY116" s="845"/>
      <c r="XDZ116" s="853"/>
      <c r="XEA116" s="853"/>
      <c r="XEB116" s="964"/>
      <c r="XEC116" s="845"/>
      <c r="XED116" s="853"/>
      <c r="XEE116" s="853"/>
      <c r="XEF116" s="964"/>
      <c r="XEG116" s="845"/>
      <c r="XEH116" s="853"/>
      <c r="XEI116" s="853"/>
      <c r="XEJ116" s="964"/>
      <c r="XEK116" s="845"/>
      <c r="XEL116" s="853"/>
      <c r="XEM116" s="853"/>
      <c r="XEN116" s="964"/>
      <c r="XEO116" s="845"/>
      <c r="XEP116" s="853"/>
      <c r="XEQ116" s="853"/>
      <c r="XER116" s="964"/>
      <c r="XES116" s="845"/>
      <c r="XET116" s="853"/>
      <c r="XEU116" s="853"/>
      <c r="XEV116" s="964"/>
      <c r="XEW116" s="845"/>
      <c r="XEX116" s="853"/>
      <c r="XEY116" s="853"/>
      <c r="XEZ116" s="964"/>
      <c r="XFA116" s="845"/>
      <c r="XFB116" s="853"/>
      <c r="XFC116" s="853"/>
      <c r="XFD116" s="964"/>
    </row>
    <row r="117" spans="1:16384" ht="26.4">
      <c r="A117" s="1123" t="s">
        <v>2854</v>
      </c>
      <c r="B117" s="913"/>
      <c r="C117" s="838" t="s">
        <v>1822</v>
      </c>
      <c r="D117" s="914" t="s">
        <v>21</v>
      </c>
      <c r="E117" s="915">
        <v>1</v>
      </c>
      <c r="F117" s="940"/>
      <c r="G117" s="843"/>
    </row>
    <row r="118" spans="1:16384" ht="9" customHeight="1">
      <c r="A118" s="1123"/>
      <c r="B118" s="913"/>
      <c r="C118" s="838"/>
      <c r="D118" s="914"/>
      <c r="E118" s="915"/>
      <c r="F118" s="940"/>
      <c r="G118" s="843"/>
      <c r="H118" s="964"/>
      <c r="AF118" s="964"/>
      <c r="AG118" s="845"/>
      <c r="AH118" s="853"/>
      <c r="AI118" s="853"/>
      <c r="AJ118" s="964"/>
      <c r="AK118" s="845"/>
      <c r="AL118" s="853"/>
      <c r="AM118" s="853"/>
      <c r="AN118" s="964"/>
      <c r="AO118" s="845"/>
      <c r="AP118" s="853"/>
      <c r="AQ118" s="853"/>
      <c r="AR118" s="964"/>
      <c r="AS118" s="845"/>
      <c r="AT118" s="853"/>
      <c r="AU118" s="853"/>
      <c r="AV118" s="964"/>
      <c r="AW118" s="845"/>
      <c r="AX118" s="853"/>
      <c r="AY118" s="853"/>
      <c r="AZ118" s="964"/>
      <c r="BA118" s="845"/>
      <c r="BB118" s="853"/>
      <c r="BC118" s="853"/>
      <c r="BD118" s="964"/>
      <c r="BE118" s="845"/>
      <c r="BF118" s="853"/>
      <c r="BG118" s="853"/>
      <c r="BH118" s="964"/>
      <c r="BI118" s="845"/>
      <c r="BJ118" s="853"/>
      <c r="BK118" s="853"/>
      <c r="BL118" s="964"/>
      <c r="BM118" s="845"/>
      <c r="BN118" s="853"/>
      <c r="BO118" s="853"/>
      <c r="BP118" s="964"/>
      <c r="BQ118" s="845"/>
      <c r="BR118" s="853"/>
      <c r="BS118" s="853"/>
      <c r="BT118" s="964"/>
      <c r="BU118" s="845"/>
      <c r="BV118" s="853"/>
      <c r="BW118" s="853"/>
      <c r="BX118" s="964"/>
      <c r="BY118" s="845"/>
      <c r="BZ118" s="853"/>
      <c r="CA118" s="853"/>
      <c r="CB118" s="964"/>
      <c r="CC118" s="845"/>
      <c r="CD118" s="853"/>
      <c r="CE118" s="853"/>
      <c r="CF118" s="964"/>
      <c r="CG118" s="845"/>
      <c r="CH118" s="853"/>
      <c r="CI118" s="853"/>
      <c r="CJ118" s="964"/>
      <c r="CK118" s="845"/>
      <c r="CL118" s="853"/>
      <c r="CM118" s="853"/>
      <c r="CN118" s="964"/>
      <c r="CO118" s="845"/>
      <c r="CP118" s="853"/>
      <c r="CQ118" s="853"/>
      <c r="CR118" s="964"/>
      <c r="CS118" s="845"/>
      <c r="CT118" s="853"/>
      <c r="CU118" s="853"/>
      <c r="CV118" s="964"/>
      <c r="CW118" s="845"/>
      <c r="CX118" s="853"/>
      <c r="CY118" s="853"/>
      <c r="CZ118" s="964"/>
      <c r="DA118" s="845"/>
      <c r="DB118" s="853"/>
      <c r="DC118" s="853"/>
      <c r="DD118" s="964"/>
      <c r="DE118" s="845"/>
      <c r="DF118" s="853"/>
      <c r="DG118" s="853"/>
      <c r="DH118" s="964"/>
      <c r="DI118" s="845"/>
      <c r="DJ118" s="853"/>
      <c r="DK118" s="853"/>
      <c r="DL118" s="964"/>
      <c r="DM118" s="845"/>
      <c r="DN118" s="853"/>
      <c r="DO118" s="853"/>
      <c r="DP118" s="964"/>
      <c r="DQ118" s="845"/>
      <c r="DR118" s="853"/>
      <c r="DS118" s="853"/>
      <c r="DT118" s="964"/>
      <c r="DU118" s="845"/>
      <c r="DV118" s="853"/>
      <c r="DW118" s="853"/>
      <c r="DX118" s="964"/>
      <c r="DY118" s="845"/>
      <c r="DZ118" s="853"/>
      <c r="EA118" s="853"/>
      <c r="EB118" s="964"/>
      <c r="EC118" s="845"/>
      <c r="ED118" s="853"/>
      <c r="EE118" s="853"/>
      <c r="EF118" s="964"/>
      <c r="EG118" s="845"/>
      <c r="EH118" s="853"/>
      <c r="EI118" s="853"/>
      <c r="EJ118" s="964"/>
      <c r="EK118" s="845"/>
      <c r="EL118" s="853"/>
      <c r="EM118" s="853"/>
      <c r="EN118" s="964"/>
      <c r="EO118" s="845"/>
      <c r="EP118" s="853"/>
      <c r="EQ118" s="853"/>
      <c r="ER118" s="964"/>
      <c r="ES118" s="845"/>
      <c r="ET118" s="853"/>
      <c r="EU118" s="853"/>
      <c r="EV118" s="964"/>
      <c r="EW118" s="845"/>
      <c r="EX118" s="853"/>
      <c r="EY118" s="853"/>
      <c r="EZ118" s="964"/>
      <c r="FA118" s="845"/>
      <c r="FB118" s="853"/>
      <c r="FC118" s="853"/>
      <c r="FD118" s="964"/>
      <c r="FE118" s="845"/>
      <c r="FF118" s="853"/>
      <c r="FG118" s="853"/>
      <c r="FH118" s="964"/>
      <c r="FI118" s="845"/>
      <c r="FJ118" s="853"/>
      <c r="FK118" s="853"/>
      <c r="FL118" s="964"/>
      <c r="FM118" s="845"/>
      <c r="FN118" s="853"/>
      <c r="FO118" s="853"/>
      <c r="FP118" s="964"/>
      <c r="FQ118" s="845"/>
      <c r="FR118" s="853"/>
      <c r="FS118" s="853"/>
      <c r="FT118" s="964"/>
      <c r="FU118" s="845"/>
      <c r="FV118" s="853"/>
      <c r="FW118" s="853"/>
      <c r="FX118" s="964"/>
      <c r="FY118" s="845"/>
      <c r="FZ118" s="853"/>
      <c r="GA118" s="853"/>
      <c r="GB118" s="964"/>
      <c r="GC118" s="845"/>
      <c r="GD118" s="853"/>
      <c r="GE118" s="853"/>
      <c r="GF118" s="964"/>
      <c r="GG118" s="845"/>
      <c r="GH118" s="853"/>
      <c r="GI118" s="853"/>
      <c r="GJ118" s="964"/>
      <c r="GK118" s="845"/>
      <c r="GL118" s="853"/>
      <c r="GM118" s="853"/>
      <c r="GN118" s="964"/>
      <c r="GO118" s="845"/>
      <c r="GP118" s="853"/>
      <c r="GQ118" s="853"/>
      <c r="GR118" s="964"/>
      <c r="GS118" s="845"/>
      <c r="GT118" s="853"/>
      <c r="GU118" s="853"/>
      <c r="GV118" s="964"/>
      <c r="GW118" s="845"/>
      <c r="GX118" s="853"/>
      <c r="GY118" s="853"/>
      <c r="GZ118" s="964"/>
      <c r="HA118" s="845"/>
      <c r="HB118" s="853"/>
      <c r="HC118" s="853"/>
      <c r="HD118" s="964"/>
      <c r="HE118" s="845"/>
      <c r="HF118" s="853"/>
      <c r="HG118" s="853"/>
      <c r="HH118" s="964"/>
      <c r="HI118" s="845"/>
      <c r="HJ118" s="853"/>
      <c r="HK118" s="853"/>
      <c r="HL118" s="964"/>
      <c r="HM118" s="845"/>
      <c r="HN118" s="853"/>
      <c r="HO118" s="853"/>
      <c r="HP118" s="964"/>
      <c r="HQ118" s="845"/>
      <c r="HR118" s="853"/>
      <c r="HS118" s="853"/>
      <c r="HT118" s="964"/>
      <c r="HU118" s="845"/>
      <c r="HV118" s="853"/>
      <c r="HW118" s="853"/>
      <c r="HX118" s="964"/>
      <c r="HY118" s="845"/>
      <c r="HZ118" s="853"/>
      <c r="IA118" s="853"/>
      <c r="IB118" s="964"/>
      <c r="IC118" s="845"/>
      <c r="ID118" s="853"/>
      <c r="IE118" s="853"/>
      <c r="IF118" s="964"/>
      <c r="IG118" s="845"/>
      <c r="IH118" s="853"/>
      <c r="II118" s="853"/>
      <c r="IJ118" s="964"/>
      <c r="IK118" s="845"/>
      <c r="IL118" s="853"/>
      <c r="IM118" s="853"/>
      <c r="IN118" s="964"/>
      <c r="IO118" s="845"/>
      <c r="IP118" s="853"/>
      <c r="IQ118" s="853"/>
      <c r="IR118" s="964"/>
      <c r="IS118" s="845"/>
      <c r="IT118" s="853"/>
      <c r="IU118" s="853"/>
      <c r="IV118" s="964"/>
      <c r="IW118" s="845"/>
      <c r="IX118" s="853"/>
      <c r="IY118" s="853"/>
      <c r="IZ118" s="964"/>
      <c r="JA118" s="845"/>
      <c r="JB118" s="853"/>
      <c r="JC118" s="853"/>
      <c r="JD118" s="964"/>
      <c r="JE118" s="845"/>
      <c r="JF118" s="853"/>
      <c r="JG118" s="853"/>
      <c r="JH118" s="964"/>
      <c r="JI118" s="845"/>
      <c r="JJ118" s="853"/>
      <c r="JK118" s="853"/>
      <c r="JL118" s="964"/>
      <c r="JM118" s="845"/>
      <c r="JN118" s="853"/>
      <c r="JO118" s="853"/>
      <c r="JP118" s="964"/>
      <c r="JQ118" s="845"/>
      <c r="JR118" s="853"/>
      <c r="JS118" s="853"/>
      <c r="JT118" s="964"/>
      <c r="JU118" s="845"/>
      <c r="JV118" s="853"/>
      <c r="JW118" s="853"/>
      <c r="JX118" s="964"/>
      <c r="JY118" s="845"/>
      <c r="JZ118" s="853"/>
      <c r="KA118" s="853"/>
      <c r="KB118" s="964"/>
      <c r="KC118" s="845"/>
      <c r="KD118" s="853"/>
      <c r="KE118" s="853"/>
      <c r="KF118" s="964"/>
      <c r="KG118" s="845"/>
      <c r="KH118" s="853"/>
      <c r="KI118" s="853"/>
      <c r="KJ118" s="964"/>
      <c r="KK118" s="845"/>
      <c r="KL118" s="853"/>
      <c r="KM118" s="853"/>
      <c r="KN118" s="964"/>
      <c r="KO118" s="845"/>
      <c r="KP118" s="853"/>
      <c r="KQ118" s="853"/>
      <c r="KR118" s="964"/>
      <c r="KS118" s="845"/>
      <c r="KT118" s="853"/>
      <c r="KU118" s="853"/>
      <c r="KV118" s="964"/>
      <c r="KW118" s="845"/>
      <c r="KX118" s="853"/>
      <c r="KY118" s="853"/>
      <c r="KZ118" s="964"/>
      <c r="LA118" s="845"/>
      <c r="LB118" s="853"/>
      <c r="LC118" s="853"/>
      <c r="LD118" s="964"/>
      <c r="LE118" s="845"/>
      <c r="LF118" s="853"/>
      <c r="LG118" s="853"/>
      <c r="LH118" s="964"/>
      <c r="LI118" s="845"/>
      <c r="LJ118" s="853"/>
      <c r="LK118" s="853"/>
      <c r="LL118" s="964"/>
      <c r="LM118" s="845"/>
      <c r="LN118" s="853"/>
      <c r="LO118" s="853"/>
      <c r="LP118" s="964"/>
      <c r="LQ118" s="845"/>
      <c r="LR118" s="853"/>
      <c r="LS118" s="853"/>
      <c r="LT118" s="964"/>
      <c r="LU118" s="845"/>
      <c r="LV118" s="853"/>
      <c r="LW118" s="853"/>
      <c r="LX118" s="964"/>
      <c r="LY118" s="845"/>
      <c r="LZ118" s="853"/>
      <c r="MA118" s="853"/>
      <c r="MB118" s="964"/>
      <c r="MC118" s="845"/>
      <c r="MD118" s="853"/>
      <c r="ME118" s="853"/>
      <c r="MF118" s="964"/>
      <c r="MG118" s="845"/>
      <c r="MH118" s="853"/>
      <c r="MI118" s="853"/>
      <c r="MJ118" s="964"/>
      <c r="MK118" s="845"/>
      <c r="ML118" s="853"/>
      <c r="MM118" s="853"/>
      <c r="MN118" s="964"/>
      <c r="MO118" s="845"/>
      <c r="MP118" s="853"/>
      <c r="MQ118" s="853"/>
      <c r="MR118" s="964"/>
      <c r="MS118" s="845"/>
      <c r="MT118" s="853"/>
      <c r="MU118" s="853"/>
      <c r="MV118" s="964"/>
      <c r="MW118" s="845"/>
      <c r="MX118" s="853"/>
      <c r="MY118" s="853"/>
      <c r="MZ118" s="964"/>
      <c r="NA118" s="845"/>
      <c r="NB118" s="853"/>
      <c r="NC118" s="853"/>
      <c r="ND118" s="964"/>
      <c r="NE118" s="845"/>
      <c r="NF118" s="853"/>
      <c r="NG118" s="853"/>
      <c r="NH118" s="964"/>
      <c r="NI118" s="845"/>
      <c r="NJ118" s="853"/>
      <c r="NK118" s="853"/>
      <c r="NL118" s="964"/>
      <c r="NM118" s="845"/>
      <c r="NN118" s="853"/>
      <c r="NO118" s="853"/>
      <c r="NP118" s="964"/>
      <c r="NQ118" s="845"/>
      <c r="NR118" s="853"/>
      <c r="NS118" s="853"/>
      <c r="NT118" s="964"/>
      <c r="NU118" s="845"/>
      <c r="NV118" s="853"/>
      <c r="NW118" s="853"/>
      <c r="NX118" s="964"/>
      <c r="NY118" s="845"/>
      <c r="NZ118" s="853"/>
      <c r="OA118" s="853"/>
      <c r="OB118" s="964"/>
      <c r="OC118" s="845"/>
      <c r="OD118" s="853"/>
      <c r="OE118" s="853"/>
      <c r="OF118" s="964"/>
      <c r="OG118" s="845"/>
      <c r="OH118" s="853"/>
      <c r="OI118" s="853"/>
      <c r="OJ118" s="964"/>
      <c r="OK118" s="845"/>
      <c r="OL118" s="853"/>
      <c r="OM118" s="853"/>
      <c r="ON118" s="964"/>
      <c r="OO118" s="845"/>
      <c r="OP118" s="853"/>
      <c r="OQ118" s="853"/>
      <c r="OR118" s="964"/>
      <c r="OS118" s="845"/>
      <c r="OT118" s="853"/>
      <c r="OU118" s="853"/>
      <c r="OV118" s="964"/>
      <c r="OW118" s="845"/>
      <c r="OX118" s="853"/>
      <c r="OY118" s="853"/>
      <c r="OZ118" s="964"/>
      <c r="PA118" s="845"/>
      <c r="PB118" s="853"/>
      <c r="PC118" s="853"/>
      <c r="PD118" s="964"/>
      <c r="PE118" s="845"/>
      <c r="PF118" s="853"/>
      <c r="PG118" s="853"/>
      <c r="PH118" s="964"/>
      <c r="PI118" s="845"/>
      <c r="PJ118" s="853"/>
      <c r="PK118" s="853"/>
      <c r="PL118" s="964"/>
      <c r="PM118" s="845"/>
      <c r="PN118" s="853"/>
      <c r="PO118" s="853"/>
      <c r="PP118" s="964"/>
      <c r="PQ118" s="845"/>
      <c r="PR118" s="853"/>
      <c r="PS118" s="853"/>
      <c r="PT118" s="964"/>
      <c r="PU118" s="845"/>
      <c r="PV118" s="853"/>
      <c r="PW118" s="853"/>
      <c r="PX118" s="964"/>
      <c r="PY118" s="845"/>
      <c r="PZ118" s="853"/>
      <c r="QA118" s="853"/>
      <c r="QB118" s="964"/>
      <c r="QC118" s="845"/>
      <c r="QD118" s="853"/>
      <c r="QE118" s="853"/>
      <c r="QF118" s="964"/>
      <c r="QG118" s="845"/>
      <c r="QH118" s="853"/>
      <c r="QI118" s="853"/>
      <c r="QJ118" s="964"/>
      <c r="QK118" s="845"/>
      <c r="QL118" s="853"/>
      <c r="QM118" s="853"/>
      <c r="QN118" s="964"/>
      <c r="QO118" s="845"/>
      <c r="QP118" s="853"/>
      <c r="QQ118" s="853"/>
      <c r="QR118" s="964"/>
      <c r="QS118" s="845"/>
      <c r="QT118" s="853"/>
      <c r="QU118" s="853"/>
      <c r="QV118" s="964"/>
      <c r="QW118" s="845"/>
      <c r="QX118" s="853"/>
      <c r="QY118" s="853"/>
      <c r="QZ118" s="964"/>
      <c r="RA118" s="845"/>
      <c r="RB118" s="853"/>
      <c r="RC118" s="853"/>
      <c r="RD118" s="964"/>
      <c r="RE118" s="845"/>
      <c r="RF118" s="853"/>
      <c r="RG118" s="853"/>
      <c r="RH118" s="964"/>
      <c r="RI118" s="845"/>
      <c r="RJ118" s="853"/>
      <c r="RK118" s="853"/>
      <c r="RL118" s="964"/>
      <c r="RM118" s="845"/>
      <c r="RN118" s="853"/>
      <c r="RO118" s="853"/>
      <c r="RP118" s="964"/>
      <c r="RQ118" s="845"/>
      <c r="RR118" s="853"/>
      <c r="RS118" s="853"/>
      <c r="RT118" s="964"/>
      <c r="RU118" s="845"/>
      <c r="RV118" s="853"/>
      <c r="RW118" s="853"/>
      <c r="RX118" s="964"/>
      <c r="RY118" s="845"/>
      <c r="RZ118" s="853"/>
      <c r="SA118" s="853"/>
      <c r="SB118" s="964"/>
      <c r="SC118" s="845"/>
      <c r="SD118" s="853"/>
      <c r="SE118" s="853"/>
      <c r="SF118" s="964"/>
      <c r="SG118" s="845"/>
      <c r="SH118" s="853"/>
      <c r="SI118" s="853"/>
      <c r="SJ118" s="964"/>
      <c r="SK118" s="845"/>
      <c r="SL118" s="853"/>
      <c r="SM118" s="853"/>
      <c r="SN118" s="964"/>
      <c r="SO118" s="845"/>
      <c r="SP118" s="853"/>
      <c r="SQ118" s="853"/>
      <c r="SR118" s="964"/>
      <c r="SS118" s="845"/>
      <c r="ST118" s="853"/>
      <c r="SU118" s="853"/>
      <c r="SV118" s="964"/>
      <c r="SW118" s="845"/>
      <c r="SX118" s="853"/>
      <c r="SY118" s="853"/>
      <c r="SZ118" s="964"/>
      <c r="TA118" s="845"/>
      <c r="TB118" s="853"/>
      <c r="TC118" s="853"/>
      <c r="TD118" s="964"/>
      <c r="TE118" s="845"/>
      <c r="TF118" s="853"/>
      <c r="TG118" s="853"/>
      <c r="TH118" s="964"/>
      <c r="TI118" s="845"/>
      <c r="TJ118" s="853"/>
      <c r="TK118" s="853"/>
      <c r="TL118" s="964"/>
      <c r="TM118" s="845"/>
      <c r="TN118" s="853"/>
      <c r="TO118" s="853"/>
      <c r="TP118" s="964"/>
      <c r="TQ118" s="845"/>
      <c r="TR118" s="853"/>
      <c r="TS118" s="853"/>
      <c r="TT118" s="964"/>
      <c r="TU118" s="845"/>
      <c r="TV118" s="853"/>
      <c r="TW118" s="853"/>
      <c r="TX118" s="964"/>
      <c r="TY118" s="845"/>
      <c r="TZ118" s="853"/>
      <c r="UA118" s="853"/>
      <c r="UB118" s="964"/>
      <c r="UC118" s="845"/>
      <c r="UD118" s="853"/>
      <c r="UE118" s="853"/>
      <c r="UF118" s="964"/>
      <c r="UG118" s="845"/>
      <c r="UH118" s="853"/>
      <c r="UI118" s="853"/>
      <c r="UJ118" s="964"/>
      <c r="UK118" s="845"/>
      <c r="UL118" s="853"/>
      <c r="UM118" s="853"/>
      <c r="UN118" s="964"/>
      <c r="UO118" s="845"/>
      <c r="UP118" s="853"/>
      <c r="UQ118" s="853"/>
      <c r="UR118" s="964"/>
      <c r="US118" s="845"/>
      <c r="UT118" s="853"/>
      <c r="UU118" s="853"/>
      <c r="UV118" s="964"/>
      <c r="UW118" s="845"/>
      <c r="UX118" s="853"/>
      <c r="UY118" s="853"/>
      <c r="UZ118" s="964"/>
      <c r="VA118" s="845"/>
      <c r="VB118" s="853"/>
      <c r="VC118" s="853"/>
      <c r="VD118" s="964"/>
      <c r="VE118" s="845"/>
      <c r="VF118" s="853"/>
      <c r="VG118" s="853"/>
      <c r="VH118" s="964"/>
      <c r="VI118" s="845"/>
      <c r="VJ118" s="853"/>
      <c r="VK118" s="853"/>
      <c r="VL118" s="964"/>
      <c r="VM118" s="845"/>
      <c r="VN118" s="853"/>
      <c r="VO118" s="853"/>
      <c r="VP118" s="964"/>
      <c r="VQ118" s="845"/>
      <c r="VR118" s="853"/>
      <c r="VS118" s="853"/>
      <c r="VT118" s="964"/>
      <c r="VU118" s="845"/>
      <c r="VV118" s="853"/>
      <c r="VW118" s="853"/>
      <c r="VX118" s="964"/>
      <c r="VY118" s="845"/>
      <c r="VZ118" s="853"/>
      <c r="WA118" s="853"/>
      <c r="WB118" s="964"/>
      <c r="WC118" s="845"/>
      <c r="WD118" s="853"/>
      <c r="WE118" s="853"/>
      <c r="WF118" s="964"/>
      <c r="WG118" s="845"/>
      <c r="WH118" s="853"/>
      <c r="WI118" s="853"/>
      <c r="WJ118" s="964"/>
      <c r="WK118" s="845"/>
      <c r="WL118" s="853"/>
      <c r="WM118" s="853"/>
      <c r="WN118" s="964"/>
      <c r="WO118" s="845"/>
      <c r="WP118" s="853"/>
      <c r="WQ118" s="853"/>
      <c r="WR118" s="964"/>
      <c r="WS118" s="845"/>
      <c r="WT118" s="853"/>
      <c r="WU118" s="853"/>
      <c r="WV118" s="964"/>
      <c r="WW118" s="845"/>
      <c r="WX118" s="853"/>
      <c r="WY118" s="853"/>
      <c r="WZ118" s="964"/>
      <c r="XA118" s="845"/>
      <c r="XB118" s="853"/>
      <c r="XC118" s="853"/>
      <c r="XD118" s="964"/>
      <c r="XE118" s="845"/>
      <c r="XF118" s="853"/>
      <c r="XG118" s="853"/>
      <c r="XH118" s="964"/>
      <c r="XI118" s="845"/>
      <c r="XJ118" s="853"/>
      <c r="XK118" s="853"/>
      <c r="XL118" s="964"/>
      <c r="XM118" s="845"/>
      <c r="XN118" s="853"/>
      <c r="XO118" s="853"/>
      <c r="XP118" s="964"/>
      <c r="XQ118" s="845"/>
      <c r="XR118" s="853"/>
      <c r="XS118" s="853"/>
      <c r="XT118" s="964"/>
      <c r="XU118" s="845"/>
      <c r="XV118" s="853"/>
      <c r="XW118" s="853"/>
      <c r="XX118" s="964"/>
      <c r="XY118" s="845"/>
      <c r="XZ118" s="853"/>
      <c r="YA118" s="853"/>
      <c r="YB118" s="964"/>
      <c r="YC118" s="845"/>
      <c r="YD118" s="853"/>
      <c r="YE118" s="853"/>
      <c r="YF118" s="964"/>
      <c r="YG118" s="845"/>
      <c r="YH118" s="853"/>
      <c r="YI118" s="853"/>
      <c r="YJ118" s="964"/>
      <c r="YK118" s="845"/>
      <c r="YL118" s="853"/>
      <c r="YM118" s="853"/>
      <c r="YN118" s="964"/>
      <c r="YO118" s="845"/>
      <c r="YP118" s="853"/>
      <c r="YQ118" s="853"/>
      <c r="YR118" s="964"/>
      <c r="YS118" s="845"/>
      <c r="YT118" s="853"/>
      <c r="YU118" s="853"/>
      <c r="YV118" s="964"/>
      <c r="YW118" s="845"/>
      <c r="YX118" s="853"/>
      <c r="YY118" s="853"/>
      <c r="YZ118" s="964"/>
      <c r="ZA118" s="845"/>
      <c r="ZB118" s="853"/>
      <c r="ZC118" s="853"/>
      <c r="ZD118" s="964"/>
      <c r="ZE118" s="845"/>
      <c r="ZF118" s="853"/>
      <c r="ZG118" s="853"/>
      <c r="ZH118" s="964"/>
      <c r="ZI118" s="845"/>
      <c r="ZJ118" s="853"/>
      <c r="ZK118" s="853"/>
      <c r="ZL118" s="964"/>
      <c r="ZM118" s="845"/>
      <c r="ZN118" s="853"/>
      <c r="ZO118" s="853"/>
      <c r="ZP118" s="964"/>
      <c r="ZQ118" s="845"/>
      <c r="ZR118" s="853"/>
      <c r="ZS118" s="853"/>
      <c r="ZT118" s="964"/>
      <c r="ZU118" s="845"/>
      <c r="ZV118" s="853"/>
      <c r="ZW118" s="853"/>
      <c r="ZX118" s="964"/>
      <c r="ZY118" s="845"/>
      <c r="ZZ118" s="853"/>
      <c r="AAA118" s="853"/>
      <c r="AAB118" s="964"/>
      <c r="AAC118" s="845"/>
      <c r="AAD118" s="853"/>
      <c r="AAE118" s="853"/>
      <c r="AAF118" s="964"/>
      <c r="AAG118" s="845"/>
      <c r="AAH118" s="853"/>
      <c r="AAI118" s="853"/>
      <c r="AAJ118" s="964"/>
      <c r="AAK118" s="845"/>
      <c r="AAL118" s="853"/>
      <c r="AAM118" s="853"/>
      <c r="AAN118" s="964"/>
      <c r="AAO118" s="845"/>
      <c r="AAP118" s="853"/>
      <c r="AAQ118" s="853"/>
      <c r="AAR118" s="964"/>
      <c r="AAS118" s="845"/>
      <c r="AAT118" s="853"/>
      <c r="AAU118" s="853"/>
      <c r="AAV118" s="964"/>
      <c r="AAW118" s="845"/>
      <c r="AAX118" s="853"/>
      <c r="AAY118" s="853"/>
      <c r="AAZ118" s="964"/>
      <c r="ABA118" s="845"/>
      <c r="ABB118" s="853"/>
      <c r="ABC118" s="853"/>
      <c r="ABD118" s="964"/>
      <c r="ABE118" s="845"/>
      <c r="ABF118" s="853"/>
      <c r="ABG118" s="853"/>
      <c r="ABH118" s="964"/>
      <c r="ABI118" s="845"/>
      <c r="ABJ118" s="853"/>
      <c r="ABK118" s="853"/>
      <c r="ABL118" s="964"/>
      <c r="ABM118" s="845"/>
      <c r="ABN118" s="853"/>
      <c r="ABO118" s="853"/>
      <c r="ABP118" s="964"/>
      <c r="ABQ118" s="845"/>
      <c r="ABR118" s="853"/>
      <c r="ABS118" s="853"/>
      <c r="ABT118" s="964"/>
      <c r="ABU118" s="845"/>
      <c r="ABV118" s="853"/>
      <c r="ABW118" s="853"/>
      <c r="ABX118" s="964"/>
      <c r="ABY118" s="845"/>
      <c r="ABZ118" s="853"/>
      <c r="ACA118" s="853"/>
      <c r="ACB118" s="964"/>
      <c r="ACC118" s="845"/>
      <c r="ACD118" s="853"/>
      <c r="ACE118" s="853"/>
      <c r="ACF118" s="964"/>
      <c r="ACG118" s="845"/>
      <c r="ACH118" s="853"/>
      <c r="ACI118" s="853"/>
      <c r="ACJ118" s="964"/>
      <c r="ACK118" s="845"/>
      <c r="ACL118" s="853"/>
      <c r="ACM118" s="853"/>
      <c r="ACN118" s="964"/>
      <c r="ACO118" s="845"/>
      <c r="ACP118" s="853"/>
      <c r="ACQ118" s="853"/>
      <c r="ACR118" s="964"/>
      <c r="ACS118" s="845"/>
      <c r="ACT118" s="853"/>
      <c r="ACU118" s="853"/>
      <c r="ACV118" s="964"/>
      <c r="ACW118" s="845"/>
      <c r="ACX118" s="853"/>
      <c r="ACY118" s="853"/>
      <c r="ACZ118" s="964"/>
      <c r="ADA118" s="845"/>
      <c r="ADB118" s="853"/>
      <c r="ADC118" s="853"/>
      <c r="ADD118" s="964"/>
      <c r="ADE118" s="845"/>
      <c r="ADF118" s="853"/>
      <c r="ADG118" s="853"/>
      <c r="ADH118" s="964"/>
      <c r="ADI118" s="845"/>
      <c r="ADJ118" s="853"/>
      <c r="ADK118" s="853"/>
      <c r="ADL118" s="964"/>
      <c r="ADM118" s="845"/>
      <c r="ADN118" s="853"/>
      <c r="ADO118" s="853"/>
      <c r="ADP118" s="964"/>
      <c r="ADQ118" s="845"/>
      <c r="ADR118" s="853"/>
      <c r="ADS118" s="853"/>
      <c r="ADT118" s="964"/>
      <c r="ADU118" s="845"/>
      <c r="ADV118" s="853"/>
      <c r="ADW118" s="853"/>
      <c r="ADX118" s="964"/>
      <c r="ADY118" s="845"/>
      <c r="ADZ118" s="853"/>
      <c r="AEA118" s="853"/>
      <c r="AEB118" s="964"/>
      <c r="AEC118" s="845"/>
      <c r="AED118" s="853"/>
      <c r="AEE118" s="853"/>
      <c r="AEF118" s="964"/>
      <c r="AEG118" s="845"/>
      <c r="AEH118" s="853"/>
      <c r="AEI118" s="853"/>
      <c r="AEJ118" s="964"/>
      <c r="AEK118" s="845"/>
      <c r="AEL118" s="853"/>
      <c r="AEM118" s="853"/>
      <c r="AEN118" s="964"/>
      <c r="AEO118" s="845"/>
      <c r="AEP118" s="853"/>
      <c r="AEQ118" s="853"/>
      <c r="AER118" s="964"/>
      <c r="AES118" s="845"/>
      <c r="AET118" s="853"/>
      <c r="AEU118" s="853"/>
      <c r="AEV118" s="964"/>
      <c r="AEW118" s="845"/>
      <c r="AEX118" s="853"/>
      <c r="AEY118" s="853"/>
      <c r="AEZ118" s="964"/>
      <c r="AFA118" s="845"/>
      <c r="AFB118" s="853"/>
      <c r="AFC118" s="853"/>
      <c r="AFD118" s="964"/>
      <c r="AFE118" s="845"/>
      <c r="AFF118" s="853"/>
      <c r="AFG118" s="853"/>
      <c r="AFH118" s="964"/>
      <c r="AFI118" s="845"/>
      <c r="AFJ118" s="853"/>
      <c r="AFK118" s="853"/>
      <c r="AFL118" s="964"/>
      <c r="AFM118" s="845"/>
      <c r="AFN118" s="853"/>
      <c r="AFO118" s="853"/>
      <c r="AFP118" s="964"/>
      <c r="AFQ118" s="845"/>
      <c r="AFR118" s="853"/>
      <c r="AFS118" s="853"/>
      <c r="AFT118" s="964"/>
      <c r="AFU118" s="845"/>
      <c r="AFV118" s="853"/>
      <c r="AFW118" s="853"/>
      <c r="AFX118" s="964"/>
      <c r="AFY118" s="845"/>
      <c r="AFZ118" s="853"/>
      <c r="AGA118" s="853"/>
      <c r="AGB118" s="964"/>
      <c r="AGC118" s="845"/>
      <c r="AGD118" s="853"/>
      <c r="AGE118" s="853"/>
      <c r="AGF118" s="964"/>
      <c r="AGG118" s="845"/>
      <c r="AGH118" s="853"/>
      <c r="AGI118" s="853"/>
      <c r="AGJ118" s="964"/>
      <c r="AGK118" s="845"/>
      <c r="AGL118" s="853"/>
      <c r="AGM118" s="853"/>
      <c r="AGN118" s="964"/>
      <c r="AGO118" s="845"/>
      <c r="AGP118" s="853"/>
      <c r="AGQ118" s="853"/>
      <c r="AGR118" s="964"/>
      <c r="AGS118" s="845"/>
      <c r="AGT118" s="853"/>
      <c r="AGU118" s="853"/>
      <c r="AGV118" s="964"/>
      <c r="AGW118" s="845"/>
      <c r="AGX118" s="853"/>
      <c r="AGY118" s="853"/>
      <c r="AGZ118" s="964"/>
      <c r="AHA118" s="845"/>
      <c r="AHB118" s="853"/>
      <c r="AHC118" s="853"/>
      <c r="AHD118" s="964"/>
      <c r="AHE118" s="845"/>
      <c r="AHF118" s="853"/>
      <c r="AHG118" s="853"/>
      <c r="AHH118" s="964"/>
      <c r="AHI118" s="845"/>
      <c r="AHJ118" s="853"/>
      <c r="AHK118" s="853"/>
      <c r="AHL118" s="964"/>
      <c r="AHM118" s="845"/>
      <c r="AHN118" s="853"/>
      <c r="AHO118" s="853"/>
      <c r="AHP118" s="964"/>
      <c r="AHQ118" s="845"/>
      <c r="AHR118" s="853"/>
      <c r="AHS118" s="853"/>
      <c r="AHT118" s="964"/>
      <c r="AHU118" s="845"/>
      <c r="AHV118" s="853"/>
      <c r="AHW118" s="853"/>
      <c r="AHX118" s="964"/>
      <c r="AHY118" s="845"/>
      <c r="AHZ118" s="853"/>
      <c r="AIA118" s="853"/>
      <c r="AIB118" s="964"/>
      <c r="AIC118" s="845"/>
      <c r="AID118" s="853"/>
      <c r="AIE118" s="853"/>
      <c r="AIF118" s="964"/>
      <c r="AIG118" s="845"/>
      <c r="AIH118" s="853"/>
      <c r="AII118" s="853"/>
      <c r="AIJ118" s="964"/>
      <c r="AIK118" s="845"/>
      <c r="AIL118" s="853"/>
      <c r="AIM118" s="853"/>
      <c r="AIN118" s="964"/>
      <c r="AIO118" s="845"/>
      <c r="AIP118" s="853"/>
      <c r="AIQ118" s="853"/>
      <c r="AIR118" s="964"/>
      <c r="AIS118" s="845"/>
      <c r="AIT118" s="853"/>
      <c r="AIU118" s="853"/>
      <c r="AIV118" s="964"/>
      <c r="AIW118" s="845"/>
      <c r="AIX118" s="853"/>
      <c r="AIY118" s="853"/>
      <c r="AIZ118" s="964"/>
      <c r="AJA118" s="845"/>
      <c r="AJB118" s="853"/>
      <c r="AJC118" s="853"/>
      <c r="AJD118" s="964"/>
      <c r="AJE118" s="845"/>
      <c r="AJF118" s="853"/>
      <c r="AJG118" s="853"/>
      <c r="AJH118" s="964"/>
      <c r="AJI118" s="845"/>
      <c r="AJJ118" s="853"/>
      <c r="AJK118" s="853"/>
      <c r="AJL118" s="964"/>
      <c r="AJM118" s="845"/>
      <c r="AJN118" s="853"/>
      <c r="AJO118" s="853"/>
      <c r="AJP118" s="964"/>
      <c r="AJQ118" s="845"/>
      <c r="AJR118" s="853"/>
      <c r="AJS118" s="853"/>
      <c r="AJT118" s="964"/>
      <c r="AJU118" s="845"/>
      <c r="AJV118" s="853"/>
      <c r="AJW118" s="853"/>
      <c r="AJX118" s="964"/>
      <c r="AJY118" s="845"/>
      <c r="AJZ118" s="853"/>
      <c r="AKA118" s="853"/>
      <c r="AKB118" s="964"/>
      <c r="AKC118" s="845"/>
      <c r="AKD118" s="853"/>
      <c r="AKE118" s="853"/>
      <c r="AKF118" s="964"/>
      <c r="AKG118" s="845"/>
      <c r="AKH118" s="853"/>
      <c r="AKI118" s="853"/>
      <c r="AKJ118" s="964"/>
      <c r="AKK118" s="845"/>
      <c r="AKL118" s="853"/>
      <c r="AKM118" s="853"/>
      <c r="AKN118" s="964"/>
      <c r="AKO118" s="845"/>
      <c r="AKP118" s="853"/>
      <c r="AKQ118" s="853"/>
      <c r="AKR118" s="964"/>
      <c r="AKS118" s="845"/>
      <c r="AKT118" s="853"/>
      <c r="AKU118" s="853"/>
      <c r="AKV118" s="964"/>
      <c r="AKW118" s="845"/>
      <c r="AKX118" s="853"/>
      <c r="AKY118" s="853"/>
      <c r="AKZ118" s="964"/>
      <c r="ALA118" s="845"/>
      <c r="ALB118" s="853"/>
      <c r="ALC118" s="853"/>
      <c r="ALD118" s="964"/>
      <c r="ALE118" s="845"/>
      <c r="ALF118" s="853"/>
      <c r="ALG118" s="853"/>
      <c r="ALH118" s="964"/>
      <c r="ALI118" s="845"/>
      <c r="ALJ118" s="853"/>
      <c r="ALK118" s="853"/>
      <c r="ALL118" s="964"/>
      <c r="ALM118" s="845"/>
      <c r="ALN118" s="853"/>
      <c r="ALO118" s="853"/>
      <c r="ALP118" s="964"/>
      <c r="ALQ118" s="845"/>
      <c r="ALR118" s="853"/>
      <c r="ALS118" s="853"/>
      <c r="ALT118" s="964"/>
      <c r="ALU118" s="845"/>
      <c r="ALV118" s="853"/>
      <c r="ALW118" s="853"/>
      <c r="ALX118" s="964"/>
      <c r="ALY118" s="845"/>
      <c r="ALZ118" s="853"/>
      <c r="AMA118" s="853"/>
      <c r="AMB118" s="964"/>
      <c r="AMC118" s="845"/>
      <c r="AMD118" s="853"/>
      <c r="AME118" s="853"/>
      <c r="AMF118" s="964"/>
      <c r="AMG118" s="845"/>
      <c r="AMH118" s="853"/>
      <c r="AMI118" s="853"/>
      <c r="AMJ118" s="964"/>
      <c r="AMK118" s="845"/>
      <c r="AML118" s="853"/>
      <c r="AMM118" s="853"/>
      <c r="AMN118" s="964"/>
      <c r="AMO118" s="845"/>
      <c r="AMP118" s="853"/>
      <c r="AMQ118" s="853"/>
      <c r="AMR118" s="964"/>
      <c r="AMS118" s="845"/>
      <c r="AMT118" s="853"/>
      <c r="AMU118" s="853"/>
      <c r="AMV118" s="964"/>
      <c r="AMW118" s="845"/>
      <c r="AMX118" s="853"/>
      <c r="AMY118" s="853"/>
      <c r="AMZ118" s="964"/>
      <c r="ANA118" s="845"/>
      <c r="ANB118" s="853"/>
      <c r="ANC118" s="853"/>
      <c r="AND118" s="964"/>
      <c r="ANE118" s="845"/>
      <c r="ANF118" s="853"/>
      <c r="ANG118" s="853"/>
      <c r="ANH118" s="964"/>
      <c r="ANI118" s="845"/>
      <c r="ANJ118" s="853"/>
      <c r="ANK118" s="853"/>
      <c r="ANL118" s="964"/>
      <c r="ANM118" s="845"/>
      <c r="ANN118" s="853"/>
      <c r="ANO118" s="853"/>
      <c r="ANP118" s="964"/>
      <c r="ANQ118" s="845"/>
      <c r="ANR118" s="853"/>
      <c r="ANS118" s="853"/>
      <c r="ANT118" s="964"/>
      <c r="ANU118" s="845"/>
      <c r="ANV118" s="853"/>
      <c r="ANW118" s="853"/>
      <c r="ANX118" s="964"/>
      <c r="ANY118" s="845"/>
      <c r="ANZ118" s="853"/>
      <c r="AOA118" s="853"/>
      <c r="AOB118" s="964"/>
      <c r="AOC118" s="845"/>
      <c r="AOD118" s="853"/>
      <c r="AOE118" s="853"/>
      <c r="AOF118" s="964"/>
      <c r="AOG118" s="845"/>
      <c r="AOH118" s="853"/>
      <c r="AOI118" s="853"/>
      <c r="AOJ118" s="964"/>
      <c r="AOK118" s="845"/>
      <c r="AOL118" s="853"/>
      <c r="AOM118" s="853"/>
      <c r="AON118" s="964"/>
      <c r="AOO118" s="845"/>
      <c r="AOP118" s="853"/>
      <c r="AOQ118" s="853"/>
      <c r="AOR118" s="964"/>
      <c r="AOS118" s="845"/>
      <c r="AOT118" s="853"/>
      <c r="AOU118" s="853"/>
      <c r="AOV118" s="964"/>
      <c r="AOW118" s="845"/>
      <c r="AOX118" s="853"/>
      <c r="AOY118" s="853"/>
      <c r="AOZ118" s="964"/>
      <c r="APA118" s="845"/>
      <c r="APB118" s="853"/>
      <c r="APC118" s="853"/>
      <c r="APD118" s="964"/>
      <c r="APE118" s="845"/>
      <c r="APF118" s="853"/>
      <c r="APG118" s="853"/>
      <c r="APH118" s="964"/>
      <c r="API118" s="845"/>
      <c r="APJ118" s="853"/>
      <c r="APK118" s="853"/>
      <c r="APL118" s="964"/>
      <c r="APM118" s="845"/>
      <c r="APN118" s="853"/>
      <c r="APO118" s="853"/>
      <c r="APP118" s="964"/>
      <c r="APQ118" s="845"/>
      <c r="APR118" s="853"/>
      <c r="APS118" s="853"/>
      <c r="APT118" s="964"/>
      <c r="APU118" s="845"/>
      <c r="APV118" s="853"/>
      <c r="APW118" s="853"/>
      <c r="APX118" s="964"/>
      <c r="APY118" s="845"/>
      <c r="APZ118" s="853"/>
      <c r="AQA118" s="853"/>
      <c r="AQB118" s="964"/>
      <c r="AQC118" s="845"/>
      <c r="AQD118" s="853"/>
      <c r="AQE118" s="853"/>
      <c r="AQF118" s="964"/>
      <c r="AQG118" s="845"/>
      <c r="AQH118" s="853"/>
      <c r="AQI118" s="853"/>
      <c r="AQJ118" s="964"/>
      <c r="AQK118" s="845"/>
      <c r="AQL118" s="853"/>
      <c r="AQM118" s="853"/>
      <c r="AQN118" s="964"/>
      <c r="AQO118" s="845"/>
      <c r="AQP118" s="853"/>
      <c r="AQQ118" s="853"/>
      <c r="AQR118" s="964"/>
      <c r="AQS118" s="845"/>
      <c r="AQT118" s="853"/>
      <c r="AQU118" s="853"/>
      <c r="AQV118" s="964"/>
      <c r="AQW118" s="845"/>
      <c r="AQX118" s="853"/>
      <c r="AQY118" s="853"/>
      <c r="AQZ118" s="964"/>
      <c r="ARA118" s="845"/>
      <c r="ARB118" s="853"/>
      <c r="ARC118" s="853"/>
      <c r="ARD118" s="964"/>
      <c r="ARE118" s="845"/>
      <c r="ARF118" s="853"/>
      <c r="ARG118" s="853"/>
      <c r="ARH118" s="964"/>
      <c r="ARI118" s="845"/>
      <c r="ARJ118" s="853"/>
      <c r="ARK118" s="853"/>
      <c r="ARL118" s="964"/>
      <c r="ARM118" s="845"/>
      <c r="ARN118" s="853"/>
      <c r="ARO118" s="853"/>
      <c r="ARP118" s="964"/>
      <c r="ARQ118" s="845"/>
      <c r="ARR118" s="853"/>
      <c r="ARS118" s="853"/>
      <c r="ART118" s="964"/>
      <c r="ARU118" s="845"/>
      <c r="ARV118" s="853"/>
      <c r="ARW118" s="853"/>
      <c r="ARX118" s="964"/>
      <c r="ARY118" s="845"/>
      <c r="ARZ118" s="853"/>
      <c r="ASA118" s="853"/>
      <c r="ASB118" s="964"/>
      <c r="ASC118" s="845"/>
      <c r="ASD118" s="853"/>
      <c r="ASE118" s="853"/>
      <c r="ASF118" s="964"/>
      <c r="ASG118" s="845"/>
      <c r="ASH118" s="853"/>
      <c r="ASI118" s="853"/>
      <c r="ASJ118" s="964"/>
      <c r="ASK118" s="845"/>
      <c r="ASL118" s="853"/>
      <c r="ASM118" s="853"/>
      <c r="ASN118" s="964"/>
      <c r="ASO118" s="845"/>
      <c r="ASP118" s="853"/>
      <c r="ASQ118" s="853"/>
      <c r="ASR118" s="964"/>
      <c r="ASS118" s="845"/>
      <c r="AST118" s="853"/>
      <c r="ASU118" s="853"/>
      <c r="ASV118" s="964"/>
      <c r="ASW118" s="845"/>
      <c r="ASX118" s="853"/>
      <c r="ASY118" s="853"/>
      <c r="ASZ118" s="964"/>
      <c r="ATA118" s="845"/>
      <c r="ATB118" s="853"/>
      <c r="ATC118" s="853"/>
      <c r="ATD118" s="964"/>
      <c r="ATE118" s="845"/>
      <c r="ATF118" s="853"/>
      <c r="ATG118" s="853"/>
      <c r="ATH118" s="964"/>
      <c r="ATI118" s="845"/>
      <c r="ATJ118" s="853"/>
      <c r="ATK118" s="853"/>
      <c r="ATL118" s="964"/>
      <c r="ATM118" s="845"/>
      <c r="ATN118" s="853"/>
      <c r="ATO118" s="853"/>
      <c r="ATP118" s="964"/>
      <c r="ATQ118" s="845"/>
      <c r="ATR118" s="853"/>
      <c r="ATS118" s="853"/>
      <c r="ATT118" s="964"/>
      <c r="ATU118" s="845"/>
      <c r="ATV118" s="853"/>
      <c r="ATW118" s="853"/>
      <c r="ATX118" s="964"/>
      <c r="ATY118" s="845"/>
      <c r="ATZ118" s="853"/>
      <c r="AUA118" s="853"/>
      <c r="AUB118" s="964"/>
      <c r="AUC118" s="845"/>
      <c r="AUD118" s="853"/>
      <c r="AUE118" s="853"/>
      <c r="AUF118" s="964"/>
      <c r="AUG118" s="845"/>
      <c r="AUH118" s="853"/>
      <c r="AUI118" s="853"/>
      <c r="AUJ118" s="964"/>
      <c r="AUK118" s="845"/>
      <c r="AUL118" s="853"/>
      <c r="AUM118" s="853"/>
      <c r="AUN118" s="964"/>
      <c r="AUO118" s="845"/>
      <c r="AUP118" s="853"/>
      <c r="AUQ118" s="853"/>
      <c r="AUR118" s="964"/>
      <c r="AUS118" s="845"/>
      <c r="AUT118" s="853"/>
      <c r="AUU118" s="853"/>
      <c r="AUV118" s="964"/>
      <c r="AUW118" s="845"/>
      <c r="AUX118" s="853"/>
      <c r="AUY118" s="853"/>
      <c r="AUZ118" s="964"/>
      <c r="AVA118" s="845"/>
      <c r="AVB118" s="853"/>
      <c r="AVC118" s="853"/>
      <c r="AVD118" s="964"/>
      <c r="AVE118" s="845"/>
      <c r="AVF118" s="853"/>
      <c r="AVG118" s="853"/>
      <c r="AVH118" s="964"/>
      <c r="AVI118" s="845"/>
      <c r="AVJ118" s="853"/>
      <c r="AVK118" s="853"/>
      <c r="AVL118" s="964"/>
      <c r="AVM118" s="845"/>
      <c r="AVN118" s="853"/>
      <c r="AVO118" s="853"/>
      <c r="AVP118" s="964"/>
      <c r="AVQ118" s="845"/>
      <c r="AVR118" s="853"/>
      <c r="AVS118" s="853"/>
      <c r="AVT118" s="964"/>
      <c r="AVU118" s="845"/>
      <c r="AVV118" s="853"/>
      <c r="AVW118" s="853"/>
      <c r="AVX118" s="964"/>
      <c r="AVY118" s="845"/>
      <c r="AVZ118" s="853"/>
      <c r="AWA118" s="853"/>
      <c r="AWB118" s="964"/>
      <c r="AWC118" s="845"/>
      <c r="AWD118" s="853"/>
      <c r="AWE118" s="853"/>
      <c r="AWF118" s="964"/>
      <c r="AWG118" s="845"/>
      <c r="AWH118" s="853"/>
      <c r="AWI118" s="853"/>
      <c r="AWJ118" s="964"/>
      <c r="AWK118" s="845"/>
      <c r="AWL118" s="853"/>
      <c r="AWM118" s="853"/>
      <c r="AWN118" s="964"/>
      <c r="AWO118" s="845"/>
      <c r="AWP118" s="853"/>
      <c r="AWQ118" s="853"/>
      <c r="AWR118" s="964"/>
      <c r="AWS118" s="845"/>
      <c r="AWT118" s="853"/>
      <c r="AWU118" s="853"/>
      <c r="AWV118" s="964"/>
      <c r="AWW118" s="845"/>
      <c r="AWX118" s="853"/>
      <c r="AWY118" s="853"/>
      <c r="AWZ118" s="964"/>
      <c r="AXA118" s="845"/>
      <c r="AXB118" s="853"/>
      <c r="AXC118" s="853"/>
      <c r="AXD118" s="964"/>
      <c r="AXE118" s="845"/>
      <c r="AXF118" s="853"/>
      <c r="AXG118" s="853"/>
      <c r="AXH118" s="964"/>
      <c r="AXI118" s="845"/>
      <c r="AXJ118" s="853"/>
      <c r="AXK118" s="853"/>
      <c r="AXL118" s="964"/>
      <c r="AXM118" s="845"/>
      <c r="AXN118" s="853"/>
      <c r="AXO118" s="853"/>
      <c r="AXP118" s="964"/>
      <c r="AXQ118" s="845"/>
      <c r="AXR118" s="853"/>
      <c r="AXS118" s="853"/>
      <c r="AXT118" s="964"/>
      <c r="AXU118" s="845"/>
      <c r="AXV118" s="853"/>
      <c r="AXW118" s="853"/>
      <c r="AXX118" s="964"/>
      <c r="AXY118" s="845"/>
      <c r="AXZ118" s="853"/>
      <c r="AYA118" s="853"/>
      <c r="AYB118" s="964"/>
      <c r="AYC118" s="845"/>
      <c r="AYD118" s="853"/>
      <c r="AYE118" s="853"/>
      <c r="AYF118" s="964"/>
      <c r="AYG118" s="845"/>
      <c r="AYH118" s="853"/>
      <c r="AYI118" s="853"/>
      <c r="AYJ118" s="964"/>
      <c r="AYK118" s="845"/>
      <c r="AYL118" s="853"/>
      <c r="AYM118" s="853"/>
      <c r="AYN118" s="964"/>
      <c r="AYO118" s="845"/>
      <c r="AYP118" s="853"/>
      <c r="AYQ118" s="853"/>
      <c r="AYR118" s="964"/>
      <c r="AYS118" s="845"/>
      <c r="AYT118" s="853"/>
      <c r="AYU118" s="853"/>
      <c r="AYV118" s="964"/>
      <c r="AYW118" s="845"/>
      <c r="AYX118" s="853"/>
      <c r="AYY118" s="853"/>
      <c r="AYZ118" s="964"/>
      <c r="AZA118" s="845"/>
      <c r="AZB118" s="853"/>
      <c r="AZC118" s="853"/>
      <c r="AZD118" s="964"/>
      <c r="AZE118" s="845"/>
      <c r="AZF118" s="853"/>
      <c r="AZG118" s="853"/>
      <c r="AZH118" s="964"/>
      <c r="AZI118" s="845"/>
      <c r="AZJ118" s="853"/>
      <c r="AZK118" s="853"/>
      <c r="AZL118" s="964"/>
      <c r="AZM118" s="845"/>
      <c r="AZN118" s="853"/>
      <c r="AZO118" s="853"/>
      <c r="AZP118" s="964"/>
      <c r="AZQ118" s="845"/>
      <c r="AZR118" s="853"/>
      <c r="AZS118" s="853"/>
      <c r="AZT118" s="964"/>
      <c r="AZU118" s="845"/>
      <c r="AZV118" s="853"/>
      <c r="AZW118" s="853"/>
      <c r="AZX118" s="964"/>
      <c r="AZY118" s="845"/>
      <c r="AZZ118" s="853"/>
      <c r="BAA118" s="853"/>
      <c r="BAB118" s="964"/>
      <c r="BAC118" s="845"/>
      <c r="BAD118" s="853"/>
      <c r="BAE118" s="853"/>
      <c r="BAF118" s="964"/>
      <c r="BAG118" s="845"/>
      <c r="BAH118" s="853"/>
      <c r="BAI118" s="853"/>
      <c r="BAJ118" s="964"/>
      <c r="BAK118" s="845"/>
      <c r="BAL118" s="853"/>
      <c r="BAM118" s="853"/>
      <c r="BAN118" s="964"/>
      <c r="BAO118" s="845"/>
      <c r="BAP118" s="853"/>
      <c r="BAQ118" s="853"/>
      <c r="BAR118" s="964"/>
      <c r="BAS118" s="845"/>
      <c r="BAT118" s="853"/>
      <c r="BAU118" s="853"/>
      <c r="BAV118" s="964"/>
      <c r="BAW118" s="845"/>
      <c r="BAX118" s="853"/>
      <c r="BAY118" s="853"/>
      <c r="BAZ118" s="964"/>
      <c r="BBA118" s="845"/>
      <c r="BBB118" s="853"/>
      <c r="BBC118" s="853"/>
      <c r="BBD118" s="964"/>
      <c r="BBE118" s="845"/>
      <c r="BBF118" s="853"/>
      <c r="BBG118" s="853"/>
      <c r="BBH118" s="964"/>
      <c r="BBI118" s="845"/>
      <c r="BBJ118" s="853"/>
      <c r="BBK118" s="853"/>
      <c r="BBL118" s="964"/>
      <c r="BBM118" s="845"/>
      <c r="BBN118" s="853"/>
      <c r="BBO118" s="853"/>
      <c r="BBP118" s="964"/>
      <c r="BBQ118" s="845"/>
      <c r="BBR118" s="853"/>
      <c r="BBS118" s="853"/>
      <c r="BBT118" s="964"/>
      <c r="BBU118" s="845"/>
      <c r="BBV118" s="853"/>
      <c r="BBW118" s="853"/>
      <c r="BBX118" s="964"/>
      <c r="BBY118" s="845"/>
      <c r="BBZ118" s="853"/>
      <c r="BCA118" s="853"/>
      <c r="BCB118" s="964"/>
      <c r="BCC118" s="845"/>
      <c r="BCD118" s="853"/>
      <c r="BCE118" s="853"/>
      <c r="BCF118" s="964"/>
      <c r="BCG118" s="845"/>
      <c r="BCH118" s="853"/>
      <c r="BCI118" s="853"/>
      <c r="BCJ118" s="964"/>
      <c r="BCK118" s="845"/>
      <c r="BCL118" s="853"/>
      <c r="BCM118" s="853"/>
      <c r="BCN118" s="964"/>
      <c r="BCO118" s="845"/>
      <c r="BCP118" s="853"/>
      <c r="BCQ118" s="853"/>
      <c r="BCR118" s="964"/>
      <c r="BCS118" s="845"/>
      <c r="BCT118" s="853"/>
      <c r="BCU118" s="853"/>
      <c r="BCV118" s="964"/>
      <c r="BCW118" s="845"/>
      <c r="BCX118" s="853"/>
      <c r="BCY118" s="853"/>
      <c r="BCZ118" s="964"/>
      <c r="BDA118" s="845"/>
      <c r="BDB118" s="853"/>
      <c r="BDC118" s="853"/>
      <c r="BDD118" s="964"/>
      <c r="BDE118" s="845"/>
      <c r="BDF118" s="853"/>
      <c r="BDG118" s="853"/>
      <c r="BDH118" s="964"/>
      <c r="BDI118" s="845"/>
      <c r="BDJ118" s="853"/>
      <c r="BDK118" s="853"/>
      <c r="BDL118" s="964"/>
      <c r="BDM118" s="845"/>
      <c r="BDN118" s="853"/>
      <c r="BDO118" s="853"/>
      <c r="BDP118" s="964"/>
      <c r="BDQ118" s="845"/>
      <c r="BDR118" s="853"/>
      <c r="BDS118" s="853"/>
      <c r="BDT118" s="964"/>
      <c r="BDU118" s="845"/>
      <c r="BDV118" s="853"/>
      <c r="BDW118" s="853"/>
      <c r="BDX118" s="964"/>
      <c r="BDY118" s="845"/>
      <c r="BDZ118" s="853"/>
      <c r="BEA118" s="853"/>
      <c r="BEB118" s="964"/>
      <c r="BEC118" s="845"/>
      <c r="BED118" s="853"/>
      <c r="BEE118" s="853"/>
      <c r="BEF118" s="964"/>
      <c r="BEG118" s="845"/>
      <c r="BEH118" s="853"/>
      <c r="BEI118" s="853"/>
      <c r="BEJ118" s="964"/>
      <c r="BEK118" s="845"/>
      <c r="BEL118" s="853"/>
      <c r="BEM118" s="853"/>
      <c r="BEN118" s="964"/>
      <c r="BEO118" s="845"/>
      <c r="BEP118" s="853"/>
      <c r="BEQ118" s="853"/>
      <c r="BER118" s="964"/>
      <c r="BES118" s="845"/>
      <c r="BET118" s="853"/>
      <c r="BEU118" s="853"/>
      <c r="BEV118" s="964"/>
      <c r="BEW118" s="845"/>
      <c r="BEX118" s="853"/>
      <c r="BEY118" s="853"/>
      <c r="BEZ118" s="964"/>
      <c r="BFA118" s="845"/>
      <c r="BFB118" s="853"/>
      <c r="BFC118" s="853"/>
      <c r="BFD118" s="964"/>
      <c r="BFE118" s="845"/>
      <c r="BFF118" s="853"/>
      <c r="BFG118" s="853"/>
      <c r="BFH118" s="964"/>
      <c r="BFI118" s="845"/>
      <c r="BFJ118" s="853"/>
      <c r="BFK118" s="853"/>
      <c r="BFL118" s="964"/>
      <c r="BFM118" s="845"/>
      <c r="BFN118" s="853"/>
      <c r="BFO118" s="853"/>
      <c r="BFP118" s="964"/>
      <c r="BFQ118" s="845"/>
      <c r="BFR118" s="853"/>
      <c r="BFS118" s="853"/>
      <c r="BFT118" s="964"/>
      <c r="BFU118" s="845"/>
      <c r="BFV118" s="853"/>
      <c r="BFW118" s="853"/>
      <c r="BFX118" s="964"/>
      <c r="BFY118" s="845"/>
      <c r="BFZ118" s="853"/>
      <c r="BGA118" s="853"/>
      <c r="BGB118" s="964"/>
      <c r="BGC118" s="845"/>
      <c r="BGD118" s="853"/>
      <c r="BGE118" s="853"/>
      <c r="BGF118" s="964"/>
      <c r="BGG118" s="845"/>
      <c r="BGH118" s="853"/>
      <c r="BGI118" s="853"/>
      <c r="BGJ118" s="964"/>
      <c r="BGK118" s="845"/>
      <c r="BGL118" s="853"/>
      <c r="BGM118" s="853"/>
      <c r="BGN118" s="964"/>
      <c r="BGO118" s="845"/>
      <c r="BGP118" s="853"/>
      <c r="BGQ118" s="853"/>
      <c r="BGR118" s="964"/>
      <c r="BGS118" s="845"/>
      <c r="BGT118" s="853"/>
      <c r="BGU118" s="853"/>
      <c r="BGV118" s="964"/>
      <c r="BGW118" s="845"/>
      <c r="BGX118" s="853"/>
      <c r="BGY118" s="853"/>
      <c r="BGZ118" s="964"/>
      <c r="BHA118" s="845"/>
      <c r="BHB118" s="853"/>
      <c r="BHC118" s="853"/>
      <c r="BHD118" s="964"/>
      <c r="BHE118" s="845"/>
      <c r="BHF118" s="853"/>
      <c r="BHG118" s="853"/>
      <c r="BHH118" s="964"/>
      <c r="BHI118" s="845"/>
      <c r="BHJ118" s="853"/>
      <c r="BHK118" s="853"/>
      <c r="BHL118" s="964"/>
      <c r="BHM118" s="845"/>
      <c r="BHN118" s="853"/>
      <c r="BHO118" s="853"/>
      <c r="BHP118" s="964"/>
      <c r="BHQ118" s="845"/>
      <c r="BHR118" s="853"/>
      <c r="BHS118" s="853"/>
      <c r="BHT118" s="964"/>
      <c r="BHU118" s="845"/>
      <c r="BHV118" s="853"/>
      <c r="BHW118" s="853"/>
      <c r="BHX118" s="964"/>
      <c r="BHY118" s="845"/>
      <c r="BHZ118" s="853"/>
      <c r="BIA118" s="853"/>
      <c r="BIB118" s="964"/>
      <c r="BIC118" s="845"/>
      <c r="BID118" s="853"/>
      <c r="BIE118" s="853"/>
      <c r="BIF118" s="964"/>
      <c r="BIG118" s="845"/>
      <c r="BIH118" s="853"/>
      <c r="BII118" s="853"/>
      <c r="BIJ118" s="964"/>
      <c r="BIK118" s="845"/>
      <c r="BIL118" s="853"/>
      <c r="BIM118" s="853"/>
      <c r="BIN118" s="964"/>
      <c r="BIO118" s="845"/>
      <c r="BIP118" s="853"/>
      <c r="BIQ118" s="853"/>
      <c r="BIR118" s="964"/>
      <c r="BIS118" s="845"/>
      <c r="BIT118" s="853"/>
      <c r="BIU118" s="853"/>
      <c r="BIV118" s="964"/>
      <c r="BIW118" s="845"/>
      <c r="BIX118" s="853"/>
      <c r="BIY118" s="853"/>
      <c r="BIZ118" s="964"/>
      <c r="BJA118" s="845"/>
      <c r="BJB118" s="853"/>
      <c r="BJC118" s="853"/>
      <c r="BJD118" s="964"/>
      <c r="BJE118" s="845"/>
      <c r="BJF118" s="853"/>
      <c r="BJG118" s="853"/>
      <c r="BJH118" s="964"/>
      <c r="BJI118" s="845"/>
      <c r="BJJ118" s="853"/>
      <c r="BJK118" s="853"/>
      <c r="BJL118" s="964"/>
      <c r="BJM118" s="845"/>
      <c r="BJN118" s="853"/>
      <c r="BJO118" s="853"/>
      <c r="BJP118" s="964"/>
      <c r="BJQ118" s="845"/>
      <c r="BJR118" s="853"/>
      <c r="BJS118" s="853"/>
      <c r="BJT118" s="964"/>
      <c r="BJU118" s="845"/>
      <c r="BJV118" s="853"/>
      <c r="BJW118" s="853"/>
      <c r="BJX118" s="964"/>
      <c r="BJY118" s="845"/>
      <c r="BJZ118" s="853"/>
      <c r="BKA118" s="853"/>
      <c r="BKB118" s="964"/>
      <c r="BKC118" s="845"/>
      <c r="BKD118" s="853"/>
      <c r="BKE118" s="853"/>
      <c r="BKF118" s="964"/>
      <c r="BKG118" s="845"/>
      <c r="BKH118" s="853"/>
      <c r="BKI118" s="853"/>
      <c r="BKJ118" s="964"/>
      <c r="BKK118" s="845"/>
      <c r="BKL118" s="853"/>
      <c r="BKM118" s="853"/>
      <c r="BKN118" s="964"/>
      <c r="BKO118" s="845"/>
      <c r="BKP118" s="853"/>
      <c r="BKQ118" s="853"/>
      <c r="BKR118" s="964"/>
      <c r="BKS118" s="845"/>
      <c r="BKT118" s="853"/>
      <c r="BKU118" s="853"/>
      <c r="BKV118" s="964"/>
      <c r="BKW118" s="845"/>
      <c r="BKX118" s="853"/>
      <c r="BKY118" s="853"/>
      <c r="BKZ118" s="964"/>
      <c r="BLA118" s="845"/>
      <c r="BLB118" s="853"/>
      <c r="BLC118" s="853"/>
      <c r="BLD118" s="964"/>
      <c r="BLE118" s="845"/>
      <c r="BLF118" s="853"/>
      <c r="BLG118" s="853"/>
      <c r="BLH118" s="964"/>
      <c r="BLI118" s="845"/>
      <c r="BLJ118" s="853"/>
      <c r="BLK118" s="853"/>
      <c r="BLL118" s="964"/>
      <c r="BLM118" s="845"/>
      <c r="BLN118" s="853"/>
      <c r="BLO118" s="853"/>
      <c r="BLP118" s="964"/>
      <c r="BLQ118" s="845"/>
      <c r="BLR118" s="853"/>
      <c r="BLS118" s="853"/>
      <c r="BLT118" s="964"/>
      <c r="BLU118" s="845"/>
      <c r="BLV118" s="853"/>
      <c r="BLW118" s="853"/>
      <c r="BLX118" s="964"/>
      <c r="BLY118" s="845"/>
      <c r="BLZ118" s="853"/>
      <c r="BMA118" s="853"/>
      <c r="BMB118" s="964"/>
      <c r="BMC118" s="845"/>
      <c r="BMD118" s="853"/>
      <c r="BME118" s="853"/>
      <c r="BMF118" s="964"/>
      <c r="BMG118" s="845"/>
      <c r="BMH118" s="853"/>
      <c r="BMI118" s="853"/>
      <c r="BMJ118" s="964"/>
      <c r="BMK118" s="845"/>
      <c r="BML118" s="853"/>
      <c r="BMM118" s="853"/>
      <c r="BMN118" s="964"/>
      <c r="BMO118" s="845"/>
      <c r="BMP118" s="853"/>
      <c r="BMQ118" s="853"/>
      <c r="BMR118" s="964"/>
      <c r="BMS118" s="845"/>
      <c r="BMT118" s="853"/>
      <c r="BMU118" s="853"/>
      <c r="BMV118" s="964"/>
      <c r="BMW118" s="845"/>
      <c r="BMX118" s="853"/>
      <c r="BMY118" s="853"/>
      <c r="BMZ118" s="964"/>
      <c r="BNA118" s="845"/>
      <c r="BNB118" s="853"/>
      <c r="BNC118" s="853"/>
      <c r="BND118" s="964"/>
      <c r="BNE118" s="845"/>
      <c r="BNF118" s="853"/>
      <c r="BNG118" s="853"/>
      <c r="BNH118" s="964"/>
      <c r="BNI118" s="845"/>
      <c r="BNJ118" s="853"/>
      <c r="BNK118" s="853"/>
      <c r="BNL118" s="964"/>
      <c r="BNM118" s="845"/>
      <c r="BNN118" s="853"/>
      <c r="BNO118" s="853"/>
      <c r="BNP118" s="964"/>
      <c r="BNQ118" s="845"/>
      <c r="BNR118" s="853"/>
      <c r="BNS118" s="853"/>
      <c r="BNT118" s="964"/>
      <c r="BNU118" s="845"/>
      <c r="BNV118" s="853"/>
      <c r="BNW118" s="853"/>
      <c r="BNX118" s="964"/>
      <c r="BNY118" s="845"/>
      <c r="BNZ118" s="853"/>
      <c r="BOA118" s="853"/>
      <c r="BOB118" s="964"/>
      <c r="BOC118" s="845"/>
      <c r="BOD118" s="853"/>
      <c r="BOE118" s="853"/>
      <c r="BOF118" s="964"/>
      <c r="BOG118" s="845"/>
      <c r="BOH118" s="853"/>
      <c r="BOI118" s="853"/>
      <c r="BOJ118" s="964"/>
      <c r="BOK118" s="845"/>
      <c r="BOL118" s="853"/>
      <c r="BOM118" s="853"/>
      <c r="BON118" s="964"/>
      <c r="BOO118" s="845"/>
      <c r="BOP118" s="853"/>
      <c r="BOQ118" s="853"/>
      <c r="BOR118" s="964"/>
      <c r="BOS118" s="845"/>
      <c r="BOT118" s="853"/>
      <c r="BOU118" s="853"/>
      <c r="BOV118" s="964"/>
      <c r="BOW118" s="845"/>
      <c r="BOX118" s="853"/>
      <c r="BOY118" s="853"/>
      <c r="BOZ118" s="964"/>
      <c r="BPA118" s="845"/>
      <c r="BPB118" s="853"/>
      <c r="BPC118" s="853"/>
      <c r="BPD118" s="964"/>
      <c r="BPE118" s="845"/>
      <c r="BPF118" s="853"/>
      <c r="BPG118" s="853"/>
      <c r="BPH118" s="964"/>
      <c r="BPI118" s="845"/>
      <c r="BPJ118" s="853"/>
      <c r="BPK118" s="853"/>
      <c r="BPL118" s="964"/>
      <c r="BPM118" s="845"/>
      <c r="BPN118" s="853"/>
      <c r="BPO118" s="853"/>
      <c r="BPP118" s="964"/>
      <c r="BPQ118" s="845"/>
      <c r="BPR118" s="853"/>
      <c r="BPS118" s="853"/>
      <c r="BPT118" s="964"/>
      <c r="BPU118" s="845"/>
      <c r="BPV118" s="853"/>
      <c r="BPW118" s="853"/>
      <c r="BPX118" s="964"/>
      <c r="BPY118" s="845"/>
      <c r="BPZ118" s="853"/>
      <c r="BQA118" s="853"/>
      <c r="BQB118" s="964"/>
      <c r="BQC118" s="845"/>
      <c r="BQD118" s="853"/>
      <c r="BQE118" s="853"/>
      <c r="BQF118" s="964"/>
      <c r="BQG118" s="845"/>
      <c r="BQH118" s="853"/>
      <c r="BQI118" s="853"/>
      <c r="BQJ118" s="964"/>
      <c r="BQK118" s="845"/>
      <c r="BQL118" s="853"/>
      <c r="BQM118" s="853"/>
      <c r="BQN118" s="964"/>
      <c r="BQO118" s="845"/>
      <c r="BQP118" s="853"/>
      <c r="BQQ118" s="853"/>
      <c r="BQR118" s="964"/>
      <c r="BQS118" s="845"/>
      <c r="BQT118" s="853"/>
      <c r="BQU118" s="853"/>
      <c r="BQV118" s="964"/>
      <c r="BQW118" s="845"/>
      <c r="BQX118" s="853"/>
      <c r="BQY118" s="853"/>
      <c r="BQZ118" s="964"/>
      <c r="BRA118" s="845"/>
      <c r="BRB118" s="853"/>
      <c r="BRC118" s="853"/>
      <c r="BRD118" s="964"/>
      <c r="BRE118" s="845"/>
      <c r="BRF118" s="853"/>
      <c r="BRG118" s="853"/>
      <c r="BRH118" s="964"/>
      <c r="BRI118" s="845"/>
      <c r="BRJ118" s="853"/>
      <c r="BRK118" s="853"/>
      <c r="BRL118" s="964"/>
      <c r="BRM118" s="845"/>
      <c r="BRN118" s="853"/>
      <c r="BRO118" s="853"/>
      <c r="BRP118" s="964"/>
      <c r="BRQ118" s="845"/>
      <c r="BRR118" s="853"/>
      <c r="BRS118" s="853"/>
      <c r="BRT118" s="964"/>
      <c r="BRU118" s="845"/>
      <c r="BRV118" s="853"/>
      <c r="BRW118" s="853"/>
      <c r="BRX118" s="964"/>
      <c r="BRY118" s="845"/>
      <c r="BRZ118" s="853"/>
      <c r="BSA118" s="853"/>
      <c r="BSB118" s="964"/>
      <c r="BSC118" s="845"/>
      <c r="BSD118" s="853"/>
      <c r="BSE118" s="853"/>
      <c r="BSF118" s="964"/>
      <c r="BSG118" s="845"/>
      <c r="BSH118" s="853"/>
      <c r="BSI118" s="853"/>
      <c r="BSJ118" s="964"/>
      <c r="BSK118" s="845"/>
      <c r="BSL118" s="853"/>
      <c r="BSM118" s="853"/>
      <c r="BSN118" s="964"/>
      <c r="BSO118" s="845"/>
      <c r="BSP118" s="853"/>
      <c r="BSQ118" s="853"/>
      <c r="BSR118" s="964"/>
      <c r="BSS118" s="845"/>
      <c r="BST118" s="853"/>
      <c r="BSU118" s="853"/>
      <c r="BSV118" s="964"/>
      <c r="BSW118" s="845"/>
      <c r="BSX118" s="853"/>
      <c r="BSY118" s="853"/>
      <c r="BSZ118" s="964"/>
      <c r="BTA118" s="845"/>
      <c r="BTB118" s="853"/>
      <c r="BTC118" s="853"/>
      <c r="BTD118" s="964"/>
      <c r="BTE118" s="845"/>
      <c r="BTF118" s="853"/>
      <c r="BTG118" s="853"/>
      <c r="BTH118" s="964"/>
      <c r="BTI118" s="845"/>
      <c r="BTJ118" s="853"/>
      <c r="BTK118" s="853"/>
      <c r="BTL118" s="964"/>
      <c r="BTM118" s="845"/>
      <c r="BTN118" s="853"/>
      <c r="BTO118" s="853"/>
      <c r="BTP118" s="964"/>
      <c r="BTQ118" s="845"/>
      <c r="BTR118" s="853"/>
      <c r="BTS118" s="853"/>
      <c r="BTT118" s="964"/>
      <c r="BTU118" s="845"/>
      <c r="BTV118" s="853"/>
      <c r="BTW118" s="853"/>
      <c r="BTX118" s="964"/>
      <c r="BTY118" s="845"/>
      <c r="BTZ118" s="853"/>
      <c r="BUA118" s="853"/>
      <c r="BUB118" s="964"/>
      <c r="BUC118" s="845"/>
      <c r="BUD118" s="853"/>
      <c r="BUE118" s="853"/>
      <c r="BUF118" s="964"/>
      <c r="BUG118" s="845"/>
      <c r="BUH118" s="853"/>
      <c r="BUI118" s="853"/>
      <c r="BUJ118" s="964"/>
      <c r="BUK118" s="845"/>
      <c r="BUL118" s="853"/>
      <c r="BUM118" s="853"/>
      <c r="BUN118" s="964"/>
      <c r="BUO118" s="845"/>
      <c r="BUP118" s="853"/>
      <c r="BUQ118" s="853"/>
      <c r="BUR118" s="964"/>
      <c r="BUS118" s="845"/>
      <c r="BUT118" s="853"/>
      <c r="BUU118" s="853"/>
      <c r="BUV118" s="964"/>
      <c r="BUW118" s="845"/>
      <c r="BUX118" s="853"/>
      <c r="BUY118" s="853"/>
      <c r="BUZ118" s="964"/>
      <c r="BVA118" s="845"/>
      <c r="BVB118" s="853"/>
      <c r="BVC118" s="853"/>
      <c r="BVD118" s="964"/>
      <c r="BVE118" s="845"/>
      <c r="BVF118" s="853"/>
      <c r="BVG118" s="853"/>
      <c r="BVH118" s="964"/>
      <c r="BVI118" s="845"/>
      <c r="BVJ118" s="853"/>
      <c r="BVK118" s="853"/>
      <c r="BVL118" s="964"/>
      <c r="BVM118" s="845"/>
      <c r="BVN118" s="853"/>
      <c r="BVO118" s="853"/>
      <c r="BVP118" s="964"/>
      <c r="BVQ118" s="845"/>
      <c r="BVR118" s="853"/>
      <c r="BVS118" s="853"/>
      <c r="BVT118" s="964"/>
      <c r="BVU118" s="845"/>
      <c r="BVV118" s="853"/>
      <c r="BVW118" s="853"/>
      <c r="BVX118" s="964"/>
      <c r="BVY118" s="845"/>
      <c r="BVZ118" s="853"/>
      <c r="BWA118" s="853"/>
      <c r="BWB118" s="964"/>
      <c r="BWC118" s="845"/>
      <c r="BWD118" s="853"/>
      <c r="BWE118" s="853"/>
      <c r="BWF118" s="964"/>
      <c r="BWG118" s="845"/>
      <c r="BWH118" s="853"/>
      <c r="BWI118" s="853"/>
      <c r="BWJ118" s="964"/>
      <c r="BWK118" s="845"/>
      <c r="BWL118" s="853"/>
      <c r="BWM118" s="853"/>
      <c r="BWN118" s="964"/>
      <c r="BWO118" s="845"/>
      <c r="BWP118" s="853"/>
      <c r="BWQ118" s="853"/>
      <c r="BWR118" s="964"/>
      <c r="BWS118" s="845"/>
      <c r="BWT118" s="853"/>
      <c r="BWU118" s="853"/>
      <c r="BWV118" s="964"/>
      <c r="BWW118" s="845"/>
      <c r="BWX118" s="853"/>
      <c r="BWY118" s="853"/>
      <c r="BWZ118" s="964"/>
      <c r="BXA118" s="845"/>
      <c r="BXB118" s="853"/>
      <c r="BXC118" s="853"/>
      <c r="BXD118" s="964"/>
      <c r="BXE118" s="845"/>
      <c r="BXF118" s="853"/>
      <c r="BXG118" s="853"/>
      <c r="BXH118" s="964"/>
      <c r="BXI118" s="845"/>
      <c r="BXJ118" s="853"/>
      <c r="BXK118" s="853"/>
      <c r="BXL118" s="964"/>
      <c r="BXM118" s="845"/>
      <c r="BXN118" s="853"/>
      <c r="BXO118" s="853"/>
      <c r="BXP118" s="964"/>
      <c r="BXQ118" s="845"/>
      <c r="BXR118" s="853"/>
      <c r="BXS118" s="853"/>
      <c r="BXT118" s="964"/>
      <c r="BXU118" s="845"/>
      <c r="BXV118" s="853"/>
      <c r="BXW118" s="853"/>
      <c r="BXX118" s="964"/>
      <c r="BXY118" s="845"/>
      <c r="BXZ118" s="853"/>
      <c r="BYA118" s="853"/>
      <c r="BYB118" s="964"/>
      <c r="BYC118" s="845"/>
      <c r="BYD118" s="853"/>
      <c r="BYE118" s="853"/>
      <c r="BYF118" s="964"/>
      <c r="BYG118" s="845"/>
      <c r="BYH118" s="853"/>
      <c r="BYI118" s="853"/>
      <c r="BYJ118" s="964"/>
      <c r="BYK118" s="845"/>
      <c r="BYL118" s="853"/>
      <c r="BYM118" s="853"/>
      <c r="BYN118" s="964"/>
      <c r="BYO118" s="845"/>
      <c r="BYP118" s="853"/>
      <c r="BYQ118" s="853"/>
      <c r="BYR118" s="964"/>
      <c r="BYS118" s="845"/>
      <c r="BYT118" s="853"/>
      <c r="BYU118" s="853"/>
      <c r="BYV118" s="964"/>
      <c r="BYW118" s="845"/>
      <c r="BYX118" s="853"/>
      <c r="BYY118" s="853"/>
      <c r="BYZ118" s="964"/>
      <c r="BZA118" s="845"/>
      <c r="BZB118" s="853"/>
      <c r="BZC118" s="853"/>
      <c r="BZD118" s="964"/>
      <c r="BZE118" s="845"/>
      <c r="BZF118" s="853"/>
      <c r="BZG118" s="853"/>
      <c r="BZH118" s="964"/>
      <c r="BZI118" s="845"/>
      <c r="BZJ118" s="853"/>
      <c r="BZK118" s="853"/>
      <c r="BZL118" s="964"/>
      <c r="BZM118" s="845"/>
      <c r="BZN118" s="853"/>
      <c r="BZO118" s="853"/>
      <c r="BZP118" s="964"/>
      <c r="BZQ118" s="845"/>
      <c r="BZR118" s="853"/>
      <c r="BZS118" s="853"/>
      <c r="BZT118" s="964"/>
      <c r="BZU118" s="845"/>
      <c r="BZV118" s="853"/>
      <c r="BZW118" s="853"/>
      <c r="BZX118" s="964"/>
      <c r="BZY118" s="845"/>
      <c r="BZZ118" s="853"/>
      <c r="CAA118" s="853"/>
      <c r="CAB118" s="964"/>
      <c r="CAC118" s="845"/>
      <c r="CAD118" s="853"/>
      <c r="CAE118" s="853"/>
      <c r="CAF118" s="964"/>
      <c r="CAG118" s="845"/>
      <c r="CAH118" s="853"/>
      <c r="CAI118" s="853"/>
      <c r="CAJ118" s="964"/>
      <c r="CAK118" s="845"/>
      <c r="CAL118" s="853"/>
      <c r="CAM118" s="853"/>
      <c r="CAN118" s="964"/>
      <c r="CAO118" s="845"/>
      <c r="CAP118" s="853"/>
      <c r="CAQ118" s="853"/>
      <c r="CAR118" s="964"/>
      <c r="CAS118" s="845"/>
      <c r="CAT118" s="853"/>
      <c r="CAU118" s="853"/>
      <c r="CAV118" s="964"/>
      <c r="CAW118" s="845"/>
      <c r="CAX118" s="853"/>
      <c r="CAY118" s="853"/>
      <c r="CAZ118" s="964"/>
      <c r="CBA118" s="845"/>
      <c r="CBB118" s="853"/>
      <c r="CBC118" s="853"/>
      <c r="CBD118" s="964"/>
      <c r="CBE118" s="845"/>
      <c r="CBF118" s="853"/>
      <c r="CBG118" s="853"/>
      <c r="CBH118" s="964"/>
      <c r="CBI118" s="845"/>
      <c r="CBJ118" s="853"/>
      <c r="CBK118" s="853"/>
      <c r="CBL118" s="964"/>
      <c r="CBM118" s="845"/>
      <c r="CBN118" s="853"/>
      <c r="CBO118" s="853"/>
      <c r="CBP118" s="964"/>
      <c r="CBQ118" s="845"/>
      <c r="CBR118" s="853"/>
      <c r="CBS118" s="853"/>
      <c r="CBT118" s="964"/>
      <c r="CBU118" s="845"/>
      <c r="CBV118" s="853"/>
      <c r="CBW118" s="853"/>
      <c r="CBX118" s="964"/>
      <c r="CBY118" s="845"/>
      <c r="CBZ118" s="853"/>
      <c r="CCA118" s="853"/>
      <c r="CCB118" s="964"/>
      <c r="CCC118" s="845"/>
      <c r="CCD118" s="853"/>
      <c r="CCE118" s="853"/>
      <c r="CCF118" s="964"/>
      <c r="CCG118" s="845"/>
      <c r="CCH118" s="853"/>
      <c r="CCI118" s="853"/>
      <c r="CCJ118" s="964"/>
      <c r="CCK118" s="845"/>
      <c r="CCL118" s="853"/>
      <c r="CCM118" s="853"/>
      <c r="CCN118" s="964"/>
      <c r="CCO118" s="845"/>
      <c r="CCP118" s="853"/>
      <c r="CCQ118" s="853"/>
      <c r="CCR118" s="964"/>
      <c r="CCS118" s="845"/>
      <c r="CCT118" s="853"/>
      <c r="CCU118" s="853"/>
      <c r="CCV118" s="964"/>
      <c r="CCW118" s="845"/>
      <c r="CCX118" s="853"/>
      <c r="CCY118" s="853"/>
      <c r="CCZ118" s="964"/>
      <c r="CDA118" s="845"/>
      <c r="CDB118" s="853"/>
      <c r="CDC118" s="853"/>
      <c r="CDD118" s="964"/>
      <c r="CDE118" s="845"/>
      <c r="CDF118" s="853"/>
      <c r="CDG118" s="853"/>
      <c r="CDH118" s="964"/>
      <c r="CDI118" s="845"/>
      <c r="CDJ118" s="853"/>
      <c r="CDK118" s="853"/>
      <c r="CDL118" s="964"/>
      <c r="CDM118" s="845"/>
      <c r="CDN118" s="853"/>
      <c r="CDO118" s="853"/>
      <c r="CDP118" s="964"/>
      <c r="CDQ118" s="845"/>
      <c r="CDR118" s="853"/>
      <c r="CDS118" s="853"/>
      <c r="CDT118" s="964"/>
      <c r="CDU118" s="845"/>
      <c r="CDV118" s="853"/>
      <c r="CDW118" s="853"/>
      <c r="CDX118" s="964"/>
      <c r="CDY118" s="845"/>
      <c r="CDZ118" s="853"/>
      <c r="CEA118" s="853"/>
      <c r="CEB118" s="964"/>
      <c r="CEC118" s="845"/>
      <c r="CED118" s="853"/>
      <c r="CEE118" s="853"/>
      <c r="CEF118" s="964"/>
      <c r="CEG118" s="845"/>
      <c r="CEH118" s="853"/>
      <c r="CEI118" s="853"/>
      <c r="CEJ118" s="964"/>
      <c r="CEK118" s="845"/>
      <c r="CEL118" s="853"/>
      <c r="CEM118" s="853"/>
      <c r="CEN118" s="964"/>
      <c r="CEO118" s="845"/>
      <c r="CEP118" s="853"/>
      <c r="CEQ118" s="853"/>
      <c r="CER118" s="964"/>
      <c r="CES118" s="845"/>
      <c r="CET118" s="853"/>
      <c r="CEU118" s="853"/>
      <c r="CEV118" s="964"/>
      <c r="CEW118" s="845"/>
      <c r="CEX118" s="853"/>
      <c r="CEY118" s="853"/>
      <c r="CEZ118" s="964"/>
      <c r="CFA118" s="845"/>
      <c r="CFB118" s="853"/>
      <c r="CFC118" s="853"/>
      <c r="CFD118" s="964"/>
      <c r="CFE118" s="845"/>
      <c r="CFF118" s="853"/>
      <c r="CFG118" s="853"/>
      <c r="CFH118" s="964"/>
      <c r="CFI118" s="845"/>
      <c r="CFJ118" s="853"/>
      <c r="CFK118" s="853"/>
      <c r="CFL118" s="964"/>
      <c r="CFM118" s="845"/>
      <c r="CFN118" s="853"/>
      <c r="CFO118" s="853"/>
      <c r="CFP118" s="964"/>
      <c r="CFQ118" s="845"/>
      <c r="CFR118" s="853"/>
      <c r="CFS118" s="853"/>
      <c r="CFT118" s="964"/>
      <c r="CFU118" s="845"/>
      <c r="CFV118" s="853"/>
      <c r="CFW118" s="853"/>
      <c r="CFX118" s="964"/>
      <c r="CFY118" s="845"/>
      <c r="CFZ118" s="853"/>
      <c r="CGA118" s="853"/>
      <c r="CGB118" s="964"/>
      <c r="CGC118" s="845"/>
      <c r="CGD118" s="853"/>
      <c r="CGE118" s="853"/>
      <c r="CGF118" s="964"/>
      <c r="CGG118" s="845"/>
      <c r="CGH118" s="853"/>
      <c r="CGI118" s="853"/>
      <c r="CGJ118" s="964"/>
      <c r="CGK118" s="845"/>
      <c r="CGL118" s="853"/>
      <c r="CGM118" s="853"/>
      <c r="CGN118" s="964"/>
      <c r="CGO118" s="845"/>
      <c r="CGP118" s="853"/>
      <c r="CGQ118" s="853"/>
      <c r="CGR118" s="964"/>
      <c r="CGS118" s="845"/>
      <c r="CGT118" s="853"/>
      <c r="CGU118" s="853"/>
      <c r="CGV118" s="964"/>
      <c r="CGW118" s="845"/>
      <c r="CGX118" s="853"/>
      <c r="CGY118" s="853"/>
      <c r="CGZ118" s="964"/>
      <c r="CHA118" s="845"/>
      <c r="CHB118" s="853"/>
      <c r="CHC118" s="853"/>
      <c r="CHD118" s="964"/>
      <c r="CHE118" s="845"/>
      <c r="CHF118" s="853"/>
      <c r="CHG118" s="853"/>
      <c r="CHH118" s="964"/>
      <c r="CHI118" s="845"/>
      <c r="CHJ118" s="853"/>
      <c r="CHK118" s="853"/>
      <c r="CHL118" s="964"/>
      <c r="CHM118" s="845"/>
      <c r="CHN118" s="853"/>
      <c r="CHO118" s="853"/>
      <c r="CHP118" s="964"/>
      <c r="CHQ118" s="845"/>
      <c r="CHR118" s="853"/>
      <c r="CHS118" s="853"/>
      <c r="CHT118" s="964"/>
      <c r="CHU118" s="845"/>
      <c r="CHV118" s="853"/>
      <c r="CHW118" s="853"/>
      <c r="CHX118" s="964"/>
      <c r="CHY118" s="845"/>
      <c r="CHZ118" s="853"/>
      <c r="CIA118" s="853"/>
      <c r="CIB118" s="964"/>
      <c r="CIC118" s="845"/>
      <c r="CID118" s="853"/>
      <c r="CIE118" s="853"/>
      <c r="CIF118" s="964"/>
      <c r="CIG118" s="845"/>
      <c r="CIH118" s="853"/>
      <c r="CII118" s="853"/>
      <c r="CIJ118" s="964"/>
      <c r="CIK118" s="845"/>
      <c r="CIL118" s="853"/>
      <c r="CIM118" s="853"/>
      <c r="CIN118" s="964"/>
      <c r="CIO118" s="845"/>
      <c r="CIP118" s="853"/>
      <c r="CIQ118" s="853"/>
      <c r="CIR118" s="964"/>
      <c r="CIS118" s="845"/>
      <c r="CIT118" s="853"/>
      <c r="CIU118" s="853"/>
      <c r="CIV118" s="964"/>
      <c r="CIW118" s="845"/>
      <c r="CIX118" s="853"/>
      <c r="CIY118" s="853"/>
      <c r="CIZ118" s="964"/>
      <c r="CJA118" s="845"/>
      <c r="CJB118" s="853"/>
      <c r="CJC118" s="853"/>
      <c r="CJD118" s="964"/>
      <c r="CJE118" s="845"/>
      <c r="CJF118" s="853"/>
      <c r="CJG118" s="853"/>
      <c r="CJH118" s="964"/>
      <c r="CJI118" s="845"/>
      <c r="CJJ118" s="853"/>
      <c r="CJK118" s="853"/>
      <c r="CJL118" s="964"/>
      <c r="CJM118" s="845"/>
      <c r="CJN118" s="853"/>
      <c r="CJO118" s="853"/>
      <c r="CJP118" s="964"/>
      <c r="CJQ118" s="845"/>
      <c r="CJR118" s="853"/>
      <c r="CJS118" s="853"/>
      <c r="CJT118" s="964"/>
      <c r="CJU118" s="845"/>
      <c r="CJV118" s="853"/>
      <c r="CJW118" s="853"/>
      <c r="CJX118" s="964"/>
      <c r="CJY118" s="845"/>
      <c r="CJZ118" s="853"/>
      <c r="CKA118" s="853"/>
      <c r="CKB118" s="964"/>
      <c r="CKC118" s="845"/>
      <c r="CKD118" s="853"/>
      <c r="CKE118" s="853"/>
      <c r="CKF118" s="964"/>
      <c r="CKG118" s="845"/>
      <c r="CKH118" s="853"/>
      <c r="CKI118" s="853"/>
      <c r="CKJ118" s="964"/>
      <c r="CKK118" s="845"/>
      <c r="CKL118" s="853"/>
      <c r="CKM118" s="853"/>
      <c r="CKN118" s="964"/>
      <c r="CKO118" s="845"/>
      <c r="CKP118" s="853"/>
      <c r="CKQ118" s="853"/>
      <c r="CKR118" s="964"/>
      <c r="CKS118" s="845"/>
      <c r="CKT118" s="853"/>
      <c r="CKU118" s="853"/>
      <c r="CKV118" s="964"/>
      <c r="CKW118" s="845"/>
      <c r="CKX118" s="853"/>
      <c r="CKY118" s="853"/>
      <c r="CKZ118" s="964"/>
      <c r="CLA118" s="845"/>
      <c r="CLB118" s="853"/>
      <c r="CLC118" s="853"/>
      <c r="CLD118" s="964"/>
      <c r="CLE118" s="845"/>
      <c r="CLF118" s="853"/>
      <c r="CLG118" s="853"/>
      <c r="CLH118" s="964"/>
      <c r="CLI118" s="845"/>
      <c r="CLJ118" s="853"/>
      <c r="CLK118" s="853"/>
      <c r="CLL118" s="964"/>
      <c r="CLM118" s="845"/>
      <c r="CLN118" s="853"/>
      <c r="CLO118" s="853"/>
      <c r="CLP118" s="964"/>
      <c r="CLQ118" s="845"/>
      <c r="CLR118" s="853"/>
      <c r="CLS118" s="853"/>
      <c r="CLT118" s="964"/>
      <c r="CLU118" s="845"/>
      <c r="CLV118" s="853"/>
      <c r="CLW118" s="853"/>
      <c r="CLX118" s="964"/>
      <c r="CLY118" s="845"/>
      <c r="CLZ118" s="853"/>
      <c r="CMA118" s="853"/>
      <c r="CMB118" s="964"/>
      <c r="CMC118" s="845"/>
      <c r="CMD118" s="853"/>
      <c r="CME118" s="853"/>
      <c r="CMF118" s="964"/>
      <c r="CMG118" s="845"/>
      <c r="CMH118" s="853"/>
      <c r="CMI118" s="853"/>
      <c r="CMJ118" s="964"/>
      <c r="CMK118" s="845"/>
      <c r="CML118" s="853"/>
      <c r="CMM118" s="853"/>
      <c r="CMN118" s="964"/>
      <c r="CMO118" s="845"/>
      <c r="CMP118" s="853"/>
      <c r="CMQ118" s="853"/>
      <c r="CMR118" s="964"/>
      <c r="CMS118" s="845"/>
      <c r="CMT118" s="853"/>
      <c r="CMU118" s="853"/>
      <c r="CMV118" s="964"/>
      <c r="CMW118" s="845"/>
      <c r="CMX118" s="853"/>
      <c r="CMY118" s="853"/>
      <c r="CMZ118" s="964"/>
      <c r="CNA118" s="845"/>
      <c r="CNB118" s="853"/>
      <c r="CNC118" s="853"/>
      <c r="CND118" s="964"/>
      <c r="CNE118" s="845"/>
      <c r="CNF118" s="853"/>
      <c r="CNG118" s="853"/>
      <c r="CNH118" s="964"/>
      <c r="CNI118" s="845"/>
      <c r="CNJ118" s="853"/>
      <c r="CNK118" s="853"/>
      <c r="CNL118" s="964"/>
      <c r="CNM118" s="845"/>
      <c r="CNN118" s="853"/>
      <c r="CNO118" s="853"/>
      <c r="CNP118" s="964"/>
      <c r="CNQ118" s="845"/>
      <c r="CNR118" s="853"/>
      <c r="CNS118" s="853"/>
      <c r="CNT118" s="964"/>
      <c r="CNU118" s="845"/>
      <c r="CNV118" s="853"/>
      <c r="CNW118" s="853"/>
      <c r="CNX118" s="964"/>
      <c r="CNY118" s="845"/>
      <c r="CNZ118" s="853"/>
      <c r="COA118" s="853"/>
      <c r="COB118" s="964"/>
      <c r="COC118" s="845"/>
      <c r="COD118" s="853"/>
      <c r="COE118" s="853"/>
      <c r="COF118" s="964"/>
      <c r="COG118" s="845"/>
      <c r="COH118" s="853"/>
      <c r="COI118" s="853"/>
      <c r="COJ118" s="964"/>
      <c r="COK118" s="845"/>
      <c r="COL118" s="853"/>
      <c r="COM118" s="853"/>
      <c r="CON118" s="964"/>
      <c r="COO118" s="845"/>
      <c r="COP118" s="853"/>
      <c r="COQ118" s="853"/>
      <c r="COR118" s="964"/>
      <c r="COS118" s="845"/>
      <c r="COT118" s="853"/>
      <c r="COU118" s="853"/>
      <c r="COV118" s="964"/>
      <c r="COW118" s="845"/>
      <c r="COX118" s="853"/>
      <c r="COY118" s="853"/>
      <c r="COZ118" s="964"/>
      <c r="CPA118" s="845"/>
      <c r="CPB118" s="853"/>
      <c r="CPC118" s="853"/>
      <c r="CPD118" s="964"/>
      <c r="CPE118" s="845"/>
      <c r="CPF118" s="853"/>
      <c r="CPG118" s="853"/>
      <c r="CPH118" s="964"/>
      <c r="CPI118" s="845"/>
      <c r="CPJ118" s="853"/>
      <c r="CPK118" s="853"/>
      <c r="CPL118" s="964"/>
      <c r="CPM118" s="845"/>
      <c r="CPN118" s="853"/>
      <c r="CPO118" s="853"/>
      <c r="CPP118" s="964"/>
      <c r="CPQ118" s="845"/>
      <c r="CPR118" s="853"/>
      <c r="CPS118" s="853"/>
      <c r="CPT118" s="964"/>
      <c r="CPU118" s="845"/>
      <c r="CPV118" s="853"/>
      <c r="CPW118" s="853"/>
      <c r="CPX118" s="964"/>
      <c r="CPY118" s="845"/>
      <c r="CPZ118" s="853"/>
      <c r="CQA118" s="853"/>
      <c r="CQB118" s="964"/>
      <c r="CQC118" s="845"/>
      <c r="CQD118" s="853"/>
      <c r="CQE118" s="853"/>
      <c r="CQF118" s="964"/>
      <c r="CQG118" s="845"/>
      <c r="CQH118" s="853"/>
      <c r="CQI118" s="853"/>
      <c r="CQJ118" s="964"/>
      <c r="CQK118" s="845"/>
      <c r="CQL118" s="853"/>
      <c r="CQM118" s="853"/>
      <c r="CQN118" s="964"/>
      <c r="CQO118" s="845"/>
      <c r="CQP118" s="853"/>
      <c r="CQQ118" s="853"/>
      <c r="CQR118" s="964"/>
      <c r="CQS118" s="845"/>
      <c r="CQT118" s="853"/>
      <c r="CQU118" s="853"/>
      <c r="CQV118" s="964"/>
      <c r="CQW118" s="845"/>
      <c r="CQX118" s="853"/>
      <c r="CQY118" s="853"/>
      <c r="CQZ118" s="964"/>
      <c r="CRA118" s="845"/>
      <c r="CRB118" s="853"/>
      <c r="CRC118" s="853"/>
      <c r="CRD118" s="964"/>
      <c r="CRE118" s="845"/>
      <c r="CRF118" s="853"/>
      <c r="CRG118" s="853"/>
      <c r="CRH118" s="964"/>
      <c r="CRI118" s="845"/>
      <c r="CRJ118" s="853"/>
      <c r="CRK118" s="853"/>
      <c r="CRL118" s="964"/>
      <c r="CRM118" s="845"/>
      <c r="CRN118" s="853"/>
      <c r="CRO118" s="853"/>
      <c r="CRP118" s="964"/>
      <c r="CRQ118" s="845"/>
      <c r="CRR118" s="853"/>
      <c r="CRS118" s="853"/>
      <c r="CRT118" s="964"/>
      <c r="CRU118" s="845"/>
      <c r="CRV118" s="853"/>
      <c r="CRW118" s="853"/>
      <c r="CRX118" s="964"/>
      <c r="CRY118" s="845"/>
      <c r="CRZ118" s="853"/>
      <c r="CSA118" s="853"/>
      <c r="CSB118" s="964"/>
      <c r="CSC118" s="845"/>
      <c r="CSD118" s="853"/>
      <c r="CSE118" s="853"/>
      <c r="CSF118" s="964"/>
      <c r="CSG118" s="845"/>
      <c r="CSH118" s="853"/>
      <c r="CSI118" s="853"/>
      <c r="CSJ118" s="964"/>
      <c r="CSK118" s="845"/>
      <c r="CSL118" s="853"/>
      <c r="CSM118" s="853"/>
      <c r="CSN118" s="964"/>
      <c r="CSO118" s="845"/>
      <c r="CSP118" s="853"/>
      <c r="CSQ118" s="853"/>
      <c r="CSR118" s="964"/>
      <c r="CSS118" s="845"/>
      <c r="CST118" s="853"/>
      <c r="CSU118" s="853"/>
      <c r="CSV118" s="964"/>
      <c r="CSW118" s="845"/>
      <c r="CSX118" s="853"/>
      <c r="CSY118" s="853"/>
      <c r="CSZ118" s="964"/>
      <c r="CTA118" s="845"/>
      <c r="CTB118" s="853"/>
      <c r="CTC118" s="853"/>
      <c r="CTD118" s="964"/>
      <c r="CTE118" s="845"/>
      <c r="CTF118" s="853"/>
      <c r="CTG118" s="853"/>
      <c r="CTH118" s="964"/>
      <c r="CTI118" s="845"/>
      <c r="CTJ118" s="853"/>
      <c r="CTK118" s="853"/>
      <c r="CTL118" s="964"/>
      <c r="CTM118" s="845"/>
      <c r="CTN118" s="853"/>
      <c r="CTO118" s="853"/>
      <c r="CTP118" s="964"/>
      <c r="CTQ118" s="845"/>
      <c r="CTR118" s="853"/>
      <c r="CTS118" s="853"/>
      <c r="CTT118" s="964"/>
      <c r="CTU118" s="845"/>
      <c r="CTV118" s="853"/>
      <c r="CTW118" s="853"/>
      <c r="CTX118" s="964"/>
      <c r="CTY118" s="845"/>
      <c r="CTZ118" s="853"/>
      <c r="CUA118" s="853"/>
      <c r="CUB118" s="964"/>
      <c r="CUC118" s="845"/>
      <c r="CUD118" s="853"/>
      <c r="CUE118" s="853"/>
      <c r="CUF118" s="964"/>
      <c r="CUG118" s="845"/>
      <c r="CUH118" s="853"/>
      <c r="CUI118" s="853"/>
      <c r="CUJ118" s="964"/>
      <c r="CUK118" s="845"/>
      <c r="CUL118" s="853"/>
      <c r="CUM118" s="853"/>
      <c r="CUN118" s="964"/>
      <c r="CUO118" s="845"/>
      <c r="CUP118" s="853"/>
      <c r="CUQ118" s="853"/>
      <c r="CUR118" s="964"/>
      <c r="CUS118" s="845"/>
      <c r="CUT118" s="853"/>
      <c r="CUU118" s="853"/>
      <c r="CUV118" s="964"/>
      <c r="CUW118" s="845"/>
      <c r="CUX118" s="853"/>
      <c r="CUY118" s="853"/>
      <c r="CUZ118" s="964"/>
      <c r="CVA118" s="845"/>
      <c r="CVB118" s="853"/>
      <c r="CVC118" s="853"/>
      <c r="CVD118" s="964"/>
      <c r="CVE118" s="845"/>
      <c r="CVF118" s="853"/>
      <c r="CVG118" s="853"/>
      <c r="CVH118" s="964"/>
      <c r="CVI118" s="845"/>
      <c r="CVJ118" s="853"/>
      <c r="CVK118" s="853"/>
      <c r="CVL118" s="964"/>
      <c r="CVM118" s="845"/>
      <c r="CVN118" s="853"/>
      <c r="CVO118" s="853"/>
      <c r="CVP118" s="964"/>
      <c r="CVQ118" s="845"/>
      <c r="CVR118" s="853"/>
      <c r="CVS118" s="853"/>
      <c r="CVT118" s="964"/>
      <c r="CVU118" s="845"/>
      <c r="CVV118" s="853"/>
      <c r="CVW118" s="853"/>
      <c r="CVX118" s="964"/>
      <c r="CVY118" s="845"/>
      <c r="CVZ118" s="853"/>
      <c r="CWA118" s="853"/>
      <c r="CWB118" s="964"/>
      <c r="CWC118" s="845"/>
      <c r="CWD118" s="853"/>
      <c r="CWE118" s="853"/>
      <c r="CWF118" s="964"/>
      <c r="CWG118" s="845"/>
      <c r="CWH118" s="853"/>
      <c r="CWI118" s="853"/>
      <c r="CWJ118" s="964"/>
      <c r="CWK118" s="845"/>
      <c r="CWL118" s="853"/>
      <c r="CWM118" s="853"/>
      <c r="CWN118" s="964"/>
      <c r="CWO118" s="845"/>
      <c r="CWP118" s="853"/>
      <c r="CWQ118" s="853"/>
      <c r="CWR118" s="964"/>
      <c r="CWS118" s="845"/>
      <c r="CWT118" s="853"/>
      <c r="CWU118" s="853"/>
      <c r="CWV118" s="964"/>
      <c r="CWW118" s="845"/>
      <c r="CWX118" s="853"/>
      <c r="CWY118" s="853"/>
      <c r="CWZ118" s="964"/>
      <c r="CXA118" s="845"/>
      <c r="CXB118" s="853"/>
      <c r="CXC118" s="853"/>
      <c r="CXD118" s="964"/>
      <c r="CXE118" s="845"/>
      <c r="CXF118" s="853"/>
      <c r="CXG118" s="853"/>
      <c r="CXH118" s="964"/>
      <c r="CXI118" s="845"/>
      <c r="CXJ118" s="853"/>
      <c r="CXK118" s="853"/>
      <c r="CXL118" s="964"/>
      <c r="CXM118" s="845"/>
      <c r="CXN118" s="853"/>
      <c r="CXO118" s="853"/>
      <c r="CXP118" s="964"/>
      <c r="CXQ118" s="845"/>
      <c r="CXR118" s="853"/>
      <c r="CXS118" s="853"/>
      <c r="CXT118" s="964"/>
      <c r="CXU118" s="845"/>
      <c r="CXV118" s="853"/>
      <c r="CXW118" s="853"/>
      <c r="CXX118" s="964"/>
      <c r="CXY118" s="845"/>
      <c r="CXZ118" s="853"/>
      <c r="CYA118" s="853"/>
      <c r="CYB118" s="964"/>
      <c r="CYC118" s="845"/>
      <c r="CYD118" s="853"/>
      <c r="CYE118" s="853"/>
      <c r="CYF118" s="964"/>
      <c r="CYG118" s="845"/>
      <c r="CYH118" s="853"/>
      <c r="CYI118" s="853"/>
      <c r="CYJ118" s="964"/>
      <c r="CYK118" s="845"/>
      <c r="CYL118" s="853"/>
      <c r="CYM118" s="853"/>
      <c r="CYN118" s="964"/>
      <c r="CYO118" s="845"/>
      <c r="CYP118" s="853"/>
      <c r="CYQ118" s="853"/>
      <c r="CYR118" s="964"/>
      <c r="CYS118" s="845"/>
      <c r="CYT118" s="853"/>
      <c r="CYU118" s="853"/>
      <c r="CYV118" s="964"/>
      <c r="CYW118" s="845"/>
      <c r="CYX118" s="853"/>
      <c r="CYY118" s="853"/>
      <c r="CYZ118" s="964"/>
      <c r="CZA118" s="845"/>
      <c r="CZB118" s="853"/>
      <c r="CZC118" s="853"/>
      <c r="CZD118" s="964"/>
      <c r="CZE118" s="845"/>
      <c r="CZF118" s="853"/>
      <c r="CZG118" s="853"/>
      <c r="CZH118" s="964"/>
      <c r="CZI118" s="845"/>
      <c r="CZJ118" s="853"/>
      <c r="CZK118" s="853"/>
      <c r="CZL118" s="964"/>
      <c r="CZM118" s="845"/>
      <c r="CZN118" s="853"/>
      <c r="CZO118" s="853"/>
      <c r="CZP118" s="964"/>
      <c r="CZQ118" s="845"/>
      <c r="CZR118" s="853"/>
      <c r="CZS118" s="853"/>
      <c r="CZT118" s="964"/>
      <c r="CZU118" s="845"/>
      <c r="CZV118" s="853"/>
      <c r="CZW118" s="853"/>
      <c r="CZX118" s="964"/>
      <c r="CZY118" s="845"/>
      <c r="CZZ118" s="853"/>
      <c r="DAA118" s="853"/>
      <c r="DAB118" s="964"/>
      <c r="DAC118" s="845"/>
      <c r="DAD118" s="853"/>
      <c r="DAE118" s="853"/>
      <c r="DAF118" s="964"/>
      <c r="DAG118" s="845"/>
      <c r="DAH118" s="853"/>
      <c r="DAI118" s="853"/>
      <c r="DAJ118" s="964"/>
      <c r="DAK118" s="845"/>
      <c r="DAL118" s="853"/>
      <c r="DAM118" s="853"/>
      <c r="DAN118" s="964"/>
      <c r="DAO118" s="845"/>
      <c r="DAP118" s="853"/>
      <c r="DAQ118" s="853"/>
      <c r="DAR118" s="964"/>
      <c r="DAS118" s="845"/>
      <c r="DAT118" s="853"/>
      <c r="DAU118" s="853"/>
      <c r="DAV118" s="964"/>
      <c r="DAW118" s="845"/>
      <c r="DAX118" s="853"/>
      <c r="DAY118" s="853"/>
      <c r="DAZ118" s="964"/>
      <c r="DBA118" s="845"/>
      <c r="DBB118" s="853"/>
      <c r="DBC118" s="853"/>
      <c r="DBD118" s="964"/>
      <c r="DBE118" s="845"/>
      <c r="DBF118" s="853"/>
      <c r="DBG118" s="853"/>
      <c r="DBH118" s="964"/>
      <c r="DBI118" s="845"/>
      <c r="DBJ118" s="853"/>
      <c r="DBK118" s="853"/>
      <c r="DBL118" s="964"/>
      <c r="DBM118" s="845"/>
      <c r="DBN118" s="853"/>
      <c r="DBO118" s="853"/>
      <c r="DBP118" s="964"/>
      <c r="DBQ118" s="845"/>
      <c r="DBR118" s="853"/>
      <c r="DBS118" s="853"/>
      <c r="DBT118" s="964"/>
      <c r="DBU118" s="845"/>
      <c r="DBV118" s="853"/>
      <c r="DBW118" s="853"/>
      <c r="DBX118" s="964"/>
      <c r="DBY118" s="845"/>
      <c r="DBZ118" s="853"/>
      <c r="DCA118" s="853"/>
      <c r="DCB118" s="964"/>
      <c r="DCC118" s="845"/>
      <c r="DCD118" s="853"/>
      <c r="DCE118" s="853"/>
      <c r="DCF118" s="964"/>
      <c r="DCG118" s="845"/>
      <c r="DCH118" s="853"/>
      <c r="DCI118" s="853"/>
      <c r="DCJ118" s="964"/>
      <c r="DCK118" s="845"/>
      <c r="DCL118" s="853"/>
      <c r="DCM118" s="853"/>
      <c r="DCN118" s="964"/>
      <c r="DCO118" s="845"/>
      <c r="DCP118" s="853"/>
      <c r="DCQ118" s="853"/>
      <c r="DCR118" s="964"/>
      <c r="DCS118" s="845"/>
      <c r="DCT118" s="853"/>
      <c r="DCU118" s="853"/>
      <c r="DCV118" s="964"/>
      <c r="DCW118" s="845"/>
      <c r="DCX118" s="853"/>
      <c r="DCY118" s="853"/>
      <c r="DCZ118" s="964"/>
      <c r="DDA118" s="845"/>
      <c r="DDB118" s="853"/>
      <c r="DDC118" s="853"/>
      <c r="DDD118" s="964"/>
      <c r="DDE118" s="845"/>
      <c r="DDF118" s="853"/>
      <c r="DDG118" s="853"/>
      <c r="DDH118" s="964"/>
      <c r="DDI118" s="845"/>
      <c r="DDJ118" s="853"/>
      <c r="DDK118" s="853"/>
      <c r="DDL118" s="964"/>
      <c r="DDM118" s="845"/>
      <c r="DDN118" s="853"/>
      <c r="DDO118" s="853"/>
      <c r="DDP118" s="964"/>
      <c r="DDQ118" s="845"/>
      <c r="DDR118" s="853"/>
      <c r="DDS118" s="853"/>
      <c r="DDT118" s="964"/>
      <c r="DDU118" s="845"/>
      <c r="DDV118" s="853"/>
      <c r="DDW118" s="853"/>
      <c r="DDX118" s="964"/>
      <c r="DDY118" s="845"/>
      <c r="DDZ118" s="853"/>
      <c r="DEA118" s="853"/>
      <c r="DEB118" s="964"/>
      <c r="DEC118" s="845"/>
      <c r="DED118" s="853"/>
      <c r="DEE118" s="853"/>
      <c r="DEF118" s="964"/>
      <c r="DEG118" s="845"/>
      <c r="DEH118" s="853"/>
      <c r="DEI118" s="853"/>
      <c r="DEJ118" s="964"/>
      <c r="DEK118" s="845"/>
      <c r="DEL118" s="853"/>
      <c r="DEM118" s="853"/>
      <c r="DEN118" s="964"/>
      <c r="DEO118" s="845"/>
      <c r="DEP118" s="853"/>
      <c r="DEQ118" s="853"/>
      <c r="DER118" s="964"/>
      <c r="DES118" s="845"/>
      <c r="DET118" s="853"/>
      <c r="DEU118" s="853"/>
      <c r="DEV118" s="964"/>
      <c r="DEW118" s="845"/>
      <c r="DEX118" s="853"/>
      <c r="DEY118" s="853"/>
      <c r="DEZ118" s="964"/>
      <c r="DFA118" s="845"/>
      <c r="DFB118" s="853"/>
      <c r="DFC118" s="853"/>
      <c r="DFD118" s="964"/>
      <c r="DFE118" s="845"/>
      <c r="DFF118" s="853"/>
      <c r="DFG118" s="853"/>
      <c r="DFH118" s="964"/>
      <c r="DFI118" s="845"/>
      <c r="DFJ118" s="853"/>
      <c r="DFK118" s="853"/>
      <c r="DFL118" s="964"/>
      <c r="DFM118" s="845"/>
      <c r="DFN118" s="853"/>
      <c r="DFO118" s="853"/>
      <c r="DFP118" s="964"/>
      <c r="DFQ118" s="845"/>
      <c r="DFR118" s="853"/>
      <c r="DFS118" s="853"/>
      <c r="DFT118" s="964"/>
      <c r="DFU118" s="845"/>
      <c r="DFV118" s="853"/>
      <c r="DFW118" s="853"/>
      <c r="DFX118" s="964"/>
      <c r="DFY118" s="845"/>
      <c r="DFZ118" s="853"/>
      <c r="DGA118" s="853"/>
      <c r="DGB118" s="964"/>
      <c r="DGC118" s="845"/>
      <c r="DGD118" s="853"/>
      <c r="DGE118" s="853"/>
      <c r="DGF118" s="964"/>
      <c r="DGG118" s="845"/>
      <c r="DGH118" s="853"/>
      <c r="DGI118" s="853"/>
      <c r="DGJ118" s="964"/>
      <c r="DGK118" s="845"/>
      <c r="DGL118" s="853"/>
      <c r="DGM118" s="853"/>
      <c r="DGN118" s="964"/>
      <c r="DGO118" s="845"/>
      <c r="DGP118" s="853"/>
      <c r="DGQ118" s="853"/>
      <c r="DGR118" s="964"/>
      <c r="DGS118" s="845"/>
      <c r="DGT118" s="853"/>
      <c r="DGU118" s="853"/>
      <c r="DGV118" s="964"/>
      <c r="DGW118" s="845"/>
      <c r="DGX118" s="853"/>
      <c r="DGY118" s="853"/>
      <c r="DGZ118" s="964"/>
      <c r="DHA118" s="845"/>
      <c r="DHB118" s="853"/>
      <c r="DHC118" s="853"/>
      <c r="DHD118" s="964"/>
      <c r="DHE118" s="845"/>
      <c r="DHF118" s="853"/>
      <c r="DHG118" s="853"/>
      <c r="DHH118" s="964"/>
      <c r="DHI118" s="845"/>
      <c r="DHJ118" s="853"/>
      <c r="DHK118" s="853"/>
      <c r="DHL118" s="964"/>
      <c r="DHM118" s="845"/>
      <c r="DHN118" s="853"/>
      <c r="DHO118" s="853"/>
      <c r="DHP118" s="964"/>
      <c r="DHQ118" s="845"/>
      <c r="DHR118" s="853"/>
      <c r="DHS118" s="853"/>
      <c r="DHT118" s="964"/>
      <c r="DHU118" s="845"/>
      <c r="DHV118" s="853"/>
      <c r="DHW118" s="853"/>
      <c r="DHX118" s="964"/>
      <c r="DHY118" s="845"/>
      <c r="DHZ118" s="853"/>
      <c r="DIA118" s="853"/>
      <c r="DIB118" s="964"/>
      <c r="DIC118" s="845"/>
      <c r="DID118" s="853"/>
      <c r="DIE118" s="853"/>
      <c r="DIF118" s="964"/>
      <c r="DIG118" s="845"/>
      <c r="DIH118" s="853"/>
      <c r="DII118" s="853"/>
      <c r="DIJ118" s="964"/>
      <c r="DIK118" s="845"/>
      <c r="DIL118" s="853"/>
      <c r="DIM118" s="853"/>
      <c r="DIN118" s="964"/>
      <c r="DIO118" s="845"/>
      <c r="DIP118" s="853"/>
      <c r="DIQ118" s="853"/>
      <c r="DIR118" s="964"/>
      <c r="DIS118" s="845"/>
      <c r="DIT118" s="853"/>
      <c r="DIU118" s="853"/>
      <c r="DIV118" s="964"/>
      <c r="DIW118" s="845"/>
      <c r="DIX118" s="853"/>
      <c r="DIY118" s="853"/>
      <c r="DIZ118" s="964"/>
      <c r="DJA118" s="845"/>
      <c r="DJB118" s="853"/>
      <c r="DJC118" s="853"/>
      <c r="DJD118" s="964"/>
      <c r="DJE118" s="845"/>
      <c r="DJF118" s="853"/>
      <c r="DJG118" s="853"/>
      <c r="DJH118" s="964"/>
      <c r="DJI118" s="845"/>
      <c r="DJJ118" s="853"/>
      <c r="DJK118" s="853"/>
      <c r="DJL118" s="964"/>
      <c r="DJM118" s="845"/>
      <c r="DJN118" s="853"/>
      <c r="DJO118" s="853"/>
      <c r="DJP118" s="964"/>
      <c r="DJQ118" s="845"/>
      <c r="DJR118" s="853"/>
      <c r="DJS118" s="853"/>
      <c r="DJT118" s="964"/>
      <c r="DJU118" s="845"/>
      <c r="DJV118" s="853"/>
      <c r="DJW118" s="853"/>
      <c r="DJX118" s="964"/>
      <c r="DJY118" s="845"/>
      <c r="DJZ118" s="853"/>
      <c r="DKA118" s="853"/>
      <c r="DKB118" s="964"/>
      <c r="DKC118" s="845"/>
      <c r="DKD118" s="853"/>
      <c r="DKE118" s="853"/>
      <c r="DKF118" s="964"/>
      <c r="DKG118" s="845"/>
      <c r="DKH118" s="853"/>
      <c r="DKI118" s="853"/>
      <c r="DKJ118" s="964"/>
      <c r="DKK118" s="845"/>
      <c r="DKL118" s="853"/>
      <c r="DKM118" s="853"/>
      <c r="DKN118" s="964"/>
      <c r="DKO118" s="845"/>
      <c r="DKP118" s="853"/>
      <c r="DKQ118" s="853"/>
      <c r="DKR118" s="964"/>
      <c r="DKS118" s="845"/>
      <c r="DKT118" s="853"/>
      <c r="DKU118" s="853"/>
      <c r="DKV118" s="964"/>
      <c r="DKW118" s="845"/>
      <c r="DKX118" s="853"/>
      <c r="DKY118" s="853"/>
      <c r="DKZ118" s="964"/>
      <c r="DLA118" s="845"/>
      <c r="DLB118" s="853"/>
      <c r="DLC118" s="853"/>
      <c r="DLD118" s="964"/>
      <c r="DLE118" s="845"/>
      <c r="DLF118" s="853"/>
      <c r="DLG118" s="853"/>
      <c r="DLH118" s="964"/>
      <c r="DLI118" s="845"/>
      <c r="DLJ118" s="853"/>
      <c r="DLK118" s="853"/>
      <c r="DLL118" s="964"/>
      <c r="DLM118" s="845"/>
      <c r="DLN118" s="853"/>
      <c r="DLO118" s="853"/>
      <c r="DLP118" s="964"/>
      <c r="DLQ118" s="845"/>
      <c r="DLR118" s="853"/>
      <c r="DLS118" s="853"/>
      <c r="DLT118" s="964"/>
      <c r="DLU118" s="845"/>
      <c r="DLV118" s="853"/>
      <c r="DLW118" s="853"/>
      <c r="DLX118" s="964"/>
      <c r="DLY118" s="845"/>
      <c r="DLZ118" s="853"/>
      <c r="DMA118" s="853"/>
      <c r="DMB118" s="964"/>
      <c r="DMC118" s="845"/>
      <c r="DMD118" s="853"/>
      <c r="DME118" s="853"/>
      <c r="DMF118" s="964"/>
      <c r="DMG118" s="845"/>
      <c r="DMH118" s="853"/>
      <c r="DMI118" s="853"/>
      <c r="DMJ118" s="964"/>
      <c r="DMK118" s="845"/>
      <c r="DML118" s="853"/>
      <c r="DMM118" s="853"/>
      <c r="DMN118" s="964"/>
      <c r="DMO118" s="845"/>
      <c r="DMP118" s="853"/>
      <c r="DMQ118" s="853"/>
      <c r="DMR118" s="964"/>
      <c r="DMS118" s="845"/>
      <c r="DMT118" s="853"/>
      <c r="DMU118" s="853"/>
      <c r="DMV118" s="964"/>
      <c r="DMW118" s="845"/>
      <c r="DMX118" s="853"/>
      <c r="DMY118" s="853"/>
      <c r="DMZ118" s="964"/>
      <c r="DNA118" s="845"/>
      <c r="DNB118" s="853"/>
      <c r="DNC118" s="853"/>
      <c r="DND118" s="964"/>
      <c r="DNE118" s="845"/>
      <c r="DNF118" s="853"/>
      <c r="DNG118" s="853"/>
      <c r="DNH118" s="964"/>
      <c r="DNI118" s="845"/>
      <c r="DNJ118" s="853"/>
      <c r="DNK118" s="853"/>
      <c r="DNL118" s="964"/>
      <c r="DNM118" s="845"/>
      <c r="DNN118" s="853"/>
      <c r="DNO118" s="853"/>
      <c r="DNP118" s="964"/>
      <c r="DNQ118" s="845"/>
      <c r="DNR118" s="853"/>
      <c r="DNS118" s="853"/>
      <c r="DNT118" s="964"/>
      <c r="DNU118" s="845"/>
      <c r="DNV118" s="853"/>
      <c r="DNW118" s="853"/>
      <c r="DNX118" s="964"/>
      <c r="DNY118" s="845"/>
      <c r="DNZ118" s="853"/>
      <c r="DOA118" s="853"/>
      <c r="DOB118" s="964"/>
      <c r="DOC118" s="845"/>
      <c r="DOD118" s="853"/>
      <c r="DOE118" s="853"/>
      <c r="DOF118" s="964"/>
      <c r="DOG118" s="845"/>
      <c r="DOH118" s="853"/>
      <c r="DOI118" s="853"/>
      <c r="DOJ118" s="964"/>
      <c r="DOK118" s="845"/>
      <c r="DOL118" s="853"/>
      <c r="DOM118" s="853"/>
      <c r="DON118" s="964"/>
      <c r="DOO118" s="845"/>
      <c r="DOP118" s="853"/>
      <c r="DOQ118" s="853"/>
      <c r="DOR118" s="964"/>
      <c r="DOS118" s="845"/>
      <c r="DOT118" s="853"/>
      <c r="DOU118" s="853"/>
      <c r="DOV118" s="964"/>
      <c r="DOW118" s="845"/>
      <c r="DOX118" s="853"/>
      <c r="DOY118" s="853"/>
      <c r="DOZ118" s="964"/>
      <c r="DPA118" s="845"/>
      <c r="DPB118" s="853"/>
      <c r="DPC118" s="853"/>
      <c r="DPD118" s="964"/>
      <c r="DPE118" s="845"/>
      <c r="DPF118" s="853"/>
      <c r="DPG118" s="853"/>
      <c r="DPH118" s="964"/>
      <c r="DPI118" s="845"/>
      <c r="DPJ118" s="853"/>
      <c r="DPK118" s="853"/>
      <c r="DPL118" s="964"/>
      <c r="DPM118" s="845"/>
      <c r="DPN118" s="853"/>
      <c r="DPO118" s="853"/>
      <c r="DPP118" s="964"/>
      <c r="DPQ118" s="845"/>
      <c r="DPR118" s="853"/>
      <c r="DPS118" s="853"/>
      <c r="DPT118" s="964"/>
      <c r="DPU118" s="845"/>
      <c r="DPV118" s="853"/>
      <c r="DPW118" s="853"/>
      <c r="DPX118" s="964"/>
      <c r="DPY118" s="845"/>
      <c r="DPZ118" s="853"/>
      <c r="DQA118" s="853"/>
      <c r="DQB118" s="964"/>
      <c r="DQC118" s="845"/>
      <c r="DQD118" s="853"/>
      <c r="DQE118" s="853"/>
      <c r="DQF118" s="964"/>
      <c r="DQG118" s="845"/>
      <c r="DQH118" s="853"/>
      <c r="DQI118" s="853"/>
      <c r="DQJ118" s="964"/>
      <c r="DQK118" s="845"/>
      <c r="DQL118" s="853"/>
      <c r="DQM118" s="853"/>
      <c r="DQN118" s="964"/>
      <c r="DQO118" s="845"/>
      <c r="DQP118" s="853"/>
      <c r="DQQ118" s="853"/>
      <c r="DQR118" s="964"/>
      <c r="DQS118" s="845"/>
      <c r="DQT118" s="853"/>
      <c r="DQU118" s="853"/>
      <c r="DQV118" s="964"/>
      <c r="DQW118" s="845"/>
      <c r="DQX118" s="853"/>
      <c r="DQY118" s="853"/>
      <c r="DQZ118" s="964"/>
      <c r="DRA118" s="845"/>
      <c r="DRB118" s="853"/>
      <c r="DRC118" s="853"/>
      <c r="DRD118" s="964"/>
      <c r="DRE118" s="845"/>
      <c r="DRF118" s="853"/>
      <c r="DRG118" s="853"/>
      <c r="DRH118" s="964"/>
      <c r="DRI118" s="845"/>
      <c r="DRJ118" s="853"/>
      <c r="DRK118" s="853"/>
      <c r="DRL118" s="964"/>
      <c r="DRM118" s="845"/>
      <c r="DRN118" s="853"/>
      <c r="DRO118" s="853"/>
      <c r="DRP118" s="964"/>
      <c r="DRQ118" s="845"/>
      <c r="DRR118" s="853"/>
      <c r="DRS118" s="853"/>
      <c r="DRT118" s="964"/>
      <c r="DRU118" s="845"/>
      <c r="DRV118" s="853"/>
      <c r="DRW118" s="853"/>
      <c r="DRX118" s="964"/>
      <c r="DRY118" s="845"/>
      <c r="DRZ118" s="853"/>
      <c r="DSA118" s="853"/>
      <c r="DSB118" s="964"/>
      <c r="DSC118" s="845"/>
      <c r="DSD118" s="853"/>
      <c r="DSE118" s="853"/>
      <c r="DSF118" s="964"/>
      <c r="DSG118" s="845"/>
      <c r="DSH118" s="853"/>
      <c r="DSI118" s="853"/>
      <c r="DSJ118" s="964"/>
      <c r="DSK118" s="845"/>
      <c r="DSL118" s="853"/>
      <c r="DSM118" s="853"/>
      <c r="DSN118" s="964"/>
      <c r="DSO118" s="845"/>
      <c r="DSP118" s="853"/>
      <c r="DSQ118" s="853"/>
      <c r="DSR118" s="964"/>
      <c r="DSS118" s="845"/>
      <c r="DST118" s="853"/>
      <c r="DSU118" s="853"/>
      <c r="DSV118" s="964"/>
      <c r="DSW118" s="845"/>
      <c r="DSX118" s="853"/>
      <c r="DSY118" s="853"/>
      <c r="DSZ118" s="964"/>
      <c r="DTA118" s="845"/>
      <c r="DTB118" s="853"/>
      <c r="DTC118" s="853"/>
      <c r="DTD118" s="964"/>
      <c r="DTE118" s="845"/>
      <c r="DTF118" s="853"/>
      <c r="DTG118" s="853"/>
      <c r="DTH118" s="964"/>
      <c r="DTI118" s="845"/>
      <c r="DTJ118" s="853"/>
      <c r="DTK118" s="853"/>
      <c r="DTL118" s="964"/>
      <c r="DTM118" s="845"/>
      <c r="DTN118" s="853"/>
      <c r="DTO118" s="853"/>
      <c r="DTP118" s="964"/>
      <c r="DTQ118" s="845"/>
      <c r="DTR118" s="853"/>
      <c r="DTS118" s="853"/>
      <c r="DTT118" s="964"/>
      <c r="DTU118" s="845"/>
      <c r="DTV118" s="853"/>
      <c r="DTW118" s="853"/>
      <c r="DTX118" s="964"/>
      <c r="DTY118" s="845"/>
      <c r="DTZ118" s="853"/>
      <c r="DUA118" s="853"/>
      <c r="DUB118" s="964"/>
      <c r="DUC118" s="845"/>
      <c r="DUD118" s="853"/>
      <c r="DUE118" s="853"/>
      <c r="DUF118" s="964"/>
      <c r="DUG118" s="845"/>
      <c r="DUH118" s="853"/>
      <c r="DUI118" s="853"/>
      <c r="DUJ118" s="964"/>
      <c r="DUK118" s="845"/>
      <c r="DUL118" s="853"/>
      <c r="DUM118" s="853"/>
      <c r="DUN118" s="964"/>
      <c r="DUO118" s="845"/>
      <c r="DUP118" s="853"/>
      <c r="DUQ118" s="853"/>
      <c r="DUR118" s="964"/>
      <c r="DUS118" s="845"/>
      <c r="DUT118" s="853"/>
      <c r="DUU118" s="853"/>
      <c r="DUV118" s="964"/>
      <c r="DUW118" s="845"/>
      <c r="DUX118" s="853"/>
      <c r="DUY118" s="853"/>
      <c r="DUZ118" s="964"/>
      <c r="DVA118" s="845"/>
      <c r="DVB118" s="853"/>
      <c r="DVC118" s="853"/>
      <c r="DVD118" s="964"/>
      <c r="DVE118" s="845"/>
      <c r="DVF118" s="853"/>
      <c r="DVG118" s="853"/>
      <c r="DVH118" s="964"/>
      <c r="DVI118" s="845"/>
      <c r="DVJ118" s="853"/>
      <c r="DVK118" s="853"/>
      <c r="DVL118" s="964"/>
      <c r="DVM118" s="845"/>
      <c r="DVN118" s="853"/>
      <c r="DVO118" s="853"/>
      <c r="DVP118" s="964"/>
      <c r="DVQ118" s="845"/>
      <c r="DVR118" s="853"/>
      <c r="DVS118" s="853"/>
      <c r="DVT118" s="964"/>
      <c r="DVU118" s="845"/>
      <c r="DVV118" s="853"/>
      <c r="DVW118" s="853"/>
      <c r="DVX118" s="964"/>
      <c r="DVY118" s="845"/>
      <c r="DVZ118" s="853"/>
      <c r="DWA118" s="853"/>
      <c r="DWB118" s="964"/>
      <c r="DWC118" s="845"/>
      <c r="DWD118" s="853"/>
      <c r="DWE118" s="853"/>
      <c r="DWF118" s="964"/>
      <c r="DWG118" s="845"/>
      <c r="DWH118" s="853"/>
      <c r="DWI118" s="853"/>
      <c r="DWJ118" s="964"/>
      <c r="DWK118" s="845"/>
      <c r="DWL118" s="853"/>
      <c r="DWM118" s="853"/>
      <c r="DWN118" s="964"/>
      <c r="DWO118" s="845"/>
      <c r="DWP118" s="853"/>
      <c r="DWQ118" s="853"/>
      <c r="DWR118" s="964"/>
      <c r="DWS118" s="845"/>
      <c r="DWT118" s="853"/>
      <c r="DWU118" s="853"/>
      <c r="DWV118" s="964"/>
      <c r="DWW118" s="845"/>
      <c r="DWX118" s="853"/>
      <c r="DWY118" s="853"/>
      <c r="DWZ118" s="964"/>
      <c r="DXA118" s="845"/>
      <c r="DXB118" s="853"/>
      <c r="DXC118" s="853"/>
      <c r="DXD118" s="964"/>
      <c r="DXE118" s="845"/>
      <c r="DXF118" s="853"/>
      <c r="DXG118" s="853"/>
      <c r="DXH118" s="964"/>
      <c r="DXI118" s="845"/>
      <c r="DXJ118" s="853"/>
      <c r="DXK118" s="853"/>
      <c r="DXL118" s="964"/>
      <c r="DXM118" s="845"/>
      <c r="DXN118" s="853"/>
      <c r="DXO118" s="853"/>
      <c r="DXP118" s="964"/>
      <c r="DXQ118" s="845"/>
      <c r="DXR118" s="853"/>
      <c r="DXS118" s="853"/>
      <c r="DXT118" s="964"/>
      <c r="DXU118" s="845"/>
      <c r="DXV118" s="853"/>
      <c r="DXW118" s="853"/>
      <c r="DXX118" s="964"/>
      <c r="DXY118" s="845"/>
      <c r="DXZ118" s="853"/>
      <c r="DYA118" s="853"/>
      <c r="DYB118" s="964"/>
      <c r="DYC118" s="845"/>
      <c r="DYD118" s="853"/>
      <c r="DYE118" s="853"/>
      <c r="DYF118" s="964"/>
      <c r="DYG118" s="845"/>
      <c r="DYH118" s="853"/>
      <c r="DYI118" s="853"/>
      <c r="DYJ118" s="964"/>
      <c r="DYK118" s="845"/>
      <c r="DYL118" s="853"/>
      <c r="DYM118" s="853"/>
      <c r="DYN118" s="964"/>
      <c r="DYO118" s="845"/>
      <c r="DYP118" s="853"/>
      <c r="DYQ118" s="853"/>
      <c r="DYR118" s="964"/>
      <c r="DYS118" s="845"/>
      <c r="DYT118" s="853"/>
      <c r="DYU118" s="853"/>
      <c r="DYV118" s="964"/>
      <c r="DYW118" s="845"/>
      <c r="DYX118" s="853"/>
      <c r="DYY118" s="853"/>
      <c r="DYZ118" s="964"/>
      <c r="DZA118" s="845"/>
      <c r="DZB118" s="853"/>
      <c r="DZC118" s="853"/>
      <c r="DZD118" s="964"/>
      <c r="DZE118" s="845"/>
      <c r="DZF118" s="853"/>
      <c r="DZG118" s="853"/>
      <c r="DZH118" s="964"/>
      <c r="DZI118" s="845"/>
      <c r="DZJ118" s="853"/>
      <c r="DZK118" s="853"/>
      <c r="DZL118" s="964"/>
      <c r="DZM118" s="845"/>
      <c r="DZN118" s="853"/>
      <c r="DZO118" s="853"/>
      <c r="DZP118" s="964"/>
      <c r="DZQ118" s="845"/>
      <c r="DZR118" s="853"/>
      <c r="DZS118" s="853"/>
      <c r="DZT118" s="964"/>
      <c r="DZU118" s="845"/>
      <c r="DZV118" s="853"/>
      <c r="DZW118" s="853"/>
      <c r="DZX118" s="964"/>
      <c r="DZY118" s="845"/>
      <c r="DZZ118" s="853"/>
      <c r="EAA118" s="853"/>
      <c r="EAB118" s="964"/>
      <c r="EAC118" s="845"/>
      <c r="EAD118" s="853"/>
      <c r="EAE118" s="853"/>
      <c r="EAF118" s="964"/>
      <c r="EAG118" s="845"/>
      <c r="EAH118" s="853"/>
      <c r="EAI118" s="853"/>
      <c r="EAJ118" s="964"/>
      <c r="EAK118" s="845"/>
      <c r="EAL118" s="853"/>
      <c r="EAM118" s="853"/>
      <c r="EAN118" s="964"/>
      <c r="EAO118" s="845"/>
      <c r="EAP118" s="853"/>
      <c r="EAQ118" s="853"/>
      <c r="EAR118" s="964"/>
      <c r="EAS118" s="845"/>
      <c r="EAT118" s="853"/>
      <c r="EAU118" s="853"/>
      <c r="EAV118" s="964"/>
      <c r="EAW118" s="845"/>
      <c r="EAX118" s="853"/>
      <c r="EAY118" s="853"/>
      <c r="EAZ118" s="964"/>
      <c r="EBA118" s="845"/>
      <c r="EBB118" s="853"/>
      <c r="EBC118" s="853"/>
      <c r="EBD118" s="964"/>
      <c r="EBE118" s="845"/>
      <c r="EBF118" s="853"/>
      <c r="EBG118" s="853"/>
      <c r="EBH118" s="964"/>
      <c r="EBI118" s="845"/>
      <c r="EBJ118" s="853"/>
      <c r="EBK118" s="853"/>
      <c r="EBL118" s="964"/>
      <c r="EBM118" s="845"/>
      <c r="EBN118" s="853"/>
      <c r="EBO118" s="853"/>
      <c r="EBP118" s="964"/>
      <c r="EBQ118" s="845"/>
      <c r="EBR118" s="853"/>
      <c r="EBS118" s="853"/>
      <c r="EBT118" s="964"/>
      <c r="EBU118" s="845"/>
      <c r="EBV118" s="853"/>
      <c r="EBW118" s="853"/>
      <c r="EBX118" s="964"/>
      <c r="EBY118" s="845"/>
      <c r="EBZ118" s="853"/>
      <c r="ECA118" s="853"/>
      <c r="ECB118" s="964"/>
      <c r="ECC118" s="845"/>
      <c r="ECD118" s="853"/>
      <c r="ECE118" s="853"/>
      <c r="ECF118" s="964"/>
      <c r="ECG118" s="845"/>
      <c r="ECH118" s="853"/>
      <c r="ECI118" s="853"/>
      <c r="ECJ118" s="964"/>
      <c r="ECK118" s="845"/>
      <c r="ECL118" s="853"/>
      <c r="ECM118" s="853"/>
      <c r="ECN118" s="964"/>
      <c r="ECO118" s="845"/>
      <c r="ECP118" s="853"/>
      <c r="ECQ118" s="853"/>
      <c r="ECR118" s="964"/>
      <c r="ECS118" s="845"/>
      <c r="ECT118" s="853"/>
      <c r="ECU118" s="853"/>
      <c r="ECV118" s="964"/>
      <c r="ECW118" s="845"/>
      <c r="ECX118" s="853"/>
      <c r="ECY118" s="853"/>
      <c r="ECZ118" s="964"/>
      <c r="EDA118" s="845"/>
      <c r="EDB118" s="853"/>
      <c r="EDC118" s="853"/>
      <c r="EDD118" s="964"/>
      <c r="EDE118" s="845"/>
      <c r="EDF118" s="853"/>
      <c r="EDG118" s="853"/>
      <c r="EDH118" s="964"/>
      <c r="EDI118" s="845"/>
      <c r="EDJ118" s="853"/>
      <c r="EDK118" s="853"/>
      <c r="EDL118" s="964"/>
      <c r="EDM118" s="845"/>
      <c r="EDN118" s="853"/>
      <c r="EDO118" s="853"/>
      <c r="EDP118" s="964"/>
      <c r="EDQ118" s="845"/>
      <c r="EDR118" s="853"/>
      <c r="EDS118" s="853"/>
      <c r="EDT118" s="964"/>
      <c r="EDU118" s="845"/>
      <c r="EDV118" s="853"/>
      <c r="EDW118" s="853"/>
      <c r="EDX118" s="964"/>
      <c r="EDY118" s="845"/>
      <c r="EDZ118" s="853"/>
      <c r="EEA118" s="853"/>
      <c r="EEB118" s="964"/>
      <c r="EEC118" s="845"/>
      <c r="EED118" s="853"/>
      <c r="EEE118" s="853"/>
      <c r="EEF118" s="964"/>
      <c r="EEG118" s="845"/>
      <c r="EEH118" s="853"/>
      <c r="EEI118" s="853"/>
      <c r="EEJ118" s="964"/>
      <c r="EEK118" s="845"/>
      <c r="EEL118" s="853"/>
      <c r="EEM118" s="853"/>
      <c r="EEN118" s="964"/>
      <c r="EEO118" s="845"/>
      <c r="EEP118" s="853"/>
      <c r="EEQ118" s="853"/>
      <c r="EER118" s="964"/>
      <c r="EES118" s="845"/>
      <c r="EET118" s="853"/>
      <c r="EEU118" s="853"/>
      <c r="EEV118" s="964"/>
      <c r="EEW118" s="845"/>
      <c r="EEX118" s="853"/>
      <c r="EEY118" s="853"/>
      <c r="EEZ118" s="964"/>
      <c r="EFA118" s="845"/>
      <c r="EFB118" s="853"/>
      <c r="EFC118" s="853"/>
      <c r="EFD118" s="964"/>
      <c r="EFE118" s="845"/>
      <c r="EFF118" s="853"/>
      <c r="EFG118" s="853"/>
      <c r="EFH118" s="964"/>
      <c r="EFI118" s="845"/>
      <c r="EFJ118" s="853"/>
      <c r="EFK118" s="853"/>
      <c r="EFL118" s="964"/>
      <c r="EFM118" s="845"/>
      <c r="EFN118" s="853"/>
      <c r="EFO118" s="853"/>
      <c r="EFP118" s="964"/>
      <c r="EFQ118" s="845"/>
      <c r="EFR118" s="853"/>
      <c r="EFS118" s="853"/>
      <c r="EFT118" s="964"/>
      <c r="EFU118" s="845"/>
      <c r="EFV118" s="853"/>
      <c r="EFW118" s="853"/>
      <c r="EFX118" s="964"/>
      <c r="EFY118" s="845"/>
      <c r="EFZ118" s="853"/>
      <c r="EGA118" s="853"/>
      <c r="EGB118" s="964"/>
      <c r="EGC118" s="845"/>
      <c r="EGD118" s="853"/>
      <c r="EGE118" s="853"/>
      <c r="EGF118" s="964"/>
      <c r="EGG118" s="845"/>
      <c r="EGH118" s="853"/>
      <c r="EGI118" s="853"/>
      <c r="EGJ118" s="964"/>
      <c r="EGK118" s="845"/>
      <c r="EGL118" s="853"/>
      <c r="EGM118" s="853"/>
      <c r="EGN118" s="964"/>
      <c r="EGO118" s="845"/>
      <c r="EGP118" s="853"/>
      <c r="EGQ118" s="853"/>
      <c r="EGR118" s="964"/>
      <c r="EGS118" s="845"/>
      <c r="EGT118" s="853"/>
      <c r="EGU118" s="853"/>
      <c r="EGV118" s="964"/>
      <c r="EGW118" s="845"/>
      <c r="EGX118" s="853"/>
      <c r="EGY118" s="853"/>
      <c r="EGZ118" s="964"/>
      <c r="EHA118" s="845"/>
      <c r="EHB118" s="853"/>
      <c r="EHC118" s="853"/>
      <c r="EHD118" s="964"/>
      <c r="EHE118" s="845"/>
      <c r="EHF118" s="853"/>
      <c r="EHG118" s="853"/>
      <c r="EHH118" s="964"/>
      <c r="EHI118" s="845"/>
      <c r="EHJ118" s="853"/>
      <c r="EHK118" s="853"/>
      <c r="EHL118" s="964"/>
      <c r="EHM118" s="845"/>
      <c r="EHN118" s="853"/>
      <c r="EHO118" s="853"/>
      <c r="EHP118" s="964"/>
      <c r="EHQ118" s="845"/>
      <c r="EHR118" s="853"/>
      <c r="EHS118" s="853"/>
      <c r="EHT118" s="964"/>
      <c r="EHU118" s="845"/>
      <c r="EHV118" s="853"/>
      <c r="EHW118" s="853"/>
      <c r="EHX118" s="964"/>
      <c r="EHY118" s="845"/>
      <c r="EHZ118" s="853"/>
      <c r="EIA118" s="853"/>
      <c r="EIB118" s="964"/>
      <c r="EIC118" s="845"/>
      <c r="EID118" s="853"/>
      <c r="EIE118" s="853"/>
      <c r="EIF118" s="964"/>
      <c r="EIG118" s="845"/>
      <c r="EIH118" s="853"/>
      <c r="EII118" s="853"/>
      <c r="EIJ118" s="964"/>
      <c r="EIK118" s="845"/>
      <c r="EIL118" s="853"/>
      <c r="EIM118" s="853"/>
      <c r="EIN118" s="964"/>
      <c r="EIO118" s="845"/>
      <c r="EIP118" s="853"/>
      <c r="EIQ118" s="853"/>
      <c r="EIR118" s="964"/>
      <c r="EIS118" s="845"/>
      <c r="EIT118" s="853"/>
      <c r="EIU118" s="853"/>
      <c r="EIV118" s="964"/>
      <c r="EIW118" s="845"/>
      <c r="EIX118" s="853"/>
      <c r="EIY118" s="853"/>
      <c r="EIZ118" s="964"/>
      <c r="EJA118" s="845"/>
      <c r="EJB118" s="853"/>
      <c r="EJC118" s="853"/>
      <c r="EJD118" s="964"/>
      <c r="EJE118" s="845"/>
      <c r="EJF118" s="853"/>
      <c r="EJG118" s="853"/>
      <c r="EJH118" s="964"/>
      <c r="EJI118" s="845"/>
      <c r="EJJ118" s="853"/>
      <c r="EJK118" s="853"/>
      <c r="EJL118" s="964"/>
      <c r="EJM118" s="845"/>
      <c r="EJN118" s="853"/>
      <c r="EJO118" s="853"/>
      <c r="EJP118" s="964"/>
      <c r="EJQ118" s="845"/>
      <c r="EJR118" s="853"/>
      <c r="EJS118" s="853"/>
      <c r="EJT118" s="964"/>
      <c r="EJU118" s="845"/>
      <c r="EJV118" s="853"/>
      <c r="EJW118" s="853"/>
      <c r="EJX118" s="964"/>
      <c r="EJY118" s="845"/>
      <c r="EJZ118" s="853"/>
      <c r="EKA118" s="853"/>
      <c r="EKB118" s="964"/>
      <c r="EKC118" s="845"/>
      <c r="EKD118" s="853"/>
      <c r="EKE118" s="853"/>
      <c r="EKF118" s="964"/>
      <c r="EKG118" s="845"/>
      <c r="EKH118" s="853"/>
      <c r="EKI118" s="853"/>
      <c r="EKJ118" s="964"/>
      <c r="EKK118" s="845"/>
      <c r="EKL118" s="853"/>
      <c r="EKM118" s="853"/>
      <c r="EKN118" s="964"/>
      <c r="EKO118" s="845"/>
      <c r="EKP118" s="853"/>
      <c r="EKQ118" s="853"/>
      <c r="EKR118" s="964"/>
      <c r="EKS118" s="845"/>
      <c r="EKT118" s="853"/>
      <c r="EKU118" s="853"/>
      <c r="EKV118" s="964"/>
      <c r="EKW118" s="845"/>
      <c r="EKX118" s="853"/>
      <c r="EKY118" s="853"/>
      <c r="EKZ118" s="964"/>
      <c r="ELA118" s="845"/>
      <c r="ELB118" s="853"/>
      <c r="ELC118" s="853"/>
      <c r="ELD118" s="964"/>
      <c r="ELE118" s="845"/>
      <c r="ELF118" s="853"/>
      <c r="ELG118" s="853"/>
      <c r="ELH118" s="964"/>
      <c r="ELI118" s="845"/>
      <c r="ELJ118" s="853"/>
      <c r="ELK118" s="853"/>
      <c r="ELL118" s="964"/>
      <c r="ELM118" s="845"/>
      <c r="ELN118" s="853"/>
      <c r="ELO118" s="853"/>
      <c r="ELP118" s="964"/>
      <c r="ELQ118" s="845"/>
      <c r="ELR118" s="853"/>
      <c r="ELS118" s="853"/>
      <c r="ELT118" s="964"/>
      <c r="ELU118" s="845"/>
      <c r="ELV118" s="853"/>
      <c r="ELW118" s="853"/>
      <c r="ELX118" s="964"/>
      <c r="ELY118" s="845"/>
      <c r="ELZ118" s="853"/>
      <c r="EMA118" s="853"/>
      <c r="EMB118" s="964"/>
      <c r="EMC118" s="845"/>
      <c r="EMD118" s="853"/>
      <c r="EME118" s="853"/>
      <c r="EMF118" s="964"/>
      <c r="EMG118" s="845"/>
      <c r="EMH118" s="853"/>
      <c r="EMI118" s="853"/>
      <c r="EMJ118" s="964"/>
      <c r="EMK118" s="845"/>
      <c r="EML118" s="853"/>
      <c r="EMM118" s="853"/>
      <c r="EMN118" s="964"/>
      <c r="EMO118" s="845"/>
      <c r="EMP118" s="853"/>
      <c r="EMQ118" s="853"/>
      <c r="EMR118" s="964"/>
      <c r="EMS118" s="845"/>
      <c r="EMT118" s="853"/>
      <c r="EMU118" s="853"/>
      <c r="EMV118" s="964"/>
      <c r="EMW118" s="845"/>
      <c r="EMX118" s="853"/>
      <c r="EMY118" s="853"/>
      <c r="EMZ118" s="964"/>
      <c r="ENA118" s="845"/>
      <c r="ENB118" s="853"/>
      <c r="ENC118" s="853"/>
      <c r="END118" s="964"/>
      <c r="ENE118" s="845"/>
      <c r="ENF118" s="853"/>
      <c r="ENG118" s="853"/>
      <c r="ENH118" s="964"/>
      <c r="ENI118" s="845"/>
      <c r="ENJ118" s="853"/>
      <c r="ENK118" s="853"/>
      <c r="ENL118" s="964"/>
      <c r="ENM118" s="845"/>
      <c r="ENN118" s="853"/>
      <c r="ENO118" s="853"/>
      <c r="ENP118" s="964"/>
      <c r="ENQ118" s="845"/>
      <c r="ENR118" s="853"/>
      <c r="ENS118" s="853"/>
      <c r="ENT118" s="964"/>
      <c r="ENU118" s="845"/>
      <c r="ENV118" s="853"/>
      <c r="ENW118" s="853"/>
      <c r="ENX118" s="964"/>
      <c r="ENY118" s="845"/>
      <c r="ENZ118" s="853"/>
      <c r="EOA118" s="853"/>
      <c r="EOB118" s="964"/>
      <c r="EOC118" s="845"/>
      <c r="EOD118" s="853"/>
      <c r="EOE118" s="853"/>
      <c r="EOF118" s="964"/>
      <c r="EOG118" s="845"/>
      <c r="EOH118" s="853"/>
      <c r="EOI118" s="853"/>
      <c r="EOJ118" s="964"/>
      <c r="EOK118" s="845"/>
      <c r="EOL118" s="853"/>
      <c r="EOM118" s="853"/>
      <c r="EON118" s="964"/>
      <c r="EOO118" s="845"/>
      <c r="EOP118" s="853"/>
      <c r="EOQ118" s="853"/>
      <c r="EOR118" s="964"/>
      <c r="EOS118" s="845"/>
      <c r="EOT118" s="853"/>
      <c r="EOU118" s="853"/>
      <c r="EOV118" s="964"/>
      <c r="EOW118" s="845"/>
      <c r="EOX118" s="853"/>
      <c r="EOY118" s="853"/>
      <c r="EOZ118" s="964"/>
      <c r="EPA118" s="845"/>
      <c r="EPB118" s="853"/>
      <c r="EPC118" s="853"/>
      <c r="EPD118" s="964"/>
      <c r="EPE118" s="845"/>
      <c r="EPF118" s="853"/>
      <c r="EPG118" s="853"/>
      <c r="EPH118" s="964"/>
      <c r="EPI118" s="845"/>
      <c r="EPJ118" s="853"/>
      <c r="EPK118" s="853"/>
      <c r="EPL118" s="964"/>
      <c r="EPM118" s="845"/>
      <c r="EPN118" s="853"/>
      <c r="EPO118" s="853"/>
      <c r="EPP118" s="964"/>
      <c r="EPQ118" s="845"/>
      <c r="EPR118" s="853"/>
      <c r="EPS118" s="853"/>
      <c r="EPT118" s="964"/>
      <c r="EPU118" s="845"/>
      <c r="EPV118" s="853"/>
      <c r="EPW118" s="853"/>
      <c r="EPX118" s="964"/>
      <c r="EPY118" s="845"/>
      <c r="EPZ118" s="853"/>
      <c r="EQA118" s="853"/>
      <c r="EQB118" s="964"/>
      <c r="EQC118" s="845"/>
      <c r="EQD118" s="853"/>
      <c r="EQE118" s="853"/>
      <c r="EQF118" s="964"/>
      <c r="EQG118" s="845"/>
      <c r="EQH118" s="853"/>
      <c r="EQI118" s="853"/>
      <c r="EQJ118" s="964"/>
      <c r="EQK118" s="845"/>
      <c r="EQL118" s="853"/>
      <c r="EQM118" s="853"/>
      <c r="EQN118" s="964"/>
      <c r="EQO118" s="845"/>
      <c r="EQP118" s="853"/>
      <c r="EQQ118" s="853"/>
      <c r="EQR118" s="964"/>
      <c r="EQS118" s="845"/>
      <c r="EQT118" s="853"/>
      <c r="EQU118" s="853"/>
      <c r="EQV118" s="964"/>
      <c r="EQW118" s="845"/>
      <c r="EQX118" s="853"/>
      <c r="EQY118" s="853"/>
      <c r="EQZ118" s="964"/>
      <c r="ERA118" s="845"/>
      <c r="ERB118" s="853"/>
      <c r="ERC118" s="853"/>
      <c r="ERD118" s="964"/>
      <c r="ERE118" s="845"/>
      <c r="ERF118" s="853"/>
      <c r="ERG118" s="853"/>
      <c r="ERH118" s="964"/>
      <c r="ERI118" s="845"/>
      <c r="ERJ118" s="853"/>
      <c r="ERK118" s="853"/>
      <c r="ERL118" s="964"/>
      <c r="ERM118" s="845"/>
      <c r="ERN118" s="853"/>
      <c r="ERO118" s="853"/>
      <c r="ERP118" s="964"/>
      <c r="ERQ118" s="845"/>
      <c r="ERR118" s="853"/>
      <c r="ERS118" s="853"/>
      <c r="ERT118" s="964"/>
      <c r="ERU118" s="845"/>
      <c r="ERV118" s="853"/>
      <c r="ERW118" s="853"/>
      <c r="ERX118" s="964"/>
      <c r="ERY118" s="845"/>
      <c r="ERZ118" s="853"/>
      <c r="ESA118" s="853"/>
      <c r="ESB118" s="964"/>
      <c r="ESC118" s="845"/>
      <c r="ESD118" s="853"/>
      <c r="ESE118" s="853"/>
      <c r="ESF118" s="964"/>
      <c r="ESG118" s="845"/>
      <c r="ESH118" s="853"/>
      <c r="ESI118" s="853"/>
      <c r="ESJ118" s="964"/>
      <c r="ESK118" s="845"/>
      <c r="ESL118" s="853"/>
      <c r="ESM118" s="853"/>
      <c r="ESN118" s="964"/>
      <c r="ESO118" s="845"/>
      <c r="ESP118" s="853"/>
      <c r="ESQ118" s="853"/>
      <c r="ESR118" s="964"/>
      <c r="ESS118" s="845"/>
      <c r="EST118" s="853"/>
      <c r="ESU118" s="853"/>
      <c r="ESV118" s="964"/>
      <c r="ESW118" s="845"/>
      <c r="ESX118" s="853"/>
      <c r="ESY118" s="853"/>
      <c r="ESZ118" s="964"/>
      <c r="ETA118" s="845"/>
      <c r="ETB118" s="853"/>
      <c r="ETC118" s="853"/>
      <c r="ETD118" s="964"/>
      <c r="ETE118" s="845"/>
      <c r="ETF118" s="853"/>
      <c r="ETG118" s="853"/>
      <c r="ETH118" s="964"/>
      <c r="ETI118" s="845"/>
      <c r="ETJ118" s="853"/>
      <c r="ETK118" s="853"/>
      <c r="ETL118" s="964"/>
      <c r="ETM118" s="845"/>
      <c r="ETN118" s="853"/>
      <c r="ETO118" s="853"/>
      <c r="ETP118" s="964"/>
      <c r="ETQ118" s="845"/>
      <c r="ETR118" s="853"/>
      <c r="ETS118" s="853"/>
      <c r="ETT118" s="964"/>
      <c r="ETU118" s="845"/>
      <c r="ETV118" s="853"/>
      <c r="ETW118" s="853"/>
      <c r="ETX118" s="964"/>
      <c r="ETY118" s="845"/>
      <c r="ETZ118" s="853"/>
      <c r="EUA118" s="853"/>
      <c r="EUB118" s="964"/>
      <c r="EUC118" s="845"/>
      <c r="EUD118" s="853"/>
      <c r="EUE118" s="853"/>
      <c r="EUF118" s="964"/>
      <c r="EUG118" s="845"/>
      <c r="EUH118" s="853"/>
      <c r="EUI118" s="853"/>
      <c r="EUJ118" s="964"/>
      <c r="EUK118" s="845"/>
      <c r="EUL118" s="853"/>
      <c r="EUM118" s="853"/>
      <c r="EUN118" s="964"/>
      <c r="EUO118" s="845"/>
      <c r="EUP118" s="853"/>
      <c r="EUQ118" s="853"/>
      <c r="EUR118" s="964"/>
      <c r="EUS118" s="845"/>
      <c r="EUT118" s="853"/>
      <c r="EUU118" s="853"/>
      <c r="EUV118" s="964"/>
      <c r="EUW118" s="845"/>
      <c r="EUX118" s="853"/>
      <c r="EUY118" s="853"/>
      <c r="EUZ118" s="964"/>
      <c r="EVA118" s="845"/>
      <c r="EVB118" s="853"/>
      <c r="EVC118" s="853"/>
      <c r="EVD118" s="964"/>
      <c r="EVE118" s="845"/>
      <c r="EVF118" s="853"/>
      <c r="EVG118" s="853"/>
      <c r="EVH118" s="964"/>
      <c r="EVI118" s="845"/>
      <c r="EVJ118" s="853"/>
      <c r="EVK118" s="853"/>
      <c r="EVL118" s="964"/>
      <c r="EVM118" s="845"/>
      <c r="EVN118" s="853"/>
      <c r="EVO118" s="853"/>
      <c r="EVP118" s="964"/>
      <c r="EVQ118" s="845"/>
      <c r="EVR118" s="853"/>
      <c r="EVS118" s="853"/>
      <c r="EVT118" s="964"/>
      <c r="EVU118" s="845"/>
      <c r="EVV118" s="853"/>
      <c r="EVW118" s="853"/>
      <c r="EVX118" s="964"/>
      <c r="EVY118" s="845"/>
      <c r="EVZ118" s="853"/>
      <c r="EWA118" s="853"/>
      <c r="EWB118" s="964"/>
      <c r="EWC118" s="845"/>
      <c r="EWD118" s="853"/>
      <c r="EWE118" s="853"/>
      <c r="EWF118" s="964"/>
      <c r="EWG118" s="845"/>
      <c r="EWH118" s="853"/>
      <c r="EWI118" s="853"/>
      <c r="EWJ118" s="964"/>
      <c r="EWK118" s="845"/>
      <c r="EWL118" s="853"/>
      <c r="EWM118" s="853"/>
      <c r="EWN118" s="964"/>
      <c r="EWO118" s="845"/>
      <c r="EWP118" s="853"/>
      <c r="EWQ118" s="853"/>
      <c r="EWR118" s="964"/>
      <c r="EWS118" s="845"/>
      <c r="EWT118" s="853"/>
      <c r="EWU118" s="853"/>
      <c r="EWV118" s="964"/>
      <c r="EWW118" s="845"/>
      <c r="EWX118" s="853"/>
      <c r="EWY118" s="853"/>
      <c r="EWZ118" s="964"/>
      <c r="EXA118" s="845"/>
      <c r="EXB118" s="853"/>
      <c r="EXC118" s="853"/>
      <c r="EXD118" s="964"/>
      <c r="EXE118" s="845"/>
      <c r="EXF118" s="853"/>
      <c r="EXG118" s="853"/>
      <c r="EXH118" s="964"/>
      <c r="EXI118" s="845"/>
      <c r="EXJ118" s="853"/>
      <c r="EXK118" s="853"/>
      <c r="EXL118" s="964"/>
      <c r="EXM118" s="845"/>
      <c r="EXN118" s="853"/>
      <c r="EXO118" s="853"/>
      <c r="EXP118" s="964"/>
      <c r="EXQ118" s="845"/>
      <c r="EXR118" s="853"/>
      <c r="EXS118" s="853"/>
      <c r="EXT118" s="964"/>
      <c r="EXU118" s="845"/>
      <c r="EXV118" s="853"/>
      <c r="EXW118" s="853"/>
      <c r="EXX118" s="964"/>
      <c r="EXY118" s="845"/>
      <c r="EXZ118" s="853"/>
      <c r="EYA118" s="853"/>
      <c r="EYB118" s="964"/>
      <c r="EYC118" s="845"/>
      <c r="EYD118" s="853"/>
      <c r="EYE118" s="853"/>
      <c r="EYF118" s="964"/>
      <c r="EYG118" s="845"/>
      <c r="EYH118" s="853"/>
      <c r="EYI118" s="853"/>
      <c r="EYJ118" s="964"/>
      <c r="EYK118" s="845"/>
      <c r="EYL118" s="853"/>
      <c r="EYM118" s="853"/>
      <c r="EYN118" s="964"/>
      <c r="EYO118" s="845"/>
      <c r="EYP118" s="853"/>
      <c r="EYQ118" s="853"/>
      <c r="EYR118" s="964"/>
      <c r="EYS118" s="845"/>
      <c r="EYT118" s="853"/>
      <c r="EYU118" s="853"/>
      <c r="EYV118" s="964"/>
      <c r="EYW118" s="845"/>
      <c r="EYX118" s="853"/>
      <c r="EYY118" s="853"/>
      <c r="EYZ118" s="964"/>
      <c r="EZA118" s="845"/>
      <c r="EZB118" s="853"/>
      <c r="EZC118" s="853"/>
      <c r="EZD118" s="964"/>
      <c r="EZE118" s="845"/>
      <c r="EZF118" s="853"/>
      <c r="EZG118" s="853"/>
      <c r="EZH118" s="964"/>
      <c r="EZI118" s="845"/>
      <c r="EZJ118" s="853"/>
      <c r="EZK118" s="853"/>
      <c r="EZL118" s="964"/>
      <c r="EZM118" s="845"/>
      <c r="EZN118" s="853"/>
      <c r="EZO118" s="853"/>
      <c r="EZP118" s="964"/>
      <c r="EZQ118" s="845"/>
      <c r="EZR118" s="853"/>
      <c r="EZS118" s="853"/>
      <c r="EZT118" s="964"/>
      <c r="EZU118" s="845"/>
      <c r="EZV118" s="853"/>
      <c r="EZW118" s="853"/>
      <c r="EZX118" s="964"/>
      <c r="EZY118" s="845"/>
      <c r="EZZ118" s="853"/>
      <c r="FAA118" s="853"/>
      <c r="FAB118" s="964"/>
      <c r="FAC118" s="845"/>
      <c r="FAD118" s="853"/>
      <c r="FAE118" s="853"/>
      <c r="FAF118" s="964"/>
      <c r="FAG118" s="845"/>
      <c r="FAH118" s="853"/>
      <c r="FAI118" s="853"/>
      <c r="FAJ118" s="964"/>
      <c r="FAK118" s="845"/>
      <c r="FAL118" s="853"/>
      <c r="FAM118" s="853"/>
      <c r="FAN118" s="964"/>
      <c r="FAO118" s="845"/>
      <c r="FAP118" s="853"/>
      <c r="FAQ118" s="853"/>
      <c r="FAR118" s="964"/>
      <c r="FAS118" s="845"/>
      <c r="FAT118" s="853"/>
      <c r="FAU118" s="853"/>
      <c r="FAV118" s="964"/>
      <c r="FAW118" s="845"/>
      <c r="FAX118" s="853"/>
      <c r="FAY118" s="853"/>
      <c r="FAZ118" s="964"/>
      <c r="FBA118" s="845"/>
      <c r="FBB118" s="853"/>
      <c r="FBC118" s="853"/>
      <c r="FBD118" s="964"/>
      <c r="FBE118" s="845"/>
      <c r="FBF118" s="853"/>
      <c r="FBG118" s="853"/>
      <c r="FBH118" s="964"/>
      <c r="FBI118" s="845"/>
      <c r="FBJ118" s="853"/>
      <c r="FBK118" s="853"/>
      <c r="FBL118" s="964"/>
      <c r="FBM118" s="845"/>
      <c r="FBN118" s="853"/>
      <c r="FBO118" s="853"/>
      <c r="FBP118" s="964"/>
      <c r="FBQ118" s="845"/>
      <c r="FBR118" s="853"/>
      <c r="FBS118" s="853"/>
      <c r="FBT118" s="964"/>
      <c r="FBU118" s="845"/>
      <c r="FBV118" s="853"/>
      <c r="FBW118" s="853"/>
      <c r="FBX118" s="964"/>
      <c r="FBY118" s="845"/>
      <c r="FBZ118" s="853"/>
      <c r="FCA118" s="853"/>
      <c r="FCB118" s="964"/>
      <c r="FCC118" s="845"/>
      <c r="FCD118" s="853"/>
      <c r="FCE118" s="853"/>
      <c r="FCF118" s="964"/>
      <c r="FCG118" s="845"/>
      <c r="FCH118" s="853"/>
      <c r="FCI118" s="853"/>
      <c r="FCJ118" s="964"/>
      <c r="FCK118" s="845"/>
      <c r="FCL118" s="853"/>
      <c r="FCM118" s="853"/>
      <c r="FCN118" s="964"/>
      <c r="FCO118" s="845"/>
      <c r="FCP118" s="853"/>
      <c r="FCQ118" s="853"/>
      <c r="FCR118" s="964"/>
      <c r="FCS118" s="845"/>
      <c r="FCT118" s="853"/>
      <c r="FCU118" s="853"/>
      <c r="FCV118" s="964"/>
      <c r="FCW118" s="845"/>
      <c r="FCX118" s="853"/>
      <c r="FCY118" s="853"/>
      <c r="FCZ118" s="964"/>
      <c r="FDA118" s="845"/>
      <c r="FDB118" s="853"/>
      <c r="FDC118" s="853"/>
      <c r="FDD118" s="964"/>
      <c r="FDE118" s="845"/>
      <c r="FDF118" s="853"/>
      <c r="FDG118" s="853"/>
      <c r="FDH118" s="964"/>
      <c r="FDI118" s="845"/>
      <c r="FDJ118" s="853"/>
      <c r="FDK118" s="853"/>
      <c r="FDL118" s="964"/>
      <c r="FDM118" s="845"/>
      <c r="FDN118" s="853"/>
      <c r="FDO118" s="853"/>
      <c r="FDP118" s="964"/>
      <c r="FDQ118" s="845"/>
      <c r="FDR118" s="853"/>
      <c r="FDS118" s="853"/>
      <c r="FDT118" s="964"/>
      <c r="FDU118" s="845"/>
      <c r="FDV118" s="853"/>
      <c r="FDW118" s="853"/>
      <c r="FDX118" s="964"/>
      <c r="FDY118" s="845"/>
      <c r="FDZ118" s="853"/>
      <c r="FEA118" s="853"/>
      <c r="FEB118" s="964"/>
      <c r="FEC118" s="845"/>
      <c r="FED118" s="853"/>
      <c r="FEE118" s="853"/>
      <c r="FEF118" s="964"/>
      <c r="FEG118" s="845"/>
      <c r="FEH118" s="853"/>
      <c r="FEI118" s="853"/>
      <c r="FEJ118" s="964"/>
      <c r="FEK118" s="845"/>
      <c r="FEL118" s="853"/>
      <c r="FEM118" s="853"/>
      <c r="FEN118" s="964"/>
      <c r="FEO118" s="845"/>
      <c r="FEP118" s="853"/>
      <c r="FEQ118" s="853"/>
      <c r="FER118" s="964"/>
      <c r="FES118" s="845"/>
      <c r="FET118" s="853"/>
      <c r="FEU118" s="853"/>
      <c r="FEV118" s="964"/>
      <c r="FEW118" s="845"/>
      <c r="FEX118" s="853"/>
      <c r="FEY118" s="853"/>
      <c r="FEZ118" s="964"/>
      <c r="FFA118" s="845"/>
      <c r="FFB118" s="853"/>
      <c r="FFC118" s="853"/>
      <c r="FFD118" s="964"/>
      <c r="FFE118" s="845"/>
      <c r="FFF118" s="853"/>
      <c r="FFG118" s="853"/>
      <c r="FFH118" s="964"/>
      <c r="FFI118" s="845"/>
      <c r="FFJ118" s="853"/>
      <c r="FFK118" s="853"/>
      <c r="FFL118" s="964"/>
      <c r="FFM118" s="845"/>
      <c r="FFN118" s="853"/>
      <c r="FFO118" s="853"/>
      <c r="FFP118" s="964"/>
      <c r="FFQ118" s="845"/>
      <c r="FFR118" s="853"/>
      <c r="FFS118" s="853"/>
      <c r="FFT118" s="964"/>
      <c r="FFU118" s="845"/>
      <c r="FFV118" s="853"/>
      <c r="FFW118" s="853"/>
      <c r="FFX118" s="964"/>
      <c r="FFY118" s="845"/>
      <c r="FFZ118" s="853"/>
      <c r="FGA118" s="853"/>
      <c r="FGB118" s="964"/>
      <c r="FGC118" s="845"/>
      <c r="FGD118" s="853"/>
      <c r="FGE118" s="853"/>
      <c r="FGF118" s="964"/>
      <c r="FGG118" s="845"/>
      <c r="FGH118" s="853"/>
      <c r="FGI118" s="853"/>
      <c r="FGJ118" s="964"/>
      <c r="FGK118" s="845"/>
      <c r="FGL118" s="853"/>
      <c r="FGM118" s="853"/>
      <c r="FGN118" s="964"/>
      <c r="FGO118" s="845"/>
      <c r="FGP118" s="853"/>
      <c r="FGQ118" s="853"/>
      <c r="FGR118" s="964"/>
      <c r="FGS118" s="845"/>
      <c r="FGT118" s="853"/>
      <c r="FGU118" s="853"/>
      <c r="FGV118" s="964"/>
      <c r="FGW118" s="845"/>
      <c r="FGX118" s="853"/>
      <c r="FGY118" s="853"/>
      <c r="FGZ118" s="964"/>
      <c r="FHA118" s="845"/>
      <c r="FHB118" s="853"/>
      <c r="FHC118" s="853"/>
      <c r="FHD118" s="964"/>
      <c r="FHE118" s="845"/>
      <c r="FHF118" s="853"/>
      <c r="FHG118" s="853"/>
      <c r="FHH118" s="964"/>
      <c r="FHI118" s="845"/>
      <c r="FHJ118" s="853"/>
      <c r="FHK118" s="853"/>
      <c r="FHL118" s="964"/>
      <c r="FHM118" s="845"/>
      <c r="FHN118" s="853"/>
      <c r="FHO118" s="853"/>
      <c r="FHP118" s="964"/>
      <c r="FHQ118" s="845"/>
      <c r="FHR118" s="853"/>
      <c r="FHS118" s="853"/>
      <c r="FHT118" s="964"/>
      <c r="FHU118" s="845"/>
      <c r="FHV118" s="853"/>
      <c r="FHW118" s="853"/>
      <c r="FHX118" s="964"/>
      <c r="FHY118" s="845"/>
      <c r="FHZ118" s="853"/>
      <c r="FIA118" s="853"/>
      <c r="FIB118" s="964"/>
      <c r="FIC118" s="845"/>
      <c r="FID118" s="853"/>
      <c r="FIE118" s="853"/>
      <c r="FIF118" s="964"/>
      <c r="FIG118" s="845"/>
      <c r="FIH118" s="853"/>
      <c r="FII118" s="853"/>
      <c r="FIJ118" s="964"/>
      <c r="FIK118" s="845"/>
      <c r="FIL118" s="853"/>
      <c r="FIM118" s="853"/>
      <c r="FIN118" s="964"/>
      <c r="FIO118" s="845"/>
      <c r="FIP118" s="853"/>
      <c r="FIQ118" s="853"/>
      <c r="FIR118" s="964"/>
      <c r="FIS118" s="845"/>
      <c r="FIT118" s="853"/>
      <c r="FIU118" s="853"/>
      <c r="FIV118" s="964"/>
      <c r="FIW118" s="845"/>
      <c r="FIX118" s="853"/>
      <c r="FIY118" s="853"/>
      <c r="FIZ118" s="964"/>
      <c r="FJA118" s="845"/>
      <c r="FJB118" s="853"/>
      <c r="FJC118" s="853"/>
      <c r="FJD118" s="964"/>
      <c r="FJE118" s="845"/>
      <c r="FJF118" s="853"/>
      <c r="FJG118" s="853"/>
      <c r="FJH118" s="964"/>
      <c r="FJI118" s="845"/>
      <c r="FJJ118" s="853"/>
      <c r="FJK118" s="853"/>
      <c r="FJL118" s="964"/>
      <c r="FJM118" s="845"/>
      <c r="FJN118" s="853"/>
      <c r="FJO118" s="853"/>
      <c r="FJP118" s="964"/>
      <c r="FJQ118" s="845"/>
      <c r="FJR118" s="853"/>
      <c r="FJS118" s="853"/>
      <c r="FJT118" s="964"/>
      <c r="FJU118" s="845"/>
      <c r="FJV118" s="853"/>
      <c r="FJW118" s="853"/>
      <c r="FJX118" s="964"/>
      <c r="FJY118" s="845"/>
      <c r="FJZ118" s="853"/>
      <c r="FKA118" s="853"/>
      <c r="FKB118" s="964"/>
      <c r="FKC118" s="845"/>
      <c r="FKD118" s="853"/>
      <c r="FKE118" s="853"/>
      <c r="FKF118" s="964"/>
      <c r="FKG118" s="845"/>
      <c r="FKH118" s="853"/>
      <c r="FKI118" s="853"/>
      <c r="FKJ118" s="964"/>
      <c r="FKK118" s="845"/>
      <c r="FKL118" s="853"/>
      <c r="FKM118" s="853"/>
      <c r="FKN118" s="964"/>
      <c r="FKO118" s="845"/>
      <c r="FKP118" s="853"/>
      <c r="FKQ118" s="853"/>
      <c r="FKR118" s="964"/>
      <c r="FKS118" s="845"/>
      <c r="FKT118" s="853"/>
      <c r="FKU118" s="853"/>
      <c r="FKV118" s="964"/>
      <c r="FKW118" s="845"/>
      <c r="FKX118" s="853"/>
      <c r="FKY118" s="853"/>
      <c r="FKZ118" s="964"/>
      <c r="FLA118" s="845"/>
      <c r="FLB118" s="853"/>
      <c r="FLC118" s="853"/>
      <c r="FLD118" s="964"/>
      <c r="FLE118" s="845"/>
      <c r="FLF118" s="853"/>
      <c r="FLG118" s="853"/>
      <c r="FLH118" s="964"/>
      <c r="FLI118" s="845"/>
      <c r="FLJ118" s="853"/>
      <c r="FLK118" s="853"/>
      <c r="FLL118" s="964"/>
      <c r="FLM118" s="845"/>
      <c r="FLN118" s="853"/>
      <c r="FLO118" s="853"/>
      <c r="FLP118" s="964"/>
      <c r="FLQ118" s="845"/>
      <c r="FLR118" s="853"/>
      <c r="FLS118" s="853"/>
      <c r="FLT118" s="964"/>
      <c r="FLU118" s="845"/>
      <c r="FLV118" s="853"/>
      <c r="FLW118" s="853"/>
      <c r="FLX118" s="964"/>
      <c r="FLY118" s="845"/>
      <c r="FLZ118" s="853"/>
      <c r="FMA118" s="853"/>
      <c r="FMB118" s="964"/>
      <c r="FMC118" s="845"/>
      <c r="FMD118" s="853"/>
      <c r="FME118" s="853"/>
      <c r="FMF118" s="964"/>
      <c r="FMG118" s="845"/>
      <c r="FMH118" s="853"/>
      <c r="FMI118" s="853"/>
      <c r="FMJ118" s="964"/>
      <c r="FMK118" s="845"/>
      <c r="FML118" s="853"/>
      <c r="FMM118" s="853"/>
      <c r="FMN118" s="964"/>
      <c r="FMO118" s="845"/>
      <c r="FMP118" s="853"/>
      <c r="FMQ118" s="853"/>
      <c r="FMR118" s="964"/>
      <c r="FMS118" s="845"/>
      <c r="FMT118" s="853"/>
      <c r="FMU118" s="853"/>
      <c r="FMV118" s="964"/>
      <c r="FMW118" s="845"/>
      <c r="FMX118" s="853"/>
      <c r="FMY118" s="853"/>
      <c r="FMZ118" s="964"/>
      <c r="FNA118" s="845"/>
      <c r="FNB118" s="853"/>
      <c r="FNC118" s="853"/>
      <c r="FND118" s="964"/>
      <c r="FNE118" s="845"/>
      <c r="FNF118" s="853"/>
      <c r="FNG118" s="853"/>
      <c r="FNH118" s="964"/>
      <c r="FNI118" s="845"/>
      <c r="FNJ118" s="853"/>
      <c r="FNK118" s="853"/>
      <c r="FNL118" s="964"/>
      <c r="FNM118" s="845"/>
      <c r="FNN118" s="853"/>
      <c r="FNO118" s="853"/>
      <c r="FNP118" s="964"/>
      <c r="FNQ118" s="845"/>
      <c r="FNR118" s="853"/>
      <c r="FNS118" s="853"/>
      <c r="FNT118" s="964"/>
      <c r="FNU118" s="845"/>
      <c r="FNV118" s="853"/>
      <c r="FNW118" s="853"/>
      <c r="FNX118" s="964"/>
      <c r="FNY118" s="845"/>
      <c r="FNZ118" s="853"/>
      <c r="FOA118" s="853"/>
      <c r="FOB118" s="964"/>
      <c r="FOC118" s="845"/>
      <c r="FOD118" s="853"/>
      <c r="FOE118" s="853"/>
      <c r="FOF118" s="964"/>
      <c r="FOG118" s="845"/>
      <c r="FOH118" s="853"/>
      <c r="FOI118" s="853"/>
      <c r="FOJ118" s="964"/>
      <c r="FOK118" s="845"/>
      <c r="FOL118" s="853"/>
      <c r="FOM118" s="853"/>
      <c r="FON118" s="964"/>
      <c r="FOO118" s="845"/>
      <c r="FOP118" s="853"/>
      <c r="FOQ118" s="853"/>
      <c r="FOR118" s="964"/>
      <c r="FOS118" s="845"/>
      <c r="FOT118" s="853"/>
      <c r="FOU118" s="853"/>
      <c r="FOV118" s="964"/>
      <c r="FOW118" s="845"/>
      <c r="FOX118" s="853"/>
      <c r="FOY118" s="853"/>
      <c r="FOZ118" s="964"/>
      <c r="FPA118" s="845"/>
      <c r="FPB118" s="853"/>
      <c r="FPC118" s="853"/>
      <c r="FPD118" s="964"/>
      <c r="FPE118" s="845"/>
      <c r="FPF118" s="853"/>
      <c r="FPG118" s="853"/>
      <c r="FPH118" s="964"/>
      <c r="FPI118" s="845"/>
      <c r="FPJ118" s="853"/>
      <c r="FPK118" s="853"/>
      <c r="FPL118" s="964"/>
      <c r="FPM118" s="845"/>
      <c r="FPN118" s="853"/>
      <c r="FPO118" s="853"/>
      <c r="FPP118" s="964"/>
      <c r="FPQ118" s="845"/>
      <c r="FPR118" s="853"/>
      <c r="FPS118" s="853"/>
      <c r="FPT118" s="964"/>
      <c r="FPU118" s="845"/>
      <c r="FPV118" s="853"/>
      <c r="FPW118" s="853"/>
      <c r="FPX118" s="964"/>
      <c r="FPY118" s="845"/>
      <c r="FPZ118" s="853"/>
      <c r="FQA118" s="853"/>
      <c r="FQB118" s="964"/>
      <c r="FQC118" s="845"/>
      <c r="FQD118" s="853"/>
      <c r="FQE118" s="853"/>
      <c r="FQF118" s="964"/>
      <c r="FQG118" s="845"/>
      <c r="FQH118" s="853"/>
      <c r="FQI118" s="853"/>
      <c r="FQJ118" s="964"/>
      <c r="FQK118" s="845"/>
      <c r="FQL118" s="853"/>
      <c r="FQM118" s="853"/>
      <c r="FQN118" s="964"/>
      <c r="FQO118" s="845"/>
      <c r="FQP118" s="853"/>
      <c r="FQQ118" s="853"/>
      <c r="FQR118" s="964"/>
      <c r="FQS118" s="845"/>
      <c r="FQT118" s="853"/>
      <c r="FQU118" s="853"/>
      <c r="FQV118" s="964"/>
      <c r="FQW118" s="845"/>
      <c r="FQX118" s="853"/>
      <c r="FQY118" s="853"/>
      <c r="FQZ118" s="964"/>
      <c r="FRA118" s="845"/>
      <c r="FRB118" s="853"/>
      <c r="FRC118" s="853"/>
      <c r="FRD118" s="964"/>
      <c r="FRE118" s="845"/>
      <c r="FRF118" s="853"/>
      <c r="FRG118" s="853"/>
      <c r="FRH118" s="964"/>
      <c r="FRI118" s="845"/>
      <c r="FRJ118" s="853"/>
      <c r="FRK118" s="853"/>
      <c r="FRL118" s="964"/>
      <c r="FRM118" s="845"/>
      <c r="FRN118" s="853"/>
      <c r="FRO118" s="853"/>
      <c r="FRP118" s="964"/>
      <c r="FRQ118" s="845"/>
      <c r="FRR118" s="853"/>
      <c r="FRS118" s="853"/>
      <c r="FRT118" s="964"/>
      <c r="FRU118" s="845"/>
      <c r="FRV118" s="853"/>
      <c r="FRW118" s="853"/>
      <c r="FRX118" s="964"/>
      <c r="FRY118" s="845"/>
      <c r="FRZ118" s="853"/>
      <c r="FSA118" s="853"/>
      <c r="FSB118" s="964"/>
      <c r="FSC118" s="845"/>
      <c r="FSD118" s="853"/>
      <c r="FSE118" s="853"/>
      <c r="FSF118" s="964"/>
      <c r="FSG118" s="845"/>
      <c r="FSH118" s="853"/>
      <c r="FSI118" s="853"/>
      <c r="FSJ118" s="964"/>
      <c r="FSK118" s="845"/>
      <c r="FSL118" s="853"/>
      <c r="FSM118" s="853"/>
      <c r="FSN118" s="964"/>
      <c r="FSO118" s="845"/>
      <c r="FSP118" s="853"/>
      <c r="FSQ118" s="853"/>
      <c r="FSR118" s="964"/>
      <c r="FSS118" s="845"/>
      <c r="FST118" s="853"/>
      <c r="FSU118" s="853"/>
      <c r="FSV118" s="964"/>
      <c r="FSW118" s="845"/>
      <c r="FSX118" s="853"/>
      <c r="FSY118" s="853"/>
      <c r="FSZ118" s="964"/>
      <c r="FTA118" s="845"/>
      <c r="FTB118" s="853"/>
      <c r="FTC118" s="853"/>
      <c r="FTD118" s="964"/>
      <c r="FTE118" s="845"/>
      <c r="FTF118" s="853"/>
      <c r="FTG118" s="853"/>
      <c r="FTH118" s="964"/>
      <c r="FTI118" s="845"/>
      <c r="FTJ118" s="853"/>
      <c r="FTK118" s="853"/>
      <c r="FTL118" s="964"/>
      <c r="FTM118" s="845"/>
      <c r="FTN118" s="853"/>
      <c r="FTO118" s="853"/>
      <c r="FTP118" s="964"/>
      <c r="FTQ118" s="845"/>
      <c r="FTR118" s="853"/>
      <c r="FTS118" s="853"/>
      <c r="FTT118" s="964"/>
      <c r="FTU118" s="845"/>
      <c r="FTV118" s="853"/>
      <c r="FTW118" s="853"/>
      <c r="FTX118" s="964"/>
      <c r="FTY118" s="845"/>
      <c r="FTZ118" s="853"/>
      <c r="FUA118" s="853"/>
      <c r="FUB118" s="964"/>
      <c r="FUC118" s="845"/>
      <c r="FUD118" s="853"/>
      <c r="FUE118" s="853"/>
      <c r="FUF118" s="964"/>
      <c r="FUG118" s="845"/>
      <c r="FUH118" s="853"/>
      <c r="FUI118" s="853"/>
      <c r="FUJ118" s="964"/>
      <c r="FUK118" s="845"/>
      <c r="FUL118" s="853"/>
      <c r="FUM118" s="853"/>
      <c r="FUN118" s="964"/>
      <c r="FUO118" s="845"/>
      <c r="FUP118" s="853"/>
      <c r="FUQ118" s="853"/>
      <c r="FUR118" s="964"/>
      <c r="FUS118" s="845"/>
      <c r="FUT118" s="853"/>
      <c r="FUU118" s="853"/>
      <c r="FUV118" s="964"/>
      <c r="FUW118" s="845"/>
      <c r="FUX118" s="853"/>
      <c r="FUY118" s="853"/>
      <c r="FUZ118" s="964"/>
      <c r="FVA118" s="845"/>
      <c r="FVB118" s="853"/>
      <c r="FVC118" s="853"/>
      <c r="FVD118" s="964"/>
      <c r="FVE118" s="845"/>
      <c r="FVF118" s="853"/>
      <c r="FVG118" s="853"/>
      <c r="FVH118" s="964"/>
      <c r="FVI118" s="845"/>
      <c r="FVJ118" s="853"/>
      <c r="FVK118" s="853"/>
      <c r="FVL118" s="964"/>
      <c r="FVM118" s="845"/>
      <c r="FVN118" s="853"/>
      <c r="FVO118" s="853"/>
      <c r="FVP118" s="964"/>
      <c r="FVQ118" s="845"/>
      <c r="FVR118" s="853"/>
      <c r="FVS118" s="853"/>
      <c r="FVT118" s="964"/>
      <c r="FVU118" s="845"/>
      <c r="FVV118" s="853"/>
      <c r="FVW118" s="853"/>
      <c r="FVX118" s="964"/>
      <c r="FVY118" s="845"/>
      <c r="FVZ118" s="853"/>
      <c r="FWA118" s="853"/>
      <c r="FWB118" s="964"/>
      <c r="FWC118" s="845"/>
      <c r="FWD118" s="853"/>
      <c r="FWE118" s="853"/>
      <c r="FWF118" s="964"/>
      <c r="FWG118" s="845"/>
      <c r="FWH118" s="853"/>
      <c r="FWI118" s="853"/>
      <c r="FWJ118" s="964"/>
      <c r="FWK118" s="845"/>
      <c r="FWL118" s="853"/>
      <c r="FWM118" s="853"/>
      <c r="FWN118" s="964"/>
      <c r="FWO118" s="845"/>
      <c r="FWP118" s="853"/>
      <c r="FWQ118" s="853"/>
      <c r="FWR118" s="964"/>
      <c r="FWS118" s="845"/>
      <c r="FWT118" s="853"/>
      <c r="FWU118" s="853"/>
      <c r="FWV118" s="964"/>
      <c r="FWW118" s="845"/>
      <c r="FWX118" s="853"/>
      <c r="FWY118" s="853"/>
      <c r="FWZ118" s="964"/>
      <c r="FXA118" s="845"/>
      <c r="FXB118" s="853"/>
      <c r="FXC118" s="853"/>
      <c r="FXD118" s="964"/>
      <c r="FXE118" s="845"/>
      <c r="FXF118" s="853"/>
      <c r="FXG118" s="853"/>
      <c r="FXH118" s="964"/>
      <c r="FXI118" s="845"/>
      <c r="FXJ118" s="853"/>
      <c r="FXK118" s="853"/>
      <c r="FXL118" s="964"/>
      <c r="FXM118" s="845"/>
      <c r="FXN118" s="853"/>
      <c r="FXO118" s="853"/>
      <c r="FXP118" s="964"/>
      <c r="FXQ118" s="845"/>
      <c r="FXR118" s="853"/>
      <c r="FXS118" s="853"/>
      <c r="FXT118" s="964"/>
      <c r="FXU118" s="845"/>
      <c r="FXV118" s="853"/>
      <c r="FXW118" s="853"/>
      <c r="FXX118" s="964"/>
      <c r="FXY118" s="845"/>
      <c r="FXZ118" s="853"/>
      <c r="FYA118" s="853"/>
      <c r="FYB118" s="964"/>
      <c r="FYC118" s="845"/>
      <c r="FYD118" s="853"/>
      <c r="FYE118" s="853"/>
      <c r="FYF118" s="964"/>
      <c r="FYG118" s="845"/>
      <c r="FYH118" s="853"/>
      <c r="FYI118" s="853"/>
      <c r="FYJ118" s="964"/>
      <c r="FYK118" s="845"/>
      <c r="FYL118" s="853"/>
      <c r="FYM118" s="853"/>
      <c r="FYN118" s="964"/>
      <c r="FYO118" s="845"/>
      <c r="FYP118" s="853"/>
      <c r="FYQ118" s="853"/>
      <c r="FYR118" s="964"/>
      <c r="FYS118" s="845"/>
      <c r="FYT118" s="853"/>
      <c r="FYU118" s="853"/>
      <c r="FYV118" s="964"/>
      <c r="FYW118" s="845"/>
      <c r="FYX118" s="853"/>
      <c r="FYY118" s="853"/>
      <c r="FYZ118" s="964"/>
      <c r="FZA118" s="845"/>
      <c r="FZB118" s="853"/>
      <c r="FZC118" s="853"/>
      <c r="FZD118" s="964"/>
      <c r="FZE118" s="845"/>
      <c r="FZF118" s="853"/>
      <c r="FZG118" s="853"/>
      <c r="FZH118" s="964"/>
      <c r="FZI118" s="845"/>
      <c r="FZJ118" s="853"/>
      <c r="FZK118" s="853"/>
      <c r="FZL118" s="964"/>
      <c r="FZM118" s="845"/>
      <c r="FZN118" s="853"/>
      <c r="FZO118" s="853"/>
      <c r="FZP118" s="964"/>
      <c r="FZQ118" s="845"/>
      <c r="FZR118" s="853"/>
      <c r="FZS118" s="853"/>
      <c r="FZT118" s="964"/>
      <c r="FZU118" s="845"/>
      <c r="FZV118" s="853"/>
      <c r="FZW118" s="853"/>
      <c r="FZX118" s="964"/>
      <c r="FZY118" s="845"/>
      <c r="FZZ118" s="853"/>
      <c r="GAA118" s="853"/>
      <c r="GAB118" s="964"/>
      <c r="GAC118" s="845"/>
      <c r="GAD118" s="853"/>
      <c r="GAE118" s="853"/>
      <c r="GAF118" s="964"/>
      <c r="GAG118" s="845"/>
      <c r="GAH118" s="853"/>
      <c r="GAI118" s="853"/>
      <c r="GAJ118" s="964"/>
      <c r="GAK118" s="845"/>
      <c r="GAL118" s="853"/>
      <c r="GAM118" s="853"/>
      <c r="GAN118" s="964"/>
      <c r="GAO118" s="845"/>
      <c r="GAP118" s="853"/>
      <c r="GAQ118" s="853"/>
      <c r="GAR118" s="964"/>
      <c r="GAS118" s="845"/>
      <c r="GAT118" s="853"/>
      <c r="GAU118" s="853"/>
      <c r="GAV118" s="964"/>
      <c r="GAW118" s="845"/>
      <c r="GAX118" s="853"/>
      <c r="GAY118" s="853"/>
      <c r="GAZ118" s="964"/>
      <c r="GBA118" s="845"/>
      <c r="GBB118" s="853"/>
      <c r="GBC118" s="853"/>
      <c r="GBD118" s="964"/>
      <c r="GBE118" s="845"/>
      <c r="GBF118" s="853"/>
      <c r="GBG118" s="853"/>
      <c r="GBH118" s="964"/>
      <c r="GBI118" s="845"/>
      <c r="GBJ118" s="853"/>
      <c r="GBK118" s="853"/>
      <c r="GBL118" s="964"/>
      <c r="GBM118" s="845"/>
      <c r="GBN118" s="853"/>
      <c r="GBO118" s="853"/>
      <c r="GBP118" s="964"/>
      <c r="GBQ118" s="845"/>
      <c r="GBR118" s="853"/>
      <c r="GBS118" s="853"/>
      <c r="GBT118" s="964"/>
      <c r="GBU118" s="845"/>
      <c r="GBV118" s="853"/>
      <c r="GBW118" s="853"/>
      <c r="GBX118" s="964"/>
      <c r="GBY118" s="845"/>
      <c r="GBZ118" s="853"/>
      <c r="GCA118" s="853"/>
      <c r="GCB118" s="964"/>
      <c r="GCC118" s="845"/>
      <c r="GCD118" s="853"/>
      <c r="GCE118" s="853"/>
      <c r="GCF118" s="964"/>
      <c r="GCG118" s="845"/>
      <c r="GCH118" s="853"/>
      <c r="GCI118" s="853"/>
      <c r="GCJ118" s="964"/>
      <c r="GCK118" s="845"/>
      <c r="GCL118" s="853"/>
      <c r="GCM118" s="853"/>
      <c r="GCN118" s="964"/>
      <c r="GCO118" s="845"/>
      <c r="GCP118" s="853"/>
      <c r="GCQ118" s="853"/>
      <c r="GCR118" s="964"/>
      <c r="GCS118" s="845"/>
      <c r="GCT118" s="853"/>
      <c r="GCU118" s="853"/>
      <c r="GCV118" s="964"/>
      <c r="GCW118" s="845"/>
      <c r="GCX118" s="853"/>
      <c r="GCY118" s="853"/>
      <c r="GCZ118" s="964"/>
      <c r="GDA118" s="845"/>
      <c r="GDB118" s="853"/>
      <c r="GDC118" s="853"/>
      <c r="GDD118" s="964"/>
      <c r="GDE118" s="845"/>
      <c r="GDF118" s="853"/>
      <c r="GDG118" s="853"/>
      <c r="GDH118" s="964"/>
      <c r="GDI118" s="845"/>
      <c r="GDJ118" s="853"/>
      <c r="GDK118" s="853"/>
      <c r="GDL118" s="964"/>
      <c r="GDM118" s="845"/>
      <c r="GDN118" s="853"/>
      <c r="GDO118" s="853"/>
      <c r="GDP118" s="964"/>
      <c r="GDQ118" s="845"/>
      <c r="GDR118" s="853"/>
      <c r="GDS118" s="853"/>
      <c r="GDT118" s="964"/>
      <c r="GDU118" s="845"/>
      <c r="GDV118" s="853"/>
      <c r="GDW118" s="853"/>
      <c r="GDX118" s="964"/>
      <c r="GDY118" s="845"/>
      <c r="GDZ118" s="853"/>
      <c r="GEA118" s="853"/>
      <c r="GEB118" s="964"/>
      <c r="GEC118" s="845"/>
      <c r="GED118" s="853"/>
      <c r="GEE118" s="853"/>
      <c r="GEF118" s="964"/>
      <c r="GEG118" s="845"/>
      <c r="GEH118" s="853"/>
      <c r="GEI118" s="853"/>
      <c r="GEJ118" s="964"/>
      <c r="GEK118" s="845"/>
      <c r="GEL118" s="853"/>
      <c r="GEM118" s="853"/>
      <c r="GEN118" s="964"/>
      <c r="GEO118" s="845"/>
      <c r="GEP118" s="853"/>
      <c r="GEQ118" s="853"/>
      <c r="GER118" s="964"/>
      <c r="GES118" s="845"/>
      <c r="GET118" s="853"/>
      <c r="GEU118" s="853"/>
      <c r="GEV118" s="964"/>
      <c r="GEW118" s="845"/>
      <c r="GEX118" s="853"/>
      <c r="GEY118" s="853"/>
      <c r="GEZ118" s="964"/>
      <c r="GFA118" s="845"/>
      <c r="GFB118" s="853"/>
      <c r="GFC118" s="853"/>
      <c r="GFD118" s="964"/>
      <c r="GFE118" s="845"/>
      <c r="GFF118" s="853"/>
      <c r="GFG118" s="853"/>
      <c r="GFH118" s="964"/>
      <c r="GFI118" s="845"/>
      <c r="GFJ118" s="853"/>
      <c r="GFK118" s="853"/>
      <c r="GFL118" s="964"/>
      <c r="GFM118" s="845"/>
      <c r="GFN118" s="853"/>
      <c r="GFO118" s="853"/>
      <c r="GFP118" s="964"/>
      <c r="GFQ118" s="845"/>
      <c r="GFR118" s="853"/>
      <c r="GFS118" s="853"/>
      <c r="GFT118" s="964"/>
      <c r="GFU118" s="845"/>
      <c r="GFV118" s="853"/>
      <c r="GFW118" s="853"/>
      <c r="GFX118" s="964"/>
      <c r="GFY118" s="845"/>
      <c r="GFZ118" s="853"/>
      <c r="GGA118" s="853"/>
      <c r="GGB118" s="964"/>
      <c r="GGC118" s="845"/>
      <c r="GGD118" s="853"/>
      <c r="GGE118" s="853"/>
      <c r="GGF118" s="964"/>
      <c r="GGG118" s="845"/>
      <c r="GGH118" s="853"/>
      <c r="GGI118" s="853"/>
      <c r="GGJ118" s="964"/>
      <c r="GGK118" s="845"/>
      <c r="GGL118" s="853"/>
      <c r="GGM118" s="853"/>
      <c r="GGN118" s="964"/>
      <c r="GGO118" s="845"/>
      <c r="GGP118" s="853"/>
      <c r="GGQ118" s="853"/>
      <c r="GGR118" s="964"/>
      <c r="GGS118" s="845"/>
      <c r="GGT118" s="853"/>
      <c r="GGU118" s="853"/>
      <c r="GGV118" s="964"/>
      <c r="GGW118" s="845"/>
      <c r="GGX118" s="853"/>
      <c r="GGY118" s="853"/>
      <c r="GGZ118" s="964"/>
      <c r="GHA118" s="845"/>
      <c r="GHB118" s="853"/>
      <c r="GHC118" s="853"/>
      <c r="GHD118" s="964"/>
      <c r="GHE118" s="845"/>
      <c r="GHF118" s="853"/>
      <c r="GHG118" s="853"/>
      <c r="GHH118" s="964"/>
      <c r="GHI118" s="845"/>
      <c r="GHJ118" s="853"/>
      <c r="GHK118" s="853"/>
      <c r="GHL118" s="964"/>
      <c r="GHM118" s="845"/>
      <c r="GHN118" s="853"/>
      <c r="GHO118" s="853"/>
      <c r="GHP118" s="964"/>
      <c r="GHQ118" s="845"/>
      <c r="GHR118" s="853"/>
      <c r="GHS118" s="853"/>
      <c r="GHT118" s="964"/>
      <c r="GHU118" s="845"/>
      <c r="GHV118" s="853"/>
      <c r="GHW118" s="853"/>
      <c r="GHX118" s="964"/>
      <c r="GHY118" s="845"/>
      <c r="GHZ118" s="853"/>
      <c r="GIA118" s="853"/>
      <c r="GIB118" s="964"/>
      <c r="GIC118" s="845"/>
      <c r="GID118" s="853"/>
      <c r="GIE118" s="853"/>
      <c r="GIF118" s="964"/>
      <c r="GIG118" s="845"/>
      <c r="GIH118" s="853"/>
      <c r="GII118" s="853"/>
      <c r="GIJ118" s="964"/>
      <c r="GIK118" s="845"/>
      <c r="GIL118" s="853"/>
      <c r="GIM118" s="853"/>
      <c r="GIN118" s="964"/>
      <c r="GIO118" s="845"/>
      <c r="GIP118" s="853"/>
      <c r="GIQ118" s="853"/>
      <c r="GIR118" s="964"/>
      <c r="GIS118" s="845"/>
      <c r="GIT118" s="853"/>
      <c r="GIU118" s="853"/>
      <c r="GIV118" s="964"/>
      <c r="GIW118" s="845"/>
      <c r="GIX118" s="853"/>
      <c r="GIY118" s="853"/>
      <c r="GIZ118" s="964"/>
      <c r="GJA118" s="845"/>
      <c r="GJB118" s="853"/>
      <c r="GJC118" s="853"/>
      <c r="GJD118" s="964"/>
      <c r="GJE118" s="845"/>
      <c r="GJF118" s="853"/>
      <c r="GJG118" s="853"/>
      <c r="GJH118" s="964"/>
      <c r="GJI118" s="845"/>
      <c r="GJJ118" s="853"/>
      <c r="GJK118" s="853"/>
      <c r="GJL118" s="964"/>
      <c r="GJM118" s="845"/>
      <c r="GJN118" s="853"/>
      <c r="GJO118" s="853"/>
      <c r="GJP118" s="964"/>
      <c r="GJQ118" s="845"/>
      <c r="GJR118" s="853"/>
      <c r="GJS118" s="853"/>
      <c r="GJT118" s="964"/>
      <c r="GJU118" s="845"/>
      <c r="GJV118" s="853"/>
      <c r="GJW118" s="853"/>
      <c r="GJX118" s="964"/>
      <c r="GJY118" s="845"/>
      <c r="GJZ118" s="853"/>
      <c r="GKA118" s="853"/>
      <c r="GKB118" s="964"/>
      <c r="GKC118" s="845"/>
      <c r="GKD118" s="853"/>
      <c r="GKE118" s="853"/>
      <c r="GKF118" s="964"/>
      <c r="GKG118" s="845"/>
      <c r="GKH118" s="853"/>
      <c r="GKI118" s="853"/>
      <c r="GKJ118" s="964"/>
      <c r="GKK118" s="845"/>
      <c r="GKL118" s="853"/>
      <c r="GKM118" s="853"/>
      <c r="GKN118" s="964"/>
      <c r="GKO118" s="845"/>
      <c r="GKP118" s="853"/>
      <c r="GKQ118" s="853"/>
      <c r="GKR118" s="964"/>
      <c r="GKS118" s="845"/>
      <c r="GKT118" s="853"/>
      <c r="GKU118" s="853"/>
      <c r="GKV118" s="964"/>
      <c r="GKW118" s="845"/>
      <c r="GKX118" s="853"/>
      <c r="GKY118" s="853"/>
      <c r="GKZ118" s="964"/>
      <c r="GLA118" s="845"/>
      <c r="GLB118" s="853"/>
      <c r="GLC118" s="853"/>
      <c r="GLD118" s="964"/>
      <c r="GLE118" s="845"/>
      <c r="GLF118" s="853"/>
      <c r="GLG118" s="853"/>
      <c r="GLH118" s="964"/>
      <c r="GLI118" s="845"/>
      <c r="GLJ118" s="853"/>
      <c r="GLK118" s="853"/>
      <c r="GLL118" s="964"/>
      <c r="GLM118" s="845"/>
      <c r="GLN118" s="853"/>
      <c r="GLO118" s="853"/>
      <c r="GLP118" s="964"/>
      <c r="GLQ118" s="845"/>
      <c r="GLR118" s="853"/>
      <c r="GLS118" s="853"/>
      <c r="GLT118" s="964"/>
      <c r="GLU118" s="845"/>
      <c r="GLV118" s="853"/>
      <c r="GLW118" s="853"/>
      <c r="GLX118" s="964"/>
      <c r="GLY118" s="845"/>
      <c r="GLZ118" s="853"/>
      <c r="GMA118" s="853"/>
      <c r="GMB118" s="964"/>
      <c r="GMC118" s="845"/>
      <c r="GMD118" s="853"/>
      <c r="GME118" s="853"/>
      <c r="GMF118" s="964"/>
      <c r="GMG118" s="845"/>
      <c r="GMH118" s="853"/>
      <c r="GMI118" s="853"/>
      <c r="GMJ118" s="964"/>
      <c r="GMK118" s="845"/>
      <c r="GML118" s="853"/>
      <c r="GMM118" s="853"/>
      <c r="GMN118" s="964"/>
      <c r="GMO118" s="845"/>
      <c r="GMP118" s="853"/>
      <c r="GMQ118" s="853"/>
      <c r="GMR118" s="964"/>
      <c r="GMS118" s="845"/>
      <c r="GMT118" s="853"/>
      <c r="GMU118" s="853"/>
      <c r="GMV118" s="964"/>
      <c r="GMW118" s="845"/>
      <c r="GMX118" s="853"/>
      <c r="GMY118" s="853"/>
      <c r="GMZ118" s="964"/>
      <c r="GNA118" s="845"/>
      <c r="GNB118" s="853"/>
      <c r="GNC118" s="853"/>
      <c r="GND118" s="964"/>
      <c r="GNE118" s="845"/>
      <c r="GNF118" s="853"/>
      <c r="GNG118" s="853"/>
      <c r="GNH118" s="964"/>
      <c r="GNI118" s="845"/>
      <c r="GNJ118" s="853"/>
      <c r="GNK118" s="853"/>
      <c r="GNL118" s="964"/>
      <c r="GNM118" s="845"/>
      <c r="GNN118" s="853"/>
      <c r="GNO118" s="853"/>
      <c r="GNP118" s="964"/>
      <c r="GNQ118" s="845"/>
      <c r="GNR118" s="853"/>
      <c r="GNS118" s="853"/>
      <c r="GNT118" s="964"/>
      <c r="GNU118" s="845"/>
      <c r="GNV118" s="853"/>
      <c r="GNW118" s="853"/>
      <c r="GNX118" s="964"/>
      <c r="GNY118" s="845"/>
      <c r="GNZ118" s="853"/>
      <c r="GOA118" s="853"/>
      <c r="GOB118" s="964"/>
      <c r="GOC118" s="845"/>
      <c r="GOD118" s="853"/>
      <c r="GOE118" s="853"/>
      <c r="GOF118" s="964"/>
      <c r="GOG118" s="845"/>
      <c r="GOH118" s="853"/>
      <c r="GOI118" s="853"/>
      <c r="GOJ118" s="964"/>
      <c r="GOK118" s="845"/>
      <c r="GOL118" s="853"/>
      <c r="GOM118" s="853"/>
      <c r="GON118" s="964"/>
      <c r="GOO118" s="845"/>
      <c r="GOP118" s="853"/>
      <c r="GOQ118" s="853"/>
      <c r="GOR118" s="964"/>
      <c r="GOS118" s="845"/>
      <c r="GOT118" s="853"/>
      <c r="GOU118" s="853"/>
      <c r="GOV118" s="964"/>
      <c r="GOW118" s="845"/>
      <c r="GOX118" s="853"/>
      <c r="GOY118" s="853"/>
      <c r="GOZ118" s="964"/>
      <c r="GPA118" s="845"/>
      <c r="GPB118" s="853"/>
      <c r="GPC118" s="853"/>
      <c r="GPD118" s="964"/>
      <c r="GPE118" s="845"/>
      <c r="GPF118" s="853"/>
      <c r="GPG118" s="853"/>
      <c r="GPH118" s="964"/>
      <c r="GPI118" s="845"/>
      <c r="GPJ118" s="853"/>
      <c r="GPK118" s="853"/>
      <c r="GPL118" s="964"/>
      <c r="GPM118" s="845"/>
      <c r="GPN118" s="853"/>
      <c r="GPO118" s="853"/>
      <c r="GPP118" s="964"/>
      <c r="GPQ118" s="845"/>
      <c r="GPR118" s="853"/>
      <c r="GPS118" s="853"/>
      <c r="GPT118" s="964"/>
      <c r="GPU118" s="845"/>
      <c r="GPV118" s="853"/>
      <c r="GPW118" s="853"/>
      <c r="GPX118" s="964"/>
      <c r="GPY118" s="845"/>
      <c r="GPZ118" s="853"/>
      <c r="GQA118" s="853"/>
      <c r="GQB118" s="964"/>
      <c r="GQC118" s="845"/>
      <c r="GQD118" s="853"/>
      <c r="GQE118" s="853"/>
      <c r="GQF118" s="964"/>
      <c r="GQG118" s="845"/>
      <c r="GQH118" s="853"/>
      <c r="GQI118" s="853"/>
      <c r="GQJ118" s="964"/>
      <c r="GQK118" s="845"/>
      <c r="GQL118" s="853"/>
      <c r="GQM118" s="853"/>
      <c r="GQN118" s="964"/>
      <c r="GQO118" s="845"/>
      <c r="GQP118" s="853"/>
      <c r="GQQ118" s="853"/>
      <c r="GQR118" s="964"/>
      <c r="GQS118" s="845"/>
      <c r="GQT118" s="853"/>
      <c r="GQU118" s="853"/>
      <c r="GQV118" s="964"/>
      <c r="GQW118" s="845"/>
      <c r="GQX118" s="853"/>
      <c r="GQY118" s="853"/>
      <c r="GQZ118" s="964"/>
      <c r="GRA118" s="845"/>
      <c r="GRB118" s="853"/>
      <c r="GRC118" s="853"/>
      <c r="GRD118" s="964"/>
      <c r="GRE118" s="845"/>
      <c r="GRF118" s="853"/>
      <c r="GRG118" s="853"/>
      <c r="GRH118" s="964"/>
      <c r="GRI118" s="845"/>
      <c r="GRJ118" s="853"/>
      <c r="GRK118" s="853"/>
      <c r="GRL118" s="964"/>
      <c r="GRM118" s="845"/>
      <c r="GRN118" s="853"/>
      <c r="GRO118" s="853"/>
      <c r="GRP118" s="964"/>
      <c r="GRQ118" s="845"/>
      <c r="GRR118" s="853"/>
      <c r="GRS118" s="853"/>
      <c r="GRT118" s="964"/>
      <c r="GRU118" s="845"/>
      <c r="GRV118" s="853"/>
      <c r="GRW118" s="853"/>
      <c r="GRX118" s="964"/>
      <c r="GRY118" s="845"/>
      <c r="GRZ118" s="853"/>
      <c r="GSA118" s="853"/>
      <c r="GSB118" s="964"/>
      <c r="GSC118" s="845"/>
      <c r="GSD118" s="853"/>
      <c r="GSE118" s="853"/>
      <c r="GSF118" s="964"/>
      <c r="GSG118" s="845"/>
      <c r="GSH118" s="853"/>
      <c r="GSI118" s="853"/>
      <c r="GSJ118" s="964"/>
      <c r="GSK118" s="845"/>
      <c r="GSL118" s="853"/>
      <c r="GSM118" s="853"/>
      <c r="GSN118" s="964"/>
      <c r="GSO118" s="845"/>
      <c r="GSP118" s="853"/>
      <c r="GSQ118" s="853"/>
      <c r="GSR118" s="964"/>
      <c r="GSS118" s="845"/>
      <c r="GST118" s="853"/>
      <c r="GSU118" s="853"/>
      <c r="GSV118" s="964"/>
      <c r="GSW118" s="845"/>
      <c r="GSX118" s="853"/>
      <c r="GSY118" s="853"/>
      <c r="GSZ118" s="964"/>
      <c r="GTA118" s="845"/>
      <c r="GTB118" s="853"/>
      <c r="GTC118" s="853"/>
      <c r="GTD118" s="964"/>
      <c r="GTE118" s="845"/>
      <c r="GTF118" s="853"/>
      <c r="GTG118" s="853"/>
      <c r="GTH118" s="964"/>
      <c r="GTI118" s="845"/>
      <c r="GTJ118" s="853"/>
      <c r="GTK118" s="853"/>
      <c r="GTL118" s="964"/>
      <c r="GTM118" s="845"/>
      <c r="GTN118" s="853"/>
      <c r="GTO118" s="853"/>
      <c r="GTP118" s="964"/>
      <c r="GTQ118" s="845"/>
      <c r="GTR118" s="853"/>
      <c r="GTS118" s="853"/>
      <c r="GTT118" s="964"/>
      <c r="GTU118" s="845"/>
      <c r="GTV118" s="853"/>
      <c r="GTW118" s="853"/>
      <c r="GTX118" s="964"/>
      <c r="GTY118" s="845"/>
      <c r="GTZ118" s="853"/>
      <c r="GUA118" s="853"/>
      <c r="GUB118" s="964"/>
      <c r="GUC118" s="845"/>
      <c r="GUD118" s="853"/>
      <c r="GUE118" s="853"/>
      <c r="GUF118" s="964"/>
      <c r="GUG118" s="845"/>
      <c r="GUH118" s="853"/>
      <c r="GUI118" s="853"/>
      <c r="GUJ118" s="964"/>
      <c r="GUK118" s="845"/>
      <c r="GUL118" s="853"/>
      <c r="GUM118" s="853"/>
      <c r="GUN118" s="964"/>
      <c r="GUO118" s="845"/>
      <c r="GUP118" s="853"/>
      <c r="GUQ118" s="853"/>
      <c r="GUR118" s="964"/>
      <c r="GUS118" s="845"/>
      <c r="GUT118" s="853"/>
      <c r="GUU118" s="853"/>
      <c r="GUV118" s="964"/>
      <c r="GUW118" s="845"/>
      <c r="GUX118" s="853"/>
      <c r="GUY118" s="853"/>
      <c r="GUZ118" s="964"/>
      <c r="GVA118" s="845"/>
      <c r="GVB118" s="853"/>
      <c r="GVC118" s="853"/>
      <c r="GVD118" s="964"/>
      <c r="GVE118" s="845"/>
      <c r="GVF118" s="853"/>
      <c r="GVG118" s="853"/>
      <c r="GVH118" s="964"/>
      <c r="GVI118" s="845"/>
      <c r="GVJ118" s="853"/>
      <c r="GVK118" s="853"/>
      <c r="GVL118" s="964"/>
      <c r="GVM118" s="845"/>
      <c r="GVN118" s="853"/>
      <c r="GVO118" s="853"/>
      <c r="GVP118" s="964"/>
      <c r="GVQ118" s="845"/>
      <c r="GVR118" s="853"/>
      <c r="GVS118" s="853"/>
      <c r="GVT118" s="964"/>
      <c r="GVU118" s="845"/>
      <c r="GVV118" s="853"/>
      <c r="GVW118" s="853"/>
      <c r="GVX118" s="964"/>
      <c r="GVY118" s="845"/>
      <c r="GVZ118" s="853"/>
      <c r="GWA118" s="853"/>
      <c r="GWB118" s="964"/>
      <c r="GWC118" s="845"/>
      <c r="GWD118" s="853"/>
      <c r="GWE118" s="853"/>
      <c r="GWF118" s="964"/>
      <c r="GWG118" s="845"/>
      <c r="GWH118" s="853"/>
      <c r="GWI118" s="853"/>
      <c r="GWJ118" s="964"/>
      <c r="GWK118" s="845"/>
      <c r="GWL118" s="853"/>
      <c r="GWM118" s="853"/>
      <c r="GWN118" s="964"/>
      <c r="GWO118" s="845"/>
      <c r="GWP118" s="853"/>
      <c r="GWQ118" s="853"/>
      <c r="GWR118" s="964"/>
      <c r="GWS118" s="845"/>
      <c r="GWT118" s="853"/>
      <c r="GWU118" s="853"/>
      <c r="GWV118" s="964"/>
      <c r="GWW118" s="845"/>
      <c r="GWX118" s="853"/>
      <c r="GWY118" s="853"/>
      <c r="GWZ118" s="964"/>
      <c r="GXA118" s="845"/>
      <c r="GXB118" s="853"/>
      <c r="GXC118" s="853"/>
      <c r="GXD118" s="964"/>
      <c r="GXE118" s="845"/>
      <c r="GXF118" s="853"/>
      <c r="GXG118" s="853"/>
      <c r="GXH118" s="964"/>
      <c r="GXI118" s="845"/>
      <c r="GXJ118" s="853"/>
      <c r="GXK118" s="853"/>
      <c r="GXL118" s="964"/>
      <c r="GXM118" s="845"/>
      <c r="GXN118" s="853"/>
      <c r="GXO118" s="853"/>
      <c r="GXP118" s="964"/>
      <c r="GXQ118" s="845"/>
      <c r="GXR118" s="853"/>
      <c r="GXS118" s="853"/>
      <c r="GXT118" s="964"/>
      <c r="GXU118" s="845"/>
      <c r="GXV118" s="853"/>
      <c r="GXW118" s="853"/>
      <c r="GXX118" s="964"/>
      <c r="GXY118" s="845"/>
      <c r="GXZ118" s="853"/>
      <c r="GYA118" s="853"/>
      <c r="GYB118" s="964"/>
      <c r="GYC118" s="845"/>
      <c r="GYD118" s="853"/>
      <c r="GYE118" s="853"/>
      <c r="GYF118" s="964"/>
      <c r="GYG118" s="845"/>
      <c r="GYH118" s="853"/>
      <c r="GYI118" s="853"/>
      <c r="GYJ118" s="964"/>
      <c r="GYK118" s="845"/>
      <c r="GYL118" s="853"/>
      <c r="GYM118" s="853"/>
      <c r="GYN118" s="964"/>
      <c r="GYO118" s="845"/>
      <c r="GYP118" s="853"/>
      <c r="GYQ118" s="853"/>
      <c r="GYR118" s="964"/>
      <c r="GYS118" s="845"/>
      <c r="GYT118" s="853"/>
      <c r="GYU118" s="853"/>
      <c r="GYV118" s="964"/>
      <c r="GYW118" s="845"/>
      <c r="GYX118" s="853"/>
      <c r="GYY118" s="853"/>
      <c r="GYZ118" s="964"/>
      <c r="GZA118" s="845"/>
      <c r="GZB118" s="853"/>
      <c r="GZC118" s="853"/>
      <c r="GZD118" s="964"/>
      <c r="GZE118" s="845"/>
      <c r="GZF118" s="853"/>
      <c r="GZG118" s="853"/>
      <c r="GZH118" s="964"/>
      <c r="GZI118" s="845"/>
      <c r="GZJ118" s="853"/>
      <c r="GZK118" s="853"/>
      <c r="GZL118" s="964"/>
      <c r="GZM118" s="845"/>
      <c r="GZN118" s="853"/>
      <c r="GZO118" s="853"/>
      <c r="GZP118" s="964"/>
      <c r="GZQ118" s="845"/>
      <c r="GZR118" s="853"/>
      <c r="GZS118" s="853"/>
      <c r="GZT118" s="964"/>
      <c r="GZU118" s="845"/>
      <c r="GZV118" s="853"/>
      <c r="GZW118" s="853"/>
      <c r="GZX118" s="964"/>
      <c r="GZY118" s="845"/>
      <c r="GZZ118" s="853"/>
      <c r="HAA118" s="853"/>
      <c r="HAB118" s="964"/>
      <c r="HAC118" s="845"/>
      <c r="HAD118" s="853"/>
      <c r="HAE118" s="853"/>
      <c r="HAF118" s="964"/>
      <c r="HAG118" s="845"/>
      <c r="HAH118" s="853"/>
      <c r="HAI118" s="853"/>
      <c r="HAJ118" s="964"/>
      <c r="HAK118" s="845"/>
      <c r="HAL118" s="853"/>
      <c r="HAM118" s="853"/>
      <c r="HAN118" s="964"/>
      <c r="HAO118" s="845"/>
      <c r="HAP118" s="853"/>
      <c r="HAQ118" s="853"/>
      <c r="HAR118" s="964"/>
      <c r="HAS118" s="845"/>
      <c r="HAT118" s="853"/>
      <c r="HAU118" s="853"/>
      <c r="HAV118" s="964"/>
      <c r="HAW118" s="845"/>
      <c r="HAX118" s="853"/>
      <c r="HAY118" s="853"/>
      <c r="HAZ118" s="964"/>
      <c r="HBA118" s="845"/>
      <c r="HBB118" s="853"/>
      <c r="HBC118" s="853"/>
      <c r="HBD118" s="964"/>
      <c r="HBE118" s="845"/>
      <c r="HBF118" s="853"/>
      <c r="HBG118" s="853"/>
      <c r="HBH118" s="964"/>
      <c r="HBI118" s="845"/>
      <c r="HBJ118" s="853"/>
      <c r="HBK118" s="853"/>
      <c r="HBL118" s="964"/>
      <c r="HBM118" s="845"/>
      <c r="HBN118" s="853"/>
      <c r="HBO118" s="853"/>
      <c r="HBP118" s="964"/>
      <c r="HBQ118" s="845"/>
      <c r="HBR118" s="853"/>
      <c r="HBS118" s="853"/>
      <c r="HBT118" s="964"/>
      <c r="HBU118" s="845"/>
      <c r="HBV118" s="853"/>
      <c r="HBW118" s="853"/>
      <c r="HBX118" s="964"/>
      <c r="HBY118" s="845"/>
      <c r="HBZ118" s="853"/>
      <c r="HCA118" s="853"/>
      <c r="HCB118" s="964"/>
      <c r="HCC118" s="845"/>
      <c r="HCD118" s="853"/>
      <c r="HCE118" s="853"/>
      <c r="HCF118" s="964"/>
      <c r="HCG118" s="845"/>
      <c r="HCH118" s="853"/>
      <c r="HCI118" s="853"/>
      <c r="HCJ118" s="964"/>
      <c r="HCK118" s="845"/>
      <c r="HCL118" s="853"/>
      <c r="HCM118" s="853"/>
      <c r="HCN118" s="964"/>
      <c r="HCO118" s="845"/>
      <c r="HCP118" s="853"/>
      <c r="HCQ118" s="853"/>
      <c r="HCR118" s="964"/>
      <c r="HCS118" s="845"/>
      <c r="HCT118" s="853"/>
      <c r="HCU118" s="853"/>
      <c r="HCV118" s="964"/>
      <c r="HCW118" s="845"/>
      <c r="HCX118" s="853"/>
      <c r="HCY118" s="853"/>
      <c r="HCZ118" s="964"/>
      <c r="HDA118" s="845"/>
      <c r="HDB118" s="853"/>
      <c r="HDC118" s="853"/>
      <c r="HDD118" s="964"/>
      <c r="HDE118" s="845"/>
      <c r="HDF118" s="853"/>
      <c r="HDG118" s="853"/>
      <c r="HDH118" s="964"/>
      <c r="HDI118" s="845"/>
      <c r="HDJ118" s="853"/>
      <c r="HDK118" s="853"/>
      <c r="HDL118" s="964"/>
      <c r="HDM118" s="845"/>
      <c r="HDN118" s="853"/>
      <c r="HDO118" s="853"/>
      <c r="HDP118" s="964"/>
      <c r="HDQ118" s="845"/>
      <c r="HDR118" s="853"/>
      <c r="HDS118" s="853"/>
      <c r="HDT118" s="964"/>
      <c r="HDU118" s="845"/>
      <c r="HDV118" s="853"/>
      <c r="HDW118" s="853"/>
      <c r="HDX118" s="964"/>
      <c r="HDY118" s="845"/>
      <c r="HDZ118" s="853"/>
      <c r="HEA118" s="853"/>
      <c r="HEB118" s="964"/>
      <c r="HEC118" s="845"/>
      <c r="HED118" s="853"/>
      <c r="HEE118" s="853"/>
      <c r="HEF118" s="964"/>
      <c r="HEG118" s="845"/>
      <c r="HEH118" s="853"/>
      <c r="HEI118" s="853"/>
      <c r="HEJ118" s="964"/>
      <c r="HEK118" s="845"/>
      <c r="HEL118" s="853"/>
      <c r="HEM118" s="853"/>
      <c r="HEN118" s="964"/>
      <c r="HEO118" s="845"/>
      <c r="HEP118" s="853"/>
      <c r="HEQ118" s="853"/>
      <c r="HER118" s="964"/>
      <c r="HES118" s="845"/>
      <c r="HET118" s="853"/>
      <c r="HEU118" s="853"/>
      <c r="HEV118" s="964"/>
      <c r="HEW118" s="845"/>
      <c r="HEX118" s="853"/>
      <c r="HEY118" s="853"/>
      <c r="HEZ118" s="964"/>
      <c r="HFA118" s="845"/>
      <c r="HFB118" s="853"/>
      <c r="HFC118" s="853"/>
      <c r="HFD118" s="964"/>
      <c r="HFE118" s="845"/>
      <c r="HFF118" s="853"/>
      <c r="HFG118" s="853"/>
      <c r="HFH118" s="964"/>
      <c r="HFI118" s="845"/>
      <c r="HFJ118" s="853"/>
      <c r="HFK118" s="853"/>
      <c r="HFL118" s="964"/>
      <c r="HFM118" s="845"/>
      <c r="HFN118" s="853"/>
      <c r="HFO118" s="853"/>
      <c r="HFP118" s="964"/>
      <c r="HFQ118" s="845"/>
      <c r="HFR118" s="853"/>
      <c r="HFS118" s="853"/>
      <c r="HFT118" s="964"/>
      <c r="HFU118" s="845"/>
      <c r="HFV118" s="853"/>
      <c r="HFW118" s="853"/>
      <c r="HFX118" s="964"/>
      <c r="HFY118" s="845"/>
      <c r="HFZ118" s="853"/>
      <c r="HGA118" s="853"/>
      <c r="HGB118" s="964"/>
      <c r="HGC118" s="845"/>
      <c r="HGD118" s="853"/>
      <c r="HGE118" s="853"/>
      <c r="HGF118" s="964"/>
      <c r="HGG118" s="845"/>
      <c r="HGH118" s="853"/>
      <c r="HGI118" s="853"/>
      <c r="HGJ118" s="964"/>
      <c r="HGK118" s="845"/>
      <c r="HGL118" s="853"/>
      <c r="HGM118" s="853"/>
      <c r="HGN118" s="964"/>
      <c r="HGO118" s="845"/>
      <c r="HGP118" s="853"/>
      <c r="HGQ118" s="853"/>
      <c r="HGR118" s="964"/>
      <c r="HGS118" s="845"/>
      <c r="HGT118" s="853"/>
      <c r="HGU118" s="853"/>
      <c r="HGV118" s="964"/>
      <c r="HGW118" s="845"/>
      <c r="HGX118" s="853"/>
      <c r="HGY118" s="853"/>
      <c r="HGZ118" s="964"/>
      <c r="HHA118" s="845"/>
      <c r="HHB118" s="853"/>
      <c r="HHC118" s="853"/>
      <c r="HHD118" s="964"/>
      <c r="HHE118" s="845"/>
      <c r="HHF118" s="853"/>
      <c r="HHG118" s="853"/>
      <c r="HHH118" s="964"/>
      <c r="HHI118" s="845"/>
      <c r="HHJ118" s="853"/>
      <c r="HHK118" s="853"/>
      <c r="HHL118" s="964"/>
      <c r="HHM118" s="845"/>
      <c r="HHN118" s="853"/>
      <c r="HHO118" s="853"/>
      <c r="HHP118" s="964"/>
      <c r="HHQ118" s="845"/>
      <c r="HHR118" s="853"/>
      <c r="HHS118" s="853"/>
      <c r="HHT118" s="964"/>
      <c r="HHU118" s="845"/>
      <c r="HHV118" s="853"/>
      <c r="HHW118" s="853"/>
      <c r="HHX118" s="964"/>
      <c r="HHY118" s="845"/>
      <c r="HHZ118" s="853"/>
      <c r="HIA118" s="853"/>
      <c r="HIB118" s="964"/>
      <c r="HIC118" s="845"/>
      <c r="HID118" s="853"/>
      <c r="HIE118" s="853"/>
      <c r="HIF118" s="964"/>
      <c r="HIG118" s="845"/>
      <c r="HIH118" s="853"/>
      <c r="HII118" s="853"/>
      <c r="HIJ118" s="964"/>
      <c r="HIK118" s="845"/>
      <c r="HIL118" s="853"/>
      <c r="HIM118" s="853"/>
      <c r="HIN118" s="964"/>
      <c r="HIO118" s="845"/>
      <c r="HIP118" s="853"/>
      <c r="HIQ118" s="853"/>
      <c r="HIR118" s="964"/>
      <c r="HIS118" s="845"/>
      <c r="HIT118" s="853"/>
      <c r="HIU118" s="853"/>
      <c r="HIV118" s="964"/>
      <c r="HIW118" s="845"/>
      <c r="HIX118" s="853"/>
      <c r="HIY118" s="853"/>
      <c r="HIZ118" s="964"/>
      <c r="HJA118" s="845"/>
      <c r="HJB118" s="853"/>
      <c r="HJC118" s="853"/>
      <c r="HJD118" s="964"/>
      <c r="HJE118" s="845"/>
      <c r="HJF118" s="853"/>
      <c r="HJG118" s="853"/>
      <c r="HJH118" s="964"/>
      <c r="HJI118" s="845"/>
      <c r="HJJ118" s="853"/>
      <c r="HJK118" s="853"/>
      <c r="HJL118" s="964"/>
      <c r="HJM118" s="845"/>
      <c r="HJN118" s="853"/>
      <c r="HJO118" s="853"/>
      <c r="HJP118" s="964"/>
      <c r="HJQ118" s="845"/>
      <c r="HJR118" s="853"/>
      <c r="HJS118" s="853"/>
      <c r="HJT118" s="964"/>
      <c r="HJU118" s="845"/>
      <c r="HJV118" s="853"/>
      <c r="HJW118" s="853"/>
      <c r="HJX118" s="964"/>
      <c r="HJY118" s="845"/>
      <c r="HJZ118" s="853"/>
      <c r="HKA118" s="853"/>
      <c r="HKB118" s="964"/>
      <c r="HKC118" s="845"/>
      <c r="HKD118" s="853"/>
      <c r="HKE118" s="853"/>
      <c r="HKF118" s="964"/>
      <c r="HKG118" s="845"/>
      <c r="HKH118" s="853"/>
      <c r="HKI118" s="853"/>
      <c r="HKJ118" s="964"/>
      <c r="HKK118" s="845"/>
      <c r="HKL118" s="853"/>
      <c r="HKM118" s="853"/>
      <c r="HKN118" s="964"/>
      <c r="HKO118" s="845"/>
      <c r="HKP118" s="853"/>
      <c r="HKQ118" s="853"/>
      <c r="HKR118" s="964"/>
      <c r="HKS118" s="845"/>
      <c r="HKT118" s="853"/>
      <c r="HKU118" s="853"/>
      <c r="HKV118" s="964"/>
      <c r="HKW118" s="845"/>
      <c r="HKX118" s="853"/>
      <c r="HKY118" s="853"/>
      <c r="HKZ118" s="964"/>
      <c r="HLA118" s="845"/>
      <c r="HLB118" s="853"/>
      <c r="HLC118" s="853"/>
      <c r="HLD118" s="964"/>
      <c r="HLE118" s="845"/>
      <c r="HLF118" s="853"/>
      <c r="HLG118" s="853"/>
      <c r="HLH118" s="964"/>
      <c r="HLI118" s="845"/>
      <c r="HLJ118" s="853"/>
      <c r="HLK118" s="853"/>
      <c r="HLL118" s="964"/>
      <c r="HLM118" s="845"/>
      <c r="HLN118" s="853"/>
      <c r="HLO118" s="853"/>
      <c r="HLP118" s="964"/>
      <c r="HLQ118" s="845"/>
      <c r="HLR118" s="853"/>
      <c r="HLS118" s="853"/>
      <c r="HLT118" s="964"/>
      <c r="HLU118" s="845"/>
      <c r="HLV118" s="853"/>
      <c r="HLW118" s="853"/>
      <c r="HLX118" s="964"/>
      <c r="HLY118" s="845"/>
      <c r="HLZ118" s="853"/>
      <c r="HMA118" s="853"/>
      <c r="HMB118" s="964"/>
      <c r="HMC118" s="845"/>
      <c r="HMD118" s="853"/>
      <c r="HME118" s="853"/>
      <c r="HMF118" s="964"/>
      <c r="HMG118" s="845"/>
      <c r="HMH118" s="853"/>
      <c r="HMI118" s="853"/>
      <c r="HMJ118" s="964"/>
      <c r="HMK118" s="845"/>
      <c r="HML118" s="853"/>
      <c r="HMM118" s="853"/>
      <c r="HMN118" s="964"/>
      <c r="HMO118" s="845"/>
      <c r="HMP118" s="853"/>
      <c r="HMQ118" s="853"/>
      <c r="HMR118" s="964"/>
      <c r="HMS118" s="845"/>
      <c r="HMT118" s="853"/>
      <c r="HMU118" s="853"/>
      <c r="HMV118" s="964"/>
      <c r="HMW118" s="845"/>
      <c r="HMX118" s="853"/>
      <c r="HMY118" s="853"/>
      <c r="HMZ118" s="964"/>
      <c r="HNA118" s="845"/>
      <c r="HNB118" s="853"/>
      <c r="HNC118" s="853"/>
      <c r="HND118" s="964"/>
      <c r="HNE118" s="845"/>
      <c r="HNF118" s="853"/>
      <c r="HNG118" s="853"/>
      <c r="HNH118" s="964"/>
      <c r="HNI118" s="845"/>
      <c r="HNJ118" s="853"/>
      <c r="HNK118" s="853"/>
      <c r="HNL118" s="964"/>
      <c r="HNM118" s="845"/>
      <c r="HNN118" s="853"/>
      <c r="HNO118" s="853"/>
      <c r="HNP118" s="964"/>
      <c r="HNQ118" s="845"/>
      <c r="HNR118" s="853"/>
      <c r="HNS118" s="853"/>
      <c r="HNT118" s="964"/>
      <c r="HNU118" s="845"/>
      <c r="HNV118" s="853"/>
      <c r="HNW118" s="853"/>
      <c r="HNX118" s="964"/>
      <c r="HNY118" s="845"/>
      <c r="HNZ118" s="853"/>
      <c r="HOA118" s="853"/>
      <c r="HOB118" s="964"/>
      <c r="HOC118" s="845"/>
      <c r="HOD118" s="853"/>
      <c r="HOE118" s="853"/>
      <c r="HOF118" s="964"/>
      <c r="HOG118" s="845"/>
      <c r="HOH118" s="853"/>
      <c r="HOI118" s="853"/>
      <c r="HOJ118" s="964"/>
      <c r="HOK118" s="845"/>
      <c r="HOL118" s="853"/>
      <c r="HOM118" s="853"/>
      <c r="HON118" s="964"/>
      <c r="HOO118" s="845"/>
      <c r="HOP118" s="853"/>
      <c r="HOQ118" s="853"/>
      <c r="HOR118" s="964"/>
      <c r="HOS118" s="845"/>
      <c r="HOT118" s="853"/>
      <c r="HOU118" s="853"/>
      <c r="HOV118" s="964"/>
      <c r="HOW118" s="845"/>
      <c r="HOX118" s="853"/>
      <c r="HOY118" s="853"/>
      <c r="HOZ118" s="964"/>
      <c r="HPA118" s="845"/>
      <c r="HPB118" s="853"/>
      <c r="HPC118" s="853"/>
      <c r="HPD118" s="964"/>
      <c r="HPE118" s="845"/>
      <c r="HPF118" s="853"/>
      <c r="HPG118" s="853"/>
      <c r="HPH118" s="964"/>
      <c r="HPI118" s="845"/>
      <c r="HPJ118" s="853"/>
      <c r="HPK118" s="853"/>
      <c r="HPL118" s="964"/>
      <c r="HPM118" s="845"/>
      <c r="HPN118" s="853"/>
      <c r="HPO118" s="853"/>
      <c r="HPP118" s="964"/>
      <c r="HPQ118" s="845"/>
      <c r="HPR118" s="853"/>
      <c r="HPS118" s="853"/>
      <c r="HPT118" s="964"/>
      <c r="HPU118" s="845"/>
      <c r="HPV118" s="853"/>
      <c r="HPW118" s="853"/>
      <c r="HPX118" s="964"/>
      <c r="HPY118" s="845"/>
      <c r="HPZ118" s="853"/>
      <c r="HQA118" s="853"/>
      <c r="HQB118" s="964"/>
      <c r="HQC118" s="845"/>
      <c r="HQD118" s="853"/>
      <c r="HQE118" s="853"/>
      <c r="HQF118" s="964"/>
      <c r="HQG118" s="845"/>
      <c r="HQH118" s="853"/>
      <c r="HQI118" s="853"/>
      <c r="HQJ118" s="964"/>
      <c r="HQK118" s="845"/>
      <c r="HQL118" s="853"/>
      <c r="HQM118" s="853"/>
      <c r="HQN118" s="964"/>
      <c r="HQO118" s="845"/>
      <c r="HQP118" s="853"/>
      <c r="HQQ118" s="853"/>
      <c r="HQR118" s="964"/>
      <c r="HQS118" s="845"/>
      <c r="HQT118" s="853"/>
      <c r="HQU118" s="853"/>
      <c r="HQV118" s="964"/>
      <c r="HQW118" s="845"/>
      <c r="HQX118" s="853"/>
      <c r="HQY118" s="853"/>
      <c r="HQZ118" s="964"/>
      <c r="HRA118" s="845"/>
      <c r="HRB118" s="853"/>
      <c r="HRC118" s="853"/>
      <c r="HRD118" s="964"/>
      <c r="HRE118" s="845"/>
      <c r="HRF118" s="853"/>
      <c r="HRG118" s="853"/>
      <c r="HRH118" s="964"/>
      <c r="HRI118" s="845"/>
      <c r="HRJ118" s="853"/>
      <c r="HRK118" s="853"/>
      <c r="HRL118" s="964"/>
      <c r="HRM118" s="845"/>
      <c r="HRN118" s="853"/>
      <c r="HRO118" s="853"/>
      <c r="HRP118" s="964"/>
      <c r="HRQ118" s="845"/>
      <c r="HRR118" s="853"/>
      <c r="HRS118" s="853"/>
      <c r="HRT118" s="964"/>
      <c r="HRU118" s="845"/>
      <c r="HRV118" s="853"/>
      <c r="HRW118" s="853"/>
      <c r="HRX118" s="964"/>
      <c r="HRY118" s="845"/>
      <c r="HRZ118" s="853"/>
      <c r="HSA118" s="853"/>
      <c r="HSB118" s="964"/>
      <c r="HSC118" s="845"/>
      <c r="HSD118" s="853"/>
      <c r="HSE118" s="853"/>
      <c r="HSF118" s="964"/>
      <c r="HSG118" s="845"/>
      <c r="HSH118" s="853"/>
      <c r="HSI118" s="853"/>
      <c r="HSJ118" s="964"/>
      <c r="HSK118" s="845"/>
      <c r="HSL118" s="853"/>
      <c r="HSM118" s="853"/>
      <c r="HSN118" s="964"/>
      <c r="HSO118" s="845"/>
      <c r="HSP118" s="853"/>
      <c r="HSQ118" s="853"/>
      <c r="HSR118" s="964"/>
      <c r="HSS118" s="845"/>
      <c r="HST118" s="853"/>
      <c r="HSU118" s="853"/>
      <c r="HSV118" s="964"/>
      <c r="HSW118" s="845"/>
      <c r="HSX118" s="853"/>
      <c r="HSY118" s="853"/>
      <c r="HSZ118" s="964"/>
      <c r="HTA118" s="845"/>
      <c r="HTB118" s="853"/>
      <c r="HTC118" s="853"/>
      <c r="HTD118" s="964"/>
      <c r="HTE118" s="845"/>
      <c r="HTF118" s="853"/>
      <c r="HTG118" s="853"/>
      <c r="HTH118" s="964"/>
      <c r="HTI118" s="845"/>
      <c r="HTJ118" s="853"/>
      <c r="HTK118" s="853"/>
      <c r="HTL118" s="964"/>
      <c r="HTM118" s="845"/>
      <c r="HTN118" s="853"/>
      <c r="HTO118" s="853"/>
      <c r="HTP118" s="964"/>
      <c r="HTQ118" s="845"/>
      <c r="HTR118" s="853"/>
      <c r="HTS118" s="853"/>
      <c r="HTT118" s="964"/>
      <c r="HTU118" s="845"/>
      <c r="HTV118" s="853"/>
      <c r="HTW118" s="853"/>
      <c r="HTX118" s="964"/>
      <c r="HTY118" s="845"/>
      <c r="HTZ118" s="853"/>
      <c r="HUA118" s="853"/>
      <c r="HUB118" s="964"/>
      <c r="HUC118" s="845"/>
      <c r="HUD118" s="853"/>
      <c r="HUE118" s="853"/>
      <c r="HUF118" s="964"/>
      <c r="HUG118" s="845"/>
      <c r="HUH118" s="853"/>
      <c r="HUI118" s="853"/>
      <c r="HUJ118" s="964"/>
      <c r="HUK118" s="845"/>
      <c r="HUL118" s="853"/>
      <c r="HUM118" s="853"/>
      <c r="HUN118" s="964"/>
      <c r="HUO118" s="845"/>
      <c r="HUP118" s="853"/>
      <c r="HUQ118" s="853"/>
      <c r="HUR118" s="964"/>
      <c r="HUS118" s="845"/>
      <c r="HUT118" s="853"/>
      <c r="HUU118" s="853"/>
      <c r="HUV118" s="964"/>
      <c r="HUW118" s="845"/>
      <c r="HUX118" s="853"/>
      <c r="HUY118" s="853"/>
      <c r="HUZ118" s="964"/>
      <c r="HVA118" s="845"/>
      <c r="HVB118" s="853"/>
      <c r="HVC118" s="853"/>
      <c r="HVD118" s="964"/>
      <c r="HVE118" s="845"/>
      <c r="HVF118" s="853"/>
      <c r="HVG118" s="853"/>
      <c r="HVH118" s="964"/>
      <c r="HVI118" s="845"/>
      <c r="HVJ118" s="853"/>
      <c r="HVK118" s="853"/>
      <c r="HVL118" s="964"/>
      <c r="HVM118" s="845"/>
      <c r="HVN118" s="853"/>
      <c r="HVO118" s="853"/>
      <c r="HVP118" s="964"/>
      <c r="HVQ118" s="845"/>
      <c r="HVR118" s="853"/>
      <c r="HVS118" s="853"/>
      <c r="HVT118" s="964"/>
      <c r="HVU118" s="845"/>
      <c r="HVV118" s="853"/>
      <c r="HVW118" s="853"/>
      <c r="HVX118" s="964"/>
      <c r="HVY118" s="845"/>
      <c r="HVZ118" s="853"/>
      <c r="HWA118" s="853"/>
      <c r="HWB118" s="964"/>
      <c r="HWC118" s="845"/>
      <c r="HWD118" s="853"/>
      <c r="HWE118" s="853"/>
      <c r="HWF118" s="964"/>
      <c r="HWG118" s="845"/>
      <c r="HWH118" s="853"/>
      <c r="HWI118" s="853"/>
      <c r="HWJ118" s="964"/>
      <c r="HWK118" s="845"/>
      <c r="HWL118" s="853"/>
      <c r="HWM118" s="853"/>
      <c r="HWN118" s="964"/>
      <c r="HWO118" s="845"/>
      <c r="HWP118" s="853"/>
      <c r="HWQ118" s="853"/>
      <c r="HWR118" s="964"/>
      <c r="HWS118" s="845"/>
      <c r="HWT118" s="853"/>
      <c r="HWU118" s="853"/>
      <c r="HWV118" s="964"/>
      <c r="HWW118" s="845"/>
      <c r="HWX118" s="853"/>
      <c r="HWY118" s="853"/>
      <c r="HWZ118" s="964"/>
      <c r="HXA118" s="845"/>
      <c r="HXB118" s="853"/>
      <c r="HXC118" s="853"/>
      <c r="HXD118" s="964"/>
      <c r="HXE118" s="845"/>
      <c r="HXF118" s="853"/>
      <c r="HXG118" s="853"/>
      <c r="HXH118" s="964"/>
      <c r="HXI118" s="845"/>
      <c r="HXJ118" s="853"/>
      <c r="HXK118" s="853"/>
      <c r="HXL118" s="964"/>
      <c r="HXM118" s="845"/>
      <c r="HXN118" s="853"/>
      <c r="HXO118" s="853"/>
      <c r="HXP118" s="964"/>
      <c r="HXQ118" s="845"/>
      <c r="HXR118" s="853"/>
      <c r="HXS118" s="853"/>
      <c r="HXT118" s="964"/>
      <c r="HXU118" s="845"/>
      <c r="HXV118" s="853"/>
      <c r="HXW118" s="853"/>
      <c r="HXX118" s="964"/>
      <c r="HXY118" s="845"/>
      <c r="HXZ118" s="853"/>
      <c r="HYA118" s="853"/>
      <c r="HYB118" s="964"/>
      <c r="HYC118" s="845"/>
      <c r="HYD118" s="853"/>
      <c r="HYE118" s="853"/>
      <c r="HYF118" s="964"/>
      <c r="HYG118" s="845"/>
      <c r="HYH118" s="853"/>
      <c r="HYI118" s="853"/>
      <c r="HYJ118" s="964"/>
      <c r="HYK118" s="845"/>
      <c r="HYL118" s="853"/>
      <c r="HYM118" s="853"/>
      <c r="HYN118" s="964"/>
      <c r="HYO118" s="845"/>
      <c r="HYP118" s="853"/>
      <c r="HYQ118" s="853"/>
      <c r="HYR118" s="964"/>
      <c r="HYS118" s="845"/>
      <c r="HYT118" s="853"/>
      <c r="HYU118" s="853"/>
      <c r="HYV118" s="964"/>
      <c r="HYW118" s="845"/>
      <c r="HYX118" s="853"/>
      <c r="HYY118" s="853"/>
      <c r="HYZ118" s="964"/>
      <c r="HZA118" s="845"/>
      <c r="HZB118" s="853"/>
      <c r="HZC118" s="853"/>
      <c r="HZD118" s="964"/>
      <c r="HZE118" s="845"/>
      <c r="HZF118" s="853"/>
      <c r="HZG118" s="853"/>
      <c r="HZH118" s="964"/>
      <c r="HZI118" s="845"/>
      <c r="HZJ118" s="853"/>
      <c r="HZK118" s="853"/>
      <c r="HZL118" s="964"/>
      <c r="HZM118" s="845"/>
      <c r="HZN118" s="853"/>
      <c r="HZO118" s="853"/>
      <c r="HZP118" s="964"/>
      <c r="HZQ118" s="845"/>
      <c r="HZR118" s="853"/>
      <c r="HZS118" s="853"/>
      <c r="HZT118" s="964"/>
      <c r="HZU118" s="845"/>
      <c r="HZV118" s="853"/>
      <c r="HZW118" s="853"/>
      <c r="HZX118" s="964"/>
      <c r="HZY118" s="845"/>
      <c r="HZZ118" s="853"/>
      <c r="IAA118" s="853"/>
      <c r="IAB118" s="964"/>
      <c r="IAC118" s="845"/>
      <c r="IAD118" s="853"/>
      <c r="IAE118" s="853"/>
      <c r="IAF118" s="964"/>
      <c r="IAG118" s="845"/>
      <c r="IAH118" s="853"/>
      <c r="IAI118" s="853"/>
      <c r="IAJ118" s="964"/>
      <c r="IAK118" s="845"/>
      <c r="IAL118" s="853"/>
      <c r="IAM118" s="853"/>
      <c r="IAN118" s="964"/>
      <c r="IAO118" s="845"/>
      <c r="IAP118" s="853"/>
      <c r="IAQ118" s="853"/>
      <c r="IAR118" s="964"/>
      <c r="IAS118" s="845"/>
      <c r="IAT118" s="853"/>
      <c r="IAU118" s="853"/>
      <c r="IAV118" s="964"/>
      <c r="IAW118" s="845"/>
      <c r="IAX118" s="853"/>
      <c r="IAY118" s="853"/>
      <c r="IAZ118" s="964"/>
      <c r="IBA118" s="845"/>
      <c r="IBB118" s="853"/>
      <c r="IBC118" s="853"/>
      <c r="IBD118" s="964"/>
      <c r="IBE118" s="845"/>
      <c r="IBF118" s="853"/>
      <c r="IBG118" s="853"/>
      <c r="IBH118" s="964"/>
      <c r="IBI118" s="845"/>
      <c r="IBJ118" s="853"/>
      <c r="IBK118" s="853"/>
      <c r="IBL118" s="964"/>
      <c r="IBM118" s="845"/>
      <c r="IBN118" s="853"/>
      <c r="IBO118" s="853"/>
      <c r="IBP118" s="964"/>
      <c r="IBQ118" s="845"/>
      <c r="IBR118" s="853"/>
      <c r="IBS118" s="853"/>
      <c r="IBT118" s="964"/>
      <c r="IBU118" s="845"/>
      <c r="IBV118" s="853"/>
      <c r="IBW118" s="853"/>
      <c r="IBX118" s="964"/>
      <c r="IBY118" s="845"/>
      <c r="IBZ118" s="853"/>
      <c r="ICA118" s="853"/>
      <c r="ICB118" s="964"/>
      <c r="ICC118" s="845"/>
      <c r="ICD118" s="853"/>
      <c r="ICE118" s="853"/>
      <c r="ICF118" s="964"/>
      <c r="ICG118" s="845"/>
      <c r="ICH118" s="853"/>
      <c r="ICI118" s="853"/>
      <c r="ICJ118" s="964"/>
      <c r="ICK118" s="845"/>
      <c r="ICL118" s="853"/>
      <c r="ICM118" s="853"/>
      <c r="ICN118" s="964"/>
      <c r="ICO118" s="845"/>
      <c r="ICP118" s="853"/>
      <c r="ICQ118" s="853"/>
      <c r="ICR118" s="964"/>
      <c r="ICS118" s="845"/>
      <c r="ICT118" s="853"/>
      <c r="ICU118" s="853"/>
      <c r="ICV118" s="964"/>
      <c r="ICW118" s="845"/>
      <c r="ICX118" s="853"/>
      <c r="ICY118" s="853"/>
      <c r="ICZ118" s="964"/>
      <c r="IDA118" s="845"/>
      <c r="IDB118" s="853"/>
      <c r="IDC118" s="853"/>
      <c r="IDD118" s="964"/>
      <c r="IDE118" s="845"/>
      <c r="IDF118" s="853"/>
      <c r="IDG118" s="853"/>
      <c r="IDH118" s="964"/>
      <c r="IDI118" s="845"/>
      <c r="IDJ118" s="853"/>
      <c r="IDK118" s="853"/>
      <c r="IDL118" s="964"/>
      <c r="IDM118" s="845"/>
      <c r="IDN118" s="853"/>
      <c r="IDO118" s="853"/>
      <c r="IDP118" s="964"/>
      <c r="IDQ118" s="845"/>
      <c r="IDR118" s="853"/>
      <c r="IDS118" s="853"/>
      <c r="IDT118" s="964"/>
      <c r="IDU118" s="845"/>
      <c r="IDV118" s="853"/>
      <c r="IDW118" s="853"/>
      <c r="IDX118" s="964"/>
      <c r="IDY118" s="845"/>
      <c r="IDZ118" s="853"/>
      <c r="IEA118" s="853"/>
      <c r="IEB118" s="964"/>
      <c r="IEC118" s="845"/>
      <c r="IED118" s="853"/>
      <c r="IEE118" s="853"/>
      <c r="IEF118" s="964"/>
      <c r="IEG118" s="845"/>
      <c r="IEH118" s="853"/>
      <c r="IEI118" s="853"/>
      <c r="IEJ118" s="964"/>
      <c r="IEK118" s="845"/>
      <c r="IEL118" s="853"/>
      <c r="IEM118" s="853"/>
      <c r="IEN118" s="964"/>
      <c r="IEO118" s="845"/>
      <c r="IEP118" s="853"/>
      <c r="IEQ118" s="853"/>
      <c r="IER118" s="964"/>
      <c r="IES118" s="845"/>
      <c r="IET118" s="853"/>
      <c r="IEU118" s="853"/>
      <c r="IEV118" s="964"/>
      <c r="IEW118" s="845"/>
      <c r="IEX118" s="853"/>
      <c r="IEY118" s="853"/>
      <c r="IEZ118" s="964"/>
      <c r="IFA118" s="845"/>
      <c r="IFB118" s="853"/>
      <c r="IFC118" s="853"/>
      <c r="IFD118" s="964"/>
      <c r="IFE118" s="845"/>
      <c r="IFF118" s="853"/>
      <c r="IFG118" s="853"/>
      <c r="IFH118" s="964"/>
      <c r="IFI118" s="845"/>
      <c r="IFJ118" s="853"/>
      <c r="IFK118" s="853"/>
      <c r="IFL118" s="964"/>
      <c r="IFM118" s="845"/>
      <c r="IFN118" s="853"/>
      <c r="IFO118" s="853"/>
      <c r="IFP118" s="964"/>
      <c r="IFQ118" s="845"/>
      <c r="IFR118" s="853"/>
      <c r="IFS118" s="853"/>
      <c r="IFT118" s="964"/>
      <c r="IFU118" s="845"/>
      <c r="IFV118" s="853"/>
      <c r="IFW118" s="853"/>
      <c r="IFX118" s="964"/>
      <c r="IFY118" s="845"/>
      <c r="IFZ118" s="853"/>
      <c r="IGA118" s="853"/>
      <c r="IGB118" s="964"/>
      <c r="IGC118" s="845"/>
      <c r="IGD118" s="853"/>
      <c r="IGE118" s="853"/>
      <c r="IGF118" s="964"/>
      <c r="IGG118" s="845"/>
      <c r="IGH118" s="853"/>
      <c r="IGI118" s="853"/>
      <c r="IGJ118" s="964"/>
      <c r="IGK118" s="845"/>
      <c r="IGL118" s="853"/>
      <c r="IGM118" s="853"/>
      <c r="IGN118" s="964"/>
      <c r="IGO118" s="845"/>
      <c r="IGP118" s="853"/>
      <c r="IGQ118" s="853"/>
      <c r="IGR118" s="964"/>
      <c r="IGS118" s="845"/>
      <c r="IGT118" s="853"/>
      <c r="IGU118" s="853"/>
      <c r="IGV118" s="964"/>
      <c r="IGW118" s="845"/>
      <c r="IGX118" s="853"/>
      <c r="IGY118" s="853"/>
      <c r="IGZ118" s="964"/>
      <c r="IHA118" s="845"/>
      <c r="IHB118" s="853"/>
      <c r="IHC118" s="853"/>
      <c r="IHD118" s="964"/>
      <c r="IHE118" s="845"/>
      <c r="IHF118" s="853"/>
      <c r="IHG118" s="853"/>
      <c r="IHH118" s="964"/>
      <c r="IHI118" s="845"/>
      <c r="IHJ118" s="853"/>
      <c r="IHK118" s="853"/>
      <c r="IHL118" s="964"/>
      <c r="IHM118" s="845"/>
      <c r="IHN118" s="853"/>
      <c r="IHO118" s="853"/>
      <c r="IHP118" s="964"/>
      <c r="IHQ118" s="845"/>
      <c r="IHR118" s="853"/>
      <c r="IHS118" s="853"/>
      <c r="IHT118" s="964"/>
      <c r="IHU118" s="845"/>
      <c r="IHV118" s="853"/>
      <c r="IHW118" s="853"/>
      <c r="IHX118" s="964"/>
      <c r="IHY118" s="845"/>
      <c r="IHZ118" s="853"/>
      <c r="IIA118" s="853"/>
      <c r="IIB118" s="964"/>
      <c r="IIC118" s="845"/>
      <c r="IID118" s="853"/>
      <c r="IIE118" s="853"/>
      <c r="IIF118" s="964"/>
      <c r="IIG118" s="845"/>
      <c r="IIH118" s="853"/>
      <c r="III118" s="853"/>
      <c r="IIJ118" s="964"/>
      <c r="IIK118" s="845"/>
      <c r="IIL118" s="853"/>
      <c r="IIM118" s="853"/>
      <c r="IIN118" s="964"/>
      <c r="IIO118" s="845"/>
      <c r="IIP118" s="853"/>
      <c r="IIQ118" s="853"/>
      <c r="IIR118" s="964"/>
      <c r="IIS118" s="845"/>
      <c r="IIT118" s="853"/>
      <c r="IIU118" s="853"/>
      <c r="IIV118" s="964"/>
      <c r="IIW118" s="845"/>
      <c r="IIX118" s="853"/>
      <c r="IIY118" s="853"/>
      <c r="IIZ118" s="964"/>
      <c r="IJA118" s="845"/>
      <c r="IJB118" s="853"/>
      <c r="IJC118" s="853"/>
      <c r="IJD118" s="964"/>
      <c r="IJE118" s="845"/>
      <c r="IJF118" s="853"/>
      <c r="IJG118" s="853"/>
      <c r="IJH118" s="964"/>
      <c r="IJI118" s="845"/>
      <c r="IJJ118" s="853"/>
      <c r="IJK118" s="853"/>
      <c r="IJL118" s="964"/>
      <c r="IJM118" s="845"/>
      <c r="IJN118" s="853"/>
      <c r="IJO118" s="853"/>
      <c r="IJP118" s="964"/>
      <c r="IJQ118" s="845"/>
      <c r="IJR118" s="853"/>
      <c r="IJS118" s="853"/>
      <c r="IJT118" s="964"/>
      <c r="IJU118" s="845"/>
      <c r="IJV118" s="853"/>
      <c r="IJW118" s="853"/>
      <c r="IJX118" s="964"/>
      <c r="IJY118" s="845"/>
      <c r="IJZ118" s="853"/>
      <c r="IKA118" s="853"/>
      <c r="IKB118" s="964"/>
      <c r="IKC118" s="845"/>
      <c r="IKD118" s="853"/>
      <c r="IKE118" s="853"/>
      <c r="IKF118" s="964"/>
      <c r="IKG118" s="845"/>
      <c r="IKH118" s="853"/>
      <c r="IKI118" s="853"/>
      <c r="IKJ118" s="964"/>
      <c r="IKK118" s="845"/>
      <c r="IKL118" s="853"/>
      <c r="IKM118" s="853"/>
      <c r="IKN118" s="964"/>
      <c r="IKO118" s="845"/>
      <c r="IKP118" s="853"/>
      <c r="IKQ118" s="853"/>
      <c r="IKR118" s="964"/>
      <c r="IKS118" s="845"/>
      <c r="IKT118" s="853"/>
      <c r="IKU118" s="853"/>
      <c r="IKV118" s="964"/>
      <c r="IKW118" s="845"/>
      <c r="IKX118" s="853"/>
      <c r="IKY118" s="853"/>
      <c r="IKZ118" s="964"/>
      <c r="ILA118" s="845"/>
      <c r="ILB118" s="853"/>
      <c r="ILC118" s="853"/>
      <c r="ILD118" s="964"/>
      <c r="ILE118" s="845"/>
      <c r="ILF118" s="853"/>
      <c r="ILG118" s="853"/>
      <c r="ILH118" s="964"/>
      <c r="ILI118" s="845"/>
      <c r="ILJ118" s="853"/>
      <c r="ILK118" s="853"/>
      <c r="ILL118" s="964"/>
      <c r="ILM118" s="845"/>
      <c r="ILN118" s="853"/>
      <c r="ILO118" s="853"/>
      <c r="ILP118" s="964"/>
      <c r="ILQ118" s="845"/>
      <c r="ILR118" s="853"/>
      <c r="ILS118" s="853"/>
      <c r="ILT118" s="964"/>
      <c r="ILU118" s="845"/>
      <c r="ILV118" s="853"/>
      <c r="ILW118" s="853"/>
      <c r="ILX118" s="964"/>
      <c r="ILY118" s="845"/>
      <c r="ILZ118" s="853"/>
      <c r="IMA118" s="853"/>
      <c r="IMB118" s="964"/>
      <c r="IMC118" s="845"/>
      <c r="IMD118" s="853"/>
      <c r="IME118" s="853"/>
      <c r="IMF118" s="964"/>
      <c r="IMG118" s="845"/>
      <c r="IMH118" s="853"/>
      <c r="IMI118" s="853"/>
      <c r="IMJ118" s="964"/>
      <c r="IMK118" s="845"/>
      <c r="IML118" s="853"/>
      <c r="IMM118" s="853"/>
      <c r="IMN118" s="964"/>
      <c r="IMO118" s="845"/>
      <c r="IMP118" s="853"/>
      <c r="IMQ118" s="853"/>
      <c r="IMR118" s="964"/>
      <c r="IMS118" s="845"/>
      <c r="IMT118" s="853"/>
      <c r="IMU118" s="853"/>
      <c r="IMV118" s="964"/>
      <c r="IMW118" s="845"/>
      <c r="IMX118" s="853"/>
      <c r="IMY118" s="853"/>
      <c r="IMZ118" s="964"/>
      <c r="INA118" s="845"/>
      <c r="INB118" s="853"/>
      <c r="INC118" s="853"/>
      <c r="IND118" s="964"/>
      <c r="INE118" s="845"/>
      <c r="INF118" s="853"/>
      <c r="ING118" s="853"/>
      <c r="INH118" s="964"/>
      <c r="INI118" s="845"/>
      <c r="INJ118" s="853"/>
      <c r="INK118" s="853"/>
      <c r="INL118" s="964"/>
      <c r="INM118" s="845"/>
      <c r="INN118" s="853"/>
      <c r="INO118" s="853"/>
      <c r="INP118" s="964"/>
      <c r="INQ118" s="845"/>
      <c r="INR118" s="853"/>
      <c r="INS118" s="853"/>
      <c r="INT118" s="964"/>
      <c r="INU118" s="845"/>
      <c r="INV118" s="853"/>
      <c r="INW118" s="853"/>
      <c r="INX118" s="964"/>
      <c r="INY118" s="845"/>
      <c r="INZ118" s="853"/>
      <c r="IOA118" s="853"/>
      <c r="IOB118" s="964"/>
      <c r="IOC118" s="845"/>
      <c r="IOD118" s="853"/>
      <c r="IOE118" s="853"/>
      <c r="IOF118" s="964"/>
      <c r="IOG118" s="845"/>
      <c r="IOH118" s="853"/>
      <c r="IOI118" s="853"/>
      <c r="IOJ118" s="964"/>
      <c r="IOK118" s="845"/>
      <c r="IOL118" s="853"/>
      <c r="IOM118" s="853"/>
      <c r="ION118" s="964"/>
      <c r="IOO118" s="845"/>
      <c r="IOP118" s="853"/>
      <c r="IOQ118" s="853"/>
      <c r="IOR118" s="964"/>
      <c r="IOS118" s="845"/>
      <c r="IOT118" s="853"/>
      <c r="IOU118" s="853"/>
      <c r="IOV118" s="964"/>
      <c r="IOW118" s="845"/>
      <c r="IOX118" s="853"/>
      <c r="IOY118" s="853"/>
      <c r="IOZ118" s="964"/>
      <c r="IPA118" s="845"/>
      <c r="IPB118" s="853"/>
      <c r="IPC118" s="853"/>
      <c r="IPD118" s="964"/>
      <c r="IPE118" s="845"/>
      <c r="IPF118" s="853"/>
      <c r="IPG118" s="853"/>
      <c r="IPH118" s="964"/>
      <c r="IPI118" s="845"/>
      <c r="IPJ118" s="853"/>
      <c r="IPK118" s="853"/>
      <c r="IPL118" s="964"/>
      <c r="IPM118" s="845"/>
      <c r="IPN118" s="853"/>
      <c r="IPO118" s="853"/>
      <c r="IPP118" s="964"/>
      <c r="IPQ118" s="845"/>
      <c r="IPR118" s="853"/>
      <c r="IPS118" s="853"/>
      <c r="IPT118" s="964"/>
      <c r="IPU118" s="845"/>
      <c r="IPV118" s="853"/>
      <c r="IPW118" s="853"/>
      <c r="IPX118" s="964"/>
      <c r="IPY118" s="845"/>
      <c r="IPZ118" s="853"/>
      <c r="IQA118" s="853"/>
      <c r="IQB118" s="964"/>
      <c r="IQC118" s="845"/>
      <c r="IQD118" s="853"/>
      <c r="IQE118" s="853"/>
      <c r="IQF118" s="964"/>
      <c r="IQG118" s="845"/>
      <c r="IQH118" s="853"/>
      <c r="IQI118" s="853"/>
      <c r="IQJ118" s="964"/>
      <c r="IQK118" s="845"/>
      <c r="IQL118" s="853"/>
      <c r="IQM118" s="853"/>
      <c r="IQN118" s="964"/>
      <c r="IQO118" s="845"/>
      <c r="IQP118" s="853"/>
      <c r="IQQ118" s="853"/>
      <c r="IQR118" s="964"/>
      <c r="IQS118" s="845"/>
      <c r="IQT118" s="853"/>
      <c r="IQU118" s="853"/>
      <c r="IQV118" s="964"/>
      <c r="IQW118" s="845"/>
      <c r="IQX118" s="853"/>
      <c r="IQY118" s="853"/>
      <c r="IQZ118" s="964"/>
      <c r="IRA118" s="845"/>
      <c r="IRB118" s="853"/>
      <c r="IRC118" s="853"/>
      <c r="IRD118" s="964"/>
      <c r="IRE118" s="845"/>
      <c r="IRF118" s="853"/>
      <c r="IRG118" s="853"/>
      <c r="IRH118" s="964"/>
      <c r="IRI118" s="845"/>
      <c r="IRJ118" s="853"/>
      <c r="IRK118" s="853"/>
      <c r="IRL118" s="964"/>
      <c r="IRM118" s="845"/>
      <c r="IRN118" s="853"/>
      <c r="IRO118" s="853"/>
      <c r="IRP118" s="964"/>
      <c r="IRQ118" s="845"/>
      <c r="IRR118" s="853"/>
      <c r="IRS118" s="853"/>
      <c r="IRT118" s="964"/>
      <c r="IRU118" s="845"/>
      <c r="IRV118" s="853"/>
      <c r="IRW118" s="853"/>
      <c r="IRX118" s="964"/>
      <c r="IRY118" s="845"/>
      <c r="IRZ118" s="853"/>
      <c r="ISA118" s="853"/>
      <c r="ISB118" s="964"/>
      <c r="ISC118" s="845"/>
      <c r="ISD118" s="853"/>
      <c r="ISE118" s="853"/>
      <c r="ISF118" s="964"/>
      <c r="ISG118" s="845"/>
      <c r="ISH118" s="853"/>
      <c r="ISI118" s="853"/>
      <c r="ISJ118" s="964"/>
      <c r="ISK118" s="845"/>
      <c r="ISL118" s="853"/>
      <c r="ISM118" s="853"/>
      <c r="ISN118" s="964"/>
      <c r="ISO118" s="845"/>
      <c r="ISP118" s="853"/>
      <c r="ISQ118" s="853"/>
      <c r="ISR118" s="964"/>
      <c r="ISS118" s="845"/>
      <c r="IST118" s="853"/>
      <c r="ISU118" s="853"/>
      <c r="ISV118" s="964"/>
      <c r="ISW118" s="845"/>
      <c r="ISX118" s="853"/>
      <c r="ISY118" s="853"/>
      <c r="ISZ118" s="964"/>
      <c r="ITA118" s="845"/>
      <c r="ITB118" s="853"/>
      <c r="ITC118" s="853"/>
      <c r="ITD118" s="964"/>
      <c r="ITE118" s="845"/>
      <c r="ITF118" s="853"/>
      <c r="ITG118" s="853"/>
      <c r="ITH118" s="964"/>
      <c r="ITI118" s="845"/>
      <c r="ITJ118" s="853"/>
      <c r="ITK118" s="853"/>
      <c r="ITL118" s="964"/>
      <c r="ITM118" s="845"/>
      <c r="ITN118" s="853"/>
      <c r="ITO118" s="853"/>
      <c r="ITP118" s="964"/>
      <c r="ITQ118" s="845"/>
      <c r="ITR118" s="853"/>
      <c r="ITS118" s="853"/>
      <c r="ITT118" s="964"/>
      <c r="ITU118" s="845"/>
      <c r="ITV118" s="853"/>
      <c r="ITW118" s="853"/>
      <c r="ITX118" s="964"/>
      <c r="ITY118" s="845"/>
      <c r="ITZ118" s="853"/>
      <c r="IUA118" s="853"/>
      <c r="IUB118" s="964"/>
      <c r="IUC118" s="845"/>
      <c r="IUD118" s="853"/>
      <c r="IUE118" s="853"/>
      <c r="IUF118" s="964"/>
      <c r="IUG118" s="845"/>
      <c r="IUH118" s="853"/>
      <c r="IUI118" s="853"/>
      <c r="IUJ118" s="964"/>
      <c r="IUK118" s="845"/>
      <c r="IUL118" s="853"/>
      <c r="IUM118" s="853"/>
      <c r="IUN118" s="964"/>
      <c r="IUO118" s="845"/>
      <c r="IUP118" s="853"/>
      <c r="IUQ118" s="853"/>
      <c r="IUR118" s="964"/>
      <c r="IUS118" s="845"/>
      <c r="IUT118" s="853"/>
      <c r="IUU118" s="853"/>
      <c r="IUV118" s="964"/>
      <c r="IUW118" s="845"/>
      <c r="IUX118" s="853"/>
      <c r="IUY118" s="853"/>
      <c r="IUZ118" s="964"/>
      <c r="IVA118" s="845"/>
      <c r="IVB118" s="853"/>
      <c r="IVC118" s="853"/>
      <c r="IVD118" s="964"/>
      <c r="IVE118" s="845"/>
      <c r="IVF118" s="853"/>
      <c r="IVG118" s="853"/>
      <c r="IVH118" s="964"/>
      <c r="IVI118" s="845"/>
      <c r="IVJ118" s="853"/>
      <c r="IVK118" s="853"/>
      <c r="IVL118" s="964"/>
      <c r="IVM118" s="845"/>
      <c r="IVN118" s="853"/>
      <c r="IVO118" s="853"/>
      <c r="IVP118" s="964"/>
      <c r="IVQ118" s="845"/>
      <c r="IVR118" s="853"/>
      <c r="IVS118" s="853"/>
      <c r="IVT118" s="964"/>
      <c r="IVU118" s="845"/>
      <c r="IVV118" s="853"/>
      <c r="IVW118" s="853"/>
      <c r="IVX118" s="964"/>
      <c r="IVY118" s="845"/>
      <c r="IVZ118" s="853"/>
      <c r="IWA118" s="853"/>
      <c r="IWB118" s="964"/>
      <c r="IWC118" s="845"/>
      <c r="IWD118" s="853"/>
      <c r="IWE118" s="853"/>
      <c r="IWF118" s="964"/>
      <c r="IWG118" s="845"/>
      <c r="IWH118" s="853"/>
      <c r="IWI118" s="853"/>
      <c r="IWJ118" s="964"/>
      <c r="IWK118" s="845"/>
      <c r="IWL118" s="853"/>
      <c r="IWM118" s="853"/>
      <c r="IWN118" s="964"/>
      <c r="IWO118" s="845"/>
      <c r="IWP118" s="853"/>
      <c r="IWQ118" s="853"/>
      <c r="IWR118" s="964"/>
      <c r="IWS118" s="845"/>
      <c r="IWT118" s="853"/>
      <c r="IWU118" s="853"/>
      <c r="IWV118" s="964"/>
      <c r="IWW118" s="845"/>
      <c r="IWX118" s="853"/>
      <c r="IWY118" s="853"/>
      <c r="IWZ118" s="964"/>
      <c r="IXA118" s="845"/>
      <c r="IXB118" s="853"/>
      <c r="IXC118" s="853"/>
      <c r="IXD118" s="964"/>
      <c r="IXE118" s="845"/>
      <c r="IXF118" s="853"/>
      <c r="IXG118" s="853"/>
      <c r="IXH118" s="964"/>
      <c r="IXI118" s="845"/>
      <c r="IXJ118" s="853"/>
      <c r="IXK118" s="853"/>
      <c r="IXL118" s="964"/>
      <c r="IXM118" s="845"/>
      <c r="IXN118" s="853"/>
      <c r="IXO118" s="853"/>
      <c r="IXP118" s="964"/>
      <c r="IXQ118" s="845"/>
      <c r="IXR118" s="853"/>
      <c r="IXS118" s="853"/>
      <c r="IXT118" s="964"/>
      <c r="IXU118" s="845"/>
      <c r="IXV118" s="853"/>
      <c r="IXW118" s="853"/>
      <c r="IXX118" s="964"/>
      <c r="IXY118" s="845"/>
      <c r="IXZ118" s="853"/>
      <c r="IYA118" s="853"/>
      <c r="IYB118" s="964"/>
      <c r="IYC118" s="845"/>
      <c r="IYD118" s="853"/>
      <c r="IYE118" s="853"/>
      <c r="IYF118" s="964"/>
      <c r="IYG118" s="845"/>
      <c r="IYH118" s="853"/>
      <c r="IYI118" s="853"/>
      <c r="IYJ118" s="964"/>
      <c r="IYK118" s="845"/>
      <c r="IYL118" s="853"/>
      <c r="IYM118" s="853"/>
      <c r="IYN118" s="964"/>
      <c r="IYO118" s="845"/>
      <c r="IYP118" s="853"/>
      <c r="IYQ118" s="853"/>
      <c r="IYR118" s="964"/>
      <c r="IYS118" s="845"/>
      <c r="IYT118" s="853"/>
      <c r="IYU118" s="853"/>
      <c r="IYV118" s="964"/>
      <c r="IYW118" s="845"/>
      <c r="IYX118" s="853"/>
      <c r="IYY118" s="853"/>
      <c r="IYZ118" s="964"/>
      <c r="IZA118" s="845"/>
      <c r="IZB118" s="853"/>
      <c r="IZC118" s="853"/>
      <c r="IZD118" s="964"/>
      <c r="IZE118" s="845"/>
      <c r="IZF118" s="853"/>
      <c r="IZG118" s="853"/>
      <c r="IZH118" s="964"/>
      <c r="IZI118" s="845"/>
      <c r="IZJ118" s="853"/>
      <c r="IZK118" s="853"/>
      <c r="IZL118" s="964"/>
      <c r="IZM118" s="845"/>
      <c r="IZN118" s="853"/>
      <c r="IZO118" s="853"/>
      <c r="IZP118" s="964"/>
      <c r="IZQ118" s="845"/>
      <c r="IZR118" s="853"/>
      <c r="IZS118" s="853"/>
      <c r="IZT118" s="964"/>
      <c r="IZU118" s="845"/>
      <c r="IZV118" s="853"/>
      <c r="IZW118" s="853"/>
      <c r="IZX118" s="964"/>
      <c r="IZY118" s="845"/>
      <c r="IZZ118" s="853"/>
      <c r="JAA118" s="853"/>
      <c r="JAB118" s="964"/>
      <c r="JAC118" s="845"/>
      <c r="JAD118" s="853"/>
      <c r="JAE118" s="853"/>
      <c r="JAF118" s="964"/>
      <c r="JAG118" s="845"/>
      <c r="JAH118" s="853"/>
      <c r="JAI118" s="853"/>
      <c r="JAJ118" s="964"/>
      <c r="JAK118" s="845"/>
      <c r="JAL118" s="853"/>
      <c r="JAM118" s="853"/>
      <c r="JAN118" s="964"/>
      <c r="JAO118" s="845"/>
      <c r="JAP118" s="853"/>
      <c r="JAQ118" s="853"/>
      <c r="JAR118" s="964"/>
      <c r="JAS118" s="845"/>
      <c r="JAT118" s="853"/>
      <c r="JAU118" s="853"/>
      <c r="JAV118" s="964"/>
      <c r="JAW118" s="845"/>
      <c r="JAX118" s="853"/>
      <c r="JAY118" s="853"/>
      <c r="JAZ118" s="964"/>
      <c r="JBA118" s="845"/>
      <c r="JBB118" s="853"/>
      <c r="JBC118" s="853"/>
      <c r="JBD118" s="964"/>
      <c r="JBE118" s="845"/>
      <c r="JBF118" s="853"/>
      <c r="JBG118" s="853"/>
      <c r="JBH118" s="964"/>
      <c r="JBI118" s="845"/>
      <c r="JBJ118" s="853"/>
      <c r="JBK118" s="853"/>
      <c r="JBL118" s="964"/>
      <c r="JBM118" s="845"/>
      <c r="JBN118" s="853"/>
      <c r="JBO118" s="853"/>
      <c r="JBP118" s="964"/>
      <c r="JBQ118" s="845"/>
      <c r="JBR118" s="853"/>
      <c r="JBS118" s="853"/>
      <c r="JBT118" s="964"/>
      <c r="JBU118" s="845"/>
      <c r="JBV118" s="853"/>
      <c r="JBW118" s="853"/>
      <c r="JBX118" s="964"/>
      <c r="JBY118" s="845"/>
      <c r="JBZ118" s="853"/>
      <c r="JCA118" s="853"/>
      <c r="JCB118" s="964"/>
      <c r="JCC118" s="845"/>
      <c r="JCD118" s="853"/>
      <c r="JCE118" s="853"/>
      <c r="JCF118" s="964"/>
      <c r="JCG118" s="845"/>
      <c r="JCH118" s="853"/>
      <c r="JCI118" s="853"/>
      <c r="JCJ118" s="964"/>
      <c r="JCK118" s="845"/>
      <c r="JCL118" s="853"/>
      <c r="JCM118" s="853"/>
      <c r="JCN118" s="964"/>
      <c r="JCO118" s="845"/>
      <c r="JCP118" s="853"/>
      <c r="JCQ118" s="853"/>
      <c r="JCR118" s="964"/>
      <c r="JCS118" s="845"/>
      <c r="JCT118" s="853"/>
      <c r="JCU118" s="853"/>
      <c r="JCV118" s="964"/>
      <c r="JCW118" s="845"/>
      <c r="JCX118" s="853"/>
      <c r="JCY118" s="853"/>
      <c r="JCZ118" s="964"/>
      <c r="JDA118" s="845"/>
      <c r="JDB118" s="853"/>
      <c r="JDC118" s="853"/>
      <c r="JDD118" s="964"/>
      <c r="JDE118" s="845"/>
      <c r="JDF118" s="853"/>
      <c r="JDG118" s="853"/>
      <c r="JDH118" s="964"/>
      <c r="JDI118" s="845"/>
      <c r="JDJ118" s="853"/>
      <c r="JDK118" s="853"/>
      <c r="JDL118" s="964"/>
      <c r="JDM118" s="845"/>
      <c r="JDN118" s="853"/>
      <c r="JDO118" s="853"/>
      <c r="JDP118" s="964"/>
      <c r="JDQ118" s="845"/>
      <c r="JDR118" s="853"/>
      <c r="JDS118" s="853"/>
      <c r="JDT118" s="964"/>
      <c r="JDU118" s="845"/>
      <c r="JDV118" s="853"/>
      <c r="JDW118" s="853"/>
      <c r="JDX118" s="964"/>
      <c r="JDY118" s="845"/>
      <c r="JDZ118" s="853"/>
      <c r="JEA118" s="853"/>
      <c r="JEB118" s="964"/>
      <c r="JEC118" s="845"/>
      <c r="JED118" s="853"/>
      <c r="JEE118" s="853"/>
      <c r="JEF118" s="964"/>
      <c r="JEG118" s="845"/>
      <c r="JEH118" s="853"/>
      <c r="JEI118" s="853"/>
      <c r="JEJ118" s="964"/>
      <c r="JEK118" s="845"/>
      <c r="JEL118" s="853"/>
      <c r="JEM118" s="853"/>
      <c r="JEN118" s="964"/>
      <c r="JEO118" s="845"/>
      <c r="JEP118" s="853"/>
      <c r="JEQ118" s="853"/>
      <c r="JER118" s="964"/>
      <c r="JES118" s="845"/>
      <c r="JET118" s="853"/>
      <c r="JEU118" s="853"/>
      <c r="JEV118" s="964"/>
      <c r="JEW118" s="845"/>
      <c r="JEX118" s="853"/>
      <c r="JEY118" s="853"/>
      <c r="JEZ118" s="964"/>
      <c r="JFA118" s="845"/>
      <c r="JFB118" s="853"/>
      <c r="JFC118" s="853"/>
      <c r="JFD118" s="964"/>
      <c r="JFE118" s="845"/>
      <c r="JFF118" s="853"/>
      <c r="JFG118" s="853"/>
      <c r="JFH118" s="964"/>
      <c r="JFI118" s="845"/>
      <c r="JFJ118" s="853"/>
      <c r="JFK118" s="853"/>
      <c r="JFL118" s="964"/>
      <c r="JFM118" s="845"/>
      <c r="JFN118" s="853"/>
      <c r="JFO118" s="853"/>
      <c r="JFP118" s="964"/>
      <c r="JFQ118" s="845"/>
      <c r="JFR118" s="853"/>
      <c r="JFS118" s="853"/>
      <c r="JFT118" s="964"/>
      <c r="JFU118" s="845"/>
      <c r="JFV118" s="853"/>
      <c r="JFW118" s="853"/>
      <c r="JFX118" s="964"/>
      <c r="JFY118" s="845"/>
      <c r="JFZ118" s="853"/>
      <c r="JGA118" s="853"/>
      <c r="JGB118" s="964"/>
      <c r="JGC118" s="845"/>
      <c r="JGD118" s="853"/>
      <c r="JGE118" s="853"/>
      <c r="JGF118" s="964"/>
      <c r="JGG118" s="845"/>
      <c r="JGH118" s="853"/>
      <c r="JGI118" s="853"/>
      <c r="JGJ118" s="964"/>
      <c r="JGK118" s="845"/>
      <c r="JGL118" s="853"/>
      <c r="JGM118" s="853"/>
      <c r="JGN118" s="964"/>
      <c r="JGO118" s="845"/>
      <c r="JGP118" s="853"/>
      <c r="JGQ118" s="853"/>
      <c r="JGR118" s="964"/>
      <c r="JGS118" s="845"/>
      <c r="JGT118" s="853"/>
      <c r="JGU118" s="853"/>
      <c r="JGV118" s="964"/>
      <c r="JGW118" s="845"/>
      <c r="JGX118" s="853"/>
      <c r="JGY118" s="853"/>
      <c r="JGZ118" s="964"/>
      <c r="JHA118" s="845"/>
      <c r="JHB118" s="853"/>
      <c r="JHC118" s="853"/>
      <c r="JHD118" s="964"/>
      <c r="JHE118" s="845"/>
      <c r="JHF118" s="853"/>
      <c r="JHG118" s="853"/>
      <c r="JHH118" s="964"/>
      <c r="JHI118" s="845"/>
      <c r="JHJ118" s="853"/>
      <c r="JHK118" s="853"/>
      <c r="JHL118" s="964"/>
      <c r="JHM118" s="845"/>
      <c r="JHN118" s="853"/>
      <c r="JHO118" s="853"/>
      <c r="JHP118" s="964"/>
      <c r="JHQ118" s="845"/>
      <c r="JHR118" s="853"/>
      <c r="JHS118" s="853"/>
      <c r="JHT118" s="964"/>
      <c r="JHU118" s="845"/>
      <c r="JHV118" s="853"/>
      <c r="JHW118" s="853"/>
      <c r="JHX118" s="964"/>
      <c r="JHY118" s="845"/>
      <c r="JHZ118" s="853"/>
      <c r="JIA118" s="853"/>
      <c r="JIB118" s="964"/>
      <c r="JIC118" s="845"/>
      <c r="JID118" s="853"/>
      <c r="JIE118" s="853"/>
      <c r="JIF118" s="964"/>
      <c r="JIG118" s="845"/>
      <c r="JIH118" s="853"/>
      <c r="JII118" s="853"/>
      <c r="JIJ118" s="964"/>
      <c r="JIK118" s="845"/>
      <c r="JIL118" s="853"/>
      <c r="JIM118" s="853"/>
      <c r="JIN118" s="964"/>
      <c r="JIO118" s="845"/>
      <c r="JIP118" s="853"/>
      <c r="JIQ118" s="853"/>
      <c r="JIR118" s="964"/>
      <c r="JIS118" s="845"/>
      <c r="JIT118" s="853"/>
      <c r="JIU118" s="853"/>
      <c r="JIV118" s="964"/>
      <c r="JIW118" s="845"/>
      <c r="JIX118" s="853"/>
      <c r="JIY118" s="853"/>
      <c r="JIZ118" s="964"/>
      <c r="JJA118" s="845"/>
      <c r="JJB118" s="853"/>
      <c r="JJC118" s="853"/>
      <c r="JJD118" s="964"/>
      <c r="JJE118" s="845"/>
      <c r="JJF118" s="853"/>
      <c r="JJG118" s="853"/>
      <c r="JJH118" s="964"/>
      <c r="JJI118" s="845"/>
      <c r="JJJ118" s="853"/>
      <c r="JJK118" s="853"/>
      <c r="JJL118" s="964"/>
      <c r="JJM118" s="845"/>
      <c r="JJN118" s="853"/>
      <c r="JJO118" s="853"/>
      <c r="JJP118" s="964"/>
      <c r="JJQ118" s="845"/>
      <c r="JJR118" s="853"/>
      <c r="JJS118" s="853"/>
      <c r="JJT118" s="964"/>
      <c r="JJU118" s="845"/>
      <c r="JJV118" s="853"/>
      <c r="JJW118" s="853"/>
      <c r="JJX118" s="964"/>
      <c r="JJY118" s="845"/>
      <c r="JJZ118" s="853"/>
      <c r="JKA118" s="853"/>
      <c r="JKB118" s="964"/>
      <c r="JKC118" s="845"/>
      <c r="JKD118" s="853"/>
      <c r="JKE118" s="853"/>
      <c r="JKF118" s="964"/>
      <c r="JKG118" s="845"/>
      <c r="JKH118" s="853"/>
      <c r="JKI118" s="853"/>
      <c r="JKJ118" s="964"/>
      <c r="JKK118" s="845"/>
      <c r="JKL118" s="853"/>
      <c r="JKM118" s="853"/>
      <c r="JKN118" s="964"/>
      <c r="JKO118" s="845"/>
      <c r="JKP118" s="853"/>
      <c r="JKQ118" s="853"/>
      <c r="JKR118" s="964"/>
      <c r="JKS118" s="845"/>
      <c r="JKT118" s="853"/>
      <c r="JKU118" s="853"/>
      <c r="JKV118" s="964"/>
      <c r="JKW118" s="845"/>
      <c r="JKX118" s="853"/>
      <c r="JKY118" s="853"/>
      <c r="JKZ118" s="964"/>
      <c r="JLA118" s="845"/>
      <c r="JLB118" s="853"/>
      <c r="JLC118" s="853"/>
      <c r="JLD118" s="964"/>
      <c r="JLE118" s="845"/>
      <c r="JLF118" s="853"/>
      <c r="JLG118" s="853"/>
      <c r="JLH118" s="964"/>
      <c r="JLI118" s="845"/>
      <c r="JLJ118" s="853"/>
      <c r="JLK118" s="853"/>
      <c r="JLL118" s="964"/>
      <c r="JLM118" s="845"/>
      <c r="JLN118" s="853"/>
      <c r="JLO118" s="853"/>
      <c r="JLP118" s="964"/>
      <c r="JLQ118" s="845"/>
      <c r="JLR118" s="853"/>
      <c r="JLS118" s="853"/>
      <c r="JLT118" s="964"/>
      <c r="JLU118" s="845"/>
      <c r="JLV118" s="853"/>
      <c r="JLW118" s="853"/>
      <c r="JLX118" s="964"/>
      <c r="JLY118" s="845"/>
      <c r="JLZ118" s="853"/>
      <c r="JMA118" s="853"/>
      <c r="JMB118" s="964"/>
      <c r="JMC118" s="845"/>
      <c r="JMD118" s="853"/>
      <c r="JME118" s="853"/>
      <c r="JMF118" s="964"/>
      <c r="JMG118" s="845"/>
      <c r="JMH118" s="853"/>
      <c r="JMI118" s="853"/>
      <c r="JMJ118" s="964"/>
      <c r="JMK118" s="845"/>
      <c r="JML118" s="853"/>
      <c r="JMM118" s="853"/>
      <c r="JMN118" s="964"/>
      <c r="JMO118" s="845"/>
      <c r="JMP118" s="853"/>
      <c r="JMQ118" s="853"/>
      <c r="JMR118" s="964"/>
      <c r="JMS118" s="845"/>
      <c r="JMT118" s="853"/>
      <c r="JMU118" s="853"/>
      <c r="JMV118" s="964"/>
      <c r="JMW118" s="845"/>
      <c r="JMX118" s="853"/>
      <c r="JMY118" s="853"/>
      <c r="JMZ118" s="964"/>
      <c r="JNA118" s="845"/>
      <c r="JNB118" s="853"/>
      <c r="JNC118" s="853"/>
      <c r="JND118" s="964"/>
      <c r="JNE118" s="845"/>
      <c r="JNF118" s="853"/>
      <c r="JNG118" s="853"/>
      <c r="JNH118" s="964"/>
      <c r="JNI118" s="845"/>
      <c r="JNJ118" s="853"/>
      <c r="JNK118" s="853"/>
      <c r="JNL118" s="964"/>
      <c r="JNM118" s="845"/>
      <c r="JNN118" s="853"/>
      <c r="JNO118" s="853"/>
      <c r="JNP118" s="964"/>
      <c r="JNQ118" s="845"/>
      <c r="JNR118" s="853"/>
      <c r="JNS118" s="853"/>
      <c r="JNT118" s="964"/>
      <c r="JNU118" s="845"/>
      <c r="JNV118" s="853"/>
      <c r="JNW118" s="853"/>
      <c r="JNX118" s="964"/>
      <c r="JNY118" s="845"/>
      <c r="JNZ118" s="853"/>
      <c r="JOA118" s="853"/>
      <c r="JOB118" s="964"/>
      <c r="JOC118" s="845"/>
      <c r="JOD118" s="853"/>
      <c r="JOE118" s="853"/>
      <c r="JOF118" s="964"/>
      <c r="JOG118" s="845"/>
      <c r="JOH118" s="853"/>
      <c r="JOI118" s="853"/>
      <c r="JOJ118" s="964"/>
      <c r="JOK118" s="845"/>
      <c r="JOL118" s="853"/>
      <c r="JOM118" s="853"/>
      <c r="JON118" s="964"/>
      <c r="JOO118" s="845"/>
      <c r="JOP118" s="853"/>
      <c r="JOQ118" s="853"/>
      <c r="JOR118" s="964"/>
      <c r="JOS118" s="845"/>
      <c r="JOT118" s="853"/>
      <c r="JOU118" s="853"/>
      <c r="JOV118" s="964"/>
      <c r="JOW118" s="845"/>
      <c r="JOX118" s="853"/>
      <c r="JOY118" s="853"/>
      <c r="JOZ118" s="964"/>
      <c r="JPA118" s="845"/>
      <c r="JPB118" s="853"/>
      <c r="JPC118" s="853"/>
      <c r="JPD118" s="964"/>
      <c r="JPE118" s="845"/>
      <c r="JPF118" s="853"/>
      <c r="JPG118" s="853"/>
      <c r="JPH118" s="964"/>
      <c r="JPI118" s="845"/>
      <c r="JPJ118" s="853"/>
      <c r="JPK118" s="853"/>
      <c r="JPL118" s="964"/>
      <c r="JPM118" s="845"/>
      <c r="JPN118" s="853"/>
      <c r="JPO118" s="853"/>
      <c r="JPP118" s="964"/>
      <c r="JPQ118" s="845"/>
      <c r="JPR118" s="853"/>
      <c r="JPS118" s="853"/>
      <c r="JPT118" s="964"/>
      <c r="JPU118" s="845"/>
      <c r="JPV118" s="853"/>
      <c r="JPW118" s="853"/>
      <c r="JPX118" s="964"/>
      <c r="JPY118" s="845"/>
      <c r="JPZ118" s="853"/>
      <c r="JQA118" s="853"/>
      <c r="JQB118" s="964"/>
      <c r="JQC118" s="845"/>
      <c r="JQD118" s="853"/>
      <c r="JQE118" s="853"/>
      <c r="JQF118" s="964"/>
      <c r="JQG118" s="845"/>
      <c r="JQH118" s="853"/>
      <c r="JQI118" s="853"/>
      <c r="JQJ118" s="964"/>
      <c r="JQK118" s="845"/>
      <c r="JQL118" s="853"/>
      <c r="JQM118" s="853"/>
      <c r="JQN118" s="964"/>
      <c r="JQO118" s="845"/>
      <c r="JQP118" s="853"/>
      <c r="JQQ118" s="853"/>
      <c r="JQR118" s="964"/>
      <c r="JQS118" s="845"/>
      <c r="JQT118" s="853"/>
      <c r="JQU118" s="853"/>
      <c r="JQV118" s="964"/>
      <c r="JQW118" s="845"/>
      <c r="JQX118" s="853"/>
      <c r="JQY118" s="853"/>
      <c r="JQZ118" s="964"/>
      <c r="JRA118" s="845"/>
      <c r="JRB118" s="853"/>
      <c r="JRC118" s="853"/>
      <c r="JRD118" s="964"/>
      <c r="JRE118" s="845"/>
      <c r="JRF118" s="853"/>
      <c r="JRG118" s="853"/>
      <c r="JRH118" s="964"/>
      <c r="JRI118" s="845"/>
      <c r="JRJ118" s="853"/>
      <c r="JRK118" s="853"/>
      <c r="JRL118" s="964"/>
      <c r="JRM118" s="845"/>
      <c r="JRN118" s="853"/>
      <c r="JRO118" s="853"/>
      <c r="JRP118" s="964"/>
      <c r="JRQ118" s="845"/>
      <c r="JRR118" s="853"/>
      <c r="JRS118" s="853"/>
      <c r="JRT118" s="964"/>
      <c r="JRU118" s="845"/>
      <c r="JRV118" s="853"/>
      <c r="JRW118" s="853"/>
      <c r="JRX118" s="964"/>
      <c r="JRY118" s="845"/>
      <c r="JRZ118" s="853"/>
      <c r="JSA118" s="853"/>
      <c r="JSB118" s="964"/>
      <c r="JSC118" s="845"/>
      <c r="JSD118" s="853"/>
      <c r="JSE118" s="853"/>
      <c r="JSF118" s="964"/>
      <c r="JSG118" s="845"/>
      <c r="JSH118" s="853"/>
      <c r="JSI118" s="853"/>
      <c r="JSJ118" s="964"/>
      <c r="JSK118" s="845"/>
      <c r="JSL118" s="853"/>
      <c r="JSM118" s="853"/>
      <c r="JSN118" s="964"/>
      <c r="JSO118" s="845"/>
      <c r="JSP118" s="853"/>
      <c r="JSQ118" s="853"/>
      <c r="JSR118" s="964"/>
      <c r="JSS118" s="845"/>
      <c r="JST118" s="853"/>
      <c r="JSU118" s="853"/>
      <c r="JSV118" s="964"/>
      <c r="JSW118" s="845"/>
      <c r="JSX118" s="853"/>
      <c r="JSY118" s="853"/>
      <c r="JSZ118" s="964"/>
      <c r="JTA118" s="845"/>
      <c r="JTB118" s="853"/>
      <c r="JTC118" s="853"/>
      <c r="JTD118" s="964"/>
      <c r="JTE118" s="845"/>
      <c r="JTF118" s="853"/>
      <c r="JTG118" s="853"/>
      <c r="JTH118" s="964"/>
      <c r="JTI118" s="845"/>
      <c r="JTJ118" s="853"/>
      <c r="JTK118" s="853"/>
      <c r="JTL118" s="964"/>
      <c r="JTM118" s="845"/>
      <c r="JTN118" s="853"/>
      <c r="JTO118" s="853"/>
      <c r="JTP118" s="964"/>
      <c r="JTQ118" s="845"/>
      <c r="JTR118" s="853"/>
      <c r="JTS118" s="853"/>
      <c r="JTT118" s="964"/>
      <c r="JTU118" s="845"/>
      <c r="JTV118" s="853"/>
      <c r="JTW118" s="853"/>
      <c r="JTX118" s="964"/>
      <c r="JTY118" s="845"/>
      <c r="JTZ118" s="853"/>
      <c r="JUA118" s="853"/>
      <c r="JUB118" s="964"/>
      <c r="JUC118" s="845"/>
      <c r="JUD118" s="853"/>
      <c r="JUE118" s="853"/>
      <c r="JUF118" s="964"/>
      <c r="JUG118" s="845"/>
      <c r="JUH118" s="853"/>
      <c r="JUI118" s="853"/>
      <c r="JUJ118" s="964"/>
      <c r="JUK118" s="845"/>
      <c r="JUL118" s="853"/>
      <c r="JUM118" s="853"/>
      <c r="JUN118" s="964"/>
      <c r="JUO118" s="845"/>
      <c r="JUP118" s="853"/>
      <c r="JUQ118" s="853"/>
      <c r="JUR118" s="964"/>
      <c r="JUS118" s="845"/>
      <c r="JUT118" s="853"/>
      <c r="JUU118" s="853"/>
      <c r="JUV118" s="964"/>
      <c r="JUW118" s="845"/>
      <c r="JUX118" s="853"/>
      <c r="JUY118" s="853"/>
      <c r="JUZ118" s="964"/>
      <c r="JVA118" s="845"/>
      <c r="JVB118" s="853"/>
      <c r="JVC118" s="853"/>
      <c r="JVD118" s="964"/>
      <c r="JVE118" s="845"/>
      <c r="JVF118" s="853"/>
      <c r="JVG118" s="853"/>
      <c r="JVH118" s="964"/>
      <c r="JVI118" s="845"/>
      <c r="JVJ118" s="853"/>
      <c r="JVK118" s="853"/>
      <c r="JVL118" s="964"/>
      <c r="JVM118" s="845"/>
      <c r="JVN118" s="853"/>
      <c r="JVO118" s="853"/>
      <c r="JVP118" s="964"/>
      <c r="JVQ118" s="845"/>
      <c r="JVR118" s="853"/>
      <c r="JVS118" s="853"/>
      <c r="JVT118" s="964"/>
      <c r="JVU118" s="845"/>
      <c r="JVV118" s="853"/>
      <c r="JVW118" s="853"/>
      <c r="JVX118" s="964"/>
      <c r="JVY118" s="845"/>
      <c r="JVZ118" s="853"/>
      <c r="JWA118" s="853"/>
      <c r="JWB118" s="964"/>
      <c r="JWC118" s="845"/>
      <c r="JWD118" s="853"/>
      <c r="JWE118" s="853"/>
      <c r="JWF118" s="964"/>
      <c r="JWG118" s="845"/>
      <c r="JWH118" s="853"/>
      <c r="JWI118" s="853"/>
      <c r="JWJ118" s="964"/>
      <c r="JWK118" s="845"/>
      <c r="JWL118" s="853"/>
      <c r="JWM118" s="853"/>
      <c r="JWN118" s="964"/>
      <c r="JWO118" s="845"/>
      <c r="JWP118" s="853"/>
      <c r="JWQ118" s="853"/>
      <c r="JWR118" s="964"/>
      <c r="JWS118" s="845"/>
      <c r="JWT118" s="853"/>
      <c r="JWU118" s="853"/>
      <c r="JWV118" s="964"/>
      <c r="JWW118" s="845"/>
      <c r="JWX118" s="853"/>
      <c r="JWY118" s="853"/>
      <c r="JWZ118" s="964"/>
      <c r="JXA118" s="845"/>
      <c r="JXB118" s="853"/>
      <c r="JXC118" s="853"/>
      <c r="JXD118" s="964"/>
      <c r="JXE118" s="845"/>
      <c r="JXF118" s="853"/>
      <c r="JXG118" s="853"/>
      <c r="JXH118" s="964"/>
      <c r="JXI118" s="845"/>
      <c r="JXJ118" s="853"/>
      <c r="JXK118" s="853"/>
      <c r="JXL118" s="964"/>
      <c r="JXM118" s="845"/>
      <c r="JXN118" s="853"/>
      <c r="JXO118" s="853"/>
      <c r="JXP118" s="964"/>
      <c r="JXQ118" s="845"/>
      <c r="JXR118" s="853"/>
      <c r="JXS118" s="853"/>
      <c r="JXT118" s="964"/>
      <c r="JXU118" s="845"/>
      <c r="JXV118" s="853"/>
      <c r="JXW118" s="853"/>
      <c r="JXX118" s="964"/>
      <c r="JXY118" s="845"/>
      <c r="JXZ118" s="853"/>
      <c r="JYA118" s="853"/>
      <c r="JYB118" s="964"/>
      <c r="JYC118" s="845"/>
      <c r="JYD118" s="853"/>
      <c r="JYE118" s="853"/>
      <c r="JYF118" s="964"/>
      <c r="JYG118" s="845"/>
      <c r="JYH118" s="853"/>
      <c r="JYI118" s="853"/>
      <c r="JYJ118" s="964"/>
      <c r="JYK118" s="845"/>
      <c r="JYL118" s="853"/>
      <c r="JYM118" s="853"/>
      <c r="JYN118" s="964"/>
      <c r="JYO118" s="845"/>
      <c r="JYP118" s="853"/>
      <c r="JYQ118" s="853"/>
      <c r="JYR118" s="964"/>
      <c r="JYS118" s="845"/>
      <c r="JYT118" s="853"/>
      <c r="JYU118" s="853"/>
      <c r="JYV118" s="964"/>
      <c r="JYW118" s="845"/>
      <c r="JYX118" s="853"/>
      <c r="JYY118" s="853"/>
      <c r="JYZ118" s="964"/>
      <c r="JZA118" s="845"/>
      <c r="JZB118" s="853"/>
      <c r="JZC118" s="853"/>
      <c r="JZD118" s="964"/>
      <c r="JZE118" s="845"/>
      <c r="JZF118" s="853"/>
      <c r="JZG118" s="853"/>
      <c r="JZH118" s="964"/>
      <c r="JZI118" s="845"/>
      <c r="JZJ118" s="853"/>
      <c r="JZK118" s="853"/>
      <c r="JZL118" s="964"/>
      <c r="JZM118" s="845"/>
      <c r="JZN118" s="853"/>
      <c r="JZO118" s="853"/>
      <c r="JZP118" s="964"/>
      <c r="JZQ118" s="845"/>
      <c r="JZR118" s="853"/>
      <c r="JZS118" s="853"/>
      <c r="JZT118" s="964"/>
      <c r="JZU118" s="845"/>
      <c r="JZV118" s="853"/>
      <c r="JZW118" s="853"/>
      <c r="JZX118" s="964"/>
      <c r="JZY118" s="845"/>
      <c r="JZZ118" s="853"/>
      <c r="KAA118" s="853"/>
      <c r="KAB118" s="964"/>
      <c r="KAC118" s="845"/>
      <c r="KAD118" s="853"/>
      <c r="KAE118" s="853"/>
      <c r="KAF118" s="964"/>
      <c r="KAG118" s="845"/>
      <c r="KAH118" s="853"/>
      <c r="KAI118" s="853"/>
      <c r="KAJ118" s="964"/>
      <c r="KAK118" s="845"/>
      <c r="KAL118" s="853"/>
      <c r="KAM118" s="853"/>
      <c r="KAN118" s="964"/>
      <c r="KAO118" s="845"/>
      <c r="KAP118" s="853"/>
      <c r="KAQ118" s="853"/>
      <c r="KAR118" s="964"/>
      <c r="KAS118" s="845"/>
      <c r="KAT118" s="853"/>
      <c r="KAU118" s="853"/>
      <c r="KAV118" s="964"/>
      <c r="KAW118" s="845"/>
      <c r="KAX118" s="853"/>
      <c r="KAY118" s="853"/>
      <c r="KAZ118" s="964"/>
      <c r="KBA118" s="845"/>
      <c r="KBB118" s="853"/>
      <c r="KBC118" s="853"/>
      <c r="KBD118" s="964"/>
      <c r="KBE118" s="845"/>
      <c r="KBF118" s="853"/>
      <c r="KBG118" s="853"/>
      <c r="KBH118" s="964"/>
      <c r="KBI118" s="845"/>
      <c r="KBJ118" s="853"/>
      <c r="KBK118" s="853"/>
      <c r="KBL118" s="964"/>
      <c r="KBM118" s="845"/>
      <c r="KBN118" s="853"/>
      <c r="KBO118" s="853"/>
      <c r="KBP118" s="964"/>
      <c r="KBQ118" s="845"/>
      <c r="KBR118" s="853"/>
      <c r="KBS118" s="853"/>
      <c r="KBT118" s="964"/>
      <c r="KBU118" s="845"/>
      <c r="KBV118" s="853"/>
      <c r="KBW118" s="853"/>
      <c r="KBX118" s="964"/>
      <c r="KBY118" s="845"/>
      <c r="KBZ118" s="853"/>
      <c r="KCA118" s="853"/>
      <c r="KCB118" s="964"/>
      <c r="KCC118" s="845"/>
      <c r="KCD118" s="853"/>
      <c r="KCE118" s="853"/>
      <c r="KCF118" s="964"/>
      <c r="KCG118" s="845"/>
      <c r="KCH118" s="853"/>
      <c r="KCI118" s="853"/>
      <c r="KCJ118" s="964"/>
      <c r="KCK118" s="845"/>
      <c r="KCL118" s="853"/>
      <c r="KCM118" s="853"/>
      <c r="KCN118" s="964"/>
      <c r="KCO118" s="845"/>
      <c r="KCP118" s="853"/>
      <c r="KCQ118" s="853"/>
      <c r="KCR118" s="964"/>
      <c r="KCS118" s="845"/>
      <c r="KCT118" s="853"/>
      <c r="KCU118" s="853"/>
      <c r="KCV118" s="964"/>
      <c r="KCW118" s="845"/>
      <c r="KCX118" s="853"/>
      <c r="KCY118" s="853"/>
      <c r="KCZ118" s="964"/>
      <c r="KDA118" s="845"/>
      <c r="KDB118" s="853"/>
      <c r="KDC118" s="853"/>
      <c r="KDD118" s="964"/>
      <c r="KDE118" s="845"/>
      <c r="KDF118" s="853"/>
      <c r="KDG118" s="853"/>
      <c r="KDH118" s="964"/>
      <c r="KDI118" s="845"/>
      <c r="KDJ118" s="853"/>
      <c r="KDK118" s="853"/>
      <c r="KDL118" s="964"/>
      <c r="KDM118" s="845"/>
      <c r="KDN118" s="853"/>
      <c r="KDO118" s="853"/>
      <c r="KDP118" s="964"/>
      <c r="KDQ118" s="845"/>
      <c r="KDR118" s="853"/>
      <c r="KDS118" s="853"/>
      <c r="KDT118" s="964"/>
      <c r="KDU118" s="845"/>
      <c r="KDV118" s="853"/>
      <c r="KDW118" s="853"/>
      <c r="KDX118" s="964"/>
      <c r="KDY118" s="845"/>
      <c r="KDZ118" s="853"/>
      <c r="KEA118" s="853"/>
      <c r="KEB118" s="964"/>
      <c r="KEC118" s="845"/>
      <c r="KED118" s="853"/>
      <c r="KEE118" s="853"/>
      <c r="KEF118" s="964"/>
      <c r="KEG118" s="845"/>
      <c r="KEH118" s="853"/>
      <c r="KEI118" s="853"/>
      <c r="KEJ118" s="964"/>
      <c r="KEK118" s="845"/>
      <c r="KEL118" s="853"/>
      <c r="KEM118" s="853"/>
      <c r="KEN118" s="964"/>
      <c r="KEO118" s="845"/>
      <c r="KEP118" s="853"/>
      <c r="KEQ118" s="853"/>
      <c r="KER118" s="964"/>
      <c r="KES118" s="845"/>
      <c r="KET118" s="853"/>
      <c r="KEU118" s="853"/>
      <c r="KEV118" s="964"/>
      <c r="KEW118" s="845"/>
      <c r="KEX118" s="853"/>
      <c r="KEY118" s="853"/>
      <c r="KEZ118" s="964"/>
      <c r="KFA118" s="845"/>
      <c r="KFB118" s="853"/>
      <c r="KFC118" s="853"/>
      <c r="KFD118" s="964"/>
      <c r="KFE118" s="845"/>
      <c r="KFF118" s="853"/>
      <c r="KFG118" s="853"/>
      <c r="KFH118" s="964"/>
      <c r="KFI118" s="845"/>
      <c r="KFJ118" s="853"/>
      <c r="KFK118" s="853"/>
      <c r="KFL118" s="964"/>
      <c r="KFM118" s="845"/>
      <c r="KFN118" s="853"/>
      <c r="KFO118" s="853"/>
      <c r="KFP118" s="964"/>
      <c r="KFQ118" s="845"/>
      <c r="KFR118" s="853"/>
      <c r="KFS118" s="853"/>
      <c r="KFT118" s="964"/>
      <c r="KFU118" s="845"/>
      <c r="KFV118" s="853"/>
      <c r="KFW118" s="853"/>
      <c r="KFX118" s="964"/>
      <c r="KFY118" s="845"/>
      <c r="KFZ118" s="853"/>
      <c r="KGA118" s="853"/>
      <c r="KGB118" s="964"/>
      <c r="KGC118" s="845"/>
      <c r="KGD118" s="853"/>
      <c r="KGE118" s="853"/>
      <c r="KGF118" s="964"/>
      <c r="KGG118" s="845"/>
      <c r="KGH118" s="853"/>
      <c r="KGI118" s="853"/>
      <c r="KGJ118" s="964"/>
      <c r="KGK118" s="845"/>
      <c r="KGL118" s="853"/>
      <c r="KGM118" s="853"/>
      <c r="KGN118" s="964"/>
      <c r="KGO118" s="845"/>
      <c r="KGP118" s="853"/>
      <c r="KGQ118" s="853"/>
      <c r="KGR118" s="964"/>
      <c r="KGS118" s="845"/>
      <c r="KGT118" s="853"/>
      <c r="KGU118" s="853"/>
      <c r="KGV118" s="964"/>
      <c r="KGW118" s="845"/>
      <c r="KGX118" s="853"/>
      <c r="KGY118" s="853"/>
      <c r="KGZ118" s="964"/>
      <c r="KHA118" s="845"/>
      <c r="KHB118" s="853"/>
      <c r="KHC118" s="853"/>
      <c r="KHD118" s="964"/>
      <c r="KHE118" s="845"/>
      <c r="KHF118" s="853"/>
      <c r="KHG118" s="853"/>
      <c r="KHH118" s="964"/>
      <c r="KHI118" s="845"/>
      <c r="KHJ118" s="853"/>
      <c r="KHK118" s="853"/>
      <c r="KHL118" s="964"/>
      <c r="KHM118" s="845"/>
      <c r="KHN118" s="853"/>
      <c r="KHO118" s="853"/>
      <c r="KHP118" s="964"/>
      <c r="KHQ118" s="845"/>
      <c r="KHR118" s="853"/>
      <c r="KHS118" s="853"/>
      <c r="KHT118" s="964"/>
      <c r="KHU118" s="845"/>
      <c r="KHV118" s="853"/>
      <c r="KHW118" s="853"/>
      <c r="KHX118" s="964"/>
      <c r="KHY118" s="845"/>
      <c r="KHZ118" s="853"/>
      <c r="KIA118" s="853"/>
      <c r="KIB118" s="964"/>
      <c r="KIC118" s="845"/>
      <c r="KID118" s="853"/>
      <c r="KIE118" s="853"/>
      <c r="KIF118" s="964"/>
      <c r="KIG118" s="845"/>
      <c r="KIH118" s="853"/>
      <c r="KII118" s="853"/>
      <c r="KIJ118" s="964"/>
      <c r="KIK118" s="845"/>
      <c r="KIL118" s="853"/>
      <c r="KIM118" s="853"/>
      <c r="KIN118" s="964"/>
      <c r="KIO118" s="845"/>
      <c r="KIP118" s="853"/>
      <c r="KIQ118" s="853"/>
      <c r="KIR118" s="964"/>
      <c r="KIS118" s="845"/>
      <c r="KIT118" s="853"/>
      <c r="KIU118" s="853"/>
      <c r="KIV118" s="964"/>
      <c r="KIW118" s="845"/>
      <c r="KIX118" s="853"/>
      <c r="KIY118" s="853"/>
      <c r="KIZ118" s="964"/>
      <c r="KJA118" s="845"/>
      <c r="KJB118" s="853"/>
      <c r="KJC118" s="853"/>
      <c r="KJD118" s="964"/>
      <c r="KJE118" s="845"/>
      <c r="KJF118" s="853"/>
      <c r="KJG118" s="853"/>
      <c r="KJH118" s="964"/>
      <c r="KJI118" s="845"/>
      <c r="KJJ118" s="853"/>
      <c r="KJK118" s="853"/>
      <c r="KJL118" s="964"/>
      <c r="KJM118" s="845"/>
      <c r="KJN118" s="853"/>
      <c r="KJO118" s="853"/>
      <c r="KJP118" s="964"/>
      <c r="KJQ118" s="845"/>
      <c r="KJR118" s="853"/>
      <c r="KJS118" s="853"/>
      <c r="KJT118" s="964"/>
      <c r="KJU118" s="845"/>
      <c r="KJV118" s="853"/>
      <c r="KJW118" s="853"/>
      <c r="KJX118" s="964"/>
      <c r="KJY118" s="845"/>
      <c r="KJZ118" s="853"/>
      <c r="KKA118" s="853"/>
      <c r="KKB118" s="964"/>
      <c r="KKC118" s="845"/>
      <c r="KKD118" s="853"/>
      <c r="KKE118" s="853"/>
      <c r="KKF118" s="964"/>
      <c r="KKG118" s="845"/>
      <c r="KKH118" s="853"/>
      <c r="KKI118" s="853"/>
      <c r="KKJ118" s="964"/>
      <c r="KKK118" s="845"/>
      <c r="KKL118" s="853"/>
      <c r="KKM118" s="853"/>
      <c r="KKN118" s="964"/>
      <c r="KKO118" s="845"/>
      <c r="KKP118" s="853"/>
      <c r="KKQ118" s="853"/>
      <c r="KKR118" s="964"/>
      <c r="KKS118" s="845"/>
      <c r="KKT118" s="853"/>
      <c r="KKU118" s="853"/>
      <c r="KKV118" s="964"/>
      <c r="KKW118" s="845"/>
      <c r="KKX118" s="853"/>
      <c r="KKY118" s="853"/>
      <c r="KKZ118" s="964"/>
      <c r="KLA118" s="845"/>
      <c r="KLB118" s="853"/>
      <c r="KLC118" s="853"/>
      <c r="KLD118" s="964"/>
      <c r="KLE118" s="845"/>
      <c r="KLF118" s="853"/>
      <c r="KLG118" s="853"/>
      <c r="KLH118" s="964"/>
      <c r="KLI118" s="845"/>
      <c r="KLJ118" s="853"/>
      <c r="KLK118" s="853"/>
      <c r="KLL118" s="964"/>
      <c r="KLM118" s="845"/>
      <c r="KLN118" s="853"/>
      <c r="KLO118" s="853"/>
      <c r="KLP118" s="964"/>
      <c r="KLQ118" s="845"/>
      <c r="KLR118" s="853"/>
      <c r="KLS118" s="853"/>
      <c r="KLT118" s="964"/>
      <c r="KLU118" s="845"/>
      <c r="KLV118" s="853"/>
      <c r="KLW118" s="853"/>
      <c r="KLX118" s="964"/>
      <c r="KLY118" s="845"/>
      <c r="KLZ118" s="853"/>
      <c r="KMA118" s="853"/>
      <c r="KMB118" s="964"/>
      <c r="KMC118" s="845"/>
      <c r="KMD118" s="853"/>
      <c r="KME118" s="853"/>
      <c r="KMF118" s="964"/>
      <c r="KMG118" s="845"/>
      <c r="KMH118" s="853"/>
      <c r="KMI118" s="853"/>
      <c r="KMJ118" s="964"/>
      <c r="KMK118" s="845"/>
      <c r="KML118" s="853"/>
      <c r="KMM118" s="853"/>
      <c r="KMN118" s="964"/>
      <c r="KMO118" s="845"/>
      <c r="KMP118" s="853"/>
      <c r="KMQ118" s="853"/>
      <c r="KMR118" s="964"/>
      <c r="KMS118" s="845"/>
      <c r="KMT118" s="853"/>
      <c r="KMU118" s="853"/>
      <c r="KMV118" s="964"/>
      <c r="KMW118" s="845"/>
      <c r="KMX118" s="853"/>
      <c r="KMY118" s="853"/>
      <c r="KMZ118" s="964"/>
      <c r="KNA118" s="845"/>
      <c r="KNB118" s="853"/>
      <c r="KNC118" s="853"/>
      <c r="KND118" s="964"/>
      <c r="KNE118" s="845"/>
      <c r="KNF118" s="853"/>
      <c r="KNG118" s="853"/>
      <c r="KNH118" s="964"/>
      <c r="KNI118" s="845"/>
      <c r="KNJ118" s="853"/>
      <c r="KNK118" s="853"/>
      <c r="KNL118" s="964"/>
      <c r="KNM118" s="845"/>
      <c r="KNN118" s="853"/>
      <c r="KNO118" s="853"/>
      <c r="KNP118" s="964"/>
      <c r="KNQ118" s="845"/>
      <c r="KNR118" s="853"/>
      <c r="KNS118" s="853"/>
      <c r="KNT118" s="964"/>
      <c r="KNU118" s="845"/>
      <c r="KNV118" s="853"/>
      <c r="KNW118" s="853"/>
      <c r="KNX118" s="964"/>
      <c r="KNY118" s="845"/>
      <c r="KNZ118" s="853"/>
      <c r="KOA118" s="853"/>
      <c r="KOB118" s="964"/>
      <c r="KOC118" s="845"/>
      <c r="KOD118" s="853"/>
      <c r="KOE118" s="853"/>
      <c r="KOF118" s="964"/>
      <c r="KOG118" s="845"/>
      <c r="KOH118" s="853"/>
      <c r="KOI118" s="853"/>
      <c r="KOJ118" s="964"/>
      <c r="KOK118" s="845"/>
      <c r="KOL118" s="853"/>
      <c r="KOM118" s="853"/>
      <c r="KON118" s="964"/>
      <c r="KOO118" s="845"/>
      <c r="KOP118" s="853"/>
      <c r="KOQ118" s="853"/>
      <c r="KOR118" s="964"/>
      <c r="KOS118" s="845"/>
      <c r="KOT118" s="853"/>
      <c r="KOU118" s="853"/>
      <c r="KOV118" s="964"/>
      <c r="KOW118" s="845"/>
      <c r="KOX118" s="853"/>
      <c r="KOY118" s="853"/>
      <c r="KOZ118" s="964"/>
      <c r="KPA118" s="845"/>
      <c r="KPB118" s="853"/>
      <c r="KPC118" s="853"/>
      <c r="KPD118" s="964"/>
      <c r="KPE118" s="845"/>
      <c r="KPF118" s="853"/>
      <c r="KPG118" s="853"/>
      <c r="KPH118" s="964"/>
      <c r="KPI118" s="845"/>
      <c r="KPJ118" s="853"/>
      <c r="KPK118" s="853"/>
      <c r="KPL118" s="964"/>
      <c r="KPM118" s="845"/>
      <c r="KPN118" s="853"/>
      <c r="KPO118" s="853"/>
      <c r="KPP118" s="964"/>
      <c r="KPQ118" s="845"/>
      <c r="KPR118" s="853"/>
      <c r="KPS118" s="853"/>
      <c r="KPT118" s="964"/>
      <c r="KPU118" s="845"/>
      <c r="KPV118" s="853"/>
      <c r="KPW118" s="853"/>
      <c r="KPX118" s="964"/>
      <c r="KPY118" s="845"/>
      <c r="KPZ118" s="853"/>
      <c r="KQA118" s="853"/>
      <c r="KQB118" s="964"/>
      <c r="KQC118" s="845"/>
      <c r="KQD118" s="853"/>
      <c r="KQE118" s="853"/>
      <c r="KQF118" s="964"/>
      <c r="KQG118" s="845"/>
      <c r="KQH118" s="853"/>
      <c r="KQI118" s="853"/>
      <c r="KQJ118" s="964"/>
      <c r="KQK118" s="845"/>
      <c r="KQL118" s="853"/>
      <c r="KQM118" s="853"/>
      <c r="KQN118" s="964"/>
      <c r="KQO118" s="845"/>
      <c r="KQP118" s="853"/>
      <c r="KQQ118" s="853"/>
      <c r="KQR118" s="964"/>
      <c r="KQS118" s="845"/>
      <c r="KQT118" s="853"/>
      <c r="KQU118" s="853"/>
      <c r="KQV118" s="964"/>
      <c r="KQW118" s="845"/>
      <c r="KQX118" s="853"/>
      <c r="KQY118" s="853"/>
      <c r="KQZ118" s="964"/>
      <c r="KRA118" s="845"/>
      <c r="KRB118" s="853"/>
      <c r="KRC118" s="853"/>
      <c r="KRD118" s="964"/>
      <c r="KRE118" s="845"/>
      <c r="KRF118" s="853"/>
      <c r="KRG118" s="853"/>
      <c r="KRH118" s="964"/>
      <c r="KRI118" s="845"/>
      <c r="KRJ118" s="853"/>
      <c r="KRK118" s="853"/>
      <c r="KRL118" s="964"/>
      <c r="KRM118" s="845"/>
      <c r="KRN118" s="853"/>
      <c r="KRO118" s="853"/>
      <c r="KRP118" s="964"/>
      <c r="KRQ118" s="845"/>
      <c r="KRR118" s="853"/>
      <c r="KRS118" s="853"/>
      <c r="KRT118" s="964"/>
      <c r="KRU118" s="845"/>
      <c r="KRV118" s="853"/>
      <c r="KRW118" s="853"/>
      <c r="KRX118" s="964"/>
      <c r="KRY118" s="845"/>
      <c r="KRZ118" s="853"/>
      <c r="KSA118" s="853"/>
      <c r="KSB118" s="964"/>
      <c r="KSC118" s="845"/>
      <c r="KSD118" s="853"/>
      <c r="KSE118" s="853"/>
      <c r="KSF118" s="964"/>
      <c r="KSG118" s="845"/>
      <c r="KSH118" s="853"/>
      <c r="KSI118" s="853"/>
      <c r="KSJ118" s="964"/>
      <c r="KSK118" s="845"/>
      <c r="KSL118" s="853"/>
      <c r="KSM118" s="853"/>
      <c r="KSN118" s="964"/>
      <c r="KSO118" s="845"/>
      <c r="KSP118" s="853"/>
      <c r="KSQ118" s="853"/>
      <c r="KSR118" s="964"/>
      <c r="KSS118" s="845"/>
      <c r="KST118" s="853"/>
      <c r="KSU118" s="853"/>
      <c r="KSV118" s="964"/>
      <c r="KSW118" s="845"/>
      <c r="KSX118" s="853"/>
      <c r="KSY118" s="853"/>
      <c r="KSZ118" s="964"/>
      <c r="KTA118" s="845"/>
      <c r="KTB118" s="853"/>
      <c r="KTC118" s="853"/>
      <c r="KTD118" s="964"/>
      <c r="KTE118" s="845"/>
      <c r="KTF118" s="853"/>
      <c r="KTG118" s="853"/>
      <c r="KTH118" s="964"/>
      <c r="KTI118" s="845"/>
      <c r="KTJ118" s="853"/>
      <c r="KTK118" s="853"/>
      <c r="KTL118" s="964"/>
      <c r="KTM118" s="845"/>
      <c r="KTN118" s="853"/>
      <c r="KTO118" s="853"/>
      <c r="KTP118" s="964"/>
      <c r="KTQ118" s="845"/>
      <c r="KTR118" s="853"/>
      <c r="KTS118" s="853"/>
      <c r="KTT118" s="964"/>
      <c r="KTU118" s="845"/>
      <c r="KTV118" s="853"/>
      <c r="KTW118" s="853"/>
      <c r="KTX118" s="964"/>
      <c r="KTY118" s="845"/>
      <c r="KTZ118" s="853"/>
      <c r="KUA118" s="853"/>
      <c r="KUB118" s="964"/>
      <c r="KUC118" s="845"/>
      <c r="KUD118" s="853"/>
      <c r="KUE118" s="853"/>
      <c r="KUF118" s="964"/>
      <c r="KUG118" s="845"/>
      <c r="KUH118" s="853"/>
      <c r="KUI118" s="853"/>
      <c r="KUJ118" s="964"/>
      <c r="KUK118" s="845"/>
      <c r="KUL118" s="853"/>
      <c r="KUM118" s="853"/>
      <c r="KUN118" s="964"/>
      <c r="KUO118" s="845"/>
      <c r="KUP118" s="853"/>
      <c r="KUQ118" s="853"/>
      <c r="KUR118" s="964"/>
      <c r="KUS118" s="845"/>
      <c r="KUT118" s="853"/>
      <c r="KUU118" s="853"/>
      <c r="KUV118" s="964"/>
      <c r="KUW118" s="845"/>
      <c r="KUX118" s="853"/>
      <c r="KUY118" s="853"/>
      <c r="KUZ118" s="964"/>
      <c r="KVA118" s="845"/>
      <c r="KVB118" s="853"/>
      <c r="KVC118" s="853"/>
      <c r="KVD118" s="964"/>
      <c r="KVE118" s="845"/>
      <c r="KVF118" s="853"/>
      <c r="KVG118" s="853"/>
      <c r="KVH118" s="964"/>
      <c r="KVI118" s="845"/>
      <c r="KVJ118" s="853"/>
      <c r="KVK118" s="853"/>
      <c r="KVL118" s="964"/>
      <c r="KVM118" s="845"/>
      <c r="KVN118" s="853"/>
      <c r="KVO118" s="853"/>
      <c r="KVP118" s="964"/>
      <c r="KVQ118" s="845"/>
      <c r="KVR118" s="853"/>
      <c r="KVS118" s="853"/>
      <c r="KVT118" s="964"/>
      <c r="KVU118" s="845"/>
      <c r="KVV118" s="853"/>
      <c r="KVW118" s="853"/>
      <c r="KVX118" s="964"/>
      <c r="KVY118" s="845"/>
      <c r="KVZ118" s="853"/>
      <c r="KWA118" s="853"/>
      <c r="KWB118" s="964"/>
      <c r="KWC118" s="845"/>
      <c r="KWD118" s="853"/>
      <c r="KWE118" s="853"/>
      <c r="KWF118" s="964"/>
      <c r="KWG118" s="845"/>
      <c r="KWH118" s="853"/>
      <c r="KWI118" s="853"/>
      <c r="KWJ118" s="964"/>
      <c r="KWK118" s="845"/>
      <c r="KWL118" s="853"/>
      <c r="KWM118" s="853"/>
      <c r="KWN118" s="964"/>
      <c r="KWO118" s="845"/>
      <c r="KWP118" s="853"/>
      <c r="KWQ118" s="853"/>
      <c r="KWR118" s="964"/>
      <c r="KWS118" s="845"/>
      <c r="KWT118" s="853"/>
      <c r="KWU118" s="853"/>
      <c r="KWV118" s="964"/>
      <c r="KWW118" s="845"/>
      <c r="KWX118" s="853"/>
      <c r="KWY118" s="853"/>
      <c r="KWZ118" s="964"/>
      <c r="KXA118" s="845"/>
      <c r="KXB118" s="853"/>
      <c r="KXC118" s="853"/>
      <c r="KXD118" s="964"/>
      <c r="KXE118" s="845"/>
      <c r="KXF118" s="853"/>
      <c r="KXG118" s="853"/>
      <c r="KXH118" s="964"/>
      <c r="KXI118" s="845"/>
      <c r="KXJ118" s="853"/>
      <c r="KXK118" s="853"/>
      <c r="KXL118" s="964"/>
      <c r="KXM118" s="845"/>
      <c r="KXN118" s="853"/>
      <c r="KXO118" s="853"/>
      <c r="KXP118" s="964"/>
      <c r="KXQ118" s="845"/>
      <c r="KXR118" s="853"/>
      <c r="KXS118" s="853"/>
      <c r="KXT118" s="964"/>
      <c r="KXU118" s="845"/>
      <c r="KXV118" s="853"/>
      <c r="KXW118" s="853"/>
      <c r="KXX118" s="964"/>
      <c r="KXY118" s="845"/>
      <c r="KXZ118" s="853"/>
      <c r="KYA118" s="853"/>
      <c r="KYB118" s="964"/>
      <c r="KYC118" s="845"/>
      <c r="KYD118" s="853"/>
      <c r="KYE118" s="853"/>
      <c r="KYF118" s="964"/>
      <c r="KYG118" s="845"/>
      <c r="KYH118" s="853"/>
      <c r="KYI118" s="853"/>
      <c r="KYJ118" s="964"/>
      <c r="KYK118" s="845"/>
      <c r="KYL118" s="853"/>
      <c r="KYM118" s="853"/>
      <c r="KYN118" s="964"/>
      <c r="KYO118" s="845"/>
      <c r="KYP118" s="853"/>
      <c r="KYQ118" s="853"/>
      <c r="KYR118" s="964"/>
      <c r="KYS118" s="845"/>
      <c r="KYT118" s="853"/>
      <c r="KYU118" s="853"/>
      <c r="KYV118" s="964"/>
      <c r="KYW118" s="845"/>
      <c r="KYX118" s="853"/>
      <c r="KYY118" s="853"/>
      <c r="KYZ118" s="964"/>
      <c r="KZA118" s="845"/>
      <c r="KZB118" s="853"/>
      <c r="KZC118" s="853"/>
      <c r="KZD118" s="964"/>
      <c r="KZE118" s="845"/>
      <c r="KZF118" s="853"/>
      <c r="KZG118" s="853"/>
      <c r="KZH118" s="964"/>
      <c r="KZI118" s="845"/>
      <c r="KZJ118" s="853"/>
      <c r="KZK118" s="853"/>
      <c r="KZL118" s="964"/>
      <c r="KZM118" s="845"/>
      <c r="KZN118" s="853"/>
      <c r="KZO118" s="853"/>
      <c r="KZP118" s="964"/>
      <c r="KZQ118" s="845"/>
      <c r="KZR118" s="853"/>
      <c r="KZS118" s="853"/>
      <c r="KZT118" s="964"/>
      <c r="KZU118" s="845"/>
      <c r="KZV118" s="853"/>
      <c r="KZW118" s="853"/>
      <c r="KZX118" s="964"/>
      <c r="KZY118" s="845"/>
      <c r="KZZ118" s="853"/>
      <c r="LAA118" s="853"/>
      <c r="LAB118" s="964"/>
      <c r="LAC118" s="845"/>
      <c r="LAD118" s="853"/>
      <c r="LAE118" s="853"/>
      <c r="LAF118" s="964"/>
      <c r="LAG118" s="845"/>
      <c r="LAH118" s="853"/>
      <c r="LAI118" s="853"/>
      <c r="LAJ118" s="964"/>
      <c r="LAK118" s="845"/>
      <c r="LAL118" s="853"/>
      <c r="LAM118" s="853"/>
      <c r="LAN118" s="964"/>
      <c r="LAO118" s="845"/>
      <c r="LAP118" s="853"/>
      <c r="LAQ118" s="853"/>
      <c r="LAR118" s="964"/>
      <c r="LAS118" s="845"/>
      <c r="LAT118" s="853"/>
      <c r="LAU118" s="853"/>
      <c r="LAV118" s="964"/>
      <c r="LAW118" s="845"/>
      <c r="LAX118" s="853"/>
      <c r="LAY118" s="853"/>
      <c r="LAZ118" s="964"/>
      <c r="LBA118" s="845"/>
      <c r="LBB118" s="853"/>
      <c r="LBC118" s="853"/>
      <c r="LBD118" s="964"/>
      <c r="LBE118" s="845"/>
      <c r="LBF118" s="853"/>
      <c r="LBG118" s="853"/>
      <c r="LBH118" s="964"/>
      <c r="LBI118" s="845"/>
      <c r="LBJ118" s="853"/>
      <c r="LBK118" s="853"/>
      <c r="LBL118" s="964"/>
      <c r="LBM118" s="845"/>
      <c r="LBN118" s="853"/>
      <c r="LBO118" s="853"/>
      <c r="LBP118" s="964"/>
      <c r="LBQ118" s="845"/>
      <c r="LBR118" s="853"/>
      <c r="LBS118" s="853"/>
      <c r="LBT118" s="964"/>
      <c r="LBU118" s="845"/>
      <c r="LBV118" s="853"/>
      <c r="LBW118" s="853"/>
      <c r="LBX118" s="964"/>
      <c r="LBY118" s="845"/>
      <c r="LBZ118" s="853"/>
      <c r="LCA118" s="853"/>
      <c r="LCB118" s="964"/>
      <c r="LCC118" s="845"/>
      <c r="LCD118" s="853"/>
      <c r="LCE118" s="853"/>
      <c r="LCF118" s="964"/>
      <c r="LCG118" s="845"/>
      <c r="LCH118" s="853"/>
      <c r="LCI118" s="853"/>
      <c r="LCJ118" s="964"/>
      <c r="LCK118" s="845"/>
      <c r="LCL118" s="853"/>
      <c r="LCM118" s="853"/>
      <c r="LCN118" s="964"/>
      <c r="LCO118" s="845"/>
      <c r="LCP118" s="853"/>
      <c r="LCQ118" s="853"/>
      <c r="LCR118" s="964"/>
      <c r="LCS118" s="845"/>
      <c r="LCT118" s="853"/>
      <c r="LCU118" s="853"/>
      <c r="LCV118" s="964"/>
      <c r="LCW118" s="845"/>
      <c r="LCX118" s="853"/>
      <c r="LCY118" s="853"/>
      <c r="LCZ118" s="964"/>
      <c r="LDA118" s="845"/>
      <c r="LDB118" s="853"/>
      <c r="LDC118" s="853"/>
      <c r="LDD118" s="964"/>
      <c r="LDE118" s="845"/>
      <c r="LDF118" s="853"/>
      <c r="LDG118" s="853"/>
      <c r="LDH118" s="964"/>
      <c r="LDI118" s="845"/>
      <c r="LDJ118" s="853"/>
      <c r="LDK118" s="853"/>
      <c r="LDL118" s="964"/>
      <c r="LDM118" s="845"/>
      <c r="LDN118" s="853"/>
      <c r="LDO118" s="853"/>
      <c r="LDP118" s="964"/>
      <c r="LDQ118" s="845"/>
      <c r="LDR118" s="853"/>
      <c r="LDS118" s="853"/>
      <c r="LDT118" s="964"/>
      <c r="LDU118" s="845"/>
      <c r="LDV118" s="853"/>
      <c r="LDW118" s="853"/>
      <c r="LDX118" s="964"/>
      <c r="LDY118" s="845"/>
      <c r="LDZ118" s="853"/>
      <c r="LEA118" s="853"/>
      <c r="LEB118" s="964"/>
      <c r="LEC118" s="845"/>
      <c r="LED118" s="853"/>
      <c r="LEE118" s="853"/>
      <c r="LEF118" s="964"/>
      <c r="LEG118" s="845"/>
      <c r="LEH118" s="853"/>
      <c r="LEI118" s="853"/>
      <c r="LEJ118" s="964"/>
      <c r="LEK118" s="845"/>
      <c r="LEL118" s="853"/>
      <c r="LEM118" s="853"/>
      <c r="LEN118" s="964"/>
      <c r="LEO118" s="845"/>
      <c r="LEP118" s="853"/>
      <c r="LEQ118" s="853"/>
      <c r="LER118" s="964"/>
      <c r="LES118" s="845"/>
      <c r="LET118" s="853"/>
      <c r="LEU118" s="853"/>
      <c r="LEV118" s="964"/>
      <c r="LEW118" s="845"/>
      <c r="LEX118" s="853"/>
      <c r="LEY118" s="853"/>
      <c r="LEZ118" s="964"/>
      <c r="LFA118" s="845"/>
      <c r="LFB118" s="853"/>
      <c r="LFC118" s="853"/>
      <c r="LFD118" s="964"/>
      <c r="LFE118" s="845"/>
      <c r="LFF118" s="853"/>
      <c r="LFG118" s="853"/>
      <c r="LFH118" s="964"/>
      <c r="LFI118" s="845"/>
      <c r="LFJ118" s="853"/>
      <c r="LFK118" s="853"/>
      <c r="LFL118" s="964"/>
      <c r="LFM118" s="845"/>
      <c r="LFN118" s="853"/>
      <c r="LFO118" s="853"/>
      <c r="LFP118" s="964"/>
      <c r="LFQ118" s="845"/>
      <c r="LFR118" s="853"/>
      <c r="LFS118" s="853"/>
      <c r="LFT118" s="964"/>
      <c r="LFU118" s="845"/>
      <c r="LFV118" s="853"/>
      <c r="LFW118" s="853"/>
      <c r="LFX118" s="964"/>
      <c r="LFY118" s="845"/>
      <c r="LFZ118" s="853"/>
      <c r="LGA118" s="853"/>
      <c r="LGB118" s="964"/>
      <c r="LGC118" s="845"/>
      <c r="LGD118" s="853"/>
      <c r="LGE118" s="853"/>
      <c r="LGF118" s="964"/>
      <c r="LGG118" s="845"/>
      <c r="LGH118" s="853"/>
      <c r="LGI118" s="853"/>
      <c r="LGJ118" s="964"/>
      <c r="LGK118" s="845"/>
      <c r="LGL118" s="853"/>
      <c r="LGM118" s="853"/>
      <c r="LGN118" s="964"/>
      <c r="LGO118" s="845"/>
      <c r="LGP118" s="853"/>
      <c r="LGQ118" s="853"/>
      <c r="LGR118" s="964"/>
      <c r="LGS118" s="845"/>
      <c r="LGT118" s="853"/>
      <c r="LGU118" s="853"/>
      <c r="LGV118" s="964"/>
      <c r="LGW118" s="845"/>
      <c r="LGX118" s="853"/>
      <c r="LGY118" s="853"/>
      <c r="LGZ118" s="964"/>
      <c r="LHA118" s="845"/>
      <c r="LHB118" s="853"/>
      <c r="LHC118" s="853"/>
      <c r="LHD118" s="964"/>
      <c r="LHE118" s="845"/>
      <c r="LHF118" s="853"/>
      <c r="LHG118" s="853"/>
      <c r="LHH118" s="964"/>
      <c r="LHI118" s="845"/>
      <c r="LHJ118" s="853"/>
      <c r="LHK118" s="853"/>
      <c r="LHL118" s="964"/>
      <c r="LHM118" s="845"/>
      <c r="LHN118" s="853"/>
      <c r="LHO118" s="853"/>
      <c r="LHP118" s="964"/>
      <c r="LHQ118" s="845"/>
      <c r="LHR118" s="853"/>
      <c r="LHS118" s="853"/>
      <c r="LHT118" s="964"/>
      <c r="LHU118" s="845"/>
      <c r="LHV118" s="853"/>
      <c r="LHW118" s="853"/>
      <c r="LHX118" s="964"/>
      <c r="LHY118" s="845"/>
      <c r="LHZ118" s="853"/>
      <c r="LIA118" s="853"/>
      <c r="LIB118" s="964"/>
      <c r="LIC118" s="845"/>
      <c r="LID118" s="853"/>
      <c r="LIE118" s="853"/>
      <c r="LIF118" s="964"/>
      <c r="LIG118" s="845"/>
      <c r="LIH118" s="853"/>
      <c r="LII118" s="853"/>
      <c r="LIJ118" s="964"/>
      <c r="LIK118" s="845"/>
      <c r="LIL118" s="853"/>
      <c r="LIM118" s="853"/>
      <c r="LIN118" s="964"/>
      <c r="LIO118" s="845"/>
      <c r="LIP118" s="853"/>
      <c r="LIQ118" s="853"/>
      <c r="LIR118" s="964"/>
      <c r="LIS118" s="845"/>
      <c r="LIT118" s="853"/>
      <c r="LIU118" s="853"/>
      <c r="LIV118" s="964"/>
      <c r="LIW118" s="845"/>
      <c r="LIX118" s="853"/>
      <c r="LIY118" s="853"/>
      <c r="LIZ118" s="964"/>
      <c r="LJA118" s="845"/>
      <c r="LJB118" s="853"/>
      <c r="LJC118" s="853"/>
      <c r="LJD118" s="964"/>
      <c r="LJE118" s="845"/>
      <c r="LJF118" s="853"/>
      <c r="LJG118" s="853"/>
      <c r="LJH118" s="964"/>
      <c r="LJI118" s="845"/>
      <c r="LJJ118" s="853"/>
      <c r="LJK118" s="853"/>
      <c r="LJL118" s="964"/>
      <c r="LJM118" s="845"/>
      <c r="LJN118" s="853"/>
      <c r="LJO118" s="853"/>
      <c r="LJP118" s="964"/>
      <c r="LJQ118" s="845"/>
      <c r="LJR118" s="853"/>
      <c r="LJS118" s="853"/>
      <c r="LJT118" s="964"/>
      <c r="LJU118" s="845"/>
      <c r="LJV118" s="853"/>
      <c r="LJW118" s="853"/>
      <c r="LJX118" s="964"/>
      <c r="LJY118" s="845"/>
      <c r="LJZ118" s="853"/>
      <c r="LKA118" s="853"/>
      <c r="LKB118" s="964"/>
      <c r="LKC118" s="845"/>
      <c r="LKD118" s="853"/>
      <c r="LKE118" s="853"/>
      <c r="LKF118" s="964"/>
      <c r="LKG118" s="845"/>
      <c r="LKH118" s="853"/>
      <c r="LKI118" s="853"/>
      <c r="LKJ118" s="964"/>
      <c r="LKK118" s="845"/>
      <c r="LKL118" s="853"/>
      <c r="LKM118" s="853"/>
      <c r="LKN118" s="964"/>
      <c r="LKO118" s="845"/>
      <c r="LKP118" s="853"/>
      <c r="LKQ118" s="853"/>
      <c r="LKR118" s="964"/>
      <c r="LKS118" s="845"/>
      <c r="LKT118" s="853"/>
      <c r="LKU118" s="853"/>
      <c r="LKV118" s="964"/>
      <c r="LKW118" s="845"/>
      <c r="LKX118" s="853"/>
      <c r="LKY118" s="853"/>
      <c r="LKZ118" s="964"/>
      <c r="LLA118" s="845"/>
      <c r="LLB118" s="853"/>
      <c r="LLC118" s="853"/>
      <c r="LLD118" s="964"/>
      <c r="LLE118" s="845"/>
      <c r="LLF118" s="853"/>
      <c r="LLG118" s="853"/>
      <c r="LLH118" s="964"/>
      <c r="LLI118" s="845"/>
      <c r="LLJ118" s="853"/>
      <c r="LLK118" s="853"/>
      <c r="LLL118" s="964"/>
      <c r="LLM118" s="845"/>
      <c r="LLN118" s="853"/>
      <c r="LLO118" s="853"/>
      <c r="LLP118" s="964"/>
      <c r="LLQ118" s="845"/>
      <c r="LLR118" s="853"/>
      <c r="LLS118" s="853"/>
      <c r="LLT118" s="964"/>
      <c r="LLU118" s="845"/>
      <c r="LLV118" s="853"/>
      <c r="LLW118" s="853"/>
      <c r="LLX118" s="964"/>
      <c r="LLY118" s="845"/>
      <c r="LLZ118" s="853"/>
      <c r="LMA118" s="853"/>
      <c r="LMB118" s="964"/>
      <c r="LMC118" s="845"/>
      <c r="LMD118" s="853"/>
      <c r="LME118" s="853"/>
      <c r="LMF118" s="964"/>
      <c r="LMG118" s="845"/>
      <c r="LMH118" s="853"/>
      <c r="LMI118" s="853"/>
      <c r="LMJ118" s="964"/>
      <c r="LMK118" s="845"/>
      <c r="LML118" s="853"/>
      <c r="LMM118" s="853"/>
      <c r="LMN118" s="964"/>
      <c r="LMO118" s="845"/>
      <c r="LMP118" s="853"/>
      <c r="LMQ118" s="853"/>
      <c r="LMR118" s="964"/>
      <c r="LMS118" s="845"/>
      <c r="LMT118" s="853"/>
      <c r="LMU118" s="853"/>
      <c r="LMV118" s="964"/>
      <c r="LMW118" s="845"/>
      <c r="LMX118" s="853"/>
      <c r="LMY118" s="853"/>
      <c r="LMZ118" s="964"/>
      <c r="LNA118" s="845"/>
      <c r="LNB118" s="853"/>
      <c r="LNC118" s="853"/>
      <c r="LND118" s="964"/>
      <c r="LNE118" s="845"/>
      <c r="LNF118" s="853"/>
      <c r="LNG118" s="853"/>
      <c r="LNH118" s="964"/>
      <c r="LNI118" s="845"/>
      <c r="LNJ118" s="853"/>
      <c r="LNK118" s="853"/>
      <c r="LNL118" s="964"/>
      <c r="LNM118" s="845"/>
      <c r="LNN118" s="853"/>
      <c r="LNO118" s="853"/>
      <c r="LNP118" s="964"/>
      <c r="LNQ118" s="845"/>
      <c r="LNR118" s="853"/>
      <c r="LNS118" s="853"/>
      <c r="LNT118" s="964"/>
      <c r="LNU118" s="845"/>
      <c r="LNV118" s="853"/>
      <c r="LNW118" s="853"/>
      <c r="LNX118" s="964"/>
      <c r="LNY118" s="845"/>
      <c r="LNZ118" s="853"/>
      <c r="LOA118" s="853"/>
      <c r="LOB118" s="964"/>
      <c r="LOC118" s="845"/>
      <c r="LOD118" s="853"/>
      <c r="LOE118" s="853"/>
      <c r="LOF118" s="964"/>
      <c r="LOG118" s="845"/>
      <c r="LOH118" s="853"/>
      <c r="LOI118" s="853"/>
      <c r="LOJ118" s="964"/>
      <c r="LOK118" s="845"/>
      <c r="LOL118" s="853"/>
      <c r="LOM118" s="853"/>
      <c r="LON118" s="964"/>
      <c r="LOO118" s="845"/>
      <c r="LOP118" s="853"/>
      <c r="LOQ118" s="853"/>
      <c r="LOR118" s="964"/>
      <c r="LOS118" s="845"/>
      <c r="LOT118" s="853"/>
      <c r="LOU118" s="853"/>
      <c r="LOV118" s="964"/>
      <c r="LOW118" s="845"/>
      <c r="LOX118" s="853"/>
      <c r="LOY118" s="853"/>
      <c r="LOZ118" s="964"/>
      <c r="LPA118" s="845"/>
      <c r="LPB118" s="853"/>
      <c r="LPC118" s="853"/>
      <c r="LPD118" s="964"/>
      <c r="LPE118" s="845"/>
      <c r="LPF118" s="853"/>
      <c r="LPG118" s="853"/>
      <c r="LPH118" s="964"/>
      <c r="LPI118" s="845"/>
      <c r="LPJ118" s="853"/>
      <c r="LPK118" s="853"/>
      <c r="LPL118" s="964"/>
      <c r="LPM118" s="845"/>
      <c r="LPN118" s="853"/>
      <c r="LPO118" s="853"/>
      <c r="LPP118" s="964"/>
      <c r="LPQ118" s="845"/>
      <c r="LPR118" s="853"/>
      <c r="LPS118" s="853"/>
      <c r="LPT118" s="964"/>
      <c r="LPU118" s="845"/>
      <c r="LPV118" s="853"/>
      <c r="LPW118" s="853"/>
      <c r="LPX118" s="964"/>
      <c r="LPY118" s="845"/>
      <c r="LPZ118" s="853"/>
      <c r="LQA118" s="853"/>
      <c r="LQB118" s="964"/>
      <c r="LQC118" s="845"/>
      <c r="LQD118" s="853"/>
      <c r="LQE118" s="853"/>
      <c r="LQF118" s="964"/>
      <c r="LQG118" s="845"/>
      <c r="LQH118" s="853"/>
      <c r="LQI118" s="853"/>
      <c r="LQJ118" s="964"/>
      <c r="LQK118" s="845"/>
      <c r="LQL118" s="853"/>
      <c r="LQM118" s="853"/>
      <c r="LQN118" s="964"/>
      <c r="LQO118" s="845"/>
      <c r="LQP118" s="853"/>
      <c r="LQQ118" s="853"/>
      <c r="LQR118" s="964"/>
      <c r="LQS118" s="845"/>
      <c r="LQT118" s="853"/>
      <c r="LQU118" s="853"/>
      <c r="LQV118" s="964"/>
      <c r="LQW118" s="845"/>
      <c r="LQX118" s="853"/>
      <c r="LQY118" s="853"/>
      <c r="LQZ118" s="964"/>
      <c r="LRA118" s="845"/>
      <c r="LRB118" s="853"/>
      <c r="LRC118" s="853"/>
      <c r="LRD118" s="964"/>
      <c r="LRE118" s="845"/>
      <c r="LRF118" s="853"/>
      <c r="LRG118" s="853"/>
      <c r="LRH118" s="964"/>
      <c r="LRI118" s="845"/>
      <c r="LRJ118" s="853"/>
      <c r="LRK118" s="853"/>
      <c r="LRL118" s="964"/>
      <c r="LRM118" s="845"/>
      <c r="LRN118" s="853"/>
      <c r="LRO118" s="853"/>
      <c r="LRP118" s="964"/>
      <c r="LRQ118" s="845"/>
      <c r="LRR118" s="853"/>
      <c r="LRS118" s="853"/>
      <c r="LRT118" s="964"/>
      <c r="LRU118" s="845"/>
      <c r="LRV118" s="853"/>
      <c r="LRW118" s="853"/>
      <c r="LRX118" s="964"/>
      <c r="LRY118" s="845"/>
      <c r="LRZ118" s="853"/>
      <c r="LSA118" s="853"/>
      <c r="LSB118" s="964"/>
      <c r="LSC118" s="845"/>
      <c r="LSD118" s="853"/>
      <c r="LSE118" s="853"/>
      <c r="LSF118" s="964"/>
      <c r="LSG118" s="845"/>
      <c r="LSH118" s="853"/>
      <c r="LSI118" s="853"/>
      <c r="LSJ118" s="964"/>
      <c r="LSK118" s="845"/>
      <c r="LSL118" s="853"/>
      <c r="LSM118" s="853"/>
      <c r="LSN118" s="964"/>
      <c r="LSO118" s="845"/>
      <c r="LSP118" s="853"/>
      <c r="LSQ118" s="853"/>
      <c r="LSR118" s="964"/>
      <c r="LSS118" s="845"/>
      <c r="LST118" s="853"/>
      <c r="LSU118" s="853"/>
      <c r="LSV118" s="964"/>
      <c r="LSW118" s="845"/>
      <c r="LSX118" s="853"/>
      <c r="LSY118" s="853"/>
      <c r="LSZ118" s="964"/>
      <c r="LTA118" s="845"/>
      <c r="LTB118" s="853"/>
      <c r="LTC118" s="853"/>
      <c r="LTD118" s="964"/>
      <c r="LTE118" s="845"/>
      <c r="LTF118" s="853"/>
      <c r="LTG118" s="853"/>
      <c r="LTH118" s="964"/>
      <c r="LTI118" s="845"/>
      <c r="LTJ118" s="853"/>
      <c r="LTK118" s="853"/>
      <c r="LTL118" s="964"/>
      <c r="LTM118" s="845"/>
      <c r="LTN118" s="853"/>
      <c r="LTO118" s="853"/>
      <c r="LTP118" s="964"/>
      <c r="LTQ118" s="845"/>
      <c r="LTR118" s="853"/>
      <c r="LTS118" s="853"/>
      <c r="LTT118" s="964"/>
      <c r="LTU118" s="845"/>
      <c r="LTV118" s="853"/>
      <c r="LTW118" s="853"/>
      <c r="LTX118" s="964"/>
      <c r="LTY118" s="845"/>
      <c r="LTZ118" s="853"/>
      <c r="LUA118" s="853"/>
      <c r="LUB118" s="964"/>
      <c r="LUC118" s="845"/>
      <c r="LUD118" s="853"/>
      <c r="LUE118" s="853"/>
      <c r="LUF118" s="964"/>
      <c r="LUG118" s="845"/>
      <c r="LUH118" s="853"/>
      <c r="LUI118" s="853"/>
      <c r="LUJ118" s="964"/>
      <c r="LUK118" s="845"/>
      <c r="LUL118" s="853"/>
      <c r="LUM118" s="853"/>
      <c r="LUN118" s="964"/>
      <c r="LUO118" s="845"/>
      <c r="LUP118" s="853"/>
      <c r="LUQ118" s="853"/>
      <c r="LUR118" s="964"/>
      <c r="LUS118" s="845"/>
      <c r="LUT118" s="853"/>
      <c r="LUU118" s="853"/>
      <c r="LUV118" s="964"/>
      <c r="LUW118" s="845"/>
      <c r="LUX118" s="853"/>
      <c r="LUY118" s="853"/>
      <c r="LUZ118" s="964"/>
      <c r="LVA118" s="845"/>
      <c r="LVB118" s="853"/>
      <c r="LVC118" s="853"/>
      <c r="LVD118" s="964"/>
      <c r="LVE118" s="845"/>
      <c r="LVF118" s="853"/>
      <c r="LVG118" s="853"/>
      <c r="LVH118" s="964"/>
      <c r="LVI118" s="845"/>
      <c r="LVJ118" s="853"/>
      <c r="LVK118" s="853"/>
      <c r="LVL118" s="964"/>
      <c r="LVM118" s="845"/>
      <c r="LVN118" s="853"/>
      <c r="LVO118" s="853"/>
      <c r="LVP118" s="964"/>
      <c r="LVQ118" s="845"/>
      <c r="LVR118" s="853"/>
      <c r="LVS118" s="853"/>
      <c r="LVT118" s="964"/>
      <c r="LVU118" s="845"/>
      <c r="LVV118" s="853"/>
      <c r="LVW118" s="853"/>
      <c r="LVX118" s="964"/>
      <c r="LVY118" s="845"/>
      <c r="LVZ118" s="853"/>
      <c r="LWA118" s="853"/>
      <c r="LWB118" s="964"/>
      <c r="LWC118" s="845"/>
      <c r="LWD118" s="853"/>
      <c r="LWE118" s="853"/>
      <c r="LWF118" s="964"/>
      <c r="LWG118" s="845"/>
      <c r="LWH118" s="853"/>
      <c r="LWI118" s="853"/>
      <c r="LWJ118" s="964"/>
      <c r="LWK118" s="845"/>
      <c r="LWL118" s="853"/>
      <c r="LWM118" s="853"/>
      <c r="LWN118" s="964"/>
      <c r="LWO118" s="845"/>
      <c r="LWP118" s="853"/>
      <c r="LWQ118" s="853"/>
      <c r="LWR118" s="964"/>
      <c r="LWS118" s="845"/>
      <c r="LWT118" s="853"/>
      <c r="LWU118" s="853"/>
      <c r="LWV118" s="964"/>
      <c r="LWW118" s="845"/>
      <c r="LWX118" s="853"/>
      <c r="LWY118" s="853"/>
      <c r="LWZ118" s="964"/>
      <c r="LXA118" s="845"/>
      <c r="LXB118" s="853"/>
      <c r="LXC118" s="853"/>
      <c r="LXD118" s="964"/>
      <c r="LXE118" s="845"/>
      <c r="LXF118" s="853"/>
      <c r="LXG118" s="853"/>
      <c r="LXH118" s="964"/>
      <c r="LXI118" s="845"/>
      <c r="LXJ118" s="853"/>
      <c r="LXK118" s="853"/>
      <c r="LXL118" s="964"/>
      <c r="LXM118" s="845"/>
      <c r="LXN118" s="853"/>
      <c r="LXO118" s="853"/>
      <c r="LXP118" s="964"/>
      <c r="LXQ118" s="845"/>
      <c r="LXR118" s="853"/>
      <c r="LXS118" s="853"/>
      <c r="LXT118" s="964"/>
      <c r="LXU118" s="845"/>
      <c r="LXV118" s="853"/>
      <c r="LXW118" s="853"/>
      <c r="LXX118" s="964"/>
      <c r="LXY118" s="845"/>
      <c r="LXZ118" s="853"/>
      <c r="LYA118" s="853"/>
      <c r="LYB118" s="964"/>
      <c r="LYC118" s="845"/>
      <c r="LYD118" s="853"/>
      <c r="LYE118" s="853"/>
      <c r="LYF118" s="964"/>
      <c r="LYG118" s="845"/>
      <c r="LYH118" s="853"/>
      <c r="LYI118" s="853"/>
      <c r="LYJ118" s="964"/>
      <c r="LYK118" s="845"/>
      <c r="LYL118" s="853"/>
      <c r="LYM118" s="853"/>
      <c r="LYN118" s="964"/>
      <c r="LYO118" s="845"/>
      <c r="LYP118" s="853"/>
      <c r="LYQ118" s="853"/>
      <c r="LYR118" s="964"/>
      <c r="LYS118" s="845"/>
      <c r="LYT118" s="853"/>
      <c r="LYU118" s="853"/>
      <c r="LYV118" s="964"/>
      <c r="LYW118" s="845"/>
      <c r="LYX118" s="853"/>
      <c r="LYY118" s="853"/>
      <c r="LYZ118" s="964"/>
      <c r="LZA118" s="845"/>
      <c r="LZB118" s="853"/>
      <c r="LZC118" s="853"/>
      <c r="LZD118" s="964"/>
      <c r="LZE118" s="845"/>
      <c r="LZF118" s="853"/>
      <c r="LZG118" s="853"/>
      <c r="LZH118" s="964"/>
      <c r="LZI118" s="845"/>
      <c r="LZJ118" s="853"/>
      <c r="LZK118" s="853"/>
      <c r="LZL118" s="964"/>
      <c r="LZM118" s="845"/>
      <c r="LZN118" s="853"/>
      <c r="LZO118" s="853"/>
      <c r="LZP118" s="964"/>
      <c r="LZQ118" s="845"/>
      <c r="LZR118" s="853"/>
      <c r="LZS118" s="853"/>
      <c r="LZT118" s="964"/>
      <c r="LZU118" s="845"/>
      <c r="LZV118" s="853"/>
      <c r="LZW118" s="853"/>
      <c r="LZX118" s="964"/>
      <c r="LZY118" s="845"/>
      <c r="LZZ118" s="853"/>
      <c r="MAA118" s="853"/>
      <c r="MAB118" s="964"/>
      <c r="MAC118" s="845"/>
      <c r="MAD118" s="853"/>
      <c r="MAE118" s="853"/>
      <c r="MAF118" s="964"/>
      <c r="MAG118" s="845"/>
      <c r="MAH118" s="853"/>
      <c r="MAI118" s="853"/>
      <c r="MAJ118" s="964"/>
      <c r="MAK118" s="845"/>
      <c r="MAL118" s="853"/>
      <c r="MAM118" s="853"/>
      <c r="MAN118" s="964"/>
      <c r="MAO118" s="845"/>
      <c r="MAP118" s="853"/>
      <c r="MAQ118" s="853"/>
      <c r="MAR118" s="964"/>
      <c r="MAS118" s="845"/>
      <c r="MAT118" s="853"/>
      <c r="MAU118" s="853"/>
      <c r="MAV118" s="964"/>
      <c r="MAW118" s="845"/>
      <c r="MAX118" s="853"/>
      <c r="MAY118" s="853"/>
      <c r="MAZ118" s="964"/>
      <c r="MBA118" s="845"/>
      <c r="MBB118" s="853"/>
      <c r="MBC118" s="853"/>
      <c r="MBD118" s="964"/>
      <c r="MBE118" s="845"/>
      <c r="MBF118" s="853"/>
      <c r="MBG118" s="853"/>
      <c r="MBH118" s="964"/>
      <c r="MBI118" s="845"/>
      <c r="MBJ118" s="853"/>
      <c r="MBK118" s="853"/>
      <c r="MBL118" s="964"/>
      <c r="MBM118" s="845"/>
      <c r="MBN118" s="853"/>
      <c r="MBO118" s="853"/>
      <c r="MBP118" s="964"/>
      <c r="MBQ118" s="845"/>
      <c r="MBR118" s="853"/>
      <c r="MBS118" s="853"/>
      <c r="MBT118" s="964"/>
      <c r="MBU118" s="845"/>
      <c r="MBV118" s="853"/>
      <c r="MBW118" s="853"/>
      <c r="MBX118" s="964"/>
      <c r="MBY118" s="845"/>
      <c r="MBZ118" s="853"/>
      <c r="MCA118" s="853"/>
      <c r="MCB118" s="964"/>
      <c r="MCC118" s="845"/>
      <c r="MCD118" s="853"/>
      <c r="MCE118" s="853"/>
      <c r="MCF118" s="964"/>
      <c r="MCG118" s="845"/>
      <c r="MCH118" s="853"/>
      <c r="MCI118" s="853"/>
      <c r="MCJ118" s="964"/>
      <c r="MCK118" s="845"/>
      <c r="MCL118" s="853"/>
      <c r="MCM118" s="853"/>
      <c r="MCN118" s="964"/>
      <c r="MCO118" s="845"/>
      <c r="MCP118" s="853"/>
      <c r="MCQ118" s="853"/>
      <c r="MCR118" s="964"/>
      <c r="MCS118" s="845"/>
      <c r="MCT118" s="853"/>
      <c r="MCU118" s="853"/>
      <c r="MCV118" s="964"/>
      <c r="MCW118" s="845"/>
      <c r="MCX118" s="853"/>
      <c r="MCY118" s="853"/>
      <c r="MCZ118" s="964"/>
      <c r="MDA118" s="845"/>
      <c r="MDB118" s="853"/>
      <c r="MDC118" s="853"/>
      <c r="MDD118" s="964"/>
      <c r="MDE118" s="845"/>
      <c r="MDF118" s="853"/>
      <c r="MDG118" s="853"/>
      <c r="MDH118" s="964"/>
      <c r="MDI118" s="845"/>
      <c r="MDJ118" s="853"/>
      <c r="MDK118" s="853"/>
      <c r="MDL118" s="964"/>
      <c r="MDM118" s="845"/>
      <c r="MDN118" s="853"/>
      <c r="MDO118" s="853"/>
      <c r="MDP118" s="964"/>
      <c r="MDQ118" s="845"/>
      <c r="MDR118" s="853"/>
      <c r="MDS118" s="853"/>
      <c r="MDT118" s="964"/>
      <c r="MDU118" s="845"/>
      <c r="MDV118" s="853"/>
      <c r="MDW118" s="853"/>
      <c r="MDX118" s="964"/>
      <c r="MDY118" s="845"/>
      <c r="MDZ118" s="853"/>
      <c r="MEA118" s="853"/>
      <c r="MEB118" s="964"/>
      <c r="MEC118" s="845"/>
      <c r="MED118" s="853"/>
      <c r="MEE118" s="853"/>
      <c r="MEF118" s="964"/>
      <c r="MEG118" s="845"/>
      <c r="MEH118" s="853"/>
      <c r="MEI118" s="853"/>
      <c r="MEJ118" s="964"/>
      <c r="MEK118" s="845"/>
      <c r="MEL118" s="853"/>
      <c r="MEM118" s="853"/>
      <c r="MEN118" s="964"/>
      <c r="MEO118" s="845"/>
      <c r="MEP118" s="853"/>
      <c r="MEQ118" s="853"/>
      <c r="MER118" s="964"/>
      <c r="MES118" s="845"/>
      <c r="MET118" s="853"/>
      <c r="MEU118" s="853"/>
      <c r="MEV118" s="964"/>
      <c r="MEW118" s="845"/>
      <c r="MEX118" s="853"/>
      <c r="MEY118" s="853"/>
      <c r="MEZ118" s="964"/>
      <c r="MFA118" s="845"/>
      <c r="MFB118" s="853"/>
      <c r="MFC118" s="853"/>
      <c r="MFD118" s="964"/>
      <c r="MFE118" s="845"/>
      <c r="MFF118" s="853"/>
      <c r="MFG118" s="853"/>
      <c r="MFH118" s="964"/>
      <c r="MFI118" s="845"/>
      <c r="MFJ118" s="853"/>
      <c r="MFK118" s="853"/>
      <c r="MFL118" s="964"/>
      <c r="MFM118" s="845"/>
      <c r="MFN118" s="853"/>
      <c r="MFO118" s="853"/>
      <c r="MFP118" s="964"/>
      <c r="MFQ118" s="845"/>
      <c r="MFR118" s="853"/>
      <c r="MFS118" s="853"/>
      <c r="MFT118" s="964"/>
      <c r="MFU118" s="845"/>
      <c r="MFV118" s="853"/>
      <c r="MFW118" s="853"/>
      <c r="MFX118" s="964"/>
      <c r="MFY118" s="845"/>
      <c r="MFZ118" s="853"/>
      <c r="MGA118" s="853"/>
      <c r="MGB118" s="964"/>
      <c r="MGC118" s="845"/>
      <c r="MGD118" s="853"/>
      <c r="MGE118" s="853"/>
      <c r="MGF118" s="964"/>
      <c r="MGG118" s="845"/>
      <c r="MGH118" s="853"/>
      <c r="MGI118" s="853"/>
      <c r="MGJ118" s="964"/>
      <c r="MGK118" s="845"/>
      <c r="MGL118" s="853"/>
      <c r="MGM118" s="853"/>
      <c r="MGN118" s="964"/>
      <c r="MGO118" s="845"/>
      <c r="MGP118" s="853"/>
      <c r="MGQ118" s="853"/>
      <c r="MGR118" s="964"/>
      <c r="MGS118" s="845"/>
      <c r="MGT118" s="853"/>
      <c r="MGU118" s="853"/>
      <c r="MGV118" s="964"/>
      <c r="MGW118" s="845"/>
      <c r="MGX118" s="853"/>
      <c r="MGY118" s="853"/>
      <c r="MGZ118" s="964"/>
      <c r="MHA118" s="845"/>
      <c r="MHB118" s="853"/>
      <c r="MHC118" s="853"/>
      <c r="MHD118" s="964"/>
      <c r="MHE118" s="845"/>
      <c r="MHF118" s="853"/>
      <c r="MHG118" s="853"/>
      <c r="MHH118" s="964"/>
      <c r="MHI118" s="845"/>
      <c r="MHJ118" s="853"/>
      <c r="MHK118" s="853"/>
      <c r="MHL118" s="964"/>
      <c r="MHM118" s="845"/>
      <c r="MHN118" s="853"/>
      <c r="MHO118" s="853"/>
      <c r="MHP118" s="964"/>
      <c r="MHQ118" s="845"/>
      <c r="MHR118" s="853"/>
      <c r="MHS118" s="853"/>
      <c r="MHT118" s="964"/>
      <c r="MHU118" s="845"/>
      <c r="MHV118" s="853"/>
      <c r="MHW118" s="853"/>
      <c r="MHX118" s="964"/>
      <c r="MHY118" s="845"/>
      <c r="MHZ118" s="853"/>
      <c r="MIA118" s="853"/>
      <c r="MIB118" s="964"/>
      <c r="MIC118" s="845"/>
      <c r="MID118" s="853"/>
      <c r="MIE118" s="853"/>
      <c r="MIF118" s="964"/>
      <c r="MIG118" s="845"/>
      <c r="MIH118" s="853"/>
      <c r="MII118" s="853"/>
      <c r="MIJ118" s="964"/>
      <c r="MIK118" s="845"/>
      <c r="MIL118" s="853"/>
      <c r="MIM118" s="853"/>
      <c r="MIN118" s="964"/>
      <c r="MIO118" s="845"/>
      <c r="MIP118" s="853"/>
      <c r="MIQ118" s="853"/>
      <c r="MIR118" s="964"/>
      <c r="MIS118" s="845"/>
      <c r="MIT118" s="853"/>
      <c r="MIU118" s="853"/>
      <c r="MIV118" s="964"/>
      <c r="MIW118" s="845"/>
      <c r="MIX118" s="853"/>
      <c r="MIY118" s="853"/>
      <c r="MIZ118" s="964"/>
      <c r="MJA118" s="845"/>
      <c r="MJB118" s="853"/>
      <c r="MJC118" s="853"/>
      <c r="MJD118" s="964"/>
      <c r="MJE118" s="845"/>
      <c r="MJF118" s="853"/>
      <c r="MJG118" s="853"/>
      <c r="MJH118" s="964"/>
      <c r="MJI118" s="845"/>
      <c r="MJJ118" s="853"/>
      <c r="MJK118" s="853"/>
      <c r="MJL118" s="964"/>
      <c r="MJM118" s="845"/>
      <c r="MJN118" s="853"/>
      <c r="MJO118" s="853"/>
      <c r="MJP118" s="964"/>
      <c r="MJQ118" s="845"/>
      <c r="MJR118" s="853"/>
      <c r="MJS118" s="853"/>
      <c r="MJT118" s="964"/>
      <c r="MJU118" s="845"/>
      <c r="MJV118" s="853"/>
      <c r="MJW118" s="853"/>
      <c r="MJX118" s="964"/>
      <c r="MJY118" s="845"/>
      <c r="MJZ118" s="853"/>
      <c r="MKA118" s="853"/>
      <c r="MKB118" s="964"/>
      <c r="MKC118" s="845"/>
      <c r="MKD118" s="853"/>
      <c r="MKE118" s="853"/>
      <c r="MKF118" s="964"/>
      <c r="MKG118" s="845"/>
      <c r="MKH118" s="853"/>
      <c r="MKI118" s="853"/>
      <c r="MKJ118" s="964"/>
      <c r="MKK118" s="845"/>
      <c r="MKL118" s="853"/>
      <c r="MKM118" s="853"/>
      <c r="MKN118" s="964"/>
      <c r="MKO118" s="845"/>
      <c r="MKP118" s="853"/>
      <c r="MKQ118" s="853"/>
      <c r="MKR118" s="964"/>
      <c r="MKS118" s="845"/>
      <c r="MKT118" s="853"/>
      <c r="MKU118" s="853"/>
      <c r="MKV118" s="964"/>
      <c r="MKW118" s="845"/>
      <c r="MKX118" s="853"/>
      <c r="MKY118" s="853"/>
      <c r="MKZ118" s="964"/>
      <c r="MLA118" s="845"/>
      <c r="MLB118" s="853"/>
      <c r="MLC118" s="853"/>
      <c r="MLD118" s="964"/>
      <c r="MLE118" s="845"/>
      <c r="MLF118" s="853"/>
      <c r="MLG118" s="853"/>
      <c r="MLH118" s="964"/>
      <c r="MLI118" s="845"/>
      <c r="MLJ118" s="853"/>
      <c r="MLK118" s="853"/>
      <c r="MLL118" s="964"/>
      <c r="MLM118" s="845"/>
      <c r="MLN118" s="853"/>
      <c r="MLO118" s="853"/>
      <c r="MLP118" s="964"/>
      <c r="MLQ118" s="845"/>
      <c r="MLR118" s="853"/>
      <c r="MLS118" s="853"/>
      <c r="MLT118" s="964"/>
      <c r="MLU118" s="845"/>
      <c r="MLV118" s="853"/>
      <c r="MLW118" s="853"/>
      <c r="MLX118" s="964"/>
      <c r="MLY118" s="845"/>
      <c r="MLZ118" s="853"/>
      <c r="MMA118" s="853"/>
      <c r="MMB118" s="964"/>
      <c r="MMC118" s="845"/>
      <c r="MMD118" s="853"/>
      <c r="MME118" s="853"/>
      <c r="MMF118" s="964"/>
      <c r="MMG118" s="845"/>
      <c r="MMH118" s="853"/>
      <c r="MMI118" s="853"/>
      <c r="MMJ118" s="964"/>
      <c r="MMK118" s="845"/>
      <c r="MML118" s="853"/>
      <c r="MMM118" s="853"/>
      <c r="MMN118" s="964"/>
      <c r="MMO118" s="845"/>
      <c r="MMP118" s="853"/>
      <c r="MMQ118" s="853"/>
      <c r="MMR118" s="964"/>
      <c r="MMS118" s="845"/>
      <c r="MMT118" s="853"/>
      <c r="MMU118" s="853"/>
      <c r="MMV118" s="964"/>
      <c r="MMW118" s="845"/>
      <c r="MMX118" s="853"/>
      <c r="MMY118" s="853"/>
      <c r="MMZ118" s="964"/>
      <c r="MNA118" s="845"/>
      <c r="MNB118" s="853"/>
      <c r="MNC118" s="853"/>
      <c r="MND118" s="964"/>
      <c r="MNE118" s="845"/>
      <c r="MNF118" s="853"/>
      <c r="MNG118" s="853"/>
      <c r="MNH118" s="964"/>
      <c r="MNI118" s="845"/>
      <c r="MNJ118" s="853"/>
      <c r="MNK118" s="853"/>
      <c r="MNL118" s="964"/>
      <c r="MNM118" s="845"/>
      <c r="MNN118" s="853"/>
      <c r="MNO118" s="853"/>
      <c r="MNP118" s="964"/>
      <c r="MNQ118" s="845"/>
      <c r="MNR118" s="853"/>
      <c r="MNS118" s="853"/>
      <c r="MNT118" s="964"/>
      <c r="MNU118" s="845"/>
      <c r="MNV118" s="853"/>
      <c r="MNW118" s="853"/>
      <c r="MNX118" s="964"/>
      <c r="MNY118" s="845"/>
      <c r="MNZ118" s="853"/>
      <c r="MOA118" s="853"/>
      <c r="MOB118" s="964"/>
      <c r="MOC118" s="845"/>
      <c r="MOD118" s="853"/>
      <c r="MOE118" s="853"/>
      <c r="MOF118" s="964"/>
      <c r="MOG118" s="845"/>
      <c r="MOH118" s="853"/>
      <c r="MOI118" s="853"/>
      <c r="MOJ118" s="964"/>
      <c r="MOK118" s="845"/>
      <c r="MOL118" s="853"/>
      <c r="MOM118" s="853"/>
      <c r="MON118" s="964"/>
      <c r="MOO118" s="845"/>
      <c r="MOP118" s="853"/>
      <c r="MOQ118" s="853"/>
      <c r="MOR118" s="964"/>
      <c r="MOS118" s="845"/>
      <c r="MOT118" s="853"/>
      <c r="MOU118" s="853"/>
      <c r="MOV118" s="964"/>
      <c r="MOW118" s="845"/>
      <c r="MOX118" s="853"/>
      <c r="MOY118" s="853"/>
      <c r="MOZ118" s="964"/>
      <c r="MPA118" s="845"/>
      <c r="MPB118" s="853"/>
      <c r="MPC118" s="853"/>
      <c r="MPD118" s="964"/>
      <c r="MPE118" s="845"/>
      <c r="MPF118" s="853"/>
      <c r="MPG118" s="853"/>
      <c r="MPH118" s="964"/>
      <c r="MPI118" s="845"/>
      <c r="MPJ118" s="853"/>
      <c r="MPK118" s="853"/>
      <c r="MPL118" s="964"/>
      <c r="MPM118" s="845"/>
      <c r="MPN118" s="853"/>
      <c r="MPO118" s="853"/>
      <c r="MPP118" s="964"/>
      <c r="MPQ118" s="845"/>
      <c r="MPR118" s="853"/>
      <c r="MPS118" s="853"/>
      <c r="MPT118" s="964"/>
      <c r="MPU118" s="845"/>
      <c r="MPV118" s="853"/>
      <c r="MPW118" s="853"/>
      <c r="MPX118" s="964"/>
      <c r="MPY118" s="845"/>
      <c r="MPZ118" s="853"/>
      <c r="MQA118" s="853"/>
      <c r="MQB118" s="964"/>
      <c r="MQC118" s="845"/>
      <c r="MQD118" s="853"/>
      <c r="MQE118" s="853"/>
      <c r="MQF118" s="964"/>
      <c r="MQG118" s="845"/>
      <c r="MQH118" s="853"/>
      <c r="MQI118" s="853"/>
      <c r="MQJ118" s="964"/>
      <c r="MQK118" s="845"/>
      <c r="MQL118" s="853"/>
      <c r="MQM118" s="853"/>
      <c r="MQN118" s="964"/>
      <c r="MQO118" s="845"/>
      <c r="MQP118" s="853"/>
      <c r="MQQ118" s="853"/>
      <c r="MQR118" s="964"/>
      <c r="MQS118" s="845"/>
      <c r="MQT118" s="853"/>
      <c r="MQU118" s="853"/>
      <c r="MQV118" s="964"/>
      <c r="MQW118" s="845"/>
      <c r="MQX118" s="853"/>
      <c r="MQY118" s="853"/>
      <c r="MQZ118" s="964"/>
      <c r="MRA118" s="845"/>
      <c r="MRB118" s="853"/>
      <c r="MRC118" s="853"/>
      <c r="MRD118" s="964"/>
      <c r="MRE118" s="845"/>
      <c r="MRF118" s="853"/>
      <c r="MRG118" s="853"/>
      <c r="MRH118" s="964"/>
      <c r="MRI118" s="845"/>
      <c r="MRJ118" s="853"/>
      <c r="MRK118" s="853"/>
      <c r="MRL118" s="964"/>
      <c r="MRM118" s="845"/>
      <c r="MRN118" s="853"/>
      <c r="MRO118" s="853"/>
      <c r="MRP118" s="964"/>
      <c r="MRQ118" s="845"/>
      <c r="MRR118" s="853"/>
      <c r="MRS118" s="853"/>
      <c r="MRT118" s="964"/>
      <c r="MRU118" s="845"/>
      <c r="MRV118" s="853"/>
      <c r="MRW118" s="853"/>
      <c r="MRX118" s="964"/>
      <c r="MRY118" s="845"/>
      <c r="MRZ118" s="853"/>
      <c r="MSA118" s="853"/>
      <c r="MSB118" s="964"/>
      <c r="MSC118" s="845"/>
      <c r="MSD118" s="853"/>
      <c r="MSE118" s="853"/>
      <c r="MSF118" s="964"/>
      <c r="MSG118" s="845"/>
      <c r="MSH118" s="853"/>
      <c r="MSI118" s="853"/>
      <c r="MSJ118" s="964"/>
      <c r="MSK118" s="845"/>
      <c r="MSL118" s="853"/>
      <c r="MSM118" s="853"/>
      <c r="MSN118" s="964"/>
      <c r="MSO118" s="845"/>
      <c r="MSP118" s="853"/>
      <c r="MSQ118" s="853"/>
      <c r="MSR118" s="964"/>
      <c r="MSS118" s="845"/>
      <c r="MST118" s="853"/>
      <c r="MSU118" s="853"/>
      <c r="MSV118" s="964"/>
      <c r="MSW118" s="845"/>
      <c r="MSX118" s="853"/>
      <c r="MSY118" s="853"/>
      <c r="MSZ118" s="964"/>
      <c r="MTA118" s="845"/>
      <c r="MTB118" s="853"/>
      <c r="MTC118" s="853"/>
      <c r="MTD118" s="964"/>
      <c r="MTE118" s="845"/>
      <c r="MTF118" s="853"/>
      <c r="MTG118" s="853"/>
      <c r="MTH118" s="964"/>
      <c r="MTI118" s="845"/>
      <c r="MTJ118" s="853"/>
      <c r="MTK118" s="853"/>
      <c r="MTL118" s="964"/>
      <c r="MTM118" s="845"/>
      <c r="MTN118" s="853"/>
      <c r="MTO118" s="853"/>
      <c r="MTP118" s="964"/>
      <c r="MTQ118" s="845"/>
      <c r="MTR118" s="853"/>
      <c r="MTS118" s="853"/>
      <c r="MTT118" s="964"/>
      <c r="MTU118" s="845"/>
      <c r="MTV118" s="853"/>
      <c r="MTW118" s="853"/>
      <c r="MTX118" s="964"/>
      <c r="MTY118" s="845"/>
      <c r="MTZ118" s="853"/>
      <c r="MUA118" s="853"/>
      <c r="MUB118" s="964"/>
      <c r="MUC118" s="845"/>
      <c r="MUD118" s="853"/>
      <c r="MUE118" s="853"/>
      <c r="MUF118" s="964"/>
      <c r="MUG118" s="845"/>
      <c r="MUH118" s="853"/>
      <c r="MUI118" s="853"/>
      <c r="MUJ118" s="964"/>
      <c r="MUK118" s="845"/>
      <c r="MUL118" s="853"/>
      <c r="MUM118" s="853"/>
      <c r="MUN118" s="964"/>
      <c r="MUO118" s="845"/>
      <c r="MUP118" s="853"/>
      <c r="MUQ118" s="853"/>
      <c r="MUR118" s="964"/>
      <c r="MUS118" s="845"/>
      <c r="MUT118" s="853"/>
      <c r="MUU118" s="853"/>
      <c r="MUV118" s="964"/>
      <c r="MUW118" s="845"/>
      <c r="MUX118" s="853"/>
      <c r="MUY118" s="853"/>
      <c r="MUZ118" s="964"/>
      <c r="MVA118" s="845"/>
      <c r="MVB118" s="853"/>
      <c r="MVC118" s="853"/>
      <c r="MVD118" s="964"/>
      <c r="MVE118" s="845"/>
      <c r="MVF118" s="853"/>
      <c r="MVG118" s="853"/>
      <c r="MVH118" s="964"/>
      <c r="MVI118" s="845"/>
      <c r="MVJ118" s="853"/>
      <c r="MVK118" s="853"/>
      <c r="MVL118" s="964"/>
      <c r="MVM118" s="845"/>
      <c r="MVN118" s="853"/>
      <c r="MVO118" s="853"/>
      <c r="MVP118" s="964"/>
      <c r="MVQ118" s="845"/>
      <c r="MVR118" s="853"/>
      <c r="MVS118" s="853"/>
      <c r="MVT118" s="964"/>
      <c r="MVU118" s="845"/>
      <c r="MVV118" s="853"/>
      <c r="MVW118" s="853"/>
      <c r="MVX118" s="964"/>
      <c r="MVY118" s="845"/>
      <c r="MVZ118" s="853"/>
      <c r="MWA118" s="853"/>
      <c r="MWB118" s="964"/>
      <c r="MWC118" s="845"/>
      <c r="MWD118" s="853"/>
      <c r="MWE118" s="853"/>
      <c r="MWF118" s="964"/>
      <c r="MWG118" s="845"/>
      <c r="MWH118" s="853"/>
      <c r="MWI118" s="853"/>
      <c r="MWJ118" s="964"/>
      <c r="MWK118" s="845"/>
      <c r="MWL118" s="853"/>
      <c r="MWM118" s="853"/>
      <c r="MWN118" s="964"/>
      <c r="MWO118" s="845"/>
      <c r="MWP118" s="853"/>
      <c r="MWQ118" s="853"/>
      <c r="MWR118" s="964"/>
      <c r="MWS118" s="845"/>
      <c r="MWT118" s="853"/>
      <c r="MWU118" s="853"/>
      <c r="MWV118" s="964"/>
      <c r="MWW118" s="845"/>
      <c r="MWX118" s="853"/>
      <c r="MWY118" s="853"/>
      <c r="MWZ118" s="964"/>
      <c r="MXA118" s="845"/>
      <c r="MXB118" s="853"/>
      <c r="MXC118" s="853"/>
      <c r="MXD118" s="964"/>
      <c r="MXE118" s="845"/>
      <c r="MXF118" s="853"/>
      <c r="MXG118" s="853"/>
      <c r="MXH118" s="964"/>
      <c r="MXI118" s="845"/>
      <c r="MXJ118" s="853"/>
      <c r="MXK118" s="853"/>
      <c r="MXL118" s="964"/>
      <c r="MXM118" s="845"/>
      <c r="MXN118" s="853"/>
      <c r="MXO118" s="853"/>
      <c r="MXP118" s="964"/>
      <c r="MXQ118" s="845"/>
      <c r="MXR118" s="853"/>
      <c r="MXS118" s="853"/>
      <c r="MXT118" s="964"/>
      <c r="MXU118" s="845"/>
      <c r="MXV118" s="853"/>
      <c r="MXW118" s="853"/>
      <c r="MXX118" s="964"/>
      <c r="MXY118" s="845"/>
      <c r="MXZ118" s="853"/>
      <c r="MYA118" s="853"/>
      <c r="MYB118" s="964"/>
      <c r="MYC118" s="845"/>
      <c r="MYD118" s="853"/>
      <c r="MYE118" s="853"/>
      <c r="MYF118" s="964"/>
      <c r="MYG118" s="845"/>
      <c r="MYH118" s="853"/>
      <c r="MYI118" s="853"/>
      <c r="MYJ118" s="964"/>
      <c r="MYK118" s="845"/>
      <c r="MYL118" s="853"/>
      <c r="MYM118" s="853"/>
      <c r="MYN118" s="964"/>
      <c r="MYO118" s="845"/>
      <c r="MYP118" s="853"/>
      <c r="MYQ118" s="853"/>
      <c r="MYR118" s="964"/>
      <c r="MYS118" s="845"/>
      <c r="MYT118" s="853"/>
      <c r="MYU118" s="853"/>
      <c r="MYV118" s="964"/>
      <c r="MYW118" s="845"/>
      <c r="MYX118" s="853"/>
      <c r="MYY118" s="853"/>
      <c r="MYZ118" s="964"/>
      <c r="MZA118" s="845"/>
      <c r="MZB118" s="853"/>
      <c r="MZC118" s="853"/>
      <c r="MZD118" s="964"/>
      <c r="MZE118" s="845"/>
      <c r="MZF118" s="853"/>
      <c r="MZG118" s="853"/>
      <c r="MZH118" s="964"/>
      <c r="MZI118" s="845"/>
      <c r="MZJ118" s="853"/>
      <c r="MZK118" s="853"/>
      <c r="MZL118" s="964"/>
      <c r="MZM118" s="845"/>
      <c r="MZN118" s="853"/>
      <c r="MZO118" s="853"/>
      <c r="MZP118" s="964"/>
      <c r="MZQ118" s="845"/>
      <c r="MZR118" s="853"/>
      <c r="MZS118" s="853"/>
      <c r="MZT118" s="964"/>
      <c r="MZU118" s="845"/>
      <c r="MZV118" s="853"/>
      <c r="MZW118" s="853"/>
      <c r="MZX118" s="964"/>
      <c r="MZY118" s="845"/>
      <c r="MZZ118" s="853"/>
      <c r="NAA118" s="853"/>
      <c r="NAB118" s="964"/>
      <c r="NAC118" s="845"/>
      <c r="NAD118" s="853"/>
      <c r="NAE118" s="853"/>
      <c r="NAF118" s="964"/>
      <c r="NAG118" s="845"/>
      <c r="NAH118" s="853"/>
      <c r="NAI118" s="853"/>
      <c r="NAJ118" s="964"/>
      <c r="NAK118" s="845"/>
      <c r="NAL118" s="853"/>
      <c r="NAM118" s="853"/>
      <c r="NAN118" s="964"/>
      <c r="NAO118" s="845"/>
      <c r="NAP118" s="853"/>
      <c r="NAQ118" s="853"/>
      <c r="NAR118" s="964"/>
      <c r="NAS118" s="845"/>
      <c r="NAT118" s="853"/>
      <c r="NAU118" s="853"/>
      <c r="NAV118" s="964"/>
      <c r="NAW118" s="845"/>
      <c r="NAX118" s="853"/>
      <c r="NAY118" s="853"/>
      <c r="NAZ118" s="964"/>
      <c r="NBA118" s="845"/>
      <c r="NBB118" s="853"/>
      <c r="NBC118" s="853"/>
      <c r="NBD118" s="964"/>
      <c r="NBE118" s="845"/>
      <c r="NBF118" s="853"/>
      <c r="NBG118" s="853"/>
      <c r="NBH118" s="964"/>
      <c r="NBI118" s="845"/>
      <c r="NBJ118" s="853"/>
      <c r="NBK118" s="853"/>
      <c r="NBL118" s="964"/>
      <c r="NBM118" s="845"/>
      <c r="NBN118" s="853"/>
      <c r="NBO118" s="853"/>
      <c r="NBP118" s="964"/>
      <c r="NBQ118" s="845"/>
      <c r="NBR118" s="853"/>
      <c r="NBS118" s="853"/>
      <c r="NBT118" s="964"/>
      <c r="NBU118" s="845"/>
      <c r="NBV118" s="853"/>
      <c r="NBW118" s="853"/>
      <c r="NBX118" s="964"/>
      <c r="NBY118" s="845"/>
      <c r="NBZ118" s="853"/>
      <c r="NCA118" s="853"/>
      <c r="NCB118" s="964"/>
      <c r="NCC118" s="845"/>
      <c r="NCD118" s="853"/>
      <c r="NCE118" s="853"/>
      <c r="NCF118" s="964"/>
      <c r="NCG118" s="845"/>
      <c r="NCH118" s="853"/>
      <c r="NCI118" s="853"/>
      <c r="NCJ118" s="964"/>
      <c r="NCK118" s="845"/>
      <c r="NCL118" s="853"/>
      <c r="NCM118" s="853"/>
      <c r="NCN118" s="964"/>
      <c r="NCO118" s="845"/>
      <c r="NCP118" s="853"/>
      <c r="NCQ118" s="853"/>
      <c r="NCR118" s="964"/>
      <c r="NCS118" s="845"/>
      <c r="NCT118" s="853"/>
      <c r="NCU118" s="853"/>
      <c r="NCV118" s="964"/>
      <c r="NCW118" s="845"/>
      <c r="NCX118" s="853"/>
      <c r="NCY118" s="853"/>
      <c r="NCZ118" s="964"/>
      <c r="NDA118" s="845"/>
      <c r="NDB118" s="853"/>
      <c r="NDC118" s="853"/>
      <c r="NDD118" s="964"/>
      <c r="NDE118" s="845"/>
      <c r="NDF118" s="853"/>
      <c r="NDG118" s="853"/>
      <c r="NDH118" s="964"/>
      <c r="NDI118" s="845"/>
      <c r="NDJ118" s="853"/>
      <c r="NDK118" s="853"/>
      <c r="NDL118" s="964"/>
      <c r="NDM118" s="845"/>
      <c r="NDN118" s="853"/>
      <c r="NDO118" s="853"/>
      <c r="NDP118" s="964"/>
      <c r="NDQ118" s="845"/>
      <c r="NDR118" s="853"/>
      <c r="NDS118" s="853"/>
      <c r="NDT118" s="964"/>
      <c r="NDU118" s="845"/>
      <c r="NDV118" s="853"/>
      <c r="NDW118" s="853"/>
      <c r="NDX118" s="964"/>
      <c r="NDY118" s="845"/>
      <c r="NDZ118" s="853"/>
      <c r="NEA118" s="853"/>
      <c r="NEB118" s="964"/>
      <c r="NEC118" s="845"/>
      <c r="NED118" s="853"/>
      <c r="NEE118" s="853"/>
      <c r="NEF118" s="964"/>
      <c r="NEG118" s="845"/>
      <c r="NEH118" s="853"/>
      <c r="NEI118" s="853"/>
      <c r="NEJ118" s="964"/>
      <c r="NEK118" s="845"/>
      <c r="NEL118" s="853"/>
      <c r="NEM118" s="853"/>
      <c r="NEN118" s="964"/>
      <c r="NEO118" s="845"/>
      <c r="NEP118" s="853"/>
      <c r="NEQ118" s="853"/>
      <c r="NER118" s="964"/>
      <c r="NES118" s="845"/>
      <c r="NET118" s="853"/>
      <c r="NEU118" s="853"/>
      <c r="NEV118" s="964"/>
      <c r="NEW118" s="845"/>
      <c r="NEX118" s="853"/>
      <c r="NEY118" s="853"/>
      <c r="NEZ118" s="964"/>
      <c r="NFA118" s="845"/>
      <c r="NFB118" s="853"/>
      <c r="NFC118" s="853"/>
      <c r="NFD118" s="964"/>
      <c r="NFE118" s="845"/>
      <c r="NFF118" s="853"/>
      <c r="NFG118" s="853"/>
      <c r="NFH118" s="964"/>
      <c r="NFI118" s="845"/>
      <c r="NFJ118" s="853"/>
      <c r="NFK118" s="853"/>
      <c r="NFL118" s="964"/>
      <c r="NFM118" s="845"/>
      <c r="NFN118" s="853"/>
      <c r="NFO118" s="853"/>
      <c r="NFP118" s="964"/>
      <c r="NFQ118" s="845"/>
      <c r="NFR118" s="853"/>
      <c r="NFS118" s="853"/>
      <c r="NFT118" s="964"/>
      <c r="NFU118" s="845"/>
      <c r="NFV118" s="853"/>
      <c r="NFW118" s="853"/>
      <c r="NFX118" s="964"/>
      <c r="NFY118" s="845"/>
      <c r="NFZ118" s="853"/>
      <c r="NGA118" s="853"/>
      <c r="NGB118" s="964"/>
      <c r="NGC118" s="845"/>
      <c r="NGD118" s="853"/>
      <c r="NGE118" s="853"/>
      <c r="NGF118" s="964"/>
      <c r="NGG118" s="845"/>
      <c r="NGH118" s="853"/>
      <c r="NGI118" s="853"/>
      <c r="NGJ118" s="964"/>
      <c r="NGK118" s="845"/>
      <c r="NGL118" s="853"/>
      <c r="NGM118" s="853"/>
      <c r="NGN118" s="964"/>
      <c r="NGO118" s="845"/>
      <c r="NGP118" s="853"/>
      <c r="NGQ118" s="853"/>
      <c r="NGR118" s="964"/>
      <c r="NGS118" s="845"/>
      <c r="NGT118" s="853"/>
      <c r="NGU118" s="853"/>
      <c r="NGV118" s="964"/>
      <c r="NGW118" s="845"/>
      <c r="NGX118" s="853"/>
      <c r="NGY118" s="853"/>
      <c r="NGZ118" s="964"/>
      <c r="NHA118" s="845"/>
      <c r="NHB118" s="853"/>
      <c r="NHC118" s="853"/>
      <c r="NHD118" s="964"/>
      <c r="NHE118" s="845"/>
      <c r="NHF118" s="853"/>
      <c r="NHG118" s="853"/>
      <c r="NHH118" s="964"/>
      <c r="NHI118" s="845"/>
      <c r="NHJ118" s="853"/>
      <c r="NHK118" s="853"/>
      <c r="NHL118" s="964"/>
      <c r="NHM118" s="845"/>
      <c r="NHN118" s="853"/>
      <c r="NHO118" s="853"/>
      <c r="NHP118" s="964"/>
      <c r="NHQ118" s="845"/>
      <c r="NHR118" s="853"/>
      <c r="NHS118" s="853"/>
      <c r="NHT118" s="964"/>
      <c r="NHU118" s="845"/>
      <c r="NHV118" s="853"/>
      <c r="NHW118" s="853"/>
      <c r="NHX118" s="964"/>
      <c r="NHY118" s="845"/>
      <c r="NHZ118" s="853"/>
      <c r="NIA118" s="853"/>
      <c r="NIB118" s="964"/>
      <c r="NIC118" s="845"/>
      <c r="NID118" s="853"/>
      <c r="NIE118" s="853"/>
      <c r="NIF118" s="964"/>
      <c r="NIG118" s="845"/>
      <c r="NIH118" s="853"/>
      <c r="NII118" s="853"/>
      <c r="NIJ118" s="964"/>
      <c r="NIK118" s="845"/>
      <c r="NIL118" s="853"/>
      <c r="NIM118" s="853"/>
      <c r="NIN118" s="964"/>
      <c r="NIO118" s="845"/>
      <c r="NIP118" s="853"/>
      <c r="NIQ118" s="853"/>
      <c r="NIR118" s="964"/>
      <c r="NIS118" s="845"/>
      <c r="NIT118" s="853"/>
      <c r="NIU118" s="853"/>
      <c r="NIV118" s="964"/>
      <c r="NIW118" s="845"/>
      <c r="NIX118" s="853"/>
      <c r="NIY118" s="853"/>
      <c r="NIZ118" s="964"/>
      <c r="NJA118" s="845"/>
      <c r="NJB118" s="853"/>
      <c r="NJC118" s="853"/>
      <c r="NJD118" s="964"/>
      <c r="NJE118" s="845"/>
      <c r="NJF118" s="853"/>
      <c r="NJG118" s="853"/>
      <c r="NJH118" s="964"/>
      <c r="NJI118" s="845"/>
      <c r="NJJ118" s="853"/>
      <c r="NJK118" s="853"/>
      <c r="NJL118" s="964"/>
      <c r="NJM118" s="845"/>
      <c r="NJN118" s="853"/>
      <c r="NJO118" s="853"/>
      <c r="NJP118" s="964"/>
      <c r="NJQ118" s="845"/>
      <c r="NJR118" s="853"/>
      <c r="NJS118" s="853"/>
      <c r="NJT118" s="964"/>
      <c r="NJU118" s="845"/>
      <c r="NJV118" s="853"/>
      <c r="NJW118" s="853"/>
      <c r="NJX118" s="964"/>
      <c r="NJY118" s="845"/>
      <c r="NJZ118" s="853"/>
      <c r="NKA118" s="853"/>
      <c r="NKB118" s="964"/>
      <c r="NKC118" s="845"/>
      <c r="NKD118" s="853"/>
      <c r="NKE118" s="853"/>
      <c r="NKF118" s="964"/>
      <c r="NKG118" s="845"/>
      <c r="NKH118" s="853"/>
      <c r="NKI118" s="853"/>
      <c r="NKJ118" s="964"/>
      <c r="NKK118" s="845"/>
      <c r="NKL118" s="853"/>
      <c r="NKM118" s="853"/>
      <c r="NKN118" s="964"/>
      <c r="NKO118" s="845"/>
      <c r="NKP118" s="853"/>
      <c r="NKQ118" s="853"/>
      <c r="NKR118" s="964"/>
      <c r="NKS118" s="845"/>
      <c r="NKT118" s="853"/>
      <c r="NKU118" s="853"/>
      <c r="NKV118" s="964"/>
      <c r="NKW118" s="845"/>
      <c r="NKX118" s="853"/>
      <c r="NKY118" s="853"/>
      <c r="NKZ118" s="964"/>
      <c r="NLA118" s="845"/>
      <c r="NLB118" s="853"/>
      <c r="NLC118" s="853"/>
      <c r="NLD118" s="964"/>
      <c r="NLE118" s="845"/>
      <c r="NLF118" s="853"/>
      <c r="NLG118" s="853"/>
      <c r="NLH118" s="964"/>
      <c r="NLI118" s="845"/>
      <c r="NLJ118" s="853"/>
      <c r="NLK118" s="853"/>
      <c r="NLL118" s="964"/>
      <c r="NLM118" s="845"/>
      <c r="NLN118" s="853"/>
      <c r="NLO118" s="853"/>
      <c r="NLP118" s="964"/>
      <c r="NLQ118" s="845"/>
      <c r="NLR118" s="853"/>
      <c r="NLS118" s="853"/>
      <c r="NLT118" s="964"/>
      <c r="NLU118" s="845"/>
      <c r="NLV118" s="853"/>
      <c r="NLW118" s="853"/>
      <c r="NLX118" s="964"/>
      <c r="NLY118" s="845"/>
      <c r="NLZ118" s="853"/>
      <c r="NMA118" s="853"/>
      <c r="NMB118" s="964"/>
      <c r="NMC118" s="845"/>
      <c r="NMD118" s="853"/>
      <c r="NME118" s="853"/>
      <c r="NMF118" s="964"/>
      <c r="NMG118" s="845"/>
      <c r="NMH118" s="853"/>
      <c r="NMI118" s="853"/>
      <c r="NMJ118" s="964"/>
      <c r="NMK118" s="845"/>
      <c r="NML118" s="853"/>
      <c r="NMM118" s="853"/>
      <c r="NMN118" s="964"/>
      <c r="NMO118" s="845"/>
      <c r="NMP118" s="853"/>
      <c r="NMQ118" s="853"/>
      <c r="NMR118" s="964"/>
      <c r="NMS118" s="845"/>
      <c r="NMT118" s="853"/>
      <c r="NMU118" s="853"/>
      <c r="NMV118" s="964"/>
      <c r="NMW118" s="845"/>
      <c r="NMX118" s="853"/>
      <c r="NMY118" s="853"/>
      <c r="NMZ118" s="964"/>
      <c r="NNA118" s="845"/>
      <c r="NNB118" s="853"/>
      <c r="NNC118" s="853"/>
      <c r="NND118" s="964"/>
      <c r="NNE118" s="845"/>
      <c r="NNF118" s="853"/>
      <c r="NNG118" s="853"/>
      <c r="NNH118" s="964"/>
      <c r="NNI118" s="845"/>
      <c r="NNJ118" s="853"/>
      <c r="NNK118" s="853"/>
      <c r="NNL118" s="964"/>
      <c r="NNM118" s="845"/>
      <c r="NNN118" s="853"/>
      <c r="NNO118" s="853"/>
      <c r="NNP118" s="964"/>
      <c r="NNQ118" s="845"/>
      <c r="NNR118" s="853"/>
      <c r="NNS118" s="853"/>
      <c r="NNT118" s="964"/>
      <c r="NNU118" s="845"/>
      <c r="NNV118" s="853"/>
      <c r="NNW118" s="853"/>
      <c r="NNX118" s="964"/>
      <c r="NNY118" s="845"/>
      <c r="NNZ118" s="853"/>
      <c r="NOA118" s="853"/>
      <c r="NOB118" s="964"/>
      <c r="NOC118" s="845"/>
      <c r="NOD118" s="853"/>
      <c r="NOE118" s="853"/>
      <c r="NOF118" s="964"/>
      <c r="NOG118" s="845"/>
      <c r="NOH118" s="853"/>
      <c r="NOI118" s="853"/>
      <c r="NOJ118" s="964"/>
      <c r="NOK118" s="845"/>
      <c r="NOL118" s="853"/>
      <c r="NOM118" s="853"/>
      <c r="NON118" s="964"/>
      <c r="NOO118" s="845"/>
      <c r="NOP118" s="853"/>
      <c r="NOQ118" s="853"/>
      <c r="NOR118" s="964"/>
      <c r="NOS118" s="845"/>
      <c r="NOT118" s="853"/>
      <c r="NOU118" s="853"/>
      <c r="NOV118" s="964"/>
      <c r="NOW118" s="845"/>
      <c r="NOX118" s="853"/>
      <c r="NOY118" s="853"/>
      <c r="NOZ118" s="964"/>
      <c r="NPA118" s="845"/>
      <c r="NPB118" s="853"/>
      <c r="NPC118" s="853"/>
      <c r="NPD118" s="964"/>
      <c r="NPE118" s="845"/>
      <c r="NPF118" s="853"/>
      <c r="NPG118" s="853"/>
      <c r="NPH118" s="964"/>
      <c r="NPI118" s="845"/>
      <c r="NPJ118" s="853"/>
      <c r="NPK118" s="853"/>
      <c r="NPL118" s="964"/>
      <c r="NPM118" s="845"/>
      <c r="NPN118" s="853"/>
      <c r="NPO118" s="853"/>
      <c r="NPP118" s="964"/>
      <c r="NPQ118" s="845"/>
      <c r="NPR118" s="853"/>
      <c r="NPS118" s="853"/>
      <c r="NPT118" s="964"/>
      <c r="NPU118" s="845"/>
      <c r="NPV118" s="853"/>
      <c r="NPW118" s="853"/>
      <c r="NPX118" s="964"/>
      <c r="NPY118" s="845"/>
      <c r="NPZ118" s="853"/>
      <c r="NQA118" s="853"/>
      <c r="NQB118" s="964"/>
      <c r="NQC118" s="845"/>
      <c r="NQD118" s="853"/>
      <c r="NQE118" s="853"/>
      <c r="NQF118" s="964"/>
      <c r="NQG118" s="845"/>
      <c r="NQH118" s="853"/>
      <c r="NQI118" s="853"/>
      <c r="NQJ118" s="964"/>
      <c r="NQK118" s="845"/>
      <c r="NQL118" s="853"/>
      <c r="NQM118" s="853"/>
      <c r="NQN118" s="964"/>
      <c r="NQO118" s="845"/>
      <c r="NQP118" s="853"/>
      <c r="NQQ118" s="853"/>
      <c r="NQR118" s="964"/>
      <c r="NQS118" s="845"/>
      <c r="NQT118" s="853"/>
      <c r="NQU118" s="853"/>
      <c r="NQV118" s="964"/>
      <c r="NQW118" s="845"/>
      <c r="NQX118" s="853"/>
      <c r="NQY118" s="853"/>
      <c r="NQZ118" s="964"/>
      <c r="NRA118" s="845"/>
      <c r="NRB118" s="853"/>
      <c r="NRC118" s="853"/>
      <c r="NRD118" s="964"/>
      <c r="NRE118" s="845"/>
      <c r="NRF118" s="853"/>
      <c r="NRG118" s="853"/>
      <c r="NRH118" s="964"/>
      <c r="NRI118" s="845"/>
      <c r="NRJ118" s="853"/>
      <c r="NRK118" s="853"/>
      <c r="NRL118" s="964"/>
      <c r="NRM118" s="845"/>
      <c r="NRN118" s="853"/>
      <c r="NRO118" s="853"/>
      <c r="NRP118" s="964"/>
      <c r="NRQ118" s="845"/>
      <c r="NRR118" s="853"/>
      <c r="NRS118" s="853"/>
      <c r="NRT118" s="964"/>
      <c r="NRU118" s="845"/>
      <c r="NRV118" s="853"/>
      <c r="NRW118" s="853"/>
      <c r="NRX118" s="964"/>
      <c r="NRY118" s="845"/>
      <c r="NRZ118" s="853"/>
      <c r="NSA118" s="853"/>
      <c r="NSB118" s="964"/>
      <c r="NSC118" s="845"/>
      <c r="NSD118" s="853"/>
      <c r="NSE118" s="853"/>
      <c r="NSF118" s="964"/>
      <c r="NSG118" s="845"/>
      <c r="NSH118" s="853"/>
      <c r="NSI118" s="853"/>
      <c r="NSJ118" s="964"/>
      <c r="NSK118" s="845"/>
      <c r="NSL118" s="853"/>
      <c r="NSM118" s="853"/>
      <c r="NSN118" s="964"/>
      <c r="NSO118" s="845"/>
      <c r="NSP118" s="853"/>
      <c r="NSQ118" s="853"/>
      <c r="NSR118" s="964"/>
      <c r="NSS118" s="845"/>
      <c r="NST118" s="853"/>
      <c r="NSU118" s="853"/>
      <c r="NSV118" s="964"/>
      <c r="NSW118" s="845"/>
      <c r="NSX118" s="853"/>
      <c r="NSY118" s="853"/>
      <c r="NSZ118" s="964"/>
      <c r="NTA118" s="845"/>
      <c r="NTB118" s="853"/>
      <c r="NTC118" s="853"/>
      <c r="NTD118" s="964"/>
      <c r="NTE118" s="845"/>
      <c r="NTF118" s="853"/>
      <c r="NTG118" s="853"/>
      <c r="NTH118" s="964"/>
      <c r="NTI118" s="845"/>
      <c r="NTJ118" s="853"/>
      <c r="NTK118" s="853"/>
      <c r="NTL118" s="964"/>
      <c r="NTM118" s="845"/>
      <c r="NTN118" s="853"/>
      <c r="NTO118" s="853"/>
      <c r="NTP118" s="964"/>
      <c r="NTQ118" s="845"/>
      <c r="NTR118" s="853"/>
      <c r="NTS118" s="853"/>
      <c r="NTT118" s="964"/>
      <c r="NTU118" s="845"/>
      <c r="NTV118" s="853"/>
      <c r="NTW118" s="853"/>
      <c r="NTX118" s="964"/>
      <c r="NTY118" s="845"/>
      <c r="NTZ118" s="853"/>
      <c r="NUA118" s="853"/>
      <c r="NUB118" s="964"/>
      <c r="NUC118" s="845"/>
      <c r="NUD118" s="853"/>
      <c r="NUE118" s="853"/>
      <c r="NUF118" s="964"/>
      <c r="NUG118" s="845"/>
      <c r="NUH118" s="853"/>
      <c r="NUI118" s="853"/>
      <c r="NUJ118" s="964"/>
      <c r="NUK118" s="845"/>
      <c r="NUL118" s="853"/>
      <c r="NUM118" s="853"/>
      <c r="NUN118" s="964"/>
      <c r="NUO118" s="845"/>
      <c r="NUP118" s="853"/>
      <c r="NUQ118" s="853"/>
      <c r="NUR118" s="964"/>
      <c r="NUS118" s="845"/>
      <c r="NUT118" s="853"/>
      <c r="NUU118" s="853"/>
      <c r="NUV118" s="964"/>
      <c r="NUW118" s="845"/>
      <c r="NUX118" s="853"/>
      <c r="NUY118" s="853"/>
      <c r="NUZ118" s="964"/>
      <c r="NVA118" s="845"/>
      <c r="NVB118" s="853"/>
      <c r="NVC118" s="853"/>
      <c r="NVD118" s="964"/>
      <c r="NVE118" s="845"/>
      <c r="NVF118" s="853"/>
      <c r="NVG118" s="853"/>
      <c r="NVH118" s="964"/>
      <c r="NVI118" s="845"/>
      <c r="NVJ118" s="853"/>
      <c r="NVK118" s="853"/>
      <c r="NVL118" s="964"/>
      <c r="NVM118" s="845"/>
      <c r="NVN118" s="853"/>
      <c r="NVO118" s="853"/>
      <c r="NVP118" s="964"/>
      <c r="NVQ118" s="845"/>
      <c r="NVR118" s="853"/>
      <c r="NVS118" s="853"/>
      <c r="NVT118" s="964"/>
      <c r="NVU118" s="845"/>
      <c r="NVV118" s="853"/>
      <c r="NVW118" s="853"/>
      <c r="NVX118" s="964"/>
      <c r="NVY118" s="845"/>
      <c r="NVZ118" s="853"/>
      <c r="NWA118" s="853"/>
      <c r="NWB118" s="964"/>
      <c r="NWC118" s="845"/>
      <c r="NWD118" s="853"/>
      <c r="NWE118" s="853"/>
      <c r="NWF118" s="964"/>
      <c r="NWG118" s="845"/>
      <c r="NWH118" s="853"/>
      <c r="NWI118" s="853"/>
      <c r="NWJ118" s="964"/>
      <c r="NWK118" s="845"/>
      <c r="NWL118" s="853"/>
      <c r="NWM118" s="853"/>
      <c r="NWN118" s="964"/>
      <c r="NWO118" s="845"/>
      <c r="NWP118" s="853"/>
      <c r="NWQ118" s="853"/>
      <c r="NWR118" s="964"/>
      <c r="NWS118" s="845"/>
      <c r="NWT118" s="853"/>
      <c r="NWU118" s="853"/>
      <c r="NWV118" s="964"/>
      <c r="NWW118" s="845"/>
      <c r="NWX118" s="853"/>
      <c r="NWY118" s="853"/>
      <c r="NWZ118" s="964"/>
      <c r="NXA118" s="845"/>
      <c r="NXB118" s="853"/>
      <c r="NXC118" s="853"/>
      <c r="NXD118" s="964"/>
      <c r="NXE118" s="845"/>
      <c r="NXF118" s="853"/>
      <c r="NXG118" s="853"/>
      <c r="NXH118" s="964"/>
      <c r="NXI118" s="845"/>
      <c r="NXJ118" s="853"/>
      <c r="NXK118" s="853"/>
      <c r="NXL118" s="964"/>
      <c r="NXM118" s="845"/>
      <c r="NXN118" s="853"/>
      <c r="NXO118" s="853"/>
      <c r="NXP118" s="964"/>
      <c r="NXQ118" s="845"/>
      <c r="NXR118" s="853"/>
      <c r="NXS118" s="853"/>
      <c r="NXT118" s="964"/>
      <c r="NXU118" s="845"/>
      <c r="NXV118" s="853"/>
      <c r="NXW118" s="853"/>
      <c r="NXX118" s="964"/>
      <c r="NXY118" s="845"/>
      <c r="NXZ118" s="853"/>
      <c r="NYA118" s="853"/>
      <c r="NYB118" s="964"/>
      <c r="NYC118" s="845"/>
      <c r="NYD118" s="853"/>
      <c r="NYE118" s="853"/>
      <c r="NYF118" s="964"/>
      <c r="NYG118" s="845"/>
      <c r="NYH118" s="853"/>
      <c r="NYI118" s="853"/>
      <c r="NYJ118" s="964"/>
      <c r="NYK118" s="845"/>
      <c r="NYL118" s="853"/>
      <c r="NYM118" s="853"/>
      <c r="NYN118" s="964"/>
      <c r="NYO118" s="845"/>
      <c r="NYP118" s="853"/>
      <c r="NYQ118" s="853"/>
      <c r="NYR118" s="964"/>
      <c r="NYS118" s="845"/>
      <c r="NYT118" s="853"/>
      <c r="NYU118" s="853"/>
      <c r="NYV118" s="964"/>
      <c r="NYW118" s="845"/>
      <c r="NYX118" s="853"/>
      <c r="NYY118" s="853"/>
      <c r="NYZ118" s="964"/>
      <c r="NZA118" s="845"/>
      <c r="NZB118" s="853"/>
      <c r="NZC118" s="853"/>
      <c r="NZD118" s="964"/>
      <c r="NZE118" s="845"/>
      <c r="NZF118" s="853"/>
      <c r="NZG118" s="853"/>
      <c r="NZH118" s="964"/>
      <c r="NZI118" s="845"/>
      <c r="NZJ118" s="853"/>
      <c r="NZK118" s="853"/>
      <c r="NZL118" s="964"/>
      <c r="NZM118" s="845"/>
      <c r="NZN118" s="853"/>
      <c r="NZO118" s="853"/>
      <c r="NZP118" s="964"/>
      <c r="NZQ118" s="845"/>
      <c r="NZR118" s="853"/>
      <c r="NZS118" s="853"/>
      <c r="NZT118" s="964"/>
      <c r="NZU118" s="845"/>
      <c r="NZV118" s="853"/>
      <c r="NZW118" s="853"/>
      <c r="NZX118" s="964"/>
      <c r="NZY118" s="845"/>
      <c r="NZZ118" s="853"/>
      <c r="OAA118" s="853"/>
      <c r="OAB118" s="964"/>
      <c r="OAC118" s="845"/>
      <c r="OAD118" s="853"/>
      <c r="OAE118" s="853"/>
      <c r="OAF118" s="964"/>
      <c r="OAG118" s="845"/>
      <c r="OAH118" s="853"/>
      <c r="OAI118" s="853"/>
      <c r="OAJ118" s="964"/>
      <c r="OAK118" s="845"/>
      <c r="OAL118" s="853"/>
      <c r="OAM118" s="853"/>
      <c r="OAN118" s="964"/>
      <c r="OAO118" s="845"/>
      <c r="OAP118" s="853"/>
      <c r="OAQ118" s="853"/>
      <c r="OAR118" s="964"/>
      <c r="OAS118" s="845"/>
      <c r="OAT118" s="853"/>
      <c r="OAU118" s="853"/>
      <c r="OAV118" s="964"/>
      <c r="OAW118" s="845"/>
      <c r="OAX118" s="853"/>
      <c r="OAY118" s="853"/>
      <c r="OAZ118" s="964"/>
      <c r="OBA118" s="845"/>
      <c r="OBB118" s="853"/>
      <c r="OBC118" s="853"/>
      <c r="OBD118" s="964"/>
      <c r="OBE118" s="845"/>
      <c r="OBF118" s="853"/>
      <c r="OBG118" s="853"/>
      <c r="OBH118" s="964"/>
      <c r="OBI118" s="845"/>
      <c r="OBJ118" s="853"/>
      <c r="OBK118" s="853"/>
      <c r="OBL118" s="964"/>
      <c r="OBM118" s="845"/>
      <c r="OBN118" s="853"/>
      <c r="OBO118" s="853"/>
      <c r="OBP118" s="964"/>
      <c r="OBQ118" s="845"/>
      <c r="OBR118" s="853"/>
      <c r="OBS118" s="853"/>
      <c r="OBT118" s="964"/>
      <c r="OBU118" s="845"/>
      <c r="OBV118" s="853"/>
      <c r="OBW118" s="853"/>
      <c r="OBX118" s="964"/>
      <c r="OBY118" s="845"/>
      <c r="OBZ118" s="853"/>
      <c r="OCA118" s="853"/>
      <c r="OCB118" s="964"/>
      <c r="OCC118" s="845"/>
      <c r="OCD118" s="853"/>
      <c r="OCE118" s="853"/>
      <c r="OCF118" s="964"/>
      <c r="OCG118" s="845"/>
      <c r="OCH118" s="853"/>
      <c r="OCI118" s="853"/>
      <c r="OCJ118" s="964"/>
      <c r="OCK118" s="845"/>
      <c r="OCL118" s="853"/>
      <c r="OCM118" s="853"/>
      <c r="OCN118" s="964"/>
      <c r="OCO118" s="845"/>
      <c r="OCP118" s="853"/>
      <c r="OCQ118" s="853"/>
      <c r="OCR118" s="964"/>
      <c r="OCS118" s="845"/>
      <c r="OCT118" s="853"/>
      <c r="OCU118" s="853"/>
      <c r="OCV118" s="964"/>
      <c r="OCW118" s="845"/>
      <c r="OCX118" s="853"/>
      <c r="OCY118" s="853"/>
      <c r="OCZ118" s="964"/>
      <c r="ODA118" s="845"/>
      <c r="ODB118" s="853"/>
      <c r="ODC118" s="853"/>
      <c r="ODD118" s="964"/>
      <c r="ODE118" s="845"/>
      <c r="ODF118" s="853"/>
      <c r="ODG118" s="853"/>
      <c r="ODH118" s="964"/>
      <c r="ODI118" s="845"/>
      <c r="ODJ118" s="853"/>
      <c r="ODK118" s="853"/>
      <c r="ODL118" s="964"/>
      <c r="ODM118" s="845"/>
      <c r="ODN118" s="853"/>
      <c r="ODO118" s="853"/>
      <c r="ODP118" s="964"/>
      <c r="ODQ118" s="845"/>
      <c r="ODR118" s="853"/>
      <c r="ODS118" s="853"/>
      <c r="ODT118" s="964"/>
      <c r="ODU118" s="845"/>
      <c r="ODV118" s="853"/>
      <c r="ODW118" s="853"/>
      <c r="ODX118" s="964"/>
      <c r="ODY118" s="845"/>
      <c r="ODZ118" s="853"/>
      <c r="OEA118" s="853"/>
      <c r="OEB118" s="964"/>
      <c r="OEC118" s="845"/>
      <c r="OED118" s="853"/>
      <c r="OEE118" s="853"/>
      <c r="OEF118" s="964"/>
      <c r="OEG118" s="845"/>
      <c r="OEH118" s="853"/>
      <c r="OEI118" s="853"/>
      <c r="OEJ118" s="964"/>
      <c r="OEK118" s="845"/>
      <c r="OEL118" s="853"/>
      <c r="OEM118" s="853"/>
      <c r="OEN118" s="964"/>
      <c r="OEO118" s="845"/>
      <c r="OEP118" s="853"/>
      <c r="OEQ118" s="853"/>
      <c r="OER118" s="964"/>
      <c r="OES118" s="845"/>
      <c r="OET118" s="853"/>
      <c r="OEU118" s="853"/>
      <c r="OEV118" s="964"/>
      <c r="OEW118" s="845"/>
      <c r="OEX118" s="853"/>
      <c r="OEY118" s="853"/>
      <c r="OEZ118" s="964"/>
      <c r="OFA118" s="845"/>
      <c r="OFB118" s="853"/>
      <c r="OFC118" s="853"/>
      <c r="OFD118" s="964"/>
      <c r="OFE118" s="845"/>
      <c r="OFF118" s="853"/>
      <c r="OFG118" s="853"/>
      <c r="OFH118" s="964"/>
      <c r="OFI118" s="845"/>
      <c r="OFJ118" s="853"/>
      <c r="OFK118" s="853"/>
      <c r="OFL118" s="964"/>
      <c r="OFM118" s="845"/>
      <c r="OFN118" s="853"/>
      <c r="OFO118" s="853"/>
      <c r="OFP118" s="964"/>
      <c r="OFQ118" s="845"/>
      <c r="OFR118" s="853"/>
      <c r="OFS118" s="853"/>
      <c r="OFT118" s="964"/>
      <c r="OFU118" s="845"/>
      <c r="OFV118" s="853"/>
      <c r="OFW118" s="853"/>
      <c r="OFX118" s="964"/>
      <c r="OFY118" s="845"/>
      <c r="OFZ118" s="853"/>
      <c r="OGA118" s="853"/>
      <c r="OGB118" s="964"/>
      <c r="OGC118" s="845"/>
      <c r="OGD118" s="853"/>
      <c r="OGE118" s="853"/>
      <c r="OGF118" s="964"/>
      <c r="OGG118" s="845"/>
      <c r="OGH118" s="853"/>
      <c r="OGI118" s="853"/>
      <c r="OGJ118" s="964"/>
      <c r="OGK118" s="845"/>
      <c r="OGL118" s="853"/>
      <c r="OGM118" s="853"/>
      <c r="OGN118" s="964"/>
      <c r="OGO118" s="845"/>
      <c r="OGP118" s="853"/>
      <c r="OGQ118" s="853"/>
      <c r="OGR118" s="964"/>
      <c r="OGS118" s="845"/>
      <c r="OGT118" s="853"/>
      <c r="OGU118" s="853"/>
      <c r="OGV118" s="964"/>
      <c r="OGW118" s="845"/>
      <c r="OGX118" s="853"/>
      <c r="OGY118" s="853"/>
      <c r="OGZ118" s="964"/>
      <c r="OHA118" s="845"/>
      <c r="OHB118" s="853"/>
      <c r="OHC118" s="853"/>
      <c r="OHD118" s="964"/>
      <c r="OHE118" s="845"/>
      <c r="OHF118" s="853"/>
      <c r="OHG118" s="853"/>
      <c r="OHH118" s="964"/>
      <c r="OHI118" s="845"/>
      <c r="OHJ118" s="853"/>
      <c r="OHK118" s="853"/>
      <c r="OHL118" s="964"/>
      <c r="OHM118" s="845"/>
      <c r="OHN118" s="853"/>
      <c r="OHO118" s="853"/>
      <c r="OHP118" s="964"/>
      <c r="OHQ118" s="845"/>
      <c r="OHR118" s="853"/>
      <c r="OHS118" s="853"/>
      <c r="OHT118" s="964"/>
      <c r="OHU118" s="845"/>
      <c r="OHV118" s="853"/>
      <c r="OHW118" s="853"/>
      <c r="OHX118" s="964"/>
      <c r="OHY118" s="845"/>
      <c r="OHZ118" s="853"/>
      <c r="OIA118" s="853"/>
      <c r="OIB118" s="964"/>
      <c r="OIC118" s="845"/>
      <c r="OID118" s="853"/>
      <c r="OIE118" s="853"/>
      <c r="OIF118" s="964"/>
      <c r="OIG118" s="845"/>
      <c r="OIH118" s="853"/>
      <c r="OII118" s="853"/>
      <c r="OIJ118" s="964"/>
      <c r="OIK118" s="845"/>
      <c r="OIL118" s="853"/>
      <c r="OIM118" s="853"/>
      <c r="OIN118" s="964"/>
      <c r="OIO118" s="845"/>
      <c r="OIP118" s="853"/>
      <c r="OIQ118" s="853"/>
      <c r="OIR118" s="964"/>
      <c r="OIS118" s="845"/>
      <c r="OIT118" s="853"/>
      <c r="OIU118" s="853"/>
      <c r="OIV118" s="964"/>
      <c r="OIW118" s="845"/>
      <c r="OIX118" s="853"/>
      <c r="OIY118" s="853"/>
      <c r="OIZ118" s="964"/>
      <c r="OJA118" s="845"/>
      <c r="OJB118" s="853"/>
      <c r="OJC118" s="853"/>
      <c r="OJD118" s="964"/>
      <c r="OJE118" s="845"/>
      <c r="OJF118" s="853"/>
      <c r="OJG118" s="853"/>
      <c r="OJH118" s="964"/>
      <c r="OJI118" s="845"/>
      <c r="OJJ118" s="853"/>
      <c r="OJK118" s="853"/>
      <c r="OJL118" s="964"/>
      <c r="OJM118" s="845"/>
      <c r="OJN118" s="853"/>
      <c r="OJO118" s="853"/>
      <c r="OJP118" s="964"/>
      <c r="OJQ118" s="845"/>
      <c r="OJR118" s="853"/>
      <c r="OJS118" s="853"/>
      <c r="OJT118" s="964"/>
      <c r="OJU118" s="845"/>
      <c r="OJV118" s="853"/>
      <c r="OJW118" s="853"/>
      <c r="OJX118" s="964"/>
      <c r="OJY118" s="845"/>
      <c r="OJZ118" s="853"/>
      <c r="OKA118" s="853"/>
      <c r="OKB118" s="964"/>
      <c r="OKC118" s="845"/>
      <c r="OKD118" s="853"/>
      <c r="OKE118" s="853"/>
      <c r="OKF118" s="964"/>
      <c r="OKG118" s="845"/>
      <c r="OKH118" s="853"/>
      <c r="OKI118" s="853"/>
      <c r="OKJ118" s="964"/>
      <c r="OKK118" s="845"/>
      <c r="OKL118" s="853"/>
      <c r="OKM118" s="853"/>
      <c r="OKN118" s="964"/>
      <c r="OKO118" s="845"/>
      <c r="OKP118" s="853"/>
      <c r="OKQ118" s="853"/>
      <c r="OKR118" s="964"/>
      <c r="OKS118" s="845"/>
      <c r="OKT118" s="853"/>
      <c r="OKU118" s="853"/>
      <c r="OKV118" s="964"/>
      <c r="OKW118" s="845"/>
      <c r="OKX118" s="853"/>
      <c r="OKY118" s="853"/>
      <c r="OKZ118" s="964"/>
      <c r="OLA118" s="845"/>
      <c r="OLB118" s="853"/>
      <c r="OLC118" s="853"/>
      <c r="OLD118" s="964"/>
      <c r="OLE118" s="845"/>
      <c r="OLF118" s="853"/>
      <c r="OLG118" s="853"/>
      <c r="OLH118" s="964"/>
      <c r="OLI118" s="845"/>
      <c r="OLJ118" s="853"/>
      <c r="OLK118" s="853"/>
      <c r="OLL118" s="964"/>
      <c r="OLM118" s="845"/>
      <c r="OLN118" s="853"/>
      <c r="OLO118" s="853"/>
      <c r="OLP118" s="964"/>
      <c r="OLQ118" s="845"/>
      <c r="OLR118" s="853"/>
      <c r="OLS118" s="853"/>
      <c r="OLT118" s="964"/>
      <c r="OLU118" s="845"/>
      <c r="OLV118" s="853"/>
      <c r="OLW118" s="853"/>
      <c r="OLX118" s="964"/>
      <c r="OLY118" s="845"/>
      <c r="OLZ118" s="853"/>
      <c r="OMA118" s="853"/>
      <c r="OMB118" s="964"/>
      <c r="OMC118" s="845"/>
      <c r="OMD118" s="853"/>
      <c r="OME118" s="853"/>
      <c r="OMF118" s="964"/>
      <c r="OMG118" s="845"/>
      <c r="OMH118" s="853"/>
      <c r="OMI118" s="853"/>
      <c r="OMJ118" s="964"/>
      <c r="OMK118" s="845"/>
      <c r="OML118" s="853"/>
      <c r="OMM118" s="853"/>
      <c r="OMN118" s="964"/>
      <c r="OMO118" s="845"/>
      <c r="OMP118" s="853"/>
      <c r="OMQ118" s="853"/>
      <c r="OMR118" s="964"/>
      <c r="OMS118" s="845"/>
      <c r="OMT118" s="853"/>
      <c r="OMU118" s="853"/>
      <c r="OMV118" s="964"/>
      <c r="OMW118" s="845"/>
      <c r="OMX118" s="853"/>
      <c r="OMY118" s="853"/>
      <c r="OMZ118" s="964"/>
      <c r="ONA118" s="845"/>
      <c r="ONB118" s="853"/>
      <c r="ONC118" s="853"/>
      <c r="OND118" s="964"/>
      <c r="ONE118" s="845"/>
      <c r="ONF118" s="853"/>
      <c r="ONG118" s="853"/>
      <c r="ONH118" s="964"/>
      <c r="ONI118" s="845"/>
      <c r="ONJ118" s="853"/>
      <c r="ONK118" s="853"/>
      <c r="ONL118" s="964"/>
      <c r="ONM118" s="845"/>
      <c r="ONN118" s="853"/>
      <c r="ONO118" s="853"/>
      <c r="ONP118" s="964"/>
      <c r="ONQ118" s="845"/>
      <c r="ONR118" s="853"/>
      <c r="ONS118" s="853"/>
      <c r="ONT118" s="964"/>
      <c r="ONU118" s="845"/>
      <c r="ONV118" s="853"/>
      <c r="ONW118" s="853"/>
      <c r="ONX118" s="964"/>
      <c r="ONY118" s="845"/>
      <c r="ONZ118" s="853"/>
      <c r="OOA118" s="853"/>
      <c r="OOB118" s="964"/>
      <c r="OOC118" s="845"/>
      <c r="OOD118" s="853"/>
      <c r="OOE118" s="853"/>
      <c r="OOF118" s="964"/>
      <c r="OOG118" s="845"/>
      <c r="OOH118" s="853"/>
      <c r="OOI118" s="853"/>
      <c r="OOJ118" s="964"/>
      <c r="OOK118" s="845"/>
      <c r="OOL118" s="853"/>
      <c r="OOM118" s="853"/>
      <c r="OON118" s="964"/>
      <c r="OOO118" s="845"/>
      <c r="OOP118" s="853"/>
      <c r="OOQ118" s="853"/>
      <c r="OOR118" s="964"/>
      <c r="OOS118" s="845"/>
      <c r="OOT118" s="853"/>
      <c r="OOU118" s="853"/>
      <c r="OOV118" s="964"/>
      <c r="OOW118" s="845"/>
      <c r="OOX118" s="853"/>
      <c r="OOY118" s="853"/>
      <c r="OOZ118" s="964"/>
      <c r="OPA118" s="845"/>
      <c r="OPB118" s="853"/>
      <c r="OPC118" s="853"/>
      <c r="OPD118" s="964"/>
      <c r="OPE118" s="845"/>
      <c r="OPF118" s="853"/>
      <c r="OPG118" s="853"/>
      <c r="OPH118" s="964"/>
      <c r="OPI118" s="845"/>
      <c r="OPJ118" s="853"/>
      <c r="OPK118" s="853"/>
      <c r="OPL118" s="964"/>
      <c r="OPM118" s="845"/>
      <c r="OPN118" s="853"/>
      <c r="OPO118" s="853"/>
      <c r="OPP118" s="964"/>
      <c r="OPQ118" s="845"/>
      <c r="OPR118" s="853"/>
      <c r="OPS118" s="853"/>
      <c r="OPT118" s="964"/>
      <c r="OPU118" s="845"/>
      <c r="OPV118" s="853"/>
      <c r="OPW118" s="853"/>
      <c r="OPX118" s="964"/>
      <c r="OPY118" s="845"/>
      <c r="OPZ118" s="853"/>
      <c r="OQA118" s="853"/>
      <c r="OQB118" s="964"/>
      <c r="OQC118" s="845"/>
      <c r="OQD118" s="853"/>
      <c r="OQE118" s="853"/>
      <c r="OQF118" s="964"/>
      <c r="OQG118" s="845"/>
      <c r="OQH118" s="853"/>
      <c r="OQI118" s="853"/>
      <c r="OQJ118" s="964"/>
      <c r="OQK118" s="845"/>
      <c r="OQL118" s="853"/>
      <c r="OQM118" s="853"/>
      <c r="OQN118" s="964"/>
      <c r="OQO118" s="845"/>
      <c r="OQP118" s="853"/>
      <c r="OQQ118" s="853"/>
      <c r="OQR118" s="964"/>
      <c r="OQS118" s="845"/>
      <c r="OQT118" s="853"/>
      <c r="OQU118" s="853"/>
      <c r="OQV118" s="964"/>
      <c r="OQW118" s="845"/>
      <c r="OQX118" s="853"/>
      <c r="OQY118" s="853"/>
      <c r="OQZ118" s="964"/>
      <c r="ORA118" s="845"/>
      <c r="ORB118" s="853"/>
      <c r="ORC118" s="853"/>
      <c r="ORD118" s="964"/>
      <c r="ORE118" s="845"/>
      <c r="ORF118" s="853"/>
      <c r="ORG118" s="853"/>
      <c r="ORH118" s="964"/>
      <c r="ORI118" s="845"/>
      <c r="ORJ118" s="853"/>
      <c r="ORK118" s="853"/>
      <c r="ORL118" s="964"/>
      <c r="ORM118" s="845"/>
      <c r="ORN118" s="853"/>
      <c r="ORO118" s="853"/>
      <c r="ORP118" s="964"/>
      <c r="ORQ118" s="845"/>
      <c r="ORR118" s="853"/>
      <c r="ORS118" s="853"/>
      <c r="ORT118" s="964"/>
      <c r="ORU118" s="845"/>
      <c r="ORV118" s="853"/>
      <c r="ORW118" s="853"/>
      <c r="ORX118" s="964"/>
      <c r="ORY118" s="845"/>
      <c r="ORZ118" s="853"/>
      <c r="OSA118" s="853"/>
      <c r="OSB118" s="964"/>
      <c r="OSC118" s="845"/>
      <c r="OSD118" s="853"/>
      <c r="OSE118" s="853"/>
      <c r="OSF118" s="964"/>
      <c r="OSG118" s="845"/>
      <c r="OSH118" s="853"/>
      <c r="OSI118" s="853"/>
      <c r="OSJ118" s="964"/>
      <c r="OSK118" s="845"/>
      <c r="OSL118" s="853"/>
      <c r="OSM118" s="853"/>
      <c r="OSN118" s="964"/>
      <c r="OSO118" s="845"/>
      <c r="OSP118" s="853"/>
      <c r="OSQ118" s="853"/>
      <c r="OSR118" s="964"/>
      <c r="OSS118" s="845"/>
      <c r="OST118" s="853"/>
      <c r="OSU118" s="853"/>
      <c r="OSV118" s="964"/>
      <c r="OSW118" s="845"/>
      <c r="OSX118" s="853"/>
      <c r="OSY118" s="853"/>
      <c r="OSZ118" s="964"/>
      <c r="OTA118" s="845"/>
      <c r="OTB118" s="853"/>
      <c r="OTC118" s="853"/>
      <c r="OTD118" s="964"/>
      <c r="OTE118" s="845"/>
      <c r="OTF118" s="853"/>
      <c r="OTG118" s="853"/>
      <c r="OTH118" s="964"/>
      <c r="OTI118" s="845"/>
      <c r="OTJ118" s="853"/>
      <c r="OTK118" s="853"/>
      <c r="OTL118" s="964"/>
      <c r="OTM118" s="845"/>
      <c r="OTN118" s="853"/>
      <c r="OTO118" s="853"/>
      <c r="OTP118" s="964"/>
      <c r="OTQ118" s="845"/>
      <c r="OTR118" s="853"/>
      <c r="OTS118" s="853"/>
      <c r="OTT118" s="964"/>
      <c r="OTU118" s="845"/>
      <c r="OTV118" s="853"/>
      <c r="OTW118" s="853"/>
      <c r="OTX118" s="964"/>
      <c r="OTY118" s="845"/>
      <c r="OTZ118" s="853"/>
      <c r="OUA118" s="853"/>
      <c r="OUB118" s="964"/>
      <c r="OUC118" s="845"/>
      <c r="OUD118" s="853"/>
      <c r="OUE118" s="853"/>
      <c r="OUF118" s="964"/>
      <c r="OUG118" s="845"/>
      <c r="OUH118" s="853"/>
      <c r="OUI118" s="853"/>
      <c r="OUJ118" s="964"/>
      <c r="OUK118" s="845"/>
      <c r="OUL118" s="853"/>
      <c r="OUM118" s="853"/>
      <c r="OUN118" s="964"/>
      <c r="OUO118" s="845"/>
      <c r="OUP118" s="853"/>
      <c r="OUQ118" s="853"/>
      <c r="OUR118" s="964"/>
      <c r="OUS118" s="845"/>
      <c r="OUT118" s="853"/>
      <c r="OUU118" s="853"/>
      <c r="OUV118" s="964"/>
      <c r="OUW118" s="845"/>
      <c r="OUX118" s="853"/>
      <c r="OUY118" s="853"/>
      <c r="OUZ118" s="964"/>
      <c r="OVA118" s="845"/>
      <c r="OVB118" s="853"/>
      <c r="OVC118" s="853"/>
      <c r="OVD118" s="964"/>
      <c r="OVE118" s="845"/>
      <c r="OVF118" s="853"/>
      <c r="OVG118" s="853"/>
      <c r="OVH118" s="964"/>
      <c r="OVI118" s="845"/>
      <c r="OVJ118" s="853"/>
      <c r="OVK118" s="853"/>
      <c r="OVL118" s="964"/>
      <c r="OVM118" s="845"/>
      <c r="OVN118" s="853"/>
      <c r="OVO118" s="853"/>
      <c r="OVP118" s="964"/>
      <c r="OVQ118" s="845"/>
      <c r="OVR118" s="853"/>
      <c r="OVS118" s="853"/>
      <c r="OVT118" s="964"/>
      <c r="OVU118" s="845"/>
      <c r="OVV118" s="853"/>
      <c r="OVW118" s="853"/>
      <c r="OVX118" s="964"/>
      <c r="OVY118" s="845"/>
      <c r="OVZ118" s="853"/>
      <c r="OWA118" s="853"/>
      <c r="OWB118" s="964"/>
      <c r="OWC118" s="845"/>
      <c r="OWD118" s="853"/>
      <c r="OWE118" s="853"/>
      <c r="OWF118" s="964"/>
      <c r="OWG118" s="845"/>
      <c r="OWH118" s="853"/>
      <c r="OWI118" s="853"/>
      <c r="OWJ118" s="964"/>
      <c r="OWK118" s="845"/>
      <c r="OWL118" s="853"/>
      <c r="OWM118" s="853"/>
      <c r="OWN118" s="964"/>
      <c r="OWO118" s="845"/>
      <c r="OWP118" s="853"/>
      <c r="OWQ118" s="853"/>
      <c r="OWR118" s="964"/>
      <c r="OWS118" s="845"/>
      <c r="OWT118" s="853"/>
      <c r="OWU118" s="853"/>
      <c r="OWV118" s="964"/>
      <c r="OWW118" s="845"/>
      <c r="OWX118" s="853"/>
      <c r="OWY118" s="853"/>
      <c r="OWZ118" s="964"/>
      <c r="OXA118" s="845"/>
      <c r="OXB118" s="853"/>
      <c r="OXC118" s="853"/>
      <c r="OXD118" s="964"/>
      <c r="OXE118" s="845"/>
      <c r="OXF118" s="853"/>
      <c r="OXG118" s="853"/>
      <c r="OXH118" s="964"/>
      <c r="OXI118" s="845"/>
      <c r="OXJ118" s="853"/>
      <c r="OXK118" s="853"/>
      <c r="OXL118" s="964"/>
      <c r="OXM118" s="845"/>
      <c r="OXN118" s="853"/>
      <c r="OXO118" s="853"/>
      <c r="OXP118" s="964"/>
      <c r="OXQ118" s="845"/>
      <c r="OXR118" s="853"/>
      <c r="OXS118" s="853"/>
      <c r="OXT118" s="964"/>
      <c r="OXU118" s="845"/>
      <c r="OXV118" s="853"/>
      <c r="OXW118" s="853"/>
      <c r="OXX118" s="964"/>
      <c r="OXY118" s="845"/>
      <c r="OXZ118" s="853"/>
      <c r="OYA118" s="853"/>
      <c r="OYB118" s="964"/>
      <c r="OYC118" s="845"/>
      <c r="OYD118" s="853"/>
      <c r="OYE118" s="853"/>
      <c r="OYF118" s="964"/>
      <c r="OYG118" s="845"/>
      <c r="OYH118" s="853"/>
      <c r="OYI118" s="853"/>
      <c r="OYJ118" s="964"/>
      <c r="OYK118" s="845"/>
      <c r="OYL118" s="853"/>
      <c r="OYM118" s="853"/>
      <c r="OYN118" s="964"/>
      <c r="OYO118" s="845"/>
      <c r="OYP118" s="853"/>
      <c r="OYQ118" s="853"/>
      <c r="OYR118" s="964"/>
      <c r="OYS118" s="845"/>
      <c r="OYT118" s="853"/>
      <c r="OYU118" s="853"/>
      <c r="OYV118" s="964"/>
      <c r="OYW118" s="845"/>
      <c r="OYX118" s="853"/>
      <c r="OYY118" s="853"/>
      <c r="OYZ118" s="964"/>
      <c r="OZA118" s="845"/>
      <c r="OZB118" s="853"/>
      <c r="OZC118" s="853"/>
      <c r="OZD118" s="964"/>
      <c r="OZE118" s="845"/>
      <c r="OZF118" s="853"/>
      <c r="OZG118" s="853"/>
      <c r="OZH118" s="964"/>
      <c r="OZI118" s="845"/>
      <c r="OZJ118" s="853"/>
      <c r="OZK118" s="853"/>
      <c r="OZL118" s="964"/>
      <c r="OZM118" s="845"/>
      <c r="OZN118" s="853"/>
      <c r="OZO118" s="853"/>
      <c r="OZP118" s="964"/>
      <c r="OZQ118" s="845"/>
      <c r="OZR118" s="853"/>
      <c r="OZS118" s="853"/>
      <c r="OZT118" s="964"/>
      <c r="OZU118" s="845"/>
      <c r="OZV118" s="853"/>
      <c r="OZW118" s="853"/>
      <c r="OZX118" s="964"/>
      <c r="OZY118" s="845"/>
      <c r="OZZ118" s="853"/>
      <c r="PAA118" s="853"/>
      <c r="PAB118" s="964"/>
      <c r="PAC118" s="845"/>
      <c r="PAD118" s="853"/>
      <c r="PAE118" s="853"/>
      <c r="PAF118" s="964"/>
      <c r="PAG118" s="845"/>
      <c r="PAH118" s="853"/>
      <c r="PAI118" s="853"/>
      <c r="PAJ118" s="964"/>
      <c r="PAK118" s="845"/>
      <c r="PAL118" s="853"/>
      <c r="PAM118" s="853"/>
      <c r="PAN118" s="964"/>
      <c r="PAO118" s="845"/>
      <c r="PAP118" s="853"/>
      <c r="PAQ118" s="853"/>
      <c r="PAR118" s="964"/>
      <c r="PAS118" s="845"/>
      <c r="PAT118" s="853"/>
      <c r="PAU118" s="853"/>
      <c r="PAV118" s="964"/>
      <c r="PAW118" s="845"/>
      <c r="PAX118" s="853"/>
      <c r="PAY118" s="853"/>
      <c r="PAZ118" s="964"/>
      <c r="PBA118" s="845"/>
      <c r="PBB118" s="853"/>
      <c r="PBC118" s="853"/>
      <c r="PBD118" s="964"/>
      <c r="PBE118" s="845"/>
      <c r="PBF118" s="853"/>
      <c r="PBG118" s="853"/>
      <c r="PBH118" s="964"/>
      <c r="PBI118" s="845"/>
      <c r="PBJ118" s="853"/>
      <c r="PBK118" s="853"/>
      <c r="PBL118" s="964"/>
      <c r="PBM118" s="845"/>
      <c r="PBN118" s="853"/>
      <c r="PBO118" s="853"/>
      <c r="PBP118" s="964"/>
      <c r="PBQ118" s="845"/>
      <c r="PBR118" s="853"/>
      <c r="PBS118" s="853"/>
      <c r="PBT118" s="964"/>
      <c r="PBU118" s="845"/>
      <c r="PBV118" s="853"/>
      <c r="PBW118" s="853"/>
      <c r="PBX118" s="964"/>
      <c r="PBY118" s="845"/>
      <c r="PBZ118" s="853"/>
      <c r="PCA118" s="853"/>
      <c r="PCB118" s="964"/>
      <c r="PCC118" s="845"/>
      <c r="PCD118" s="853"/>
      <c r="PCE118" s="853"/>
      <c r="PCF118" s="964"/>
      <c r="PCG118" s="845"/>
      <c r="PCH118" s="853"/>
      <c r="PCI118" s="853"/>
      <c r="PCJ118" s="964"/>
      <c r="PCK118" s="845"/>
      <c r="PCL118" s="853"/>
      <c r="PCM118" s="853"/>
      <c r="PCN118" s="964"/>
      <c r="PCO118" s="845"/>
      <c r="PCP118" s="853"/>
      <c r="PCQ118" s="853"/>
      <c r="PCR118" s="964"/>
      <c r="PCS118" s="845"/>
      <c r="PCT118" s="853"/>
      <c r="PCU118" s="853"/>
      <c r="PCV118" s="964"/>
      <c r="PCW118" s="845"/>
      <c r="PCX118" s="853"/>
      <c r="PCY118" s="853"/>
      <c r="PCZ118" s="964"/>
      <c r="PDA118" s="845"/>
      <c r="PDB118" s="853"/>
      <c r="PDC118" s="853"/>
      <c r="PDD118" s="964"/>
      <c r="PDE118" s="845"/>
      <c r="PDF118" s="853"/>
      <c r="PDG118" s="853"/>
      <c r="PDH118" s="964"/>
      <c r="PDI118" s="845"/>
      <c r="PDJ118" s="853"/>
      <c r="PDK118" s="853"/>
      <c r="PDL118" s="964"/>
      <c r="PDM118" s="845"/>
      <c r="PDN118" s="853"/>
      <c r="PDO118" s="853"/>
      <c r="PDP118" s="964"/>
      <c r="PDQ118" s="845"/>
      <c r="PDR118" s="853"/>
      <c r="PDS118" s="853"/>
      <c r="PDT118" s="964"/>
      <c r="PDU118" s="845"/>
      <c r="PDV118" s="853"/>
      <c r="PDW118" s="853"/>
      <c r="PDX118" s="964"/>
      <c r="PDY118" s="845"/>
      <c r="PDZ118" s="853"/>
      <c r="PEA118" s="853"/>
      <c r="PEB118" s="964"/>
      <c r="PEC118" s="845"/>
      <c r="PED118" s="853"/>
      <c r="PEE118" s="853"/>
      <c r="PEF118" s="964"/>
      <c r="PEG118" s="845"/>
      <c r="PEH118" s="853"/>
      <c r="PEI118" s="853"/>
      <c r="PEJ118" s="964"/>
      <c r="PEK118" s="845"/>
      <c r="PEL118" s="853"/>
      <c r="PEM118" s="853"/>
      <c r="PEN118" s="964"/>
      <c r="PEO118" s="845"/>
      <c r="PEP118" s="853"/>
      <c r="PEQ118" s="853"/>
      <c r="PER118" s="964"/>
      <c r="PES118" s="845"/>
      <c r="PET118" s="853"/>
      <c r="PEU118" s="853"/>
      <c r="PEV118" s="964"/>
      <c r="PEW118" s="845"/>
      <c r="PEX118" s="853"/>
      <c r="PEY118" s="853"/>
      <c r="PEZ118" s="964"/>
      <c r="PFA118" s="845"/>
      <c r="PFB118" s="853"/>
      <c r="PFC118" s="853"/>
      <c r="PFD118" s="964"/>
      <c r="PFE118" s="845"/>
      <c r="PFF118" s="853"/>
      <c r="PFG118" s="853"/>
      <c r="PFH118" s="964"/>
      <c r="PFI118" s="845"/>
      <c r="PFJ118" s="853"/>
      <c r="PFK118" s="853"/>
      <c r="PFL118" s="964"/>
      <c r="PFM118" s="845"/>
      <c r="PFN118" s="853"/>
      <c r="PFO118" s="853"/>
      <c r="PFP118" s="964"/>
      <c r="PFQ118" s="845"/>
      <c r="PFR118" s="853"/>
      <c r="PFS118" s="853"/>
      <c r="PFT118" s="964"/>
      <c r="PFU118" s="845"/>
      <c r="PFV118" s="853"/>
      <c r="PFW118" s="853"/>
      <c r="PFX118" s="964"/>
      <c r="PFY118" s="845"/>
      <c r="PFZ118" s="853"/>
      <c r="PGA118" s="853"/>
      <c r="PGB118" s="964"/>
      <c r="PGC118" s="845"/>
      <c r="PGD118" s="853"/>
      <c r="PGE118" s="853"/>
      <c r="PGF118" s="964"/>
      <c r="PGG118" s="845"/>
      <c r="PGH118" s="853"/>
      <c r="PGI118" s="853"/>
      <c r="PGJ118" s="964"/>
      <c r="PGK118" s="845"/>
      <c r="PGL118" s="853"/>
      <c r="PGM118" s="853"/>
      <c r="PGN118" s="964"/>
      <c r="PGO118" s="845"/>
      <c r="PGP118" s="853"/>
      <c r="PGQ118" s="853"/>
      <c r="PGR118" s="964"/>
      <c r="PGS118" s="845"/>
      <c r="PGT118" s="853"/>
      <c r="PGU118" s="853"/>
      <c r="PGV118" s="964"/>
      <c r="PGW118" s="845"/>
      <c r="PGX118" s="853"/>
      <c r="PGY118" s="853"/>
      <c r="PGZ118" s="964"/>
      <c r="PHA118" s="845"/>
      <c r="PHB118" s="853"/>
      <c r="PHC118" s="853"/>
      <c r="PHD118" s="964"/>
      <c r="PHE118" s="845"/>
      <c r="PHF118" s="853"/>
      <c r="PHG118" s="853"/>
      <c r="PHH118" s="964"/>
      <c r="PHI118" s="845"/>
      <c r="PHJ118" s="853"/>
      <c r="PHK118" s="853"/>
      <c r="PHL118" s="964"/>
      <c r="PHM118" s="845"/>
      <c r="PHN118" s="853"/>
      <c r="PHO118" s="853"/>
      <c r="PHP118" s="964"/>
      <c r="PHQ118" s="845"/>
      <c r="PHR118" s="853"/>
      <c r="PHS118" s="853"/>
      <c r="PHT118" s="964"/>
      <c r="PHU118" s="845"/>
      <c r="PHV118" s="853"/>
      <c r="PHW118" s="853"/>
      <c r="PHX118" s="964"/>
      <c r="PHY118" s="845"/>
      <c r="PHZ118" s="853"/>
      <c r="PIA118" s="853"/>
      <c r="PIB118" s="964"/>
      <c r="PIC118" s="845"/>
      <c r="PID118" s="853"/>
      <c r="PIE118" s="853"/>
      <c r="PIF118" s="964"/>
      <c r="PIG118" s="845"/>
      <c r="PIH118" s="853"/>
      <c r="PII118" s="853"/>
      <c r="PIJ118" s="964"/>
      <c r="PIK118" s="845"/>
      <c r="PIL118" s="853"/>
      <c r="PIM118" s="853"/>
      <c r="PIN118" s="964"/>
      <c r="PIO118" s="845"/>
      <c r="PIP118" s="853"/>
      <c r="PIQ118" s="853"/>
      <c r="PIR118" s="964"/>
      <c r="PIS118" s="845"/>
      <c r="PIT118" s="853"/>
      <c r="PIU118" s="853"/>
      <c r="PIV118" s="964"/>
      <c r="PIW118" s="845"/>
      <c r="PIX118" s="853"/>
      <c r="PIY118" s="853"/>
      <c r="PIZ118" s="964"/>
      <c r="PJA118" s="845"/>
      <c r="PJB118" s="853"/>
      <c r="PJC118" s="853"/>
      <c r="PJD118" s="964"/>
      <c r="PJE118" s="845"/>
      <c r="PJF118" s="853"/>
      <c r="PJG118" s="853"/>
      <c r="PJH118" s="964"/>
      <c r="PJI118" s="845"/>
      <c r="PJJ118" s="853"/>
      <c r="PJK118" s="853"/>
      <c r="PJL118" s="964"/>
      <c r="PJM118" s="845"/>
      <c r="PJN118" s="853"/>
      <c r="PJO118" s="853"/>
      <c r="PJP118" s="964"/>
      <c r="PJQ118" s="845"/>
      <c r="PJR118" s="853"/>
      <c r="PJS118" s="853"/>
      <c r="PJT118" s="964"/>
      <c r="PJU118" s="845"/>
      <c r="PJV118" s="853"/>
      <c r="PJW118" s="853"/>
      <c r="PJX118" s="964"/>
      <c r="PJY118" s="845"/>
      <c r="PJZ118" s="853"/>
      <c r="PKA118" s="853"/>
      <c r="PKB118" s="964"/>
      <c r="PKC118" s="845"/>
      <c r="PKD118" s="853"/>
      <c r="PKE118" s="853"/>
      <c r="PKF118" s="964"/>
      <c r="PKG118" s="845"/>
      <c r="PKH118" s="853"/>
      <c r="PKI118" s="853"/>
      <c r="PKJ118" s="964"/>
      <c r="PKK118" s="845"/>
      <c r="PKL118" s="853"/>
      <c r="PKM118" s="853"/>
      <c r="PKN118" s="964"/>
      <c r="PKO118" s="845"/>
      <c r="PKP118" s="853"/>
      <c r="PKQ118" s="853"/>
      <c r="PKR118" s="964"/>
      <c r="PKS118" s="845"/>
      <c r="PKT118" s="853"/>
      <c r="PKU118" s="853"/>
      <c r="PKV118" s="964"/>
      <c r="PKW118" s="845"/>
      <c r="PKX118" s="853"/>
      <c r="PKY118" s="853"/>
      <c r="PKZ118" s="964"/>
      <c r="PLA118" s="845"/>
      <c r="PLB118" s="853"/>
      <c r="PLC118" s="853"/>
      <c r="PLD118" s="964"/>
      <c r="PLE118" s="845"/>
      <c r="PLF118" s="853"/>
      <c r="PLG118" s="853"/>
      <c r="PLH118" s="964"/>
      <c r="PLI118" s="845"/>
      <c r="PLJ118" s="853"/>
      <c r="PLK118" s="853"/>
      <c r="PLL118" s="964"/>
      <c r="PLM118" s="845"/>
      <c r="PLN118" s="853"/>
      <c r="PLO118" s="853"/>
      <c r="PLP118" s="964"/>
      <c r="PLQ118" s="845"/>
      <c r="PLR118" s="853"/>
      <c r="PLS118" s="853"/>
      <c r="PLT118" s="964"/>
      <c r="PLU118" s="845"/>
      <c r="PLV118" s="853"/>
      <c r="PLW118" s="853"/>
      <c r="PLX118" s="964"/>
      <c r="PLY118" s="845"/>
      <c r="PLZ118" s="853"/>
      <c r="PMA118" s="853"/>
      <c r="PMB118" s="964"/>
      <c r="PMC118" s="845"/>
      <c r="PMD118" s="853"/>
      <c r="PME118" s="853"/>
      <c r="PMF118" s="964"/>
      <c r="PMG118" s="845"/>
      <c r="PMH118" s="853"/>
      <c r="PMI118" s="853"/>
      <c r="PMJ118" s="964"/>
      <c r="PMK118" s="845"/>
      <c r="PML118" s="853"/>
      <c r="PMM118" s="853"/>
      <c r="PMN118" s="964"/>
      <c r="PMO118" s="845"/>
      <c r="PMP118" s="853"/>
      <c r="PMQ118" s="853"/>
      <c r="PMR118" s="964"/>
      <c r="PMS118" s="845"/>
      <c r="PMT118" s="853"/>
      <c r="PMU118" s="853"/>
      <c r="PMV118" s="964"/>
      <c r="PMW118" s="845"/>
      <c r="PMX118" s="853"/>
      <c r="PMY118" s="853"/>
      <c r="PMZ118" s="964"/>
      <c r="PNA118" s="845"/>
      <c r="PNB118" s="853"/>
      <c r="PNC118" s="853"/>
      <c r="PND118" s="964"/>
      <c r="PNE118" s="845"/>
      <c r="PNF118" s="853"/>
      <c r="PNG118" s="853"/>
      <c r="PNH118" s="964"/>
      <c r="PNI118" s="845"/>
      <c r="PNJ118" s="853"/>
      <c r="PNK118" s="853"/>
      <c r="PNL118" s="964"/>
      <c r="PNM118" s="845"/>
      <c r="PNN118" s="853"/>
      <c r="PNO118" s="853"/>
      <c r="PNP118" s="964"/>
      <c r="PNQ118" s="845"/>
      <c r="PNR118" s="853"/>
      <c r="PNS118" s="853"/>
      <c r="PNT118" s="964"/>
      <c r="PNU118" s="845"/>
      <c r="PNV118" s="853"/>
      <c r="PNW118" s="853"/>
      <c r="PNX118" s="964"/>
      <c r="PNY118" s="845"/>
      <c r="PNZ118" s="853"/>
      <c r="POA118" s="853"/>
      <c r="POB118" s="964"/>
      <c r="POC118" s="845"/>
      <c r="POD118" s="853"/>
      <c r="POE118" s="853"/>
      <c r="POF118" s="964"/>
      <c r="POG118" s="845"/>
      <c r="POH118" s="853"/>
      <c r="POI118" s="853"/>
      <c r="POJ118" s="964"/>
      <c r="POK118" s="845"/>
      <c r="POL118" s="853"/>
      <c r="POM118" s="853"/>
      <c r="PON118" s="964"/>
      <c r="POO118" s="845"/>
      <c r="POP118" s="853"/>
      <c r="POQ118" s="853"/>
      <c r="POR118" s="964"/>
      <c r="POS118" s="845"/>
      <c r="POT118" s="853"/>
      <c r="POU118" s="853"/>
      <c r="POV118" s="964"/>
      <c r="POW118" s="845"/>
      <c r="POX118" s="853"/>
      <c r="POY118" s="853"/>
      <c r="POZ118" s="964"/>
      <c r="PPA118" s="845"/>
      <c r="PPB118" s="853"/>
      <c r="PPC118" s="853"/>
      <c r="PPD118" s="964"/>
      <c r="PPE118" s="845"/>
      <c r="PPF118" s="853"/>
      <c r="PPG118" s="853"/>
      <c r="PPH118" s="964"/>
      <c r="PPI118" s="845"/>
      <c r="PPJ118" s="853"/>
      <c r="PPK118" s="853"/>
      <c r="PPL118" s="964"/>
      <c r="PPM118" s="845"/>
      <c r="PPN118" s="853"/>
      <c r="PPO118" s="853"/>
      <c r="PPP118" s="964"/>
      <c r="PPQ118" s="845"/>
      <c r="PPR118" s="853"/>
      <c r="PPS118" s="853"/>
      <c r="PPT118" s="964"/>
      <c r="PPU118" s="845"/>
      <c r="PPV118" s="853"/>
      <c r="PPW118" s="853"/>
      <c r="PPX118" s="964"/>
      <c r="PPY118" s="845"/>
      <c r="PPZ118" s="853"/>
      <c r="PQA118" s="853"/>
      <c r="PQB118" s="964"/>
      <c r="PQC118" s="845"/>
      <c r="PQD118" s="853"/>
      <c r="PQE118" s="853"/>
      <c r="PQF118" s="964"/>
      <c r="PQG118" s="845"/>
      <c r="PQH118" s="853"/>
      <c r="PQI118" s="853"/>
      <c r="PQJ118" s="964"/>
      <c r="PQK118" s="845"/>
      <c r="PQL118" s="853"/>
      <c r="PQM118" s="853"/>
      <c r="PQN118" s="964"/>
      <c r="PQO118" s="845"/>
      <c r="PQP118" s="853"/>
      <c r="PQQ118" s="853"/>
      <c r="PQR118" s="964"/>
      <c r="PQS118" s="845"/>
      <c r="PQT118" s="853"/>
      <c r="PQU118" s="853"/>
      <c r="PQV118" s="964"/>
      <c r="PQW118" s="845"/>
      <c r="PQX118" s="853"/>
      <c r="PQY118" s="853"/>
      <c r="PQZ118" s="964"/>
      <c r="PRA118" s="845"/>
      <c r="PRB118" s="853"/>
      <c r="PRC118" s="853"/>
      <c r="PRD118" s="964"/>
      <c r="PRE118" s="845"/>
      <c r="PRF118" s="853"/>
      <c r="PRG118" s="853"/>
      <c r="PRH118" s="964"/>
      <c r="PRI118" s="845"/>
      <c r="PRJ118" s="853"/>
      <c r="PRK118" s="853"/>
      <c r="PRL118" s="964"/>
      <c r="PRM118" s="845"/>
      <c r="PRN118" s="853"/>
      <c r="PRO118" s="853"/>
      <c r="PRP118" s="964"/>
      <c r="PRQ118" s="845"/>
      <c r="PRR118" s="853"/>
      <c r="PRS118" s="853"/>
      <c r="PRT118" s="964"/>
      <c r="PRU118" s="845"/>
      <c r="PRV118" s="853"/>
      <c r="PRW118" s="853"/>
      <c r="PRX118" s="964"/>
      <c r="PRY118" s="845"/>
      <c r="PRZ118" s="853"/>
      <c r="PSA118" s="853"/>
      <c r="PSB118" s="964"/>
      <c r="PSC118" s="845"/>
      <c r="PSD118" s="853"/>
      <c r="PSE118" s="853"/>
      <c r="PSF118" s="964"/>
      <c r="PSG118" s="845"/>
      <c r="PSH118" s="853"/>
      <c r="PSI118" s="853"/>
      <c r="PSJ118" s="964"/>
      <c r="PSK118" s="845"/>
      <c r="PSL118" s="853"/>
      <c r="PSM118" s="853"/>
      <c r="PSN118" s="964"/>
      <c r="PSO118" s="845"/>
      <c r="PSP118" s="853"/>
      <c r="PSQ118" s="853"/>
      <c r="PSR118" s="964"/>
      <c r="PSS118" s="845"/>
      <c r="PST118" s="853"/>
      <c r="PSU118" s="853"/>
      <c r="PSV118" s="964"/>
      <c r="PSW118" s="845"/>
      <c r="PSX118" s="853"/>
      <c r="PSY118" s="853"/>
      <c r="PSZ118" s="964"/>
      <c r="PTA118" s="845"/>
      <c r="PTB118" s="853"/>
      <c r="PTC118" s="853"/>
      <c r="PTD118" s="964"/>
      <c r="PTE118" s="845"/>
      <c r="PTF118" s="853"/>
      <c r="PTG118" s="853"/>
      <c r="PTH118" s="964"/>
      <c r="PTI118" s="845"/>
      <c r="PTJ118" s="853"/>
      <c r="PTK118" s="853"/>
      <c r="PTL118" s="964"/>
      <c r="PTM118" s="845"/>
      <c r="PTN118" s="853"/>
      <c r="PTO118" s="853"/>
      <c r="PTP118" s="964"/>
      <c r="PTQ118" s="845"/>
      <c r="PTR118" s="853"/>
      <c r="PTS118" s="853"/>
      <c r="PTT118" s="964"/>
      <c r="PTU118" s="845"/>
      <c r="PTV118" s="853"/>
      <c r="PTW118" s="853"/>
      <c r="PTX118" s="964"/>
      <c r="PTY118" s="845"/>
      <c r="PTZ118" s="853"/>
      <c r="PUA118" s="853"/>
      <c r="PUB118" s="964"/>
      <c r="PUC118" s="845"/>
      <c r="PUD118" s="853"/>
      <c r="PUE118" s="853"/>
      <c r="PUF118" s="964"/>
      <c r="PUG118" s="845"/>
      <c r="PUH118" s="853"/>
      <c r="PUI118" s="853"/>
      <c r="PUJ118" s="964"/>
      <c r="PUK118" s="845"/>
      <c r="PUL118" s="853"/>
      <c r="PUM118" s="853"/>
      <c r="PUN118" s="964"/>
      <c r="PUO118" s="845"/>
      <c r="PUP118" s="853"/>
      <c r="PUQ118" s="853"/>
      <c r="PUR118" s="964"/>
      <c r="PUS118" s="845"/>
      <c r="PUT118" s="853"/>
      <c r="PUU118" s="853"/>
      <c r="PUV118" s="964"/>
      <c r="PUW118" s="845"/>
      <c r="PUX118" s="853"/>
      <c r="PUY118" s="853"/>
      <c r="PUZ118" s="964"/>
      <c r="PVA118" s="845"/>
      <c r="PVB118" s="853"/>
      <c r="PVC118" s="853"/>
      <c r="PVD118" s="964"/>
      <c r="PVE118" s="845"/>
      <c r="PVF118" s="853"/>
      <c r="PVG118" s="853"/>
      <c r="PVH118" s="964"/>
      <c r="PVI118" s="845"/>
      <c r="PVJ118" s="853"/>
      <c r="PVK118" s="853"/>
      <c r="PVL118" s="964"/>
      <c r="PVM118" s="845"/>
      <c r="PVN118" s="853"/>
      <c r="PVO118" s="853"/>
      <c r="PVP118" s="964"/>
      <c r="PVQ118" s="845"/>
      <c r="PVR118" s="853"/>
      <c r="PVS118" s="853"/>
      <c r="PVT118" s="964"/>
      <c r="PVU118" s="845"/>
      <c r="PVV118" s="853"/>
      <c r="PVW118" s="853"/>
      <c r="PVX118" s="964"/>
      <c r="PVY118" s="845"/>
      <c r="PVZ118" s="853"/>
      <c r="PWA118" s="853"/>
      <c r="PWB118" s="964"/>
      <c r="PWC118" s="845"/>
      <c r="PWD118" s="853"/>
      <c r="PWE118" s="853"/>
      <c r="PWF118" s="964"/>
      <c r="PWG118" s="845"/>
      <c r="PWH118" s="853"/>
      <c r="PWI118" s="853"/>
      <c r="PWJ118" s="964"/>
      <c r="PWK118" s="845"/>
      <c r="PWL118" s="853"/>
      <c r="PWM118" s="853"/>
      <c r="PWN118" s="964"/>
      <c r="PWO118" s="845"/>
      <c r="PWP118" s="853"/>
      <c r="PWQ118" s="853"/>
      <c r="PWR118" s="964"/>
      <c r="PWS118" s="845"/>
      <c r="PWT118" s="853"/>
      <c r="PWU118" s="853"/>
      <c r="PWV118" s="964"/>
      <c r="PWW118" s="845"/>
      <c r="PWX118" s="853"/>
      <c r="PWY118" s="853"/>
      <c r="PWZ118" s="964"/>
      <c r="PXA118" s="845"/>
      <c r="PXB118" s="853"/>
      <c r="PXC118" s="853"/>
      <c r="PXD118" s="964"/>
      <c r="PXE118" s="845"/>
      <c r="PXF118" s="853"/>
      <c r="PXG118" s="853"/>
      <c r="PXH118" s="964"/>
      <c r="PXI118" s="845"/>
      <c r="PXJ118" s="853"/>
      <c r="PXK118" s="853"/>
      <c r="PXL118" s="964"/>
      <c r="PXM118" s="845"/>
      <c r="PXN118" s="853"/>
      <c r="PXO118" s="853"/>
      <c r="PXP118" s="964"/>
      <c r="PXQ118" s="845"/>
      <c r="PXR118" s="853"/>
      <c r="PXS118" s="853"/>
      <c r="PXT118" s="964"/>
      <c r="PXU118" s="845"/>
      <c r="PXV118" s="853"/>
      <c r="PXW118" s="853"/>
      <c r="PXX118" s="964"/>
      <c r="PXY118" s="845"/>
      <c r="PXZ118" s="853"/>
      <c r="PYA118" s="853"/>
      <c r="PYB118" s="964"/>
      <c r="PYC118" s="845"/>
      <c r="PYD118" s="853"/>
      <c r="PYE118" s="853"/>
      <c r="PYF118" s="964"/>
      <c r="PYG118" s="845"/>
      <c r="PYH118" s="853"/>
      <c r="PYI118" s="853"/>
      <c r="PYJ118" s="964"/>
      <c r="PYK118" s="845"/>
      <c r="PYL118" s="853"/>
      <c r="PYM118" s="853"/>
      <c r="PYN118" s="964"/>
      <c r="PYO118" s="845"/>
      <c r="PYP118" s="853"/>
      <c r="PYQ118" s="853"/>
      <c r="PYR118" s="964"/>
      <c r="PYS118" s="845"/>
      <c r="PYT118" s="853"/>
      <c r="PYU118" s="853"/>
      <c r="PYV118" s="964"/>
      <c r="PYW118" s="845"/>
      <c r="PYX118" s="853"/>
      <c r="PYY118" s="853"/>
      <c r="PYZ118" s="964"/>
      <c r="PZA118" s="845"/>
      <c r="PZB118" s="853"/>
      <c r="PZC118" s="853"/>
      <c r="PZD118" s="964"/>
      <c r="PZE118" s="845"/>
      <c r="PZF118" s="853"/>
      <c r="PZG118" s="853"/>
      <c r="PZH118" s="964"/>
      <c r="PZI118" s="845"/>
      <c r="PZJ118" s="853"/>
      <c r="PZK118" s="853"/>
      <c r="PZL118" s="964"/>
      <c r="PZM118" s="845"/>
      <c r="PZN118" s="853"/>
      <c r="PZO118" s="853"/>
      <c r="PZP118" s="964"/>
      <c r="PZQ118" s="845"/>
      <c r="PZR118" s="853"/>
      <c r="PZS118" s="853"/>
      <c r="PZT118" s="964"/>
      <c r="PZU118" s="845"/>
      <c r="PZV118" s="853"/>
      <c r="PZW118" s="853"/>
      <c r="PZX118" s="964"/>
      <c r="PZY118" s="845"/>
      <c r="PZZ118" s="853"/>
      <c r="QAA118" s="853"/>
      <c r="QAB118" s="964"/>
      <c r="QAC118" s="845"/>
      <c r="QAD118" s="853"/>
      <c r="QAE118" s="853"/>
      <c r="QAF118" s="964"/>
      <c r="QAG118" s="845"/>
      <c r="QAH118" s="853"/>
      <c r="QAI118" s="853"/>
      <c r="QAJ118" s="964"/>
      <c r="QAK118" s="845"/>
      <c r="QAL118" s="853"/>
      <c r="QAM118" s="853"/>
      <c r="QAN118" s="964"/>
      <c r="QAO118" s="845"/>
      <c r="QAP118" s="853"/>
      <c r="QAQ118" s="853"/>
      <c r="QAR118" s="964"/>
      <c r="QAS118" s="845"/>
      <c r="QAT118" s="853"/>
      <c r="QAU118" s="853"/>
      <c r="QAV118" s="964"/>
      <c r="QAW118" s="845"/>
      <c r="QAX118" s="853"/>
      <c r="QAY118" s="853"/>
      <c r="QAZ118" s="964"/>
      <c r="QBA118" s="845"/>
      <c r="QBB118" s="853"/>
      <c r="QBC118" s="853"/>
      <c r="QBD118" s="964"/>
      <c r="QBE118" s="845"/>
      <c r="QBF118" s="853"/>
      <c r="QBG118" s="853"/>
      <c r="QBH118" s="964"/>
      <c r="QBI118" s="845"/>
      <c r="QBJ118" s="853"/>
      <c r="QBK118" s="853"/>
      <c r="QBL118" s="964"/>
      <c r="QBM118" s="845"/>
      <c r="QBN118" s="853"/>
      <c r="QBO118" s="853"/>
      <c r="QBP118" s="964"/>
      <c r="QBQ118" s="845"/>
      <c r="QBR118" s="853"/>
      <c r="QBS118" s="853"/>
      <c r="QBT118" s="964"/>
      <c r="QBU118" s="845"/>
      <c r="QBV118" s="853"/>
      <c r="QBW118" s="853"/>
      <c r="QBX118" s="964"/>
      <c r="QBY118" s="845"/>
      <c r="QBZ118" s="853"/>
      <c r="QCA118" s="853"/>
      <c r="QCB118" s="964"/>
      <c r="QCC118" s="845"/>
      <c r="QCD118" s="853"/>
      <c r="QCE118" s="853"/>
      <c r="QCF118" s="964"/>
      <c r="QCG118" s="845"/>
      <c r="QCH118" s="853"/>
      <c r="QCI118" s="853"/>
      <c r="QCJ118" s="964"/>
      <c r="QCK118" s="845"/>
      <c r="QCL118" s="853"/>
      <c r="QCM118" s="853"/>
      <c r="QCN118" s="964"/>
      <c r="QCO118" s="845"/>
      <c r="QCP118" s="853"/>
      <c r="QCQ118" s="853"/>
      <c r="QCR118" s="964"/>
      <c r="QCS118" s="845"/>
      <c r="QCT118" s="853"/>
      <c r="QCU118" s="853"/>
      <c r="QCV118" s="964"/>
      <c r="QCW118" s="845"/>
      <c r="QCX118" s="853"/>
      <c r="QCY118" s="853"/>
      <c r="QCZ118" s="964"/>
      <c r="QDA118" s="845"/>
      <c r="QDB118" s="853"/>
      <c r="QDC118" s="853"/>
      <c r="QDD118" s="964"/>
      <c r="QDE118" s="845"/>
      <c r="QDF118" s="853"/>
      <c r="QDG118" s="853"/>
      <c r="QDH118" s="964"/>
      <c r="QDI118" s="845"/>
      <c r="QDJ118" s="853"/>
      <c r="QDK118" s="853"/>
      <c r="QDL118" s="964"/>
      <c r="QDM118" s="845"/>
      <c r="QDN118" s="853"/>
      <c r="QDO118" s="853"/>
      <c r="QDP118" s="964"/>
      <c r="QDQ118" s="845"/>
      <c r="QDR118" s="853"/>
      <c r="QDS118" s="853"/>
      <c r="QDT118" s="964"/>
      <c r="QDU118" s="845"/>
      <c r="QDV118" s="853"/>
      <c r="QDW118" s="853"/>
      <c r="QDX118" s="964"/>
      <c r="QDY118" s="845"/>
      <c r="QDZ118" s="853"/>
      <c r="QEA118" s="853"/>
      <c r="QEB118" s="964"/>
      <c r="QEC118" s="845"/>
      <c r="QED118" s="853"/>
      <c r="QEE118" s="853"/>
      <c r="QEF118" s="964"/>
      <c r="QEG118" s="845"/>
      <c r="QEH118" s="853"/>
      <c r="QEI118" s="853"/>
      <c r="QEJ118" s="964"/>
      <c r="QEK118" s="845"/>
      <c r="QEL118" s="853"/>
      <c r="QEM118" s="853"/>
      <c r="QEN118" s="964"/>
      <c r="QEO118" s="845"/>
      <c r="QEP118" s="853"/>
      <c r="QEQ118" s="853"/>
      <c r="QER118" s="964"/>
      <c r="QES118" s="845"/>
      <c r="QET118" s="853"/>
      <c r="QEU118" s="853"/>
      <c r="QEV118" s="964"/>
      <c r="QEW118" s="845"/>
      <c r="QEX118" s="853"/>
      <c r="QEY118" s="853"/>
      <c r="QEZ118" s="964"/>
      <c r="QFA118" s="845"/>
      <c r="QFB118" s="853"/>
      <c r="QFC118" s="853"/>
      <c r="QFD118" s="964"/>
      <c r="QFE118" s="845"/>
      <c r="QFF118" s="853"/>
      <c r="QFG118" s="853"/>
      <c r="QFH118" s="964"/>
      <c r="QFI118" s="845"/>
      <c r="QFJ118" s="853"/>
      <c r="QFK118" s="853"/>
      <c r="QFL118" s="964"/>
      <c r="QFM118" s="845"/>
      <c r="QFN118" s="853"/>
      <c r="QFO118" s="853"/>
      <c r="QFP118" s="964"/>
      <c r="QFQ118" s="845"/>
      <c r="QFR118" s="853"/>
      <c r="QFS118" s="853"/>
      <c r="QFT118" s="964"/>
      <c r="QFU118" s="845"/>
      <c r="QFV118" s="853"/>
      <c r="QFW118" s="853"/>
      <c r="QFX118" s="964"/>
      <c r="QFY118" s="845"/>
      <c r="QFZ118" s="853"/>
      <c r="QGA118" s="853"/>
      <c r="QGB118" s="964"/>
      <c r="QGC118" s="845"/>
      <c r="QGD118" s="853"/>
      <c r="QGE118" s="853"/>
      <c r="QGF118" s="964"/>
      <c r="QGG118" s="845"/>
      <c r="QGH118" s="853"/>
      <c r="QGI118" s="853"/>
      <c r="QGJ118" s="964"/>
      <c r="QGK118" s="845"/>
      <c r="QGL118" s="853"/>
      <c r="QGM118" s="853"/>
      <c r="QGN118" s="964"/>
      <c r="QGO118" s="845"/>
      <c r="QGP118" s="853"/>
      <c r="QGQ118" s="853"/>
      <c r="QGR118" s="964"/>
      <c r="QGS118" s="845"/>
      <c r="QGT118" s="853"/>
      <c r="QGU118" s="853"/>
      <c r="QGV118" s="964"/>
      <c r="QGW118" s="845"/>
      <c r="QGX118" s="853"/>
      <c r="QGY118" s="853"/>
      <c r="QGZ118" s="964"/>
      <c r="QHA118" s="845"/>
      <c r="QHB118" s="853"/>
      <c r="QHC118" s="853"/>
      <c r="QHD118" s="964"/>
      <c r="QHE118" s="845"/>
      <c r="QHF118" s="853"/>
      <c r="QHG118" s="853"/>
      <c r="QHH118" s="964"/>
      <c r="QHI118" s="845"/>
      <c r="QHJ118" s="853"/>
      <c r="QHK118" s="853"/>
      <c r="QHL118" s="964"/>
      <c r="QHM118" s="845"/>
      <c r="QHN118" s="853"/>
      <c r="QHO118" s="853"/>
      <c r="QHP118" s="964"/>
      <c r="QHQ118" s="845"/>
      <c r="QHR118" s="853"/>
      <c r="QHS118" s="853"/>
      <c r="QHT118" s="964"/>
      <c r="QHU118" s="845"/>
      <c r="QHV118" s="853"/>
      <c r="QHW118" s="853"/>
      <c r="QHX118" s="964"/>
      <c r="QHY118" s="845"/>
      <c r="QHZ118" s="853"/>
      <c r="QIA118" s="853"/>
      <c r="QIB118" s="964"/>
      <c r="QIC118" s="845"/>
      <c r="QID118" s="853"/>
      <c r="QIE118" s="853"/>
      <c r="QIF118" s="964"/>
      <c r="QIG118" s="845"/>
      <c r="QIH118" s="853"/>
      <c r="QII118" s="853"/>
      <c r="QIJ118" s="964"/>
      <c r="QIK118" s="845"/>
      <c r="QIL118" s="853"/>
      <c r="QIM118" s="853"/>
      <c r="QIN118" s="964"/>
      <c r="QIO118" s="845"/>
      <c r="QIP118" s="853"/>
      <c r="QIQ118" s="853"/>
      <c r="QIR118" s="964"/>
      <c r="QIS118" s="845"/>
      <c r="QIT118" s="853"/>
      <c r="QIU118" s="853"/>
      <c r="QIV118" s="964"/>
      <c r="QIW118" s="845"/>
      <c r="QIX118" s="853"/>
      <c r="QIY118" s="853"/>
      <c r="QIZ118" s="964"/>
      <c r="QJA118" s="845"/>
      <c r="QJB118" s="853"/>
      <c r="QJC118" s="853"/>
      <c r="QJD118" s="964"/>
      <c r="QJE118" s="845"/>
      <c r="QJF118" s="853"/>
      <c r="QJG118" s="853"/>
      <c r="QJH118" s="964"/>
      <c r="QJI118" s="845"/>
      <c r="QJJ118" s="853"/>
      <c r="QJK118" s="853"/>
      <c r="QJL118" s="964"/>
      <c r="QJM118" s="845"/>
      <c r="QJN118" s="853"/>
      <c r="QJO118" s="853"/>
      <c r="QJP118" s="964"/>
      <c r="QJQ118" s="845"/>
      <c r="QJR118" s="853"/>
      <c r="QJS118" s="853"/>
      <c r="QJT118" s="964"/>
      <c r="QJU118" s="845"/>
      <c r="QJV118" s="853"/>
      <c r="QJW118" s="853"/>
      <c r="QJX118" s="964"/>
      <c r="QJY118" s="845"/>
      <c r="QJZ118" s="853"/>
      <c r="QKA118" s="853"/>
      <c r="QKB118" s="964"/>
      <c r="QKC118" s="845"/>
      <c r="QKD118" s="853"/>
      <c r="QKE118" s="853"/>
      <c r="QKF118" s="964"/>
      <c r="QKG118" s="845"/>
      <c r="QKH118" s="853"/>
      <c r="QKI118" s="853"/>
      <c r="QKJ118" s="964"/>
      <c r="QKK118" s="845"/>
      <c r="QKL118" s="853"/>
      <c r="QKM118" s="853"/>
      <c r="QKN118" s="964"/>
      <c r="QKO118" s="845"/>
      <c r="QKP118" s="853"/>
      <c r="QKQ118" s="853"/>
      <c r="QKR118" s="964"/>
      <c r="QKS118" s="845"/>
      <c r="QKT118" s="853"/>
      <c r="QKU118" s="853"/>
      <c r="QKV118" s="964"/>
      <c r="QKW118" s="845"/>
      <c r="QKX118" s="853"/>
      <c r="QKY118" s="853"/>
      <c r="QKZ118" s="964"/>
      <c r="QLA118" s="845"/>
      <c r="QLB118" s="853"/>
      <c r="QLC118" s="853"/>
      <c r="QLD118" s="964"/>
      <c r="QLE118" s="845"/>
      <c r="QLF118" s="853"/>
      <c r="QLG118" s="853"/>
      <c r="QLH118" s="964"/>
      <c r="QLI118" s="845"/>
      <c r="QLJ118" s="853"/>
      <c r="QLK118" s="853"/>
      <c r="QLL118" s="964"/>
      <c r="QLM118" s="845"/>
      <c r="QLN118" s="853"/>
      <c r="QLO118" s="853"/>
      <c r="QLP118" s="964"/>
      <c r="QLQ118" s="845"/>
      <c r="QLR118" s="853"/>
      <c r="QLS118" s="853"/>
      <c r="QLT118" s="964"/>
      <c r="QLU118" s="845"/>
      <c r="QLV118" s="853"/>
      <c r="QLW118" s="853"/>
      <c r="QLX118" s="964"/>
      <c r="QLY118" s="845"/>
      <c r="QLZ118" s="853"/>
      <c r="QMA118" s="853"/>
      <c r="QMB118" s="964"/>
      <c r="QMC118" s="845"/>
      <c r="QMD118" s="853"/>
      <c r="QME118" s="853"/>
      <c r="QMF118" s="964"/>
      <c r="QMG118" s="845"/>
      <c r="QMH118" s="853"/>
      <c r="QMI118" s="853"/>
      <c r="QMJ118" s="964"/>
      <c r="QMK118" s="845"/>
      <c r="QML118" s="853"/>
      <c r="QMM118" s="853"/>
      <c r="QMN118" s="964"/>
      <c r="QMO118" s="845"/>
      <c r="QMP118" s="853"/>
      <c r="QMQ118" s="853"/>
      <c r="QMR118" s="964"/>
      <c r="QMS118" s="845"/>
      <c r="QMT118" s="853"/>
      <c r="QMU118" s="853"/>
      <c r="QMV118" s="964"/>
      <c r="QMW118" s="845"/>
      <c r="QMX118" s="853"/>
      <c r="QMY118" s="853"/>
      <c r="QMZ118" s="964"/>
      <c r="QNA118" s="845"/>
      <c r="QNB118" s="853"/>
      <c r="QNC118" s="853"/>
      <c r="QND118" s="964"/>
      <c r="QNE118" s="845"/>
      <c r="QNF118" s="853"/>
      <c r="QNG118" s="853"/>
      <c r="QNH118" s="964"/>
      <c r="QNI118" s="845"/>
      <c r="QNJ118" s="853"/>
      <c r="QNK118" s="853"/>
      <c r="QNL118" s="964"/>
      <c r="QNM118" s="845"/>
      <c r="QNN118" s="853"/>
      <c r="QNO118" s="853"/>
      <c r="QNP118" s="964"/>
      <c r="QNQ118" s="845"/>
      <c r="QNR118" s="853"/>
      <c r="QNS118" s="853"/>
      <c r="QNT118" s="964"/>
      <c r="QNU118" s="845"/>
      <c r="QNV118" s="853"/>
      <c r="QNW118" s="853"/>
      <c r="QNX118" s="964"/>
      <c r="QNY118" s="845"/>
      <c r="QNZ118" s="853"/>
      <c r="QOA118" s="853"/>
      <c r="QOB118" s="964"/>
      <c r="QOC118" s="845"/>
      <c r="QOD118" s="853"/>
      <c r="QOE118" s="853"/>
      <c r="QOF118" s="964"/>
      <c r="QOG118" s="845"/>
      <c r="QOH118" s="853"/>
      <c r="QOI118" s="853"/>
      <c r="QOJ118" s="964"/>
      <c r="QOK118" s="845"/>
      <c r="QOL118" s="853"/>
      <c r="QOM118" s="853"/>
      <c r="QON118" s="964"/>
      <c r="QOO118" s="845"/>
      <c r="QOP118" s="853"/>
      <c r="QOQ118" s="853"/>
      <c r="QOR118" s="964"/>
      <c r="QOS118" s="845"/>
      <c r="QOT118" s="853"/>
      <c r="QOU118" s="853"/>
      <c r="QOV118" s="964"/>
      <c r="QOW118" s="845"/>
      <c r="QOX118" s="853"/>
      <c r="QOY118" s="853"/>
      <c r="QOZ118" s="964"/>
      <c r="QPA118" s="845"/>
      <c r="QPB118" s="853"/>
      <c r="QPC118" s="853"/>
      <c r="QPD118" s="964"/>
      <c r="QPE118" s="845"/>
      <c r="QPF118" s="853"/>
      <c r="QPG118" s="853"/>
      <c r="QPH118" s="964"/>
      <c r="QPI118" s="845"/>
      <c r="QPJ118" s="853"/>
      <c r="QPK118" s="853"/>
      <c r="QPL118" s="964"/>
      <c r="QPM118" s="845"/>
      <c r="QPN118" s="853"/>
      <c r="QPO118" s="853"/>
      <c r="QPP118" s="964"/>
      <c r="QPQ118" s="845"/>
      <c r="QPR118" s="853"/>
      <c r="QPS118" s="853"/>
      <c r="QPT118" s="964"/>
      <c r="QPU118" s="845"/>
      <c r="QPV118" s="853"/>
      <c r="QPW118" s="853"/>
      <c r="QPX118" s="964"/>
      <c r="QPY118" s="845"/>
      <c r="QPZ118" s="853"/>
      <c r="QQA118" s="853"/>
      <c r="QQB118" s="964"/>
      <c r="QQC118" s="845"/>
      <c r="QQD118" s="853"/>
      <c r="QQE118" s="853"/>
      <c r="QQF118" s="964"/>
      <c r="QQG118" s="845"/>
      <c r="QQH118" s="853"/>
      <c r="QQI118" s="853"/>
      <c r="QQJ118" s="964"/>
      <c r="QQK118" s="845"/>
      <c r="QQL118" s="853"/>
      <c r="QQM118" s="853"/>
      <c r="QQN118" s="964"/>
      <c r="QQO118" s="845"/>
      <c r="QQP118" s="853"/>
      <c r="QQQ118" s="853"/>
      <c r="QQR118" s="964"/>
      <c r="QQS118" s="845"/>
      <c r="QQT118" s="853"/>
      <c r="QQU118" s="853"/>
      <c r="QQV118" s="964"/>
      <c r="QQW118" s="845"/>
      <c r="QQX118" s="853"/>
      <c r="QQY118" s="853"/>
      <c r="QQZ118" s="964"/>
      <c r="QRA118" s="845"/>
      <c r="QRB118" s="853"/>
      <c r="QRC118" s="853"/>
      <c r="QRD118" s="964"/>
      <c r="QRE118" s="845"/>
      <c r="QRF118" s="853"/>
      <c r="QRG118" s="853"/>
      <c r="QRH118" s="964"/>
      <c r="QRI118" s="845"/>
      <c r="QRJ118" s="853"/>
      <c r="QRK118" s="853"/>
      <c r="QRL118" s="964"/>
      <c r="QRM118" s="845"/>
      <c r="QRN118" s="853"/>
      <c r="QRO118" s="853"/>
      <c r="QRP118" s="964"/>
      <c r="QRQ118" s="845"/>
      <c r="QRR118" s="853"/>
      <c r="QRS118" s="853"/>
      <c r="QRT118" s="964"/>
      <c r="QRU118" s="845"/>
      <c r="QRV118" s="853"/>
      <c r="QRW118" s="853"/>
      <c r="QRX118" s="964"/>
      <c r="QRY118" s="845"/>
      <c r="QRZ118" s="853"/>
      <c r="QSA118" s="853"/>
      <c r="QSB118" s="964"/>
      <c r="QSC118" s="845"/>
      <c r="QSD118" s="853"/>
      <c r="QSE118" s="853"/>
      <c r="QSF118" s="964"/>
      <c r="QSG118" s="845"/>
      <c r="QSH118" s="853"/>
      <c r="QSI118" s="853"/>
      <c r="QSJ118" s="964"/>
      <c r="QSK118" s="845"/>
      <c r="QSL118" s="853"/>
      <c r="QSM118" s="853"/>
      <c r="QSN118" s="964"/>
      <c r="QSO118" s="845"/>
      <c r="QSP118" s="853"/>
      <c r="QSQ118" s="853"/>
      <c r="QSR118" s="964"/>
      <c r="QSS118" s="845"/>
      <c r="QST118" s="853"/>
      <c r="QSU118" s="853"/>
      <c r="QSV118" s="964"/>
      <c r="QSW118" s="845"/>
      <c r="QSX118" s="853"/>
      <c r="QSY118" s="853"/>
      <c r="QSZ118" s="964"/>
      <c r="QTA118" s="845"/>
      <c r="QTB118" s="853"/>
      <c r="QTC118" s="853"/>
      <c r="QTD118" s="964"/>
      <c r="QTE118" s="845"/>
      <c r="QTF118" s="853"/>
      <c r="QTG118" s="853"/>
      <c r="QTH118" s="964"/>
      <c r="QTI118" s="845"/>
      <c r="QTJ118" s="853"/>
      <c r="QTK118" s="853"/>
      <c r="QTL118" s="964"/>
      <c r="QTM118" s="845"/>
      <c r="QTN118" s="853"/>
      <c r="QTO118" s="853"/>
      <c r="QTP118" s="964"/>
      <c r="QTQ118" s="845"/>
      <c r="QTR118" s="853"/>
      <c r="QTS118" s="853"/>
      <c r="QTT118" s="964"/>
      <c r="QTU118" s="845"/>
      <c r="QTV118" s="853"/>
      <c r="QTW118" s="853"/>
      <c r="QTX118" s="964"/>
      <c r="QTY118" s="845"/>
      <c r="QTZ118" s="853"/>
      <c r="QUA118" s="853"/>
      <c r="QUB118" s="964"/>
      <c r="QUC118" s="845"/>
      <c r="QUD118" s="853"/>
      <c r="QUE118" s="853"/>
      <c r="QUF118" s="964"/>
      <c r="QUG118" s="845"/>
      <c r="QUH118" s="853"/>
      <c r="QUI118" s="853"/>
      <c r="QUJ118" s="964"/>
      <c r="QUK118" s="845"/>
      <c r="QUL118" s="853"/>
      <c r="QUM118" s="853"/>
      <c r="QUN118" s="964"/>
      <c r="QUO118" s="845"/>
      <c r="QUP118" s="853"/>
      <c r="QUQ118" s="853"/>
      <c r="QUR118" s="964"/>
      <c r="QUS118" s="845"/>
      <c r="QUT118" s="853"/>
      <c r="QUU118" s="853"/>
      <c r="QUV118" s="964"/>
      <c r="QUW118" s="845"/>
      <c r="QUX118" s="853"/>
      <c r="QUY118" s="853"/>
      <c r="QUZ118" s="964"/>
      <c r="QVA118" s="845"/>
      <c r="QVB118" s="853"/>
      <c r="QVC118" s="853"/>
      <c r="QVD118" s="964"/>
      <c r="QVE118" s="845"/>
      <c r="QVF118" s="853"/>
      <c r="QVG118" s="853"/>
      <c r="QVH118" s="964"/>
      <c r="QVI118" s="845"/>
      <c r="QVJ118" s="853"/>
      <c r="QVK118" s="853"/>
      <c r="QVL118" s="964"/>
      <c r="QVM118" s="845"/>
      <c r="QVN118" s="853"/>
      <c r="QVO118" s="853"/>
      <c r="QVP118" s="964"/>
      <c r="QVQ118" s="845"/>
      <c r="QVR118" s="853"/>
      <c r="QVS118" s="853"/>
      <c r="QVT118" s="964"/>
      <c r="QVU118" s="845"/>
      <c r="QVV118" s="853"/>
      <c r="QVW118" s="853"/>
      <c r="QVX118" s="964"/>
      <c r="QVY118" s="845"/>
      <c r="QVZ118" s="853"/>
      <c r="QWA118" s="853"/>
      <c r="QWB118" s="964"/>
      <c r="QWC118" s="845"/>
      <c r="QWD118" s="853"/>
      <c r="QWE118" s="853"/>
      <c r="QWF118" s="964"/>
      <c r="QWG118" s="845"/>
      <c r="QWH118" s="853"/>
      <c r="QWI118" s="853"/>
      <c r="QWJ118" s="964"/>
      <c r="QWK118" s="845"/>
      <c r="QWL118" s="853"/>
      <c r="QWM118" s="853"/>
      <c r="QWN118" s="964"/>
      <c r="QWO118" s="845"/>
      <c r="QWP118" s="853"/>
      <c r="QWQ118" s="853"/>
      <c r="QWR118" s="964"/>
      <c r="QWS118" s="845"/>
      <c r="QWT118" s="853"/>
      <c r="QWU118" s="853"/>
      <c r="QWV118" s="964"/>
      <c r="QWW118" s="845"/>
      <c r="QWX118" s="853"/>
      <c r="QWY118" s="853"/>
      <c r="QWZ118" s="964"/>
      <c r="QXA118" s="845"/>
      <c r="QXB118" s="853"/>
      <c r="QXC118" s="853"/>
      <c r="QXD118" s="964"/>
      <c r="QXE118" s="845"/>
      <c r="QXF118" s="853"/>
      <c r="QXG118" s="853"/>
      <c r="QXH118" s="964"/>
      <c r="QXI118" s="845"/>
      <c r="QXJ118" s="853"/>
      <c r="QXK118" s="853"/>
      <c r="QXL118" s="964"/>
      <c r="QXM118" s="845"/>
      <c r="QXN118" s="853"/>
      <c r="QXO118" s="853"/>
      <c r="QXP118" s="964"/>
      <c r="QXQ118" s="845"/>
      <c r="QXR118" s="853"/>
      <c r="QXS118" s="853"/>
      <c r="QXT118" s="964"/>
      <c r="QXU118" s="845"/>
      <c r="QXV118" s="853"/>
      <c r="QXW118" s="853"/>
      <c r="QXX118" s="964"/>
      <c r="QXY118" s="845"/>
      <c r="QXZ118" s="853"/>
      <c r="QYA118" s="853"/>
      <c r="QYB118" s="964"/>
      <c r="QYC118" s="845"/>
      <c r="QYD118" s="853"/>
      <c r="QYE118" s="853"/>
      <c r="QYF118" s="964"/>
      <c r="QYG118" s="845"/>
      <c r="QYH118" s="853"/>
      <c r="QYI118" s="853"/>
      <c r="QYJ118" s="964"/>
      <c r="QYK118" s="845"/>
      <c r="QYL118" s="853"/>
      <c r="QYM118" s="853"/>
      <c r="QYN118" s="964"/>
      <c r="QYO118" s="845"/>
      <c r="QYP118" s="853"/>
      <c r="QYQ118" s="853"/>
      <c r="QYR118" s="964"/>
      <c r="QYS118" s="845"/>
      <c r="QYT118" s="853"/>
      <c r="QYU118" s="853"/>
      <c r="QYV118" s="964"/>
      <c r="QYW118" s="845"/>
      <c r="QYX118" s="853"/>
      <c r="QYY118" s="853"/>
      <c r="QYZ118" s="964"/>
      <c r="QZA118" s="845"/>
      <c r="QZB118" s="853"/>
      <c r="QZC118" s="853"/>
      <c r="QZD118" s="964"/>
      <c r="QZE118" s="845"/>
      <c r="QZF118" s="853"/>
      <c r="QZG118" s="853"/>
      <c r="QZH118" s="964"/>
      <c r="QZI118" s="845"/>
      <c r="QZJ118" s="853"/>
      <c r="QZK118" s="853"/>
      <c r="QZL118" s="964"/>
      <c r="QZM118" s="845"/>
      <c r="QZN118" s="853"/>
      <c r="QZO118" s="853"/>
      <c r="QZP118" s="964"/>
      <c r="QZQ118" s="845"/>
      <c r="QZR118" s="853"/>
      <c r="QZS118" s="853"/>
      <c r="QZT118" s="964"/>
      <c r="QZU118" s="845"/>
      <c r="QZV118" s="853"/>
      <c r="QZW118" s="853"/>
      <c r="QZX118" s="964"/>
      <c r="QZY118" s="845"/>
      <c r="QZZ118" s="853"/>
      <c r="RAA118" s="853"/>
      <c r="RAB118" s="964"/>
      <c r="RAC118" s="845"/>
      <c r="RAD118" s="853"/>
      <c r="RAE118" s="853"/>
      <c r="RAF118" s="964"/>
      <c r="RAG118" s="845"/>
      <c r="RAH118" s="853"/>
      <c r="RAI118" s="853"/>
      <c r="RAJ118" s="964"/>
      <c r="RAK118" s="845"/>
      <c r="RAL118" s="853"/>
      <c r="RAM118" s="853"/>
      <c r="RAN118" s="964"/>
      <c r="RAO118" s="845"/>
      <c r="RAP118" s="853"/>
      <c r="RAQ118" s="853"/>
      <c r="RAR118" s="964"/>
      <c r="RAS118" s="845"/>
      <c r="RAT118" s="853"/>
      <c r="RAU118" s="853"/>
      <c r="RAV118" s="964"/>
      <c r="RAW118" s="845"/>
      <c r="RAX118" s="853"/>
      <c r="RAY118" s="853"/>
      <c r="RAZ118" s="964"/>
      <c r="RBA118" s="845"/>
      <c r="RBB118" s="853"/>
      <c r="RBC118" s="853"/>
      <c r="RBD118" s="964"/>
      <c r="RBE118" s="845"/>
      <c r="RBF118" s="853"/>
      <c r="RBG118" s="853"/>
      <c r="RBH118" s="964"/>
      <c r="RBI118" s="845"/>
      <c r="RBJ118" s="853"/>
      <c r="RBK118" s="853"/>
      <c r="RBL118" s="964"/>
      <c r="RBM118" s="845"/>
      <c r="RBN118" s="853"/>
      <c r="RBO118" s="853"/>
      <c r="RBP118" s="964"/>
      <c r="RBQ118" s="845"/>
      <c r="RBR118" s="853"/>
      <c r="RBS118" s="853"/>
      <c r="RBT118" s="964"/>
      <c r="RBU118" s="845"/>
      <c r="RBV118" s="853"/>
      <c r="RBW118" s="853"/>
      <c r="RBX118" s="964"/>
      <c r="RBY118" s="845"/>
      <c r="RBZ118" s="853"/>
      <c r="RCA118" s="853"/>
      <c r="RCB118" s="964"/>
      <c r="RCC118" s="845"/>
      <c r="RCD118" s="853"/>
      <c r="RCE118" s="853"/>
      <c r="RCF118" s="964"/>
      <c r="RCG118" s="845"/>
      <c r="RCH118" s="853"/>
      <c r="RCI118" s="853"/>
      <c r="RCJ118" s="964"/>
      <c r="RCK118" s="845"/>
      <c r="RCL118" s="853"/>
      <c r="RCM118" s="853"/>
      <c r="RCN118" s="964"/>
      <c r="RCO118" s="845"/>
      <c r="RCP118" s="853"/>
      <c r="RCQ118" s="853"/>
      <c r="RCR118" s="964"/>
      <c r="RCS118" s="845"/>
      <c r="RCT118" s="853"/>
      <c r="RCU118" s="853"/>
      <c r="RCV118" s="964"/>
      <c r="RCW118" s="845"/>
      <c r="RCX118" s="853"/>
      <c r="RCY118" s="853"/>
      <c r="RCZ118" s="964"/>
      <c r="RDA118" s="845"/>
      <c r="RDB118" s="853"/>
      <c r="RDC118" s="853"/>
      <c r="RDD118" s="964"/>
      <c r="RDE118" s="845"/>
      <c r="RDF118" s="853"/>
      <c r="RDG118" s="853"/>
      <c r="RDH118" s="964"/>
      <c r="RDI118" s="845"/>
      <c r="RDJ118" s="853"/>
      <c r="RDK118" s="853"/>
      <c r="RDL118" s="964"/>
      <c r="RDM118" s="845"/>
      <c r="RDN118" s="853"/>
      <c r="RDO118" s="853"/>
      <c r="RDP118" s="964"/>
      <c r="RDQ118" s="845"/>
      <c r="RDR118" s="853"/>
      <c r="RDS118" s="853"/>
      <c r="RDT118" s="964"/>
      <c r="RDU118" s="845"/>
      <c r="RDV118" s="853"/>
      <c r="RDW118" s="853"/>
      <c r="RDX118" s="964"/>
      <c r="RDY118" s="845"/>
      <c r="RDZ118" s="853"/>
      <c r="REA118" s="853"/>
      <c r="REB118" s="964"/>
      <c r="REC118" s="845"/>
      <c r="RED118" s="853"/>
      <c r="REE118" s="853"/>
      <c r="REF118" s="964"/>
      <c r="REG118" s="845"/>
      <c r="REH118" s="853"/>
      <c r="REI118" s="853"/>
      <c r="REJ118" s="964"/>
      <c r="REK118" s="845"/>
      <c r="REL118" s="853"/>
      <c r="REM118" s="853"/>
      <c r="REN118" s="964"/>
      <c r="REO118" s="845"/>
      <c r="REP118" s="853"/>
      <c r="REQ118" s="853"/>
      <c r="RER118" s="964"/>
      <c r="RES118" s="845"/>
      <c r="RET118" s="853"/>
      <c r="REU118" s="853"/>
      <c r="REV118" s="964"/>
      <c r="REW118" s="845"/>
      <c r="REX118" s="853"/>
      <c r="REY118" s="853"/>
      <c r="REZ118" s="964"/>
      <c r="RFA118" s="845"/>
      <c r="RFB118" s="853"/>
      <c r="RFC118" s="853"/>
      <c r="RFD118" s="964"/>
      <c r="RFE118" s="845"/>
      <c r="RFF118" s="853"/>
      <c r="RFG118" s="853"/>
      <c r="RFH118" s="964"/>
      <c r="RFI118" s="845"/>
      <c r="RFJ118" s="853"/>
      <c r="RFK118" s="853"/>
      <c r="RFL118" s="964"/>
      <c r="RFM118" s="845"/>
      <c r="RFN118" s="853"/>
      <c r="RFO118" s="853"/>
      <c r="RFP118" s="964"/>
      <c r="RFQ118" s="845"/>
      <c r="RFR118" s="853"/>
      <c r="RFS118" s="853"/>
      <c r="RFT118" s="964"/>
      <c r="RFU118" s="845"/>
      <c r="RFV118" s="853"/>
      <c r="RFW118" s="853"/>
      <c r="RFX118" s="964"/>
      <c r="RFY118" s="845"/>
      <c r="RFZ118" s="853"/>
      <c r="RGA118" s="853"/>
      <c r="RGB118" s="964"/>
      <c r="RGC118" s="845"/>
      <c r="RGD118" s="853"/>
      <c r="RGE118" s="853"/>
      <c r="RGF118" s="964"/>
      <c r="RGG118" s="845"/>
      <c r="RGH118" s="853"/>
      <c r="RGI118" s="853"/>
      <c r="RGJ118" s="964"/>
      <c r="RGK118" s="845"/>
      <c r="RGL118" s="853"/>
      <c r="RGM118" s="853"/>
      <c r="RGN118" s="964"/>
      <c r="RGO118" s="845"/>
      <c r="RGP118" s="853"/>
      <c r="RGQ118" s="853"/>
      <c r="RGR118" s="964"/>
      <c r="RGS118" s="845"/>
      <c r="RGT118" s="853"/>
      <c r="RGU118" s="853"/>
      <c r="RGV118" s="964"/>
      <c r="RGW118" s="845"/>
      <c r="RGX118" s="853"/>
      <c r="RGY118" s="853"/>
      <c r="RGZ118" s="964"/>
      <c r="RHA118" s="845"/>
      <c r="RHB118" s="853"/>
      <c r="RHC118" s="853"/>
      <c r="RHD118" s="964"/>
      <c r="RHE118" s="845"/>
      <c r="RHF118" s="853"/>
      <c r="RHG118" s="853"/>
      <c r="RHH118" s="964"/>
      <c r="RHI118" s="845"/>
      <c r="RHJ118" s="853"/>
      <c r="RHK118" s="853"/>
      <c r="RHL118" s="964"/>
      <c r="RHM118" s="845"/>
      <c r="RHN118" s="853"/>
      <c r="RHO118" s="853"/>
      <c r="RHP118" s="964"/>
      <c r="RHQ118" s="845"/>
      <c r="RHR118" s="853"/>
      <c r="RHS118" s="853"/>
      <c r="RHT118" s="964"/>
      <c r="RHU118" s="845"/>
      <c r="RHV118" s="853"/>
      <c r="RHW118" s="853"/>
      <c r="RHX118" s="964"/>
      <c r="RHY118" s="845"/>
      <c r="RHZ118" s="853"/>
      <c r="RIA118" s="853"/>
      <c r="RIB118" s="964"/>
      <c r="RIC118" s="845"/>
      <c r="RID118" s="853"/>
      <c r="RIE118" s="853"/>
      <c r="RIF118" s="964"/>
      <c r="RIG118" s="845"/>
      <c r="RIH118" s="853"/>
      <c r="RII118" s="853"/>
      <c r="RIJ118" s="964"/>
      <c r="RIK118" s="845"/>
      <c r="RIL118" s="853"/>
      <c r="RIM118" s="853"/>
      <c r="RIN118" s="964"/>
      <c r="RIO118" s="845"/>
      <c r="RIP118" s="853"/>
      <c r="RIQ118" s="853"/>
      <c r="RIR118" s="964"/>
      <c r="RIS118" s="845"/>
      <c r="RIT118" s="853"/>
      <c r="RIU118" s="853"/>
      <c r="RIV118" s="964"/>
      <c r="RIW118" s="845"/>
      <c r="RIX118" s="853"/>
      <c r="RIY118" s="853"/>
      <c r="RIZ118" s="964"/>
      <c r="RJA118" s="845"/>
      <c r="RJB118" s="853"/>
      <c r="RJC118" s="853"/>
      <c r="RJD118" s="964"/>
      <c r="RJE118" s="845"/>
      <c r="RJF118" s="853"/>
      <c r="RJG118" s="853"/>
      <c r="RJH118" s="964"/>
      <c r="RJI118" s="845"/>
      <c r="RJJ118" s="853"/>
      <c r="RJK118" s="853"/>
      <c r="RJL118" s="964"/>
      <c r="RJM118" s="845"/>
      <c r="RJN118" s="853"/>
      <c r="RJO118" s="853"/>
      <c r="RJP118" s="964"/>
      <c r="RJQ118" s="845"/>
      <c r="RJR118" s="853"/>
      <c r="RJS118" s="853"/>
      <c r="RJT118" s="964"/>
      <c r="RJU118" s="845"/>
      <c r="RJV118" s="853"/>
      <c r="RJW118" s="853"/>
      <c r="RJX118" s="964"/>
      <c r="RJY118" s="845"/>
      <c r="RJZ118" s="853"/>
      <c r="RKA118" s="853"/>
      <c r="RKB118" s="964"/>
      <c r="RKC118" s="845"/>
      <c r="RKD118" s="853"/>
      <c r="RKE118" s="853"/>
      <c r="RKF118" s="964"/>
      <c r="RKG118" s="845"/>
      <c r="RKH118" s="853"/>
      <c r="RKI118" s="853"/>
      <c r="RKJ118" s="964"/>
      <c r="RKK118" s="845"/>
      <c r="RKL118" s="853"/>
      <c r="RKM118" s="853"/>
      <c r="RKN118" s="964"/>
      <c r="RKO118" s="845"/>
      <c r="RKP118" s="853"/>
      <c r="RKQ118" s="853"/>
      <c r="RKR118" s="964"/>
      <c r="RKS118" s="845"/>
      <c r="RKT118" s="853"/>
      <c r="RKU118" s="853"/>
      <c r="RKV118" s="964"/>
      <c r="RKW118" s="845"/>
      <c r="RKX118" s="853"/>
      <c r="RKY118" s="853"/>
      <c r="RKZ118" s="964"/>
      <c r="RLA118" s="845"/>
      <c r="RLB118" s="853"/>
      <c r="RLC118" s="853"/>
      <c r="RLD118" s="964"/>
      <c r="RLE118" s="845"/>
      <c r="RLF118" s="853"/>
      <c r="RLG118" s="853"/>
      <c r="RLH118" s="964"/>
      <c r="RLI118" s="845"/>
      <c r="RLJ118" s="853"/>
      <c r="RLK118" s="853"/>
      <c r="RLL118" s="964"/>
      <c r="RLM118" s="845"/>
      <c r="RLN118" s="853"/>
      <c r="RLO118" s="853"/>
      <c r="RLP118" s="964"/>
      <c r="RLQ118" s="845"/>
      <c r="RLR118" s="853"/>
      <c r="RLS118" s="853"/>
      <c r="RLT118" s="964"/>
      <c r="RLU118" s="845"/>
      <c r="RLV118" s="853"/>
      <c r="RLW118" s="853"/>
      <c r="RLX118" s="964"/>
      <c r="RLY118" s="845"/>
      <c r="RLZ118" s="853"/>
      <c r="RMA118" s="853"/>
      <c r="RMB118" s="964"/>
      <c r="RMC118" s="845"/>
      <c r="RMD118" s="853"/>
      <c r="RME118" s="853"/>
      <c r="RMF118" s="964"/>
      <c r="RMG118" s="845"/>
      <c r="RMH118" s="853"/>
      <c r="RMI118" s="853"/>
      <c r="RMJ118" s="964"/>
      <c r="RMK118" s="845"/>
      <c r="RML118" s="853"/>
      <c r="RMM118" s="853"/>
      <c r="RMN118" s="964"/>
      <c r="RMO118" s="845"/>
      <c r="RMP118" s="853"/>
      <c r="RMQ118" s="853"/>
      <c r="RMR118" s="964"/>
      <c r="RMS118" s="845"/>
      <c r="RMT118" s="853"/>
      <c r="RMU118" s="853"/>
      <c r="RMV118" s="964"/>
      <c r="RMW118" s="845"/>
      <c r="RMX118" s="853"/>
      <c r="RMY118" s="853"/>
      <c r="RMZ118" s="964"/>
      <c r="RNA118" s="845"/>
      <c r="RNB118" s="853"/>
      <c r="RNC118" s="853"/>
      <c r="RND118" s="964"/>
      <c r="RNE118" s="845"/>
      <c r="RNF118" s="853"/>
      <c r="RNG118" s="853"/>
      <c r="RNH118" s="964"/>
      <c r="RNI118" s="845"/>
      <c r="RNJ118" s="853"/>
      <c r="RNK118" s="853"/>
      <c r="RNL118" s="964"/>
      <c r="RNM118" s="845"/>
      <c r="RNN118" s="853"/>
      <c r="RNO118" s="853"/>
      <c r="RNP118" s="964"/>
      <c r="RNQ118" s="845"/>
      <c r="RNR118" s="853"/>
      <c r="RNS118" s="853"/>
      <c r="RNT118" s="964"/>
      <c r="RNU118" s="845"/>
      <c r="RNV118" s="853"/>
      <c r="RNW118" s="853"/>
      <c r="RNX118" s="964"/>
      <c r="RNY118" s="845"/>
      <c r="RNZ118" s="853"/>
      <c r="ROA118" s="853"/>
      <c r="ROB118" s="964"/>
      <c r="ROC118" s="845"/>
      <c r="ROD118" s="853"/>
      <c r="ROE118" s="853"/>
      <c r="ROF118" s="964"/>
      <c r="ROG118" s="845"/>
      <c r="ROH118" s="853"/>
      <c r="ROI118" s="853"/>
      <c r="ROJ118" s="964"/>
      <c r="ROK118" s="845"/>
      <c r="ROL118" s="853"/>
      <c r="ROM118" s="853"/>
      <c r="RON118" s="964"/>
      <c r="ROO118" s="845"/>
      <c r="ROP118" s="853"/>
      <c r="ROQ118" s="853"/>
      <c r="ROR118" s="964"/>
      <c r="ROS118" s="845"/>
      <c r="ROT118" s="853"/>
      <c r="ROU118" s="853"/>
      <c r="ROV118" s="964"/>
      <c r="ROW118" s="845"/>
      <c r="ROX118" s="853"/>
      <c r="ROY118" s="853"/>
      <c r="ROZ118" s="964"/>
      <c r="RPA118" s="845"/>
      <c r="RPB118" s="853"/>
      <c r="RPC118" s="853"/>
      <c r="RPD118" s="964"/>
      <c r="RPE118" s="845"/>
      <c r="RPF118" s="853"/>
      <c r="RPG118" s="853"/>
      <c r="RPH118" s="964"/>
      <c r="RPI118" s="845"/>
      <c r="RPJ118" s="853"/>
      <c r="RPK118" s="853"/>
      <c r="RPL118" s="964"/>
      <c r="RPM118" s="845"/>
      <c r="RPN118" s="853"/>
      <c r="RPO118" s="853"/>
      <c r="RPP118" s="964"/>
      <c r="RPQ118" s="845"/>
      <c r="RPR118" s="853"/>
      <c r="RPS118" s="853"/>
      <c r="RPT118" s="964"/>
      <c r="RPU118" s="845"/>
      <c r="RPV118" s="853"/>
      <c r="RPW118" s="853"/>
      <c r="RPX118" s="964"/>
      <c r="RPY118" s="845"/>
      <c r="RPZ118" s="853"/>
      <c r="RQA118" s="853"/>
      <c r="RQB118" s="964"/>
      <c r="RQC118" s="845"/>
      <c r="RQD118" s="853"/>
      <c r="RQE118" s="853"/>
      <c r="RQF118" s="964"/>
      <c r="RQG118" s="845"/>
      <c r="RQH118" s="853"/>
      <c r="RQI118" s="853"/>
      <c r="RQJ118" s="964"/>
      <c r="RQK118" s="845"/>
      <c r="RQL118" s="853"/>
      <c r="RQM118" s="853"/>
      <c r="RQN118" s="964"/>
      <c r="RQO118" s="845"/>
      <c r="RQP118" s="853"/>
      <c r="RQQ118" s="853"/>
      <c r="RQR118" s="964"/>
      <c r="RQS118" s="845"/>
      <c r="RQT118" s="853"/>
      <c r="RQU118" s="853"/>
      <c r="RQV118" s="964"/>
      <c r="RQW118" s="845"/>
      <c r="RQX118" s="853"/>
      <c r="RQY118" s="853"/>
      <c r="RQZ118" s="964"/>
      <c r="RRA118" s="845"/>
      <c r="RRB118" s="853"/>
      <c r="RRC118" s="853"/>
      <c r="RRD118" s="964"/>
      <c r="RRE118" s="845"/>
      <c r="RRF118" s="853"/>
      <c r="RRG118" s="853"/>
      <c r="RRH118" s="964"/>
      <c r="RRI118" s="845"/>
      <c r="RRJ118" s="853"/>
      <c r="RRK118" s="853"/>
      <c r="RRL118" s="964"/>
      <c r="RRM118" s="845"/>
      <c r="RRN118" s="853"/>
      <c r="RRO118" s="853"/>
      <c r="RRP118" s="964"/>
      <c r="RRQ118" s="845"/>
      <c r="RRR118" s="853"/>
      <c r="RRS118" s="853"/>
      <c r="RRT118" s="964"/>
      <c r="RRU118" s="845"/>
      <c r="RRV118" s="853"/>
      <c r="RRW118" s="853"/>
      <c r="RRX118" s="964"/>
      <c r="RRY118" s="845"/>
      <c r="RRZ118" s="853"/>
      <c r="RSA118" s="853"/>
      <c r="RSB118" s="964"/>
      <c r="RSC118" s="845"/>
      <c r="RSD118" s="853"/>
      <c r="RSE118" s="853"/>
      <c r="RSF118" s="964"/>
      <c r="RSG118" s="845"/>
      <c r="RSH118" s="853"/>
      <c r="RSI118" s="853"/>
      <c r="RSJ118" s="964"/>
      <c r="RSK118" s="845"/>
      <c r="RSL118" s="853"/>
      <c r="RSM118" s="853"/>
      <c r="RSN118" s="964"/>
      <c r="RSO118" s="845"/>
      <c r="RSP118" s="853"/>
      <c r="RSQ118" s="853"/>
      <c r="RSR118" s="964"/>
      <c r="RSS118" s="845"/>
      <c r="RST118" s="853"/>
      <c r="RSU118" s="853"/>
      <c r="RSV118" s="964"/>
      <c r="RSW118" s="845"/>
      <c r="RSX118" s="853"/>
      <c r="RSY118" s="853"/>
      <c r="RSZ118" s="964"/>
      <c r="RTA118" s="845"/>
      <c r="RTB118" s="853"/>
      <c r="RTC118" s="853"/>
      <c r="RTD118" s="964"/>
      <c r="RTE118" s="845"/>
      <c r="RTF118" s="853"/>
      <c r="RTG118" s="853"/>
      <c r="RTH118" s="964"/>
      <c r="RTI118" s="845"/>
      <c r="RTJ118" s="853"/>
      <c r="RTK118" s="853"/>
      <c r="RTL118" s="964"/>
      <c r="RTM118" s="845"/>
      <c r="RTN118" s="853"/>
      <c r="RTO118" s="853"/>
      <c r="RTP118" s="964"/>
      <c r="RTQ118" s="845"/>
      <c r="RTR118" s="853"/>
      <c r="RTS118" s="853"/>
      <c r="RTT118" s="964"/>
      <c r="RTU118" s="845"/>
      <c r="RTV118" s="853"/>
      <c r="RTW118" s="853"/>
      <c r="RTX118" s="964"/>
      <c r="RTY118" s="845"/>
      <c r="RTZ118" s="853"/>
      <c r="RUA118" s="853"/>
      <c r="RUB118" s="964"/>
      <c r="RUC118" s="845"/>
      <c r="RUD118" s="853"/>
      <c r="RUE118" s="853"/>
      <c r="RUF118" s="964"/>
      <c r="RUG118" s="845"/>
      <c r="RUH118" s="853"/>
      <c r="RUI118" s="853"/>
      <c r="RUJ118" s="964"/>
      <c r="RUK118" s="845"/>
      <c r="RUL118" s="853"/>
      <c r="RUM118" s="853"/>
      <c r="RUN118" s="964"/>
      <c r="RUO118" s="845"/>
      <c r="RUP118" s="853"/>
      <c r="RUQ118" s="853"/>
      <c r="RUR118" s="964"/>
      <c r="RUS118" s="845"/>
      <c r="RUT118" s="853"/>
      <c r="RUU118" s="853"/>
      <c r="RUV118" s="964"/>
      <c r="RUW118" s="845"/>
      <c r="RUX118" s="853"/>
      <c r="RUY118" s="853"/>
      <c r="RUZ118" s="964"/>
      <c r="RVA118" s="845"/>
      <c r="RVB118" s="853"/>
      <c r="RVC118" s="853"/>
      <c r="RVD118" s="964"/>
      <c r="RVE118" s="845"/>
      <c r="RVF118" s="853"/>
      <c r="RVG118" s="853"/>
      <c r="RVH118" s="964"/>
      <c r="RVI118" s="845"/>
      <c r="RVJ118" s="853"/>
      <c r="RVK118" s="853"/>
      <c r="RVL118" s="964"/>
      <c r="RVM118" s="845"/>
      <c r="RVN118" s="853"/>
      <c r="RVO118" s="853"/>
      <c r="RVP118" s="964"/>
      <c r="RVQ118" s="845"/>
      <c r="RVR118" s="853"/>
      <c r="RVS118" s="853"/>
      <c r="RVT118" s="964"/>
      <c r="RVU118" s="845"/>
      <c r="RVV118" s="853"/>
      <c r="RVW118" s="853"/>
      <c r="RVX118" s="964"/>
      <c r="RVY118" s="845"/>
      <c r="RVZ118" s="853"/>
      <c r="RWA118" s="853"/>
      <c r="RWB118" s="964"/>
      <c r="RWC118" s="845"/>
      <c r="RWD118" s="853"/>
      <c r="RWE118" s="853"/>
      <c r="RWF118" s="964"/>
      <c r="RWG118" s="845"/>
      <c r="RWH118" s="853"/>
      <c r="RWI118" s="853"/>
      <c r="RWJ118" s="964"/>
      <c r="RWK118" s="845"/>
      <c r="RWL118" s="853"/>
      <c r="RWM118" s="853"/>
      <c r="RWN118" s="964"/>
      <c r="RWO118" s="845"/>
      <c r="RWP118" s="853"/>
      <c r="RWQ118" s="853"/>
      <c r="RWR118" s="964"/>
      <c r="RWS118" s="845"/>
      <c r="RWT118" s="853"/>
      <c r="RWU118" s="853"/>
      <c r="RWV118" s="964"/>
      <c r="RWW118" s="845"/>
      <c r="RWX118" s="853"/>
      <c r="RWY118" s="853"/>
      <c r="RWZ118" s="964"/>
      <c r="RXA118" s="845"/>
      <c r="RXB118" s="853"/>
      <c r="RXC118" s="853"/>
      <c r="RXD118" s="964"/>
      <c r="RXE118" s="845"/>
      <c r="RXF118" s="853"/>
      <c r="RXG118" s="853"/>
      <c r="RXH118" s="964"/>
      <c r="RXI118" s="845"/>
      <c r="RXJ118" s="853"/>
      <c r="RXK118" s="853"/>
      <c r="RXL118" s="964"/>
      <c r="RXM118" s="845"/>
      <c r="RXN118" s="853"/>
      <c r="RXO118" s="853"/>
      <c r="RXP118" s="964"/>
      <c r="RXQ118" s="845"/>
      <c r="RXR118" s="853"/>
      <c r="RXS118" s="853"/>
      <c r="RXT118" s="964"/>
      <c r="RXU118" s="845"/>
      <c r="RXV118" s="853"/>
      <c r="RXW118" s="853"/>
      <c r="RXX118" s="964"/>
      <c r="RXY118" s="845"/>
      <c r="RXZ118" s="853"/>
      <c r="RYA118" s="853"/>
      <c r="RYB118" s="964"/>
      <c r="RYC118" s="845"/>
      <c r="RYD118" s="853"/>
      <c r="RYE118" s="853"/>
      <c r="RYF118" s="964"/>
      <c r="RYG118" s="845"/>
      <c r="RYH118" s="853"/>
      <c r="RYI118" s="853"/>
      <c r="RYJ118" s="964"/>
      <c r="RYK118" s="845"/>
      <c r="RYL118" s="853"/>
      <c r="RYM118" s="853"/>
      <c r="RYN118" s="964"/>
      <c r="RYO118" s="845"/>
      <c r="RYP118" s="853"/>
      <c r="RYQ118" s="853"/>
      <c r="RYR118" s="964"/>
      <c r="RYS118" s="845"/>
      <c r="RYT118" s="853"/>
      <c r="RYU118" s="853"/>
      <c r="RYV118" s="964"/>
      <c r="RYW118" s="845"/>
      <c r="RYX118" s="853"/>
      <c r="RYY118" s="853"/>
      <c r="RYZ118" s="964"/>
      <c r="RZA118" s="845"/>
      <c r="RZB118" s="853"/>
      <c r="RZC118" s="853"/>
      <c r="RZD118" s="964"/>
      <c r="RZE118" s="845"/>
      <c r="RZF118" s="853"/>
      <c r="RZG118" s="853"/>
      <c r="RZH118" s="964"/>
      <c r="RZI118" s="845"/>
      <c r="RZJ118" s="853"/>
      <c r="RZK118" s="853"/>
      <c r="RZL118" s="964"/>
      <c r="RZM118" s="845"/>
      <c r="RZN118" s="853"/>
      <c r="RZO118" s="853"/>
      <c r="RZP118" s="964"/>
      <c r="RZQ118" s="845"/>
      <c r="RZR118" s="853"/>
      <c r="RZS118" s="853"/>
      <c r="RZT118" s="964"/>
      <c r="RZU118" s="845"/>
      <c r="RZV118" s="853"/>
      <c r="RZW118" s="853"/>
      <c r="RZX118" s="964"/>
      <c r="RZY118" s="845"/>
      <c r="RZZ118" s="853"/>
      <c r="SAA118" s="853"/>
      <c r="SAB118" s="964"/>
      <c r="SAC118" s="845"/>
      <c r="SAD118" s="853"/>
      <c r="SAE118" s="853"/>
      <c r="SAF118" s="964"/>
      <c r="SAG118" s="845"/>
      <c r="SAH118" s="853"/>
      <c r="SAI118" s="853"/>
      <c r="SAJ118" s="964"/>
      <c r="SAK118" s="845"/>
      <c r="SAL118" s="853"/>
      <c r="SAM118" s="853"/>
      <c r="SAN118" s="964"/>
      <c r="SAO118" s="845"/>
      <c r="SAP118" s="853"/>
      <c r="SAQ118" s="853"/>
      <c r="SAR118" s="964"/>
      <c r="SAS118" s="845"/>
      <c r="SAT118" s="853"/>
      <c r="SAU118" s="853"/>
      <c r="SAV118" s="964"/>
      <c r="SAW118" s="845"/>
      <c r="SAX118" s="853"/>
      <c r="SAY118" s="853"/>
      <c r="SAZ118" s="964"/>
      <c r="SBA118" s="845"/>
      <c r="SBB118" s="853"/>
      <c r="SBC118" s="853"/>
      <c r="SBD118" s="964"/>
      <c r="SBE118" s="845"/>
      <c r="SBF118" s="853"/>
      <c r="SBG118" s="853"/>
      <c r="SBH118" s="964"/>
      <c r="SBI118" s="845"/>
      <c r="SBJ118" s="853"/>
      <c r="SBK118" s="853"/>
      <c r="SBL118" s="964"/>
      <c r="SBM118" s="845"/>
      <c r="SBN118" s="853"/>
      <c r="SBO118" s="853"/>
      <c r="SBP118" s="964"/>
      <c r="SBQ118" s="845"/>
      <c r="SBR118" s="853"/>
      <c r="SBS118" s="853"/>
      <c r="SBT118" s="964"/>
      <c r="SBU118" s="845"/>
      <c r="SBV118" s="853"/>
      <c r="SBW118" s="853"/>
      <c r="SBX118" s="964"/>
      <c r="SBY118" s="845"/>
      <c r="SBZ118" s="853"/>
      <c r="SCA118" s="853"/>
      <c r="SCB118" s="964"/>
      <c r="SCC118" s="845"/>
      <c r="SCD118" s="853"/>
      <c r="SCE118" s="853"/>
      <c r="SCF118" s="964"/>
      <c r="SCG118" s="845"/>
      <c r="SCH118" s="853"/>
      <c r="SCI118" s="853"/>
      <c r="SCJ118" s="964"/>
      <c r="SCK118" s="845"/>
      <c r="SCL118" s="853"/>
      <c r="SCM118" s="853"/>
      <c r="SCN118" s="964"/>
      <c r="SCO118" s="845"/>
      <c r="SCP118" s="853"/>
      <c r="SCQ118" s="853"/>
      <c r="SCR118" s="964"/>
      <c r="SCS118" s="845"/>
      <c r="SCT118" s="853"/>
      <c r="SCU118" s="853"/>
      <c r="SCV118" s="964"/>
      <c r="SCW118" s="845"/>
      <c r="SCX118" s="853"/>
      <c r="SCY118" s="853"/>
      <c r="SCZ118" s="964"/>
      <c r="SDA118" s="845"/>
      <c r="SDB118" s="853"/>
      <c r="SDC118" s="853"/>
      <c r="SDD118" s="964"/>
      <c r="SDE118" s="845"/>
      <c r="SDF118" s="853"/>
      <c r="SDG118" s="853"/>
      <c r="SDH118" s="964"/>
      <c r="SDI118" s="845"/>
      <c r="SDJ118" s="853"/>
      <c r="SDK118" s="853"/>
      <c r="SDL118" s="964"/>
      <c r="SDM118" s="845"/>
      <c r="SDN118" s="853"/>
      <c r="SDO118" s="853"/>
      <c r="SDP118" s="964"/>
      <c r="SDQ118" s="845"/>
      <c r="SDR118" s="853"/>
      <c r="SDS118" s="853"/>
      <c r="SDT118" s="964"/>
      <c r="SDU118" s="845"/>
      <c r="SDV118" s="853"/>
      <c r="SDW118" s="853"/>
      <c r="SDX118" s="964"/>
      <c r="SDY118" s="845"/>
      <c r="SDZ118" s="853"/>
      <c r="SEA118" s="853"/>
      <c r="SEB118" s="964"/>
      <c r="SEC118" s="845"/>
      <c r="SED118" s="853"/>
      <c r="SEE118" s="853"/>
      <c r="SEF118" s="964"/>
      <c r="SEG118" s="845"/>
      <c r="SEH118" s="853"/>
      <c r="SEI118" s="853"/>
      <c r="SEJ118" s="964"/>
      <c r="SEK118" s="845"/>
      <c r="SEL118" s="853"/>
      <c r="SEM118" s="853"/>
      <c r="SEN118" s="964"/>
      <c r="SEO118" s="845"/>
      <c r="SEP118" s="853"/>
      <c r="SEQ118" s="853"/>
      <c r="SER118" s="964"/>
      <c r="SES118" s="845"/>
      <c r="SET118" s="853"/>
      <c r="SEU118" s="853"/>
      <c r="SEV118" s="964"/>
      <c r="SEW118" s="845"/>
      <c r="SEX118" s="853"/>
      <c r="SEY118" s="853"/>
      <c r="SEZ118" s="964"/>
      <c r="SFA118" s="845"/>
      <c r="SFB118" s="853"/>
      <c r="SFC118" s="853"/>
      <c r="SFD118" s="964"/>
      <c r="SFE118" s="845"/>
      <c r="SFF118" s="853"/>
      <c r="SFG118" s="853"/>
      <c r="SFH118" s="964"/>
      <c r="SFI118" s="845"/>
      <c r="SFJ118" s="853"/>
      <c r="SFK118" s="853"/>
      <c r="SFL118" s="964"/>
      <c r="SFM118" s="845"/>
      <c r="SFN118" s="853"/>
      <c r="SFO118" s="853"/>
      <c r="SFP118" s="964"/>
      <c r="SFQ118" s="845"/>
      <c r="SFR118" s="853"/>
      <c r="SFS118" s="853"/>
      <c r="SFT118" s="964"/>
      <c r="SFU118" s="845"/>
      <c r="SFV118" s="853"/>
      <c r="SFW118" s="853"/>
      <c r="SFX118" s="964"/>
      <c r="SFY118" s="845"/>
      <c r="SFZ118" s="853"/>
      <c r="SGA118" s="853"/>
      <c r="SGB118" s="964"/>
      <c r="SGC118" s="845"/>
      <c r="SGD118" s="853"/>
      <c r="SGE118" s="853"/>
      <c r="SGF118" s="964"/>
      <c r="SGG118" s="845"/>
      <c r="SGH118" s="853"/>
      <c r="SGI118" s="853"/>
      <c r="SGJ118" s="964"/>
      <c r="SGK118" s="845"/>
      <c r="SGL118" s="853"/>
      <c r="SGM118" s="853"/>
      <c r="SGN118" s="964"/>
      <c r="SGO118" s="845"/>
      <c r="SGP118" s="853"/>
      <c r="SGQ118" s="853"/>
      <c r="SGR118" s="964"/>
      <c r="SGS118" s="845"/>
      <c r="SGT118" s="853"/>
      <c r="SGU118" s="853"/>
      <c r="SGV118" s="964"/>
      <c r="SGW118" s="845"/>
      <c r="SGX118" s="853"/>
      <c r="SGY118" s="853"/>
      <c r="SGZ118" s="964"/>
      <c r="SHA118" s="845"/>
      <c r="SHB118" s="853"/>
      <c r="SHC118" s="853"/>
      <c r="SHD118" s="964"/>
      <c r="SHE118" s="845"/>
      <c r="SHF118" s="853"/>
      <c r="SHG118" s="853"/>
      <c r="SHH118" s="964"/>
      <c r="SHI118" s="845"/>
      <c r="SHJ118" s="853"/>
      <c r="SHK118" s="853"/>
      <c r="SHL118" s="964"/>
      <c r="SHM118" s="845"/>
      <c r="SHN118" s="853"/>
      <c r="SHO118" s="853"/>
      <c r="SHP118" s="964"/>
      <c r="SHQ118" s="845"/>
      <c r="SHR118" s="853"/>
      <c r="SHS118" s="853"/>
      <c r="SHT118" s="964"/>
      <c r="SHU118" s="845"/>
      <c r="SHV118" s="853"/>
      <c r="SHW118" s="853"/>
      <c r="SHX118" s="964"/>
      <c r="SHY118" s="845"/>
      <c r="SHZ118" s="853"/>
      <c r="SIA118" s="853"/>
      <c r="SIB118" s="964"/>
      <c r="SIC118" s="845"/>
      <c r="SID118" s="853"/>
      <c r="SIE118" s="853"/>
      <c r="SIF118" s="964"/>
      <c r="SIG118" s="845"/>
      <c r="SIH118" s="853"/>
      <c r="SII118" s="853"/>
      <c r="SIJ118" s="964"/>
      <c r="SIK118" s="845"/>
      <c r="SIL118" s="853"/>
      <c r="SIM118" s="853"/>
      <c r="SIN118" s="964"/>
      <c r="SIO118" s="845"/>
      <c r="SIP118" s="853"/>
      <c r="SIQ118" s="853"/>
      <c r="SIR118" s="964"/>
      <c r="SIS118" s="845"/>
      <c r="SIT118" s="853"/>
      <c r="SIU118" s="853"/>
      <c r="SIV118" s="964"/>
      <c r="SIW118" s="845"/>
      <c r="SIX118" s="853"/>
      <c r="SIY118" s="853"/>
      <c r="SIZ118" s="964"/>
      <c r="SJA118" s="845"/>
      <c r="SJB118" s="853"/>
      <c r="SJC118" s="853"/>
      <c r="SJD118" s="964"/>
      <c r="SJE118" s="845"/>
      <c r="SJF118" s="853"/>
      <c r="SJG118" s="853"/>
      <c r="SJH118" s="964"/>
      <c r="SJI118" s="845"/>
      <c r="SJJ118" s="853"/>
      <c r="SJK118" s="853"/>
      <c r="SJL118" s="964"/>
      <c r="SJM118" s="845"/>
      <c r="SJN118" s="853"/>
      <c r="SJO118" s="853"/>
      <c r="SJP118" s="964"/>
      <c r="SJQ118" s="845"/>
      <c r="SJR118" s="853"/>
      <c r="SJS118" s="853"/>
      <c r="SJT118" s="964"/>
      <c r="SJU118" s="845"/>
      <c r="SJV118" s="853"/>
      <c r="SJW118" s="853"/>
      <c r="SJX118" s="964"/>
      <c r="SJY118" s="845"/>
      <c r="SJZ118" s="853"/>
      <c r="SKA118" s="853"/>
      <c r="SKB118" s="964"/>
      <c r="SKC118" s="845"/>
      <c r="SKD118" s="853"/>
      <c r="SKE118" s="853"/>
      <c r="SKF118" s="964"/>
      <c r="SKG118" s="845"/>
      <c r="SKH118" s="853"/>
      <c r="SKI118" s="853"/>
      <c r="SKJ118" s="964"/>
      <c r="SKK118" s="845"/>
      <c r="SKL118" s="853"/>
      <c r="SKM118" s="853"/>
      <c r="SKN118" s="964"/>
      <c r="SKO118" s="845"/>
      <c r="SKP118" s="853"/>
      <c r="SKQ118" s="853"/>
      <c r="SKR118" s="964"/>
      <c r="SKS118" s="845"/>
      <c r="SKT118" s="853"/>
      <c r="SKU118" s="853"/>
      <c r="SKV118" s="964"/>
      <c r="SKW118" s="845"/>
      <c r="SKX118" s="853"/>
      <c r="SKY118" s="853"/>
      <c r="SKZ118" s="964"/>
      <c r="SLA118" s="845"/>
      <c r="SLB118" s="853"/>
      <c r="SLC118" s="853"/>
      <c r="SLD118" s="964"/>
      <c r="SLE118" s="845"/>
      <c r="SLF118" s="853"/>
      <c r="SLG118" s="853"/>
      <c r="SLH118" s="964"/>
      <c r="SLI118" s="845"/>
      <c r="SLJ118" s="853"/>
      <c r="SLK118" s="853"/>
      <c r="SLL118" s="964"/>
      <c r="SLM118" s="845"/>
      <c r="SLN118" s="853"/>
      <c r="SLO118" s="853"/>
      <c r="SLP118" s="964"/>
      <c r="SLQ118" s="845"/>
      <c r="SLR118" s="853"/>
      <c r="SLS118" s="853"/>
      <c r="SLT118" s="964"/>
      <c r="SLU118" s="845"/>
      <c r="SLV118" s="853"/>
      <c r="SLW118" s="853"/>
      <c r="SLX118" s="964"/>
      <c r="SLY118" s="845"/>
      <c r="SLZ118" s="853"/>
      <c r="SMA118" s="853"/>
      <c r="SMB118" s="964"/>
      <c r="SMC118" s="845"/>
      <c r="SMD118" s="853"/>
      <c r="SME118" s="853"/>
      <c r="SMF118" s="964"/>
      <c r="SMG118" s="845"/>
      <c r="SMH118" s="853"/>
      <c r="SMI118" s="853"/>
      <c r="SMJ118" s="964"/>
      <c r="SMK118" s="845"/>
      <c r="SML118" s="853"/>
      <c r="SMM118" s="853"/>
      <c r="SMN118" s="964"/>
      <c r="SMO118" s="845"/>
      <c r="SMP118" s="853"/>
      <c r="SMQ118" s="853"/>
      <c r="SMR118" s="964"/>
      <c r="SMS118" s="845"/>
      <c r="SMT118" s="853"/>
      <c r="SMU118" s="853"/>
      <c r="SMV118" s="964"/>
      <c r="SMW118" s="845"/>
      <c r="SMX118" s="853"/>
      <c r="SMY118" s="853"/>
      <c r="SMZ118" s="964"/>
      <c r="SNA118" s="845"/>
      <c r="SNB118" s="853"/>
      <c r="SNC118" s="853"/>
      <c r="SND118" s="964"/>
      <c r="SNE118" s="845"/>
      <c r="SNF118" s="853"/>
      <c r="SNG118" s="853"/>
      <c r="SNH118" s="964"/>
      <c r="SNI118" s="845"/>
      <c r="SNJ118" s="853"/>
      <c r="SNK118" s="853"/>
      <c r="SNL118" s="964"/>
      <c r="SNM118" s="845"/>
      <c r="SNN118" s="853"/>
      <c r="SNO118" s="853"/>
      <c r="SNP118" s="964"/>
      <c r="SNQ118" s="845"/>
      <c r="SNR118" s="853"/>
      <c r="SNS118" s="853"/>
      <c r="SNT118" s="964"/>
      <c r="SNU118" s="845"/>
      <c r="SNV118" s="853"/>
      <c r="SNW118" s="853"/>
      <c r="SNX118" s="964"/>
      <c r="SNY118" s="845"/>
      <c r="SNZ118" s="853"/>
      <c r="SOA118" s="853"/>
      <c r="SOB118" s="964"/>
      <c r="SOC118" s="845"/>
      <c r="SOD118" s="853"/>
      <c r="SOE118" s="853"/>
      <c r="SOF118" s="964"/>
      <c r="SOG118" s="845"/>
      <c r="SOH118" s="853"/>
      <c r="SOI118" s="853"/>
      <c r="SOJ118" s="964"/>
      <c r="SOK118" s="845"/>
      <c r="SOL118" s="853"/>
      <c r="SOM118" s="853"/>
      <c r="SON118" s="964"/>
      <c r="SOO118" s="845"/>
      <c r="SOP118" s="853"/>
      <c r="SOQ118" s="853"/>
      <c r="SOR118" s="964"/>
      <c r="SOS118" s="845"/>
      <c r="SOT118" s="853"/>
      <c r="SOU118" s="853"/>
      <c r="SOV118" s="964"/>
      <c r="SOW118" s="845"/>
      <c r="SOX118" s="853"/>
      <c r="SOY118" s="853"/>
      <c r="SOZ118" s="964"/>
      <c r="SPA118" s="845"/>
      <c r="SPB118" s="853"/>
      <c r="SPC118" s="853"/>
      <c r="SPD118" s="964"/>
      <c r="SPE118" s="845"/>
      <c r="SPF118" s="853"/>
      <c r="SPG118" s="853"/>
      <c r="SPH118" s="964"/>
      <c r="SPI118" s="845"/>
      <c r="SPJ118" s="853"/>
      <c r="SPK118" s="853"/>
      <c r="SPL118" s="964"/>
      <c r="SPM118" s="845"/>
      <c r="SPN118" s="853"/>
      <c r="SPO118" s="853"/>
      <c r="SPP118" s="964"/>
      <c r="SPQ118" s="845"/>
      <c r="SPR118" s="853"/>
      <c r="SPS118" s="853"/>
      <c r="SPT118" s="964"/>
      <c r="SPU118" s="845"/>
      <c r="SPV118" s="853"/>
      <c r="SPW118" s="853"/>
      <c r="SPX118" s="964"/>
      <c r="SPY118" s="845"/>
      <c r="SPZ118" s="853"/>
      <c r="SQA118" s="853"/>
      <c r="SQB118" s="964"/>
      <c r="SQC118" s="845"/>
      <c r="SQD118" s="853"/>
      <c r="SQE118" s="853"/>
      <c r="SQF118" s="964"/>
      <c r="SQG118" s="845"/>
      <c r="SQH118" s="853"/>
      <c r="SQI118" s="853"/>
      <c r="SQJ118" s="964"/>
      <c r="SQK118" s="845"/>
      <c r="SQL118" s="853"/>
      <c r="SQM118" s="853"/>
      <c r="SQN118" s="964"/>
      <c r="SQO118" s="845"/>
      <c r="SQP118" s="853"/>
      <c r="SQQ118" s="853"/>
      <c r="SQR118" s="964"/>
      <c r="SQS118" s="845"/>
      <c r="SQT118" s="853"/>
      <c r="SQU118" s="853"/>
      <c r="SQV118" s="964"/>
      <c r="SQW118" s="845"/>
      <c r="SQX118" s="853"/>
      <c r="SQY118" s="853"/>
      <c r="SQZ118" s="964"/>
      <c r="SRA118" s="845"/>
      <c r="SRB118" s="853"/>
      <c r="SRC118" s="853"/>
      <c r="SRD118" s="964"/>
      <c r="SRE118" s="845"/>
      <c r="SRF118" s="853"/>
      <c r="SRG118" s="853"/>
      <c r="SRH118" s="964"/>
      <c r="SRI118" s="845"/>
      <c r="SRJ118" s="853"/>
      <c r="SRK118" s="853"/>
      <c r="SRL118" s="964"/>
      <c r="SRM118" s="845"/>
      <c r="SRN118" s="853"/>
      <c r="SRO118" s="853"/>
      <c r="SRP118" s="964"/>
      <c r="SRQ118" s="845"/>
      <c r="SRR118" s="853"/>
      <c r="SRS118" s="853"/>
      <c r="SRT118" s="964"/>
      <c r="SRU118" s="845"/>
      <c r="SRV118" s="853"/>
      <c r="SRW118" s="853"/>
      <c r="SRX118" s="964"/>
      <c r="SRY118" s="845"/>
      <c r="SRZ118" s="853"/>
      <c r="SSA118" s="853"/>
      <c r="SSB118" s="964"/>
      <c r="SSC118" s="845"/>
      <c r="SSD118" s="853"/>
      <c r="SSE118" s="853"/>
      <c r="SSF118" s="964"/>
      <c r="SSG118" s="845"/>
      <c r="SSH118" s="853"/>
      <c r="SSI118" s="853"/>
      <c r="SSJ118" s="964"/>
      <c r="SSK118" s="845"/>
      <c r="SSL118" s="853"/>
      <c r="SSM118" s="853"/>
      <c r="SSN118" s="964"/>
      <c r="SSO118" s="845"/>
      <c r="SSP118" s="853"/>
      <c r="SSQ118" s="853"/>
      <c r="SSR118" s="964"/>
      <c r="SSS118" s="845"/>
      <c r="SST118" s="853"/>
      <c r="SSU118" s="853"/>
      <c r="SSV118" s="964"/>
      <c r="SSW118" s="845"/>
      <c r="SSX118" s="853"/>
      <c r="SSY118" s="853"/>
      <c r="SSZ118" s="964"/>
      <c r="STA118" s="845"/>
      <c r="STB118" s="853"/>
      <c r="STC118" s="853"/>
      <c r="STD118" s="964"/>
      <c r="STE118" s="845"/>
      <c r="STF118" s="853"/>
      <c r="STG118" s="853"/>
      <c r="STH118" s="964"/>
      <c r="STI118" s="845"/>
      <c r="STJ118" s="853"/>
      <c r="STK118" s="853"/>
      <c r="STL118" s="964"/>
      <c r="STM118" s="845"/>
      <c r="STN118" s="853"/>
      <c r="STO118" s="853"/>
      <c r="STP118" s="964"/>
      <c r="STQ118" s="845"/>
      <c r="STR118" s="853"/>
      <c r="STS118" s="853"/>
      <c r="STT118" s="964"/>
      <c r="STU118" s="845"/>
      <c r="STV118" s="853"/>
      <c r="STW118" s="853"/>
      <c r="STX118" s="964"/>
      <c r="STY118" s="845"/>
      <c r="STZ118" s="853"/>
      <c r="SUA118" s="853"/>
      <c r="SUB118" s="964"/>
      <c r="SUC118" s="845"/>
      <c r="SUD118" s="853"/>
      <c r="SUE118" s="853"/>
      <c r="SUF118" s="964"/>
      <c r="SUG118" s="845"/>
      <c r="SUH118" s="853"/>
      <c r="SUI118" s="853"/>
      <c r="SUJ118" s="964"/>
      <c r="SUK118" s="845"/>
      <c r="SUL118" s="853"/>
      <c r="SUM118" s="853"/>
      <c r="SUN118" s="964"/>
      <c r="SUO118" s="845"/>
      <c r="SUP118" s="853"/>
      <c r="SUQ118" s="853"/>
      <c r="SUR118" s="964"/>
      <c r="SUS118" s="845"/>
      <c r="SUT118" s="853"/>
      <c r="SUU118" s="853"/>
      <c r="SUV118" s="964"/>
      <c r="SUW118" s="845"/>
      <c r="SUX118" s="853"/>
      <c r="SUY118" s="853"/>
      <c r="SUZ118" s="964"/>
      <c r="SVA118" s="845"/>
      <c r="SVB118" s="853"/>
      <c r="SVC118" s="853"/>
      <c r="SVD118" s="964"/>
      <c r="SVE118" s="845"/>
      <c r="SVF118" s="853"/>
      <c r="SVG118" s="853"/>
      <c r="SVH118" s="964"/>
      <c r="SVI118" s="845"/>
      <c r="SVJ118" s="853"/>
      <c r="SVK118" s="853"/>
      <c r="SVL118" s="964"/>
      <c r="SVM118" s="845"/>
      <c r="SVN118" s="853"/>
      <c r="SVO118" s="853"/>
      <c r="SVP118" s="964"/>
      <c r="SVQ118" s="845"/>
      <c r="SVR118" s="853"/>
      <c r="SVS118" s="853"/>
      <c r="SVT118" s="964"/>
      <c r="SVU118" s="845"/>
      <c r="SVV118" s="853"/>
      <c r="SVW118" s="853"/>
      <c r="SVX118" s="964"/>
      <c r="SVY118" s="845"/>
      <c r="SVZ118" s="853"/>
      <c r="SWA118" s="853"/>
      <c r="SWB118" s="964"/>
      <c r="SWC118" s="845"/>
      <c r="SWD118" s="853"/>
      <c r="SWE118" s="853"/>
      <c r="SWF118" s="964"/>
      <c r="SWG118" s="845"/>
      <c r="SWH118" s="853"/>
      <c r="SWI118" s="853"/>
      <c r="SWJ118" s="964"/>
      <c r="SWK118" s="845"/>
      <c r="SWL118" s="853"/>
      <c r="SWM118" s="853"/>
      <c r="SWN118" s="964"/>
      <c r="SWO118" s="845"/>
      <c r="SWP118" s="853"/>
      <c r="SWQ118" s="853"/>
      <c r="SWR118" s="964"/>
      <c r="SWS118" s="845"/>
      <c r="SWT118" s="853"/>
      <c r="SWU118" s="853"/>
      <c r="SWV118" s="964"/>
      <c r="SWW118" s="845"/>
      <c r="SWX118" s="853"/>
      <c r="SWY118" s="853"/>
      <c r="SWZ118" s="964"/>
      <c r="SXA118" s="845"/>
      <c r="SXB118" s="853"/>
      <c r="SXC118" s="853"/>
      <c r="SXD118" s="964"/>
      <c r="SXE118" s="845"/>
      <c r="SXF118" s="853"/>
      <c r="SXG118" s="853"/>
      <c r="SXH118" s="964"/>
      <c r="SXI118" s="845"/>
      <c r="SXJ118" s="853"/>
      <c r="SXK118" s="853"/>
      <c r="SXL118" s="964"/>
      <c r="SXM118" s="845"/>
      <c r="SXN118" s="853"/>
      <c r="SXO118" s="853"/>
      <c r="SXP118" s="964"/>
      <c r="SXQ118" s="845"/>
      <c r="SXR118" s="853"/>
      <c r="SXS118" s="853"/>
      <c r="SXT118" s="964"/>
      <c r="SXU118" s="845"/>
      <c r="SXV118" s="853"/>
      <c r="SXW118" s="853"/>
      <c r="SXX118" s="964"/>
      <c r="SXY118" s="845"/>
      <c r="SXZ118" s="853"/>
      <c r="SYA118" s="853"/>
      <c r="SYB118" s="964"/>
      <c r="SYC118" s="845"/>
      <c r="SYD118" s="853"/>
      <c r="SYE118" s="853"/>
      <c r="SYF118" s="964"/>
      <c r="SYG118" s="845"/>
      <c r="SYH118" s="853"/>
      <c r="SYI118" s="853"/>
      <c r="SYJ118" s="964"/>
      <c r="SYK118" s="845"/>
      <c r="SYL118" s="853"/>
      <c r="SYM118" s="853"/>
      <c r="SYN118" s="964"/>
      <c r="SYO118" s="845"/>
      <c r="SYP118" s="853"/>
      <c r="SYQ118" s="853"/>
      <c r="SYR118" s="964"/>
      <c r="SYS118" s="845"/>
      <c r="SYT118" s="853"/>
      <c r="SYU118" s="853"/>
      <c r="SYV118" s="964"/>
      <c r="SYW118" s="845"/>
      <c r="SYX118" s="853"/>
      <c r="SYY118" s="853"/>
      <c r="SYZ118" s="964"/>
      <c r="SZA118" s="845"/>
      <c r="SZB118" s="853"/>
      <c r="SZC118" s="853"/>
      <c r="SZD118" s="964"/>
      <c r="SZE118" s="845"/>
      <c r="SZF118" s="853"/>
      <c r="SZG118" s="853"/>
      <c r="SZH118" s="964"/>
      <c r="SZI118" s="845"/>
      <c r="SZJ118" s="853"/>
      <c r="SZK118" s="853"/>
      <c r="SZL118" s="964"/>
      <c r="SZM118" s="845"/>
      <c r="SZN118" s="853"/>
      <c r="SZO118" s="853"/>
      <c r="SZP118" s="964"/>
      <c r="SZQ118" s="845"/>
      <c r="SZR118" s="853"/>
      <c r="SZS118" s="853"/>
      <c r="SZT118" s="964"/>
      <c r="SZU118" s="845"/>
      <c r="SZV118" s="853"/>
      <c r="SZW118" s="853"/>
      <c r="SZX118" s="964"/>
      <c r="SZY118" s="845"/>
      <c r="SZZ118" s="853"/>
      <c r="TAA118" s="853"/>
      <c r="TAB118" s="964"/>
      <c r="TAC118" s="845"/>
      <c r="TAD118" s="853"/>
      <c r="TAE118" s="853"/>
      <c r="TAF118" s="964"/>
      <c r="TAG118" s="845"/>
      <c r="TAH118" s="853"/>
      <c r="TAI118" s="853"/>
      <c r="TAJ118" s="964"/>
      <c r="TAK118" s="845"/>
      <c r="TAL118" s="853"/>
      <c r="TAM118" s="853"/>
      <c r="TAN118" s="964"/>
      <c r="TAO118" s="845"/>
      <c r="TAP118" s="853"/>
      <c r="TAQ118" s="853"/>
      <c r="TAR118" s="964"/>
      <c r="TAS118" s="845"/>
      <c r="TAT118" s="853"/>
      <c r="TAU118" s="853"/>
      <c r="TAV118" s="964"/>
      <c r="TAW118" s="845"/>
      <c r="TAX118" s="853"/>
      <c r="TAY118" s="853"/>
      <c r="TAZ118" s="964"/>
      <c r="TBA118" s="845"/>
      <c r="TBB118" s="853"/>
      <c r="TBC118" s="853"/>
      <c r="TBD118" s="964"/>
      <c r="TBE118" s="845"/>
      <c r="TBF118" s="853"/>
      <c r="TBG118" s="853"/>
      <c r="TBH118" s="964"/>
      <c r="TBI118" s="845"/>
      <c r="TBJ118" s="853"/>
      <c r="TBK118" s="853"/>
      <c r="TBL118" s="964"/>
      <c r="TBM118" s="845"/>
      <c r="TBN118" s="853"/>
      <c r="TBO118" s="853"/>
      <c r="TBP118" s="964"/>
      <c r="TBQ118" s="845"/>
      <c r="TBR118" s="853"/>
      <c r="TBS118" s="853"/>
      <c r="TBT118" s="964"/>
      <c r="TBU118" s="845"/>
      <c r="TBV118" s="853"/>
      <c r="TBW118" s="853"/>
      <c r="TBX118" s="964"/>
      <c r="TBY118" s="845"/>
      <c r="TBZ118" s="853"/>
      <c r="TCA118" s="853"/>
      <c r="TCB118" s="964"/>
      <c r="TCC118" s="845"/>
      <c r="TCD118" s="853"/>
      <c r="TCE118" s="853"/>
      <c r="TCF118" s="964"/>
      <c r="TCG118" s="845"/>
      <c r="TCH118" s="853"/>
      <c r="TCI118" s="853"/>
      <c r="TCJ118" s="964"/>
      <c r="TCK118" s="845"/>
      <c r="TCL118" s="853"/>
      <c r="TCM118" s="853"/>
      <c r="TCN118" s="964"/>
      <c r="TCO118" s="845"/>
      <c r="TCP118" s="853"/>
      <c r="TCQ118" s="853"/>
      <c r="TCR118" s="964"/>
      <c r="TCS118" s="845"/>
      <c r="TCT118" s="853"/>
      <c r="TCU118" s="853"/>
      <c r="TCV118" s="964"/>
      <c r="TCW118" s="845"/>
      <c r="TCX118" s="853"/>
      <c r="TCY118" s="853"/>
      <c r="TCZ118" s="964"/>
      <c r="TDA118" s="845"/>
      <c r="TDB118" s="853"/>
      <c r="TDC118" s="853"/>
      <c r="TDD118" s="964"/>
      <c r="TDE118" s="845"/>
      <c r="TDF118" s="853"/>
      <c r="TDG118" s="853"/>
      <c r="TDH118" s="964"/>
      <c r="TDI118" s="845"/>
      <c r="TDJ118" s="853"/>
      <c r="TDK118" s="853"/>
      <c r="TDL118" s="964"/>
      <c r="TDM118" s="845"/>
      <c r="TDN118" s="853"/>
      <c r="TDO118" s="853"/>
      <c r="TDP118" s="964"/>
      <c r="TDQ118" s="845"/>
      <c r="TDR118" s="853"/>
      <c r="TDS118" s="853"/>
      <c r="TDT118" s="964"/>
      <c r="TDU118" s="845"/>
      <c r="TDV118" s="853"/>
      <c r="TDW118" s="853"/>
      <c r="TDX118" s="964"/>
      <c r="TDY118" s="845"/>
      <c r="TDZ118" s="853"/>
      <c r="TEA118" s="853"/>
      <c r="TEB118" s="964"/>
      <c r="TEC118" s="845"/>
      <c r="TED118" s="853"/>
      <c r="TEE118" s="853"/>
      <c r="TEF118" s="964"/>
      <c r="TEG118" s="845"/>
      <c r="TEH118" s="853"/>
      <c r="TEI118" s="853"/>
      <c r="TEJ118" s="964"/>
      <c r="TEK118" s="845"/>
      <c r="TEL118" s="853"/>
      <c r="TEM118" s="853"/>
      <c r="TEN118" s="964"/>
      <c r="TEO118" s="845"/>
      <c r="TEP118" s="853"/>
      <c r="TEQ118" s="853"/>
      <c r="TER118" s="964"/>
      <c r="TES118" s="845"/>
      <c r="TET118" s="853"/>
      <c r="TEU118" s="853"/>
      <c r="TEV118" s="964"/>
      <c r="TEW118" s="845"/>
      <c r="TEX118" s="853"/>
      <c r="TEY118" s="853"/>
      <c r="TEZ118" s="964"/>
      <c r="TFA118" s="845"/>
      <c r="TFB118" s="853"/>
      <c r="TFC118" s="853"/>
      <c r="TFD118" s="964"/>
      <c r="TFE118" s="845"/>
      <c r="TFF118" s="853"/>
      <c r="TFG118" s="853"/>
      <c r="TFH118" s="964"/>
      <c r="TFI118" s="845"/>
      <c r="TFJ118" s="853"/>
      <c r="TFK118" s="853"/>
      <c r="TFL118" s="964"/>
      <c r="TFM118" s="845"/>
      <c r="TFN118" s="853"/>
      <c r="TFO118" s="853"/>
      <c r="TFP118" s="964"/>
      <c r="TFQ118" s="845"/>
      <c r="TFR118" s="853"/>
      <c r="TFS118" s="853"/>
      <c r="TFT118" s="964"/>
      <c r="TFU118" s="845"/>
      <c r="TFV118" s="853"/>
      <c r="TFW118" s="853"/>
      <c r="TFX118" s="964"/>
      <c r="TFY118" s="845"/>
      <c r="TFZ118" s="853"/>
      <c r="TGA118" s="853"/>
      <c r="TGB118" s="964"/>
      <c r="TGC118" s="845"/>
      <c r="TGD118" s="853"/>
      <c r="TGE118" s="853"/>
      <c r="TGF118" s="964"/>
      <c r="TGG118" s="845"/>
      <c r="TGH118" s="853"/>
      <c r="TGI118" s="853"/>
      <c r="TGJ118" s="964"/>
      <c r="TGK118" s="845"/>
      <c r="TGL118" s="853"/>
      <c r="TGM118" s="853"/>
      <c r="TGN118" s="964"/>
      <c r="TGO118" s="845"/>
      <c r="TGP118" s="853"/>
      <c r="TGQ118" s="853"/>
      <c r="TGR118" s="964"/>
      <c r="TGS118" s="845"/>
      <c r="TGT118" s="853"/>
      <c r="TGU118" s="853"/>
      <c r="TGV118" s="964"/>
      <c r="TGW118" s="845"/>
      <c r="TGX118" s="853"/>
      <c r="TGY118" s="853"/>
      <c r="TGZ118" s="964"/>
      <c r="THA118" s="845"/>
      <c r="THB118" s="853"/>
      <c r="THC118" s="853"/>
      <c r="THD118" s="964"/>
      <c r="THE118" s="845"/>
      <c r="THF118" s="853"/>
      <c r="THG118" s="853"/>
      <c r="THH118" s="964"/>
      <c r="THI118" s="845"/>
      <c r="THJ118" s="853"/>
      <c r="THK118" s="853"/>
      <c r="THL118" s="964"/>
      <c r="THM118" s="845"/>
      <c r="THN118" s="853"/>
      <c r="THO118" s="853"/>
      <c r="THP118" s="964"/>
      <c r="THQ118" s="845"/>
      <c r="THR118" s="853"/>
      <c r="THS118" s="853"/>
      <c r="THT118" s="964"/>
      <c r="THU118" s="845"/>
      <c r="THV118" s="853"/>
      <c r="THW118" s="853"/>
      <c r="THX118" s="964"/>
      <c r="THY118" s="845"/>
      <c r="THZ118" s="853"/>
      <c r="TIA118" s="853"/>
      <c r="TIB118" s="964"/>
      <c r="TIC118" s="845"/>
      <c r="TID118" s="853"/>
      <c r="TIE118" s="853"/>
      <c r="TIF118" s="964"/>
      <c r="TIG118" s="845"/>
      <c r="TIH118" s="853"/>
      <c r="TII118" s="853"/>
      <c r="TIJ118" s="964"/>
      <c r="TIK118" s="845"/>
      <c r="TIL118" s="853"/>
      <c r="TIM118" s="853"/>
      <c r="TIN118" s="964"/>
      <c r="TIO118" s="845"/>
      <c r="TIP118" s="853"/>
      <c r="TIQ118" s="853"/>
      <c r="TIR118" s="964"/>
      <c r="TIS118" s="845"/>
      <c r="TIT118" s="853"/>
      <c r="TIU118" s="853"/>
      <c r="TIV118" s="964"/>
      <c r="TIW118" s="845"/>
      <c r="TIX118" s="853"/>
      <c r="TIY118" s="853"/>
      <c r="TIZ118" s="964"/>
      <c r="TJA118" s="845"/>
      <c r="TJB118" s="853"/>
      <c r="TJC118" s="853"/>
      <c r="TJD118" s="964"/>
      <c r="TJE118" s="845"/>
      <c r="TJF118" s="853"/>
      <c r="TJG118" s="853"/>
      <c r="TJH118" s="964"/>
      <c r="TJI118" s="845"/>
      <c r="TJJ118" s="853"/>
      <c r="TJK118" s="853"/>
      <c r="TJL118" s="964"/>
      <c r="TJM118" s="845"/>
      <c r="TJN118" s="853"/>
      <c r="TJO118" s="853"/>
      <c r="TJP118" s="964"/>
      <c r="TJQ118" s="845"/>
      <c r="TJR118" s="853"/>
      <c r="TJS118" s="853"/>
      <c r="TJT118" s="964"/>
      <c r="TJU118" s="845"/>
      <c r="TJV118" s="853"/>
      <c r="TJW118" s="853"/>
      <c r="TJX118" s="964"/>
      <c r="TJY118" s="845"/>
      <c r="TJZ118" s="853"/>
      <c r="TKA118" s="853"/>
      <c r="TKB118" s="964"/>
      <c r="TKC118" s="845"/>
      <c r="TKD118" s="853"/>
      <c r="TKE118" s="853"/>
      <c r="TKF118" s="964"/>
      <c r="TKG118" s="845"/>
      <c r="TKH118" s="853"/>
      <c r="TKI118" s="853"/>
      <c r="TKJ118" s="964"/>
      <c r="TKK118" s="845"/>
      <c r="TKL118" s="853"/>
      <c r="TKM118" s="853"/>
      <c r="TKN118" s="964"/>
      <c r="TKO118" s="845"/>
      <c r="TKP118" s="853"/>
      <c r="TKQ118" s="853"/>
      <c r="TKR118" s="964"/>
      <c r="TKS118" s="845"/>
      <c r="TKT118" s="853"/>
      <c r="TKU118" s="853"/>
      <c r="TKV118" s="964"/>
      <c r="TKW118" s="845"/>
      <c r="TKX118" s="853"/>
      <c r="TKY118" s="853"/>
      <c r="TKZ118" s="964"/>
      <c r="TLA118" s="845"/>
      <c r="TLB118" s="853"/>
      <c r="TLC118" s="853"/>
      <c r="TLD118" s="964"/>
      <c r="TLE118" s="845"/>
      <c r="TLF118" s="853"/>
      <c r="TLG118" s="853"/>
      <c r="TLH118" s="964"/>
      <c r="TLI118" s="845"/>
      <c r="TLJ118" s="853"/>
      <c r="TLK118" s="853"/>
      <c r="TLL118" s="964"/>
      <c r="TLM118" s="845"/>
      <c r="TLN118" s="853"/>
      <c r="TLO118" s="853"/>
      <c r="TLP118" s="964"/>
      <c r="TLQ118" s="845"/>
      <c r="TLR118" s="853"/>
      <c r="TLS118" s="853"/>
      <c r="TLT118" s="964"/>
      <c r="TLU118" s="845"/>
      <c r="TLV118" s="853"/>
      <c r="TLW118" s="853"/>
      <c r="TLX118" s="964"/>
      <c r="TLY118" s="845"/>
      <c r="TLZ118" s="853"/>
      <c r="TMA118" s="853"/>
      <c r="TMB118" s="964"/>
      <c r="TMC118" s="845"/>
      <c r="TMD118" s="853"/>
      <c r="TME118" s="853"/>
      <c r="TMF118" s="964"/>
      <c r="TMG118" s="845"/>
      <c r="TMH118" s="853"/>
      <c r="TMI118" s="853"/>
      <c r="TMJ118" s="964"/>
      <c r="TMK118" s="845"/>
      <c r="TML118" s="853"/>
      <c r="TMM118" s="853"/>
      <c r="TMN118" s="964"/>
      <c r="TMO118" s="845"/>
      <c r="TMP118" s="853"/>
      <c r="TMQ118" s="853"/>
      <c r="TMR118" s="964"/>
      <c r="TMS118" s="845"/>
      <c r="TMT118" s="853"/>
      <c r="TMU118" s="853"/>
      <c r="TMV118" s="964"/>
      <c r="TMW118" s="845"/>
      <c r="TMX118" s="853"/>
      <c r="TMY118" s="853"/>
      <c r="TMZ118" s="964"/>
      <c r="TNA118" s="845"/>
      <c r="TNB118" s="853"/>
      <c r="TNC118" s="853"/>
      <c r="TND118" s="964"/>
      <c r="TNE118" s="845"/>
      <c r="TNF118" s="853"/>
      <c r="TNG118" s="853"/>
      <c r="TNH118" s="964"/>
      <c r="TNI118" s="845"/>
      <c r="TNJ118" s="853"/>
      <c r="TNK118" s="853"/>
      <c r="TNL118" s="964"/>
      <c r="TNM118" s="845"/>
      <c r="TNN118" s="853"/>
      <c r="TNO118" s="853"/>
      <c r="TNP118" s="964"/>
      <c r="TNQ118" s="845"/>
      <c r="TNR118" s="853"/>
      <c r="TNS118" s="853"/>
      <c r="TNT118" s="964"/>
      <c r="TNU118" s="845"/>
      <c r="TNV118" s="853"/>
      <c r="TNW118" s="853"/>
      <c r="TNX118" s="964"/>
      <c r="TNY118" s="845"/>
      <c r="TNZ118" s="853"/>
      <c r="TOA118" s="853"/>
      <c r="TOB118" s="964"/>
      <c r="TOC118" s="845"/>
      <c r="TOD118" s="853"/>
      <c r="TOE118" s="853"/>
      <c r="TOF118" s="964"/>
      <c r="TOG118" s="845"/>
      <c r="TOH118" s="853"/>
      <c r="TOI118" s="853"/>
      <c r="TOJ118" s="964"/>
      <c r="TOK118" s="845"/>
      <c r="TOL118" s="853"/>
      <c r="TOM118" s="853"/>
      <c r="TON118" s="964"/>
      <c r="TOO118" s="845"/>
      <c r="TOP118" s="853"/>
      <c r="TOQ118" s="853"/>
      <c r="TOR118" s="964"/>
      <c r="TOS118" s="845"/>
      <c r="TOT118" s="853"/>
      <c r="TOU118" s="853"/>
      <c r="TOV118" s="964"/>
      <c r="TOW118" s="845"/>
      <c r="TOX118" s="853"/>
      <c r="TOY118" s="853"/>
      <c r="TOZ118" s="964"/>
      <c r="TPA118" s="845"/>
      <c r="TPB118" s="853"/>
      <c r="TPC118" s="853"/>
      <c r="TPD118" s="964"/>
      <c r="TPE118" s="845"/>
      <c r="TPF118" s="853"/>
      <c r="TPG118" s="853"/>
      <c r="TPH118" s="964"/>
      <c r="TPI118" s="845"/>
      <c r="TPJ118" s="853"/>
      <c r="TPK118" s="853"/>
      <c r="TPL118" s="964"/>
      <c r="TPM118" s="845"/>
      <c r="TPN118" s="853"/>
      <c r="TPO118" s="853"/>
      <c r="TPP118" s="964"/>
      <c r="TPQ118" s="845"/>
      <c r="TPR118" s="853"/>
      <c r="TPS118" s="853"/>
      <c r="TPT118" s="964"/>
      <c r="TPU118" s="845"/>
      <c r="TPV118" s="853"/>
      <c r="TPW118" s="853"/>
      <c r="TPX118" s="964"/>
      <c r="TPY118" s="845"/>
      <c r="TPZ118" s="853"/>
      <c r="TQA118" s="853"/>
      <c r="TQB118" s="964"/>
      <c r="TQC118" s="845"/>
      <c r="TQD118" s="853"/>
      <c r="TQE118" s="853"/>
      <c r="TQF118" s="964"/>
      <c r="TQG118" s="845"/>
      <c r="TQH118" s="853"/>
      <c r="TQI118" s="853"/>
      <c r="TQJ118" s="964"/>
      <c r="TQK118" s="845"/>
      <c r="TQL118" s="853"/>
      <c r="TQM118" s="853"/>
      <c r="TQN118" s="964"/>
      <c r="TQO118" s="845"/>
      <c r="TQP118" s="853"/>
      <c r="TQQ118" s="853"/>
      <c r="TQR118" s="964"/>
      <c r="TQS118" s="845"/>
      <c r="TQT118" s="853"/>
      <c r="TQU118" s="853"/>
      <c r="TQV118" s="964"/>
      <c r="TQW118" s="845"/>
      <c r="TQX118" s="853"/>
      <c r="TQY118" s="853"/>
      <c r="TQZ118" s="964"/>
      <c r="TRA118" s="845"/>
      <c r="TRB118" s="853"/>
      <c r="TRC118" s="853"/>
      <c r="TRD118" s="964"/>
      <c r="TRE118" s="845"/>
      <c r="TRF118" s="853"/>
      <c r="TRG118" s="853"/>
      <c r="TRH118" s="964"/>
      <c r="TRI118" s="845"/>
      <c r="TRJ118" s="853"/>
      <c r="TRK118" s="853"/>
      <c r="TRL118" s="964"/>
      <c r="TRM118" s="845"/>
      <c r="TRN118" s="853"/>
      <c r="TRO118" s="853"/>
      <c r="TRP118" s="964"/>
      <c r="TRQ118" s="845"/>
      <c r="TRR118" s="853"/>
      <c r="TRS118" s="853"/>
      <c r="TRT118" s="964"/>
      <c r="TRU118" s="845"/>
      <c r="TRV118" s="853"/>
      <c r="TRW118" s="853"/>
      <c r="TRX118" s="964"/>
      <c r="TRY118" s="845"/>
      <c r="TRZ118" s="853"/>
      <c r="TSA118" s="853"/>
      <c r="TSB118" s="964"/>
      <c r="TSC118" s="845"/>
      <c r="TSD118" s="853"/>
      <c r="TSE118" s="853"/>
      <c r="TSF118" s="964"/>
      <c r="TSG118" s="845"/>
      <c r="TSH118" s="853"/>
      <c r="TSI118" s="853"/>
      <c r="TSJ118" s="964"/>
      <c r="TSK118" s="845"/>
      <c r="TSL118" s="853"/>
      <c r="TSM118" s="853"/>
      <c r="TSN118" s="964"/>
      <c r="TSO118" s="845"/>
      <c r="TSP118" s="853"/>
      <c r="TSQ118" s="853"/>
      <c r="TSR118" s="964"/>
      <c r="TSS118" s="845"/>
      <c r="TST118" s="853"/>
      <c r="TSU118" s="853"/>
      <c r="TSV118" s="964"/>
      <c r="TSW118" s="845"/>
      <c r="TSX118" s="853"/>
      <c r="TSY118" s="853"/>
      <c r="TSZ118" s="964"/>
      <c r="TTA118" s="845"/>
      <c r="TTB118" s="853"/>
      <c r="TTC118" s="853"/>
      <c r="TTD118" s="964"/>
      <c r="TTE118" s="845"/>
      <c r="TTF118" s="853"/>
      <c r="TTG118" s="853"/>
      <c r="TTH118" s="964"/>
      <c r="TTI118" s="845"/>
      <c r="TTJ118" s="853"/>
      <c r="TTK118" s="853"/>
      <c r="TTL118" s="964"/>
      <c r="TTM118" s="845"/>
      <c r="TTN118" s="853"/>
      <c r="TTO118" s="853"/>
      <c r="TTP118" s="964"/>
      <c r="TTQ118" s="845"/>
      <c r="TTR118" s="853"/>
      <c r="TTS118" s="853"/>
      <c r="TTT118" s="964"/>
      <c r="TTU118" s="845"/>
      <c r="TTV118" s="853"/>
      <c r="TTW118" s="853"/>
      <c r="TTX118" s="964"/>
      <c r="TTY118" s="845"/>
      <c r="TTZ118" s="853"/>
      <c r="TUA118" s="853"/>
      <c r="TUB118" s="964"/>
      <c r="TUC118" s="845"/>
      <c r="TUD118" s="853"/>
      <c r="TUE118" s="853"/>
      <c r="TUF118" s="964"/>
      <c r="TUG118" s="845"/>
      <c r="TUH118" s="853"/>
      <c r="TUI118" s="853"/>
      <c r="TUJ118" s="964"/>
      <c r="TUK118" s="845"/>
      <c r="TUL118" s="853"/>
      <c r="TUM118" s="853"/>
      <c r="TUN118" s="964"/>
      <c r="TUO118" s="845"/>
      <c r="TUP118" s="853"/>
      <c r="TUQ118" s="853"/>
      <c r="TUR118" s="964"/>
      <c r="TUS118" s="845"/>
      <c r="TUT118" s="853"/>
      <c r="TUU118" s="853"/>
      <c r="TUV118" s="964"/>
      <c r="TUW118" s="845"/>
      <c r="TUX118" s="853"/>
      <c r="TUY118" s="853"/>
      <c r="TUZ118" s="964"/>
      <c r="TVA118" s="845"/>
      <c r="TVB118" s="853"/>
      <c r="TVC118" s="853"/>
      <c r="TVD118" s="964"/>
      <c r="TVE118" s="845"/>
      <c r="TVF118" s="853"/>
      <c r="TVG118" s="853"/>
      <c r="TVH118" s="964"/>
      <c r="TVI118" s="845"/>
      <c r="TVJ118" s="853"/>
      <c r="TVK118" s="853"/>
      <c r="TVL118" s="964"/>
      <c r="TVM118" s="845"/>
      <c r="TVN118" s="853"/>
      <c r="TVO118" s="853"/>
      <c r="TVP118" s="964"/>
      <c r="TVQ118" s="845"/>
      <c r="TVR118" s="853"/>
      <c r="TVS118" s="853"/>
      <c r="TVT118" s="964"/>
      <c r="TVU118" s="845"/>
      <c r="TVV118" s="853"/>
      <c r="TVW118" s="853"/>
      <c r="TVX118" s="964"/>
      <c r="TVY118" s="845"/>
      <c r="TVZ118" s="853"/>
      <c r="TWA118" s="853"/>
      <c r="TWB118" s="964"/>
      <c r="TWC118" s="845"/>
      <c r="TWD118" s="853"/>
      <c r="TWE118" s="853"/>
      <c r="TWF118" s="964"/>
      <c r="TWG118" s="845"/>
      <c r="TWH118" s="853"/>
      <c r="TWI118" s="853"/>
      <c r="TWJ118" s="964"/>
      <c r="TWK118" s="845"/>
      <c r="TWL118" s="853"/>
      <c r="TWM118" s="853"/>
      <c r="TWN118" s="964"/>
      <c r="TWO118" s="845"/>
      <c r="TWP118" s="853"/>
      <c r="TWQ118" s="853"/>
      <c r="TWR118" s="964"/>
      <c r="TWS118" s="845"/>
      <c r="TWT118" s="853"/>
      <c r="TWU118" s="853"/>
      <c r="TWV118" s="964"/>
      <c r="TWW118" s="845"/>
      <c r="TWX118" s="853"/>
      <c r="TWY118" s="853"/>
      <c r="TWZ118" s="964"/>
      <c r="TXA118" s="845"/>
      <c r="TXB118" s="853"/>
      <c r="TXC118" s="853"/>
      <c r="TXD118" s="964"/>
      <c r="TXE118" s="845"/>
      <c r="TXF118" s="853"/>
      <c r="TXG118" s="853"/>
      <c r="TXH118" s="964"/>
      <c r="TXI118" s="845"/>
      <c r="TXJ118" s="853"/>
      <c r="TXK118" s="853"/>
      <c r="TXL118" s="964"/>
      <c r="TXM118" s="845"/>
      <c r="TXN118" s="853"/>
      <c r="TXO118" s="853"/>
      <c r="TXP118" s="964"/>
      <c r="TXQ118" s="845"/>
      <c r="TXR118" s="853"/>
      <c r="TXS118" s="853"/>
      <c r="TXT118" s="964"/>
      <c r="TXU118" s="845"/>
      <c r="TXV118" s="853"/>
      <c r="TXW118" s="853"/>
      <c r="TXX118" s="964"/>
      <c r="TXY118" s="845"/>
      <c r="TXZ118" s="853"/>
      <c r="TYA118" s="853"/>
      <c r="TYB118" s="964"/>
      <c r="TYC118" s="845"/>
      <c r="TYD118" s="853"/>
      <c r="TYE118" s="853"/>
      <c r="TYF118" s="964"/>
      <c r="TYG118" s="845"/>
      <c r="TYH118" s="853"/>
      <c r="TYI118" s="853"/>
      <c r="TYJ118" s="964"/>
      <c r="TYK118" s="845"/>
      <c r="TYL118" s="853"/>
      <c r="TYM118" s="853"/>
      <c r="TYN118" s="964"/>
      <c r="TYO118" s="845"/>
      <c r="TYP118" s="853"/>
      <c r="TYQ118" s="853"/>
      <c r="TYR118" s="964"/>
      <c r="TYS118" s="845"/>
      <c r="TYT118" s="853"/>
      <c r="TYU118" s="853"/>
      <c r="TYV118" s="964"/>
      <c r="TYW118" s="845"/>
      <c r="TYX118" s="853"/>
      <c r="TYY118" s="853"/>
      <c r="TYZ118" s="964"/>
      <c r="TZA118" s="845"/>
      <c r="TZB118" s="853"/>
      <c r="TZC118" s="853"/>
      <c r="TZD118" s="964"/>
      <c r="TZE118" s="845"/>
      <c r="TZF118" s="853"/>
      <c r="TZG118" s="853"/>
      <c r="TZH118" s="964"/>
      <c r="TZI118" s="845"/>
      <c r="TZJ118" s="853"/>
      <c r="TZK118" s="853"/>
      <c r="TZL118" s="964"/>
      <c r="TZM118" s="845"/>
      <c r="TZN118" s="853"/>
      <c r="TZO118" s="853"/>
      <c r="TZP118" s="964"/>
      <c r="TZQ118" s="845"/>
      <c r="TZR118" s="853"/>
      <c r="TZS118" s="853"/>
      <c r="TZT118" s="964"/>
      <c r="TZU118" s="845"/>
      <c r="TZV118" s="853"/>
      <c r="TZW118" s="853"/>
      <c r="TZX118" s="964"/>
      <c r="TZY118" s="845"/>
      <c r="TZZ118" s="853"/>
      <c r="UAA118" s="853"/>
      <c r="UAB118" s="964"/>
      <c r="UAC118" s="845"/>
      <c r="UAD118" s="853"/>
      <c r="UAE118" s="853"/>
      <c r="UAF118" s="964"/>
      <c r="UAG118" s="845"/>
      <c r="UAH118" s="853"/>
      <c r="UAI118" s="853"/>
      <c r="UAJ118" s="964"/>
      <c r="UAK118" s="845"/>
      <c r="UAL118" s="853"/>
      <c r="UAM118" s="853"/>
      <c r="UAN118" s="964"/>
      <c r="UAO118" s="845"/>
      <c r="UAP118" s="853"/>
      <c r="UAQ118" s="853"/>
      <c r="UAR118" s="964"/>
      <c r="UAS118" s="845"/>
      <c r="UAT118" s="853"/>
      <c r="UAU118" s="853"/>
      <c r="UAV118" s="964"/>
      <c r="UAW118" s="845"/>
      <c r="UAX118" s="853"/>
      <c r="UAY118" s="853"/>
      <c r="UAZ118" s="964"/>
      <c r="UBA118" s="845"/>
      <c r="UBB118" s="853"/>
      <c r="UBC118" s="853"/>
      <c r="UBD118" s="964"/>
      <c r="UBE118" s="845"/>
      <c r="UBF118" s="853"/>
      <c r="UBG118" s="853"/>
      <c r="UBH118" s="964"/>
      <c r="UBI118" s="845"/>
      <c r="UBJ118" s="853"/>
      <c r="UBK118" s="853"/>
      <c r="UBL118" s="964"/>
      <c r="UBM118" s="845"/>
      <c r="UBN118" s="853"/>
      <c r="UBO118" s="853"/>
      <c r="UBP118" s="964"/>
      <c r="UBQ118" s="845"/>
      <c r="UBR118" s="853"/>
      <c r="UBS118" s="853"/>
      <c r="UBT118" s="964"/>
      <c r="UBU118" s="845"/>
      <c r="UBV118" s="853"/>
      <c r="UBW118" s="853"/>
      <c r="UBX118" s="964"/>
      <c r="UBY118" s="845"/>
      <c r="UBZ118" s="853"/>
      <c r="UCA118" s="853"/>
      <c r="UCB118" s="964"/>
      <c r="UCC118" s="845"/>
      <c r="UCD118" s="853"/>
      <c r="UCE118" s="853"/>
      <c r="UCF118" s="964"/>
      <c r="UCG118" s="845"/>
      <c r="UCH118" s="853"/>
      <c r="UCI118" s="853"/>
      <c r="UCJ118" s="964"/>
      <c r="UCK118" s="845"/>
      <c r="UCL118" s="853"/>
      <c r="UCM118" s="853"/>
      <c r="UCN118" s="964"/>
      <c r="UCO118" s="845"/>
      <c r="UCP118" s="853"/>
      <c r="UCQ118" s="853"/>
      <c r="UCR118" s="964"/>
      <c r="UCS118" s="845"/>
      <c r="UCT118" s="853"/>
      <c r="UCU118" s="853"/>
      <c r="UCV118" s="964"/>
      <c r="UCW118" s="845"/>
      <c r="UCX118" s="853"/>
      <c r="UCY118" s="853"/>
      <c r="UCZ118" s="964"/>
      <c r="UDA118" s="845"/>
      <c r="UDB118" s="853"/>
      <c r="UDC118" s="853"/>
      <c r="UDD118" s="964"/>
      <c r="UDE118" s="845"/>
      <c r="UDF118" s="853"/>
      <c r="UDG118" s="853"/>
      <c r="UDH118" s="964"/>
      <c r="UDI118" s="845"/>
      <c r="UDJ118" s="853"/>
      <c r="UDK118" s="853"/>
      <c r="UDL118" s="964"/>
      <c r="UDM118" s="845"/>
      <c r="UDN118" s="853"/>
      <c r="UDO118" s="853"/>
      <c r="UDP118" s="964"/>
      <c r="UDQ118" s="845"/>
      <c r="UDR118" s="853"/>
      <c r="UDS118" s="853"/>
      <c r="UDT118" s="964"/>
      <c r="UDU118" s="845"/>
      <c r="UDV118" s="853"/>
      <c r="UDW118" s="853"/>
      <c r="UDX118" s="964"/>
      <c r="UDY118" s="845"/>
      <c r="UDZ118" s="853"/>
      <c r="UEA118" s="853"/>
      <c r="UEB118" s="964"/>
      <c r="UEC118" s="845"/>
      <c r="UED118" s="853"/>
      <c r="UEE118" s="853"/>
      <c r="UEF118" s="964"/>
      <c r="UEG118" s="845"/>
      <c r="UEH118" s="853"/>
      <c r="UEI118" s="853"/>
      <c r="UEJ118" s="964"/>
      <c r="UEK118" s="845"/>
      <c r="UEL118" s="853"/>
      <c r="UEM118" s="853"/>
      <c r="UEN118" s="964"/>
      <c r="UEO118" s="845"/>
      <c r="UEP118" s="853"/>
      <c r="UEQ118" s="853"/>
      <c r="UER118" s="964"/>
      <c r="UES118" s="845"/>
      <c r="UET118" s="853"/>
      <c r="UEU118" s="853"/>
      <c r="UEV118" s="964"/>
      <c r="UEW118" s="845"/>
      <c r="UEX118" s="853"/>
      <c r="UEY118" s="853"/>
      <c r="UEZ118" s="964"/>
      <c r="UFA118" s="845"/>
      <c r="UFB118" s="853"/>
      <c r="UFC118" s="853"/>
      <c r="UFD118" s="964"/>
      <c r="UFE118" s="845"/>
      <c r="UFF118" s="853"/>
      <c r="UFG118" s="853"/>
      <c r="UFH118" s="964"/>
      <c r="UFI118" s="845"/>
      <c r="UFJ118" s="853"/>
      <c r="UFK118" s="853"/>
      <c r="UFL118" s="964"/>
      <c r="UFM118" s="845"/>
      <c r="UFN118" s="853"/>
      <c r="UFO118" s="853"/>
      <c r="UFP118" s="964"/>
      <c r="UFQ118" s="845"/>
      <c r="UFR118" s="853"/>
      <c r="UFS118" s="853"/>
      <c r="UFT118" s="964"/>
      <c r="UFU118" s="845"/>
      <c r="UFV118" s="853"/>
      <c r="UFW118" s="853"/>
      <c r="UFX118" s="964"/>
      <c r="UFY118" s="845"/>
      <c r="UFZ118" s="853"/>
      <c r="UGA118" s="853"/>
      <c r="UGB118" s="964"/>
      <c r="UGC118" s="845"/>
      <c r="UGD118" s="853"/>
      <c r="UGE118" s="853"/>
      <c r="UGF118" s="964"/>
      <c r="UGG118" s="845"/>
      <c r="UGH118" s="853"/>
      <c r="UGI118" s="853"/>
      <c r="UGJ118" s="964"/>
      <c r="UGK118" s="845"/>
      <c r="UGL118" s="853"/>
      <c r="UGM118" s="853"/>
      <c r="UGN118" s="964"/>
      <c r="UGO118" s="845"/>
      <c r="UGP118" s="853"/>
      <c r="UGQ118" s="853"/>
      <c r="UGR118" s="964"/>
      <c r="UGS118" s="845"/>
      <c r="UGT118" s="853"/>
      <c r="UGU118" s="853"/>
      <c r="UGV118" s="964"/>
      <c r="UGW118" s="845"/>
      <c r="UGX118" s="853"/>
      <c r="UGY118" s="853"/>
      <c r="UGZ118" s="964"/>
      <c r="UHA118" s="845"/>
      <c r="UHB118" s="853"/>
      <c r="UHC118" s="853"/>
      <c r="UHD118" s="964"/>
      <c r="UHE118" s="845"/>
      <c r="UHF118" s="853"/>
      <c r="UHG118" s="853"/>
      <c r="UHH118" s="964"/>
      <c r="UHI118" s="845"/>
      <c r="UHJ118" s="853"/>
      <c r="UHK118" s="853"/>
      <c r="UHL118" s="964"/>
      <c r="UHM118" s="845"/>
      <c r="UHN118" s="853"/>
      <c r="UHO118" s="853"/>
      <c r="UHP118" s="964"/>
      <c r="UHQ118" s="845"/>
      <c r="UHR118" s="853"/>
      <c r="UHS118" s="853"/>
      <c r="UHT118" s="964"/>
      <c r="UHU118" s="845"/>
      <c r="UHV118" s="853"/>
      <c r="UHW118" s="853"/>
      <c r="UHX118" s="964"/>
      <c r="UHY118" s="845"/>
      <c r="UHZ118" s="853"/>
      <c r="UIA118" s="853"/>
      <c r="UIB118" s="964"/>
      <c r="UIC118" s="845"/>
      <c r="UID118" s="853"/>
      <c r="UIE118" s="853"/>
      <c r="UIF118" s="964"/>
      <c r="UIG118" s="845"/>
      <c r="UIH118" s="853"/>
      <c r="UII118" s="853"/>
      <c r="UIJ118" s="964"/>
      <c r="UIK118" s="845"/>
      <c r="UIL118" s="853"/>
      <c r="UIM118" s="853"/>
      <c r="UIN118" s="964"/>
      <c r="UIO118" s="845"/>
      <c r="UIP118" s="853"/>
      <c r="UIQ118" s="853"/>
      <c r="UIR118" s="964"/>
      <c r="UIS118" s="845"/>
      <c r="UIT118" s="853"/>
      <c r="UIU118" s="853"/>
      <c r="UIV118" s="964"/>
      <c r="UIW118" s="845"/>
      <c r="UIX118" s="853"/>
      <c r="UIY118" s="853"/>
      <c r="UIZ118" s="964"/>
      <c r="UJA118" s="845"/>
      <c r="UJB118" s="853"/>
      <c r="UJC118" s="853"/>
      <c r="UJD118" s="964"/>
      <c r="UJE118" s="845"/>
      <c r="UJF118" s="853"/>
      <c r="UJG118" s="853"/>
      <c r="UJH118" s="964"/>
      <c r="UJI118" s="845"/>
      <c r="UJJ118" s="853"/>
      <c r="UJK118" s="853"/>
      <c r="UJL118" s="964"/>
      <c r="UJM118" s="845"/>
      <c r="UJN118" s="853"/>
      <c r="UJO118" s="853"/>
      <c r="UJP118" s="964"/>
      <c r="UJQ118" s="845"/>
      <c r="UJR118" s="853"/>
      <c r="UJS118" s="853"/>
      <c r="UJT118" s="964"/>
      <c r="UJU118" s="845"/>
      <c r="UJV118" s="853"/>
      <c r="UJW118" s="853"/>
      <c r="UJX118" s="964"/>
      <c r="UJY118" s="845"/>
      <c r="UJZ118" s="853"/>
      <c r="UKA118" s="853"/>
      <c r="UKB118" s="964"/>
      <c r="UKC118" s="845"/>
      <c r="UKD118" s="853"/>
      <c r="UKE118" s="853"/>
      <c r="UKF118" s="964"/>
      <c r="UKG118" s="845"/>
      <c r="UKH118" s="853"/>
      <c r="UKI118" s="853"/>
      <c r="UKJ118" s="964"/>
      <c r="UKK118" s="845"/>
      <c r="UKL118" s="853"/>
      <c r="UKM118" s="853"/>
      <c r="UKN118" s="964"/>
      <c r="UKO118" s="845"/>
      <c r="UKP118" s="853"/>
      <c r="UKQ118" s="853"/>
      <c r="UKR118" s="964"/>
      <c r="UKS118" s="845"/>
      <c r="UKT118" s="853"/>
      <c r="UKU118" s="853"/>
      <c r="UKV118" s="964"/>
      <c r="UKW118" s="845"/>
      <c r="UKX118" s="853"/>
      <c r="UKY118" s="853"/>
      <c r="UKZ118" s="964"/>
      <c r="ULA118" s="845"/>
      <c r="ULB118" s="853"/>
      <c r="ULC118" s="853"/>
      <c r="ULD118" s="964"/>
      <c r="ULE118" s="845"/>
      <c r="ULF118" s="853"/>
      <c r="ULG118" s="853"/>
      <c r="ULH118" s="964"/>
      <c r="ULI118" s="845"/>
      <c r="ULJ118" s="853"/>
      <c r="ULK118" s="853"/>
      <c r="ULL118" s="964"/>
      <c r="ULM118" s="845"/>
      <c r="ULN118" s="853"/>
      <c r="ULO118" s="853"/>
      <c r="ULP118" s="964"/>
      <c r="ULQ118" s="845"/>
      <c r="ULR118" s="853"/>
      <c r="ULS118" s="853"/>
      <c r="ULT118" s="964"/>
      <c r="ULU118" s="845"/>
      <c r="ULV118" s="853"/>
      <c r="ULW118" s="853"/>
      <c r="ULX118" s="964"/>
      <c r="ULY118" s="845"/>
      <c r="ULZ118" s="853"/>
      <c r="UMA118" s="853"/>
      <c r="UMB118" s="964"/>
      <c r="UMC118" s="845"/>
      <c r="UMD118" s="853"/>
      <c r="UME118" s="853"/>
      <c r="UMF118" s="964"/>
      <c r="UMG118" s="845"/>
      <c r="UMH118" s="853"/>
      <c r="UMI118" s="853"/>
      <c r="UMJ118" s="964"/>
      <c r="UMK118" s="845"/>
      <c r="UML118" s="853"/>
      <c r="UMM118" s="853"/>
      <c r="UMN118" s="964"/>
      <c r="UMO118" s="845"/>
      <c r="UMP118" s="853"/>
      <c r="UMQ118" s="853"/>
      <c r="UMR118" s="964"/>
      <c r="UMS118" s="845"/>
      <c r="UMT118" s="853"/>
      <c r="UMU118" s="853"/>
      <c r="UMV118" s="964"/>
      <c r="UMW118" s="845"/>
      <c r="UMX118" s="853"/>
      <c r="UMY118" s="853"/>
      <c r="UMZ118" s="964"/>
      <c r="UNA118" s="845"/>
      <c r="UNB118" s="853"/>
      <c r="UNC118" s="853"/>
      <c r="UND118" s="964"/>
      <c r="UNE118" s="845"/>
      <c r="UNF118" s="853"/>
      <c r="UNG118" s="853"/>
      <c r="UNH118" s="964"/>
      <c r="UNI118" s="845"/>
      <c r="UNJ118" s="853"/>
      <c r="UNK118" s="853"/>
      <c r="UNL118" s="964"/>
      <c r="UNM118" s="845"/>
      <c r="UNN118" s="853"/>
      <c r="UNO118" s="853"/>
      <c r="UNP118" s="964"/>
      <c r="UNQ118" s="845"/>
      <c r="UNR118" s="853"/>
      <c r="UNS118" s="853"/>
      <c r="UNT118" s="964"/>
      <c r="UNU118" s="845"/>
      <c r="UNV118" s="853"/>
      <c r="UNW118" s="853"/>
      <c r="UNX118" s="964"/>
      <c r="UNY118" s="845"/>
      <c r="UNZ118" s="853"/>
      <c r="UOA118" s="853"/>
      <c r="UOB118" s="964"/>
      <c r="UOC118" s="845"/>
      <c r="UOD118" s="853"/>
      <c r="UOE118" s="853"/>
      <c r="UOF118" s="964"/>
      <c r="UOG118" s="845"/>
      <c r="UOH118" s="853"/>
      <c r="UOI118" s="853"/>
      <c r="UOJ118" s="964"/>
      <c r="UOK118" s="845"/>
      <c r="UOL118" s="853"/>
      <c r="UOM118" s="853"/>
      <c r="UON118" s="964"/>
      <c r="UOO118" s="845"/>
      <c r="UOP118" s="853"/>
      <c r="UOQ118" s="853"/>
      <c r="UOR118" s="964"/>
      <c r="UOS118" s="845"/>
      <c r="UOT118" s="853"/>
      <c r="UOU118" s="853"/>
      <c r="UOV118" s="964"/>
      <c r="UOW118" s="845"/>
      <c r="UOX118" s="853"/>
      <c r="UOY118" s="853"/>
      <c r="UOZ118" s="964"/>
      <c r="UPA118" s="845"/>
      <c r="UPB118" s="853"/>
      <c r="UPC118" s="853"/>
      <c r="UPD118" s="964"/>
      <c r="UPE118" s="845"/>
      <c r="UPF118" s="853"/>
      <c r="UPG118" s="853"/>
      <c r="UPH118" s="964"/>
      <c r="UPI118" s="845"/>
      <c r="UPJ118" s="853"/>
      <c r="UPK118" s="853"/>
      <c r="UPL118" s="964"/>
      <c r="UPM118" s="845"/>
      <c r="UPN118" s="853"/>
      <c r="UPO118" s="853"/>
      <c r="UPP118" s="964"/>
      <c r="UPQ118" s="845"/>
      <c r="UPR118" s="853"/>
      <c r="UPS118" s="853"/>
      <c r="UPT118" s="964"/>
      <c r="UPU118" s="845"/>
      <c r="UPV118" s="853"/>
      <c r="UPW118" s="853"/>
      <c r="UPX118" s="964"/>
      <c r="UPY118" s="845"/>
      <c r="UPZ118" s="853"/>
      <c r="UQA118" s="853"/>
      <c r="UQB118" s="964"/>
      <c r="UQC118" s="845"/>
      <c r="UQD118" s="853"/>
      <c r="UQE118" s="853"/>
      <c r="UQF118" s="964"/>
      <c r="UQG118" s="845"/>
      <c r="UQH118" s="853"/>
      <c r="UQI118" s="853"/>
      <c r="UQJ118" s="964"/>
      <c r="UQK118" s="845"/>
      <c r="UQL118" s="853"/>
      <c r="UQM118" s="853"/>
      <c r="UQN118" s="964"/>
      <c r="UQO118" s="845"/>
      <c r="UQP118" s="853"/>
      <c r="UQQ118" s="853"/>
      <c r="UQR118" s="964"/>
      <c r="UQS118" s="845"/>
      <c r="UQT118" s="853"/>
      <c r="UQU118" s="853"/>
      <c r="UQV118" s="964"/>
      <c r="UQW118" s="845"/>
      <c r="UQX118" s="853"/>
      <c r="UQY118" s="853"/>
      <c r="UQZ118" s="964"/>
      <c r="URA118" s="845"/>
      <c r="URB118" s="853"/>
      <c r="URC118" s="853"/>
      <c r="URD118" s="964"/>
      <c r="URE118" s="845"/>
      <c r="URF118" s="853"/>
      <c r="URG118" s="853"/>
      <c r="URH118" s="964"/>
      <c r="URI118" s="845"/>
      <c r="URJ118" s="853"/>
      <c r="URK118" s="853"/>
      <c r="URL118" s="964"/>
      <c r="URM118" s="845"/>
      <c r="URN118" s="853"/>
      <c r="URO118" s="853"/>
      <c r="URP118" s="964"/>
      <c r="URQ118" s="845"/>
      <c r="URR118" s="853"/>
      <c r="URS118" s="853"/>
      <c r="URT118" s="964"/>
      <c r="URU118" s="845"/>
      <c r="URV118" s="853"/>
      <c r="URW118" s="853"/>
      <c r="URX118" s="964"/>
      <c r="URY118" s="845"/>
      <c r="URZ118" s="853"/>
      <c r="USA118" s="853"/>
      <c r="USB118" s="964"/>
      <c r="USC118" s="845"/>
      <c r="USD118" s="853"/>
      <c r="USE118" s="853"/>
      <c r="USF118" s="964"/>
      <c r="USG118" s="845"/>
      <c r="USH118" s="853"/>
      <c r="USI118" s="853"/>
      <c r="USJ118" s="964"/>
      <c r="USK118" s="845"/>
      <c r="USL118" s="853"/>
      <c r="USM118" s="853"/>
      <c r="USN118" s="964"/>
      <c r="USO118" s="845"/>
      <c r="USP118" s="853"/>
      <c r="USQ118" s="853"/>
      <c r="USR118" s="964"/>
      <c r="USS118" s="845"/>
      <c r="UST118" s="853"/>
      <c r="USU118" s="853"/>
      <c r="USV118" s="964"/>
      <c r="USW118" s="845"/>
      <c r="USX118" s="853"/>
      <c r="USY118" s="853"/>
      <c r="USZ118" s="964"/>
      <c r="UTA118" s="845"/>
      <c r="UTB118" s="853"/>
      <c r="UTC118" s="853"/>
      <c r="UTD118" s="964"/>
      <c r="UTE118" s="845"/>
      <c r="UTF118" s="853"/>
      <c r="UTG118" s="853"/>
      <c r="UTH118" s="964"/>
      <c r="UTI118" s="845"/>
      <c r="UTJ118" s="853"/>
      <c r="UTK118" s="853"/>
      <c r="UTL118" s="964"/>
      <c r="UTM118" s="845"/>
      <c r="UTN118" s="853"/>
      <c r="UTO118" s="853"/>
      <c r="UTP118" s="964"/>
      <c r="UTQ118" s="845"/>
      <c r="UTR118" s="853"/>
      <c r="UTS118" s="853"/>
      <c r="UTT118" s="964"/>
      <c r="UTU118" s="845"/>
      <c r="UTV118" s="853"/>
      <c r="UTW118" s="853"/>
      <c r="UTX118" s="964"/>
      <c r="UTY118" s="845"/>
      <c r="UTZ118" s="853"/>
      <c r="UUA118" s="853"/>
      <c r="UUB118" s="964"/>
      <c r="UUC118" s="845"/>
      <c r="UUD118" s="853"/>
      <c r="UUE118" s="853"/>
      <c r="UUF118" s="964"/>
      <c r="UUG118" s="845"/>
      <c r="UUH118" s="853"/>
      <c r="UUI118" s="853"/>
      <c r="UUJ118" s="964"/>
      <c r="UUK118" s="845"/>
      <c r="UUL118" s="853"/>
      <c r="UUM118" s="853"/>
      <c r="UUN118" s="964"/>
      <c r="UUO118" s="845"/>
      <c r="UUP118" s="853"/>
      <c r="UUQ118" s="853"/>
      <c r="UUR118" s="964"/>
      <c r="UUS118" s="845"/>
      <c r="UUT118" s="853"/>
      <c r="UUU118" s="853"/>
      <c r="UUV118" s="964"/>
      <c r="UUW118" s="845"/>
      <c r="UUX118" s="853"/>
      <c r="UUY118" s="853"/>
      <c r="UUZ118" s="964"/>
      <c r="UVA118" s="845"/>
      <c r="UVB118" s="853"/>
      <c r="UVC118" s="853"/>
      <c r="UVD118" s="964"/>
      <c r="UVE118" s="845"/>
      <c r="UVF118" s="853"/>
      <c r="UVG118" s="853"/>
      <c r="UVH118" s="964"/>
      <c r="UVI118" s="845"/>
      <c r="UVJ118" s="853"/>
      <c r="UVK118" s="853"/>
      <c r="UVL118" s="964"/>
      <c r="UVM118" s="845"/>
      <c r="UVN118" s="853"/>
      <c r="UVO118" s="853"/>
      <c r="UVP118" s="964"/>
      <c r="UVQ118" s="845"/>
      <c r="UVR118" s="853"/>
      <c r="UVS118" s="853"/>
      <c r="UVT118" s="964"/>
      <c r="UVU118" s="845"/>
      <c r="UVV118" s="853"/>
      <c r="UVW118" s="853"/>
      <c r="UVX118" s="964"/>
      <c r="UVY118" s="845"/>
      <c r="UVZ118" s="853"/>
      <c r="UWA118" s="853"/>
      <c r="UWB118" s="964"/>
      <c r="UWC118" s="845"/>
      <c r="UWD118" s="853"/>
      <c r="UWE118" s="853"/>
      <c r="UWF118" s="964"/>
      <c r="UWG118" s="845"/>
      <c r="UWH118" s="853"/>
      <c r="UWI118" s="853"/>
      <c r="UWJ118" s="964"/>
      <c r="UWK118" s="845"/>
      <c r="UWL118" s="853"/>
      <c r="UWM118" s="853"/>
      <c r="UWN118" s="964"/>
      <c r="UWO118" s="845"/>
      <c r="UWP118" s="853"/>
      <c r="UWQ118" s="853"/>
      <c r="UWR118" s="964"/>
      <c r="UWS118" s="845"/>
      <c r="UWT118" s="853"/>
      <c r="UWU118" s="853"/>
      <c r="UWV118" s="964"/>
      <c r="UWW118" s="845"/>
      <c r="UWX118" s="853"/>
      <c r="UWY118" s="853"/>
      <c r="UWZ118" s="964"/>
      <c r="UXA118" s="845"/>
      <c r="UXB118" s="853"/>
      <c r="UXC118" s="853"/>
      <c r="UXD118" s="964"/>
      <c r="UXE118" s="845"/>
      <c r="UXF118" s="853"/>
      <c r="UXG118" s="853"/>
      <c r="UXH118" s="964"/>
      <c r="UXI118" s="845"/>
      <c r="UXJ118" s="853"/>
      <c r="UXK118" s="853"/>
      <c r="UXL118" s="964"/>
      <c r="UXM118" s="845"/>
      <c r="UXN118" s="853"/>
      <c r="UXO118" s="853"/>
      <c r="UXP118" s="964"/>
      <c r="UXQ118" s="845"/>
      <c r="UXR118" s="853"/>
      <c r="UXS118" s="853"/>
      <c r="UXT118" s="964"/>
      <c r="UXU118" s="845"/>
      <c r="UXV118" s="853"/>
      <c r="UXW118" s="853"/>
      <c r="UXX118" s="964"/>
      <c r="UXY118" s="845"/>
      <c r="UXZ118" s="853"/>
      <c r="UYA118" s="853"/>
      <c r="UYB118" s="964"/>
      <c r="UYC118" s="845"/>
      <c r="UYD118" s="853"/>
      <c r="UYE118" s="853"/>
      <c r="UYF118" s="964"/>
      <c r="UYG118" s="845"/>
      <c r="UYH118" s="853"/>
      <c r="UYI118" s="853"/>
      <c r="UYJ118" s="964"/>
      <c r="UYK118" s="845"/>
      <c r="UYL118" s="853"/>
      <c r="UYM118" s="853"/>
      <c r="UYN118" s="964"/>
      <c r="UYO118" s="845"/>
      <c r="UYP118" s="853"/>
      <c r="UYQ118" s="853"/>
      <c r="UYR118" s="964"/>
      <c r="UYS118" s="845"/>
      <c r="UYT118" s="853"/>
      <c r="UYU118" s="853"/>
      <c r="UYV118" s="964"/>
      <c r="UYW118" s="845"/>
      <c r="UYX118" s="853"/>
      <c r="UYY118" s="853"/>
      <c r="UYZ118" s="964"/>
      <c r="UZA118" s="845"/>
      <c r="UZB118" s="853"/>
      <c r="UZC118" s="853"/>
      <c r="UZD118" s="964"/>
      <c r="UZE118" s="845"/>
      <c r="UZF118" s="853"/>
      <c r="UZG118" s="853"/>
      <c r="UZH118" s="964"/>
      <c r="UZI118" s="845"/>
      <c r="UZJ118" s="853"/>
      <c r="UZK118" s="853"/>
      <c r="UZL118" s="964"/>
      <c r="UZM118" s="845"/>
      <c r="UZN118" s="853"/>
      <c r="UZO118" s="853"/>
      <c r="UZP118" s="964"/>
      <c r="UZQ118" s="845"/>
      <c r="UZR118" s="853"/>
      <c r="UZS118" s="853"/>
      <c r="UZT118" s="964"/>
      <c r="UZU118" s="845"/>
      <c r="UZV118" s="853"/>
      <c r="UZW118" s="853"/>
      <c r="UZX118" s="964"/>
      <c r="UZY118" s="845"/>
      <c r="UZZ118" s="853"/>
      <c r="VAA118" s="853"/>
      <c r="VAB118" s="964"/>
      <c r="VAC118" s="845"/>
      <c r="VAD118" s="853"/>
      <c r="VAE118" s="853"/>
      <c r="VAF118" s="964"/>
      <c r="VAG118" s="845"/>
      <c r="VAH118" s="853"/>
      <c r="VAI118" s="853"/>
      <c r="VAJ118" s="964"/>
      <c r="VAK118" s="845"/>
      <c r="VAL118" s="853"/>
      <c r="VAM118" s="853"/>
      <c r="VAN118" s="964"/>
      <c r="VAO118" s="845"/>
      <c r="VAP118" s="853"/>
      <c r="VAQ118" s="853"/>
      <c r="VAR118" s="964"/>
      <c r="VAS118" s="845"/>
      <c r="VAT118" s="853"/>
      <c r="VAU118" s="853"/>
      <c r="VAV118" s="964"/>
      <c r="VAW118" s="845"/>
      <c r="VAX118" s="853"/>
      <c r="VAY118" s="853"/>
      <c r="VAZ118" s="964"/>
      <c r="VBA118" s="845"/>
      <c r="VBB118" s="853"/>
      <c r="VBC118" s="853"/>
      <c r="VBD118" s="964"/>
      <c r="VBE118" s="845"/>
      <c r="VBF118" s="853"/>
      <c r="VBG118" s="853"/>
      <c r="VBH118" s="964"/>
      <c r="VBI118" s="845"/>
      <c r="VBJ118" s="853"/>
      <c r="VBK118" s="853"/>
      <c r="VBL118" s="964"/>
      <c r="VBM118" s="845"/>
      <c r="VBN118" s="853"/>
      <c r="VBO118" s="853"/>
      <c r="VBP118" s="964"/>
      <c r="VBQ118" s="845"/>
      <c r="VBR118" s="853"/>
      <c r="VBS118" s="853"/>
      <c r="VBT118" s="964"/>
      <c r="VBU118" s="845"/>
      <c r="VBV118" s="853"/>
      <c r="VBW118" s="853"/>
      <c r="VBX118" s="964"/>
      <c r="VBY118" s="845"/>
      <c r="VBZ118" s="853"/>
      <c r="VCA118" s="853"/>
      <c r="VCB118" s="964"/>
      <c r="VCC118" s="845"/>
      <c r="VCD118" s="853"/>
      <c r="VCE118" s="853"/>
      <c r="VCF118" s="964"/>
      <c r="VCG118" s="845"/>
      <c r="VCH118" s="853"/>
      <c r="VCI118" s="853"/>
      <c r="VCJ118" s="964"/>
      <c r="VCK118" s="845"/>
      <c r="VCL118" s="853"/>
      <c r="VCM118" s="853"/>
      <c r="VCN118" s="964"/>
      <c r="VCO118" s="845"/>
      <c r="VCP118" s="853"/>
      <c r="VCQ118" s="853"/>
      <c r="VCR118" s="964"/>
      <c r="VCS118" s="845"/>
      <c r="VCT118" s="853"/>
      <c r="VCU118" s="853"/>
      <c r="VCV118" s="964"/>
      <c r="VCW118" s="845"/>
      <c r="VCX118" s="853"/>
      <c r="VCY118" s="853"/>
      <c r="VCZ118" s="964"/>
      <c r="VDA118" s="845"/>
      <c r="VDB118" s="853"/>
      <c r="VDC118" s="853"/>
      <c r="VDD118" s="964"/>
      <c r="VDE118" s="845"/>
      <c r="VDF118" s="853"/>
      <c r="VDG118" s="853"/>
      <c r="VDH118" s="964"/>
      <c r="VDI118" s="845"/>
      <c r="VDJ118" s="853"/>
      <c r="VDK118" s="853"/>
      <c r="VDL118" s="964"/>
      <c r="VDM118" s="845"/>
      <c r="VDN118" s="853"/>
      <c r="VDO118" s="853"/>
      <c r="VDP118" s="964"/>
      <c r="VDQ118" s="845"/>
      <c r="VDR118" s="853"/>
      <c r="VDS118" s="853"/>
      <c r="VDT118" s="964"/>
      <c r="VDU118" s="845"/>
      <c r="VDV118" s="853"/>
      <c r="VDW118" s="853"/>
      <c r="VDX118" s="964"/>
      <c r="VDY118" s="845"/>
      <c r="VDZ118" s="853"/>
      <c r="VEA118" s="853"/>
      <c r="VEB118" s="964"/>
      <c r="VEC118" s="845"/>
      <c r="VED118" s="853"/>
      <c r="VEE118" s="853"/>
      <c r="VEF118" s="964"/>
      <c r="VEG118" s="845"/>
      <c r="VEH118" s="853"/>
      <c r="VEI118" s="853"/>
      <c r="VEJ118" s="964"/>
      <c r="VEK118" s="845"/>
      <c r="VEL118" s="853"/>
      <c r="VEM118" s="853"/>
      <c r="VEN118" s="964"/>
      <c r="VEO118" s="845"/>
      <c r="VEP118" s="853"/>
      <c r="VEQ118" s="853"/>
      <c r="VER118" s="964"/>
      <c r="VES118" s="845"/>
      <c r="VET118" s="853"/>
      <c r="VEU118" s="853"/>
      <c r="VEV118" s="964"/>
      <c r="VEW118" s="845"/>
      <c r="VEX118" s="853"/>
      <c r="VEY118" s="853"/>
      <c r="VEZ118" s="964"/>
      <c r="VFA118" s="845"/>
      <c r="VFB118" s="853"/>
      <c r="VFC118" s="853"/>
      <c r="VFD118" s="964"/>
      <c r="VFE118" s="845"/>
      <c r="VFF118" s="853"/>
      <c r="VFG118" s="853"/>
      <c r="VFH118" s="964"/>
      <c r="VFI118" s="845"/>
      <c r="VFJ118" s="853"/>
      <c r="VFK118" s="853"/>
      <c r="VFL118" s="964"/>
      <c r="VFM118" s="845"/>
      <c r="VFN118" s="853"/>
      <c r="VFO118" s="853"/>
      <c r="VFP118" s="964"/>
      <c r="VFQ118" s="845"/>
      <c r="VFR118" s="853"/>
      <c r="VFS118" s="853"/>
      <c r="VFT118" s="964"/>
      <c r="VFU118" s="845"/>
      <c r="VFV118" s="853"/>
      <c r="VFW118" s="853"/>
      <c r="VFX118" s="964"/>
      <c r="VFY118" s="845"/>
      <c r="VFZ118" s="853"/>
      <c r="VGA118" s="853"/>
      <c r="VGB118" s="964"/>
      <c r="VGC118" s="845"/>
      <c r="VGD118" s="853"/>
      <c r="VGE118" s="853"/>
      <c r="VGF118" s="964"/>
      <c r="VGG118" s="845"/>
      <c r="VGH118" s="853"/>
      <c r="VGI118" s="853"/>
      <c r="VGJ118" s="964"/>
      <c r="VGK118" s="845"/>
      <c r="VGL118" s="853"/>
      <c r="VGM118" s="853"/>
      <c r="VGN118" s="964"/>
      <c r="VGO118" s="845"/>
      <c r="VGP118" s="853"/>
      <c r="VGQ118" s="853"/>
      <c r="VGR118" s="964"/>
      <c r="VGS118" s="845"/>
      <c r="VGT118" s="853"/>
      <c r="VGU118" s="853"/>
      <c r="VGV118" s="964"/>
      <c r="VGW118" s="845"/>
      <c r="VGX118" s="853"/>
      <c r="VGY118" s="853"/>
      <c r="VGZ118" s="964"/>
      <c r="VHA118" s="845"/>
      <c r="VHB118" s="853"/>
      <c r="VHC118" s="853"/>
      <c r="VHD118" s="964"/>
      <c r="VHE118" s="845"/>
      <c r="VHF118" s="853"/>
      <c r="VHG118" s="853"/>
      <c r="VHH118" s="964"/>
      <c r="VHI118" s="845"/>
      <c r="VHJ118" s="853"/>
      <c r="VHK118" s="853"/>
      <c r="VHL118" s="964"/>
      <c r="VHM118" s="845"/>
      <c r="VHN118" s="853"/>
      <c r="VHO118" s="853"/>
      <c r="VHP118" s="964"/>
      <c r="VHQ118" s="845"/>
      <c r="VHR118" s="853"/>
      <c r="VHS118" s="853"/>
      <c r="VHT118" s="964"/>
      <c r="VHU118" s="845"/>
      <c r="VHV118" s="853"/>
      <c r="VHW118" s="853"/>
      <c r="VHX118" s="964"/>
      <c r="VHY118" s="845"/>
      <c r="VHZ118" s="853"/>
      <c r="VIA118" s="853"/>
      <c r="VIB118" s="964"/>
      <c r="VIC118" s="845"/>
      <c r="VID118" s="853"/>
      <c r="VIE118" s="853"/>
      <c r="VIF118" s="964"/>
      <c r="VIG118" s="845"/>
      <c r="VIH118" s="853"/>
      <c r="VII118" s="853"/>
      <c r="VIJ118" s="964"/>
      <c r="VIK118" s="845"/>
      <c r="VIL118" s="853"/>
      <c r="VIM118" s="853"/>
      <c r="VIN118" s="964"/>
      <c r="VIO118" s="845"/>
      <c r="VIP118" s="853"/>
      <c r="VIQ118" s="853"/>
      <c r="VIR118" s="964"/>
      <c r="VIS118" s="845"/>
      <c r="VIT118" s="853"/>
      <c r="VIU118" s="853"/>
      <c r="VIV118" s="964"/>
      <c r="VIW118" s="845"/>
      <c r="VIX118" s="853"/>
      <c r="VIY118" s="853"/>
      <c r="VIZ118" s="964"/>
      <c r="VJA118" s="845"/>
      <c r="VJB118" s="853"/>
      <c r="VJC118" s="853"/>
      <c r="VJD118" s="964"/>
      <c r="VJE118" s="845"/>
      <c r="VJF118" s="853"/>
      <c r="VJG118" s="853"/>
      <c r="VJH118" s="964"/>
      <c r="VJI118" s="845"/>
      <c r="VJJ118" s="853"/>
      <c r="VJK118" s="853"/>
      <c r="VJL118" s="964"/>
      <c r="VJM118" s="845"/>
      <c r="VJN118" s="853"/>
      <c r="VJO118" s="853"/>
      <c r="VJP118" s="964"/>
      <c r="VJQ118" s="845"/>
      <c r="VJR118" s="853"/>
      <c r="VJS118" s="853"/>
      <c r="VJT118" s="964"/>
      <c r="VJU118" s="845"/>
      <c r="VJV118" s="853"/>
      <c r="VJW118" s="853"/>
      <c r="VJX118" s="964"/>
      <c r="VJY118" s="845"/>
      <c r="VJZ118" s="853"/>
      <c r="VKA118" s="853"/>
      <c r="VKB118" s="964"/>
      <c r="VKC118" s="845"/>
      <c r="VKD118" s="853"/>
      <c r="VKE118" s="853"/>
      <c r="VKF118" s="964"/>
      <c r="VKG118" s="845"/>
      <c r="VKH118" s="853"/>
      <c r="VKI118" s="853"/>
      <c r="VKJ118" s="964"/>
      <c r="VKK118" s="845"/>
      <c r="VKL118" s="853"/>
      <c r="VKM118" s="853"/>
      <c r="VKN118" s="964"/>
      <c r="VKO118" s="845"/>
      <c r="VKP118" s="853"/>
      <c r="VKQ118" s="853"/>
      <c r="VKR118" s="964"/>
      <c r="VKS118" s="845"/>
      <c r="VKT118" s="853"/>
      <c r="VKU118" s="853"/>
      <c r="VKV118" s="964"/>
      <c r="VKW118" s="845"/>
      <c r="VKX118" s="853"/>
      <c r="VKY118" s="853"/>
      <c r="VKZ118" s="964"/>
      <c r="VLA118" s="845"/>
      <c r="VLB118" s="853"/>
      <c r="VLC118" s="853"/>
      <c r="VLD118" s="964"/>
      <c r="VLE118" s="845"/>
      <c r="VLF118" s="853"/>
      <c r="VLG118" s="853"/>
      <c r="VLH118" s="964"/>
      <c r="VLI118" s="845"/>
      <c r="VLJ118" s="853"/>
      <c r="VLK118" s="853"/>
      <c r="VLL118" s="964"/>
      <c r="VLM118" s="845"/>
      <c r="VLN118" s="853"/>
      <c r="VLO118" s="853"/>
      <c r="VLP118" s="964"/>
      <c r="VLQ118" s="845"/>
      <c r="VLR118" s="853"/>
      <c r="VLS118" s="853"/>
      <c r="VLT118" s="964"/>
      <c r="VLU118" s="845"/>
      <c r="VLV118" s="853"/>
      <c r="VLW118" s="853"/>
      <c r="VLX118" s="964"/>
      <c r="VLY118" s="845"/>
      <c r="VLZ118" s="853"/>
      <c r="VMA118" s="853"/>
      <c r="VMB118" s="964"/>
      <c r="VMC118" s="845"/>
      <c r="VMD118" s="853"/>
      <c r="VME118" s="853"/>
      <c r="VMF118" s="964"/>
      <c r="VMG118" s="845"/>
      <c r="VMH118" s="853"/>
      <c r="VMI118" s="853"/>
      <c r="VMJ118" s="964"/>
      <c r="VMK118" s="845"/>
      <c r="VML118" s="853"/>
      <c r="VMM118" s="853"/>
      <c r="VMN118" s="964"/>
      <c r="VMO118" s="845"/>
      <c r="VMP118" s="853"/>
      <c r="VMQ118" s="853"/>
      <c r="VMR118" s="964"/>
      <c r="VMS118" s="845"/>
      <c r="VMT118" s="853"/>
      <c r="VMU118" s="853"/>
      <c r="VMV118" s="964"/>
      <c r="VMW118" s="845"/>
      <c r="VMX118" s="853"/>
      <c r="VMY118" s="853"/>
      <c r="VMZ118" s="964"/>
      <c r="VNA118" s="845"/>
      <c r="VNB118" s="853"/>
      <c r="VNC118" s="853"/>
      <c r="VND118" s="964"/>
      <c r="VNE118" s="845"/>
      <c r="VNF118" s="853"/>
      <c r="VNG118" s="853"/>
      <c r="VNH118" s="964"/>
      <c r="VNI118" s="845"/>
      <c r="VNJ118" s="853"/>
      <c r="VNK118" s="853"/>
      <c r="VNL118" s="964"/>
      <c r="VNM118" s="845"/>
      <c r="VNN118" s="853"/>
      <c r="VNO118" s="853"/>
      <c r="VNP118" s="964"/>
      <c r="VNQ118" s="845"/>
      <c r="VNR118" s="853"/>
      <c r="VNS118" s="853"/>
      <c r="VNT118" s="964"/>
      <c r="VNU118" s="845"/>
      <c r="VNV118" s="853"/>
      <c r="VNW118" s="853"/>
      <c r="VNX118" s="964"/>
      <c r="VNY118" s="845"/>
      <c r="VNZ118" s="853"/>
      <c r="VOA118" s="853"/>
      <c r="VOB118" s="964"/>
      <c r="VOC118" s="845"/>
      <c r="VOD118" s="853"/>
      <c r="VOE118" s="853"/>
      <c r="VOF118" s="964"/>
      <c r="VOG118" s="845"/>
      <c r="VOH118" s="853"/>
      <c r="VOI118" s="853"/>
      <c r="VOJ118" s="964"/>
      <c r="VOK118" s="845"/>
      <c r="VOL118" s="853"/>
      <c r="VOM118" s="853"/>
      <c r="VON118" s="964"/>
      <c r="VOO118" s="845"/>
      <c r="VOP118" s="853"/>
      <c r="VOQ118" s="853"/>
      <c r="VOR118" s="964"/>
      <c r="VOS118" s="845"/>
      <c r="VOT118" s="853"/>
      <c r="VOU118" s="853"/>
      <c r="VOV118" s="964"/>
      <c r="VOW118" s="845"/>
      <c r="VOX118" s="853"/>
      <c r="VOY118" s="853"/>
      <c r="VOZ118" s="964"/>
      <c r="VPA118" s="845"/>
      <c r="VPB118" s="853"/>
      <c r="VPC118" s="853"/>
      <c r="VPD118" s="964"/>
      <c r="VPE118" s="845"/>
      <c r="VPF118" s="853"/>
      <c r="VPG118" s="853"/>
      <c r="VPH118" s="964"/>
      <c r="VPI118" s="845"/>
      <c r="VPJ118" s="853"/>
      <c r="VPK118" s="853"/>
      <c r="VPL118" s="964"/>
      <c r="VPM118" s="845"/>
      <c r="VPN118" s="853"/>
      <c r="VPO118" s="853"/>
      <c r="VPP118" s="964"/>
      <c r="VPQ118" s="845"/>
      <c r="VPR118" s="853"/>
      <c r="VPS118" s="853"/>
      <c r="VPT118" s="964"/>
      <c r="VPU118" s="845"/>
      <c r="VPV118" s="853"/>
      <c r="VPW118" s="853"/>
      <c r="VPX118" s="964"/>
      <c r="VPY118" s="845"/>
      <c r="VPZ118" s="853"/>
      <c r="VQA118" s="853"/>
      <c r="VQB118" s="964"/>
      <c r="VQC118" s="845"/>
      <c r="VQD118" s="853"/>
      <c r="VQE118" s="853"/>
      <c r="VQF118" s="964"/>
      <c r="VQG118" s="845"/>
      <c r="VQH118" s="853"/>
      <c r="VQI118" s="853"/>
      <c r="VQJ118" s="964"/>
      <c r="VQK118" s="845"/>
      <c r="VQL118" s="853"/>
      <c r="VQM118" s="853"/>
      <c r="VQN118" s="964"/>
      <c r="VQO118" s="845"/>
      <c r="VQP118" s="853"/>
      <c r="VQQ118" s="853"/>
      <c r="VQR118" s="964"/>
      <c r="VQS118" s="845"/>
      <c r="VQT118" s="853"/>
      <c r="VQU118" s="853"/>
      <c r="VQV118" s="964"/>
      <c r="VQW118" s="845"/>
      <c r="VQX118" s="853"/>
      <c r="VQY118" s="853"/>
      <c r="VQZ118" s="964"/>
      <c r="VRA118" s="845"/>
      <c r="VRB118" s="853"/>
      <c r="VRC118" s="853"/>
      <c r="VRD118" s="964"/>
      <c r="VRE118" s="845"/>
      <c r="VRF118" s="853"/>
      <c r="VRG118" s="853"/>
      <c r="VRH118" s="964"/>
      <c r="VRI118" s="845"/>
      <c r="VRJ118" s="853"/>
      <c r="VRK118" s="853"/>
      <c r="VRL118" s="964"/>
      <c r="VRM118" s="845"/>
      <c r="VRN118" s="853"/>
      <c r="VRO118" s="853"/>
      <c r="VRP118" s="964"/>
      <c r="VRQ118" s="845"/>
      <c r="VRR118" s="853"/>
      <c r="VRS118" s="853"/>
      <c r="VRT118" s="964"/>
      <c r="VRU118" s="845"/>
      <c r="VRV118" s="853"/>
      <c r="VRW118" s="853"/>
      <c r="VRX118" s="964"/>
      <c r="VRY118" s="845"/>
      <c r="VRZ118" s="853"/>
      <c r="VSA118" s="853"/>
      <c r="VSB118" s="964"/>
      <c r="VSC118" s="845"/>
      <c r="VSD118" s="853"/>
      <c r="VSE118" s="853"/>
      <c r="VSF118" s="964"/>
      <c r="VSG118" s="845"/>
      <c r="VSH118" s="853"/>
      <c r="VSI118" s="853"/>
      <c r="VSJ118" s="964"/>
      <c r="VSK118" s="845"/>
      <c r="VSL118" s="853"/>
      <c r="VSM118" s="853"/>
      <c r="VSN118" s="964"/>
      <c r="VSO118" s="845"/>
      <c r="VSP118" s="853"/>
      <c r="VSQ118" s="853"/>
      <c r="VSR118" s="964"/>
      <c r="VSS118" s="845"/>
      <c r="VST118" s="853"/>
      <c r="VSU118" s="853"/>
      <c r="VSV118" s="964"/>
      <c r="VSW118" s="845"/>
      <c r="VSX118" s="853"/>
      <c r="VSY118" s="853"/>
      <c r="VSZ118" s="964"/>
      <c r="VTA118" s="845"/>
      <c r="VTB118" s="853"/>
      <c r="VTC118" s="853"/>
      <c r="VTD118" s="964"/>
      <c r="VTE118" s="845"/>
      <c r="VTF118" s="853"/>
      <c r="VTG118" s="853"/>
      <c r="VTH118" s="964"/>
      <c r="VTI118" s="845"/>
      <c r="VTJ118" s="853"/>
      <c r="VTK118" s="853"/>
      <c r="VTL118" s="964"/>
      <c r="VTM118" s="845"/>
      <c r="VTN118" s="853"/>
      <c r="VTO118" s="853"/>
      <c r="VTP118" s="964"/>
      <c r="VTQ118" s="845"/>
      <c r="VTR118" s="853"/>
      <c r="VTS118" s="853"/>
      <c r="VTT118" s="964"/>
      <c r="VTU118" s="845"/>
      <c r="VTV118" s="853"/>
      <c r="VTW118" s="853"/>
      <c r="VTX118" s="964"/>
      <c r="VTY118" s="845"/>
      <c r="VTZ118" s="853"/>
      <c r="VUA118" s="853"/>
      <c r="VUB118" s="964"/>
      <c r="VUC118" s="845"/>
      <c r="VUD118" s="853"/>
      <c r="VUE118" s="853"/>
      <c r="VUF118" s="964"/>
      <c r="VUG118" s="845"/>
      <c r="VUH118" s="853"/>
      <c r="VUI118" s="853"/>
      <c r="VUJ118" s="964"/>
      <c r="VUK118" s="845"/>
      <c r="VUL118" s="853"/>
      <c r="VUM118" s="853"/>
      <c r="VUN118" s="964"/>
      <c r="VUO118" s="845"/>
      <c r="VUP118" s="853"/>
      <c r="VUQ118" s="853"/>
      <c r="VUR118" s="964"/>
      <c r="VUS118" s="845"/>
      <c r="VUT118" s="853"/>
      <c r="VUU118" s="853"/>
      <c r="VUV118" s="964"/>
      <c r="VUW118" s="845"/>
      <c r="VUX118" s="853"/>
      <c r="VUY118" s="853"/>
      <c r="VUZ118" s="964"/>
      <c r="VVA118" s="845"/>
      <c r="VVB118" s="853"/>
      <c r="VVC118" s="853"/>
      <c r="VVD118" s="964"/>
      <c r="VVE118" s="845"/>
      <c r="VVF118" s="853"/>
      <c r="VVG118" s="853"/>
      <c r="VVH118" s="964"/>
      <c r="VVI118" s="845"/>
      <c r="VVJ118" s="853"/>
      <c r="VVK118" s="853"/>
      <c r="VVL118" s="964"/>
      <c r="VVM118" s="845"/>
      <c r="VVN118" s="853"/>
      <c r="VVO118" s="853"/>
      <c r="VVP118" s="964"/>
      <c r="VVQ118" s="845"/>
      <c r="VVR118" s="853"/>
      <c r="VVS118" s="853"/>
      <c r="VVT118" s="964"/>
      <c r="VVU118" s="845"/>
      <c r="VVV118" s="853"/>
      <c r="VVW118" s="853"/>
      <c r="VVX118" s="964"/>
      <c r="VVY118" s="845"/>
      <c r="VVZ118" s="853"/>
      <c r="VWA118" s="853"/>
      <c r="VWB118" s="964"/>
      <c r="VWC118" s="845"/>
      <c r="VWD118" s="853"/>
      <c r="VWE118" s="853"/>
      <c r="VWF118" s="964"/>
      <c r="VWG118" s="845"/>
      <c r="VWH118" s="853"/>
      <c r="VWI118" s="853"/>
      <c r="VWJ118" s="964"/>
      <c r="VWK118" s="845"/>
      <c r="VWL118" s="853"/>
      <c r="VWM118" s="853"/>
      <c r="VWN118" s="964"/>
      <c r="VWO118" s="845"/>
      <c r="VWP118" s="853"/>
      <c r="VWQ118" s="853"/>
      <c r="VWR118" s="964"/>
      <c r="VWS118" s="845"/>
      <c r="VWT118" s="853"/>
      <c r="VWU118" s="853"/>
      <c r="VWV118" s="964"/>
      <c r="VWW118" s="845"/>
      <c r="VWX118" s="853"/>
      <c r="VWY118" s="853"/>
      <c r="VWZ118" s="964"/>
      <c r="VXA118" s="845"/>
      <c r="VXB118" s="853"/>
      <c r="VXC118" s="853"/>
      <c r="VXD118" s="964"/>
      <c r="VXE118" s="845"/>
      <c r="VXF118" s="853"/>
      <c r="VXG118" s="853"/>
      <c r="VXH118" s="964"/>
      <c r="VXI118" s="845"/>
      <c r="VXJ118" s="853"/>
      <c r="VXK118" s="853"/>
      <c r="VXL118" s="964"/>
      <c r="VXM118" s="845"/>
      <c r="VXN118" s="853"/>
      <c r="VXO118" s="853"/>
      <c r="VXP118" s="964"/>
      <c r="VXQ118" s="845"/>
      <c r="VXR118" s="853"/>
      <c r="VXS118" s="853"/>
      <c r="VXT118" s="964"/>
      <c r="VXU118" s="845"/>
      <c r="VXV118" s="853"/>
      <c r="VXW118" s="853"/>
      <c r="VXX118" s="964"/>
      <c r="VXY118" s="845"/>
      <c r="VXZ118" s="853"/>
      <c r="VYA118" s="853"/>
      <c r="VYB118" s="964"/>
      <c r="VYC118" s="845"/>
      <c r="VYD118" s="853"/>
      <c r="VYE118" s="853"/>
      <c r="VYF118" s="964"/>
      <c r="VYG118" s="845"/>
      <c r="VYH118" s="853"/>
      <c r="VYI118" s="853"/>
      <c r="VYJ118" s="964"/>
      <c r="VYK118" s="845"/>
      <c r="VYL118" s="853"/>
      <c r="VYM118" s="853"/>
      <c r="VYN118" s="964"/>
      <c r="VYO118" s="845"/>
      <c r="VYP118" s="853"/>
      <c r="VYQ118" s="853"/>
      <c r="VYR118" s="964"/>
      <c r="VYS118" s="845"/>
      <c r="VYT118" s="853"/>
      <c r="VYU118" s="853"/>
      <c r="VYV118" s="964"/>
      <c r="VYW118" s="845"/>
      <c r="VYX118" s="853"/>
      <c r="VYY118" s="853"/>
      <c r="VYZ118" s="964"/>
      <c r="VZA118" s="845"/>
      <c r="VZB118" s="853"/>
      <c r="VZC118" s="853"/>
      <c r="VZD118" s="964"/>
      <c r="VZE118" s="845"/>
      <c r="VZF118" s="853"/>
      <c r="VZG118" s="853"/>
      <c r="VZH118" s="964"/>
      <c r="VZI118" s="845"/>
      <c r="VZJ118" s="853"/>
      <c r="VZK118" s="853"/>
      <c r="VZL118" s="964"/>
      <c r="VZM118" s="845"/>
      <c r="VZN118" s="853"/>
      <c r="VZO118" s="853"/>
      <c r="VZP118" s="964"/>
      <c r="VZQ118" s="845"/>
      <c r="VZR118" s="853"/>
      <c r="VZS118" s="853"/>
      <c r="VZT118" s="964"/>
      <c r="VZU118" s="845"/>
      <c r="VZV118" s="853"/>
      <c r="VZW118" s="853"/>
      <c r="VZX118" s="964"/>
      <c r="VZY118" s="845"/>
      <c r="VZZ118" s="853"/>
      <c r="WAA118" s="853"/>
      <c r="WAB118" s="964"/>
      <c r="WAC118" s="845"/>
      <c r="WAD118" s="853"/>
      <c r="WAE118" s="853"/>
      <c r="WAF118" s="964"/>
      <c r="WAG118" s="845"/>
      <c r="WAH118" s="853"/>
      <c r="WAI118" s="853"/>
      <c r="WAJ118" s="964"/>
      <c r="WAK118" s="845"/>
      <c r="WAL118" s="853"/>
      <c r="WAM118" s="853"/>
      <c r="WAN118" s="964"/>
      <c r="WAO118" s="845"/>
      <c r="WAP118" s="853"/>
      <c r="WAQ118" s="853"/>
      <c r="WAR118" s="964"/>
      <c r="WAS118" s="845"/>
      <c r="WAT118" s="853"/>
      <c r="WAU118" s="853"/>
      <c r="WAV118" s="964"/>
      <c r="WAW118" s="845"/>
      <c r="WAX118" s="853"/>
      <c r="WAY118" s="853"/>
      <c r="WAZ118" s="964"/>
      <c r="WBA118" s="845"/>
      <c r="WBB118" s="853"/>
      <c r="WBC118" s="853"/>
      <c r="WBD118" s="964"/>
      <c r="WBE118" s="845"/>
      <c r="WBF118" s="853"/>
      <c r="WBG118" s="853"/>
      <c r="WBH118" s="964"/>
      <c r="WBI118" s="845"/>
      <c r="WBJ118" s="853"/>
      <c r="WBK118" s="853"/>
      <c r="WBL118" s="964"/>
      <c r="WBM118" s="845"/>
      <c r="WBN118" s="853"/>
      <c r="WBO118" s="853"/>
      <c r="WBP118" s="964"/>
      <c r="WBQ118" s="845"/>
      <c r="WBR118" s="853"/>
      <c r="WBS118" s="853"/>
      <c r="WBT118" s="964"/>
      <c r="WBU118" s="845"/>
      <c r="WBV118" s="853"/>
      <c r="WBW118" s="853"/>
      <c r="WBX118" s="964"/>
      <c r="WBY118" s="845"/>
      <c r="WBZ118" s="853"/>
      <c r="WCA118" s="853"/>
      <c r="WCB118" s="964"/>
      <c r="WCC118" s="845"/>
      <c r="WCD118" s="853"/>
      <c r="WCE118" s="853"/>
      <c r="WCF118" s="964"/>
      <c r="WCG118" s="845"/>
      <c r="WCH118" s="853"/>
      <c r="WCI118" s="853"/>
      <c r="WCJ118" s="964"/>
      <c r="WCK118" s="845"/>
      <c r="WCL118" s="853"/>
      <c r="WCM118" s="853"/>
      <c r="WCN118" s="964"/>
      <c r="WCO118" s="845"/>
      <c r="WCP118" s="853"/>
      <c r="WCQ118" s="853"/>
      <c r="WCR118" s="964"/>
      <c r="WCS118" s="845"/>
      <c r="WCT118" s="853"/>
      <c r="WCU118" s="853"/>
      <c r="WCV118" s="964"/>
      <c r="WCW118" s="845"/>
      <c r="WCX118" s="853"/>
      <c r="WCY118" s="853"/>
      <c r="WCZ118" s="964"/>
      <c r="WDA118" s="845"/>
      <c r="WDB118" s="853"/>
      <c r="WDC118" s="853"/>
      <c r="WDD118" s="964"/>
      <c r="WDE118" s="845"/>
      <c r="WDF118" s="853"/>
      <c r="WDG118" s="853"/>
      <c r="WDH118" s="964"/>
      <c r="WDI118" s="845"/>
      <c r="WDJ118" s="853"/>
      <c r="WDK118" s="853"/>
      <c r="WDL118" s="964"/>
      <c r="WDM118" s="845"/>
      <c r="WDN118" s="853"/>
      <c r="WDO118" s="853"/>
      <c r="WDP118" s="964"/>
      <c r="WDQ118" s="845"/>
      <c r="WDR118" s="853"/>
      <c r="WDS118" s="853"/>
      <c r="WDT118" s="964"/>
      <c r="WDU118" s="845"/>
      <c r="WDV118" s="853"/>
      <c r="WDW118" s="853"/>
      <c r="WDX118" s="964"/>
      <c r="WDY118" s="845"/>
      <c r="WDZ118" s="853"/>
      <c r="WEA118" s="853"/>
      <c r="WEB118" s="964"/>
      <c r="WEC118" s="845"/>
      <c r="WED118" s="853"/>
      <c r="WEE118" s="853"/>
      <c r="WEF118" s="964"/>
      <c r="WEG118" s="845"/>
      <c r="WEH118" s="853"/>
      <c r="WEI118" s="853"/>
      <c r="WEJ118" s="964"/>
      <c r="WEK118" s="845"/>
      <c r="WEL118" s="853"/>
      <c r="WEM118" s="853"/>
      <c r="WEN118" s="964"/>
      <c r="WEO118" s="845"/>
      <c r="WEP118" s="853"/>
      <c r="WEQ118" s="853"/>
      <c r="WER118" s="964"/>
      <c r="WES118" s="845"/>
      <c r="WET118" s="853"/>
      <c r="WEU118" s="853"/>
      <c r="WEV118" s="964"/>
      <c r="WEW118" s="845"/>
      <c r="WEX118" s="853"/>
      <c r="WEY118" s="853"/>
      <c r="WEZ118" s="964"/>
      <c r="WFA118" s="845"/>
      <c r="WFB118" s="853"/>
      <c r="WFC118" s="853"/>
      <c r="WFD118" s="964"/>
      <c r="WFE118" s="845"/>
      <c r="WFF118" s="853"/>
      <c r="WFG118" s="853"/>
      <c r="WFH118" s="964"/>
      <c r="WFI118" s="845"/>
      <c r="WFJ118" s="853"/>
      <c r="WFK118" s="853"/>
      <c r="WFL118" s="964"/>
      <c r="WFM118" s="845"/>
      <c r="WFN118" s="853"/>
      <c r="WFO118" s="853"/>
      <c r="WFP118" s="964"/>
      <c r="WFQ118" s="845"/>
      <c r="WFR118" s="853"/>
      <c r="WFS118" s="853"/>
      <c r="WFT118" s="964"/>
      <c r="WFU118" s="845"/>
      <c r="WFV118" s="853"/>
      <c r="WFW118" s="853"/>
      <c r="WFX118" s="964"/>
      <c r="WFY118" s="845"/>
      <c r="WFZ118" s="853"/>
      <c r="WGA118" s="853"/>
      <c r="WGB118" s="964"/>
      <c r="WGC118" s="845"/>
      <c r="WGD118" s="853"/>
      <c r="WGE118" s="853"/>
      <c r="WGF118" s="964"/>
      <c r="WGG118" s="845"/>
      <c r="WGH118" s="853"/>
      <c r="WGI118" s="853"/>
      <c r="WGJ118" s="964"/>
      <c r="WGK118" s="845"/>
      <c r="WGL118" s="853"/>
      <c r="WGM118" s="853"/>
      <c r="WGN118" s="964"/>
      <c r="WGO118" s="845"/>
      <c r="WGP118" s="853"/>
      <c r="WGQ118" s="853"/>
      <c r="WGR118" s="964"/>
      <c r="WGS118" s="845"/>
      <c r="WGT118" s="853"/>
      <c r="WGU118" s="853"/>
      <c r="WGV118" s="964"/>
      <c r="WGW118" s="845"/>
      <c r="WGX118" s="853"/>
      <c r="WGY118" s="853"/>
      <c r="WGZ118" s="964"/>
      <c r="WHA118" s="845"/>
      <c r="WHB118" s="853"/>
      <c r="WHC118" s="853"/>
      <c r="WHD118" s="964"/>
      <c r="WHE118" s="845"/>
      <c r="WHF118" s="853"/>
      <c r="WHG118" s="853"/>
      <c r="WHH118" s="964"/>
      <c r="WHI118" s="845"/>
      <c r="WHJ118" s="853"/>
      <c r="WHK118" s="853"/>
      <c r="WHL118" s="964"/>
      <c r="WHM118" s="845"/>
      <c r="WHN118" s="853"/>
      <c r="WHO118" s="853"/>
      <c r="WHP118" s="964"/>
      <c r="WHQ118" s="845"/>
      <c r="WHR118" s="853"/>
      <c r="WHS118" s="853"/>
      <c r="WHT118" s="964"/>
      <c r="WHU118" s="845"/>
      <c r="WHV118" s="853"/>
      <c r="WHW118" s="853"/>
      <c r="WHX118" s="964"/>
      <c r="WHY118" s="845"/>
      <c r="WHZ118" s="853"/>
      <c r="WIA118" s="853"/>
      <c r="WIB118" s="964"/>
      <c r="WIC118" s="845"/>
      <c r="WID118" s="853"/>
      <c r="WIE118" s="853"/>
      <c r="WIF118" s="964"/>
      <c r="WIG118" s="845"/>
      <c r="WIH118" s="853"/>
      <c r="WII118" s="853"/>
      <c r="WIJ118" s="964"/>
      <c r="WIK118" s="845"/>
      <c r="WIL118" s="853"/>
      <c r="WIM118" s="853"/>
      <c r="WIN118" s="964"/>
      <c r="WIO118" s="845"/>
      <c r="WIP118" s="853"/>
      <c r="WIQ118" s="853"/>
      <c r="WIR118" s="964"/>
      <c r="WIS118" s="845"/>
      <c r="WIT118" s="853"/>
      <c r="WIU118" s="853"/>
      <c r="WIV118" s="964"/>
      <c r="WIW118" s="845"/>
      <c r="WIX118" s="853"/>
      <c r="WIY118" s="853"/>
      <c r="WIZ118" s="964"/>
      <c r="WJA118" s="845"/>
      <c r="WJB118" s="853"/>
      <c r="WJC118" s="853"/>
      <c r="WJD118" s="964"/>
      <c r="WJE118" s="845"/>
      <c r="WJF118" s="853"/>
      <c r="WJG118" s="853"/>
      <c r="WJH118" s="964"/>
      <c r="WJI118" s="845"/>
      <c r="WJJ118" s="853"/>
      <c r="WJK118" s="853"/>
      <c r="WJL118" s="964"/>
      <c r="WJM118" s="845"/>
      <c r="WJN118" s="853"/>
      <c r="WJO118" s="853"/>
      <c r="WJP118" s="964"/>
      <c r="WJQ118" s="845"/>
      <c r="WJR118" s="853"/>
      <c r="WJS118" s="853"/>
      <c r="WJT118" s="964"/>
      <c r="WJU118" s="845"/>
      <c r="WJV118" s="853"/>
      <c r="WJW118" s="853"/>
      <c r="WJX118" s="964"/>
      <c r="WJY118" s="845"/>
      <c r="WJZ118" s="853"/>
      <c r="WKA118" s="853"/>
      <c r="WKB118" s="964"/>
      <c r="WKC118" s="845"/>
      <c r="WKD118" s="853"/>
      <c r="WKE118" s="853"/>
      <c r="WKF118" s="964"/>
      <c r="WKG118" s="845"/>
      <c r="WKH118" s="853"/>
      <c r="WKI118" s="853"/>
      <c r="WKJ118" s="964"/>
      <c r="WKK118" s="845"/>
      <c r="WKL118" s="853"/>
      <c r="WKM118" s="853"/>
      <c r="WKN118" s="964"/>
      <c r="WKO118" s="845"/>
      <c r="WKP118" s="853"/>
      <c r="WKQ118" s="853"/>
      <c r="WKR118" s="964"/>
      <c r="WKS118" s="845"/>
      <c r="WKT118" s="853"/>
      <c r="WKU118" s="853"/>
      <c r="WKV118" s="964"/>
      <c r="WKW118" s="845"/>
      <c r="WKX118" s="853"/>
      <c r="WKY118" s="853"/>
      <c r="WKZ118" s="964"/>
      <c r="WLA118" s="845"/>
      <c r="WLB118" s="853"/>
      <c r="WLC118" s="853"/>
      <c r="WLD118" s="964"/>
      <c r="WLE118" s="845"/>
      <c r="WLF118" s="853"/>
      <c r="WLG118" s="853"/>
      <c r="WLH118" s="964"/>
      <c r="WLI118" s="845"/>
      <c r="WLJ118" s="853"/>
      <c r="WLK118" s="853"/>
      <c r="WLL118" s="964"/>
      <c r="WLM118" s="845"/>
      <c r="WLN118" s="853"/>
      <c r="WLO118" s="853"/>
      <c r="WLP118" s="964"/>
      <c r="WLQ118" s="845"/>
      <c r="WLR118" s="853"/>
      <c r="WLS118" s="853"/>
      <c r="WLT118" s="964"/>
      <c r="WLU118" s="845"/>
      <c r="WLV118" s="853"/>
      <c r="WLW118" s="853"/>
      <c r="WLX118" s="964"/>
      <c r="WLY118" s="845"/>
      <c r="WLZ118" s="853"/>
      <c r="WMA118" s="853"/>
      <c r="WMB118" s="964"/>
      <c r="WMC118" s="845"/>
      <c r="WMD118" s="853"/>
      <c r="WME118" s="853"/>
      <c r="WMF118" s="964"/>
      <c r="WMG118" s="845"/>
      <c r="WMH118" s="853"/>
      <c r="WMI118" s="853"/>
      <c r="WMJ118" s="964"/>
      <c r="WMK118" s="845"/>
      <c r="WML118" s="853"/>
      <c r="WMM118" s="853"/>
      <c r="WMN118" s="964"/>
      <c r="WMO118" s="845"/>
      <c r="WMP118" s="853"/>
      <c r="WMQ118" s="853"/>
      <c r="WMR118" s="964"/>
      <c r="WMS118" s="845"/>
      <c r="WMT118" s="853"/>
      <c r="WMU118" s="853"/>
      <c r="WMV118" s="964"/>
      <c r="WMW118" s="845"/>
      <c r="WMX118" s="853"/>
      <c r="WMY118" s="853"/>
      <c r="WMZ118" s="964"/>
      <c r="WNA118" s="845"/>
      <c r="WNB118" s="853"/>
      <c r="WNC118" s="853"/>
      <c r="WND118" s="964"/>
      <c r="WNE118" s="845"/>
      <c r="WNF118" s="853"/>
      <c r="WNG118" s="853"/>
      <c r="WNH118" s="964"/>
      <c r="WNI118" s="845"/>
      <c r="WNJ118" s="853"/>
      <c r="WNK118" s="853"/>
      <c r="WNL118" s="964"/>
      <c r="WNM118" s="845"/>
      <c r="WNN118" s="853"/>
      <c r="WNO118" s="853"/>
      <c r="WNP118" s="964"/>
      <c r="WNQ118" s="845"/>
      <c r="WNR118" s="853"/>
      <c r="WNS118" s="853"/>
      <c r="WNT118" s="964"/>
      <c r="WNU118" s="845"/>
      <c r="WNV118" s="853"/>
      <c r="WNW118" s="853"/>
      <c r="WNX118" s="964"/>
      <c r="WNY118" s="845"/>
      <c r="WNZ118" s="853"/>
      <c r="WOA118" s="853"/>
      <c r="WOB118" s="964"/>
      <c r="WOC118" s="845"/>
      <c r="WOD118" s="853"/>
      <c r="WOE118" s="853"/>
      <c r="WOF118" s="964"/>
      <c r="WOG118" s="845"/>
      <c r="WOH118" s="853"/>
      <c r="WOI118" s="853"/>
      <c r="WOJ118" s="964"/>
      <c r="WOK118" s="845"/>
      <c r="WOL118" s="853"/>
      <c r="WOM118" s="853"/>
      <c r="WON118" s="964"/>
      <c r="WOO118" s="845"/>
      <c r="WOP118" s="853"/>
      <c r="WOQ118" s="853"/>
      <c r="WOR118" s="964"/>
      <c r="WOS118" s="845"/>
      <c r="WOT118" s="853"/>
      <c r="WOU118" s="853"/>
      <c r="WOV118" s="964"/>
      <c r="WOW118" s="845"/>
      <c r="WOX118" s="853"/>
      <c r="WOY118" s="853"/>
      <c r="WOZ118" s="964"/>
      <c r="WPA118" s="845"/>
      <c r="WPB118" s="853"/>
      <c r="WPC118" s="853"/>
      <c r="WPD118" s="964"/>
      <c r="WPE118" s="845"/>
      <c r="WPF118" s="853"/>
      <c r="WPG118" s="853"/>
      <c r="WPH118" s="964"/>
      <c r="WPI118" s="845"/>
      <c r="WPJ118" s="853"/>
      <c r="WPK118" s="853"/>
      <c r="WPL118" s="964"/>
      <c r="WPM118" s="845"/>
      <c r="WPN118" s="853"/>
      <c r="WPO118" s="853"/>
      <c r="WPP118" s="964"/>
      <c r="WPQ118" s="845"/>
      <c r="WPR118" s="853"/>
      <c r="WPS118" s="853"/>
      <c r="WPT118" s="964"/>
      <c r="WPU118" s="845"/>
      <c r="WPV118" s="853"/>
      <c r="WPW118" s="853"/>
      <c r="WPX118" s="964"/>
      <c r="WPY118" s="845"/>
      <c r="WPZ118" s="853"/>
      <c r="WQA118" s="853"/>
      <c r="WQB118" s="964"/>
      <c r="WQC118" s="845"/>
      <c r="WQD118" s="853"/>
      <c r="WQE118" s="853"/>
      <c r="WQF118" s="964"/>
      <c r="WQG118" s="845"/>
      <c r="WQH118" s="853"/>
      <c r="WQI118" s="853"/>
      <c r="WQJ118" s="964"/>
      <c r="WQK118" s="845"/>
      <c r="WQL118" s="853"/>
      <c r="WQM118" s="853"/>
      <c r="WQN118" s="964"/>
      <c r="WQO118" s="845"/>
      <c r="WQP118" s="853"/>
      <c r="WQQ118" s="853"/>
      <c r="WQR118" s="964"/>
      <c r="WQS118" s="845"/>
      <c r="WQT118" s="853"/>
      <c r="WQU118" s="853"/>
      <c r="WQV118" s="964"/>
      <c r="WQW118" s="845"/>
      <c r="WQX118" s="853"/>
      <c r="WQY118" s="853"/>
      <c r="WQZ118" s="964"/>
      <c r="WRA118" s="845"/>
      <c r="WRB118" s="853"/>
      <c r="WRC118" s="853"/>
      <c r="WRD118" s="964"/>
      <c r="WRE118" s="845"/>
      <c r="WRF118" s="853"/>
      <c r="WRG118" s="853"/>
      <c r="WRH118" s="964"/>
      <c r="WRI118" s="845"/>
      <c r="WRJ118" s="853"/>
      <c r="WRK118" s="853"/>
      <c r="WRL118" s="964"/>
      <c r="WRM118" s="845"/>
      <c r="WRN118" s="853"/>
      <c r="WRO118" s="853"/>
      <c r="WRP118" s="964"/>
      <c r="WRQ118" s="845"/>
      <c r="WRR118" s="853"/>
      <c r="WRS118" s="853"/>
      <c r="WRT118" s="964"/>
      <c r="WRU118" s="845"/>
      <c r="WRV118" s="853"/>
      <c r="WRW118" s="853"/>
      <c r="WRX118" s="964"/>
      <c r="WRY118" s="845"/>
      <c r="WRZ118" s="853"/>
      <c r="WSA118" s="853"/>
      <c r="WSB118" s="964"/>
      <c r="WSC118" s="845"/>
      <c r="WSD118" s="853"/>
      <c r="WSE118" s="853"/>
      <c r="WSF118" s="964"/>
      <c r="WSG118" s="845"/>
      <c r="WSH118" s="853"/>
      <c r="WSI118" s="853"/>
      <c r="WSJ118" s="964"/>
      <c r="WSK118" s="845"/>
      <c r="WSL118" s="853"/>
      <c r="WSM118" s="853"/>
      <c r="WSN118" s="964"/>
      <c r="WSO118" s="845"/>
      <c r="WSP118" s="853"/>
      <c r="WSQ118" s="853"/>
      <c r="WSR118" s="964"/>
      <c r="WSS118" s="845"/>
      <c r="WST118" s="853"/>
      <c r="WSU118" s="853"/>
      <c r="WSV118" s="964"/>
      <c r="WSW118" s="845"/>
      <c r="WSX118" s="853"/>
      <c r="WSY118" s="853"/>
      <c r="WSZ118" s="964"/>
      <c r="WTA118" s="845"/>
      <c r="WTB118" s="853"/>
      <c r="WTC118" s="853"/>
      <c r="WTD118" s="964"/>
      <c r="WTE118" s="845"/>
      <c r="WTF118" s="853"/>
      <c r="WTG118" s="853"/>
      <c r="WTH118" s="964"/>
      <c r="WTI118" s="845"/>
      <c r="WTJ118" s="853"/>
      <c r="WTK118" s="853"/>
      <c r="WTL118" s="964"/>
      <c r="WTM118" s="845"/>
      <c r="WTN118" s="853"/>
      <c r="WTO118" s="853"/>
      <c r="WTP118" s="964"/>
      <c r="WTQ118" s="845"/>
      <c r="WTR118" s="853"/>
      <c r="WTS118" s="853"/>
      <c r="WTT118" s="964"/>
      <c r="WTU118" s="845"/>
      <c r="WTV118" s="853"/>
      <c r="WTW118" s="853"/>
      <c r="WTX118" s="964"/>
      <c r="WTY118" s="845"/>
      <c r="WTZ118" s="853"/>
      <c r="WUA118" s="853"/>
      <c r="WUB118" s="964"/>
      <c r="WUC118" s="845"/>
      <c r="WUD118" s="853"/>
      <c r="WUE118" s="853"/>
      <c r="WUF118" s="964"/>
      <c r="WUG118" s="845"/>
      <c r="WUH118" s="853"/>
      <c r="WUI118" s="853"/>
      <c r="WUJ118" s="964"/>
      <c r="WUK118" s="845"/>
      <c r="WUL118" s="853"/>
      <c r="WUM118" s="853"/>
      <c r="WUN118" s="964"/>
      <c r="WUO118" s="845"/>
      <c r="WUP118" s="853"/>
      <c r="WUQ118" s="853"/>
      <c r="WUR118" s="964"/>
      <c r="WUS118" s="845"/>
      <c r="WUT118" s="853"/>
      <c r="WUU118" s="853"/>
      <c r="WUV118" s="964"/>
      <c r="WUW118" s="845"/>
      <c r="WUX118" s="853"/>
      <c r="WUY118" s="853"/>
      <c r="WUZ118" s="964"/>
      <c r="WVA118" s="845"/>
      <c r="WVB118" s="853"/>
      <c r="WVC118" s="853"/>
      <c r="WVD118" s="964"/>
      <c r="WVE118" s="845"/>
      <c r="WVF118" s="853"/>
      <c r="WVG118" s="853"/>
      <c r="WVH118" s="964"/>
      <c r="WVI118" s="845"/>
      <c r="WVJ118" s="853"/>
      <c r="WVK118" s="853"/>
      <c r="WVL118" s="964"/>
      <c r="WVM118" s="845"/>
      <c r="WVN118" s="853"/>
      <c r="WVO118" s="853"/>
      <c r="WVP118" s="964"/>
      <c r="WVQ118" s="845"/>
      <c r="WVR118" s="853"/>
      <c r="WVS118" s="853"/>
      <c r="WVT118" s="964"/>
      <c r="WVU118" s="845"/>
      <c r="WVV118" s="853"/>
      <c r="WVW118" s="853"/>
      <c r="WVX118" s="964"/>
      <c r="WVY118" s="845"/>
      <c r="WVZ118" s="853"/>
      <c r="WWA118" s="853"/>
      <c r="WWB118" s="964"/>
      <c r="WWC118" s="845"/>
      <c r="WWD118" s="853"/>
      <c r="WWE118" s="853"/>
      <c r="WWF118" s="964"/>
      <c r="WWG118" s="845"/>
      <c r="WWH118" s="853"/>
      <c r="WWI118" s="853"/>
      <c r="WWJ118" s="964"/>
      <c r="WWK118" s="845"/>
      <c r="WWL118" s="853"/>
      <c r="WWM118" s="853"/>
      <c r="WWN118" s="964"/>
      <c r="WWO118" s="845"/>
      <c r="WWP118" s="853"/>
      <c r="WWQ118" s="853"/>
      <c r="WWR118" s="964"/>
      <c r="WWS118" s="845"/>
      <c r="WWT118" s="853"/>
      <c r="WWU118" s="853"/>
      <c r="WWV118" s="964"/>
      <c r="WWW118" s="845"/>
      <c r="WWX118" s="853"/>
      <c r="WWY118" s="853"/>
      <c r="WWZ118" s="964"/>
      <c r="WXA118" s="845"/>
      <c r="WXB118" s="853"/>
      <c r="WXC118" s="853"/>
      <c r="WXD118" s="964"/>
      <c r="WXE118" s="845"/>
      <c r="WXF118" s="853"/>
      <c r="WXG118" s="853"/>
      <c r="WXH118" s="964"/>
      <c r="WXI118" s="845"/>
      <c r="WXJ118" s="853"/>
      <c r="WXK118" s="853"/>
      <c r="WXL118" s="964"/>
      <c r="WXM118" s="845"/>
      <c r="WXN118" s="853"/>
      <c r="WXO118" s="853"/>
      <c r="WXP118" s="964"/>
      <c r="WXQ118" s="845"/>
      <c r="WXR118" s="853"/>
      <c r="WXS118" s="853"/>
      <c r="WXT118" s="964"/>
      <c r="WXU118" s="845"/>
      <c r="WXV118" s="853"/>
      <c r="WXW118" s="853"/>
      <c r="WXX118" s="964"/>
      <c r="WXY118" s="845"/>
      <c r="WXZ118" s="853"/>
      <c r="WYA118" s="853"/>
      <c r="WYB118" s="964"/>
      <c r="WYC118" s="845"/>
      <c r="WYD118" s="853"/>
      <c r="WYE118" s="853"/>
      <c r="WYF118" s="964"/>
      <c r="WYG118" s="845"/>
      <c r="WYH118" s="853"/>
      <c r="WYI118" s="853"/>
      <c r="WYJ118" s="964"/>
      <c r="WYK118" s="845"/>
      <c r="WYL118" s="853"/>
      <c r="WYM118" s="853"/>
      <c r="WYN118" s="964"/>
      <c r="WYO118" s="845"/>
      <c r="WYP118" s="853"/>
      <c r="WYQ118" s="853"/>
      <c r="WYR118" s="964"/>
      <c r="WYS118" s="845"/>
      <c r="WYT118" s="853"/>
      <c r="WYU118" s="853"/>
      <c r="WYV118" s="964"/>
      <c r="WYW118" s="845"/>
      <c r="WYX118" s="853"/>
      <c r="WYY118" s="853"/>
      <c r="WYZ118" s="964"/>
      <c r="WZA118" s="845"/>
      <c r="WZB118" s="853"/>
      <c r="WZC118" s="853"/>
      <c r="WZD118" s="964"/>
      <c r="WZE118" s="845"/>
      <c r="WZF118" s="853"/>
      <c r="WZG118" s="853"/>
      <c r="WZH118" s="964"/>
      <c r="WZI118" s="845"/>
      <c r="WZJ118" s="853"/>
      <c r="WZK118" s="853"/>
      <c r="WZL118" s="964"/>
      <c r="WZM118" s="845"/>
      <c r="WZN118" s="853"/>
      <c r="WZO118" s="853"/>
      <c r="WZP118" s="964"/>
      <c r="WZQ118" s="845"/>
      <c r="WZR118" s="853"/>
      <c r="WZS118" s="853"/>
      <c r="WZT118" s="964"/>
      <c r="WZU118" s="845"/>
      <c r="WZV118" s="853"/>
      <c r="WZW118" s="853"/>
      <c r="WZX118" s="964"/>
      <c r="WZY118" s="845"/>
      <c r="WZZ118" s="853"/>
      <c r="XAA118" s="853"/>
      <c r="XAB118" s="964"/>
      <c r="XAC118" s="845"/>
      <c r="XAD118" s="853"/>
      <c r="XAE118" s="853"/>
      <c r="XAF118" s="964"/>
      <c r="XAG118" s="845"/>
      <c r="XAH118" s="853"/>
      <c r="XAI118" s="853"/>
      <c r="XAJ118" s="964"/>
      <c r="XAK118" s="845"/>
      <c r="XAL118" s="853"/>
      <c r="XAM118" s="853"/>
      <c r="XAN118" s="964"/>
      <c r="XAO118" s="845"/>
      <c r="XAP118" s="853"/>
      <c r="XAQ118" s="853"/>
      <c r="XAR118" s="964"/>
      <c r="XAS118" s="845"/>
      <c r="XAT118" s="853"/>
      <c r="XAU118" s="853"/>
      <c r="XAV118" s="964"/>
      <c r="XAW118" s="845"/>
      <c r="XAX118" s="853"/>
      <c r="XAY118" s="853"/>
      <c r="XAZ118" s="964"/>
      <c r="XBA118" s="845"/>
      <c r="XBB118" s="853"/>
      <c r="XBC118" s="853"/>
      <c r="XBD118" s="964"/>
      <c r="XBE118" s="845"/>
      <c r="XBF118" s="853"/>
      <c r="XBG118" s="853"/>
      <c r="XBH118" s="964"/>
      <c r="XBI118" s="845"/>
      <c r="XBJ118" s="853"/>
      <c r="XBK118" s="853"/>
      <c r="XBL118" s="964"/>
      <c r="XBM118" s="845"/>
      <c r="XBN118" s="853"/>
      <c r="XBO118" s="853"/>
      <c r="XBP118" s="964"/>
      <c r="XBQ118" s="845"/>
      <c r="XBR118" s="853"/>
      <c r="XBS118" s="853"/>
      <c r="XBT118" s="964"/>
      <c r="XBU118" s="845"/>
      <c r="XBV118" s="853"/>
      <c r="XBW118" s="853"/>
      <c r="XBX118" s="964"/>
      <c r="XBY118" s="845"/>
      <c r="XBZ118" s="853"/>
      <c r="XCA118" s="853"/>
      <c r="XCB118" s="964"/>
      <c r="XCC118" s="845"/>
      <c r="XCD118" s="853"/>
      <c r="XCE118" s="853"/>
      <c r="XCF118" s="964"/>
      <c r="XCG118" s="845"/>
      <c r="XCH118" s="853"/>
      <c r="XCI118" s="853"/>
      <c r="XCJ118" s="964"/>
      <c r="XCK118" s="845"/>
      <c r="XCL118" s="853"/>
      <c r="XCM118" s="853"/>
      <c r="XCN118" s="964"/>
      <c r="XCO118" s="845"/>
      <c r="XCP118" s="853"/>
      <c r="XCQ118" s="853"/>
      <c r="XCR118" s="964"/>
      <c r="XCS118" s="845"/>
      <c r="XCT118" s="853"/>
      <c r="XCU118" s="853"/>
      <c r="XCV118" s="964"/>
      <c r="XCW118" s="845"/>
      <c r="XCX118" s="853"/>
      <c r="XCY118" s="853"/>
      <c r="XCZ118" s="964"/>
      <c r="XDA118" s="845"/>
      <c r="XDB118" s="853"/>
      <c r="XDC118" s="853"/>
      <c r="XDD118" s="964"/>
      <c r="XDE118" s="845"/>
      <c r="XDF118" s="853"/>
      <c r="XDG118" s="853"/>
      <c r="XDH118" s="964"/>
      <c r="XDI118" s="845"/>
      <c r="XDJ118" s="853"/>
      <c r="XDK118" s="853"/>
      <c r="XDL118" s="964"/>
      <c r="XDM118" s="845"/>
      <c r="XDN118" s="853"/>
      <c r="XDO118" s="853"/>
      <c r="XDP118" s="964"/>
      <c r="XDQ118" s="845"/>
      <c r="XDR118" s="853"/>
      <c r="XDS118" s="853"/>
      <c r="XDT118" s="964"/>
      <c r="XDU118" s="845"/>
      <c r="XDV118" s="853"/>
      <c r="XDW118" s="853"/>
      <c r="XDX118" s="964"/>
      <c r="XDY118" s="845"/>
      <c r="XDZ118" s="853"/>
      <c r="XEA118" s="853"/>
      <c r="XEB118" s="964"/>
      <c r="XEC118" s="845"/>
      <c r="XED118" s="853"/>
      <c r="XEE118" s="853"/>
      <c r="XEF118" s="964"/>
      <c r="XEG118" s="845"/>
      <c r="XEH118" s="853"/>
      <c r="XEI118" s="853"/>
      <c r="XEJ118" s="964"/>
      <c r="XEK118" s="845"/>
      <c r="XEL118" s="853"/>
      <c r="XEM118" s="853"/>
      <c r="XEN118" s="964"/>
      <c r="XEO118" s="845"/>
      <c r="XEP118" s="853"/>
      <c r="XEQ118" s="853"/>
      <c r="XER118" s="964"/>
      <c r="XES118" s="845"/>
      <c r="XET118" s="853"/>
      <c r="XEU118" s="853"/>
      <c r="XEV118" s="964"/>
      <c r="XEW118" s="845"/>
      <c r="XEX118" s="853"/>
      <c r="XEY118" s="853"/>
      <c r="XEZ118" s="964"/>
      <c r="XFA118" s="845"/>
      <c r="XFB118" s="853"/>
      <c r="XFC118" s="853"/>
      <c r="XFD118" s="964"/>
    </row>
    <row r="119" spans="1:16384" ht="26.4">
      <c r="A119" s="1123" t="s">
        <v>2855</v>
      </c>
      <c r="B119" s="913"/>
      <c r="C119" s="838" t="s">
        <v>1823</v>
      </c>
      <c r="D119" s="914" t="s">
        <v>21</v>
      </c>
      <c r="E119" s="915">
        <v>1</v>
      </c>
      <c r="F119" s="940"/>
      <c r="G119" s="843"/>
    </row>
    <row r="120" spans="1:16384" ht="9.6" customHeight="1">
      <c r="A120" s="1123"/>
      <c r="B120" s="913"/>
      <c r="C120" s="838"/>
      <c r="D120" s="914"/>
      <c r="E120" s="915"/>
      <c r="F120" s="940"/>
      <c r="G120" s="843"/>
    </row>
    <row r="121" spans="1:16384" ht="26.4">
      <c r="A121" s="1123" t="s">
        <v>2856</v>
      </c>
      <c r="B121" s="913"/>
      <c r="C121" s="838" t="s">
        <v>1824</v>
      </c>
      <c r="D121" s="914" t="s">
        <v>21</v>
      </c>
      <c r="E121" s="915">
        <v>1</v>
      </c>
      <c r="F121" s="940"/>
      <c r="G121" s="843"/>
    </row>
    <row r="122" spans="1:16384" ht="9" customHeight="1">
      <c r="A122" s="1123"/>
      <c r="B122" s="913"/>
      <c r="C122" s="838"/>
      <c r="D122" s="914"/>
      <c r="E122" s="915"/>
      <c r="F122" s="940"/>
      <c r="G122" s="843"/>
      <c r="H122" s="964"/>
      <c r="AF122" s="964"/>
      <c r="AG122" s="845"/>
      <c r="AH122" s="853"/>
      <c r="AI122" s="853"/>
      <c r="AJ122" s="964"/>
      <c r="AK122" s="845"/>
      <c r="AL122" s="853"/>
      <c r="AM122" s="853"/>
      <c r="AN122" s="964"/>
      <c r="AO122" s="845"/>
      <c r="AP122" s="853"/>
      <c r="AQ122" s="853"/>
      <c r="AR122" s="964"/>
      <c r="AS122" s="845"/>
      <c r="AT122" s="853"/>
      <c r="AU122" s="853"/>
      <c r="AV122" s="964"/>
      <c r="AW122" s="845"/>
      <c r="AX122" s="853"/>
      <c r="AY122" s="853"/>
      <c r="AZ122" s="964"/>
      <c r="BA122" s="845"/>
      <c r="BB122" s="853"/>
      <c r="BC122" s="853"/>
      <c r="BD122" s="964"/>
      <c r="BE122" s="845"/>
      <c r="BF122" s="853"/>
      <c r="BG122" s="853"/>
      <c r="BH122" s="964"/>
      <c r="BI122" s="845"/>
      <c r="BJ122" s="853"/>
      <c r="BK122" s="853"/>
      <c r="BL122" s="964"/>
      <c r="BM122" s="845"/>
      <c r="BN122" s="853"/>
      <c r="BO122" s="853"/>
      <c r="BP122" s="964"/>
      <c r="BQ122" s="845"/>
      <c r="BR122" s="853"/>
      <c r="BS122" s="853"/>
      <c r="BT122" s="964"/>
      <c r="BU122" s="845"/>
      <c r="BV122" s="853"/>
      <c r="BW122" s="853"/>
      <c r="BX122" s="964"/>
      <c r="BY122" s="845"/>
      <c r="BZ122" s="853"/>
      <c r="CA122" s="853"/>
      <c r="CB122" s="964"/>
      <c r="CC122" s="845"/>
      <c r="CD122" s="853"/>
      <c r="CE122" s="853"/>
      <c r="CF122" s="964"/>
      <c r="CG122" s="845"/>
      <c r="CH122" s="853"/>
      <c r="CI122" s="853"/>
      <c r="CJ122" s="964"/>
      <c r="CK122" s="845"/>
      <c r="CL122" s="853"/>
      <c r="CM122" s="853"/>
      <c r="CN122" s="964"/>
      <c r="CO122" s="845"/>
      <c r="CP122" s="853"/>
      <c r="CQ122" s="853"/>
      <c r="CR122" s="964"/>
      <c r="CS122" s="845"/>
      <c r="CT122" s="853"/>
      <c r="CU122" s="853"/>
      <c r="CV122" s="964"/>
      <c r="CW122" s="845"/>
      <c r="CX122" s="853"/>
      <c r="CY122" s="853"/>
      <c r="CZ122" s="964"/>
      <c r="DA122" s="845"/>
      <c r="DB122" s="853"/>
      <c r="DC122" s="853"/>
      <c r="DD122" s="964"/>
      <c r="DE122" s="845"/>
      <c r="DF122" s="853"/>
      <c r="DG122" s="853"/>
      <c r="DH122" s="964"/>
      <c r="DI122" s="845"/>
      <c r="DJ122" s="853"/>
      <c r="DK122" s="853"/>
      <c r="DL122" s="964"/>
      <c r="DM122" s="845"/>
      <c r="DN122" s="853"/>
      <c r="DO122" s="853"/>
      <c r="DP122" s="964"/>
      <c r="DQ122" s="845"/>
      <c r="DR122" s="853"/>
      <c r="DS122" s="853"/>
      <c r="DT122" s="964"/>
      <c r="DU122" s="845"/>
      <c r="DV122" s="853"/>
      <c r="DW122" s="853"/>
      <c r="DX122" s="964"/>
      <c r="DY122" s="845"/>
      <c r="DZ122" s="853"/>
      <c r="EA122" s="853"/>
      <c r="EB122" s="964"/>
      <c r="EC122" s="845"/>
      <c r="ED122" s="853"/>
      <c r="EE122" s="853"/>
      <c r="EF122" s="964"/>
      <c r="EG122" s="845"/>
      <c r="EH122" s="853"/>
      <c r="EI122" s="853"/>
      <c r="EJ122" s="964"/>
      <c r="EK122" s="845"/>
      <c r="EL122" s="853"/>
      <c r="EM122" s="853"/>
      <c r="EN122" s="964"/>
      <c r="EO122" s="845"/>
      <c r="EP122" s="853"/>
      <c r="EQ122" s="853"/>
      <c r="ER122" s="964"/>
      <c r="ES122" s="845"/>
      <c r="ET122" s="853"/>
      <c r="EU122" s="853"/>
      <c r="EV122" s="964"/>
      <c r="EW122" s="845"/>
      <c r="EX122" s="853"/>
      <c r="EY122" s="853"/>
      <c r="EZ122" s="964"/>
      <c r="FA122" s="845"/>
      <c r="FB122" s="853"/>
      <c r="FC122" s="853"/>
      <c r="FD122" s="964"/>
      <c r="FE122" s="845"/>
      <c r="FF122" s="853"/>
      <c r="FG122" s="853"/>
      <c r="FH122" s="964"/>
      <c r="FI122" s="845"/>
      <c r="FJ122" s="853"/>
      <c r="FK122" s="853"/>
      <c r="FL122" s="964"/>
      <c r="FM122" s="845"/>
      <c r="FN122" s="853"/>
      <c r="FO122" s="853"/>
      <c r="FP122" s="964"/>
      <c r="FQ122" s="845"/>
      <c r="FR122" s="853"/>
      <c r="FS122" s="853"/>
      <c r="FT122" s="964"/>
      <c r="FU122" s="845"/>
      <c r="FV122" s="853"/>
      <c r="FW122" s="853"/>
      <c r="FX122" s="964"/>
      <c r="FY122" s="845"/>
      <c r="FZ122" s="853"/>
      <c r="GA122" s="853"/>
      <c r="GB122" s="964"/>
      <c r="GC122" s="845"/>
      <c r="GD122" s="853"/>
      <c r="GE122" s="853"/>
      <c r="GF122" s="964"/>
      <c r="GG122" s="845"/>
      <c r="GH122" s="853"/>
      <c r="GI122" s="853"/>
      <c r="GJ122" s="964"/>
      <c r="GK122" s="845"/>
      <c r="GL122" s="853"/>
      <c r="GM122" s="853"/>
      <c r="GN122" s="964"/>
      <c r="GO122" s="845"/>
      <c r="GP122" s="853"/>
      <c r="GQ122" s="853"/>
      <c r="GR122" s="964"/>
      <c r="GS122" s="845"/>
      <c r="GT122" s="853"/>
      <c r="GU122" s="853"/>
      <c r="GV122" s="964"/>
      <c r="GW122" s="845"/>
      <c r="GX122" s="853"/>
      <c r="GY122" s="853"/>
      <c r="GZ122" s="964"/>
      <c r="HA122" s="845"/>
      <c r="HB122" s="853"/>
      <c r="HC122" s="853"/>
      <c r="HD122" s="964"/>
      <c r="HE122" s="845"/>
      <c r="HF122" s="853"/>
      <c r="HG122" s="853"/>
      <c r="HH122" s="964"/>
      <c r="HI122" s="845"/>
      <c r="HJ122" s="853"/>
      <c r="HK122" s="853"/>
      <c r="HL122" s="964"/>
      <c r="HM122" s="845"/>
      <c r="HN122" s="853"/>
      <c r="HO122" s="853"/>
      <c r="HP122" s="964"/>
      <c r="HQ122" s="845"/>
      <c r="HR122" s="853"/>
      <c r="HS122" s="853"/>
      <c r="HT122" s="964"/>
      <c r="HU122" s="845"/>
      <c r="HV122" s="853"/>
      <c r="HW122" s="853"/>
      <c r="HX122" s="964"/>
      <c r="HY122" s="845"/>
      <c r="HZ122" s="853"/>
      <c r="IA122" s="853"/>
      <c r="IB122" s="964"/>
      <c r="IC122" s="845"/>
      <c r="ID122" s="853"/>
      <c r="IE122" s="853"/>
      <c r="IF122" s="964"/>
      <c r="IG122" s="845"/>
      <c r="IH122" s="853"/>
      <c r="II122" s="853"/>
      <c r="IJ122" s="964"/>
      <c r="IK122" s="845"/>
      <c r="IL122" s="853"/>
      <c r="IM122" s="853"/>
      <c r="IN122" s="964"/>
      <c r="IO122" s="845"/>
      <c r="IP122" s="853"/>
      <c r="IQ122" s="853"/>
      <c r="IR122" s="964"/>
      <c r="IS122" s="845"/>
      <c r="IT122" s="853"/>
      <c r="IU122" s="853"/>
      <c r="IV122" s="964"/>
      <c r="IW122" s="845"/>
      <c r="IX122" s="853"/>
      <c r="IY122" s="853"/>
      <c r="IZ122" s="964"/>
      <c r="JA122" s="845"/>
      <c r="JB122" s="853"/>
      <c r="JC122" s="853"/>
      <c r="JD122" s="964"/>
      <c r="JE122" s="845"/>
      <c r="JF122" s="853"/>
      <c r="JG122" s="853"/>
      <c r="JH122" s="964"/>
      <c r="JI122" s="845"/>
      <c r="JJ122" s="853"/>
      <c r="JK122" s="853"/>
      <c r="JL122" s="964"/>
      <c r="JM122" s="845"/>
      <c r="JN122" s="853"/>
      <c r="JO122" s="853"/>
      <c r="JP122" s="964"/>
      <c r="JQ122" s="845"/>
      <c r="JR122" s="853"/>
      <c r="JS122" s="853"/>
      <c r="JT122" s="964"/>
      <c r="JU122" s="845"/>
      <c r="JV122" s="853"/>
      <c r="JW122" s="853"/>
      <c r="JX122" s="964"/>
      <c r="JY122" s="845"/>
      <c r="JZ122" s="853"/>
      <c r="KA122" s="853"/>
      <c r="KB122" s="964"/>
      <c r="KC122" s="845"/>
      <c r="KD122" s="853"/>
      <c r="KE122" s="853"/>
      <c r="KF122" s="964"/>
      <c r="KG122" s="845"/>
      <c r="KH122" s="853"/>
      <c r="KI122" s="853"/>
      <c r="KJ122" s="964"/>
      <c r="KK122" s="845"/>
      <c r="KL122" s="853"/>
      <c r="KM122" s="853"/>
      <c r="KN122" s="964"/>
      <c r="KO122" s="845"/>
      <c r="KP122" s="853"/>
      <c r="KQ122" s="853"/>
      <c r="KR122" s="964"/>
      <c r="KS122" s="845"/>
      <c r="KT122" s="853"/>
      <c r="KU122" s="853"/>
      <c r="KV122" s="964"/>
      <c r="KW122" s="845"/>
      <c r="KX122" s="853"/>
      <c r="KY122" s="853"/>
      <c r="KZ122" s="964"/>
      <c r="LA122" s="845"/>
      <c r="LB122" s="853"/>
      <c r="LC122" s="853"/>
      <c r="LD122" s="964"/>
      <c r="LE122" s="845"/>
      <c r="LF122" s="853"/>
      <c r="LG122" s="853"/>
      <c r="LH122" s="964"/>
      <c r="LI122" s="845"/>
      <c r="LJ122" s="853"/>
      <c r="LK122" s="853"/>
      <c r="LL122" s="964"/>
      <c r="LM122" s="845"/>
      <c r="LN122" s="853"/>
      <c r="LO122" s="853"/>
      <c r="LP122" s="964"/>
      <c r="LQ122" s="845"/>
      <c r="LR122" s="853"/>
      <c r="LS122" s="853"/>
      <c r="LT122" s="964"/>
      <c r="LU122" s="845"/>
      <c r="LV122" s="853"/>
      <c r="LW122" s="853"/>
      <c r="LX122" s="964"/>
      <c r="LY122" s="845"/>
      <c r="LZ122" s="853"/>
      <c r="MA122" s="853"/>
      <c r="MB122" s="964"/>
      <c r="MC122" s="845"/>
      <c r="MD122" s="853"/>
      <c r="ME122" s="853"/>
      <c r="MF122" s="964"/>
      <c r="MG122" s="845"/>
      <c r="MH122" s="853"/>
      <c r="MI122" s="853"/>
      <c r="MJ122" s="964"/>
      <c r="MK122" s="845"/>
      <c r="ML122" s="853"/>
      <c r="MM122" s="853"/>
      <c r="MN122" s="964"/>
      <c r="MO122" s="845"/>
      <c r="MP122" s="853"/>
      <c r="MQ122" s="853"/>
      <c r="MR122" s="964"/>
      <c r="MS122" s="845"/>
      <c r="MT122" s="853"/>
      <c r="MU122" s="853"/>
      <c r="MV122" s="964"/>
      <c r="MW122" s="845"/>
      <c r="MX122" s="853"/>
      <c r="MY122" s="853"/>
      <c r="MZ122" s="964"/>
      <c r="NA122" s="845"/>
      <c r="NB122" s="853"/>
      <c r="NC122" s="853"/>
      <c r="ND122" s="964"/>
      <c r="NE122" s="845"/>
      <c r="NF122" s="853"/>
      <c r="NG122" s="853"/>
      <c r="NH122" s="964"/>
      <c r="NI122" s="845"/>
      <c r="NJ122" s="853"/>
      <c r="NK122" s="853"/>
      <c r="NL122" s="964"/>
      <c r="NM122" s="845"/>
      <c r="NN122" s="853"/>
      <c r="NO122" s="853"/>
      <c r="NP122" s="964"/>
      <c r="NQ122" s="845"/>
      <c r="NR122" s="853"/>
      <c r="NS122" s="853"/>
      <c r="NT122" s="964"/>
      <c r="NU122" s="845"/>
      <c r="NV122" s="853"/>
      <c r="NW122" s="853"/>
      <c r="NX122" s="964"/>
      <c r="NY122" s="845"/>
      <c r="NZ122" s="853"/>
      <c r="OA122" s="853"/>
      <c r="OB122" s="964"/>
      <c r="OC122" s="845"/>
      <c r="OD122" s="853"/>
      <c r="OE122" s="853"/>
      <c r="OF122" s="964"/>
      <c r="OG122" s="845"/>
      <c r="OH122" s="853"/>
      <c r="OI122" s="853"/>
      <c r="OJ122" s="964"/>
      <c r="OK122" s="845"/>
      <c r="OL122" s="853"/>
      <c r="OM122" s="853"/>
      <c r="ON122" s="964"/>
      <c r="OO122" s="845"/>
      <c r="OP122" s="853"/>
      <c r="OQ122" s="853"/>
      <c r="OR122" s="964"/>
      <c r="OS122" s="845"/>
      <c r="OT122" s="853"/>
      <c r="OU122" s="853"/>
      <c r="OV122" s="964"/>
      <c r="OW122" s="845"/>
      <c r="OX122" s="853"/>
      <c r="OY122" s="853"/>
      <c r="OZ122" s="964"/>
      <c r="PA122" s="845"/>
      <c r="PB122" s="853"/>
      <c r="PC122" s="853"/>
      <c r="PD122" s="964"/>
      <c r="PE122" s="845"/>
      <c r="PF122" s="853"/>
      <c r="PG122" s="853"/>
      <c r="PH122" s="964"/>
      <c r="PI122" s="845"/>
      <c r="PJ122" s="853"/>
      <c r="PK122" s="853"/>
      <c r="PL122" s="964"/>
      <c r="PM122" s="845"/>
      <c r="PN122" s="853"/>
      <c r="PO122" s="853"/>
      <c r="PP122" s="964"/>
      <c r="PQ122" s="845"/>
      <c r="PR122" s="853"/>
      <c r="PS122" s="853"/>
      <c r="PT122" s="964"/>
      <c r="PU122" s="845"/>
      <c r="PV122" s="853"/>
      <c r="PW122" s="853"/>
      <c r="PX122" s="964"/>
      <c r="PY122" s="845"/>
      <c r="PZ122" s="853"/>
      <c r="QA122" s="853"/>
      <c r="QB122" s="964"/>
      <c r="QC122" s="845"/>
      <c r="QD122" s="853"/>
      <c r="QE122" s="853"/>
      <c r="QF122" s="964"/>
      <c r="QG122" s="845"/>
      <c r="QH122" s="853"/>
      <c r="QI122" s="853"/>
      <c r="QJ122" s="964"/>
      <c r="QK122" s="845"/>
      <c r="QL122" s="853"/>
      <c r="QM122" s="853"/>
      <c r="QN122" s="964"/>
      <c r="QO122" s="845"/>
      <c r="QP122" s="853"/>
      <c r="QQ122" s="853"/>
      <c r="QR122" s="964"/>
      <c r="QS122" s="845"/>
      <c r="QT122" s="853"/>
      <c r="QU122" s="853"/>
      <c r="QV122" s="964"/>
      <c r="QW122" s="845"/>
      <c r="QX122" s="853"/>
      <c r="QY122" s="853"/>
      <c r="QZ122" s="964"/>
      <c r="RA122" s="845"/>
      <c r="RB122" s="853"/>
      <c r="RC122" s="853"/>
      <c r="RD122" s="964"/>
      <c r="RE122" s="845"/>
      <c r="RF122" s="853"/>
      <c r="RG122" s="853"/>
      <c r="RH122" s="964"/>
      <c r="RI122" s="845"/>
      <c r="RJ122" s="853"/>
      <c r="RK122" s="853"/>
      <c r="RL122" s="964"/>
      <c r="RM122" s="845"/>
      <c r="RN122" s="853"/>
      <c r="RO122" s="853"/>
      <c r="RP122" s="964"/>
      <c r="RQ122" s="845"/>
      <c r="RR122" s="853"/>
      <c r="RS122" s="853"/>
      <c r="RT122" s="964"/>
      <c r="RU122" s="845"/>
      <c r="RV122" s="853"/>
      <c r="RW122" s="853"/>
      <c r="RX122" s="964"/>
      <c r="RY122" s="845"/>
      <c r="RZ122" s="853"/>
      <c r="SA122" s="853"/>
      <c r="SB122" s="964"/>
      <c r="SC122" s="845"/>
      <c r="SD122" s="853"/>
      <c r="SE122" s="853"/>
      <c r="SF122" s="964"/>
      <c r="SG122" s="845"/>
      <c r="SH122" s="853"/>
      <c r="SI122" s="853"/>
      <c r="SJ122" s="964"/>
      <c r="SK122" s="845"/>
      <c r="SL122" s="853"/>
      <c r="SM122" s="853"/>
      <c r="SN122" s="964"/>
      <c r="SO122" s="845"/>
      <c r="SP122" s="853"/>
      <c r="SQ122" s="853"/>
      <c r="SR122" s="964"/>
      <c r="SS122" s="845"/>
      <c r="ST122" s="853"/>
      <c r="SU122" s="853"/>
      <c r="SV122" s="964"/>
      <c r="SW122" s="845"/>
      <c r="SX122" s="853"/>
      <c r="SY122" s="853"/>
      <c r="SZ122" s="964"/>
      <c r="TA122" s="845"/>
      <c r="TB122" s="853"/>
      <c r="TC122" s="853"/>
      <c r="TD122" s="964"/>
      <c r="TE122" s="845"/>
      <c r="TF122" s="853"/>
      <c r="TG122" s="853"/>
      <c r="TH122" s="964"/>
      <c r="TI122" s="845"/>
      <c r="TJ122" s="853"/>
      <c r="TK122" s="853"/>
      <c r="TL122" s="964"/>
      <c r="TM122" s="845"/>
      <c r="TN122" s="853"/>
      <c r="TO122" s="853"/>
      <c r="TP122" s="964"/>
      <c r="TQ122" s="845"/>
      <c r="TR122" s="853"/>
      <c r="TS122" s="853"/>
      <c r="TT122" s="964"/>
      <c r="TU122" s="845"/>
      <c r="TV122" s="853"/>
      <c r="TW122" s="853"/>
      <c r="TX122" s="964"/>
      <c r="TY122" s="845"/>
      <c r="TZ122" s="853"/>
      <c r="UA122" s="853"/>
      <c r="UB122" s="964"/>
      <c r="UC122" s="845"/>
      <c r="UD122" s="853"/>
      <c r="UE122" s="853"/>
      <c r="UF122" s="964"/>
      <c r="UG122" s="845"/>
      <c r="UH122" s="853"/>
      <c r="UI122" s="853"/>
      <c r="UJ122" s="964"/>
      <c r="UK122" s="845"/>
      <c r="UL122" s="853"/>
      <c r="UM122" s="853"/>
      <c r="UN122" s="964"/>
      <c r="UO122" s="845"/>
      <c r="UP122" s="853"/>
      <c r="UQ122" s="853"/>
      <c r="UR122" s="964"/>
      <c r="US122" s="845"/>
      <c r="UT122" s="853"/>
      <c r="UU122" s="853"/>
      <c r="UV122" s="964"/>
      <c r="UW122" s="845"/>
      <c r="UX122" s="853"/>
      <c r="UY122" s="853"/>
      <c r="UZ122" s="964"/>
      <c r="VA122" s="845"/>
      <c r="VB122" s="853"/>
      <c r="VC122" s="853"/>
      <c r="VD122" s="964"/>
      <c r="VE122" s="845"/>
      <c r="VF122" s="853"/>
      <c r="VG122" s="853"/>
      <c r="VH122" s="964"/>
      <c r="VI122" s="845"/>
      <c r="VJ122" s="853"/>
      <c r="VK122" s="853"/>
      <c r="VL122" s="964"/>
      <c r="VM122" s="845"/>
      <c r="VN122" s="853"/>
      <c r="VO122" s="853"/>
      <c r="VP122" s="964"/>
      <c r="VQ122" s="845"/>
      <c r="VR122" s="853"/>
      <c r="VS122" s="853"/>
      <c r="VT122" s="964"/>
      <c r="VU122" s="845"/>
      <c r="VV122" s="853"/>
      <c r="VW122" s="853"/>
      <c r="VX122" s="964"/>
      <c r="VY122" s="845"/>
      <c r="VZ122" s="853"/>
      <c r="WA122" s="853"/>
      <c r="WB122" s="964"/>
      <c r="WC122" s="845"/>
      <c r="WD122" s="853"/>
      <c r="WE122" s="853"/>
      <c r="WF122" s="964"/>
      <c r="WG122" s="845"/>
      <c r="WH122" s="853"/>
      <c r="WI122" s="853"/>
      <c r="WJ122" s="964"/>
      <c r="WK122" s="845"/>
      <c r="WL122" s="853"/>
      <c r="WM122" s="853"/>
      <c r="WN122" s="964"/>
      <c r="WO122" s="845"/>
      <c r="WP122" s="853"/>
      <c r="WQ122" s="853"/>
      <c r="WR122" s="964"/>
      <c r="WS122" s="845"/>
      <c r="WT122" s="853"/>
      <c r="WU122" s="853"/>
      <c r="WV122" s="964"/>
      <c r="WW122" s="845"/>
      <c r="WX122" s="853"/>
      <c r="WY122" s="853"/>
      <c r="WZ122" s="964"/>
      <c r="XA122" s="845"/>
      <c r="XB122" s="853"/>
      <c r="XC122" s="853"/>
      <c r="XD122" s="964"/>
      <c r="XE122" s="845"/>
      <c r="XF122" s="853"/>
      <c r="XG122" s="853"/>
      <c r="XH122" s="964"/>
      <c r="XI122" s="845"/>
      <c r="XJ122" s="853"/>
      <c r="XK122" s="853"/>
      <c r="XL122" s="964"/>
      <c r="XM122" s="845"/>
      <c r="XN122" s="853"/>
      <c r="XO122" s="853"/>
      <c r="XP122" s="964"/>
      <c r="XQ122" s="845"/>
      <c r="XR122" s="853"/>
      <c r="XS122" s="853"/>
      <c r="XT122" s="964"/>
      <c r="XU122" s="845"/>
      <c r="XV122" s="853"/>
      <c r="XW122" s="853"/>
      <c r="XX122" s="964"/>
      <c r="XY122" s="845"/>
      <c r="XZ122" s="853"/>
      <c r="YA122" s="853"/>
      <c r="YB122" s="964"/>
      <c r="YC122" s="845"/>
      <c r="YD122" s="853"/>
      <c r="YE122" s="853"/>
      <c r="YF122" s="964"/>
      <c r="YG122" s="845"/>
      <c r="YH122" s="853"/>
      <c r="YI122" s="853"/>
      <c r="YJ122" s="964"/>
      <c r="YK122" s="845"/>
      <c r="YL122" s="853"/>
      <c r="YM122" s="853"/>
      <c r="YN122" s="964"/>
      <c r="YO122" s="845"/>
      <c r="YP122" s="853"/>
      <c r="YQ122" s="853"/>
      <c r="YR122" s="964"/>
      <c r="YS122" s="845"/>
      <c r="YT122" s="853"/>
      <c r="YU122" s="853"/>
      <c r="YV122" s="964"/>
      <c r="YW122" s="845"/>
      <c r="YX122" s="853"/>
      <c r="YY122" s="853"/>
      <c r="YZ122" s="964"/>
      <c r="ZA122" s="845"/>
      <c r="ZB122" s="853"/>
      <c r="ZC122" s="853"/>
      <c r="ZD122" s="964"/>
      <c r="ZE122" s="845"/>
      <c r="ZF122" s="853"/>
      <c r="ZG122" s="853"/>
      <c r="ZH122" s="964"/>
      <c r="ZI122" s="845"/>
      <c r="ZJ122" s="853"/>
      <c r="ZK122" s="853"/>
      <c r="ZL122" s="964"/>
      <c r="ZM122" s="845"/>
      <c r="ZN122" s="853"/>
      <c r="ZO122" s="853"/>
      <c r="ZP122" s="964"/>
      <c r="ZQ122" s="845"/>
      <c r="ZR122" s="853"/>
      <c r="ZS122" s="853"/>
      <c r="ZT122" s="964"/>
      <c r="ZU122" s="845"/>
      <c r="ZV122" s="853"/>
      <c r="ZW122" s="853"/>
      <c r="ZX122" s="964"/>
      <c r="ZY122" s="845"/>
      <c r="ZZ122" s="853"/>
      <c r="AAA122" s="853"/>
      <c r="AAB122" s="964"/>
      <c r="AAC122" s="845"/>
      <c r="AAD122" s="853"/>
      <c r="AAE122" s="853"/>
      <c r="AAF122" s="964"/>
      <c r="AAG122" s="845"/>
      <c r="AAH122" s="853"/>
      <c r="AAI122" s="853"/>
      <c r="AAJ122" s="964"/>
      <c r="AAK122" s="845"/>
      <c r="AAL122" s="853"/>
      <c r="AAM122" s="853"/>
      <c r="AAN122" s="964"/>
      <c r="AAO122" s="845"/>
      <c r="AAP122" s="853"/>
      <c r="AAQ122" s="853"/>
      <c r="AAR122" s="964"/>
      <c r="AAS122" s="845"/>
      <c r="AAT122" s="853"/>
      <c r="AAU122" s="853"/>
      <c r="AAV122" s="964"/>
      <c r="AAW122" s="845"/>
      <c r="AAX122" s="853"/>
      <c r="AAY122" s="853"/>
      <c r="AAZ122" s="964"/>
      <c r="ABA122" s="845"/>
      <c r="ABB122" s="853"/>
      <c r="ABC122" s="853"/>
      <c r="ABD122" s="964"/>
      <c r="ABE122" s="845"/>
      <c r="ABF122" s="853"/>
      <c r="ABG122" s="853"/>
      <c r="ABH122" s="964"/>
      <c r="ABI122" s="845"/>
      <c r="ABJ122" s="853"/>
      <c r="ABK122" s="853"/>
      <c r="ABL122" s="964"/>
      <c r="ABM122" s="845"/>
      <c r="ABN122" s="853"/>
      <c r="ABO122" s="853"/>
      <c r="ABP122" s="964"/>
      <c r="ABQ122" s="845"/>
      <c r="ABR122" s="853"/>
      <c r="ABS122" s="853"/>
      <c r="ABT122" s="964"/>
      <c r="ABU122" s="845"/>
      <c r="ABV122" s="853"/>
      <c r="ABW122" s="853"/>
      <c r="ABX122" s="964"/>
      <c r="ABY122" s="845"/>
      <c r="ABZ122" s="853"/>
      <c r="ACA122" s="853"/>
      <c r="ACB122" s="964"/>
      <c r="ACC122" s="845"/>
      <c r="ACD122" s="853"/>
      <c r="ACE122" s="853"/>
      <c r="ACF122" s="964"/>
      <c r="ACG122" s="845"/>
      <c r="ACH122" s="853"/>
      <c r="ACI122" s="853"/>
      <c r="ACJ122" s="964"/>
      <c r="ACK122" s="845"/>
      <c r="ACL122" s="853"/>
      <c r="ACM122" s="853"/>
      <c r="ACN122" s="964"/>
      <c r="ACO122" s="845"/>
      <c r="ACP122" s="853"/>
      <c r="ACQ122" s="853"/>
      <c r="ACR122" s="964"/>
      <c r="ACS122" s="845"/>
      <c r="ACT122" s="853"/>
      <c r="ACU122" s="853"/>
      <c r="ACV122" s="964"/>
      <c r="ACW122" s="845"/>
      <c r="ACX122" s="853"/>
      <c r="ACY122" s="853"/>
      <c r="ACZ122" s="964"/>
      <c r="ADA122" s="845"/>
      <c r="ADB122" s="853"/>
      <c r="ADC122" s="853"/>
      <c r="ADD122" s="964"/>
      <c r="ADE122" s="845"/>
      <c r="ADF122" s="853"/>
      <c r="ADG122" s="853"/>
      <c r="ADH122" s="964"/>
      <c r="ADI122" s="845"/>
      <c r="ADJ122" s="853"/>
      <c r="ADK122" s="853"/>
      <c r="ADL122" s="964"/>
      <c r="ADM122" s="845"/>
      <c r="ADN122" s="853"/>
      <c r="ADO122" s="853"/>
      <c r="ADP122" s="964"/>
      <c r="ADQ122" s="845"/>
      <c r="ADR122" s="853"/>
      <c r="ADS122" s="853"/>
      <c r="ADT122" s="964"/>
      <c r="ADU122" s="845"/>
      <c r="ADV122" s="853"/>
      <c r="ADW122" s="853"/>
      <c r="ADX122" s="964"/>
      <c r="ADY122" s="845"/>
      <c r="ADZ122" s="853"/>
      <c r="AEA122" s="853"/>
      <c r="AEB122" s="964"/>
      <c r="AEC122" s="845"/>
      <c r="AED122" s="853"/>
      <c r="AEE122" s="853"/>
      <c r="AEF122" s="964"/>
      <c r="AEG122" s="845"/>
      <c r="AEH122" s="853"/>
      <c r="AEI122" s="853"/>
      <c r="AEJ122" s="964"/>
      <c r="AEK122" s="845"/>
      <c r="AEL122" s="853"/>
      <c r="AEM122" s="853"/>
      <c r="AEN122" s="964"/>
      <c r="AEO122" s="845"/>
      <c r="AEP122" s="853"/>
      <c r="AEQ122" s="853"/>
      <c r="AER122" s="964"/>
      <c r="AES122" s="845"/>
      <c r="AET122" s="853"/>
      <c r="AEU122" s="853"/>
      <c r="AEV122" s="964"/>
      <c r="AEW122" s="845"/>
      <c r="AEX122" s="853"/>
      <c r="AEY122" s="853"/>
      <c r="AEZ122" s="964"/>
      <c r="AFA122" s="845"/>
      <c r="AFB122" s="853"/>
      <c r="AFC122" s="853"/>
      <c r="AFD122" s="964"/>
      <c r="AFE122" s="845"/>
      <c r="AFF122" s="853"/>
      <c r="AFG122" s="853"/>
      <c r="AFH122" s="964"/>
      <c r="AFI122" s="845"/>
      <c r="AFJ122" s="853"/>
      <c r="AFK122" s="853"/>
      <c r="AFL122" s="964"/>
      <c r="AFM122" s="845"/>
      <c r="AFN122" s="853"/>
      <c r="AFO122" s="853"/>
      <c r="AFP122" s="964"/>
      <c r="AFQ122" s="845"/>
      <c r="AFR122" s="853"/>
      <c r="AFS122" s="853"/>
      <c r="AFT122" s="964"/>
      <c r="AFU122" s="845"/>
      <c r="AFV122" s="853"/>
      <c r="AFW122" s="853"/>
      <c r="AFX122" s="964"/>
      <c r="AFY122" s="845"/>
      <c r="AFZ122" s="853"/>
      <c r="AGA122" s="853"/>
      <c r="AGB122" s="964"/>
      <c r="AGC122" s="845"/>
      <c r="AGD122" s="853"/>
      <c r="AGE122" s="853"/>
      <c r="AGF122" s="964"/>
      <c r="AGG122" s="845"/>
      <c r="AGH122" s="853"/>
      <c r="AGI122" s="853"/>
      <c r="AGJ122" s="964"/>
      <c r="AGK122" s="845"/>
      <c r="AGL122" s="853"/>
      <c r="AGM122" s="853"/>
      <c r="AGN122" s="964"/>
      <c r="AGO122" s="845"/>
      <c r="AGP122" s="853"/>
      <c r="AGQ122" s="853"/>
      <c r="AGR122" s="964"/>
      <c r="AGS122" s="845"/>
      <c r="AGT122" s="853"/>
      <c r="AGU122" s="853"/>
      <c r="AGV122" s="964"/>
      <c r="AGW122" s="845"/>
      <c r="AGX122" s="853"/>
      <c r="AGY122" s="853"/>
      <c r="AGZ122" s="964"/>
      <c r="AHA122" s="845"/>
      <c r="AHB122" s="853"/>
      <c r="AHC122" s="853"/>
      <c r="AHD122" s="964"/>
      <c r="AHE122" s="845"/>
      <c r="AHF122" s="853"/>
      <c r="AHG122" s="853"/>
      <c r="AHH122" s="964"/>
      <c r="AHI122" s="845"/>
      <c r="AHJ122" s="853"/>
      <c r="AHK122" s="853"/>
      <c r="AHL122" s="964"/>
      <c r="AHM122" s="845"/>
      <c r="AHN122" s="853"/>
      <c r="AHO122" s="853"/>
      <c r="AHP122" s="964"/>
      <c r="AHQ122" s="845"/>
      <c r="AHR122" s="853"/>
      <c r="AHS122" s="853"/>
      <c r="AHT122" s="964"/>
      <c r="AHU122" s="845"/>
      <c r="AHV122" s="853"/>
      <c r="AHW122" s="853"/>
      <c r="AHX122" s="964"/>
      <c r="AHY122" s="845"/>
      <c r="AHZ122" s="853"/>
      <c r="AIA122" s="853"/>
      <c r="AIB122" s="964"/>
      <c r="AIC122" s="845"/>
      <c r="AID122" s="853"/>
      <c r="AIE122" s="853"/>
      <c r="AIF122" s="964"/>
      <c r="AIG122" s="845"/>
      <c r="AIH122" s="853"/>
      <c r="AII122" s="853"/>
      <c r="AIJ122" s="964"/>
      <c r="AIK122" s="845"/>
      <c r="AIL122" s="853"/>
      <c r="AIM122" s="853"/>
      <c r="AIN122" s="964"/>
      <c r="AIO122" s="845"/>
      <c r="AIP122" s="853"/>
      <c r="AIQ122" s="853"/>
      <c r="AIR122" s="964"/>
      <c r="AIS122" s="845"/>
      <c r="AIT122" s="853"/>
      <c r="AIU122" s="853"/>
      <c r="AIV122" s="964"/>
      <c r="AIW122" s="845"/>
      <c r="AIX122" s="853"/>
      <c r="AIY122" s="853"/>
      <c r="AIZ122" s="964"/>
      <c r="AJA122" s="845"/>
      <c r="AJB122" s="853"/>
      <c r="AJC122" s="853"/>
      <c r="AJD122" s="964"/>
      <c r="AJE122" s="845"/>
      <c r="AJF122" s="853"/>
      <c r="AJG122" s="853"/>
      <c r="AJH122" s="964"/>
      <c r="AJI122" s="845"/>
      <c r="AJJ122" s="853"/>
      <c r="AJK122" s="853"/>
      <c r="AJL122" s="964"/>
      <c r="AJM122" s="845"/>
      <c r="AJN122" s="853"/>
      <c r="AJO122" s="853"/>
      <c r="AJP122" s="964"/>
      <c r="AJQ122" s="845"/>
      <c r="AJR122" s="853"/>
      <c r="AJS122" s="853"/>
      <c r="AJT122" s="964"/>
      <c r="AJU122" s="845"/>
      <c r="AJV122" s="853"/>
      <c r="AJW122" s="853"/>
      <c r="AJX122" s="964"/>
      <c r="AJY122" s="845"/>
      <c r="AJZ122" s="853"/>
      <c r="AKA122" s="853"/>
      <c r="AKB122" s="964"/>
      <c r="AKC122" s="845"/>
      <c r="AKD122" s="853"/>
      <c r="AKE122" s="853"/>
      <c r="AKF122" s="964"/>
      <c r="AKG122" s="845"/>
      <c r="AKH122" s="853"/>
      <c r="AKI122" s="853"/>
      <c r="AKJ122" s="964"/>
      <c r="AKK122" s="845"/>
      <c r="AKL122" s="853"/>
      <c r="AKM122" s="853"/>
      <c r="AKN122" s="964"/>
      <c r="AKO122" s="845"/>
      <c r="AKP122" s="853"/>
      <c r="AKQ122" s="853"/>
      <c r="AKR122" s="964"/>
      <c r="AKS122" s="845"/>
      <c r="AKT122" s="853"/>
      <c r="AKU122" s="853"/>
      <c r="AKV122" s="964"/>
      <c r="AKW122" s="845"/>
      <c r="AKX122" s="853"/>
      <c r="AKY122" s="853"/>
      <c r="AKZ122" s="964"/>
      <c r="ALA122" s="845"/>
      <c r="ALB122" s="853"/>
      <c r="ALC122" s="853"/>
      <c r="ALD122" s="964"/>
      <c r="ALE122" s="845"/>
      <c r="ALF122" s="853"/>
      <c r="ALG122" s="853"/>
      <c r="ALH122" s="964"/>
      <c r="ALI122" s="845"/>
      <c r="ALJ122" s="853"/>
      <c r="ALK122" s="853"/>
      <c r="ALL122" s="964"/>
      <c r="ALM122" s="845"/>
      <c r="ALN122" s="853"/>
      <c r="ALO122" s="853"/>
      <c r="ALP122" s="964"/>
      <c r="ALQ122" s="845"/>
      <c r="ALR122" s="853"/>
      <c r="ALS122" s="853"/>
      <c r="ALT122" s="964"/>
      <c r="ALU122" s="845"/>
      <c r="ALV122" s="853"/>
      <c r="ALW122" s="853"/>
      <c r="ALX122" s="964"/>
      <c r="ALY122" s="845"/>
      <c r="ALZ122" s="853"/>
      <c r="AMA122" s="853"/>
      <c r="AMB122" s="964"/>
      <c r="AMC122" s="845"/>
      <c r="AMD122" s="853"/>
      <c r="AME122" s="853"/>
      <c r="AMF122" s="964"/>
      <c r="AMG122" s="845"/>
      <c r="AMH122" s="853"/>
      <c r="AMI122" s="853"/>
      <c r="AMJ122" s="964"/>
      <c r="AMK122" s="845"/>
      <c r="AML122" s="853"/>
      <c r="AMM122" s="853"/>
      <c r="AMN122" s="964"/>
      <c r="AMO122" s="845"/>
      <c r="AMP122" s="853"/>
      <c r="AMQ122" s="853"/>
      <c r="AMR122" s="964"/>
      <c r="AMS122" s="845"/>
      <c r="AMT122" s="853"/>
      <c r="AMU122" s="853"/>
      <c r="AMV122" s="964"/>
      <c r="AMW122" s="845"/>
      <c r="AMX122" s="853"/>
      <c r="AMY122" s="853"/>
      <c r="AMZ122" s="964"/>
      <c r="ANA122" s="845"/>
      <c r="ANB122" s="853"/>
      <c r="ANC122" s="853"/>
      <c r="AND122" s="964"/>
      <c r="ANE122" s="845"/>
      <c r="ANF122" s="853"/>
      <c r="ANG122" s="853"/>
      <c r="ANH122" s="964"/>
      <c r="ANI122" s="845"/>
      <c r="ANJ122" s="853"/>
      <c r="ANK122" s="853"/>
      <c r="ANL122" s="964"/>
      <c r="ANM122" s="845"/>
      <c r="ANN122" s="853"/>
      <c r="ANO122" s="853"/>
      <c r="ANP122" s="964"/>
      <c r="ANQ122" s="845"/>
      <c r="ANR122" s="853"/>
      <c r="ANS122" s="853"/>
      <c r="ANT122" s="964"/>
      <c r="ANU122" s="845"/>
      <c r="ANV122" s="853"/>
      <c r="ANW122" s="853"/>
      <c r="ANX122" s="964"/>
      <c r="ANY122" s="845"/>
      <c r="ANZ122" s="853"/>
      <c r="AOA122" s="853"/>
      <c r="AOB122" s="964"/>
      <c r="AOC122" s="845"/>
      <c r="AOD122" s="853"/>
      <c r="AOE122" s="853"/>
      <c r="AOF122" s="964"/>
      <c r="AOG122" s="845"/>
      <c r="AOH122" s="853"/>
      <c r="AOI122" s="853"/>
      <c r="AOJ122" s="964"/>
      <c r="AOK122" s="845"/>
      <c r="AOL122" s="853"/>
      <c r="AOM122" s="853"/>
      <c r="AON122" s="964"/>
      <c r="AOO122" s="845"/>
      <c r="AOP122" s="853"/>
      <c r="AOQ122" s="853"/>
      <c r="AOR122" s="964"/>
      <c r="AOS122" s="845"/>
      <c r="AOT122" s="853"/>
      <c r="AOU122" s="853"/>
      <c r="AOV122" s="964"/>
      <c r="AOW122" s="845"/>
      <c r="AOX122" s="853"/>
      <c r="AOY122" s="853"/>
      <c r="AOZ122" s="964"/>
      <c r="APA122" s="845"/>
      <c r="APB122" s="853"/>
      <c r="APC122" s="853"/>
      <c r="APD122" s="964"/>
      <c r="APE122" s="845"/>
      <c r="APF122" s="853"/>
      <c r="APG122" s="853"/>
      <c r="APH122" s="964"/>
      <c r="API122" s="845"/>
      <c r="APJ122" s="853"/>
      <c r="APK122" s="853"/>
      <c r="APL122" s="964"/>
      <c r="APM122" s="845"/>
      <c r="APN122" s="853"/>
      <c r="APO122" s="853"/>
      <c r="APP122" s="964"/>
      <c r="APQ122" s="845"/>
      <c r="APR122" s="853"/>
      <c r="APS122" s="853"/>
      <c r="APT122" s="964"/>
      <c r="APU122" s="845"/>
      <c r="APV122" s="853"/>
      <c r="APW122" s="853"/>
      <c r="APX122" s="964"/>
      <c r="APY122" s="845"/>
      <c r="APZ122" s="853"/>
      <c r="AQA122" s="853"/>
      <c r="AQB122" s="964"/>
      <c r="AQC122" s="845"/>
      <c r="AQD122" s="853"/>
      <c r="AQE122" s="853"/>
      <c r="AQF122" s="964"/>
      <c r="AQG122" s="845"/>
      <c r="AQH122" s="853"/>
      <c r="AQI122" s="853"/>
      <c r="AQJ122" s="964"/>
      <c r="AQK122" s="845"/>
      <c r="AQL122" s="853"/>
      <c r="AQM122" s="853"/>
      <c r="AQN122" s="964"/>
      <c r="AQO122" s="845"/>
      <c r="AQP122" s="853"/>
      <c r="AQQ122" s="853"/>
      <c r="AQR122" s="964"/>
      <c r="AQS122" s="845"/>
      <c r="AQT122" s="853"/>
      <c r="AQU122" s="853"/>
      <c r="AQV122" s="964"/>
      <c r="AQW122" s="845"/>
      <c r="AQX122" s="853"/>
      <c r="AQY122" s="853"/>
      <c r="AQZ122" s="964"/>
      <c r="ARA122" s="845"/>
      <c r="ARB122" s="853"/>
      <c r="ARC122" s="853"/>
      <c r="ARD122" s="964"/>
      <c r="ARE122" s="845"/>
      <c r="ARF122" s="853"/>
      <c r="ARG122" s="853"/>
      <c r="ARH122" s="964"/>
      <c r="ARI122" s="845"/>
      <c r="ARJ122" s="853"/>
      <c r="ARK122" s="853"/>
      <c r="ARL122" s="964"/>
      <c r="ARM122" s="845"/>
      <c r="ARN122" s="853"/>
      <c r="ARO122" s="853"/>
      <c r="ARP122" s="964"/>
      <c r="ARQ122" s="845"/>
      <c r="ARR122" s="853"/>
      <c r="ARS122" s="853"/>
      <c r="ART122" s="964"/>
      <c r="ARU122" s="845"/>
      <c r="ARV122" s="853"/>
      <c r="ARW122" s="853"/>
      <c r="ARX122" s="964"/>
      <c r="ARY122" s="845"/>
      <c r="ARZ122" s="853"/>
      <c r="ASA122" s="853"/>
      <c r="ASB122" s="964"/>
      <c r="ASC122" s="845"/>
      <c r="ASD122" s="853"/>
      <c r="ASE122" s="853"/>
      <c r="ASF122" s="964"/>
      <c r="ASG122" s="845"/>
      <c r="ASH122" s="853"/>
      <c r="ASI122" s="853"/>
      <c r="ASJ122" s="964"/>
      <c r="ASK122" s="845"/>
      <c r="ASL122" s="853"/>
      <c r="ASM122" s="853"/>
      <c r="ASN122" s="964"/>
      <c r="ASO122" s="845"/>
      <c r="ASP122" s="853"/>
      <c r="ASQ122" s="853"/>
      <c r="ASR122" s="964"/>
      <c r="ASS122" s="845"/>
      <c r="AST122" s="853"/>
      <c r="ASU122" s="853"/>
      <c r="ASV122" s="964"/>
      <c r="ASW122" s="845"/>
      <c r="ASX122" s="853"/>
      <c r="ASY122" s="853"/>
      <c r="ASZ122" s="964"/>
      <c r="ATA122" s="845"/>
      <c r="ATB122" s="853"/>
      <c r="ATC122" s="853"/>
      <c r="ATD122" s="964"/>
      <c r="ATE122" s="845"/>
      <c r="ATF122" s="853"/>
      <c r="ATG122" s="853"/>
      <c r="ATH122" s="964"/>
      <c r="ATI122" s="845"/>
      <c r="ATJ122" s="853"/>
      <c r="ATK122" s="853"/>
      <c r="ATL122" s="964"/>
      <c r="ATM122" s="845"/>
      <c r="ATN122" s="853"/>
      <c r="ATO122" s="853"/>
      <c r="ATP122" s="964"/>
      <c r="ATQ122" s="845"/>
      <c r="ATR122" s="853"/>
      <c r="ATS122" s="853"/>
      <c r="ATT122" s="964"/>
      <c r="ATU122" s="845"/>
      <c r="ATV122" s="853"/>
      <c r="ATW122" s="853"/>
      <c r="ATX122" s="964"/>
      <c r="ATY122" s="845"/>
      <c r="ATZ122" s="853"/>
      <c r="AUA122" s="853"/>
      <c r="AUB122" s="964"/>
      <c r="AUC122" s="845"/>
      <c r="AUD122" s="853"/>
      <c r="AUE122" s="853"/>
      <c r="AUF122" s="964"/>
      <c r="AUG122" s="845"/>
      <c r="AUH122" s="853"/>
      <c r="AUI122" s="853"/>
      <c r="AUJ122" s="964"/>
      <c r="AUK122" s="845"/>
      <c r="AUL122" s="853"/>
      <c r="AUM122" s="853"/>
      <c r="AUN122" s="964"/>
      <c r="AUO122" s="845"/>
      <c r="AUP122" s="853"/>
      <c r="AUQ122" s="853"/>
      <c r="AUR122" s="964"/>
      <c r="AUS122" s="845"/>
      <c r="AUT122" s="853"/>
      <c r="AUU122" s="853"/>
      <c r="AUV122" s="964"/>
      <c r="AUW122" s="845"/>
      <c r="AUX122" s="853"/>
      <c r="AUY122" s="853"/>
      <c r="AUZ122" s="964"/>
      <c r="AVA122" s="845"/>
      <c r="AVB122" s="853"/>
      <c r="AVC122" s="853"/>
      <c r="AVD122" s="964"/>
      <c r="AVE122" s="845"/>
      <c r="AVF122" s="853"/>
      <c r="AVG122" s="853"/>
      <c r="AVH122" s="964"/>
      <c r="AVI122" s="845"/>
      <c r="AVJ122" s="853"/>
      <c r="AVK122" s="853"/>
      <c r="AVL122" s="964"/>
      <c r="AVM122" s="845"/>
      <c r="AVN122" s="853"/>
      <c r="AVO122" s="853"/>
      <c r="AVP122" s="964"/>
      <c r="AVQ122" s="845"/>
      <c r="AVR122" s="853"/>
      <c r="AVS122" s="853"/>
      <c r="AVT122" s="964"/>
      <c r="AVU122" s="845"/>
      <c r="AVV122" s="853"/>
      <c r="AVW122" s="853"/>
      <c r="AVX122" s="964"/>
      <c r="AVY122" s="845"/>
      <c r="AVZ122" s="853"/>
      <c r="AWA122" s="853"/>
      <c r="AWB122" s="964"/>
      <c r="AWC122" s="845"/>
      <c r="AWD122" s="853"/>
      <c r="AWE122" s="853"/>
      <c r="AWF122" s="964"/>
      <c r="AWG122" s="845"/>
      <c r="AWH122" s="853"/>
      <c r="AWI122" s="853"/>
      <c r="AWJ122" s="964"/>
      <c r="AWK122" s="845"/>
      <c r="AWL122" s="853"/>
      <c r="AWM122" s="853"/>
      <c r="AWN122" s="964"/>
      <c r="AWO122" s="845"/>
      <c r="AWP122" s="853"/>
      <c r="AWQ122" s="853"/>
      <c r="AWR122" s="964"/>
      <c r="AWS122" s="845"/>
      <c r="AWT122" s="853"/>
      <c r="AWU122" s="853"/>
      <c r="AWV122" s="964"/>
      <c r="AWW122" s="845"/>
      <c r="AWX122" s="853"/>
      <c r="AWY122" s="853"/>
      <c r="AWZ122" s="964"/>
      <c r="AXA122" s="845"/>
      <c r="AXB122" s="853"/>
      <c r="AXC122" s="853"/>
      <c r="AXD122" s="964"/>
      <c r="AXE122" s="845"/>
      <c r="AXF122" s="853"/>
      <c r="AXG122" s="853"/>
      <c r="AXH122" s="964"/>
      <c r="AXI122" s="845"/>
      <c r="AXJ122" s="853"/>
      <c r="AXK122" s="853"/>
      <c r="AXL122" s="964"/>
      <c r="AXM122" s="845"/>
      <c r="AXN122" s="853"/>
      <c r="AXO122" s="853"/>
      <c r="AXP122" s="964"/>
      <c r="AXQ122" s="845"/>
      <c r="AXR122" s="853"/>
      <c r="AXS122" s="853"/>
      <c r="AXT122" s="964"/>
      <c r="AXU122" s="845"/>
      <c r="AXV122" s="853"/>
      <c r="AXW122" s="853"/>
      <c r="AXX122" s="964"/>
      <c r="AXY122" s="845"/>
      <c r="AXZ122" s="853"/>
      <c r="AYA122" s="853"/>
      <c r="AYB122" s="964"/>
      <c r="AYC122" s="845"/>
      <c r="AYD122" s="853"/>
      <c r="AYE122" s="853"/>
      <c r="AYF122" s="964"/>
      <c r="AYG122" s="845"/>
      <c r="AYH122" s="853"/>
      <c r="AYI122" s="853"/>
      <c r="AYJ122" s="964"/>
      <c r="AYK122" s="845"/>
      <c r="AYL122" s="853"/>
      <c r="AYM122" s="853"/>
      <c r="AYN122" s="964"/>
      <c r="AYO122" s="845"/>
      <c r="AYP122" s="853"/>
      <c r="AYQ122" s="853"/>
      <c r="AYR122" s="964"/>
      <c r="AYS122" s="845"/>
      <c r="AYT122" s="853"/>
      <c r="AYU122" s="853"/>
      <c r="AYV122" s="964"/>
      <c r="AYW122" s="845"/>
      <c r="AYX122" s="853"/>
      <c r="AYY122" s="853"/>
      <c r="AYZ122" s="964"/>
      <c r="AZA122" s="845"/>
      <c r="AZB122" s="853"/>
      <c r="AZC122" s="853"/>
      <c r="AZD122" s="964"/>
      <c r="AZE122" s="845"/>
      <c r="AZF122" s="853"/>
      <c r="AZG122" s="853"/>
      <c r="AZH122" s="964"/>
      <c r="AZI122" s="845"/>
      <c r="AZJ122" s="853"/>
      <c r="AZK122" s="853"/>
      <c r="AZL122" s="964"/>
      <c r="AZM122" s="845"/>
      <c r="AZN122" s="853"/>
      <c r="AZO122" s="853"/>
      <c r="AZP122" s="964"/>
      <c r="AZQ122" s="845"/>
      <c r="AZR122" s="853"/>
      <c r="AZS122" s="853"/>
      <c r="AZT122" s="964"/>
      <c r="AZU122" s="845"/>
      <c r="AZV122" s="853"/>
      <c r="AZW122" s="853"/>
      <c r="AZX122" s="964"/>
      <c r="AZY122" s="845"/>
      <c r="AZZ122" s="853"/>
      <c r="BAA122" s="853"/>
      <c r="BAB122" s="964"/>
      <c r="BAC122" s="845"/>
      <c r="BAD122" s="853"/>
      <c r="BAE122" s="853"/>
      <c r="BAF122" s="964"/>
      <c r="BAG122" s="845"/>
      <c r="BAH122" s="853"/>
      <c r="BAI122" s="853"/>
      <c r="BAJ122" s="964"/>
      <c r="BAK122" s="845"/>
      <c r="BAL122" s="853"/>
      <c r="BAM122" s="853"/>
      <c r="BAN122" s="964"/>
      <c r="BAO122" s="845"/>
      <c r="BAP122" s="853"/>
      <c r="BAQ122" s="853"/>
      <c r="BAR122" s="964"/>
      <c r="BAS122" s="845"/>
      <c r="BAT122" s="853"/>
      <c r="BAU122" s="853"/>
      <c r="BAV122" s="964"/>
      <c r="BAW122" s="845"/>
      <c r="BAX122" s="853"/>
      <c r="BAY122" s="853"/>
      <c r="BAZ122" s="964"/>
      <c r="BBA122" s="845"/>
      <c r="BBB122" s="853"/>
      <c r="BBC122" s="853"/>
      <c r="BBD122" s="964"/>
      <c r="BBE122" s="845"/>
      <c r="BBF122" s="853"/>
      <c r="BBG122" s="853"/>
      <c r="BBH122" s="964"/>
      <c r="BBI122" s="845"/>
      <c r="BBJ122" s="853"/>
      <c r="BBK122" s="853"/>
      <c r="BBL122" s="964"/>
      <c r="BBM122" s="845"/>
      <c r="BBN122" s="853"/>
      <c r="BBO122" s="853"/>
      <c r="BBP122" s="964"/>
      <c r="BBQ122" s="845"/>
      <c r="BBR122" s="853"/>
      <c r="BBS122" s="853"/>
      <c r="BBT122" s="964"/>
      <c r="BBU122" s="845"/>
      <c r="BBV122" s="853"/>
      <c r="BBW122" s="853"/>
      <c r="BBX122" s="964"/>
      <c r="BBY122" s="845"/>
      <c r="BBZ122" s="853"/>
      <c r="BCA122" s="853"/>
      <c r="BCB122" s="964"/>
      <c r="BCC122" s="845"/>
      <c r="BCD122" s="853"/>
      <c r="BCE122" s="853"/>
      <c r="BCF122" s="964"/>
      <c r="BCG122" s="845"/>
      <c r="BCH122" s="853"/>
      <c r="BCI122" s="853"/>
      <c r="BCJ122" s="964"/>
      <c r="BCK122" s="845"/>
      <c r="BCL122" s="853"/>
      <c r="BCM122" s="853"/>
      <c r="BCN122" s="964"/>
      <c r="BCO122" s="845"/>
      <c r="BCP122" s="853"/>
      <c r="BCQ122" s="853"/>
      <c r="BCR122" s="964"/>
      <c r="BCS122" s="845"/>
      <c r="BCT122" s="853"/>
      <c r="BCU122" s="853"/>
      <c r="BCV122" s="964"/>
      <c r="BCW122" s="845"/>
      <c r="BCX122" s="853"/>
      <c r="BCY122" s="853"/>
      <c r="BCZ122" s="964"/>
      <c r="BDA122" s="845"/>
      <c r="BDB122" s="853"/>
      <c r="BDC122" s="853"/>
      <c r="BDD122" s="964"/>
      <c r="BDE122" s="845"/>
      <c r="BDF122" s="853"/>
      <c r="BDG122" s="853"/>
      <c r="BDH122" s="964"/>
      <c r="BDI122" s="845"/>
      <c r="BDJ122" s="853"/>
      <c r="BDK122" s="853"/>
      <c r="BDL122" s="964"/>
      <c r="BDM122" s="845"/>
      <c r="BDN122" s="853"/>
      <c r="BDO122" s="853"/>
      <c r="BDP122" s="964"/>
      <c r="BDQ122" s="845"/>
      <c r="BDR122" s="853"/>
      <c r="BDS122" s="853"/>
      <c r="BDT122" s="964"/>
      <c r="BDU122" s="845"/>
      <c r="BDV122" s="853"/>
      <c r="BDW122" s="853"/>
      <c r="BDX122" s="964"/>
      <c r="BDY122" s="845"/>
      <c r="BDZ122" s="853"/>
      <c r="BEA122" s="853"/>
      <c r="BEB122" s="964"/>
      <c r="BEC122" s="845"/>
      <c r="BED122" s="853"/>
      <c r="BEE122" s="853"/>
      <c r="BEF122" s="964"/>
      <c r="BEG122" s="845"/>
      <c r="BEH122" s="853"/>
      <c r="BEI122" s="853"/>
      <c r="BEJ122" s="964"/>
      <c r="BEK122" s="845"/>
      <c r="BEL122" s="853"/>
      <c r="BEM122" s="853"/>
      <c r="BEN122" s="964"/>
      <c r="BEO122" s="845"/>
      <c r="BEP122" s="853"/>
      <c r="BEQ122" s="853"/>
      <c r="BER122" s="964"/>
      <c r="BES122" s="845"/>
      <c r="BET122" s="853"/>
      <c r="BEU122" s="853"/>
      <c r="BEV122" s="964"/>
      <c r="BEW122" s="845"/>
      <c r="BEX122" s="853"/>
      <c r="BEY122" s="853"/>
      <c r="BEZ122" s="964"/>
      <c r="BFA122" s="845"/>
      <c r="BFB122" s="853"/>
      <c r="BFC122" s="853"/>
      <c r="BFD122" s="964"/>
      <c r="BFE122" s="845"/>
      <c r="BFF122" s="853"/>
      <c r="BFG122" s="853"/>
      <c r="BFH122" s="964"/>
      <c r="BFI122" s="845"/>
      <c r="BFJ122" s="853"/>
      <c r="BFK122" s="853"/>
      <c r="BFL122" s="964"/>
      <c r="BFM122" s="845"/>
      <c r="BFN122" s="853"/>
      <c r="BFO122" s="853"/>
      <c r="BFP122" s="964"/>
      <c r="BFQ122" s="845"/>
      <c r="BFR122" s="853"/>
      <c r="BFS122" s="853"/>
      <c r="BFT122" s="964"/>
      <c r="BFU122" s="845"/>
      <c r="BFV122" s="853"/>
      <c r="BFW122" s="853"/>
      <c r="BFX122" s="964"/>
      <c r="BFY122" s="845"/>
      <c r="BFZ122" s="853"/>
      <c r="BGA122" s="853"/>
      <c r="BGB122" s="964"/>
      <c r="BGC122" s="845"/>
      <c r="BGD122" s="853"/>
      <c r="BGE122" s="853"/>
      <c r="BGF122" s="964"/>
      <c r="BGG122" s="845"/>
      <c r="BGH122" s="853"/>
      <c r="BGI122" s="853"/>
      <c r="BGJ122" s="964"/>
      <c r="BGK122" s="845"/>
      <c r="BGL122" s="853"/>
      <c r="BGM122" s="853"/>
      <c r="BGN122" s="964"/>
      <c r="BGO122" s="845"/>
      <c r="BGP122" s="853"/>
      <c r="BGQ122" s="853"/>
      <c r="BGR122" s="964"/>
      <c r="BGS122" s="845"/>
      <c r="BGT122" s="853"/>
      <c r="BGU122" s="853"/>
      <c r="BGV122" s="964"/>
      <c r="BGW122" s="845"/>
      <c r="BGX122" s="853"/>
      <c r="BGY122" s="853"/>
      <c r="BGZ122" s="964"/>
      <c r="BHA122" s="845"/>
      <c r="BHB122" s="853"/>
      <c r="BHC122" s="853"/>
      <c r="BHD122" s="964"/>
      <c r="BHE122" s="845"/>
      <c r="BHF122" s="853"/>
      <c r="BHG122" s="853"/>
      <c r="BHH122" s="964"/>
      <c r="BHI122" s="845"/>
      <c r="BHJ122" s="853"/>
      <c r="BHK122" s="853"/>
      <c r="BHL122" s="964"/>
      <c r="BHM122" s="845"/>
      <c r="BHN122" s="853"/>
      <c r="BHO122" s="853"/>
      <c r="BHP122" s="964"/>
      <c r="BHQ122" s="845"/>
      <c r="BHR122" s="853"/>
      <c r="BHS122" s="853"/>
      <c r="BHT122" s="964"/>
      <c r="BHU122" s="845"/>
      <c r="BHV122" s="853"/>
      <c r="BHW122" s="853"/>
      <c r="BHX122" s="964"/>
      <c r="BHY122" s="845"/>
      <c r="BHZ122" s="853"/>
      <c r="BIA122" s="853"/>
      <c r="BIB122" s="964"/>
      <c r="BIC122" s="845"/>
      <c r="BID122" s="853"/>
      <c r="BIE122" s="853"/>
      <c r="BIF122" s="964"/>
      <c r="BIG122" s="845"/>
      <c r="BIH122" s="853"/>
      <c r="BII122" s="853"/>
      <c r="BIJ122" s="964"/>
      <c r="BIK122" s="845"/>
      <c r="BIL122" s="853"/>
      <c r="BIM122" s="853"/>
      <c r="BIN122" s="964"/>
      <c r="BIO122" s="845"/>
      <c r="BIP122" s="853"/>
      <c r="BIQ122" s="853"/>
      <c r="BIR122" s="964"/>
      <c r="BIS122" s="845"/>
      <c r="BIT122" s="853"/>
      <c r="BIU122" s="853"/>
      <c r="BIV122" s="964"/>
      <c r="BIW122" s="845"/>
      <c r="BIX122" s="853"/>
      <c r="BIY122" s="853"/>
      <c r="BIZ122" s="964"/>
      <c r="BJA122" s="845"/>
      <c r="BJB122" s="853"/>
      <c r="BJC122" s="853"/>
      <c r="BJD122" s="964"/>
      <c r="BJE122" s="845"/>
      <c r="BJF122" s="853"/>
      <c r="BJG122" s="853"/>
      <c r="BJH122" s="964"/>
      <c r="BJI122" s="845"/>
      <c r="BJJ122" s="853"/>
      <c r="BJK122" s="853"/>
      <c r="BJL122" s="964"/>
      <c r="BJM122" s="845"/>
      <c r="BJN122" s="853"/>
      <c r="BJO122" s="853"/>
      <c r="BJP122" s="964"/>
      <c r="BJQ122" s="845"/>
      <c r="BJR122" s="853"/>
      <c r="BJS122" s="853"/>
      <c r="BJT122" s="964"/>
      <c r="BJU122" s="845"/>
      <c r="BJV122" s="853"/>
      <c r="BJW122" s="853"/>
      <c r="BJX122" s="964"/>
      <c r="BJY122" s="845"/>
      <c r="BJZ122" s="853"/>
      <c r="BKA122" s="853"/>
      <c r="BKB122" s="964"/>
      <c r="BKC122" s="845"/>
      <c r="BKD122" s="853"/>
      <c r="BKE122" s="853"/>
      <c r="BKF122" s="964"/>
      <c r="BKG122" s="845"/>
      <c r="BKH122" s="853"/>
      <c r="BKI122" s="853"/>
      <c r="BKJ122" s="964"/>
      <c r="BKK122" s="845"/>
      <c r="BKL122" s="853"/>
      <c r="BKM122" s="853"/>
      <c r="BKN122" s="964"/>
      <c r="BKO122" s="845"/>
      <c r="BKP122" s="853"/>
      <c r="BKQ122" s="853"/>
      <c r="BKR122" s="964"/>
      <c r="BKS122" s="845"/>
      <c r="BKT122" s="853"/>
      <c r="BKU122" s="853"/>
      <c r="BKV122" s="964"/>
      <c r="BKW122" s="845"/>
      <c r="BKX122" s="853"/>
      <c r="BKY122" s="853"/>
      <c r="BKZ122" s="964"/>
      <c r="BLA122" s="845"/>
      <c r="BLB122" s="853"/>
      <c r="BLC122" s="853"/>
      <c r="BLD122" s="964"/>
      <c r="BLE122" s="845"/>
      <c r="BLF122" s="853"/>
      <c r="BLG122" s="853"/>
      <c r="BLH122" s="964"/>
      <c r="BLI122" s="845"/>
      <c r="BLJ122" s="853"/>
      <c r="BLK122" s="853"/>
      <c r="BLL122" s="964"/>
      <c r="BLM122" s="845"/>
      <c r="BLN122" s="853"/>
      <c r="BLO122" s="853"/>
      <c r="BLP122" s="964"/>
      <c r="BLQ122" s="845"/>
      <c r="BLR122" s="853"/>
      <c r="BLS122" s="853"/>
      <c r="BLT122" s="964"/>
      <c r="BLU122" s="845"/>
      <c r="BLV122" s="853"/>
      <c r="BLW122" s="853"/>
      <c r="BLX122" s="964"/>
      <c r="BLY122" s="845"/>
      <c r="BLZ122" s="853"/>
      <c r="BMA122" s="853"/>
      <c r="BMB122" s="964"/>
      <c r="BMC122" s="845"/>
      <c r="BMD122" s="853"/>
      <c r="BME122" s="853"/>
      <c r="BMF122" s="964"/>
      <c r="BMG122" s="845"/>
      <c r="BMH122" s="853"/>
      <c r="BMI122" s="853"/>
      <c r="BMJ122" s="964"/>
      <c r="BMK122" s="845"/>
      <c r="BML122" s="853"/>
      <c r="BMM122" s="853"/>
      <c r="BMN122" s="964"/>
      <c r="BMO122" s="845"/>
      <c r="BMP122" s="853"/>
      <c r="BMQ122" s="853"/>
      <c r="BMR122" s="964"/>
      <c r="BMS122" s="845"/>
      <c r="BMT122" s="853"/>
      <c r="BMU122" s="853"/>
      <c r="BMV122" s="964"/>
      <c r="BMW122" s="845"/>
      <c r="BMX122" s="853"/>
      <c r="BMY122" s="853"/>
      <c r="BMZ122" s="964"/>
      <c r="BNA122" s="845"/>
      <c r="BNB122" s="853"/>
      <c r="BNC122" s="853"/>
      <c r="BND122" s="964"/>
      <c r="BNE122" s="845"/>
      <c r="BNF122" s="853"/>
      <c r="BNG122" s="853"/>
      <c r="BNH122" s="964"/>
      <c r="BNI122" s="845"/>
      <c r="BNJ122" s="853"/>
      <c r="BNK122" s="853"/>
      <c r="BNL122" s="964"/>
      <c r="BNM122" s="845"/>
      <c r="BNN122" s="853"/>
      <c r="BNO122" s="853"/>
      <c r="BNP122" s="964"/>
      <c r="BNQ122" s="845"/>
      <c r="BNR122" s="853"/>
      <c r="BNS122" s="853"/>
      <c r="BNT122" s="964"/>
      <c r="BNU122" s="845"/>
      <c r="BNV122" s="853"/>
      <c r="BNW122" s="853"/>
      <c r="BNX122" s="964"/>
      <c r="BNY122" s="845"/>
      <c r="BNZ122" s="853"/>
      <c r="BOA122" s="853"/>
      <c r="BOB122" s="964"/>
      <c r="BOC122" s="845"/>
      <c r="BOD122" s="853"/>
      <c r="BOE122" s="853"/>
      <c r="BOF122" s="964"/>
      <c r="BOG122" s="845"/>
      <c r="BOH122" s="853"/>
      <c r="BOI122" s="853"/>
      <c r="BOJ122" s="964"/>
      <c r="BOK122" s="845"/>
      <c r="BOL122" s="853"/>
      <c r="BOM122" s="853"/>
      <c r="BON122" s="964"/>
      <c r="BOO122" s="845"/>
      <c r="BOP122" s="853"/>
      <c r="BOQ122" s="853"/>
      <c r="BOR122" s="964"/>
      <c r="BOS122" s="845"/>
      <c r="BOT122" s="853"/>
      <c r="BOU122" s="853"/>
      <c r="BOV122" s="964"/>
      <c r="BOW122" s="845"/>
      <c r="BOX122" s="853"/>
      <c r="BOY122" s="853"/>
      <c r="BOZ122" s="964"/>
      <c r="BPA122" s="845"/>
      <c r="BPB122" s="853"/>
      <c r="BPC122" s="853"/>
      <c r="BPD122" s="964"/>
      <c r="BPE122" s="845"/>
      <c r="BPF122" s="853"/>
      <c r="BPG122" s="853"/>
      <c r="BPH122" s="964"/>
      <c r="BPI122" s="845"/>
      <c r="BPJ122" s="853"/>
      <c r="BPK122" s="853"/>
      <c r="BPL122" s="964"/>
      <c r="BPM122" s="845"/>
      <c r="BPN122" s="853"/>
      <c r="BPO122" s="853"/>
      <c r="BPP122" s="964"/>
      <c r="BPQ122" s="845"/>
      <c r="BPR122" s="853"/>
      <c r="BPS122" s="853"/>
      <c r="BPT122" s="964"/>
      <c r="BPU122" s="845"/>
      <c r="BPV122" s="853"/>
      <c r="BPW122" s="853"/>
      <c r="BPX122" s="964"/>
      <c r="BPY122" s="845"/>
      <c r="BPZ122" s="853"/>
      <c r="BQA122" s="853"/>
      <c r="BQB122" s="964"/>
      <c r="BQC122" s="845"/>
      <c r="BQD122" s="853"/>
      <c r="BQE122" s="853"/>
      <c r="BQF122" s="964"/>
      <c r="BQG122" s="845"/>
      <c r="BQH122" s="853"/>
      <c r="BQI122" s="853"/>
      <c r="BQJ122" s="964"/>
      <c r="BQK122" s="845"/>
      <c r="BQL122" s="853"/>
      <c r="BQM122" s="853"/>
      <c r="BQN122" s="964"/>
      <c r="BQO122" s="845"/>
      <c r="BQP122" s="853"/>
      <c r="BQQ122" s="853"/>
      <c r="BQR122" s="964"/>
      <c r="BQS122" s="845"/>
      <c r="BQT122" s="853"/>
      <c r="BQU122" s="853"/>
      <c r="BQV122" s="964"/>
      <c r="BQW122" s="845"/>
      <c r="BQX122" s="853"/>
      <c r="BQY122" s="853"/>
      <c r="BQZ122" s="964"/>
      <c r="BRA122" s="845"/>
      <c r="BRB122" s="853"/>
      <c r="BRC122" s="853"/>
      <c r="BRD122" s="964"/>
      <c r="BRE122" s="845"/>
      <c r="BRF122" s="853"/>
      <c r="BRG122" s="853"/>
      <c r="BRH122" s="964"/>
      <c r="BRI122" s="845"/>
      <c r="BRJ122" s="853"/>
      <c r="BRK122" s="853"/>
      <c r="BRL122" s="964"/>
      <c r="BRM122" s="845"/>
      <c r="BRN122" s="853"/>
      <c r="BRO122" s="853"/>
      <c r="BRP122" s="964"/>
      <c r="BRQ122" s="845"/>
      <c r="BRR122" s="853"/>
      <c r="BRS122" s="853"/>
      <c r="BRT122" s="964"/>
      <c r="BRU122" s="845"/>
      <c r="BRV122" s="853"/>
      <c r="BRW122" s="853"/>
      <c r="BRX122" s="964"/>
      <c r="BRY122" s="845"/>
      <c r="BRZ122" s="853"/>
      <c r="BSA122" s="853"/>
      <c r="BSB122" s="964"/>
      <c r="BSC122" s="845"/>
      <c r="BSD122" s="853"/>
      <c r="BSE122" s="853"/>
      <c r="BSF122" s="964"/>
      <c r="BSG122" s="845"/>
      <c r="BSH122" s="853"/>
      <c r="BSI122" s="853"/>
      <c r="BSJ122" s="964"/>
      <c r="BSK122" s="845"/>
      <c r="BSL122" s="853"/>
      <c r="BSM122" s="853"/>
      <c r="BSN122" s="964"/>
      <c r="BSO122" s="845"/>
      <c r="BSP122" s="853"/>
      <c r="BSQ122" s="853"/>
      <c r="BSR122" s="964"/>
      <c r="BSS122" s="845"/>
      <c r="BST122" s="853"/>
      <c r="BSU122" s="853"/>
      <c r="BSV122" s="964"/>
      <c r="BSW122" s="845"/>
      <c r="BSX122" s="853"/>
      <c r="BSY122" s="853"/>
      <c r="BSZ122" s="964"/>
      <c r="BTA122" s="845"/>
      <c r="BTB122" s="853"/>
      <c r="BTC122" s="853"/>
      <c r="BTD122" s="964"/>
      <c r="BTE122" s="845"/>
      <c r="BTF122" s="853"/>
      <c r="BTG122" s="853"/>
      <c r="BTH122" s="964"/>
      <c r="BTI122" s="845"/>
      <c r="BTJ122" s="853"/>
      <c r="BTK122" s="853"/>
      <c r="BTL122" s="964"/>
      <c r="BTM122" s="845"/>
      <c r="BTN122" s="853"/>
      <c r="BTO122" s="853"/>
      <c r="BTP122" s="964"/>
      <c r="BTQ122" s="845"/>
      <c r="BTR122" s="853"/>
      <c r="BTS122" s="853"/>
      <c r="BTT122" s="964"/>
      <c r="BTU122" s="845"/>
      <c r="BTV122" s="853"/>
      <c r="BTW122" s="853"/>
      <c r="BTX122" s="964"/>
      <c r="BTY122" s="845"/>
      <c r="BTZ122" s="853"/>
      <c r="BUA122" s="853"/>
      <c r="BUB122" s="964"/>
      <c r="BUC122" s="845"/>
      <c r="BUD122" s="853"/>
      <c r="BUE122" s="853"/>
      <c r="BUF122" s="964"/>
      <c r="BUG122" s="845"/>
      <c r="BUH122" s="853"/>
      <c r="BUI122" s="853"/>
      <c r="BUJ122" s="964"/>
      <c r="BUK122" s="845"/>
      <c r="BUL122" s="853"/>
      <c r="BUM122" s="853"/>
      <c r="BUN122" s="964"/>
      <c r="BUO122" s="845"/>
      <c r="BUP122" s="853"/>
      <c r="BUQ122" s="853"/>
      <c r="BUR122" s="964"/>
      <c r="BUS122" s="845"/>
      <c r="BUT122" s="853"/>
      <c r="BUU122" s="853"/>
      <c r="BUV122" s="964"/>
      <c r="BUW122" s="845"/>
      <c r="BUX122" s="853"/>
      <c r="BUY122" s="853"/>
      <c r="BUZ122" s="964"/>
      <c r="BVA122" s="845"/>
      <c r="BVB122" s="853"/>
      <c r="BVC122" s="853"/>
      <c r="BVD122" s="964"/>
      <c r="BVE122" s="845"/>
      <c r="BVF122" s="853"/>
      <c r="BVG122" s="853"/>
      <c r="BVH122" s="964"/>
      <c r="BVI122" s="845"/>
      <c r="BVJ122" s="853"/>
      <c r="BVK122" s="853"/>
      <c r="BVL122" s="964"/>
      <c r="BVM122" s="845"/>
      <c r="BVN122" s="853"/>
      <c r="BVO122" s="853"/>
      <c r="BVP122" s="964"/>
      <c r="BVQ122" s="845"/>
      <c r="BVR122" s="853"/>
      <c r="BVS122" s="853"/>
      <c r="BVT122" s="964"/>
      <c r="BVU122" s="845"/>
      <c r="BVV122" s="853"/>
      <c r="BVW122" s="853"/>
      <c r="BVX122" s="964"/>
      <c r="BVY122" s="845"/>
      <c r="BVZ122" s="853"/>
      <c r="BWA122" s="853"/>
      <c r="BWB122" s="964"/>
      <c r="BWC122" s="845"/>
      <c r="BWD122" s="853"/>
      <c r="BWE122" s="853"/>
      <c r="BWF122" s="964"/>
      <c r="BWG122" s="845"/>
      <c r="BWH122" s="853"/>
      <c r="BWI122" s="853"/>
      <c r="BWJ122" s="964"/>
      <c r="BWK122" s="845"/>
      <c r="BWL122" s="853"/>
      <c r="BWM122" s="853"/>
      <c r="BWN122" s="964"/>
      <c r="BWO122" s="845"/>
      <c r="BWP122" s="853"/>
      <c r="BWQ122" s="853"/>
      <c r="BWR122" s="964"/>
      <c r="BWS122" s="845"/>
      <c r="BWT122" s="853"/>
      <c r="BWU122" s="853"/>
      <c r="BWV122" s="964"/>
      <c r="BWW122" s="845"/>
      <c r="BWX122" s="853"/>
      <c r="BWY122" s="853"/>
      <c r="BWZ122" s="964"/>
      <c r="BXA122" s="845"/>
      <c r="BXB122" s="853"/>
      <c r="BXC122" s="853"/>
      <c r="BXD122" s="964"/>
      <c r="BXE122" s="845"/>
      <c r="BXF122" s="853"/>
      <c r="BXG122" s="853"/>
      <c r="BXH122" s="964"/>
      <c r="BXI122" s="845"/>
      <c r="BXJ122" s="853"/>
      <c r="BXK122" s="853"/>
      <c r="BXL122" s="964"/>
      <c r="BXM122" s="845"/>
      <c r="BXN122" s="853"/>
      <c r="BXO122" s="853"/>
      <c r="BXP122" s="964"/>
      <c r="BXQ122" s="845"/>
      <c r="BXR122" s="853"/>
      <c r="BXS122" s="853"/>
      <c r="BXT122" s="964"/>
      <c r="BXU122" s="845"/>
      <c r="BXV122" s="853"/>
      <c r="BXW122" s="853"/>
      <c r="BXX122" s="964"/>
      <c r="BXY122" s="845"/>
      <c r="BXZ122" s="853"/>
      <c r="BYA122" s="853"/>
      <c r="BYB122" s="964"/>
      <c r="BYC122" s="845"/>
      <c r="BYD122" s="853"/>
      <c r="BYE122" s="853"/>
      <c r="BYF122" s="964"/>
      <c r="BYG122" s="845"/>
      <c r="BYH122" s="853"/>
      <c r="BYI122" s="853"/>
      <c r="BYJ122" s="964"/>
      <c r="BYK122" s="845"/>
      <c r="BYL122" s="853"/>
      <c r="BYM122" s="853"/>
      <c r="BYN122" s="964"/>
      <c r="BYO122" s="845"/>
      <c r="BYP122" s="853"/>
      <c r="BYQ122" s="853"/>
      <c r="BYR122" s="964"/>
      <c r="BYS122" s="845"/>
      <c r="BYT122" s="853"/>
      <c r="BYU122" s="853"/>
      <c r="BYV122" s="964"/>
      <c r="BYW122" s="845"/>
      <c r="BYX122" s="853"/>
      <c r="BYY122" s="853"/>
      <c r="BYZ122" s="964"/>
      <c r="BZA122" s="845"/>
      <c r="BZB122" s="853"/>
      <c r="BZC122" s="853"/>
      <c r="BZD122" s="964"/>
      <c r="BZE122" s="845"/>
      <c r="BZF122" s="853"/>
      <c r="BZG122" s="853"/>
      <c r="BZH122" s="964"/>
      <c r="BZI122" s="845"/>
      <c r="BZJ122" s="853"/>
      <c r="BZK122" s="853"/>
      <c r="BZL122" s="964"/>
      <c r="BZM122" s="845"/>
      <c r="BZN122" s="853"/>
      <c r="BZO122" s="853"/>
      <c r="BZP122" s="964"/>
      <c r="BZQ122" s="845"/>
      <c r="BZR122" s="853"/>
      <c r="BZS122" s="853"/>
      <c r="BZT122" s="964"/>
      <c r="BZU122" s="845"/>
      <c r="BZV122" s="853"/>
      <c r="BZW122" s="853"/>
      <c r="BZX122" s="964"/>
      <c r="BZY122" s="845"/>
      <c r="BZZ122" s="853"/>
      <c r="CAA122" s="853"/>
      <c r="CAB122" s="964"/>
      <c r="CAC122" s="845"/>
      <c r="CAD122" s="853"/>
      <c r="CAE122" s="853"/>
      <c r="CAF122" s="964"/>
      <c r="CAG122" s="845"/>
      <c r="CAH122" s="853"/>
      <c r="CAI122" s="853"/>
      <c r="CAJ122" s="964"/>
      <c r="CAK122" s="845"/>
      <c r="CAL122" s="853"/>
      <c r="CAM122" s="853"/>
      <c r="CAN122" s="964"/>
      <c r="CAO122" s="845"/>
      <c r="CAP122" s="853"/>
      <c r="CAQ122" s="853"/>
      <c r="CAR122" s="964"/>
      <c r="CAS122" s="845"/>
      <c r="CAT122" s="853"/>
      <c r="CAU122" s="853"/>
      <c r="CAV122" s="964"/>
      <c r="CAW122" s="845"/>
      <c r="CAX122" s="853"/>
      <c r="CAY122" s="853"/>
      <c r="CAZ122" s="964"/>
      <c r="CBA122" s="845"/>
      <c r="CBB122" s="853"/>
      <c r="CBC122" s="853"/>
      <c r="CBD122" s="964"/>
      <c r="CBE122" s="845"/>
      <c r="CBF122" s="853"/>
      <c r="CBG122" s="853"/>
      <c r="CBH122" s="964"/>
      <c r="CBI122" s="845"/>
      <c r="CBJ122" s="853"/>
      <c r="CBK122" s="853"/>
      <c r="CBL122" s="964"/>
      <c r="CBM122" s="845"/>
      <c r="CBN122" s="853"/>
      <c r="CBO122" s="853"/>
      <c r="CBP122" s="964"/>
      <c r="CBQ122" s="845"/>
      <c r="CBR122" s="853"/>
      <c r="CBS122" s="853"/>
      <c r="CBT122" s="964"/>
      <c r="CBU122" s="845"/>
      <c r="CBV122" s="853"/>
      <c r="CBW122" s="853"/>
      <c r="CBX122" s="964"/>
      <c r="CBY122" s="845"/>
      <c r="CBZ122" s="853"/>
      <c r="CCA122" s="853"/>
      <c r="CCB122" s="964"/>
      <c r="CCC122" s="845"/>
      <c r="CCD122" s="853"/>
      <c r="CCE122" s="853"/>
      <c r="CCF122" s="964"/>
      <c r="CCG122" s="845"/>
      <c r="CCH122" s="853"/>
      <c r="CCI122" s="853"/>
      <c r="CCJ122" s="964"/>
      <c r="CCK122" s="845"/>
      <c r="CCL122" s="853"/>
      <c r="CCM122" s="853"/>
      <c r="CCN122" s="964"/>
      <c r="CCO122" s="845"/>
      <c r="CCP122" s="853"/>
      <c r="CCQ122" s="853"/>
      <c r="CCR122" s="964"/>
      <c r="CCS122" s="845"/>
      <c r="CCT122" s="853"/>
      <c r="CCU122" s="853"/>
      <c r="CCV122" s="964"/>
      <c r="CCW122" s="845"/>
      <c r="CCX122" s="853"/>
      <c r="CCY122" s="853"/>
      <c r="CCZ122" s="964"/>
      <c r="CDA122" s="845"/>
      <c r="CDB122" s="853"/>
      <c r="CDC122" s="853"/>
      <c r="CDD122" s="964"/>
      <c r="CDE122" s="845"/>
      <c r="CDF122" s="853"/>
      <c r="CDG122" s="853"/>
      <c r="CDH122" s="964"/>
      <c r="CDI122" s="845"/>
      <c r="CDJ122" s="853"/>
      <c r="CDK122" s="853"/>
      <c r="CDL122" s="964"/>
      <c r="CDM122" s="845"/>
      <c r="CDN122" s="853"/>
      <c r="CDO122" s="853"/>
      <c r="CDP122" s="964"/>
      <c r="CDQ122" s="845"/>
      <c r="CDR122" s="853"/>
      <c r="CDS122" s="853"/>
      <c r="CDT122" s="964"/>
      <c r="CDU122" s="845"/>
      <c r="CDV122" s="853"/>
      <c r="CDW122" s="853"/>
      <c r="CDX122" s="964"/>
      <c r="CDY122" s="845"/>
      <c r="CDZ122" s="853"/>
      <c r="CEA122" s="853"/>
      <c r="CEB122" s="964"/>
      <c r="CEC122" s="845"/>
      <c r="CED122" s="853"/>
      <c r="CEE122" s="853"/>
      <c r="CEF122" s="964"/>
      <c r="CEG122" s="845"/>
      <c r="CEH122" s="853"/>
      <c r="CEI122" s="853"/>
      <c r="CEJ122" s="964"/>
      <c r="CEK122" s="845"/>
      <c r="CEL122" s="853"/>
      <c r="CEM122" s="853"/>
      <c r="CEN122" s="964"/>
      <c r="CEO122" s="845"/>
      <c r="CEP122" s="853"/>
      <c r="CEQ122" s="853"/>
      <c r="CER122" s="964"/>
      <c r="CES122" s="845"/>
      <c r="CET122" s="853"/>
      <c r="CEU122" s="853"/>
      <c r="CEV122" s="964"/>
      <c r="CEW122" s="845"/>
      <c r="CEX122" s="853"/>
      <c r="CEY122" s="853"/>
      <c r="CEZ122" s="964"/>
      <c r="CFA122" s="845"/>
      <c r="CFB122" s="853"/>
      <c r="CFC122" s="853"/>
      <c r="CFD122" s="964"/>
      <c r="CFE122" s="845"/>
      <c r="CFF122" s="853"/>
      <c r="CFG122" s="853"/>
      <c r="CFH122" s="964"/>
      <c r="CFI122" s="845"/>
      <c r="CFJ122" s="853"/>
      <c r="CFK122" s="853"/>
      <c r="CFL122" s="964"/>
      <c r="CFM122" s="845"/>
      <c r="CFN122" s="853"/>
      <c r="CFO122" s="853"/>
      <c r="CFP122" s="964"/>
      <c r="CFQ122" s="845"/>
      <c r="CFR122" s="853"/>
      <c r="CFS122" s="853"/>
      <c r="CFT122" s="964"/>
      <c r="CFU122" s="845"/>
      <c r="CFV122" s="853"/>
      <c r="CFW122" s="853"/>
      <c r="CFX122" s="964"/>
      <c r="CFY122" s="845"/>
      <c r="CFZ122" s="853"/>
      <c r="CGA122" s="853"/>
      <c r="CGB122" s="964"/>
      <c r="CGC122" s="845"/>
      <c r="CGD122" s="853"/>
      <c r="CGE122" s="853"/>
      <c r="CGF122" s="964"/>
      <c r="CGG122" s="845"/>
      <c r="CGH122" s="853"/>
      <c r="CGI122" s="853"/>
      <c r="CGJ122" s="964"/>
      <c r="CGK122" s="845"/>
      <c r="CGL122" s="853"/>
      <c r="CGM122" s="853"/>
      <c r="CGN122" s="964"/>
      <c r="CGO122" s="845"/>
      <c r="CGP122" s="853"/>
      <c r="CGQ122" s="853"/>
      <c r="CGR122" s="964"/>
      <c r="CGS122" s="845"/>
      <c r="CGT122" s="853"/>
      <c r="CGU122" s="853"/>
      <c r="CGV122" s="964"/>
      <c r="CGW122" s="845"/>
      <c r="CGX122" s="853"/>
      <c r="CGY122" s="853"/>
      <c r="CGZ122" s="964"/>
      <c r="CHA122" s="845"/>
      <c r="CHB122" s="853"/>
      <c r="CHC122" s="853"/>
      <c r="CHD122" s="964"/>
      <c r="CHE122" s="845"/>
      <c r="CHF122" s="853"/>
      <c r="CHG122" s="853"/>
      <c r="CHH122" s="964"/>
      <c r="CHI122" s="845"/>
      <c r="CHJ122" s="853"/>
      <c r="CHK122" s="853"/>
      <c r="CHL122" s="964"/>
      <c r="CHM122" s="845"/>
      <c r="CHN122" s="853"/>
      <c r="CHO122" s="853"/>
      <c r="CHP122" s="964"/>
      <c r="CHQ122" s="845"/>
      <c r="CHR122" s="853"/>
      <c r="CHS122" s="853"/>
      <c r="CHT122" s="964"/>
      <c r="CHU122" s="845"/>
      <c r="CHV122" s="853"/>
      <c r="CHW122" s="853"/>
      <c r="CHX122" s="964"/>
      <c r="CHY122" s="845"/>
      <c r="CHZ122" s="853"/>
      <c r="CIA122" s="853"/>
      <c r="CIB122" s="964"/>
      <c r="CIC122" s="845"/>
      <c r="CID122" s="853"/>
      <c r="CIE122" s="853"/>
      <c r="CIF122" s="964"/>
      <c r="CIG122" s="845"/>
      <c r="CIH122" s="853"/>
      <c r="CII122" s="853"/>
      <c r="CIJ122" s="964"/>
      <c r="CIK122" s="845"/>
      <c r="CIL122" s="853"/>
      <c r="CIM122" s="853"/>
      <c r="CIN122" s="964"/>
      <c r="CIO122" s="845"/>
      <c r="CIP122" s="853"/>
      <c r="CIQ122" s="853"/>
      <c r="CIR122" s="964"/>
      <c r="CIS122" s="845"/>
      <c r="CIT122" s="853"/>
      <c r="CIU122" s="853"/>
      <c r="CIV122" s="964"/>
      <c r="CIW122" s="845"/>
      <c r="CIX122" s="853"/>
      <c r="CIY122" s="853"/>
      <c r="CIZ122" s="964"/>
      <c r="CJA122" s="845"/>
      <c r="CJB122" s="853"/>
      <c r="CJC122" s="853"/>
      <c r="CJD122" s="964"/>
      <c r="CJE122" s="845"/>
      <c r="CJF122" s="853"/>
      <c r="CJG122" s="853"/>
      <c r="CJH122" s="964"/>
      <c r="CJI122" s="845"/>
      <c r="CJJ122" s="853"/>
      <c r="CJK122" s="853"/>
      <c r="CJL122" s="964"/>
      <c r="CJM122" s="845"/>
      <c r="CJN122" s="853"/>
      <c r="CJO122" s="853"/>
      <c r="CJP122" s="964"/>
      <c r="CJQ122" s="845"/>
      <c r="CJR122" s="853"/>
      <c r="CJS122" s="853"/>
      <c r="CJT122" s="964"/>
      <c r="CJU122" s="845"/>
      <c r="CJV122" s="853"/>
      <c r="CJW122" s="853"/>
      <c r="CJX122" s="964"/>
      <c r="CJY122" s="845"/>
      <c r="CJZ122" s="853"/>
      <c r="CKA122" s="853"/>
      <c r="CKB122" s="964"/>
      <c r="CKC122" s="845"/>
      <c r="CKD122" s="853"/>
      <c r="CKE122" s="853"/>
      <c r="CKF122" s="964"/>
      <c r="CKG122" s="845"/>
      <c r="CKH122" s="853"/>
      <c r="CKI122" s="853"/>
      <c r="CKJ122" s="964"/>
      <c r="CKK122" s="845"/>
      <c r="CKL122" s="853"/>
      <c r="CKM122" s="853"/>
      <c r="CKN122" s="964"/>
      <c r="CKO122" s="845"/>
      <c r="CKP122" s="853"/>
      <c r="CKQ122" s="853"/>
      <c r="CKR122" s="964"/>
      <c r="CKS122" s="845"/>
      <c r="CKT122" s="853"/>
      <c r="CKU122" s="853"/>
      <c r="CKV122" s="964"/>
      <c r="CKW122" s="845"/>
      <c r="CKX122" s="853"/>
      <c r="CKY122" s="853"/>
      <c r="CKZ122" s="964"/>
      <c r="CLA122" s="845"/>
      <c r="CLB122" s="853"/>
      <c r="CLC122" s="853"/>
      <c r="CLD122" s="964"/>
      <c r="CLE122" s="845"/>
      <c r="CLF122" s="853"/>
      <c r="CLG122" s="853"/>
      <c r="CLH122" s="964"/>
      <c r="CLI122" s="845"/>
      <c r="CLJ122" s="853"/>
      <c r="CLK122" s="853"/>
      <c r="CLL122" s="964"/>
      <c r="CLM122" s="845"/>
      <c r="CLN122" s="853"/>
      <c r="CLO122" s="853"/>
      <c r="CLP122" s="964"/>
      <c r="CLQ122" s="845"/>
      <c r="CLR122" s="853"/>
      <c r="CLS122" s="853"/>
      <c r="CLT122" s="964"/>
      <c r="CLU122" s="845"/>
      <c r="CLV122" s="853"/>
      <c r="CLW122" s="853"/>
      <c r="CLX122" s="964"/>
      <c r="CLY122" s="845"/>
      <c r="CLZ122" s="853"/>
      <c r="CMA122" s="853"/>
      <c r="CMB122" s="964"/>
      <c r="CMC122" s="845"/>
      <c r="CMD122" s="853"/>
      <c r="CME122" s="853"/>
      <c r="CMF122" s="964"/>
      <c r="CMG122" s="845"/>
      <c r="CMH122" s="853"/>
      <c r="CMI122" s="853"/>
      <c r="CMJ122" s="964"/>
      <c r="CMK122" s="845"/>
      <c r="CML122" s="853"/>
      <c r="CMM122" s="853"/>
      <c r="CMN122" s="964"/>
      <c r="CMO122" s="845"/>
      <c r="CMP122" s="853"/>
      <c r="CMQ122" s="853"/>
      <c r="CMR122" s="964"/>
      <c r="CMS122" s="845"/>
      <c r="CMT122" s="853"/>
      <c r="CMU122" s="853"/>
      <c r="CMV122" s="964"/>
      <c r="CMW122" s="845"/>
      <c r="CMX122" s="853"/>
      <c r="CMY122" s="853"/>
      <c r="CMZ122" s="964"/>
      <c r="CNA122" s="845"/>
      <c r="CNB122" s="853"/>
      <c r="CNC122" s="853"/>
      <c r="CND122" s="964"/>
      <c r="CNE122" s="845"/>
      <c r="CNF122" s="853"/>
      <c r="CNG122" s="853"/>
      <c r="CNH122" s="964"/>
      <c r="CNI122" s="845"/>
      <c r="CNJ122" s="853"/>
      <c r="CNK122" s="853"/>
      <c r="CNL122" s="964"/>
      <c r="CNM122" s="845"/>
      <c r="CNN122" s="853"/>
      <c r="CNO122" s="853"/>
      <c r="CNP122" s="964"/>
      <c r="CNQ122" s="845"/>
      <c r="CNR122" s="853"/>
      <c r="CNS122" s="853"/>
      <c r="CNT122" s="964"/>
      <c r="CNU122" s="845"/>
      <c r="CNV122" s="853"/>
      <c r="CNW122" s="853"/>
      <c r="CNX122" s="964"/>
      <c r="CNY122" s="845"/>
      <c r="CNZ122" s="853"/>
      <c r="COA122" s="853"/>
      <c r="COB122" s="964"/>
      <c r="COC122" s="845"/>
      <c r="COD122" s="853"/>
      <c r="COE122" s="853"/>
      <c r="COF122" s="964"/>
      <c r="COG122" s="845"/>
      <c r="COH122" s="853"/>
      <c r="COI122" s="853"/>
      <c r="COJ122" s="964"/>
      <c r="COK122" s="845"/>
      <c r="COL122" s="853"/>
      <c r="COM122" s="853"/>
      <c r="CON122" s="964"/>
      <c r="COO122" s="845"/>
      <c r="COP122" s="853"/>
      <c r="COQ122" s="853"/>
      <c r="COR122" s="964"/>
      <c r="COS122" s="845"/>
      <c r="COT122" s="853"/>
      <c r="COU122" s="853"/>
      <c r="COV122" s="964"/>
      <c r="COW122" s="845"/>
      <c r="COX122" s="853"/>
      <c r="COY122" s="853"/>
      <c r="COZ122" s="964"/>
      <c r="CPA122" s="845"/>
      <c r="CPB122" s="853"/>
      <c r="CPC122" s="853"/>
      <c r="CPD122" s="964"/>
      <c r="CPE122" s="845"/>
      <c r="CPF122" s="853"/>
      <c r="CPG122" s="853"/>
      <c r="CPH122" s="964"/>
      <c r="CPI122" s="845"/>
      <c r="CPJ122" s="853"/>
      <c r="CPK122" s="853"/>
      <c r="CPL122" s="964"/>
      <c r="CPM122" s="845"/>
      <c r="CPN122" s="853"/>
      <c r="CPO122" s="853"/>
      <c r="CPP122" s="964"/>
      <c r="CPQ122" s="845"/>
      <c r="CPR122" s="853"/>
      <c r="CPS122" s="853"/>
      <c r="CPT122" s="964"/>
      <c r="CPU122" s="845"/>
      <c r="CPV122" s="853"/>
      <c r="CPW122" s="853"/>
      <c r="CPX122" s="964"/>
      <c r="CPY122" s="845"/>
      <c r="CPZ122" s="853"/>
      <c r="CQA122" s="853"/>
      <c r="CQB122" s="964"/>
      <c r="CQC122" s="845"/>
      <c r="CQD122" s="853"/>
      <c r="CQE122" s="853"/>
      <c r="CQF122" s="964"/>
      <c r="CQG122" s="845"/>
      <c r="CQH122" s="853"/>
      <c r="CQI122" s="853"/>
      <c r="CQJ122" s="964"/>
      <c r="CQK122" s="845"/>
      <c r="CQL122" s="853"/>
      <c r="CQM122" s="853"/>
      <c r="CQN122" s="964"/>
      <c r="CQO122" s="845"/>
      <c r="CQP122" s="853"/>
      <c r="CQQ122" s="853"/>
      <c r="CQR122" s="964"/>
      <c r="CQS122" s="845"/>
      <c r="CQT122" s="853"/>
      <c r="CQU122" s="853"/>
      <c r="CQV122" s="964"/>
      <c r="CQW122" s="845"/>
      <c r="CQX122" s="853"/>
      <c r="CQY122" s="853"/>
      <c r="CQZ122" s="964"/>
      <c r="CRA122" s="845"/>
      <c r="CRB122" s="853"/>
      <c r="CRC122" s="853"/>
      <c r="CRD122" s="964"/>
      <c r="CRE122" s="845"/>
      <c r="CRF122" s="853"/>
      <c r="CRG122" s="853"/>
      <c r="CRH122" s="964"/>
      <c r="CRI122" s="845"/>
      <c r="CRJ122" s="853"/>
      <c r="CRK122" s="853"/>
      <c r="CRL122" s="964"/>
      <c r="CRM122" s="845"/>
      <c r="CRN122" s="853"/>
      <c r="CRO122" s="853"/>
      <c r="CRP122" s="964"/>
      <c r="CRQ122" s="845"/>
      <c r="CRR122" s="853"/>
      <c r="CRS122" s="853"/>
      <c r="CRT122" s="964"/>
      <c r="CRU122" s="845"/>
      <c r="CRV122" s="853"/>
      <c r="CRW122" s="853"/>
      <c r="CRX122" s="964"/>
      <c r="CRY122" s="845"/>
      <c r="CRZ122" s="853"/>
      <c r="CSA122" s="853"/>
      <c r="CSB122" s="964"/>
      <c r="CSC122" s="845"/>
      <c r="CSD122" s="853"/>
      <c r="CSE122" s="853"/>
      <c r="CSF122" s="964"/>
      <c r="CSG122" s="845"/>
      <c r="CSH122" s="853"/>
      <c r="CSI122" s="853"/>
      <c r="CSJ122" s="964"/>
      <c r="CSK122" s="845"/>
      <c r="CSL122" s="853"/>
      <c r="CSM122" s="853"/>
      <c r="CSN122" s="964"/>
      <c r="CSO122" s="845"/>
      <c r="CSP122" s="853"/>
      <c r="CSQ122" s="853"/>
      <c r="CSR122" s="964"/>
      <c r="CSS122" s="845"/>
      <c r="CST122" s="853"/>
      <c r="CSU122" s="853"/>
      <c r="CSV122" s="964"/>
      <c r="CSW122" s="845"/>
      <c r="CSX122" s="853"/>
      <c r="CSY122" s="853"/>
      <c r="CSZ122" s="964"/>
      <c r="CTA122" s="845"/>
      <c r="CTB122" s="853"/>
      <c r="CTC122" s="853"/>
      <c r="CTD122" s="964"/>
      <c r="CTE122" s="845"/>
      <c r="CTF122" s="853"/>
      <c r="CTG122" s="853"/>
      <c r="CTH122" s="964"/>
      <c r="CTI122" s="845"/>
      <c r="CTJ122" s="853"/>
      <c r="CTK122" s="853"/>
      <c r="CTL122" s="964"/>
      <c r="CTM122" s="845"/>
      <c r="CTN122" s="853"/>
      <c r="CTO122" s="853"/>
      <c r="CTP122" s="964"/>
      <c r="CTQ122" s="845"/>
      <c r="CTR122" s="853"/>
      <c r="CTS122" s="853"/>
      <c r="CTT122" s="964"/>
      <c r="CTU122" s="845"/>
      <c r="CTV122" s="853"/>
      <c r="CTW122" s="853"/>
      <c r="CTX122" s="964"/>
      <c r="CTY122" s="845"/>
      <c r="CTZ122" s="853"/>
      <c r="CUA122" s="853"/>
      <c r="CUB122" s="964"/>
      <c r="CUC122" s="845"/>
      <c r="CUD122" s="853"/>
      <c r="CUE122" s="853"/>
      <c r="CUF122" s="964"/>
      <c r="CUG122" s="845"/>
      <c r="CUH122" s="853"/>
      <c r="CUI122" s="853"/>
      <c r="CUJ122" s="964"/>
      <c r="CUK122" s="845"/>
      <c r="CUL122" s="853"/>
      <c r="CUM122" s="853"/>
      <c r="CUN122" s="964"/>
      <c r="CUO122" s="845"/>
      <c r="CUP122" s="853"/>
      <c r="CUQ122" s="853"/>
      <c r="CUR122" s="964"/>
      <c r="CUS122" s="845"/>
      <c r="CUT122" s="853"/>
      <c r="CUU122" s="853"/>
      <c r="CUV122" s="964"/>
      <c r="CUW122" s="845"/>
      <c r="CUX122" s="853"/>
      <c r="CUY122" s="853"/>
      <c r="CUZ122" s="964"/>
      <c r="CVA122" s="845"/>
      <c r="CVB122" s="853"/>
      <c r="CVC122" s="853"/>
      <c r="CVD122" s="964"/>
      <c r="CVE122" s="845"/>
      <c r="CVF122" s="853"/>
      <c r="CVG122" s="853"/>
      <c r="CVH122" s="964"/>
      <c r="CVI122" s="845"/>
      <c r="CVJ122" s="853"/>
      <c r="CVK122" s="853"/>
      <c r="CVL122" s="964"/>
      <c r="CVM122" s="845"/>
      <c r="CVN122" s="853"/>
      <c r="CVO122" s="853"/>
      <c r="CVP122" s="964"/>
      <c r="CVQ122" s="845"/>
      <c r="CVR122" s="853"/>
      <c r="CVS122" s="853"/>
      <c r="CVT122" s="964"/>
      <c r="CVU122" s="845"/>
      <c r="CVV122" s="853"/>
      <c r="CVW122" s="853"/>
      <c r="CVX122" s="964"/>
      <c r="CVY122" s="845"/>
      <c r="CVZ122" s="853"/>
      <c r="CWA122" s="853"/>
      <c r="CWB122" s="964"/>
      <c r="CWC122" s="845"/>
      <c r="CWD122" s="853"/>
      <c r="CWE122" s="853"/>
      <c r="CWF122" s="964"/>
      <c r="CWG122" s="845"/>
      <c r="CWH122" s="853"/>
      <c r="CWI122" s="853"/>
      <c r="CWJ122" s="964"/>
      <c r="CWK122" s="845"/>
      <c r="CWL122" s="853"/>
      <c r="CWM122" s="853"/>
      <c r="CWN122" s="964"/>
      <c r="CWO122" s="845"/>
      <c r="CWP122" s="853"/>
      <c r="CWQ122" s="853"/>
      <c r="CWR122" s="964"/>
      <c r="CWS122" s="845"/>
      <c r="CWT122" s="853"/>
      <c r="CWU122" s="853"/>
      <c r="CWV122" s="964"/>
      <c r="CWW122" s="845"/>
      <c r="CWX122" s="853"/>
      <c r="CWY122" s="853"/>
      <c r="CWZ122" s="964"/>
      <c r="CXA122" s="845"/>
      <c r="CXB122" s="853"/>
      <c r="CXC122" s="853"/>
      <c r="CXD122" s="964"/>
      <c r="CXE122" s="845"/>
      <c r="CXF122" s="853"/>
      <c r="CXG122" s="853"/>
      <c r="CXH122" s="964"/>
      <c r="CXI122" s="845"/>
      <c r="CXJ122" s="853"/>
      <c r="CXK122" s="853"/>
      <c r="CXL122" s="964"/>
      <c r="CXM122" s="845"/>
      <c r="CXN122" s="853"/>
      <c r="CXO122" s="853"/>
      <c r="CXP122" s="964"/>
      <c r="CXQ122" s="845"/>
      <c r="CXR122" s="853"/>
      <c r="CXS122" s="853"/>
      <c r="CXT122" s="964"/>
      <c r="CXU122" s="845"/>
      <c r="CXV122" s="853"/>
      <c r="CXW122" s="853"/>
      <c r="CXX122" s="964"/>
      <c r="CXY122" s="845"/>
      <c r="CXZ122" s="853"/>
      <c r="CYA122" s="853"/>
      <c r="CYB122" s="964"/>
      <c r="CYC122" s="845"/>
      <c r="CYD122" s="853"/>
      <c r="CYE122" s="853"/>
      <c r="CYF122" s="964"/>
      <c r="CYG122" s="845"/>
      <c r="CYH122" s="853"/>
      <c r="CYI122" s="853"/>
      <c r="CYJ122" s="964"/>
      <c r="CYK122" s="845"/>
      <c r="CYL122" s="853"/>
      <c r="CYM122" s="853"/>
      <c r="CYN122" s="964"/>
      <c r="CYO122" s="845"/>
      <c r="CYP122" s="853"/>
      <c r="CYQ122" s="853"/>
      <c r="CYR122" s="964"/>
      <c r="CYS122" s="845"/>
      <c r="CYT122" s="853"/>
      <c r="CYU122" s="853"/>
      <c r="CYV122" s="964"/>
      <c r="CYW122" s="845"/>
      <c r="CYX122" s="853"/>
      <c r="CYY122" s="853"/>
      <c r="CYZ122" s="964"/>
      <c r="CZA122" s="845"/>
      <c r="CZB122" s="853"/>
      <c r="CZC122" s="853"/>
      <c r="CZD122" s="964"/>
      <c r="CZE122" s="845"/>
      <c r="CZF122" s="853"/>
      <c r="CZG122" s="853"/>
      <c r="CZH122" s="964"/>
      <c r="CZI122" s="845"/>
      <c r="CZJ122" s="853"/>
      <c r="CZK122" s="853"/>
      <c r="CZL122" s="964"/>
      <c r="CZM122" s="845"/>
      <c r="CZN122" s="853"/>
      <c r="CZO122" s="853"/>
      <c r="CZP122" s="964"/>
      <c r="CZQ122" s="845"/>
      <c r="CZR122" s="853"/>
      <c r="CZS122" s="853"/>
      <c r="CZT122" s="964"/>
      <c r="CZU122" s="845"/>
      <c r="CZV122" s="853"/>
      <c r="CZW122" s="853"/>
      <c r="CZX122" s="964"/>
      <c r="CZY122" s="845"/>
      <c r="CZZ122" s="853"/>
      <c r="DAA122" s="853"/>
      <c r="DAB122" s="964"/>
      <c r="DAC122" s="845"/>
      <c r="DAD122" s="853"/>
      <c r="DAE122" s="853"/>
      <c r="DAF122" s="964"/>
      <c r="DAG122" s="845"/>
      <c r="DAH122" s="853"/>
      <c r="DAI122" s="853"/>
      <c r="DAJ122" s="964"/>
      <c r="DAK122" s="845"/>
      <c r="DAL122" s="853"/>
      <c r="DAM122" s="853"/>
      <c r="DAN122" s="964"/>
      <c r="DAO122" s="845"/>
      <c r="DAP122" s="853"/>
      <c r="DAQ122" s="853"/>
      <c r="DAR122" s="964"/>
      <c r="DAS122" s="845"/>
      <c r="DAT122" s="853"/>
      <c r="DAU122" s="853"/>
      <c r="DAV122" s="964"/>
      <c r="DAW122" s="845"/>
      <c r="DAX122" s="853"/>
      <c r="DAY122" s="853"/>
      <c r="DAZ122" s="964"/>
      <c r="DBA122" s="845"/>
      <c r="DBB122" s="853"/>
      <c r="DBC122" s="853"/>
      <c r="DBD122" s="964"/>
      <c r="DBE122" s="845"/>
      <c r="DBF122" s="853"/>
      <c r="DBG122" s="853"/>
      <c r="DBH122" s="964"/>
      <c r="DBI122" s="845"/>
      <c r="DBJ122" s="853"/>
      <c r="DBK122" s="853"/>
      <c r="DBL122" s="964"/>
      <c r="DBM122" s="845"/>
      <c r="DBN122" s="853"/>
      <c r="DBO122" s="853"/>
      <c r="DBP122" s="964"/>
      <c r="DBQ122" s="845"/>
      <c r="DBR122" s="853"/>
      <c r="DBS122" s="853"/>
      <c r="DBT122" s="964"/>
      <c r="DBU122" s="845"/>
      <c r="DBV122" s="853"/>
      <c r="DBW122" s="853"/>
      <c r="DBX122" s="964"/>
      <c r="DBY122" s="845"/>
      <c r="DBZ122" s="853"/>
      <c r="DCA122" s="853"/>
      <c r="DCB122" s="964"/>
      <c r="DCC122" s="845"/>
      <c r="DCD122" s="853"/>
      <c r="DCE122" s="853"/>
      <c r="DCF122" s="964"/>
      <c r="DCG122" s="845"/>
      <c r="DCH122" s="853"/>
      <c r="DCI122" s="853"/>
      <c r="DCJ122" s="964"/>
      <c r="DCK122" s="845"/>
      <c r="DCL122" s="853"/>
      <c r="DCM122" s="853"/>
      <c r="DCN122" s="964"/>
      <c r="DCO122" s="845"/>
      <c r="DCP122" s="853"/>
      <c r="DCQ122" s="853"/>
      <c r="DCR122" s="964"/>
      <c r="DCS122" s="845"/>
      <c r="DCT122" s="853"/>
      <c r="DCU122" s="853"/>
      <c r="DCV122" s="964"/>
      <c r="DCW122" s="845"/>
      <c r="DCX122" s="853"/>
      <c r="DCY122" s="853"/>
      <c r="DCZ122" s="964"/>
      <c r="DDA122" s="845"/>
      <c r="DDB122" s="853"/>
      <c r="DDC122" s="853"/>
      <c r="DDD122" s="964"/>
      <c r="DDE122" s="845"/>
      <c r="DDF122" s="853"/>
      <c r="DDG122" s="853"/>
      <c r="DDH122" s="964"/>
      <c r="DDI122" s="845"/>
      <c r="DDJ122" s="853"/>
      <c r="DDK122" s="853"/>
      <c r="DDL122" s="964"/>
      <c r="DDM122" s="845"/>
      <c r="DDN122" s="853"/>
      <c r="DDO122" s="853"/>
      <c r="DDP122" s="964"/>
      <c r="DDQ122" s="845"/>
      <c r="DDR122" s="853"/>
      <c r="DDS122" s="853"/>
      <c r="DDT122" s="964"/>
      <c r="DDU122" s="845"/>
      <c r="DDV122" s="853"/>
      <c r="DDW122" s="853"/>
      <c r="DDX122" s="964"/>
      <c r="DDY122" s="845"/>
      <c r="DDZ122" s="853"/>
      <c r="DEA122" s="853"/>
      <c r="DEB122" s="964"/>
      <c r="DEC122" s="845"/>
      <c r="DED122" s="853"/>
      <c r="DEE122" s="853"/>
      <c r="DEF122" s="964"/>
      <c r="DEG122" s="845"/>
      <c r="DEH122" s="853"/>
      <c r="DEI122" s="853"/>
      <c r="DEJ122" s="964"/>
      <c r="DEK122" s="845"/>
      <c r="DEL122" s="853"/>
      <c r="DEM122" s="853"/>
      <c r="DEN122" s="964"/>
      <c r="DEO122" s="845"/>
      <c r="DEP122" s="853"/>
      <c r="DEQ122" s="853"/>
      <c r="DER122" s="964"/>
      <c r="DES122" s="845"/>
      <c r="DET122" s="853"/>
      <c r="DEU122" s="853"/>
      <c r="DEV122" s="964"/>
      <c r="DEW122" s="845"/>
      <c r="DEX122" s="853"/>
      <c r="DEY122" s="853"/>
      <c r="DEZ122" s="964"/>
      <c r="DFA122" s="845"/>
      <c r="DFB122" s="853"/>
      <c r="DFC122" s="853"/>
      <c r="DFD122" s="964"/>
      <c r="DFE122" s="845"/>
      <c r="DFF122" s="853"/>
      <c r="DFG122" s="853"/>
      <c r="DFH122" s="964"/>
      <c r="DFI122" s="845"/>
      <c r="DFJ122" s="853"/>
      <c r="DFK122" s="853"/>
      <c r="DFL122" s="964"/>
      <c r="DFM122" s="845"/>
      <c r="DFN122" s="853"/>
      <c r="DFO122" s="853"/>
      <c r="DFP122" s="964"/>
      <c r="DFQ122" s="845"/>
      <c r="DFR122" s="853"/>
      <c r="DFS122" s="853"/>
      <c r="DFT122" s="964"/>
      <c r="DFU122" s="845"/>
      <c r="DFV122" s="853"/>
      <c r="DFW122" s="853"/>
      <c r="DFX122" s="964"/>
      <c r="DFY122" s="845"/>
      <c r="DFZ122" s="853"/>
      <c r="DGA122" s="853"/>
      <c r="DGB122" s="964"/>
      <c r="DGC122" s="845"/>
      <c r="DGD122" s="853"/>
      <c r="DGE122" s="853"/>
      <c r="DGF122" s="964"/>
      <c r="DGG122" s="845"/>
      <c r="DGH122" s="853"/>
      <c r="DGI122" s="853"/>
      <c r="DGJ122" s="964"/>
      <c r="DGK122" s="845"/>
      <c r="DGL122" s="853"/>
      <c r="DGM122" s="853"/>
      <c r="DGN122" s="964"/>
      <c r="DGO122" s="845"/>
      <c r="DGP122" s="853"/>
      <c r="DGQ122" s="853"/>
      <c r="DGR122" s="964"/>
      <c r="DGS122" s="845"/>
      <c r="DGT122" s="853"/>
      <c r="DGU122" s="853"/>
      <c r="DGV122" s="964"/>
      <c r="DGW122" s="845"/>
      <c r="DGX122" s="853"/>
      <c r="DGY122" s="853"/>
      <c r="DGZ122" s="964"/>
      <c r="DHA122" s="845"/>
      <c r="DHB122" s="853"/>
      <c r="DHC122" s="853"/>
      <c r="DHD122" s="964"/>
      <c r="DHE122" s="845"/>
      <c r="DHF122" s="853"/>
      <c r="DHG122" s="853"/>
      <c r="DHH122" s="964"/>
      <c r="DHI122" s="845"/>
      <c r="DHJ122" s="853"/>
      <c r="DHK122" s="853"/>
      <c r="DHL122" s="964"/>
      <c r="DHM122" s="845"/>
      <c r="DHN122" s="853"/>
      <c r="DHO122" s="853"/>
      <c r="DHP122" s="964"/>
      <c r="DHQ122" s="845"/>
      <c r="DHR122" s="853"/>
      <c r="DHS122" s="853"/>
      <c r="DHT122" s="964"/>
      <c r="DHU122" s="845"/>
      <c r="DHV122" s="853"/>
      <c r="DHW122" s="853"/>
      <c r="DHX122" s="964"/>
      <c r="DHY122" s="845"/>
      <c r="DHZ122" s="853"/>
      <c r="DIA122" s="853"/>
      <c r="DIB122" s="964"/>
      <c r="DIC122" s="845"/>
      <c r="DID122" s="853"/>
      <c r="DIE122" s="853"/>
      <c r="DIF122" s="964"/>
      <c r="DIG122" s="845"/>
      <c r="DIH122" s="853"/>
      <c r="DII122" s="853"/>
      <c r="DIJ122" s="964"/>
      <c r="DIK122" s="845"/>
      <c r="DIL122" s="853"/>
      <c r="DIM122" s="853"/>
      <c r="DIN122" s="964"/>
      <c r="DIO122" s="845"/>
      <c r="DIP122" s="853"/>
      <c r="DIQ122" s="853"/>
      <c r="DIR122" s="964"/>
      <c r="DIS122" s="845"/>
      <c r="DIT122" s="853"/>
      <c r="DIU122" s="853"/>
      <c r="DIV122" s="964"/>
      <c r="DIW122" s="845"/>
      <c r="DIX122" s="853"/>
      <c r="DIY122" s="853"/>
      <c r="DIZ122" s="964"/>
      <c r="DJA122" s="845"/>
      <c r="DJB122" s="853"/>
      <c r="DJC122" s="853"/>
      <c r="DJD122" s="964"/>
      <c r="DJE122" s="845"/>
      <c r="DJF122" s="853"/>
      <c r="DJG122" s="853"/>
      <c r="DJH122" s="964"/>
      <c r="DJI122" s="845"/>
      <c r="DJJ122" s="853"/>
      <c r="DJK122" s="853"/>
      <c r="DJL122" s="964"/>
      <c r="DJM122" s="845"/>
      <c r="DJN122" s="853"/>
      <c r="DJO122" s="853"/>
      <c r="DJP122" s="964"/>
      <c r="DJQ122" s="845"/>
      <c r="DJR122" s="853"/>
      <c r="DJS122" s="853"/>
      <c r="DJT122" s="964"/>
      <c r="DJU122" s="845"/>
      <c r="DJV122" s="853"/>
      <c r="DJW122" s="853"/>
      <c r="DJX122" s="964"/>
      <c r="DJY122" s="845"/>
      <c r="DJZ122" s="853"/>
      <c r="DKA122" s="853"/>
      <c r="DKB122" s="964"/>
      <c r="DKC122" s="845"/>
      <c r="DKD122" s="853"/>
      <c r="DKE122" s="853"/>
      <c r="DKF122" s="964"/>
      <c r="DKG122" s="845"/>
      <c r="DKH122" s="853"/>
      <c r="DKI122" s="853"/>
      <c r="DKJ122" s="964"/>
      <c r="DKK122" s="845"/>
      <c r="DKL122" s="853"/>
      <c r="DKM122" s="853"/>
      <c r="DKN122" s="964"/>
      <c r="DKO122" s="845"/>
      <c r="DKP122" s="853"/>
      <c r="DKQ122" s="853"/>
      <c r="DKR122" s="964"/>
      <c r="DKS122" s="845"/>
      <c r="DKT122" s="853"/>
      <c r="DKU122" s="853"/>
      <c r="DKV122" s="964"/>
      <c r="DKW122" s="845"/>
      <c r="DKX122" s="853"/>
      <c r="DKY122" s="853"/>
      <c r="DKZ122" s="964"/>
      <c r="DLA122" s="845"/>
      <c r="DLB122" s="853"/>
      <c r="DLC122" s="853"/>
      <c r="DLD122" s="964"/>
      <c r="DLE122" s="845"/>
      <c r="DLF122" s="853"/>
      <c r="DLG122" s="853"/>
      <c r="DLH122" s="964"/>
      <c r="DLI122" s="845"/>
      <c r="DLJ122" s="853"/>
      <c r="DLK122" s="853"/>
      <c r="DLL122" s="964"/>
      <c r="DLM122" s="845"/>
      <c r="DLN122" s="853"/>
      <c r="DLO122" s="853"/>
      <c r="DLP122" s="964"/>
      <c r="DLQ122" s="845"/>
      <c r="DLR122" s="853"/>
      <c r="DLS122" s="853"/>
      <c r="DLT122" s="964"/>
      <c r="DLU122" s="845"/>
      <c r="DLV122" s="853"/>
      <c r="DLW122" s="853"/>
      <c r="DLX122" s="964"/>
      <c r="DLY122" s="845"/>
      <c r="DLZ122" s="853"/>
      <c r="DMA122" s="853"/>
      <c r="DMB122" s="964"/>
      <c r="DMC122" s="845"/>
      <c r="DMD122" s="853"/>
      <c r="DME122" s="853"/>
      <c r="DMF122" s="964"/>
      <c r="DMG122" s="845"/>
      <c r="DMH122" s="853"/>
      <c r="DMI122" s="853"/>
      <c r="DMJ122" s="964"/>
      <c r="DMK122" s="845"/>
      <c r="DML122" s="853"/>
      <c r="DMM122" s="853"/>
      <c r="DMN122" s="964"/>
      <c r="DMO122" s="845"/>
      <c r="DMP122" s="853"/>
      <c r="DMQ122" s="853"/>
      <c r="DMR122" s="964"/>
      <c r="DMS122" s="845"/>
      <c r="DMT122" s="853"/>
      <c r="DMU122" s="853"/>
      <c r="DMV122" s="964"/>
      <c r="DMW122" s="845"/>
      <c r="DMX122" s="853"/>
      <c r="DMY122" s="853"/>
      <c r="DMZ122" s="964"/>
      <c r="DNA122" s="845"/>
      <c r="DNB122" s="853"/>
      <c r="DNC122" s="853"/>
      <c r="DND122" s="964"/>
      <c r="DNE122" s="845"/>
      <c r="DNF122" s="853"/>
      <c r="DNG122" s="853"/>
      <c r="DNH122" s="964"/>
      <c r="DNI122" s="845"/>
      <c r="DNJ122" s="853"/>
      <c r="DNK122" s="853"/>
      <c r="DNL122" s="964"/>
      <c r="DNM122" s="845"/>
      <c r="DNN122" s="853"/>
      <c r="DNO122" s="853"/>
      <c r="DNP122" s="964"/>
      <c r="DNQ122" s="845"/>
      <c r="DNR122" s="853"/>
      <c r="DNS122" s="853"/>
      <c r="DNT122" s="964"/>
      <c r="DNU122" s="845"/>
      <c r="DNV122" s="853"/>
      <c r="DNW122" s="853"/>
      <c r="DNX122" s="964"/>
      <c r="DNY122" s="845"/>
      <c r="DNZ122" s="853"/>
      <c r="DOA122" s="853"/>
      <c r="DOB122" s="964"/>
      <c r="DOC122" s="845"/>
      <c r="DOD122" s="853"/>
      <c r="DOE122" s="853"/>
      <c r="DOF122" s="964"/>
      <c r="DOG122" s="845"/>
      <c r="DOH122" s="853"/>
      <c r="DOI122" s="853"/>
      <c r="DOJ122" s="964"/>
      <c r="DOK122" s="845"/>
      <c r="DOL122" s="853"/>
      <c r="DOM122" s="853"/>
      <c r="DON122" s="964"/>
      <c r="DOO122" s="845"/>
      <c r="DOP122" s="853"/>
      <c r="DOQ122" s="853"/>
      <c r="DOR122" s="964"/>
      <c r="DOS122" s="845"/>
      <c r="DOT122" s="853"/>
      <c r="DOU122" s="853"/>
      <c r="DOV122" s="964"/>
      <c r="DOW122" s="845"/>
      <c r="DOX122" s="853"/>
      <c r="DOY122" s="853"/>
      <c r="DOZ122" s="964"/>
      <c r="DPA122" s="845"/>
      <c r="DPB122" s="853"/>
      <c r="DPC122" s="853"/>
      <c r="DPD122" s="964"/>
      <c r="DPE122" s="845"/>
      <c r="DPF122" s="853"/>
      <c r="DPG122" s="853"/>
      <c r="DPH122" s="964"/>
      <c r="DPI122" s="845"/>
      <c r="DPJ122" s="853"/>
      <c r="DPK122" s="853"/>
      <c r="DPL122" s="964"/>
      <c r="DPM122" s="845"/>
      <c r="DPN122" s="853"/>
      <c r="DPO122" s="853"/>
      <c r="DPP122" s="964"/>
      <c r="DPQ122" s="845"/>
      <c r="DPR122" s="853"/>
      <c r="DPS122" s="853"/>
      <c r="DPT122" s="964"/>
      <c r="DPU122" s="845"/>
      <c r="DPV122" s="853"/>
      <c r="DPW122" s="853"/>
      <c r="DPX122" s="964"/>
      <c r="DPY122" s="845"/>
      <c r="DPZ122" s="853"/>
      <c r="DQA122" s="853"/>
      <c r="DQB122" s="964"/>
      <c r="DQC122" s="845"/>
      <c r="DQD122" s="853"/>
      <c r="DQE122" s="853"/>
      <c r="DQF122" s="964"/>
      <c r="DQG122" s="845"/>
      <c r="DQH122" s="853"/>
      <c r="DQI122" s="853"/>
      <c r="DQJ122" s="964"/>
      <c r="DQK122" s="845"/>
      <c r="DQL122" s="853"/>
      <c r="DQM122" s="853"/>
      <c r="DQN122" s="964"/>
      <c r="DQO122" s="845"/>
      <c r="DQP122" s="853"/>
      <c r="DQQ122" s="853"/>
      <c r="DQR122" s="964"/>
      <c r="DQS122" s="845"/>
      <c r="DQT122" s="853"/>
      <c r="DQU122" s="853"/>
      <c r="DQV122" s="964"/>
      <c r="DQW122" s="845"/>
      <c r="DQX122" s="853"/>
      <c r="DQY122" s="853"/>
      <c r="DQZ122" s="964"/>
      <c r="DRA122" s="845"/>
      <c r="DRB122" s="853"/>
      <c r="DRC122" s="853"/>
      <c r="DRD122" s="964"/>
      <c r="DRE122" s="845"/>
      <c r="DRF122" s="853"/>
      <c r="DRG122" s="853"/>
      <c r="DRH122" s="964"/>
      <c r="DRI122" s="845"/>
      <c r="DRJ122" s="853"/>
      <c r="DRK122" s="853"/>
      <c r="DRL122" s="964"/>
      <c r="DRM122" s="845"/>
      <c r="DRN122" s="853"/>
      <c r="DRO122" s="853"/>
      <c r="DRP122" s="964"/>
      <c r="DRQ122" s="845"/>
      <c r="DRR122" s="853"/>
      <c r="DRS122" s="853"/>
      <c r="DRT122" s="964"/>
      <c r="DRU122" s="845"/>
      <c r="DRV122" s="853"/>
      <c r="DRW122" s="853"/>
      <c r="DRX122" s="964"/>
      <c r="DRY122" s="845"/>
      <c r="DRZ122" s="853"/>
      <c r="DSA122" s="853"/>
      <c r="DSB122" s="964"/>
      <c r="DSC122" s="845"/>
      <c r="DSD122" s="853"/>
      <c r="DSE122" s="853"/>
      <c r="DSF122" s="964"/>
      <c r="DSG122" s="845"/>
      <c r="DSH122" s="853"/>
      <c r="DSI122" s="853"/>
      <c r="DSJ122" s="964"/>
      <c r="DSK122" s="845"/>
      <c r="DSL122" s="853"/>
      <c r="DSM122" s="853"/>
      <c r="DSN122" s="964"/>
      <c r="DSO122" s="845"/>
      <c r="DSP122" s="853"/>
      <c r="DSQ122" s="853"/>
      <c r="DSR122" s="964"/>
      <c r="DSS122" s="845"/>
      <c r="DST122" s="853"/>
      <c r="DSU122" s="853"/>
      <c r="DSV122" s="964"/>
      <c r="DSW122" s="845"/>
      <c r="DSX122" s="853"/>
      <c r="DSY122" s="853"/>
      <c r="DSZ122" s="964"/>
      <c r="DTA122" s="845"/>
      <c r="DTB122" s="853"/>
      <c r="DTC122" s="853"/>
      <c r="DTD122" s="964"/>
      <c r="DTE122" s="845"/>
      <c r="DTF122" s="853"/>
      <c r="DTG122" s="853"/>
      <c r="DTH122" s="964"/>
      <c r="DTI122" s="845"/>
      <c r="DTJ122" s="853"/>
      <c r="DTK122" s="853"/>
      <c r="DTL122" s="964"/>
      <c r="DTM122" s="845"/>
      <c r="DTN122" s="853"/>
      <c r="DTO122" s="853"/>
      <c r="DTP122" s="964"/>
      <c r="DTQ122" s="845"/>
      <c r="DTR122" s="853"/>
      <c r="DTS122" s="853"/>
      <c r="DTT122" s="964"/>
      <c r="DTU122" s="845"/>
      <c r="DTV122" s="853"/>
      <c r="DTW122" s="853"/>
      <c r="DTX122" s="964"/>
      <c r="DTY122" s="845"/>
      <c r="DTZ122" s="853"/>
      <c r="DUA122" s="853"/>
      <c r="DUB122" s="964"/>
      <c r="DUC122" s="845"/>
      <c r="DUD122" s="853"/>
      <c r="DUE122" s="853"/>
      <c r="DUF122" s="964"/>
      <c r="DUG122" s="845"/>
      <c r="DUH122" s="853"/>
      <c r="DUI122" s="853"/>
      <c r="DUJ122" s="964"/>
      <c r="DUK122" s="845"/>
      <c r="DUL122" s="853"/>
      <c r="DUM122" s="853"/>
      <c r="DUN122" s="964"/>
      <c r="DUO122" s="845"/>
      <c r="DUP122" s="853"/>
      <c r="DUQ122" s="853"/>
      <c r="DUR122" s="964"/>
      <c r="DUS122" s="845"/>
      <c r="DUT122" s="853"/>
      <c r="DUU122" s="853"/>
      <c r="DUV122" s="964"/>
      <c r="DUW122" s="845"/>
      <c r="DUX122" s="853"/>
      <c r="DUY122" s="853"/>
      <c r="DUZ122" s="964"/>
      <c r="DVA122" s="845"/>
      <c r="DVB122" s="853"/>
      <c r="DVC122" s="853"/>
      <c r="DVD122" s="964"/>
      <c r="DVE122" s="845"/>
      <c r="DVF122" s="853"/>
      <c r="DVG122" s="853"/>
      <c r="DVH122" s="964"/>
      <c r="DVI122" s="845"/>
      <c r="DVJ122" s="853"/>
      <c r="DVK122" s="853"/>
      <c r="DVL122" s="964"/>
      <c r="DVM122" s="845"/>
      <c r="DVN122" s="853"/>
      <c r="DVO122" s="853"/>
      <c r="DVP122" s="964"/>
      <c r="DVQ122" s="845"/>
      <c r="DVR122" s="853"/>
      <c r="DVS122" s="853"/>
      <c r="DVT122" s="964"/>
      <c r="DVU122" s="845"/>
      <c r="DVV122" s="853"/>
      <c r="DVW122" s="853"/>
      <c r="DVX122" s="964"/>
      <c r="DVY122" s="845"/>
      <c r="DVZ122" s="853"/>
      <c r="DWA122" s="853"/>
      <c r="DWB122" s="964"/>
      <c r="DWC122" s="845"/>
      <c r="DWD122" s="853"/>
      <c r="DWE122" s="853"/>
      <c r="DWF122" s="964"/>
      <c r="DWG122" s="845"/>
      <c r="DWH122" s="853"/>
      <c r="DWI122" s="853"/>
      <c r="DWJ122" s="964"/>
      <c r="DWK122" s="845"/>
      <c r="DWL122" s="853"/>
      <c r="DWM122" s="853"/>
      <c r="DWN122" s="964"/>
      <c r="DWO122" s="845"/>
      <c r="DWP122" s="853"/>
      <c r="DWQ122" s="853"/>
      <c r="DWR122" s="964"/>
      <c r="DWS122" s="845"/>
      <c r="DWT122" s="853"/>
      <c r="DWU122" s="853"/>
      <c r="DWV122" s="964"/>
      <c r="DWW122" s="845"/>
      <c r="DWX122" s="853"/>
      <c r="DWY122" s="853"/>
      <c r="DWZ122" s="964"/>
      <c r="DXA122" s="845"/>
      <c r="DXB122" s="853"/>
      <c r="DXC122" s="853"/>
      <c r="DXD122" s="964"/>
      <c r="DXE122" s="845"/>
      <c r="DXF122" s="853"/>
      <c r="DXG122" s="853"/>
      <c r="DXH122" s="964"/>
      <c r="DXI122" s="845"/>
      <c r="DXJ122" s="853"/>
      <c r="DXK122" s="853"/>
      <c r="DXL122" s="964"/>
      <c r="DXM122" s="845"/>
      <c r="DXN122" s="853"/>
      <c r="DXO122" s="853"/>
      <c r="DXP122" s="964"/>
      <c r="DXQ122" s="845"/>
      <c r="DXR122" s="853"/>
      <c r="DXS122" s="853"/>
      <c r="DXT122" s="964"/>
      <c r="DXU122" s="845"/>
      <c r="DXV122" s="853"/>
      <c r="DXW122" s="853"/>
      <c r="DXX122" s="964"/>
      <c r="DXY122" s="845"/>
      <c r="DXZ122" s="853"/>
      <c r="DYA122" s="853"/>
      <c r="DYB122" s="964"/>
      <c r="DYC122" s="845"/>
      <c r="DYD122" s="853"/>
      <c r="DYE122" s="853"/>
      <c r="DYF122" s="964"/>
      <c r="DYG122" s="845"/>
      <c r="DYH122" s="853"/>
      <c r="DYI122" s="853"/>
      <c r="DYJ122" s="964"/>
      <c r="DYK122" s="845"/>
      <c r="DYL122" s="853"/>
      <c r="DYM122" s="853"/>
      <c r="DYN122" s="964"/>
      <c r="DYO122" s="845"/>
      <c r="DYP122" s="853"/>
      <c r="DYQ122" s="853"/>
      <c r="DYR122" s="964"/>
      <c r="DYS122" s="845"/>
      <c r="DYT122" s="853"/>
      <c r="DYU122" s="853"/>
      <c r="DYV122" s="964"/>
      <c r="DYW122" s="845"/>
      <c r="DYX122" s="853"/>
      <c r="DYY122" s="853"/>
      <c r="DYZ122" s="964"/>
      <c r="DZA122" s="845"/>
      <c r="DZB122" s="853"/>
      <c r="DZC122" s="853"/>
      <c r="DZD122" s="964"/>
      <c r="DZE122" s="845"/>
      <c r="DZF122" s="853"/>
      <c r="DZG122" s="853"/>
      <c r="DZH122" s="964"/>
      <c r="DZI122" s="845"/>
      <c r="DZJ122" s="853"/>
      <c r="DZK122" s="853"/>
      <c r="DZL122" s="964"/>
      <c r="DZM122" s="845"/>
      <c r="DZN122" s="853"/>
      <c r="DZO122" s="853"/>
      <c r="DZP122" s="964"/>
      <c r="DZQ122" s="845"/>
      <c r="DZR122" s="853"/>
      <c r="DZS122" s="853"/>
      <c r="DZT122" s="964"/>
      <c r="DZU122" s="845"/>
      <c r="DZV122" s="853"/>
      <c r="DZW122" s="853"/>
      <c r="DZX122" s="964"/>
      <c r="DZY122" s="845"/>
      <c r="DZZ122" s="853"/>
      <c r="EAA122" s="853"/>
      <c r="EAB122" s="964"/>
      <c r="EAC122" s="845"/>
      <c r="EAD122" s="853"/>
      <c r="EAE122" s="853"/>
      <c r="EAF122" s="964"/>
      <c r="EAG122" s="845"/>
      <c r="EAH122" s="853"/>
      <c r="EAI122" s="853"/>
      <c r="EAJ122" s="964"/>
      <c r="EAK122" s="845"/>
      <c r="EAL122" s="853"/>
      <c r="EAM122" s="853"/>
      <c r="EAN122" s="964"/>
      <c r="EAO122" s="845"/>
      <c r="EAP122" s="853"/>
      <c r="EAQ122" s="853"/>
      <c r="EAR122" s="964"/>
      <c r="EAS122" s="845"/>
      <c r="EAT122" s="853"/>
      <c r="EAU122" s="853"/>
      <c r="EAV122" s="964"/>
      <c r="EAW122" s="845"/>
      <c r="EAX122" s="853"/>
      <c r="EAY122" s="853"/>
      <c r="EAZ122" s="964"/>
      <c r="EBA122" s="845"/>
      <c r="EBB122" s="853"/>
      <c r="EBC122" s="853"/>
      <c r="EBD122" s="964"/>
      <c r="EBE122" s="845"/>
      <c r="EBF122" s="853"/>
      <c r="EBG122" s="853"/>
      <c r="EBH122" s="964"/>
      <c r="EBI122" s="845"/>
      <c r="EBJ122" s="853"/>
      <c r="EBK122" s="853"/>
      <c r="EBL122" s="964"/>
      <c r="EBM122" s="845"/>
      <c r="EBN122" s="853"/>
      <c r="EBO122" s="853"/>
      <c r="EBP122" s="964"/>
      <c r="EBQ122" s="845"/>
      <c r="EBR122" s="853"/>
      <c r="EBS122" s="853"/>
      <c r="EBT122" s="964"/>
      <c r="EBU122" s="845"/>
      <c r="EBV122" s="853"/>
      <c r="EBW122" s="853"/>
      <c r="EBX122" s="964"/>
      <c r="EBY122" s="845"/>
      <c r="EBZ122" s="853"/>
      <c r="ECA122" s="853"/>
      <c r="ECB122" s="964"/>
      <c r="ECC122" s="845"/>
      <c r="ECD122" s="853"/>
      <c r="ECE122" s="853"/>
      <c r="ECF122" s="964"/>
      <c r="ECG122" s="845"/>
      <c r="ECH122" s="853"/>
      <c r="ECI122" s="853"/>
      <c r="ECJ122" s="964"/>
      <c r="ECK122" s="845"/>
      <c r="ECL122" s="853"/>
      <c r="ECM122" s="853"/>
      <c r="ECN122" s="964"/>
      <c r="ECO122" s="845"/>
      <c r="ECP122" s="853"/>
      <c r="ECQ122" s="853"/>
      <c r="ECR122" s="964"/>
      <c r="ECS122" s="845"/>
      <c r="ECT122" s="853"/>
      <c r="ECU122" s="853"/>
      <c r="ECV122" s="964"/>
      <c r="ECW122" s="845"/>
      <c r="ECX122" s="853"/>
      <c r="ECY122" s="853"/>
      <c r="ECZ122" s="964"/>
      <c r="EDA122" s="845"/>
      <c r="EDB122" s="853"/>
      <c r="EDC122" s="853"/>
      <c r="EDD122" s="964"/>
      <c r="EDE122" s="845"/>
      <c r="EDF122" s="853"/>
      <c r="EDG122" s="853"/>
      <c r="EDH122" s="964"/>
      <c r="EDI122" s="845"/>
      <c r="EDJ122" s="853"/>
      <c r="EDK122" s="853"/>
      <c r="EDL122" s="964"/>
      <c r="EDM122" s="845"/>
      <c r="EDN122" s="853"/>
      <c r="EDO122" s="853"/>
      <c r="EDP122" s="964"/>
      <c r="EDQ122" s="845"/>
      <c r="EDR122" s="853"/>
      <c r="EDS122" s="853"/>
      <c r="EDT122" s="964"/>
      <c r="EDU122" s="845"/>
      <c r="EDV122" s="853"/>
      <c r="EDW122" s="853"/>
      <c r="EDX122" s="964"/>
      <c r="EDY122" s="845"/>
      <c r="EDZ122" s="853"/>
      <c r="EEA122" s="853"/>
      <c r="EEB122" s="964"/>
      <c r="EEC122" s="845"/>
      <c r="EED122" s="853"/>
      <c r="EEE122" s="853"/>
      <c r="EEF122" s="964"/>
      <c r="EEG122" s="845"/>
      <c r="EEH122" s="853"/>
      <c r="EEI122" s="853"/>
      <c r="EEJ122" s="964"/>
      <c r="EEK122" s="845"/>
      <c r="EEL122" s="853"/>
      <c r="EEM122" s="853"/>
      <c r="EEN122" s="964"/>
      <c r="EEO122" s="845"/>
      <c r="EEP122" s="853"/>
      <c r="EEQ122" s="853"/>
      <c r="EER122" s="964"/>
      <c r="EES122" s="845"/>
      <c r="EET122" s="853"/>
      <c r="EEU122" s="853"/>
      <c r="EEV122" s="964"/>
      <c r="EEW122" s="845"/>
      <c r="EEX122" s="853"/>
      <c r="EEY122" s="853"/>
      <c r="EEZ122" s="964"/>
      <c r="EFA122" s="845"/>
      <c r="EFB122" s="853"/>
      <c r="EFC122" s="853"/>
      <c r="EFD122" s="964"/>
      <c r="EFE122" s="845"/>
      <c r="EFF122" s="853"/>
      <c r="EFG122" s="853"/>
      <c r="EFH122" s="964"/>
      <c r="EFI122" s="845"/>
      <c r="EFJ122" s="853"/>
      <c r="EFK122" s="853"/>
      <c r="EFL122" s="964"/>
      <c r="EFM122" s="845"/>
      <c r="EFN122" s="853"/>
      <c r="EFO122" s="853"/>
      <c r="EFP122" s="964"/>
      <c r="EFQ122" s="845"/>
      <c r="EFR122" s="853"/>
      <c r="EFS122" s="853"/>
      <c r="EFT122" s="964"/>
      <c r="EFU122" s="845"/>
      <c r="EFV122" s="853"/>
      <c r="EFW122" s="853"/>
      <c r="EFX122" s="964"/>
      <c r="EFY122" s="845"/>
      <c r="EFZ122" s="853"/>
      <c r="EGA122" s="853"/>
      <c r="EGB122" s="964"/>
      <c r="EGC122" s="845"/>
      <c r="EGD122" s="853"/>
      <c r="EGE122" s="853"/>
      <c r="EGF122" s="964"/>
      <c r="EGG122" s="845"/>
      <c r="EGH122" s="853"/>
      <c r="EGI122" s="853"/>
      <c r="EGJ122" s="964"/>
      <c r="EGK122" s="845"/>
      <c r="EGL122" s="853"/>
      <c r="EGM122" s="853"/>
      <c r="EGN122" s="964"/>
      <c r="EGO122" s="845"/>
      <c r="EGP122" s="853"/>
      <c r="EGQ122" s="853"/>
      <c r="EGR122" s="964"/>
      <c r="EGS122" s="845"/>
      <c r="EGT122" s="853"/>
      <c r="EGU122" s="853"/>
      <c r="EGV122" s="964"/>
      <c r="EGW122" s="845"/>
      <c r="EGX122" s="853"/>
      <c r="EGY122" s="853"/>
      <c r="EGZ122" s="964"/>
      <c r="EHA122" s="845"/>
      <c r="EHB122" s="853"/>
      <c r="EHC122" s="853"/>
      <c r="EHD122" s="964"/>
      <c r="EHE122" s="845"/>
      <c r="EHF122" s="853"/>
      <c r="EHG122" s="853"/>
      <c r="EHH122" s="964"/>
      <c r="EHI122" s="845"/>
      <c r="EHJ122" s="853"/>
      <c r="EHK122" s="853"/>
      <c r="EHL122" s="964"/>
      <c r="EHM122" s="845"/>
      <c r="EHN122" s="853"/>
      <c r="EHO122" s="853"/>
      <c r="EHP122" s="964"/>
      <c r="EHQ122" s="845"/>
      <c r="EHR122" s="853"/>
      <c r="EHS122" s="853"/>
      <c r="EHT122" s="964"/>
      <c r="EHU122" s="845"/>
      <c r="EHV122" s="853"/>
      <c r="EHW122" s="853"/>
      <c r="EHX122" s="964"/>
      <c r="EHY122" s="845"/>
      <c r="EHZ122" s="853"/>
      <c r="EIA122" s="853"/>
      <c r="EIB122" s="964"/>
      <c r="EIC122" s="845"/>
      <c r="EID122" s="853"/>
      <c r="EIE122" s="853"/>
      <c r="EIF122" s="964"/>
      <c r="EIG122" s="845"/>
      <c r="EIH122" s="853"/>
      <c r="EII122" s="853"/>
      <c r="EIJ122" s="964"/>
      <c r="EIK122" s="845"/>
      <c r="EIL122" s="853"/>
      <c r="EIM122" s="853"/>
      <c r="EIN122" s="964"/>
      <c r="EIO122" s="845"/>
      <c r="EIP122" s="853"/>
      <c r="EIQ122" s="853"/>
      <c r="EIR122" s="964"/>
      <c r="EIS122" s="845"/>
      <c r="EIT122" s="853"/>
      <c r="EIU122" s="853"/>
      <c r="EIV122" s="964"/>
      <c r="EIW122" s="845"/>
      <c r="EIX122" s="853"/>
      <c r="EIY122" s="853"/>
      <c r="EIZ122" s="964"/>
      <c r="EJA122" s="845"/>
      <c r="EJB122" s="853"/>
      <c r="EJC122" s="853"/>
      <c r="EJD122" s="964"/>
      <c r="EJE122" s="845"/>
      <c r="EJF122" s="853"/>
      <c r="EJG122" s="853"/>
      <c r="EJH122" s="964"/>
      <c r="EJI122" s="845"/>
      <c r="EJJ122" s="853"/>
      <c r="EJK122" s="853"/>
      <c r="EJL122" s="964"/>
      <c r="EJM122" s="845"/>
      <c r="EJN122" s="853"/>
      <c r="EJO122" s="853"/>
      <c r="EJP122" s="964"/>
      <c r="EJQ122" s="845"/>
      <c r="EJR122" s="853"/>
      <c r="EJS122" s="853"/>
      <c r="EJT122" s="964"/>
      <c r="EJU122" s="845"/>
      <c r="EJV122" s="853"/>
      <c r="EJW122" s="853"/>
      <c r="EJX122" s="964"/>
      <c r="EJY122" s="845"/>
      <c r="EJZ122" s="853"/>
      <c r="EKA122" s="853"/>
      <c r="EKB122" s="964"/>
      <c r="EKC122" s="845"/>
      <c r="EKD122" s="853"/>
      <c r="EKE122" s="853"/>
      <c r="EKF122" s="964"/>
      <c r="EKG122" s="845"/>
      <c r="EKH122" s="853"/>
      <c r="EKI122" s="853"/>
      <c r="EKJ122" s="964"/>
      <c r="EKK122" s="845"/>
      <c r="EKL122" s="853"/>
      <c r="EKM122" s="853"/>
      <c r="EKN122" s="964"/>
      <c r="EKO122" s="845"/>
      <c r="EKP122" s="853"/>
      <c r="EKQ122" s="853"/>
      <c r="EKR122" s="964"/>
      <c r="EKS122" s="845"/>
      <c r="EKT122" s="853"/>
      <c r="EKU122" s="853"/>
      <c r="EKV122" s="964"/>
      <c r="EKW122" s="845"/>
      <c r="EKX122" s="853"/>
      <c r="EKY122" s="853"/>
      <c r="EKZ122" s="964"/>
      <c r="ELA122" s="845"/>
      <c r="ELB122" s="853"/>
      <c r="ELC122" s="853"/>
      <c r="ELD122" s="964"/>
      <c r="ELE122" s="845"/>
      <c r="ELF122" s="853"/>
      <c r="ELG122" s="853"/>
      <c r="ELH122" s="964"/>
      <c r="ELI122" s="845"/>
      <c r="ELJ122" s="853"/>
      <c r="ELK122" s="853"/>
      <c r="ELL122" s="964"/>
      <c r="ELM122" s="845"/>
      <c r="ELN122" s="853"/>
      <c r="ELO122" s="853"/>
      <c r="ELP122" s="964"/>
      <c r="ELQ122" s="845"/>
      <c r="ELR122" s="853"/>
      <c r="ELS122" s="853"/>
      <c r="ELT122" s="964"/>
      <c r="ELU122" s="845"/>
      <c r="ELV122" s="853"/>
      <c r="ELW122" s="853"/>
      <c r="ELX122" s="964"/>
      <c r="ELY122" s="845"/>
      <c r="ELZ122" s="853"/>
      <c r="EMA122" s="853"/>
      <c r="EMB122" s="964"/>
      <c r="EMC122" s="845"/>
      <c r="EMD122" s="853"/>
      <c r="EME122" s="853"/>
      <c r="EMF122" s="964"/>
      <c r="EMG122" s="845"/>
      <c r="EMH122" s="853"/>
      <c r="EMI122" s="853"/>
      <c r="EMJ122" s="964"/>
      <c r="EMK122" s="845"/>
      <c r="EML122" s="853"/>
      <c r="EMM122" s="853"/>
      <c r="EMN122" s="964"/>
      <c r="EMO122" s="845"/>
      <c r="EMP122" s="853"/>
      <c r="EMQ122" s="853"/>
      <c r="EMR122" s="964"/>
      <c r="EMS122" s="845"/>
      <c r="EMT122" s="853"/>
      <c r="EMU122" s="853"/>
      <c r="EMV122" s="964"/>
      <c r="EMW122" s="845"/>
      <c r="EMX122" s="853"/>
      <c r="EMY122" s="853"/>
      <c r="EMZ122" s="964"/>
      <c r="ENA122" s="845"/>
      <c r="ENB122" s="853"/>
      <c r="ENC122" s="853"/>
      <c r="END122" s="964"/>
      <c r="ENE122" s="845"/>
      <c r="ENF122" s="853"/>
      <c r="ENG122" s="853"/>
      <c r="ENH122" s="964"/>
      <c r="ENI122" s="845"/>
      <c r="ENJ122" s="853"/>
      <c r="ENK122" s="853"/>
      <c r="ENL122" s="964"/>
      <c r="ENM122" s="845"/>
      <c r="ENN122" s="853"/>
      <c r="ENO122" s="853"/>
      <c r="ENP122" s="964"/>
      <c r="ENQ122" s="845"/>
      <c r="ENR122" s="853"/>
      <c r="ENS122" s="853"/>
      <c r="ENT122" s="964"/>
      <c r="ENU122" s="845"/>
      <c r="ENV122" s="853"/>
      <c r="ENW122" s="853"/>
      <c r="ENX122" s="964"/>
      <c r="ENY122" s="845"/>
      <c r="ENZ122" s="853"/>
      <c r="EOA122" s="853"/>
      <c r="EOB122" s="964"/>
      <c r="EOC122" s="845"/>
      <c r="EOD122" s="853"/>
      <c r="EOE122" s="853"/>
      <c r="EOF122" s="964"/>
      <c r="EOG122" s="845"/>
      <c r="EOH122" s="853"/>
      <c r="EOI122" s="853"/>
      <c r="EOJ122" s="964"/>
      <c r="EOK122" s="845"/>
      <c r="EOL122" s="853"/>
      <c r="EOM122" s="853"/>
      <c r="EON122" s="964"/>
      <c r="EOO122" s="845"/>
      <c r="EOP122" s="853"/>
      <c r="EOQ122" s="853"/>
      <c r="EOR122" s="964"/>
      <c r="EOS122" s="845"/>
      <c r="EOT122" s="853"/>
      <c r="EOU122" s="853"/>
      <c r="EOV122" s="964"/>
      <c r="EOW122" s="845"/>
      <c r="EOX122" s="853"/>
      <c r="EOY122" s="853"/>
      <c r="EOZ122" s="964"/>
      <c r="EPA122" s="845"/>
      <c r="EPB122" s="853"/>
      <c r="EPC122" s="853"/>
      <c r="EPD122" s="964"/>
      <c r="EPE122" s="845"/>
      <c r="EPF122" s="853"/>
      <c r="EPG122" s="853"/>
      <c r="EPH122" s="964"/>
      <c r="EPI122" s="845"/>
      <c r="EPJ122" s="853"/>
      <c r="EPK122" s="853"/>
      <c r="EPL122" s="964"/>
      <c r="EPM122" s="845"/>
      <c r="EPN122" s="853"/>
      <c r="EPO122" s="853"/>
      <c r="EPP122" s="964"/>
      <c r="EPQ122" s="845"/>
      <c r="EPR122" s="853"/>
      <c r="EPS122" s="853"/>
      <c r="EPT122" s="964"/>
      <c r="EPU122" s="845"/>
      <c r="EPV122" s="853"/>
      <c r="EPW122" s="853"/>
      <c r="EPX122" s="964"/>
      <c r="EPY122" s="845"/>
      <c r="EPZ122" s="853"/>
      <c r="EQA122" s="853"/>
      <c r="EQB122" s="964"/>
      <c r="EQC122" s="845"/>
      <c r="EQD122" s="853"/>
      <c r="EQE122" s="853"/>
      <c r="EQF122" s="964"/>
      <c r="EQG122" s="845"/>
      <c r="EQH122" s="853"/>
      <c r="EQI122" s="853"/>
      <c r="EQJ122" s="964"/>
      <c r="EQK122" s="845"/>
      <c r="EQL122" s="853"/>
      <c r="EQM122" s="853"/>
      <c r="EQN122" s="964"/>
      <c r="EQO122" s="845"/>
      <c r="EQP122" s="853"/>
      <c r="EQQ122" s="853"/>
      <c r="EQR122" s="964"/>
      <c r="EQS122" s="845"/>
      <c r="EQT122" s="853"/>
      <c r="EQU122" s="853"/>
      <c r="EQV122" s="964"/>
      <c r="EQW122" s="845"/>
      <c r="EQX122" s="853"/>
      <c r="EQY122" s="853"/>
      <c r="EQZ122" s="964"/>
      <c r="ERA122" s="845"/>
      <c r="ERB122" s="853"/>
      <c r="ERC122" s="853"/>
      <c r="ERD122" s="964"/>
      <c r="ERE122" s="845"/>
      <c r="ERF122" s="853"/>
      <c r="ERG122" s="853"/>
      <c r="ERH122" s="964"/>
      <c r="ERI122" s="845"/>
      <c r="ERJ122" s="853"/>
      <c r="ERK122" s="853"/>
      <c r="ERL122" s="964"/>
      <c r="ERM122" s="845"/>
      <c r="ERN122" s="853"/>
      <c r="ERO122" s="853"/>
      <c r="ERP122" s="964"/>
      <c r="ERQ122" s="845"/>
      <c r="ERR122" s="853"/>
      <c r="ERS122" s="853"/>
      <c r="ERT122" s="964"/>
      <c r="ERU122" s="845"/>
      <c r="ERV122" s="853"/>
      <c r="ERW122" s="853"/>
      <c r="ERX122" s="964"/>
      <c r="ERY122" s="845"/>
      <c r="ERZ122" s="853"/>
      <c r="ESA122" s="853"/>
      <c r="ESB122" s="964"/>
      <c r="ESC122" s="845"/>
      <c r="ESD122" s="853"/>
      <c r="ESE122" s="853"/>
      <c r="ESF122" s="964"/>
      <c r="ESG122" s="845"/>
      <c r="ESH122" s="853"/>
      <c r="ESI122" s="853"/>
      <c r="ESJ122" s="964"/>
      <c r="ESK122" s="845"/>
      <c r="ESL122" s="853"/>
      <c r="ESM122" s="853"/>
      <c r="ESN122" s="964"/>
      <c r="ESO122" s="845"/>
      <c r="ESP122" s="853"/>
      <c r="ESQ122" s="853"/>
      <c r="ESR122" s="964"/>
      <c r="ESS122" s="845"/>
      <c r="EST122" s="853"/>
      <c r="ESU122" s="853"/>
      <c r="ESV122" s="964"/>
      <c r="ESW122" s="845"/>
      <c r="ESX122" s="853"/>
      <c r="ESY122" s="853"/>
      <c r="ESZ122" s="964"/>
      <c r="ETA122" s="845"/>
      <c r="ETB122" s="853"/>
      <c r="ETC122" s="853"/>
      <c r="ETD122" s="964"/>
      <c r="ETE122" s="845"/>
      <c r="ETF122" s="853"/>
      <c r="ETG122" s="853"/>
      <c r="ETH122" s="964"/>
      <c r="ETI122" s="845"/>
      <c r="ETJ122" s="853"/>
      <c r="ETK122" s="853"/>
      <c r="ETL122" s="964"/>
      <c r="ETM122" s="845"/>
      <c r="ETN122" s="853"/>
      <c r="ETO122" s="853"/>
      <c r="ETP122" s="964"/>
      <c r="ETQ122" s="845"/>
      <c r="ETR122" s="853"/>
      <c r="ETS122" s="853"/>
      <c r="ETT122" s="964"/>
      <c r="ETU122" s="845"/>
      <c r="ETV122" s="853"/>
      <c r="ETW122" s="853"/>
      <c r="ETX122" s="964"/>
      <c r="ETY122" s="845"/>
      <c r="ETZ122" s="853"/>
      <c r="EUA122" s="853"/>
      <c r="EUB122" s="964"/>
      <c r="EUC122" s="845"/>
      <c r="EUD122" s="853"/>
      <c r="EUE122" s="853"/>
      <c r="EUF122" s="964"/>
      <c r="EUG122" s="845"/>
      <c r="EUH122" s="853"/>
      <c r="EUI122" s="853"/>
      <c r="EUJ122" s="964"/>
      <c r="EUK122" s="845"/>
      <c r="EUL122" s="853"/>
      <c r="EUM122" s="853"/>
      <c r="EUN122" s="964"/>
      <c r="EUO122" s="845"/>
      <c r="EUP122" s="853"/>
      <c r="EUQ122" s="853"/>
      <c r="EUR122" s="964"/>
      <c r="EUS122" s="845"/>
      <c r="EUT122" s="853"/>
      <c r="EUU122" s="853"/>
      <c r="EUV122" s="964"/>
      <c r="EUW122" s="845"/>
      <c r="EUX122" s="853"/>
      <c r="EUY122" s="853"/>
      <c r="EUZ122" s="964"/>
      <c r="EVA122" s="845"/>
      <c r="EVB122" s="853"/>
      <c r="EVC122" s="853"/>
      <c r="EVD122" s="964"/>
      <c r="EVE122" s="845"/>
      <c r="EVF122" s="853"/>
      <c r="EVG122" s="853"/>
      <c r="EVH122" s="964"/>
      <c r="EVI122" s="845"/>
      <c r="EVJ122" s="853"/>
      <c r="EVK122" s="853"/>
      <c r="EVL122" s="964"/>
      <c r="EVM122" s="845"/>
      <c r="EVN122" s="853"/>
      <c r="EVO122" s="853"/>
      <c r="EVP122" s="964"/>
      <c r="EVQ122" s="845"/>
      <c r="EVR122" s="853"/>
      <c r="EVS122" s="853"/>
      <c r="EVT122" s="964"/>
      <c r="EVU122" s="845"/>
      <c r="EVV122" s="853"/>
      <c r="EVW122" s="853"/>
      <c r="EVX122" s="964"/>
      <c r="EVY122" s="845"/>
      <c r="EVZ122" s="853"/>
      <c r="EWA122" s="853"/>
      <c r="EWB122" s="964"/>
      <c r="EWC122" s="845"/>
      <c r="EWD122" s="853"/>
      <c r="EWE122" s="853"/>
      <c r="EWF122" s="964"/>
      <c r="EWG122" s="845"/>
      <c r="EWH122" s="853"/>
      <c r="EWI122" s="853"/>
      <c r="EWJ122" s="964"/>
      <c r="EWK122" s="845"/>
      <c r="EWL122" s="853"/>
      <c r="EWM122" s="853"/>
      <c r="EWN122" s="964"/>
      <c r="EWO122" s="845"/>
      <c r="EWP122" s="853"/>
      <c r="EWQ122" s="853"/>
      <c r="EWR122" s="964"/>
      <c r="EWS122" s="845"/>
      <c r="EWT122" s="853"/>
      <c r="EWU122" s="853"/>
      <c r="EWV122" s="964"/>
      <c r="EWW122" s="845"/>
      <c r="EWX122" s="853"/>
      <c r="EWY122" s="853"/>
      <c r="EWZ122" s="964"/>
      <c r="EXA122" s="845"/>
      <c r="EXB122" s="853"/>
      <c r="EXC122" s="853"/>
      <c r="EXD122" s="964"/>
      <c r="EXE122" s="845"/>
      <c r="EXF122" s="853"/>
      <c r="EXG122" s="853"/>
      <c r="EXH122" s="964"/>
      <c r="EXI122" s="845"/>
      <c r="EXJ122" s="853"/>
      <c r="EXK122" s="853"/>
      <c r="EXL122" s="964"/>
      <c r="EXM122" s="845"/>
      <c r="EXN122" s="853"/>
      <c r="EXO122" s="853"/>
      <c r="EXP122" s="964"/>
      <c r="EXQ122" s="845"/>
      <c r="EXR122" s="853"/>
      <c r="EXS122" s="853"/>
      <c r="EXT122" s="964"/>
      <c r="EXU122" s="845"/>
      <c r="EXV122" s="853"/>
      <c r="EXW122" s="853"/>
      <c r="EXX122" s="964"/>
      <c r="EXY122" s="845"/>
      <c r="EXZ122" s="853"/>
      <c r="EYA122" s="853"/>
      <c r="EYB122" s="964"/>
      <c r="EYC122" s="845"/>
      <c r="EYD122" s="853"/>
      <c r="EYE122" s="853"/>
      <c r="EYF122" s="964"/>
      <c r="EYG122" s="845"/>
      <c r="EYH122" s="853"/>
      <c r="EYI122" s="853"/>
      <c r="EYJ122" s="964"/>
      <c r="EYK122" s="845"/>
      <c r="EYL122" s="853"/>
      <c r="EYM122" s="853"/>
      <c r="EYN122" s="964"/>
      <c r="EYO122" s="845"/>
      <c r="EYP122" s="853"/>
      <c r="EYQ122" s="853"/>
      <c r="EYR122" s="964"/>
      <c r="EYS122" s="845"/>
      <c r="EYT122" s="853"/>
      <c r="EYU122" s="853"/>
      <c r="EYV122" s="964"/>
      <c r="EYW122" s="845"/>
      <c r="EYX122" s="853"/>
      <c r="EYY122" s="853"/>
      <c r="EYZ122" s="964"/>
      <c r="EZA122" s="845"/>
      <c r="EZB122" s="853"/>
      <c r="EZC122" s="853"/>
      <c r="EZD122" s="964"/>
      <c r="EZE122" s="845"/>
      <c r="EZF122" s="853"/>
      <c r="EZG122" s="853"/>
      <c r="EZH122" s="964"/>
      <c r="EZI122" s="845"/>
      <c r="EZJ122" s="853"/>
      <c r="EZK122" s="853"/>
      <c r="EZL122" s="964"/>
      <c r="EZM122" s="845"/>
      <c r="EZN122" s="853"/>
      <c r="EZO122" s="853"/>
      <c r="EZP122" s="964"/>
      <c r="EZQ122" s="845"/>
      <c r="EZR122" s="853"/>
      <c r="EZS122" s="853"/>
      <c r="EZT122" s="964"/>
      <c r="EZU122" s="845"/>
      <c r="EZV122" s="853"/>
      <c r="EZW122" s="853"/>
      <c r="EZX122" s="964"/>
      <c r="EZY122" s="845"/>
      <c r="EZZ122" s="853"/>
      <c r="FAA122" s="853"/>
      <c r="FAB122" s="964"/>
      <c r="FAC122" s="845"/>
      <c r="FAD122" s="853"/>
      <c r="FAE122" s="853"/>
      <c r="FAF122" s="964"/>
      <c r="FAG122" s="845"/>
      <c r="FAH122" s="853"/>
      <c r="FAI122" s="853"/>
      <c r="FAJ122" s="964"/>
      <c r="FAK122" s="845"/>
      <c r="FAL122" s="853"/>
      <c r="FAM122" s="853"/>
      <c r="FAN122" s="964"/>
      <c r="FAO122" s="845"/>
      <c r="FAP122" s="853"/>
      <c r="FAQ122" s="853"/>
      <c r="FAR122" s="964"/>
      <c r="FAS122" s="845"/>
      <c r="FAT122" s="853"/>
      <c r="FAU122" s="853"/>
      <c r="FAV122" s="964"/>
      <c r="FAW122" s="845"/>
      <c r="FAX122" s="853"/>
      <c r="FAY122" s="853"/>
      <c r="FAZ122" s="964"/>
      <c r="FBA122" s="845"/>
      <c r="FBB122" s="853"/>
      <c r="FBC122" s="853"/>
      <c r="FBD122" s="964"/>
      <c r="FBE122" s="845"/>
      <c r="FBF122" s="853"/>
      <c r="FBG122" s="853"/>
      <c r="FBH122" s="964"/>
      <c r="FBI122" s="845"/>
      <c r="FBJ122" s="853"/>
      <c r="FBK122" s="853"/>
      <c r="FBL122" s="964"/>
      <c r="FBM122" s="845"/>
      <c r="FBN122" s="853"/>
      <c r="FBO122" s="853"/>
      <c r="FBP122" s="964"/>
      <c r="FBQ122" s="845"/>
      <c r="FBR122" s="853"/>
      <c r="FBS122" s="853"/>
      <c r="FBT122" s="964"/>
      <c r="FBU122" s="845"/>
      <c r="FBV122" s="853"/>
      <c r="FBW122" s="853"/>
      <c r="FBX122" s="964"/>
      <c r="FBY122" s="845"/>
      <c r="FBZ122" s="853"/>
      <c r="FCA122" s="853"/>
      <c r="FCB122" s="964"/>
      <c r="FCC122" s="845"/>
      <c r="FCD122" s="853"/>
      <c r="FCE122" s="853"/>
      <c r="FCF122" s="964"/>
      <c r="FCG122" s="845"/>
      <c r="FCH122" s="853"/>
      <c r="FCI122" s="853"/>
      <c r="FCJ122" s="964"/>
      <c r="FCK122" s="845"/>
      <c r="FCL122" s="853"/>
      <c r="FCM122" s="853"/>
      <c r="FCN122" s="964"/>
      <c r="FCO122" s="845"/>
      <c r="FCP122" s="853"/>
      <c r="FCQ122" s="853"/>
      <c r="FCR122" s="964"/>
      <c r="FCS122" s="845"/>
      <c r="FCT122" s="853"/>
      <c r="FCU122" s="853"/>
      <c r="FCV122" s="964"/>
      <c r="FCW122" s="845"/>
      <c r="FCX122" s="853"/>
      <c r="FCY122" s="853"/>
      <c r="FCZ122" s="964"/>
      <c r="FDA122" s="845"/>
      <c r="FDB122" s="853"/>
      <c r="FDC122" s="853"/>
      <c r="FDD122" s="964"/>
      <c r="FDE122" s="845"/>
      <c r="FDF122" s="853"/>
      <c r="FDG122" s="853"/>
      <c r="FDH122" s="964"/>
      <c r="FDI122" s="845"/>
      <c r="FDJ122" s="853"/>
      <c r="FDK122" s="853"/>
      <c r="FDL122" s="964"/>
      <c r="FDM122" s="845"/>
      <c r="FDN122" s="853"/>
      <c r="FDO122" s="853"/>
      <c r="FDP122" s="964"/>
      <c r="FDQ122" s="845"/>
      <c r="FDR122" s="853"/>
      <c r="FDS122" s="853"/>
      <c r="FDT122" s="964"/>
      <c r="FDU122" s="845"/>
      <c r="FDV122" s="853"/>
      <c r="FDW122" s="853"/>
      <c r="FDX122" s="964"/>
      <c r="FDY122" s="845"/>
      <c r="FDZ122" s="853"/>
      <c r="FEA122" s="853"/>
      <c r="FEB122" s="964"/>
      <c r="FEC122" s="845"/>
      <c r="FED122" s="853"/>
      <c r="FEE122" s="853"/>
      <c r="FEF122" s="964"/>
      <c r="FEG122" s="845"/>
      <c r="FEH122" s="853"/>
      <c r="FEI122" s="853"/>
      <c r="FEJ122" s="964"/>
      <c r="FEK122" s="845"/>
      <c r="FEL122" s="853"/>
      <c r="FEM122" s="853"/>
      <c r="FEN122" s="964"/>
      <c r="FEO122" s="845"/>
      <c r="FEP122" s="853"/>
      <c r="FEQ122" s="853"/>
      <c r="FER122" s="964"/>
      <c r="FES122" s="845"/>
      <c r="FET122" s="853"/>
      <c r="FEU122" s="853"/>
      <c r="FEV122" s="964"/>
      <c r="FEW122" s="845"/>
      <c r="FEX122" s="853"/>
      <c r="FEY122" s="853"/>
      <c r="FEZ122" s="964"/>
      <c r="FFA122" s="845"/>
      <c r="FFB122" s="853"/>
      <c r="FFC122" s="853"/>
      <c r="FFD122" s="964"/>
      <c r="FFE122" s="845"/>
      <c r="FFF122" s="853"/>
      <c r="FFG122" s="853"/>
      <c r="FFH122" s="964"/>
      <c r="FFI122" s="845"/>
      <c r="FFJ122" s="853"/>
      <c r="FFK122" s="853"/>
      <c r="FFL122" s="964"/>
      <c r="FFM122" s="845"/>
      <c r="FFN122" s="853"/>
      <c r="FFO122" s="853"/>
      <c r="FFP122" s="964"/>
      <c r="FFQ122" s="845"/>
      <c r="FFR122" s="853"/>
      <c r="FFS122" s="853"/>
      <c r="FFT122" s="964"/>
      <c r="FFU122" s="845"/>
      <c r="FFV122" s="853"/>
      <c r="FFW122" s="853"/>
      <c r="FFX122" s="964"/>
      <c r="FFY122" s="845"/>
      <c r="FFZ122" s="853"/>
      <c r="FGA122" s="853"/>
      <c r="FGB122" s="964"/>
      <c r="FGC122" s="845"/>
      <c r="FGD122" s="853"/>
      <c r="FGE122" s="853"/>
      <c r="FGF122" s="964"/>
      <c r="FGG122" s="845"/>
      <c r="FGH122" s="853"/>
      <c r="FGI122" s="853"/>
      <c r="FGJ122" s="964"/>
      <c r="FGK122" s="845"/>
      <c r="FGL122" s="853"/>
      <c r="FGM122" s="853"/>
      <c r="FGN122" s="964"/>
      <c r="FGO122" s="845"/>
      <c r="FGP122" s="853"/>
      <c r="FGQ122" s="853"/>
      <c r="FGR122" s="964"/>
      <c r="FGS122" s="845"/>
      <c r="FGT122" s="853"/>
      <c r="FGU122" s="853"/>
      <c r="FGV122" s="964"/>
      <c r="FGW122" s="845"/>
      <c r="FGX122" s="853"/>
      <c r="FGY122" s="853"/>
      <c r="FGZ122" s="964"/>
      <c r="FHA122" s="845"/>
      <c r="FHB122" s="853"/>
      <c r="FHC122" s="853"/>
      <c r="FHD122" s="964"/>
      <c r="FHE122" s="845"/>
      <c r="FHF122" s="853"/>
      <c r="FHG122" s="853"/>
      <c r="FHH122" s="964"/>
      <c r="FHI122" s="845"/>
      <c r="FHJ122" s="853"/>
      <c r="FHK122" s="853"/>
      <c r="FHL122" s="964"/>
      <c r="FHM122" s="845"/>
      <c r="FHN122" s="853"/>
      <c r="FHO122" s="853"/>
      <c r="FHP122" s="964"/>
      <c r="FHQ122" s="845"/>
      <c r="FHR122" s="853"/>
      <c r="FHS122" s="853"/>
      <c r="FHT122" s="964"/>
      <c r="FHU122" s="845"/>
      <c r="FHV122" s="853"/>
      <c r="FHW122" s="853"/>
      <c r="FHX122" s="964"/>
      <c r="FHY122" s="845"/>
      <c r="FHZ122" s="853"/>
      <c r="FIA122" s="853"/>
      <c r="FIB122" s="964"/>
      <c r="FIC122" s="845"/>
      <c r="FID122" s="853"/>
      <c r="FIE122" s="853"/>
      <c r="FIF122" s="964"/>
      <c r="FIG122" s="845"/>
      <c r="FIH122" s="853"/>
      <c r="FII122" s="853"/>
      <c r="FIJ122" s="964"/>
      <c r="FIK122" s="845"/>
      <c r="FIL122" s="853"/>
      <c r="FIM122" s="853"/>
      <c r="FIN122" s="964"/>
      <c r="FIO122" s="845"/>
      <c r="FIP122" s="853"/>
      <c r="FIQ122" s="853"/>
      <c r="FIR122" s="964"/>
      <c r="FIS122" s="845"/>
      <c r="FIT122" s="853"/>
      <c r="FIU122" s="853"/>
      <c r="FIV122" s="964"/>
      <c r="FIW122" s="845"/>
      <c r="FIX122" s="853"/>
      <c r="FIY122" s="853"/>
      <c r="FIZ122" s="964"/>
      <c r="FJA122" s="845"/>
      <c r="FJB122" s="853"/>
      <c r="FJC122" s="853"/>
      <c r="FJD122" s="964"/>
      <c r="FJE122" s="845"/>
      <c r="FJF122" s="853"/>
      <c r="FJG122" s="853"/>
      <c r="FJH122" s="964"/>
      <c r="FJI122" s="845"/>
      <c r="FJJ122" s="853"/>
      <c r="FJK122" s="853"/>
      <c r="FJL122" s="964"/>
      <c r="FJM122" s="845"/>
      <c r="FJN122" s="853"/>
      <c r="FJO122" s="853"/>
      <c r="FJP122" s="964"/>
      <c r="FJQ122" s="845"/>
      <c r="FJR122" s="853"/>
      <c r="FJS122" s="853"/>
      <c r="FJT122" s="964"/>
      <c r="FJU122" s="845"/>
      <c r="FJV122" s="853"/>
      <c r="FJW122" s="853"/>
      <c r="FJX122" s="964"/>
      <c r="FJY122" s="845"/>
      <c r="FJZ122" s="853"/>
      <c r="FKA122" s="853"/>
      <c r="FKB122" s="964"/>
      <c r="FKC122" s="845"/>
      <c r="FKD122" s="853"/>
      <c r="FKE122" s="853"/>
      <c r="FKF122" s="964"/>
      <c r="FKG122" s="845"/>
      <c r="FKH122" s="853"/>
      <c r="FKI122" s="853"/>
      <c r="FKJ122" s="964"/>
      <c r="FKK122" s="845"/>
      <c r="FKL122" s="853"/>
      <c r="FKM122" s="853"/>
      <c r="FKN122" s="964"/>
      <c r="FKO122" s="845"/>
      <c r="FKP122" s="853"/>
      <c r="FKQ122" s="853"/>
      <c r="FKR122" s="964"/>
      <c r="FKS122" s="845"/>
      <c r="FKT122" s="853"/>
      <c r="FKU122" s="853"/>
      <c r="FKV122" s="964"/>
      <c r="FKW122" s="845"/>
      <c r="FKX122" s="853"/>
      <c r="FKY122" s="853"/>
      <c r="FKZ122" s="964"/>
      <c r="FLA122" s="845"/>
      <c r="FLB122" s="853"/>
      <c r="FLC122" s="853"/>
      <c r="FLD122" s="964"/>
      <c r="FLE122" s="845"/>
      <c r="FLF122" s="853"/>
      <c r="FLG122" s="853"/>
      <c r="FLH122" s="964"/>
      <c r="FLI122" s="845"/>
      <c r="FLJ122" s="853"/>
      <c r="FLK122" s="853"/>
      <c r="FLL122" s="964"/>
      <c r="FLM122" s="845"/>
      <c r="FLN122" s="853"/>
      <c r="FLO122" s="853"/>
      <c r="FLP122" s="964"/>
      <c r="FLQ122" s="845"/>
      <c r="FLR122" s="853"/>
      <c r="FLS122" s="853"/>
      <c r="FLT122" s="964"/>
      <c r="FLU122" s="845"/>
      <c r="FLV122" s="853"/>
      <c r="FLW122" s="853"/>
      <c r="FLX122" s="964"/>
      <c r="FLY122" s="845"/>
      <c r="FLZ122" s="853"/>
      <c r="FMA122" s="853"/>
      <c r="FMB122" s="964"/>
      <c r="FMC122" s="845"/>
      <c r="FMD122" s="853"/>
      <c r="FME122" s="853"/>
      <c r="FMF122" s="964"/>
      <c r="FMG122" s="845"/>
      <c r="FMH122" s="853"/>
      <c r="FMI122" s="853"/>
      <c r="FMJ122" s="964"/>
      <c r="FMK122" s="845"/>
      <c r="FML122" s="853"/>
      <c r="FMM122" s="853"/>
      <c r="FMN122" s="964"/>
      <c r="FMO122" s="845"/>
      <c r="FMP122" s="853"/>
      <c r="FMQ122" s="853"/>
      <c r="FMR122" s="964"/>
      <c r="FMS122" s="845"/>
      <c r="FMT122" s="853"/>
      <c r="FMU122" s="853"/>
      <c r="FMV122" s="964"/>
      <c r="FMW122" s="845"/>
      <c r="FMX122" s="853"/>
      <c r="FMY122" s="853"/>
      <c r="FMZ122" s="964"/>
      <c r="FNA122" s="845"/>
      <c r="FNB122" s="853"/>
      <c r="FNC122" s="853"/>
      <c r="FND122" s="964"/>
      <c r="FNE122" s="845"/>
      <c r="FNF122" s="853"/>
      <c r="FNG122" s="853"/>
      <c r="FNH122" s="964"/>
      <c r="FNI122" s="845"/>
      <c r="FNJ122" s="853"/>
      <c r="FNK122" s="853"/>
      <c r="FNL122" s="964"/>
      <c r="FNM122" s="845"/>
      <c r="FNN122" s="853"/>
      <c r="FNO122" s="853"/>
      <c r="FNP122" s="964"/>
      <c r="FNQ122" s="845"/>
      <c r="FNR122" s="853"/>
      <c r="FNS122" s="853"/>
      <c r="FNT122" s="964"/>
      <c r="FNU122" s="845"/>
      <c r="FNV122" s="853"/>
      <c r="FNW122" s="853"/>
      <c r="FNX122" s="964"/>
      <c r="FNY122" s="845"/>
      <c r="FNZ122" s="853"/>
      <c r="FOA122" s="853"/>
      <c r="FOB122" s="964"/>
      <c r="FOC122" s="845"/>
      <c r="FOD122" s="853"/>
      <c r="FOE122" s="853"/>
      <c r="FOF122" s="964"/>
      <c r="FOG122" s="845"/>
      <c r="FOH122" s="853"/>
      <c r="FOI122" s="853"/>
      <c r="FOJ122" s="964"/>
      <c r="FOK122" s="845"/>
      <c r="FOL122" s="853"/>
      <c r="FOM122" s="853"/>
      <c r="FON122" s="964"/>
      <c r="FOO122" s="845"/>
      <c r="FOP122" s="853"/>
      <c r="FOQ122" s="853"/>
      <c r="FOR122" s="964"/>
      <c r="FOS122" s="845"/>
      <c r="FOT122" s="853"/>
      <c r="FOU122" s="853"/>
      <c r="FOV122" s="964"/>
      <c r="FOW122" s="845"/>
      <c r="FOX122" s="853"/>
      <c r="FOY122" s="853"/>
      <c r="FOZ122" s="964"/>
      <c r="FPA122" s="845"/>
      <c r="FPB122" s="853"/>
      <c r="FPC122" s="853"/>
      <c r="FPD122" s="964"/>
      <c r="FPE122" s="845"/>
      <c r="FPF122" s="853"/>
      <c r="FPG122" s="853"/>
      <c r="FPH122" s="964"/>
      <c r="FPI122" s="845"/>
      <c r="FPJ122" s="853"/>
      <c r="FPK122" s="853"/>
      <c r="FPL122" s="964"/>
      <c r="FPM122" s="845"/>
      <c r="FPN122" s="853"/>
      <c r="FPO122" s="853"/>
      <c r="FPP122" s="964"/>
      <c r="FPQ122" s="845"/>
      <c r="FPR122" s="853"/>
      <c r="FPS122" s="853"/>
      <c r="FPT122" s="964"/>
      <c r="FPU122" s="845"/>
      <c r="FPV122" s="853"/>
      <c r="FPW122" s="853"/>
      <c r="FPX122" s="964"/>
      <c r="FPY122" s="845"/>
      <c r="FPZ122" s="853"/>
      <c r="FQA122" s="853"/>
      <c r="FQB122" s="964"/>
      <c r="FQC122" s="845"/>
      <c r="FQD122" s="853"/>
      <c r="FQE122" s="853"/>
      <c r="FQF122" s="964"/>
      <c r="FQG122" s="845"/>
      <c r="FQH122" s="853"/>
      <c r="FQI122" s="853"/>
      <c r="FQJ122" s="964"/>
      <c r="FQK122" s="845"/>
      <c r="FQL122" s="853"/>
      <c r="FQM122" s="853"/>
      <c r="FQN122" s="964"/>
      <c r="FQO122" s="845"/>
      <c r="FQP122" s="853"/>
      <c r="FQQ122" s="853"/>
      <c r="FQR122" s="964"/>
      <c r="FQS122" s="845"/>
      <c r="FQT122" s="853"/>
      <c r="FQU122" s="853"/>
      <c r="FQV122" s="964"/>
      <c r="FQW122" s="845"/>
      <c r="FQX122" s="853"/>
      <c r="FQY122" s="853"/>
      <c r="FQZ122" s="964"/>
      <c r="FRA122" s="845"/>
      <c r="FRB122" s="853"/>
      <c r="FRC122" s="853"/>
      <c r="FRD122" s="964"/>
      <c r="FRE122" s="845"/>
      <c r="FRF122" s="853"/>
      <c r="FRG122" s="853"/>
      <c r="FRH122" s="964"/>
      <c r="FRI122" s="845"/>
      <c r="FRJ122" s="853"/>
      <c r="FRK122" s="853"/>
      <c r="FRL122" s="964"/>
      <c r="FRM122" s="845"/>
      <c r="FRN122" s="853"/>
      <c r="FRO122" s="853"/>
      <c r="FRP122" s="964"/>
      <c r="FRQ122" s="845"/>
      <c r="FRR122" s="853"/>
      <c r="FRS122" s="853"/>
      <c r="FRT122" s="964"/>
      <c r="FRU122" s="845"/>
      <c r="FRV122" s="853"/>
      <c r="FRW122" s="853"/>
      <c r="FRX122" s="964"/>
      <c r="FRY122" s="845"/>
      <c r="FRZ122" s="853"/>
      <c r="FSA122" s="853"/>
      <c r="FSB122" s="964"/>
      <c r="FSC122" s="845"/>
      <c r="FSD122" s="853"/>
      <c r="FSE122" s="853"/>
      <c r="FSF122" s="964"/>
      <c r="FSG122" s="845"/>
      <c r="FSH122" s="853"/>
      <c r="FSI122" s="853"/>
      <c r="FSJ122" s="964"/>
      <c r="FSK122" s="845"/>
      <c r="FSL122" s="853"/>
      <c r="FSM122" s="853"/>
      <c r="FSN122" s="964"/>
      <c r="FSO122" s="845"/>
      <c r="FSP122" s="853"/>
      <c r="FSQ122" s="853"/>
      <c r="FSR122" s="964"/>
      <c r="FSS122" s="845"/>
      <c r="FST122" s="853"/>
      <c r="FSU122" s="853"/>
      <c r="FSV122" s="964"/>
      <c r="FSW122" s="845"/>
      <c r="FSX122" s="853"/>
      <c r="FSY122" s="853"/>
      <c r="FSZ122" s="964"/>
      <c r="FTA122" s="845"/>
      <c r="FTB122" s="853"/>
      <c r="FTC122" s="853"/>
      <c r="FTD122" s="964"/>
      <c r="FTE122" s="845"/>
      <c r="FTF122" s="853"/>
      <c r="FTG122" s="853"/>
      <c r="FTH122" s="964"/>
      <c r="FTI122" s="845"/>
      <c r="FTJ122" s="853"/>
      <c r="FTK122" s="853"/>
      <c r="FTL122" s="964"/>
      <c r="FTM122" s="845"/>
      <c r="FTN122" s="853"/>
      <c r="FTO122" s="853"/>
      <c r="FTP122" s="964"/>
      <c r="FTQ122" s="845"/>
      <c r="FTR122" s="853"/>
      <c r="FTS122" s="853"/>
      <c r="FTT122" s="964"/>
      <c r="FTU122" s="845"/>
      <c r="FTV122" s="853"/>
      <c r="FTW122" s="853"/>
      <c r="FTX122" s="964"/>
      <c r="FTY122" s="845"/>
      <c r="FTZ122" s="853"/>
      <c r="FUA122" s="853"/>
      <c r="FUB122" s="964"/>
      <c r="FUC122" s="845"/>
      <c r="FUD122" s="853"/>
      <c r="FUE122" s="853"/>
      <c r="FUF122" s="964"/>
      <c r="FUG122" s="845"/>
      <c r="FUH122" s="853"/>
      <c r="FUI122" s="853"/>
      <c r="FUJ122" s="964"/>
      <c r="FUK122" s="845"/>
      <c r="FUL122" s="853"/>
      <c r="FUM122" s="853"/>
      <c r="FUN122" s="964"/>
      <c r="FUO122" s="845"/>
      <c r="FUP122" s="853"/>
      <c r="FUQ122" s="853"/>
      <c r="FUR122" s="964"/>
      <c r="FUS122" s="845"/>
      <c r="FUT122" s="853"/>
      <c r="FUU122" s="853"/>
      <c r="FUV122" s="964"/>
      <c r="FUW122" s="845"/>
      <c r="FUX122" s="853"/>
      <c r="FUY122" s="853"/>
      <c r="FUZ122" s="964"/>
      <c r="FVA122" s="845"/>
      <c r="FVB122" s="853"/>
      <c r="FVC122" s="853"/>
      <c r="FVD122" s="964"/>
      <c r="FVE122" s="845"/>
      <c r="FVF122" s="853"/>
      <c r="FVG122" s="853"/>
      <c r="FVH122" s="964"/>
      <c r="FVI122" s="845"/>
      <c r="FVJ122" s="853"/>
      <c r="FVK122" s="853"/>
      <c r="FVL122" s="964"/>
      <c r="FVM122" s="845"/>
      <c r="FVN122" s="853"/>
      <c r="FVO122" s="853"/>
      <c r="FVP122" s="964"/>
      <c r="FVQ122" s="845"/>
      <c r="FVR122" s="853"/>
      <c r="FVS122" s="853"/>
      <c r="FVT122" s="964"/>
      <c r="FVU122" s="845"/>
      <c r="FVV122" s="853"/>
      <c r="FVW122" s="853"/>
      <c r="FVX122" s="964"/>
      <c r="FVY122" s="845"/>
      <c r="FVZ122" s="853"/>
      <c r="FWA122" s="853"/>
      <c r="FWB122" s="964"/>
      <c r="FWC122" s="845"/>
      <c r="FWD122" s="853"/>
      <c r="FWE122" s="853"/>
      <c r="FWF122" s="964"/>
      <c r="FWG122" s="845"/>
      <c r="FWH122" s="853"/>
      <c r="FWI122" s="853"/>
      <c r="FWJ122" s="964"/>
      <c r="FWK122" s="845"/>
      <c r="FWL122" s="853"/>
      <c r="FWM122" s="853"/>
      <c r="FWN122" s="964"/>
      <c r="FWO122" s="845"/>
      <c r="FWP122" s="853"/>
      <c r="FWQ122" s="853"/>
      <c r="FWR122" s="964"/>
      <c r="FWS122" s="845"/>
      <c r="FWT122" s="853"/>
      <c r="FWU122" s="853"/>
      <c r="FWV122" s="964"/>
      <c r="FWW122" s="845"/>
      <c r="FWX122" s="853"/>
      <c r="FWY122" s="853"/>
      <c r="FWZ122" s="964"/>
      <c r="FXA122" s="845"/>
      <c r="FXB122" s="853"/>
      <c r="FXC122" s="853"/>
      <c r="FXD122" s="964"/>
      <c r="FXE122" s="845"/>
      <c r="FXF122" s="853"/>
      <c r="FXG122" s="853"/>
      <c r="FXH122" s="964"/>
      <c r="FXI122" s="845"/>
      <c r="FXJ122" s="853"/>
      <c r="FXK122" s="853"/>
      <c r="FXL122" s="964"/>
      <c r="FXM122" s="845"/>
      <c r="FXN122" s="853"/>
      <c r="FXO122" s="853"/>
      <c r="FXP122" s="964"/>
      <c r="FXQ122" s="845"/>
      <c r="FXR122" s="853"/>
      <c r="FXS122" s="853"/>
      <c r="FXT122" s="964"/>
      <c r="FXU122" s="845"/>
      <c r="FXV122" s="853"/>
      <c r="FXW122" s="853"/>
      <c r="FXX122" s="964"/>
      <c r="FXY122" s="845"/>
      <c r="FXZ122" s="853"/>
      <c r="FYA122" s="853"/>
      <c r="FYB122" s="964"/>
      <c r="FYC122" s="845"/>
      <c r="FYD122" s="853"/>
      <c r="FYE122" s="853"/>
      <c r="FYF122" s="964"/>
      <c r="FYG122" s="845"/>
      <c r="FYH122" s="853"/>
      <c r="FYI122" s="853"/>
      <c r="FYJ122" s="964"/>
      <c r="FYK122" s="845"/>
      <c r="FYL122" s="853"/>
      <c r="FYM122" s="853"/>
      <c r="FYN122" s="964"/>
      <c r="FYO122" s="845"/>
      <c r="FYP122" s="853"/>
      <c r="FYQ122" s="853"/>
      <c r="FYR122" s="964"/>
      <c r="FYS122" s="845"/>
      <c r="FYT122" s="853"/>
      <c r="FYU122" s="853"/>
      <c r="FYV122" s="964"/>
      <c r="FYW122" s="845"/>
      <c r="FYX122" s="853"/>
      <c r="FYY122" s="853"/>
      <c r="FYZ122" s="964"/>
      <c r="FZA122" s="845"/>
      <c r="FZB122" s="853"/>
      <c r="FZC122" s="853"/>
      <c r="FZD122" s="964"/>
      <c r="FZE122" s="845"/>
      <c r="FZF122" s="853"/>
      <c r="FZG122" s="853"/>
      <c r="FZH122" s="964"/>
      <c r="FZI122" s="845"/>
      <c r="FZJ122" s="853"/>
      <c r="FZK122" s="853"/>
      <c r="FZL122" s="964"/>
      <c r="FZM122" s="845"/>
      <c r="FZN122" s="853"/>
      <c r="FZO122" s="853"/>
      <c r="FZP122" s="964"/>
      <c r="FZQ122" s="845"/>
      <c r="FZR122" s="853"/>
      <c r="FZS122" s="853"/>
      <c r="FZT122" s="964"/>
      <c r="FZU122" s="845"/>
      <c r="FZV122" s="853"/>
      <c r="FZW122" s="853"/>
      <c r="FZX122" s="964"/>
      <c r="FZY122" s="845"/>
      <c r="FZZ122" s="853"/>
      <c r="GAA122" s="853"/>
      <c r="GAB122" s="964"/>
      <c r="GAC122" s="845"/>
      <c r="GAD122" s="853"/>
      <c r="GAE122" s="853"/>
      <c r="GAF122" s="964"/>
      <c r="GAG122" s="845"/>
      <c r="GAH122" s="853"/>
      <c r="GAI122" s="853"/>
      <c r="GAJ122" s="964"/>
      <c r="GAK122" s="845"/>
      <c r="GAL122" s="853"/>
      <c r="GAM122" s="853"/>
      <c r="GAN122" s="964"/>
      <c r="GAO122" s="845"/>
      <c r="GAP122" s="853"/>
      <c r="GAQ122" s="853"/>
      <c r="GAR122" s="964"/>
      <c r="GAS122" s="845"/>
      <c r="GAT122" s="853"/>
      <c r="GAU122" s="853"/>
      <c r="GAV122" s="964"/>
      <c r="GAW122" s="845"/>
      <c r="GAX122" s="853"/>
      <c r="GAY122" s="853"/>
      <c r="GAZ122" s="964"/>
      <c r="GBA122" s="845"/>
      <c r="GBB122" s="853"/>
      <c r="GBC122" s="853"/>
      <c r="GBD122" s="964"/>
      <c r="GBE122" s="845"/>
      <c r="GBF122" s="853"/>
      <c r="GBG122" s="853"/>
      <c r="GBH122" s="964"/>
      <c r="GBI122" s="845"/>
      <c r="GBJ122" s="853"/>
      <c r="GBK122" s="853"/>
      <c r="GBL122" s="964"/>
      <c r="GBM122" s="845"/>
      <c r="GBN122" s="853"/>
      <c r="GBO122" s="853"/>
      <c r="GBP122" s="964"/>
      <c r="GBQ122" s="845"/>
      <c r="GBR122" s="853"/>
      <c r="GBS122" s="853"/>
      <c r="GBT122" s="964"/>
      <c r="GBU122" s="845"/>
      <c r="GBV122" s="853"/>
      <c r="GBW122" s="853"/>
      <c r="GBX122" s="964"/>
      <c r="GBY122" s="845"/>
      <c r="GBZ122" s="853"/>
      <c r="GCA122" s="853"/>
      <c r="GCB122" s="964"/>
      <c r="GCC122" s="845"/>
      <c r="GCD122" s="853"/>
      <c r="GCE122" s="853"/>
      <c r="GCF122" s="964"/>
      <c r="GCG122" s="845"/>
      <c r="GCH122" s="853"/>
      <c r="GCI122" s="853"/>
      <c r="GCJ122" s="964"/>
      <c r="GCK122" s="845"/>
      <c r="GCL122" s="853"/>
      <c r="GCM122" s="853"/>
      <c r="GCN122" s="964"/>
      <c r="GCO122" s="845"/>
      <c r="GCP122" s="853"/>
      <c r="GCQ122" s="853"/>
      <c r="GCR122" s="964"/>
      <c r="GCS122" s="845"/>
      <c r="GCT122" s="853"/>
      <c r="GCU122" s="853"/>
      <c r="GCV122" s="964"/>
      <c r="GCW122" s="845"/>
      <c r="GCX122" s="853"/>
      <c r="GCY122" s="853"/>
      <c r="GCZ122" s="964"/>
      <c r="GDA122" s="845"/>
      <c r="GDB122" s="853"/>
      <c r="GDC122" s="853"/>
      <c r="GDD122" s="964"/>
      <c r="GDE122" s="845"/>
      <c r="GDF122" s="853"/>
      <c r="GDG122" s="853"/>
      <c r="GDH122" s="964"/>
      <c r="GDI122" s="845"/>
      <c r="GDJ122" s="853"/>
      <c r="GDK122" s="853"/>
      <c r="GDL122" s="964"/>
      <c r="GDM122" s="845"/>
      <c r="GDN122" s="853"/>
      <c r="GDO122" s="853"/>
      <c r="GDP122" s="964"/>
      <c r="GDQ122" s="845"/>
      <c r="GDR122" s="853"/>
      <c r="GDS122" s="853"/>
      <c r="GDT122" s="964"/>
      <c r="GDU122" s="845"/>
      <c r="GDV122" s="853"/>
      <c r="GDW122" s="853"/>
      <c r="GDX122" s="964"/>
      <c r="GDY122" s="845"/>
      <c r="GDZ122" s="853"/>
      <c r="GEA122" s="853"/>
      <c r="GEB122" s="964"/>
      <c r="GEC122" s="845"/>
      <c r="GED122" s="853"/>
      <c r="GEE122" s="853"/>
      <c r="GEF122" s="964"/>
      <c r="GEG122" s="845"/>
      <c r="GEH122" s="853"/>
      <c r="GEI122" s="853"/>
      <c r="GEJ122" s="964"/>
      <c r="GEK122" s="845"/>
      <c r="GEL122" s="853"/>
      <c r="GEM122" s="853"/>
      <c r="GEN122" s="964"/>
      <c r="GEO122" s="845"/>
      <c r="GEP122" s="853"/>
      <c r="GEQ122" s="853"/>
      <c r="GER122" s="964"/>
      <c r="GES122" s="845"/>
      <c r="GET122" s="853"/>
      <c r="GEU122" s="853"/>
      <c r="GEV122" s="964"/>
      <c r="GEW122" s="845"/>
      <c r="GEX122" s="853"/>
      <c r="GEY122" s="853"/>
      <c r="GEZ122" s="964"/>
      <c r="GFA122" s="845"/>
      <c r="GFB122" s="853"/>
      <c r="GFC122" s="853"/>
      <c r="GFD122" s="964"/>
      <c r="GFE122" s="845"/>
      <c r="GFF122" s="853"/>
      <c r="GFG122" s="853"/>
      <c r="GFH122" s="964"/>
      <c r="GFI122" s="845"/>
      <c r="GFJ122" s="853"/>
      <c r="GFK122" s="853"/>
      <c r="GFL122" s="964"/>
      <c r="GFM122" s="845"/>
      <c r="GFN122" s="853"/>
      <c r="GFO122" s="853"/>
      <c r="GFP122" s="964"/>
      <c r="GFQ122" s="845"/>
      <c r="GFR122" s="853"/>
      <c r="GFS122" s="853"/>
      <c r="GFT122" s="964"/>
      <c r="GFU122" s="845"/>
      <c r="GFV122" s="853"/>
      <c r="GFW122" s="853"/>
      <c r="GFX122" s="964"/>
      <c r="GFY122" s="845"/>
      <c r="GFZ122" s="853"/>
      <c r="GGA122" s="853"/>
      <c r="GGB122" s="964"/>
      <c r="GGC122" s="845"/>
      <c r="GGD122" s="853"/>
      <c r="GGE122" s="853"/>
      <c r="GGF122" s="964"/>
      <c r="GGG122" s="845"/>
      <c r="GGH122" s="853"/>
      <c r="GGI122" s="853"/>
      <c r="GGJ122" s="964"/>
      <c r="GGK122" s="845"/>
      <c r="GGL122" s="853"/>
      <c r="GGM122" s="853"/>
      <c r="GGN122" s="964"/>
      <c r="GGO122" s="845"/>
      <c r="GGP122" s="853"/>
      <c r="GGQ122" s="853"/>
      <c r="GGR122" s="964"/>
      <c r="GGS122" s="845"/>
      <c r="GGT122" s="853"/>
      <c r="GGU122" s="853"/>
      <c r="GGV122" s="964"/>
      <c r="GGW122" s="845"/>
      <c r="GGX122" s="853"/>
      <c r="GGY122" s="853"/>
      <c r="GGZ122" s="964"/>
      <c r="GHA122" s="845"/>
      <c r="GHB122" s="853"/>
      <c r="GHC122" s="853"/>
      <c r="GHD122" s="964"/>
      <c r="GHE122" s="845"/>
      <c r="GHF122" s="853"/>
      <c r="GHG122" s="853"/>
      <c r="GHH122" s="964"/>
      <c r="GHI122" s="845"/>
      <c r="GHJ122" s="853"/>
      <c r="GHK122" s="853"/>
      <c r="GHL122" s="964"/>
      <c r="GHM122" s="845"/>
      <c r="GHN122" s="853"/>
      <c r="GHO122" s="853"/>
      <c r="GHP122" s="964"/>
      <c r="GHQ122" s="845"/>
      <c r="GHR122" s="853"/>
      <c r="GHS122" s="853"/>
      <c r="GHT122" s="964"/>
      <c r="GHU122" s="845"/>
      <c r="GHV122" s="853"/>
      <c r="GHW122" s="853"/>
      <c r="GHX122" s="964"/>
      <c r="GHY122" s="845"/>
      <c r="GHZ122" s="853"/>
      <c r="GIA122" s="853"/>
      <c r="GIB122" s="964"/>
      <c r="GIC122" s="845"/>
      <c r="GID122" s="853"/>
      <c r="GIE122" s="853"/>
      <c r="GIF122" s="964"/>
      <c r="GIG122" s="845"/>
      <c r="GIH122" s="853"/>
      <c r="GII122" s="853"/>
      <c r="GIJ122" s="964"/>
      <c r="GIK122" s="845"/>
      <c r="GIL122" s="853"/>
      <c r="GIM122" s="853"/>
      <c r="GIN122" s="964"/>
      <c r="GIO122" s="845"/>
      <c r="GIP122" s="853"/>
      <c r="GIQ122" s="853"/>
      <c r="GIR122" s="964"/>
      <c r="GIS122" s="845"/>
      <c r="GIT122" s="853"/>
      <c r="GIU122" s="853"/>
      <c r="GIV122" s="964"/>
      <c r="GIW122" s="845"/>
      <c r="GIX122" s="853"/>
      <c r="GIY122" s="853"/>
      <c r="GIZ122" s="964"/>
      <c r="GJA122" s="845"/>
      <c r="GJB122" s="853"/>
      <c r="GJC122" s="853"/>
      <c r="GJD122" s="964"/>
      <c r="GJE122" s="845"/>
      <c r="GJF122" s="853"/>
      <c r="GJG122" s="853"/>
      <c r="GJH122" s="964"/>
      <c r="GJI122" s="845"/>
      <c r="GJJ122" s="853"/>
      <c r="GJK122" s="853"/>
      <c r="GJL122" s="964"/>
      <c r="GJM122" s="845"/>
      <c r="GJN122" s="853"/>
      <c r="GJO122" s="853"/>
      <c r="GJP122" s="964"/>
      <c r="GJQ122" s="845"/>
      <c r="GJR122" s="853"/>
      <c r="GJS122" s="853"/>
      <c r="GJT122" s="964"/>
      <c r="GJU122" s="845"/>
      <c r="GJV122" s="853"/>
      <c r="GJW122" s="853"/>
      <c r="GJX122" s="964"/>
      <c r="GJY122" s="845"/>
      <c r="GJZ122" s="853"/>
      <c r="GKA122" s="853"/>
      <c r="GKB122" s="964"/>
      <c r="GKC122" s="845"/>
      <c r="GKD122" s="853"/>
      <c r="GKE122" s="853"/>
      <c r="GKF122" s="964"/>
      <c r="GKG122" s="845"/>
      <c r="GKH122" s="853"/>
      <c r="GKI122" s="853"/>
      <c r="GKJ122" s="964"/>
      <c r="GKK122" s="845"/>
      <c r="GKL122" s="853"/>
      <c r="GKM122" s="853"/>
      <c r="GKN122" s="964"/>
      <c r="GKO122" s="845"/>
      <c r="GKP122" s="853"/>
      <c r="GKQ122" s="853"/>
      <c r="GKR122" s="964"/>
      <c r="GKS122" s="845"/>
      <c r="GKT122" s="853"/>
      <c r="GKU122" s="853"/>
      <c r="GKV122" s="964"/>
      <c r="GKW122" s="845"/>
      <c r="GKX122" s="853"/>
      <c r="GKY122" s="853"/>
      <c r="GKZ122" s="964"/>
      <c r="GLA122" s="845"/>
      <c r="GLB122" s="853"/>
      <c r="GLC122" s="853"/>
      <c r="GLD122" s="964"/>
      <c r="GLE122" s="845"/>
      <c r="GLF122" s="853"/>
      <c r="GLG122" s="853"/>
      <c r="GLH122" s="964"/>
      <c r="GLI122" s="845"/>
      <c r="GLJ122" s="853"/>
      <c r="GLK122" s="853"/>
      <c r="GLL122" s="964"/>
      <c r="GLM122" s="845"/>
      <c r="GLN122" s="853"/>
      <c r="GLO122" s="853"/>
      <c r="GLP122" s="964"/>
      <c r="GLQ122" s="845"/>
      <c r="GLR122" s="853"/>
      <c r="GLS122" s="853"/>
      <c r="GLT122" s="964"/>
      <c r="GLU122" s="845"/>
      <c r="GLV122" s="853"/>
      <c r="GLW122" s="853"/>
      <c r="GLX122" s="964"/>
      <c r="GLY122" s="845"/>
      <c r="GLZ122" s="853"/>
      <c r="GMA122" s="853"/>
      <c r="GMB122" s="964"/>
      <c r="GMC122" s="845"/>
      <c r="GMD122" s="853"/>
      <c r="GME122" s="853"/>
      <c r="GMF122" s="964"/>
      <c r="GMG122" s="845"/>
      <c r="GMH122" s="853"/>
      <c r="GMI122" s="853"/>
      <c r="GMJ122" s="964"/>
      <c r="GMK122" s="845"/>
      <c r="GML122" s="853"/>
      <c r="GMM122" s="853"/>
      <c r="GMN122" s="964"/>
      <c r="GMO122" s="845"/>
      <c r="GMP122" s="853"/>
      <c r="GMQ122" s="853"/>
      <c r="GMR122" s="964"/>
      <c r="GMS122" s="845"/>
      <c r="GMT122" s="853"/>
      <c r="GMU122" s="853"/>
      <c r="GMV122" s="964"/>
      <c r="GMW122" s="845"/>
      <c r="GMX122" s="853"/>
      <c r="GMY122" s="853"/>
      <c r="GMZ122" s="964"/>
      <c r="GNA122" s="845"/>
      <c r="GNB122" s="853"/>
      <c r="GNC122" s="853"/>
      <c r="GND122" s="964"/>
      <c r="GNE122" s="845"/>
      <c r="GNF122" s="853"/>
      <c r="GNG122" s="853"/>
      <c r="GNH122" s="964"/>
      <c r="GNI122" s="845"/>
      <c r="GNJ122" s="853"/>
      <c r="GNK122" s="853"/>
      <c r="GNL122" s="964"/>
      <c r="GNM122" s="845"/>
      <c r="GNN122" s="853"/>
      <c r="GNO122" s="853"/>
      <c r="GNP122" s="964"/>
      <c r="GNQ122" s="845"/>
      <c r="GNR122" s="853"/>
      <c r="GNS122" s="853"/>
      <c r="GNT122" s="964"/>
      <c r="GNU122" s="845"/>
      <c r="GNV122" s="853"/>
      <c r="GNW122" s="853"/>
      <c r="GNX122" s="964"/>
      <c r="GNY122" s="845"/>
      <c r="GNZ122" s="853"/>
      <c r="GOA122" s="853"/>
      <c r="GOB122" s="964"/>
      <c r="GOC122" s="845"/>
      <c r="GOD122" s="853"/>
      <c r="GOE122" s="853"/>
      <c r="GOF122" s="964"/>
      <c r="GOG122" s="845"/>
      <c r="GOH122" s="853"/>
      <c r="GOI122" s="853"/>
      <c r="GOJ122" s="964"/>
      <c r="GOK122" s="845"/>
      <c r="GOL122" s="853"/>
      <c r="GOM122" s="853"/>
      <c r="GON122" s="964"/>
      <c r="GOO122" s="845"/>
      <c r="GOP122" s="853"/>
      <c r="GOQ122" s="853"/>
      <c r="GOR122" s="964"/>
      <c r="GOS122" s="845"/>
      <c r="GOT122" s="853"/>
      <c r="GOU122" s="853"/>
      <c r="GOV122" s="964"/>
      <c r="GOW122" s="845"/>
      <c r="GOX122" s="853"/>
      <c r="GOY122" s="853"/>
      <c r="GOZ122" s="964"/>
      <c r="GPA122" s="845"/>
      <c r="GPB122" s="853"/>
      <c r="GPC122" s="853"/>
      <c r="GPD122" s="964"/>
      <c r="GPE122" s="845"/>
      <c r="GPF122" s="853"/>
      <c r="GPG122" s="853"/>
      <c r="GPH122" s="964"/>
      <c r="GPI122" s="845"/>
      <c r="GPJ122" s="853"/>
      <c r="GPK122" s="853"/>
      <c r="GPL122" s="964"/>
      <c r="GPM122" s="845"/>
      <c r="GPN122" s="853"/>
      <c r="GPO122" s="853"/>
      <c r="GPP122" s="964"/>
      <c r="GPQ122" s="845"/>
      <c r="GPR122" s="853"/>
      <c r="GPS122" s="853"/>
      <c r="GPT122" s="964"/>
      <c r="GPU122" s="845"/>
      <c r="GPV122" s="853"/>
      <c r="GPW122" s="853"/>
      <c r="GPX122" s="964"/>
      <c r="GPY122" s="845"/>
      <c r="GPZ122" s="853"/>
      <c r="GQA122" s="853"/>
      <c r="GQB122" s="964"/>
      <c r="GQC122" s="845"/>
      <c r="GQD122" s="853"/>
      <c r="GQE122" s="853"/>
      <c r="GQF122" s="964"/>
      <c r="GQG122" s="845"/>
      <c r="GQH122" s="853"/>
      <c r="GQI122" s="853"/>
      <c r="GQJ122" s="964"/>
      <c r="GQK122" s="845"/>
      <c r="GQL122" s="853"/>
      <c r="GQM122" s="853"/>
      <c r="GQN122" s="964"/>
      <c r="GQO122" s="845"/>
      <c r="GQP122" s="853"/>
      <c r="GQQ122" s="853"/>
      <c r="GQR122" s="964"/>
      <c r="GQS122" s="845"/>
      <c r="GQT122" s="853"/>
      <c r="GQU122" s="853"/>
      <c r="GQV122" s="964"/>
      <c r="GQW122" s="845"/>
      <c r="GQX122" s="853"/>
      <c r="GQY122" s="853"/>
      <c r="GQZ122" s="964"/>
      <c r="GRA122" s="845"/>
      <c r="GRB122" s="853"/>
      <c r="GRC122" s="853"/>
      <c r="GRD122" s="964"/>
      <c r="GRE122" s="845"/>
      <c r="GRF122" s="853"/>
      <c r="GRG122" s="853"/>
      <c r="GRH122" s="964"/>
      <c r="GRI122" s="845"/>
      <c r="GRJ122" s="853"/>
      <c r="GRK122" s="853"/>
      <c r="GRL122" s="964"/>
      <c r="GRM122" s="845"/>
      <c r="GRN122" s="853"/>
      <c r="GRO122" s="853"/>
      <c r="GRP122" s="964"/>
      <c r="GRQ122" s="845"/>
      <c r="GRR122" s="853"/>
      <c r="GRS122" s="853"/>
      <c r="GRT122" s="964"/>
      <c r="GRU122" s="845"/>
      <c r="GRV122" s="853"/>
      <c r="GRW122" s="853"/>
      <c r="GRX122" s="964"/>
      <c r="GRY122" s="845"/>
      <c r="GRZ122" s="853"/>
      <c r="GSA122" s="853"/>
      <c r="GSB122" s="964"/>
      <c r="GSC122" s="845"/>
      <c r="GSD122" s="853"/>
      <c r="GSE122" s="853"/>
      <c r="GSF122" s="964"/>
      <c r="GSG122" s="845"/>
      <c r="GSH122" s="853"/>
      <c r="GSI122" s="853"/>
      <c r="GSJ122" s="964"/>
      <c r="GSK122" s="845"/>
      <c r="GSL122" s="853"/>
      <c r="GSM122" s="853"/>
      <c r="GSN122" s="964"/>
      <c r="GSO122" s="845"/>
      <c r="GSP122" s="853"/>
      <c r="GSQ122" s="853"/>
      <c r="GSR122" s="964"/>
      <c r="GSS122" s="845"/>
      <c r="GST122" s="853"/>
      <c r="GSU122" s="853"/>
      <c r="GSV122" s="964"/>
      <c r="GSW122" s="845"/>
      <c r="GSX122" s="853"/>
      <c r="GSY122" s="853"/>
      <c r="GSZ122" s="964"/>
      <c r="GTA122" s="845"/>
      <c r="GTB122" s="853"/>
      <c r="GTC122" s="853"/>
      <c r="GTD122" s="964"/>
      <c r="GTE122" s="845"/>
      <c r="GTF122" s="853"/>
      <c r="GTG122" s="853"/>
      <c r="GTH122" s="964"/>
      <c r="GTI122" s="845"/>
      <c r="GTJ122" s="853"/>
      <c r="GTK122" s="853"/>
      <c r="GTL122" s="964"/>
      <c r="GTM122" s="845"/>
      <c r="GTN122" s="853"/>
      <c r="GTO122" s="853"/>
      <c r="GTP122" s="964"/>
      <c r="GTQ122" s="845"/>
      <c r="GTR122" s="853"/>
      <c r="GTS122" s="853"/>
      <c r="GTT122" s="964"/>
      <c r="GTU122" s="845"/>
      <c r="GTV122" s="853"/>
      <c r="GTW122" s="853"/>
      <c r="GTX122" s="964"/>
      <c r="GTY122" s="845"/>
      <c r="GTZ122" s="853"/>
      <c r="GUA122" s="853"/>
      <c r="GUB122" s="964"/>
      <c r="GUC122" s="845"/>
      <c r="GUD122" s="853"/>
      <c r="GUE122" s="853"/>
      <c r="GUF122" s="964"/>
      <c r="GUG122" s="845"/>
      <c r="GUH122" s="853"/>
      <c r="GUI122" s="853"/>
      <c r="GUJ122" s="964"/>
      <c r="GUK122" s="845"/>
      <c r="GUL122" s="853"/>
      <c r="GUM122" s="853"/>
      <c r="GUN122" s="964"/>
      <c r="GUO122" s="845"/>
      <c r="GUP122" s="853"/>
      <c r="GUQ122" s="853"/>
      <c r="GUR122" s="964"/>
      <c r="GUS122" s="845"/>
      <c r="GUT122" s="853"/>
      <c r="GUU122" s="853"/>
      <c r="GUV122" s="964"/>
      <c r="GUW122" s="845"/>
      <c r="GUX122" s="853"/>
      <c r="GUY122" s="853"/>
      <c r="GUZ122" s="964"/>
      <c r="GVA122" s="845"/>
      <c r="GVB122" s="853"/>
      <c r="GVC122" s="853"/>
      <c r="GVD122" s="964"/>
      <c r="GVE122" s="845"/>
      <c r="GVF122" s="853"/>
      <c r="GVG122" s="853"/>
      <c r="GVH122" s="964"/>
      <c r="GVI122" s="845"/>
      <c r="GVJ122" s="853"/>
      <c r="GVK122" s="853"/>
      <c r="GVL122" s="964"/>
      <c r="GVM122" s="845"/>
      <c r="GVN122" s="853"/>
      <c r="GVO122" s="853"/>
      <c r="GVP122" s="964"/>
      <c r="GVQ122" s="845"/>
      <c r="GVR122" s="853"/>
      <c r="GVS122" s="853"/>
      <c r="GVT122" s="964"/>
      <c r="GVU122" s="845"/>
      <c r="GVV122" s="853"/>
      <c r="GVW122" s="853"/>
      <c r="GVX122" s="964"/>
      <c r="GVY122" s="845"/>
      <c r="GVZ122" s="853"/>
      <c r="GWA122" s="853"/>
      <c r="GWB122" s="964"/>
      <c r="GWC122" s="845"/>
      <c r="GWD122" s="853"/>
      <c r="GWE122" s="853"/>
      <c r="GWF122" s="964"/>
      <c r="GWG122" s="845"/>
      <c r="GWH122" s="853"/>
      <c r="GWI122" s="853"/>
      <c r="GWJ122" s="964"/>
      <c r="GWK122" s="845"/>
      <c r="GWL122" s="853"/>
      <c r="GWM122" s="853"/>
      <c r="GWN122" s="964"/>
      <c r="GWO122" s="845"/>
      <c r="GWP122" s="853"/>
      <c r="GWQ122" s="853"/>
      <c r="GWR122" s="964"/>
      <c r="GWS122" s="845"/>
      <c r="GWT122" s="853"/>
      <c r="GWU122" s="853"/>
      <c r="GWV122" s="964"/>
      <c r="GWW122" s="845"/>
      <c r="GWX122" s="853"/>
      <c r="GWY122" s="853"/>
      <c r="GWZ122" s="964"/>
      <c r="GXA122" s="845"/>
      <c r="GXB122" s="853"/>
      <c r="GXC122" s="853"/>
      <c r="GXD122" s="964"/>
      <c r="GXE122" s="845"/>
      <c r="GXF122" s="853"/>
      <c r="GXG122" s="853"/>
      <c r="GXH122" s="964"/>
      <c r="GXI122" s="845"/>
      <c r="GXJ122" s="853"/>
      <c r="GXK122" s="853"/>
      <c r="GXL122" s="964"/>
      <c r="GXM122" s="845"/>
      <c r="GXN122" s="853"/>
      <c r="GXO122" s="853"/>
      <c r="GXP122" s="964"/>
      <c r="GXQ122" s="845"/>
      <c r="GXR122" s="853"/>
      <c r="GXS122" s="853"/>
      <c r="GXT122" s="964"/>
      <c r="GXU122" s="845"/>
      <c r="GXV122" s="853"/>
      <c r="GXW122" s="853"/>
      <c r="GXX122" s="964"/>
      <c r="GXY122" s="845"/>
      <c r="GXZ122" s="853"/>
      <c r="GYA122" s="853"/>
      <c r="GYB122" s="964"/>
      <c r="GYC122" s="845"/>
      <c r="GYD122" s="853"/>
      <c r="GYE122" s="853"/>
      <c r="GYF122" s="964"/>
      <c r="GYG122" s="845"/>
      <c r="GYH122" s="853"/>
      <c r="GYI122" s="853"/>
      <c r="GYJ122" s="964"/>
      <c r="GYK122" s="845"/>
      <c r="GYL122" s="853"/>
      <c r="GYM122" s="853"/>
      <c r="GYN122" s="964"/>
      <c r="GYO122" s="845"/>
      <c r="GYP122" s="853"/>
      <c r="GYQ122" s="853"/>
      <c r="GYR122" s="964"/>
      <c r="GYS122" s="845"/>
      <c r="GYT122" s="853"/>
      <c r="GYU122" s="853"/>
      <c r="GYV122" s="964"/>
      <c r="GYW122" s="845"/>
      <c r="GYX122" s="853"/>
      <c r="GYY122" s="853"/>
      <c r="GYZ122" s="964"/>
      <c r="GZA122" s="845"/>
      <c r="GZB122" s="853"/>
      <c r="GZC122" s="853"/>
      <c r="GZD122" s="964"/>
      <c r="GZE122" s="845"/>
      <c r="GZF122" s="853"/>
      <c r="GZG122" s="853"/>
      <c r="GZH122" s="964"/>
      <c r="GZI122" s="845"/>
      <c r="GZJ122" s="853"/>
      <c r="GZK122" s="853"/>
      <c r="GZL122" s="964"/>
      <c r="GZM122" s="845"/>
      <c r="GZN122" s="853"/>
      <c r="GZO122" s="853"/>
      <c r="GZP122" s="964"/>
      <c r="GZQ122" s="845"/>
      <c r="GZR122" s="853"/>
      <c r="GZS122" s="853"/>
      <c r="GZT122" s="964"/>
      <c r="GZU122" s="845"/>
      <c r="GZV122" s="853"/>
      <c r="GZW122" s="853"/>
      <c r="GZX122" s="964"/>
      <c r="GZY122" s="845"/>
      <c r="GZZ122" s="853"/>
      <c r="HAA122" s="853"/>
      <c r="HAB122" s="964"/>
      <c r="HAC122" s="845"/>
      <c r="HAD122" s="853"/>
      <c r="HAE122" s="853"/>
      <c r="HAF122" s="964"/>
      <c r="HAG122" s="845"/>
      <c r="HAH122" s="853"/>
      <c r="HAI122" s="853"/>
      <c r="HAJ122" s="964"/>
      <c r="HAK122" s="845"/>
      <c r="HAL122" s="853"/>
      <c r="HAM122" s="853"/>
      <c r="HAN122" s="964"/>
      <c r="HAO122" s="845"/>
      <c r="HAP122" s="853"/>
      <c r="HAQ122" s="853"/>
      <c r="HAR122" s="964"/>
      <c r="HAS122" s="845"/>
      <c r="HAT122" s="853"/>
      <c r="HAU122" s="853"/>
      <c r="HAV122" s="964"/>
      <c r="HAW122" s="845"/>
      <c r="HAX122" s="853"/>
      <c r="HAY122" s="853"/>
      <c r="HAZ122" s="964"/>
      <c r="HBA122" s="845"/>
      <c r="HBB122" s="853"/>
      <c r="HBC122" s="853"/>
      <c r="HBD122" s="964"/>
      <c r="HBE122" s="845"/>
      <c r="HBF122" s="853"/>
      <c r="HBG122" s="853"/>
      <c r="HBH122" s="964"/>
      <c r="HBI122" s="845"/>
      <c r="HBJ122" s="853"/>
      <c r="HBK122" s="853"/>
      <c r="HBL122" s="964"/>
      <c r="HBM122" s="845"/>
      <c r="HBN122" s="853"/>
      <c r="HBO122" s="853"/>
      <c r="HBP122" s="964"/>
      <c r="HBQ122" s="845"/>
      <c r="HBR122" s="853"/>
      <c r="HBS122" s="853"/>
      <c r="HBT122" s="964"/>
      <c r="HBU122" s="845"/>
      <c r="HBV122" s="853"/>
      <c r="HBW122" s="853"/>
      <c r="HBX122" s="964"/>
      <c r="HBY122" s="845"/>
      <c r="HBZ122" s="853"/>
      <c r="HCA122" s="853"/>
      <c r="HCB122" s="964"/>
      <c r="HCC122" s="845"/>
      <c r="HCD122" s="853"/>
      <c r="HCE122" s="853"/>
      <c r="HCF122" s="964"/>
      <c r="HCG122" s="845"/>
      <c r="HCH122" s="853"/>
      <c r="HCI122" s="853"/>
      <c r="HCJ122" s="964"/>
      <c r="HCK122" s="845"/>
      <c r="HCL122" s="853"/>
      <c r="HCM122" s="853"/>
      <c r="HCN122" s="964"/>
      <c r="HCO122" s="845"/>
      <c r="HCP122" s="853"/>
      <c r="HCQ122" s="853"/>
      <c r="HCR122" s="964"/>
      <c r="HCS122" s="845"/>
      <c r="HCT122" s="853"/>
      <c r="HCU122" s="853"/>
      <c r="HCV122" s="964"/>
      <c r="HCW122" s="845"/>
      <c r="HCX122" s="853"/>
      <c r="HCY122" s="853"/>
      <c r="HCZ122" s="964"/>
      <c r="HDA122" s="845"/>
      <c r="HDB122" s="853"/>
      <c r="HDC122" s="853"/>
      <c r="HDD122" s="964"/>
      <c r="HDE122" s="845"/>
      <c r="HDF122" s="853"/>
      <c r="HDG122" s="853"/>
      <c r="HDH122" s="964"/>
      <c r="HDI122" s="845"/>
      <c r="HDJ122" s="853"/>
      <c r="HDK122" s="853"/>
      <c r="HDL122" s="964"/>
      <c r="HDM122" s="845"/>
      <c r="HDN122" s="853"/>
      <c r="HDO122" s="853"/>
      <c r="HDP122" s="964"/>
      <c r="HDQ122" s="845"/>
      <c r="HDR122" s="853"/>
      <c r="HDS122" s="853"/>
      <c r="HDT122" s="964"/>
      <c r="HDU122" s="845"/>
      <c r="HDV122" s="853"/>
      <c r="HDW122" s="853"/>
      <c r="HDX122" s="964"/>
      <c r="HDY122" s="845"/>
      <c r="HDZ122" s="853"/>
      <c r="HEA122" s="853"/>
      <c r="HEB122" s="964"/>
      <c r="HEC122" s="845"/>
      <c r="HED122" s="853"/>
      <c r="HEE122" s="853"/>
      <c r="HEF122" s="964"/>
      <c r="HEG122" s="845"/>
      <c r="HEH122" s="853"/>
      <c r="HEI122" s="853"/>
      <c r="HEJ122" s="964"/>
      <c r="HEK122" s="845"/>
      <c r="HEL122" s="853"/>
      <c r="HEM122" s="853"/>
      <c r="HEN122" s="964"/>
      <c r="HEO122" s="845"/>
      <c r="HEP122" s="853"/>
      <c r="HEQ122" s="853"/>
      <c r="HER122" s="964"/>
      <c r="HES122" s="845"/>
      <c r="HET122" s="853"/>
      <c r="HEU122" s="853"/>
      <c r="HEV122" s="964"/>
      <c r="HEW122" s="845"/>
      <c r="HEX122" s="853"/>
      <c r="HEY122" s="853"/>
      <c r="HEZ122" s="964"/>
      <c r="HFA122" s="845"/>
      <c r="HFB122" s="853"/>
      <c r="HFC122" s="853"/>
      <c r="HFD122" s="964"/>
      <c r="HFE122" s="845"/>
      <c r="HFF122" s="853"/>
      <c r="HFG122" s="853"/>
      <c r="HFH122" s="964"/>
      <c r="HFI122" s="845"/>
      <c r="HFJ122" s="853"/>
      <c r="HFK122" s="853"/>
      <c r="HFL122" s="964"/>
      <c r="HFM122" s="845"/>
      <c r="HFN122" s="853"/>
      <c r="HFO122" s="853"/>
      <c r="HFP122" s="964"/>
      <c r="HFQ122" s="845"/>
      <c r="HFR122" s="853"/>
      <c r="HFS122" s="853"/>
      <c r="HFT122" s="964"/>
      <c r="HFU122" s="845"/>
      <c r="HFV122" s="853"/>
      <c r="HFW122" s="853"/>
      <c r="HFX122" s="964"/>
      <c r="HFY122" s="845"/>
      <c r="HFZ122" s="853"/>
      <c r="HGA122" s="853"/>
      <c r="HGB122" s="964"/>
      <c r="HGC122" s="845"/>
      <c r="HGD122" s="853"/>
      <c r="HGE122" s="853"/>
      <c r="HGF122" s="964"/>
      <c r="HGG122" s="845"/>
      <c r="HGH122" s="853"/>
      <c r="HGI122" s="853"/>
      <c r="HGJ122" s="964"/>
      <c r="HGK122" s="845"/>
      <c r="HGL122" s="853"/>
      <c r="HGM122" s="853"/>
      <c r="HGN122" s="964"/>
      <c r="HGO122" s="845"/>
      <c r="HGP122" s="853"/>
      <c r="HGQ122" s="853"/>
      <c r="HGR122" s="964"/>
      <c r="HGS122" s="845"/>
      <c r="HGT122" s="853"/>
      <c r="HGU122" s="853"/>
      <c r="HGV122" s="964"/>
      <c r="HGW122" s="845"/>
      <c r="HGX122" s="853"/>
      <c r="HGY122" s="853"/>
      <c r="HGZ122" s="964"/>
      <c r="HHA122" s="845"/>
      <c r="HHB122" s="853"/>
      <c r="HHC122" s="853"/>
      <c r="HHD122" s="964"/>
      <c r="HHE122" s="845"/>
      <c r="HHF122" s="853"/>
      <c r="HHG122" s="853"/>
      <c r="HHH122" s="964"/>
      <c r="HHI122" s="845"/>
      <c r="HHJ122" s="853"/>
      <c r="HHK122" s="853"/>
      <c r="HHL122" s="964"/>
      <c r="HHM122" s="845"/>
      <c r="HHN122" s="853"/>
      <c r="HHO122" s="853"/>
      <c r="HHP122" s="964"/>
      <c r="HHQ122" s="845"/>
      <c r="HHR122" s="853"/>
      <c r="HHS122" s="853"/>
      <c r="HHT122" s="964"/>
      <c r="HHU122" s="845"/>
      <c r="HHV122" s="853"/>
      <c r="HHW122" s="853"/>
      <c r="HHX122" s="964"/>
      <c r="HHY122" s="845"/>
      <c r="HHZ122" s="853"/>
      <c r="HIA122" s="853"/>
      <c r="HIB122" s="964"/>
      <c r="HIC122" s="845"/>
      <c r="HID122" s="853"/>
      <c r="HIE122" s="853"/>
      <c r="HIF122" s="964"/>
      <c r="HIG122" s="845"/>
      <c r="HIH122" s="853"/>
      <c r="HII122" s="853"/>
      <c r="HIJ122" s="964"/>
      <c r="HIK122" s="845"/>
      <c r="HIL122" s="853"/>
      <c r="HIM122" s="853"/>
      <c r="HIN122" s="964"/>
      <c r="HIO122" s="845"/>
      <c r="HIP122" s="853"/>
      <c r="HIQ122" s="853"/>
      <c r="HIR122" s="964"/>
      <c r="HIS122" s="845"/>
      <c r="HIT122" s="853"/>
      <c r="HIU122" s="853"/>
      <c r="HIV122" s="964"/>
      <c r="HIW122" s="845"/>
      <c r="HIX122" s="853"/>
      <c r="HIY122" s="853"/>
      <c r="HIZ122" s="964"/>
      <c r="HJA122" s="845"/>
      <c r="HJB122" s="853"/>
      <c r="HJC122" s="853"/>
      <c r="HJD122" s="964"/>
      <c r="HJE122" s="845"/>
      <c r="HJF122" s="853"/>
      <c r="HJG122" s="853"/>
      <c r="HJH122" s="964"/>
      <c r="HJI122" s="845"/>
      <c r="HJJ122" s="853"/>
      <c r="HJK122" s="853"/>
      <c r="HJL122" s="964"/>
      <c r="HJM122" s="845"/>
      <c r="HJN122" s="853"/>
      <c r="HJO122" s="853"/>
      <c r="HJP122" s="964"/>
      <c r="HJQ122" s="845"/>
      <c r="HJR122" s="853"/>
      <c r="HJS122" s="853"/>
      <c r="HJT122" s="964"/>
      <c r="HJU122" s="845"/>
      <c r="HJV122" s="853"/>
      <c r="HJW122" s="853"/>
      <c r="HJX122" s="964"/>
      <c r="HJY122" s="845"/>
      <c r="HJZ122" s="853"/>
      <c r="HKA122" s="853"/>
      <c r="HKB122" s="964"/>
      <c r="HKC122" s="845"/>
      <c r="HKD122" s="853"/>
      <c r="HKE122" s="853"/>
      <c r="HKF122" s="964"/>
      <c r="HKG122" s="845"/>
      <c r="HKH122" s="853"/>
      <c r="HKI122" s="853"/>
      <c r="HKJ122" s="964"/>
      <c r="HKK122" s="845"/>
      <c r="HKL122" s="853"/>
      <c r="HKM122" s="853"/>
      <c r="HKN122" s="964"/>
      <c r="HKO122" s="845"/>
      <c r="HKP122" s="853"/>
      <c r="HKQ122" s="853"/>
      <c r="HKR122" s="964"/>
      <c r="HKS122" s="845"/>
      <c r="HKT122" s="853"/>
      <c r="HKU122" s="853"/>
      <c r="HKV122" s="964"/>
      <c r="HKW122" s="845"/>
      <c r="HKX122" s="853"/>
      <c r="HKY122" s="853"/>
      <c r="HKZ122" s="964"/>
      <c r="HLA122" s="845"/>
      <c r="HLB122" s="853"/>
      <c r="HLC122" s="853"/>
      <c r="HLD122" s="964"/>
      <c r="HLE122" s="845"/>
      <c r="HLF122" s="853"/>
      <c r="HLG122" s="853"/>
      <c r="HLH122" s="964"/>
      <c r="HLI122" s="845"/>
      <c r="HLJ122" s="853"/>
      <c r="HLK122" s="853"/>
      <c r="HLL122" s="964"/>
      <c r="HLM122" s="845"/>
      <c r="HLN122" s="853"/>
      <c r="HLO122" s="853"/>
      <c r="HLP122" s="964"/>
      <c r="HLQ122" s="845"/>
      <c r="HLR122" s="853"/>
      <c r="HLS122" s="853"/>
      <c r="HLT122" s="964"/>
      <c r="HLU122" s="845"/>
      <c r="HLV122" s="853"/>
      <c r="HLW122" s="853"/>
      <c r="HLX122" s="964"/>
      <c r="HLY122" s="845"/>
      <c r="HLZ122" s="853"/>
      <c r="HMA122" s="853"/>
      <c r="HMB122" s="964"/>
      <c r="HMC122" s="845"/>
      <c r="HMD122" s="853"/>
      <c r="HME122" s="853"/>
      <c r="HMF122" s="964"/>
      <c r="HMG122" s="845"/>
      <c r="HMH122" s="853"/>
      <c r="HMI122" s="853"/>
      <c r="HMJ122" s="964"/>
      <c r="HMK122" s="845"/>
      <c r="HML122" s="853"/>
      <c r="HMM122" s="853"/>
      <c r="HMN122" s="964"/>
      <c r="HMO122" s="845"/>
      <c r="HMP122" s="853"/>
      <c r="HMQ122" s="853"/>
      <c r="HMR122" s="964"/>
      <c r="HMS122" s="845"/>
      <c r="HMT122" s="853"/>
      <c r="HMU122" s="853"/>
      <c r="HMV122" s="964"/>
      <c r="HMW122" s="845"/>
      <c r="HMX122" s="853"/>
      <c r="HMY122" s="853"/>
      <c r="HMZ122" s="964"/>
      <c r="HNA122" s="845"/>
      <c r="HNB122" s="853"/>
      <c r="HNC122" s="853"/>
      <c r="HND122" s="964"/>
      <c r="HNE122" s="845"/>
      <c r="HNF122" s="853"/>
      <c r="HNG122" s="853"/>
      <c r="HNH122" s="964"/>
      <c r="HNI122" s="845"/>
      <c r="HNJ122" s="853"/>
      <c r="HNK122" s="853"/>
      <c r="HNL122" s="964"/>
      <c r="HNM122" s="845"/>
      <c r="HNN122" s="853"/>
      <c r="HNO122" s="853"/>
      <c r="HNP122" s="964"/>
      <c r="HNQ122" s="845"/>
      <c r="HNR122" s="853"/>
      <c r="HNS122" s="853"/>
      <c r="HNT122" s="964"/>
      <c r="HNU122" s="845"/>
      <c r="HNV122" s="853"/>
      <c r="HNW122" s="853"/>
      <c r="HNX122" s="964"/>
      <c r="HNY122" s="845"/>
      <c r="HNZ122" s="853"/>
      <c r="HOA122" s="853"/>
      <c r="HOB122" s="964"/>
      <c r="HOC122" s="845"/>
      <c r="HOD122" s="853"/>
      <c r="HOE122" s="853"/>
      <c r="HOF122" s="964"/>
      <c r="HOG122" s="845"/>
      <c r="HOH122" s="853"/>
      <c r="HOI122" s="853"/>
      <c r="HOJ122" s="964"/>
      <c r="HOK122" s="845"/>
      <c r="HOL122" s="853"/>
      <c r="HOM122" s="853"/>
      <c r="HON122" s="964"/>
      <c r="HOO122" s="845"/>
      <c r="HOP122" s="853"/>
      <c r="HOQ122" s="853"/>
      <c r="HOR122" s="964"/>
      <c r="HOS122" s="845"/>
      <c r="HOT122" s="853"/>
      <c r="HOU122" s="853"/>
      <c r="HOV122" s="964"/>
      <c r="HOW122" s="845"/>
      <c r="HOX122" s="853"/>
      <c r="HOY122" s="853"/>
      <c r="HOZ122" s="964"/>
      <c r="HPA122" s="845"/>
      <c r="HPB122" s="853"/>
      <c r="HPC122" s="853"/>
      <c r="HPD122" s="964"/>
      <c r="HPE122" s="845"/>
      <c r="HPF122" s="853"/>
      <c r="HPG122" s="853"/>
      <c r="HPH122" s="964"/>
      <c r="HPI122" s="845"/>
      <c r="HPJ122" s="853"/>
      <c r="HPK122" s="853"/>
      <c r="HPL122" s="964"/>
      <c r="HPM122" s="845"/>
      <c r="HPN122" s="853"/>
      <c r="HPO122" s="853"/>
      <c r="HPP122" s="964"/>
      <c r="HPQ122" s="845"/>
      <c r="HPR122" s="853"/>
      <c r="HPS122" s="853"/>
      <c r="HPT122" s="964"/>
      <c r="HPU122" s="845"/>
      <c r="HPV122" s="853"/>
      <c r="HPW122" s="853"/>
      <c r="HPX122" s="964"/>
      <c r="HPY122" s="845"/>
      <c r="HPZ122" s="853"/>
      <c r="HQA122" s="853"/>
      <c r="HQB122" s="964"/>
      <c r="HQC122" s="845"/>
      <c r="HQD122" s="853"/>
      <c r="HQE122" s="853"/>
      <c r="HQF122" s="964"/>
      <c r="HQG122" s="845"/>
      <c r="HQH122" s="853"/>
      <c r="HQI122" s="853"/>
      <c r="HQJ122" s="964"/>
      <c r="HQK122" s="845"/>
      <c r="HQL122" s="853"/>
      <c r="HQM122" s="853"/>
      <c r="HQN122" s="964"/>
      <c r="HQO122" s="845"/>
      <c r="HQP122" s="853"/>
      <c r="HQQ122" s="853"/>
      <c r="HQR122" s="964"/>
      <c r="HQS122" s="845"/>
      <c r="HQT122" s="853"/>
      <c r="HQU122" s="853"/>
      <c r="HQV122" s="964"/>
      <c r="HQW122" s="845"/>
      <c r="HQX122" s="853"/>
      <c r="HQY122" s="853"/>
      <c r="HQZ122" s="964"/>
      <c r="HRA122" s="845"/>
      <c r="HRB122" s="853"/>
      <c r="HRC122" s="853"/>
      <c r="HRD122" s="964"/>
      <c r="HRE122" s="845"/>
      <c r="HRF122" s="853"/>
      <c r="HRG122" s="853"/>
      <c r="HRH122" s="964"/>
      <c r="HRI122" s="845"/>
      <c r="HRJ122" s="853"/>
      <c r="HRK122" s="853"/>
      <c r="HRL122" s="964"/>
      <c r="HRM122" s="845"/>
      <c r="HRN122" s="853"/>
      <c r="HRO122" s="853"/>
      <c r="HRP122" s="964"/>
      <c r="HRQ122" s="845"/>
      <c r="HRR122" s="853"/>
      <c r="HRS122" s="853"/>
      <c r="HRT122" s="964"/>
      <c r="HRU122" s="845"/>
      <c r="HRV122" s="853"/>
      <c r="HRW122" s="853"/>
      <c r="HRX122" s="964"/>
      <c r="HRY122" s="845"/>
      <c r="HRZ122" s="853"/>
      <c r="HSA122" s="853"/>
      <c r="HSB122" s="964"/>
      <c r="HSC122" s="845"/>
      <c r="HSD122" s="853"/>
      <c r="HSE122" s="853"/>
      <c r="HSF122" s="964"/>
      <c r="HSG122" s="845"/>
      <c r="HSH122" s="853"/>
      <c r="HSI122" s="853"/>
      <c r="HSJ122" s="964"/>
      <c r="HSK122" s="845"/>
      <c r="HSL122" s="853"/>
      <c r="HSM122" s="853"/>
      <c r="HSN122" s="964"/>
      <c r="HSO122" s="845"/>
      <c r="HSP122" s="853"/>
      <c r="HSQ122" s="853"/>
      <c r="HSR122" s="964"/>
      <c r="HSS122" s="845"/>
      <c r="HST122" s="853"/>
      <c r="HSU122" s="853"/>
      <c r="HSV122" s="964"/>
      <c r="HSW122" s="845"/>
      <c r="HSX122" s="853"/>
      <c r="HSY122" s="853"/>
      <c r="HSZ122" s="964"/>
      <c r="HTA122" s="845"/>
      <c r="HTB122" s="853"/>
      <c r="HTC122" s="853"/>
      <c r="HTD122" s="964"/>
      <c r="HTE122" s="845"/>
      <c r="HTF122" s="853"/>
      <c r="HTG122" s="853"/>
      <c r="HTH122" s="964"/>
      <c r="HTI122" s="845"/>
      <c r="HTJ122" s="853"/>
      <c r="HTK122" s="853"/>
      <c r="HTL122" s="964"/>
      <c r="HTM122" s="845"/>
      <c r="HTN122" s="853"/>
      <c r="HTO122" s="853"/>
      <c r="HTP122" s="964"/>
      <c r="HTQ122" s="845"/>
      <c r="HTR122" s="853"/>
      <c r="HTS122" s="853"/>
      <c r="HTT122" s="964"/>
      <c r="HTU122" s="845"/>
      <c r="HTV122" s="853"/>
      <c r="HTW122" s="853"/>
      <c r="HTX122" s="964"/>
      <c r="HTY122" s="845"/>
      <c r="HTZ122" s="853"/>
      <c r="HUA122" s="853"/>
      <c r="HUB122" s="964"/>
      <c r="HUC122" s="845"/>
      <c r="HUD122" s="853"/>
      <c r="HUE122" s="853"/>
      <c r="HUF122" s="964"/>
      <c r="HUG122" s="845"/>
      <c r="HUH122" s="853"/>
      <c r="HUI122" s="853"/>
      <c r="HUJ122" s="964"/>
      <c r="HUK122" s="845"/>
      <c r="HUL122" s="853"/>
      <c r="HUM122" s="853"/>
      <c r="HUN122" s="964"/>
      <c r="HUO122" s="845"/>
      <c r="HUP122" s="853"/>
      <c r="HUQ122" s="853"/>
      <c r="HUR122" s="964"/>
      <c r="HUS122" s="845"/>
      <c r="HUT122" s="853"/>
      <c r="HUU122" s="853"/>
      <c r="HUV122" s="964"/>
      <c r="HUW122" s="845"/>
      <c r="HUX122" s="853"/>
      <c r="HUY122" s="853"/>
      <c r="HUZ122" s="964"/>
      <c r="HVA122" s="845"/>
      <c r="HVB122" s="853"/>
      <c r="HVC122" s="853"/>
      <c r="HVD122" s="964"/>
      <c r="HVE122" s="845"/>
      <c r="HVF122" s="853"/>
      <c r="HVG122" s="853"/>
      <c r="HVH122" s="964"/>
      <c r="HVI122" s="845"/>
      <c r="HVJ122" s="853"/>
      <c r="HVK122" s="853"/>
      <c r="HVL122" s="964"/>
      <c r="HVM122" s="845"/>
      <c r="HVN122" s="853"/>
      <c r="HVO122" s="853"/>
      <c r="HVP122" s="964"/>
      <c r="HVQ122" s="845"/>
      <c r="HVR122" s="853"/>
      <c r="HVS122" s="853"/>
      <c r="HVT122" s="964"/>
      <c r="HVU122" s="845"/>
      <c r="HVV122" s="853"/>
      <c r="HVW122" s="853"/>
      <c r="HVX122" s="964"/>
      <c r="HVY122" s="845"/>
      <c r="HVZ122" s="853"/>
      <c r="HWA122" s="853"/>
      <c r="HWB122" s="964"/>
      <c r="HWC122" s="845"/>
      <c r="HWD122" s="853"/>
      <c r="HWE122" s="853"/>
      <c r="HWF122" s="964"/>
      <c r="HWG122" s="845"/>
      <c r="HWH122" s="853"/>
      <c r="HWI122" s="853"/>
      <c r="HWJ122" s="964"/>
      <c r="HWK122" s="845"/>
      <c r="HWL122" s="853"/>
      <c r="HWM122" s="853"/>
      <c r="HWN122" s="964"/>
      <c r="HWO122" s="845"/>
      <c r="HWP122" s="853"/>
      <c r="HWQ122" s="853"/>
      <c r="HWR122" s="964"/>
      <c r="HWS122" s="845"/>
      <c r="HWT122" s="853"/>
      <c r="HWU122" s="853"/>
      <c r="HWV122" s="964"/>
      <c r="HWW122" s="845"/>
      <c r="HWX122" s="853"/>
      <c r="HWY122" s="853"/>
      <c r="HWZ122" s="964"/>
      <c r="HXA122" s="845"/>
      <c r="HXB122" s="853"/>
      <c r="HXC122" s="853"/>
      <c r="HXD122" s="964"/>
      <c r="HXE122" s="845"/>
      <c r="HXF122" s="853"/>
      <c r="HXG122" s="853"/>
      <c r="HXH122" s="964"/>
      <c r="HXI122" s="845"/>
      <c r="HXJ122" s="853"/>
      <c r="HXK122" s="853"/>
      <c r="HXL122" s="964"/>
      <c r="HXM122" s="845"/>
      <c r="HXN122" s="853"/>
      <c r="HXO122" s="853"/>
      <c r="HXP122" s="964"/>
      <c r="HXQ122" s="845"/>
      <c r="HXR122" s="853"/>
      <c r="HXS122" s="853"/>
      <c r="HXT122" s="964"/>
      <c r="HXU122" s="845"/>
      <c r="HXV122" s="853"/>
      <c r="HXW122" s="853"/>
      <c r="HXX122" s="964"/>
      <c r="HXY122" s="845"/>
      <c r="HXZ122" s="853"/>
      <c r="HYA122" s="853"/>
      <c r="HYB122" s="964"/>
      <c r="HYC122" s="845"/>
      <c r="HYD122" s="853"/>
      <c r="HYE122" s="853"/>
      <c r="HYF122" s="964"/>
      <c r="HYG122" s="845"/>
      <c r="HYH122" s="853"/>
      <c r="HYI122" s="853"/>
      <c r="HYJ122" s="964"/>
      <c r="HYK122" s="845"/>
      <c r="HYL122" s="853"/>
      <c r="HYM122" s="853"/>
      <c r="HYN122" s="964"/>
      <c r="HYO122" s="845"/>
      <c r="HYP122" s="853"/>
      <c r="HYQ122" s="853"/>
      <c r="HYR122" s="964"/>
      <c r="HYS122" s="845"/>
      <c r="HYT122" s="853"/>
      <c r="HYU122" s="853"/>
      <c r="HYV122" s="964"/>
      <c r="HYW122" s="845"/>
      <c r="HYX122" s="853"/>
      <c r="HYY122" s="853"/>
      <c r="HYZ122" s="964"/>
      <c r="HZA122" s="845"/>
      <c r="HZB122" s="853"/>
      <c r="HZC122" s="853"/>
      <c r="HZD122" s="964"/>
      <c r="HZE122" s="845"/>
      <c r="HZF122" s="853"/>
      <c r="HZG122" s="853"/>
      <c r="HZH122" s="964"/>
      <c r="HZI122" s="845"/>
      <c r="HZJ122" s="853"/>
      <c r="HZK122" s="853"/>
      <c r="HZL122" s="964"/>
      <c r="HZM122" s="845"/>
      <c r="HZN122" s="853"/>
      <c r="HZO122" s="853"/>
      <c r="HZP122" s="964"/>
      <c r="HZQ122" s="845"/>
      <c r="HZR122" s="853"/>
      <c r="HZS122" s="853"/>
      <c r="HZT122" s="964"/>
      <c r="HZU122" s="845"/>
      <c r="HZV122" s="853"/>
      <c r="HZW122" s="853"/>
      <c r="HZX122" s="964"/>
      <c r="HZY122" s="845"/>
      <c r="HZZ122" s="853"/>
      <c r="IAA122" s="853"/>
      <c r="IAB122" s="964"/>
      <c r="IAC122" s="845"/>
      <c r="IAD122" s="853"/>
      <c r="IAE122" s="853"/>
      <c r="IAF122" s="964"/>
      <c r="IAG122" s="845"/>
      <c r="IAH122" s="853"/>
      <c r="IAI122" s="853"/>
      <c r="IAJ122" s="964"/>
      <c r="IAK122" s="845"/>
      <c r="IAL122" s="853"/>
      <c r="IAM122" s="853"/>
      <c r="IAN122" s="964"/>
      <c r="IAO122" s="845"/>
      <c r="IAP122" s="853"/>
      <c r="IAQ122" s="853"/>
      <c r="IAR122" s="964"/>
      <c r="IAS122" s="845"/>
      <c r="IAT122" s="853"/>
      <c r="IAU122" s="853"/>
      <c r="IAV122" s="964"/>
      <c r="IAW122" s="845"/>
      <c r="IAX122" s="853"/>
      <c r="IAY122" s="853"/>
      <c r="IAZ122" s="964"/>
      <c r="IBA122" s="845"/>
      <c r="IBB122" s="853"/>
      <c r="IBC122" s="853"/>
      <c r="IBD122" s="964"/>
      <c r="IBE122" s="845"/>
      <c r="IBF122" s="853"/>
      <c r="IBG122" s="853"/>
      <c r="IBH122" s="964"/>
      <c r="IBI122" s="845"/>
      <c r="IBJ122" s="853"/>
      <c r="IBK122" s="853"/>
      <c r="IBL122" s="964"/>
      <c r="IBM122" s="845"/>
      <c r="IBN122" s="853"/>
      <c r="IBO122" s="853"/>
      <c r="IBP122" s="964"/>
      <c r="IBQ122" s="845"/>
      <c r="IBR122" s="853"/>
      <c r="IBS122" s="853"/>
      <c r="IBT122" s="964"/>
      <c r="IBU122" s="845"/>
      <c r="IBV122" s="853"/>
      <c r="IBW122" s="853"/>
      <c r="IBX122" s="964"/>
      <c r="IBY122" s="845"/>
      <c r="IBZ122" s="853"/>
      <c r="ICA122" s="853"/>
      <c r="ICB122" s="964"/>
      <c r="ICC122" s="845"/>
      <c r="ICD122" s="853"/>
      <c r="ICE122" s="853"/>
      <c r="ICF122" s="964"/>
      <c r="ICG122" s="845"/>
      <c r="ICH122" s="853"/>
      <c r="ICI122" s="853"/>
      <c r="ICJ122" s="964"/>
      <c r="ICK122" s="845"/>
      <c r="ICL122" s="853"/>
      <c r="ICM122" s="853"/>
      <c r="ICN122" s="964"/>
      <c r="ICO122" s="845"/>
      <c r="ICP122" s="853"/>
      <c r="ICQ122" s="853"/>
      <c r="ICR122" s="964"/>
      <c r="ICS122" s="845"/>
      <c r="ICT122" s="853"/>
      <c r="ICU122" s="853"/>
      <c r="ICV122" s="964"/>
      <c r="ICW122" s="845"/>
      <c r="ICX122" s="853"/>
      <c r="ICY122" s="853"/>
      <c r="ICZ122" s="964"/>
      <c r="IDA122" s="845"/>
      <c r="IDB122" s="853"/>
      <c r="IDC122" s="853"/>
      <c r="IDD122" s="964"/>
      <c r="IDE122" s="845"/>
      <c r="IDF122" s="853"/>
      <c r="IDG122" s="853"/>
      <c r="IDH122" s="964"/>
      <c r="IDI122" s="845"/>
      <c r="IDJ122" s="853"/>
      <c r="IDK122" s="853"/>
      <c r="IDL122" s="964"/>
      <c r="IDM122" s="845"/>
      <c r="IDN122" s="853"/>
      <c r="IDO122" s="853"/>
      <c r="IDP122" s="964"/>
      <c r="IDQ122" s="845"/>
      <c r="IDR122" s="853"/>
      <c r="IDS122" s="853"/>
      <c r="IDT122" s="964"/>
      <c r="IDU122" s="845"/>
      <c r="IDV122" s="853"/>
      <c r="IDW122" s="853"/>
      <c r="IDX122" s="964"/>
      <c r="IDY122" s="845"/>
      <c r="IDZ122" s="853"/>
      <c r="IEA122" s="853"/>
      <c r="IEB122" s="964"/>
      <c r="IEC122" s="845"/>
      <c r="IED122" s="853"/>
      <c r="IEE122" s="853"/>
      <c r="IEF122" s="964"/>
      <c r="IEG122" s="845"/>
      <c r="IEH122" s="853"/>
      <c r="IEI122" s="853"/>
      <c r="IEJ122" s="964"/>
      <c r="IEK122" s="845"/>
      <c r="IEL122" s="853"/>
      <c r="IEM122" s="853"/>
      <c r="IEN122" s="964"/>
      <c r="IEO122" s="845"/>
      <c r="IEP122" s="853"/>
      <c r="IEQ122" s="853"/>
      <c r="IER122" s="964"/>
      <c r="IES122" s="845"/>
      <c r="IET122" s="853"/>
      <c r="IEU122" s="853"/>
      <c r="IEV122" s="964"/>
      <c r="IEW122" s="845"/>
      <c r="IEX122" s="853"/>
      <c r="IEY122" s="853"/>
      <c r="IEZ122" s="964"/>
      <c r="IFA122" s="845"/>
      <c r="IFB122" s="853"/>
      <c r="IFC122" s="853"/>
      <c r="IFD122" s="964"/>
      <c r="IFE122" s="845"/>
      <c r="IFF122" s="853"/>
      <c r="IFG122" s="853"/>
      <c r="IFH122" s="964"/>
      <c r="IFI122" s="845"/>
      <c r="IFJ122" s="853"/>
      <c r="IFK122" s="853"/>
      <c r="IFL122" s="964"/>
      <c r="IFM122" s="845"/>
      <c r="IFN122" s="853"/>
      <c r="IFO122" s="853"/>
      <c r="IFP122" s="964"/>
      <c r="IFQ122" s="845"/>
      <c r="IFR122" s="853"/>
      <c r="IFS122" s="853"/>
      <c r="IFT122" s="964"/>
      <c r="IFU122" s="845"/>
      <c r="IFV122" s="853"/>
      <c r="IFW122" s="853"/>
      <c r="IFX122" s="964"/>
      <c r="IFY122" s="845"/>
      <c r="IFZ122" s="853"/>
      <c r="IGA122" s="853"/>
      <c r="IGB122" s="964"/>
      <c r="IGC122" s="845"/>
      <c r="IGD122" s="853"/>
      <c r="IGE122" s="853"/>
      <c r="IGF122" s="964"/>
      <c r="IGG122" s="845"/>
      <c r="IGH122" s="853"/>
      <c r="IGI122" s="853"/>
      <c r="IGJ122" s="964"/>
      <c r="IGK122" s="845"/>
      <c r="IGL122" s="853"/>
      <c r="IGM122" s="853"/>
      <c r="IGN122" s="964"/>
      <c r="IGO122" s="845"/>
      <c r="IGP122" s="853"/>
      <c r="IGQ122" s="853"/>
      <c r="IGR122" s="964"/>
      <c r="IGS122" s="845"/>
      <c r="IGT122" s="853"/>
      <c r="IGU122" s="853"/>
      <c r="IGV122" s="964"/>
      <c r="IGW122" s="845"/>
      <c r="IGX122" s="853"/>
      <c r="IGY122" s="853"/>
      <c r="IGZ122" s="964"/>
      <c r="IHA122" s="845"/>
      <c r="IHB122" s="853"/>
      <c r="IHC122" s="853"/>
      <c r="IHD122" s="964"/>
      <c r="IHE122" s="845"/>
      <c r="IHF122" s="853"/>
      <c r="IHG122" s="853"/>
      <c r="IHH122" s="964"/>
      <c r="IHI122" s="845"/>
      <c r="IHJ122" s="853"/>
      <c r="IHK122" s="853"/>
      <c r="IHL122" s="964"/>
      <c r="IHM122" s="845"/>
      <c r="IHN122" s="853"/>
      <c r="IHO122" s="853"/>
      <c r="IHP122" s="964"/>
      <c r="IHQ122" s="845"/>
      <c r="IHR122" s="853"/>
      <c r="IHS122" s="853"/>
      <c r="IHT122" s="964"/>
      <c r="IHU122" s="845"/>
      <c r="IHV122" s="853"/>
      <c r="IHW122" s="853"/>
      <c r="IHX122" s="964"/>
      <c r="IHY122" s="845"/>
      <c r="IHZ122" s="853"/>
      <c r="IIA122" s="853"/>
      <c r="IIB122" s="964"/>
      <c r="IIC122" s="845"/>
      <c r="IID122" s="853"/>
      <c r="IIE122" s="853"/>
      <c r="IIF122" s="964"/>
      <c r="IIG122" s="845"/>
      <c r="IIH122" s="853"/>
      <c r="III122" s="853"/>
      <c r="IIJ122" s="964"/>
      <c r="IIK122" s="845"/>
      <c r="IIL122" s="853"/>
      <c r="IIM122" s="853"/>
      <c r="IIN122" s="964"/>
      <c r="IIO122" s="845"/>
      <c r="IIP122" s="853"/>
      <c r="IIQ122" s="853"/>
      <c r="IIR122" s="964"/>
      <c r="IIS122" s="845"/>
      <c r="IIT122" s="853"/>
      <c r="IIU122" s="853"/>
      <c r="IIV122" s="964"/>
      <c r="IIW122" s="845"/>
      <c r="IIX122" s="853"/>
      <c r="IIY122" s="853"/>
      <c r="IIZ122" s="964"/>
      <c r="IJA122" s="845"/>
      <c r="IJB122" s="853"/>
      <c r="IJC122" s="853"/>
      <c r="IJD122" s="964"/>
      <c r="IJE122" s="845"/>
      <c r="IJF122" s="853"/>
      <c r="IJG122" s="853"/>
      <c r="IJH122" s="964"/>
      <c r="IJI122" s="845"/>
      <c r="IJJ122" s="853"/>
      <c r="IJK122" s="853"/>
      <c r="IJL122" s="964"/>
      <c r="IJM122" s="845"/>
      <c r="IJN122" s="853"/>
      <c r="IJO122" s="853"/>
      <c r="IJP122" s="964"/>
      <c r="IJQ122" s="845"/>
      <c r="IJR122" s="853"/>
      <c r="IJS122" s="853"/>
      <c r="IJT122" s="964"/>
      <c r="IJU122" s="845"/>
      <c r="IJV122" s="853"/>
      <c r="IJW122" s="853"/>
      <c r="IJX122" s="964"/>
      <c r="IJY122" s="845"/>
      <c r="IJZ122" s="853"/>
      <c r="IKA122" s="853"/>
      <c r="IKB122" s="964"/>
      <c r="IKC122" s="845"/>
      <c r="IKD122" s="853"/>
      <c r="IKE122" s="853"/>
      <c r="IKF122" s="964"/>
      <c r="IKG122" s="845"/>
      <c r="IKH122" s="853"/>
      <c r="IKI122" s="853"/>
      <c r="IKJ122" s="964"/>
      <c r="IKK122" s="845"/>
      <c r="IKL122" s="853"/>
      <c r="IKM122" s="853"/>
      <c r="IKN122" s="964"/>
      <c r="IKO122" s="845"/>
      <c r="IKP122" s="853"/>
      <c r="IKQ122" s="853"/>
      <c r="IKR122" s="964"/>
      <c r="IKS122" s="845"/>
      <c r="IKT122" s="853"/>
      <c r="IKU122" s="853"/>
      <c r="IKV122" s="964"/>
      <c r="IKW122" s="845"/>
      <c r="IKX122" s="853"/>
      <c r="IKY122" s="853"/>
      <c r="IKZ122" s="964"/>
      <c r="ILA122" s="845"/>
      <c r="ILB122" s="853"/>
      <c r="ILC122" s="853"/>
      <c r="ILD122" s="964"/>
      <c r="ILE122" s="845"/>
      <c r="ILF122" s="853"/>
      <c r="ILG122" s="853"/>
      <c r="ILH122" s="964"/>
      <c r="ILI122" s="845"/>
      <c r="ILJ122" s="853"/>
      <c r="ILK122" s="853"/>
      <c r="ILL122" s="964"/>
      <c r="ILM122" s="845"/>
      <c r="ILN122" s="853"/>
      <c r="ILO122" s="853"/>
      <c r="ILP122" s="964"/>
      <c r="ILQ122" s="845"/>
      <c r="ILR122" s="853"/>
      <c r="ILS122" s="853"/>
      <c r="ILT122" s="964"/>
      <c r="ILU122" s="845"/>
      <c r="ILV122" s="853"/>
      <c r="ILW122" s="853"/>
      <c r="ILX122" s="964"/>
      <c r="ILY122" s="845"/>
      <c r="ILZ122" s="853"/>
      <c r="IMA122" s="853"/>
      <c r="IMB122" s="964"/>
      <c r="IMC122" s="845"/>
      <c r="IMD122" s="853"/>
      <c r="IME122" s="853"/>
      <c r="IMF122" s="964"/>
      <c r="IMG122" s="845"/>
      <c r="IMH122" s="853"/>
      <c r="IMI122" s="853"/>
      <c r="IMJ122" s="964"/>
      <c r="IMK122" s="845"/>
      <c r="IML122" s="853"/>
      <c r="IMM122" s="853"/>
      <c r="IMN122" s="964"/>
      <c r="IMO122" s="845"/>
      <c r="IMP122" s="853"/>
      <c r="IMQ122" s="853"/>
      <c r="IMR122" s="964"/>
      <c r="IMS122" s="845"/>
      <c r="IMT122" s="853"/>
      <c r="IMU122" s="853"/>
      <c r="IMV122" s="964"/>
      <c r="IMW122" s="845"/>
      <c r="IMX122" s="853"/>
      <c r="IMY122" s="853"/>
      <c r="IMZ122" s="964"/>
      <c r="INA122" s="845"/>
      <c r="INB122" s="853"/>
      <c r="INC122" s="853"/>
      <c r="IND122" s="964"/>
      <c r="INE122" s="845"/>
      <c r="INF122" s="853"/>
      <c r="ING122" s="853"/>
      <c r="INH122" s="964"/>
      <c r="INI122" s="845"/>
      <c r="INJ122" s="853"/>
      <c r="INK122" s="853"/>
      <c r="INL122" s="964"/>
      <c r="INM122" s="845"/>
      <c r="INN122" s="853"/>
      <c r="INO122" s="853"/>
      <c r="INP122" s="964"/>
      <c r="INQ122" s="845"/>
      <c r="INR122" s="853"/>
      <c r="INS122" s="853"/>
      <c r="INT122" s="964"/>
      <c r="INU122" s="845"/>
      <c r="INV122" s="853"/>
      <c r="INW122" s="853"/>
      <c r="INX122" s="964"/>
      <c r="INY122" s="845"/>
      <c r="INZ122" s="853"/>
      <c r="IOA122" s="853"/>
      <c r="IOB122" s="964"/>
      <c r="IOC122" s="845"/>
      <c r="IOD122" s="853"/>
      <c r="IOE122" s="853"/>
      <c r="IOF122" s="964"/>
      <c r="IOG122" s="845"/>
      <c r="IOH122" s="853"/>
      <c r="IOI122" s="853"/>
      <c r="IOJ122" s="964"/>
      <c r="IOK122" s="845"/>
      <c r="IOL122" s="853"/>
      <c r="IOM122" s="853"/>
      <c r="ION122" s="964"/>
      <c r="IOO122" s="845"/>
      <c r="IOP122" s="853"/>
      <c r="IOQ122" s="853"/>
      <c r="IOR122" s="964"/>
      <c r="IOS122" s="845"/>
      <c r="IOT122" s="853"/>
      <c r="IOU122" s="853"/>
      <c r="IOV122" s="964"/>
      <c r="IOW122" s="845"/>
      <c r="IOX122" s="853"/>
      <c r="IOY122" s="853"/>
      <c r="IOZ122" s="964"/>
      <c r="IPA122" s="845"/>
      <c r="IPB122" s="853"/>
      <c r="IPC122" s="853"/>
      <c r="IPD122" s="964"/>
      <c r="IPE122" s="845"/>
      <c r="IPF122" s="853"/>
      <c r="IPG122" s="853"/>
      <c r="IPH122" s="964"/>
      <c r="IPI122" s="845"/>
      <c r="IPJ122" s="853"/>
      <c r="IPK122" s="853"/>
      <c r="IPL122" s="964"/>
      <c r="IPM122" s="845"/>
      <c r="IPN122" s="853"/>
      <c r="IPO122" s="853"/>
      <c r="IPP122" s="964"/>
      <c r="IPQ122" s="845"/>
      <c r="IPR122" s="853"/>
      <c r="IPS122" s="853"/>
      <c r="IPT122" s="964"/>
      <c r="IPU122" s="845"/>
      <c r="IPV122" s="853"/>
      <c r="IPW122" s="853"/>
      <c r="IPX122" s="964"/>
      <c r="IPY122" s="845"/>
      <c r="IPZ122" s="853"/>
      <c r="IQA122" s="853"/>
      <c r="IQB122" s="964"/>
      <c r="IQC122" s="845"/>
      <c r="IQD122" s="853"/>
      <c r="IQE122" s="853"/>
      <c r="IQF122" s="964"/>
      <c r="IQG122" s="845"/>
      <c r="IQH122" s="853"/>
      <c r="IQI122" s="853"/>
      <c r="IQJ122" s="964"/>
      <c r="IQK122" s="845"/>
      <c r="IQL122" s="853"/>
      <c r="IQM122" s="853"/>
      <c r="IQN122" s="964"/>
      <c r="IQO122" s="845"/>
      <c r="IQP122" s="853"/>
      <c r="IQQ122" s="853"/>
      <c r="IQR122" s="964"/>
      <c r="IQS122" s="845"/>
      <c r="IQT122" s="853"/>
      <c r="IQU122" s="853"/>
      <c r="IQV122" s="964"/>
      <c r="IQW122" s="845"/>
      <c r="IQX122" s="853"/>
      <c r="IQY122" s="853"/>
      <c r="IQZ122" s="964"/>
      <c r="IRA122" s="845"/>
      <c r="IRB122" s="853"/>
      <c r="IRC122" s="853"/>
      <c r="IRD122" s="964"/>
      <c r="IRE122" s="845"/>
      <c r="IRF122" s="853"/>
      <c r="IRG122" s="853"/>
      <c r="IRH122" s="964"/>
      <c r="IRI122" s="845"/>
      <c r="IRJ122" s="853"/>
      <c r="IRK122" s="853"/>
      <c r="IRL122" s="964"/>
      <c r="IRM122" s="845"/>
      <c r="IRN122" s="853"/>
      <c r="IRO122" s="853"/>
      <c r="IRP122" s="964"/>
      <c r="IRQ122" s="845"/>
      <c r="IRR122" s="853"/>
      <c r="IRS122" s="853"/>
      <c r="IRT122" s="964"/>
      <c r="IRU122" s="845"/>
      <c r="IRV122" s="853"/>
      <c r="IRW122" s="853"/>
      <c r="IRX122" s="964"/>
      <c r="IRY122" s="845"/>
      <c r="IRZ122" s="853"/>
      <c r="ISA122" s="853"/>
      <c r="ISB122" s="964"/>
      <c r="ISC122" s="845"/>
      <c r="ISD122" s="853"/>
      <c r="ISE122" s="853"/>
      <c r="ISF122" s="964"/>
      <c r="ISG122" s="845"/>
      <c r="ISH122" s="853"/>
      <c r="ISI122" s="853"/>
      <c r="ISJ122" s="964"/>
      <c r="ISK122" s="845"/>
      <c r="ISL122" s="853"/>
      <c r="ISM122" s="853"/>
      <c r="ISN122" s="964"/>
      <c r="ISO122" s="845"/>
      <c r="ISP122" s="853"/>
      <c r="ISQ122" s="853"/>
      <c r="ISR122" s="964"/>
      <c r="ISS122" s="845"/>
      <c r="IST122" s="853"/>
      <c r="ISU122" s="853"/>
      <c r="ISV122" s="964"/>
      <c r="ISW122" s="845"/>
      <c r="ISX122" s="853"/>
      <c r="ISY122" s="853"/>
      <c r="ISZ122" s="964"/>
      <c r="ITA122" s="845"/>
      <c r="ITB122" s="853"/>
      <c r="ITC122" s="853"/>
      <c r="ITD122" s="964"/>
      <c r="ITE122" s="845"/>
      <c r="ITF122" s="853"/>
      <c r="ITG122" s="853"/>
      <c r="ITH122" s="964"/>
      <c r="ITI122" s="845"/>
      <c r="ITJ122" s="853"/>
      <c r="ITK122" s="853"/>
      <c r="ITL122" s="964"/>
      <c r="ITM122" s="845"/>
      <c r="ITN122" s="853"/>
      <c r="ITO122" s="853"/>
      <c r="ITP122" s="964"/>
      <c r="ITQ122" s="845"/>
      <c r="ITR122" s="853"/>
      <c r="ITS122" s="853"/>
      <c r="ITT122" s="964"/>
      <c r="ITU122" s="845"/>
      <c r="ITV122" s="853"/>
      <c r="ITW122" s="853"/>
      <c r="ITX122" s="964"/>
      <c r="ITY122" s="845"/>
      <c r="ITZ122" s="853"/>
      <c r="IUA122" s="853"/>
      <c r="IUB122" s="964"/>
      <c r="IUC122" s="845"/>
      <c r="IUD122" s="853"/>
      <c r="IUE122" s="853"/>
      <c r="IUF122" s="964"/>
      <c r="IUG122" s="845"/>
      <c r="IUH122" s="853"/>
      <c r="IUI122" s="853"/>
      <c r="IUJ122" s="964"/>
      <c r="IUK122" s="845"/>
      <c r="IUL122" s="853"/>
      <c r="IUM122" s="853"/>
      <c r="IUN122" s="964"/>
      <c r="IUO122" s="845"/>
      <c r="IUP122" s="853"/>
      <c r="IUQ122" s="853"/>
      <c r="IUR122" s="964"/>
      <c r="IUS122" s="845"/>
      <c r="IUT122" s="853"/>
      <c r="IUU122" s="853"/>
      <c r="IUV122" s="964"/>
      <c r="IUW122" s="845"/>
      <c r="IUX122" s="853"/>
      <c r="IUY122" s="853"/>
      <c r="IUZ122" s="964"/>
      <c r="IVA122" s="845"/>
      <c r="IVB122" s="853"/>
      <c r="IVC122" s="853"/>
      <c r="IVD122" s="964"/>
      <c r="IVE122" s="845"/>
      <c r="IVF122" s="853"/>
      <c r="IVG122" s="853"/>
      <c r="IVH122" s="964"/>
      <c r="IVI122" s="845"/>
      <c r="IVJ122" s="853"/>
      <c r="IVK122" s="853"/>
      <c r="IVL122" s="964"/>
      <c r="IVM122" s="845"/>
      <c r="IVN122" s="853"/>
      <c r="IVO122" s="853"/>
      <c r="IVP122" s="964"/>
      <c r="IVQ122" s="845"/>
      <c r="IVR122" s="853"/>
      <c r="IVS122" s="853"/>
      <c r="IVT122" s="964"/>
      <c r="IVU122" s="845"/>
      <c r="IVV122" s="853"/>
      <c r="IVW122" s="853"/>
      <c r="IVX122" s="964"/>
      <c r="IVY122" s="845"/>
      <c r="IVZ122" s="853"/>
      <c r="IWA122" s="853"/>
      <c r="IWB122" s="964"/>
      <c r="IWC122" s="845"/>
      <c r="IWD122" s="853"/>
      <c r="IWE122" s="853"/>
      <c r="IWF122" s="964"/>
      <c r="IWG122" s="845"/>
      <c r="IWH122" s="853"/>
      <c r="IWI122" s="853"/>
      <c r="IWJ122" s="964"/>
      <c r="IWK122" s="845"/>
      <c r="IWL122" s="853"/>
      <c r="IWM122" s="853"/>
      <c r="IWN122" s="964"/>
      <c r="IWO122" s="845"/>
      <c r="IWP122" s="853"/>
      <c r="IWQ122" s="853"/>
      <c r="IWR122" s="964"/>
      <c r="IWS122" s="845"/>
      <c r="IWT122" s="853"/>
      <c r="IWU122" s="853"/>
      <c r="IWV122" s="964"/>
      <c r="IWW122" s="845"/>
      <c r="IWX122" s="853"/>
      <c r="IWY122" s="853"/>
      <c r="IWZ122" s="964"/>
      <c r="IXA122" s="845"/>
      <c r="IXB122" s="853"/>
      <c r="IXC122" s="853"/>
      <c r="IXD122" s="964"/>
      <c r="IXE122" s="845"/>
      <c r="IXF122" s="853"/>
      <c r="IXG122" s="853"/>
      <c r="IXH122" s="964"/>
      <c r="IXI122" s="845"/>
      <c r="IXJ122" s="853"/>
      <c r="IXK122" s="853"/>
      <c r="IXL122" s="964"/>
      <c r="IXM122" s="845"/>
      <c r="IXN122" s="853"/>
      <c r="IXO122" s="853"/>
      <c r="IXP122" s="964"/>
      <c r="IXQ122" s="845"/>
      <c r="IXR122" s="853"/>
      <c r="IXS122" s="853"/>
      <c r="IXT122" s="964"/>
      <c r="IXU122" s="845"/>
      <c r="IXV122" s="853"/>
      <c r="IXW122" s="853"/>
      <c r="IXX122" s="964"/>
      <c r="IXY122" s="845"/>
      <c r="IXZ122" s="853"/>
      <c r="IYA122" s="853"/>
      <c r="IYB122" s="964"/>
      <c r="IYC122" s="845"/>
      <c r="IYD122" s="853"/>
      <c r="IYE122" s="853"/>
      <c r="IYF122" s="964"/>
      <c r="IYG122" s="845"/>
      <c r="IYH122" s="853"/>
      <c r="IYI122" s="853"/>
      <c r="IYJ122" s="964"/>
      <c r="IYK122" s="845"/>
      <c r="IYL122" s="853"/>
      <c r="IYM122" s="853"/>
      <c r="IYN122" s="964"/>
      <c r="IYO122" s="845"/>
      <c r="IYP122" s="853"/>
      <c r="IYQ122" s="853"/>
      <c r="IYR122" s="964"/>
      <c r="IYS122" s="845"/>
      <c r="IYT122" s="853"/>
      <c r="IYU122" s="853"/>
      <c r="IYV122" s="964"/>
      <c r="IYW122" s="845"/>
      <c r="IYX122" s="853"/>
      <c r="IYY122" s="853"/>
      <c r="IYZ122" s="964"/>
      <c r="IZA122" s="845"/>
      <c r="IZB122" s="853"/>
      <c r="IZC122" s="853"/>
      <c r="IZD122" s="964"/>
      <c r="IZE122" s="845"/>
      <c r="IZF122" s="853"/>
      <c r="IZG122" s="853"/>
      <c r="IZH122" s="964"/>
      <c r="IZI122" s="845"/>
      <c r="IZJ122" s="853"/>
      <c r="IZK122" s="853"/>
      <c r="IZL122" s="964"/>
      <c r="IZM122" s="845"/>
      <c r="IZN122" s="853"/>
      <c r="IZO122" s="853"/>
      <c r="IZP122" s="964"/>
      <c r="IZQ122" s="845"/>
      <c r="IZR122" s="853"/>
      <c r="IZS122" s="853"/>
      <c r="IZT122" s="964"/>
      <c r="IZU122" s="845"/>
      <c r="IZV122" s="853"/>
      <c r="IZW122" s="853"/>
      <c r="IZX122" s="964"/>
      <c r="IZY122" s="845"/>
      <c r="IZZ122" s="853"/>
      <c r="JAA122" s="853"/>
      <c r="JAB122" s="964"/>
      <c r="JAC122" s="845"/>
      <c r="JAD122" s="853"/>
      <c r="JAE122" s="853"/>
      <c r="JAF122" s="964"/>
      <c r="JAG122" s="845"/>
      <c r="JAH122" s="853"/>
      <c r="JAI122" s="853"/>
      <c r="JAJ122" s="964"/>
      <c r="JAK122" s="845"/>
      <c r="JAL122" s="853"/>
      <c r="JAM122" s="853"/>
      <c r="JAN122" s="964"/>
      <c r="JAO122" s="845"/>
      <c r="JAP122" s="853"/>
      <c r="JAQ122" s="853"/>
      <c r="JAR122" s="964"/>
      <c r="JAS122" s="845"/>
      <c r="JAT122" s="853"/>
      <c r="JAU122" s="853"/>
      <c r="JAV122" s="964"/>
      <c r="JAW122" s="845"/>
      <c r="JAX122" s="853"/>
      <c r="JAY122" s="853"/>
      <c r="JAZ122" s="964"/>
      <c r="JBA122" s="845"/>
      <c r="JBB122" s="853"/>
      <c r="JBC122" s="853"/>
      <c r="JBD122" s="964"/>
      <c r="JBE122" s="845"/>
      <c r="JBF122" s="853"/>
      <c r="JBG122" s="853"/>
      <c r="JBH122" s="964"/>
      <c r="JBI122" s="845"/>
      <c r="JBJ122" s="853"/>
      <c r="JBK122" s="853"/>
      <c r="JBL122" s="964"/>
      <c r="JBM122" s="845"/>
      <c r="JBN122" s="853"/>
      <c r="JBO122" s="853"/>
      <c r="JBP122" s="964"/>
      <c r="JBQ122" s="845"/>
      <c r="JBR122" s="853"/>
      <c r="JBS122" s="853"/>
      <c r="JBT122" s="964"/>
      <c r="JBU122" s="845"/>
      <c r="JBV122" s="853"/>
      <c r="JBW122" s="853"/>
      <c r="JBX122" s="964"/>
      <c r="JBY122" s="845"/>
      <c r="JBZ122" s="853"/>
      <c r="JCA122" s="853"/>
      <c r="JCB122" s="964"/>
      <c r="JCC122" s="845"/>
      <c r="JCD122" s="853"/>
      <c r="JCE122" s="853"/>
      <c r="JCF122" s="964"/>
      <c r="JCG122" s="845"/>
      <c r="JCH122" s="853"/>
      <c r="JCI122" s="853"/>
      <c r="JCJ122" s="964"/>
      <c r="JCK122" s="845"/>
      <c r="JCL122" s="853"/>
      <c r="JCM122" s="853"/>
      <c r="JCN122" s="964"/>
      <c r="JCO122" s="845"/>
      <c r="JCP122" s="853"/>
      <c r="JCQ122" s="853"/>
      <c r="JCR122" s="964"/>
      <c r="JCS122" s="845"/>
      <c r="JCT122" s="853"/>
      <c r="JCU122" s="853"/>
      <c r="JCV122" s="964"/>
      <c r="JCW122" s="845"/>
      <c r="JCX122" s="853"/>
      <c r="JCY122" s="853"/>
      <c r="JCZ122" s="964"/>
      <c r="JDA122" s="845"/>
      <c r="JDB122" s="853"/>
      <c r="JDC122" s="853"/>
      <c r="JDD122" s="964"/>
      <c r="JDE122" s="845"/>
      <c r="JDF122" s="853"/>
      <c r="JDG122" s="853"/>
      <c r="JDH122" s="964"/>
      <c r="JDI122" s="845"/>
      <c r="JDJ122" s="853"/>
      <c r="JDK122" s="853"/>
      <c r="JDL122" s="964"/>
      <c r="JDM122" s="845"/>
      <c r="JDN122" s="853"/>
      <c r="JDO122" s="853"/>
      <c r="JDP122" s="964"/>
      <c r="JDQ122" s="845"/>
      <c r="JDR122" s="853"/>
      <c r="JDS122" s="853"/>
      <c r="JDT122" s="964"/>
      <c r="JDU122" s="845"/>
      <c r="JDV122" s="853"/>
      <c r="JDW122" s="853"/>
      <c r="JDX122" s="964"/>
      <c r="JDY122" s="845"/>
      <c r="JDZ122" s="853"/>
      <c r="JEA122" s="853"/>
      <c r="JEB122" s="964"/>
      <c r="JEC122" s="845"/>
      <c r="JED122" s="853"/>
      <c r="JEE122" s="853"/>
      <c r="JEF122" s="964"/>
      <c r="JEG122" s="845"/>
      <c r="JEH122" s="853"/>
      <c r="JEI122" s="853"/>
      <c r="JEJ122" s="964"/>
      <c r="JEK122" s="845"/>
      <c r="JEL122" s="853"/>
      <c r="JEM122" s="853"/>
      <c r="JEN122" s="964"/>
      <c r="JEO122" s="845"/>
      <c r="JEP122" s="853"/>
      <c r="JEQ122" s="853"/>
      <c r="JER122" s="964"/>
      <c r="JES122" s="845"/>
      <c r="JET122" s="853"/>
      <c r="JEU122" s="853"/>
      <c r="JEV122" s="964"/>
      <c r="JEW122" s="845"/>
      <c r="JEX122" s="853"/>
      <c r="JEY122" s="853"/>
      <c r="JEZ122" s="964"/>
      <c r="JFA122" s="845"/>
      <c r="JFB122" s="853"/>
      <c r="JFC122" s="853"/>
      <c r="JFD122" s="964"/>
      <c r="JFE122" s="845"/>
      <c r="JFF122" s="853"/>
      <c r="JFG122" s="853"/>
      <c r="JFH122" s="964"/>
      <c r="JFI122" s="845"/>
      <c r="JFJ122" s="853"/>
      <c r="JFK122" s="853"/>
      <c r="JFL122" s="964"/>
      <c r="JFM122" s="845"/>
      <c r="JFN122" s="853"/>
      <c r="JFO122" s="853"/>
      <c r="JFP122" s="964"/>
      <c r="JFQ122" s="845"/>
      <c r="JFR122" s="853"/>
      <c r="JFS122" s="853"/>
      <c r="JFT122" s="964"/>
      <c r="JFU122" s="845"/>
      <c r="JFV122" s="853"/>
      <c r="JFW122" s="853"/>
      <c r="JFX122" s="964"/>
      <c r="JFY122" s="845"/>
      <c r="JFZ122" s="853"/>
      <c r="JGA122" s="853"/>
      <c r="JGB122" s="964"/>
      <c r="JGC122" s="845"/>
      <c r="JGD122" s="853"/>
      <c r="JGE122" s="853"/>
      <c r="JGF122" s="964"/>
      <c r="JGG122" s="845"/>
      <c r="JGH122" s="853"/>
      <c r="JGI122" s="853"/>
      <c r="JGJ122" s="964"/>
      <c r="JGK122" s="845"/>
      <c r="JGL122" s="853"/>
      <c r="JGM122" s="853"/>
      <c r="JGN122" s="964"/>
      <c r="JGO122" s="845"/>
      <c r="JGP122" s="853"/>
      <c r="JGQ122" s="853"/>
      <c r="JGR122" s="964"/>
      <c r="JGS122" s="845"/>
      <c r="JGT122" s="853"/>
      <c r="JGU122" s="853"/>
      <c r="JGV122" s="964"/>
      <c r="JGW122" s="845"/>
      <c r="JGX122" s="853"/>
      <c r="JGY122" s="853"/>
      <c r="JGZ122" s="964"/>
      <c r="JHA122" s="845"/>
      <c r="JHB122" s="853"/>
      <c r="JHC122" s="853"/>
      <c r="JHD122" s="964"/>
      <c r="JHE122" s="845"/>
      <c r="JHF122" s="853"/>
      <c r="JHG122" s="853"/>
      <c r="JHH122" s="964"/>
      <c r="JHI122" s="845"/>
      <c r="JHJ122" s="853"/>
      <c r="JHK122" s="853"/>
      <c r="JHL122" s="964"/>
      <c r="JHM122" s="845"/>
      <c r="JHN122" s="853"/>
      <c r="JHO122" s="853"/>
      <c r="JHP122" s="964"/>
      <c r="JHQ122" s="845"/>
      <c r="JHR122" s="853"/>
      <c r="JHS122" s="853"/>
      <c r="JHT122" s="964"/>
      <c r="JHU122" s="845"/>
      <c r="JHV122" s="853"/>
      <c r="JHW122" s="853"/>
      <c r="JHX122" s="964"/>
      <c r="JHY122" s="845"/>
      <c r="JHZ122" s="853"/>
      <c r="JIA122" s="853"/>
      <c r="JIB122" s="964"/>
      <c r="JIC122" s="845"/>
      <c r="JID122" s="853"/>
      <c r="JIE122" s="853"/>
      <c r="JIF122" s="964"/>
      <c r="JIG122" s="845"/>
      <c r="JIH122" s="853"/>
      <c r="JII122" s="853"/>
      <c r="JIJ122" s="964"/>
      <c r="JIK122" s="845"/>
      <c r="JIL122" s="853"/>
      <c r="JIM122" s="853"/>
      <c r="JIN122" s="964"/>
      <c r="JIO122" s="845"/>
      <c r="JIP122" s="853"/>
      <c r="JIQ122" s="853"/>
      <c r="JIR122" s="964"/>
      <c r="JIS122" s="845"/>
      <c r="JIT122" s="853"/>
      <c r="JIU122" s="853"/>
      <c r="JIV122" s="964"/>
      <c r="JIW122" s="845"/>
      <c r="JIX122" s="853"/>
      <c r="JIY122" s="853"/>
      <c r="JIZ122" s="964"/>
      <c r="JJA122" s="845"/>
      <c r="JJB122" s="853"/>
      <c r="JJC122" s="853"/>
      <c r="JJD122" s="964"/>
      <c r="JJE122" s="845"/>
      <c r="JJF122" s="853"/>
      <c r="JJG122" s="853"/>
      <c r="JJH122" s="964"/>
      <c r="JJI122" s="845"/>
      <c r="JJJ122" s="853"/>
      <c r="JJK122" s="853"/>
      <c r="JJL122" s="964"/>
      <c r="JJM122" s="845"/>
      <c r="JJN122" s="853"/>
      <c r="JJO122" s="853"/>
      <c r="JJP122" s="964"/>
      <c r="JJQ122" s="845"/>
      <c r="JJR122" s="853"/>
      <c r="JJS122" s="853"/>
      <c r="JJT122" s="964"/>
      <c r="JJU122" s="845"/>
      <c r="JJV122" s="853"/>
      <c r="JJW122" s="853"/>
      <c r="JJX122" s="964"/>
      <c r="JJY122" s="845"/>
      <c r="JJZ122" s="853"/>
      <c r="JKA122" s="853"/>
      <c r="JKB122" s="964"/>
      <c r="JKC122" s="845"/>
      <c r="JKD122" s="853"/>
      <c r="JKE122" s="853"/>
      <c r="JKF122" s="964"/>
      <c r="JKG122" s="845"/>
      <c r="JKH122" s="853"/>
      <c r="JKI122" s="853"/>
      <c r="JKJ122" s="964"/>
      <c r="JKK122" s="845"/>
      <c r="JKL122" s="853"/>
      <c r="JKM122" s="853"/>
      <c r="JKN122" s="964"/>
      <c r="JKO122" s="845"/>
      <c r="JKP122" s="853"/>
      <c r="JKQ122" s="853"/>
      <c r="JKR122" s="964"/>
      <c r="JKS122" s="845"/>
      <c r="JKT122" s="853"/>
      <c r="JKU122" s="853"/>
      <c r="JKV122" s="964"/>
      <c r="JKW122" s="845"/>
      <c r="JKX122" s="853"/>
      <c r="JKY122" s="853"/>
      <c r="JKZ122" s="964"/>
      <c r="JLA122" s="845"/>
      <c r="JLB122" s="853"/>
      <c r="JLC122" s="853"/>
      <c r="JLD122" s="964"/>
      <c r="JLE122" s="845"/>
      <c r="JLF122" s="853"/>
      <c r="JLG122" s="853"/>
      <c r="JLH122" s="964"/>
      <c r="JLI122" s="845"/>
      <c r="JLJ122" s="853"/>
      <c r="JLK122" s="853"/>
      <c r="JLL122" s="964"/>
      <c r="JLM122" s="845"/>
      <c r="JLN122" s="853"/>
      <c r="JLO122" s="853"/>
      <c r="JLP122" s="964"/>
      <c r="JLQ122" s="845"/>
      <c r="JLR122" s="853"/>
      <c r="JLS122" s="853"/>
      <c r="JLT122" s="964"/>
      <c r="JLU122" s="845"/>
      <c r="JLV122" s="853"/>
      <c r="JLW122" s="853"/>
      <c r="JLX122" s="964"/>
      <c r="JLY122" s="845"/>
      <c r="JLZ122" s="853"/>
      <c r="JMA122" s="853"/>
      <c r="JMB122" s="964"/>
      <c r="JMC122" s="845"/>
      <c r="JMD122" s="853"/>
      <c r="JME122" s="853"/>
      <c r="JMF122" s="964"/>
      <c r="JMG122" s="845"/>
      <c r="JMH122" s="853"/>
      <c r="JMI122" s="853"/>
      <c r="JMJ122" s="964"/>
      <c r="JMK122" s="845"/>
      <c r="JML122" s="853"/>
      <c r="JMM122" s="853"/>
      <c r="JMN122" s="964"/>
      <c r="JMO122" s="845"/>
      <c r="JMP122" s="853"/>
      <c r="JMQ122" s="853"/>
      <c r="JMR122" s="964"/>
      <c r="JMS122" s="845"/>
      <c r="JMT122" s="853"/>
      <c r="JMU122" s="853"/>
      <c r="JMV122" s="964"/>
      <c r="JMW122" s="845"/>
      <c r="JMX122" s="853"/>
      <c r="JMY122" s="853"/>
      <c r="JMZ122" s="964"/>
      <c r="JNA122" s="845"/>
      <c r="JNB122" s="853"/>
      <c r="JNC122" s="853"/>
      <c r="JND122" s="964"/>
      <c r="JNE122" s="845"/>
      <c r="JNF122" s="853"/>
      <c r="JNG122" s="853"/>
      <c r="JNH122" s="964"/>
      <c r="JNI122" s="845"/>
      <c r="JNJ122" s="853"/>
      <c r="JNK122" s="853"/>
      <c r="JNL122" s="964"/>
      <c r="JNM122" s="845"/>
      <c r="JNN122" s="853"/>
      <c r="JNO122" s="853"/>
      <c r="JNP122" s="964"/>
      <c r="JNQ122" s="845"/>
      <c r="JNR122" s="853"/>
      <c r="JNS122" s="853"/>
      <c r="JNT122" s="964"/>
      <c r="JNU122" s="845"/>
      <c r="JNV122" s="853"/>
      <c r="JNW122" s="853"/>
      <c r="JNX122" s="964"/>
      <c r="JNY122" s="845"/>
      <c r="JNZ122" s="853"/>
      <c r="JOA122" s="853"/>
      <c r="JOB122" s="964"/>
      <c r="JOC122" s="845"/>
      <c r="JOD122" s="853"/>
      <c r="JOE122" s="853"/>
      <c r="JOF122" s="964"/>
      <c r="JOG122" s="845"/>
      <c r="JOH122" s="853"/>
      <c r="JOI122" s="853"/>
      <c r="JOJ122" s="964"/>
      <c r="JOK122" s="845"/>
      <c r="JOL122" s="853"/>
      <c r="JOM122" s="853"/>
      <c r="JON122" s="964"/>
      <c r="JOO122" s="845"/>
      <c r="JOP122" s="853"/>
      <c r="JOQ122" s="853"/>
      <c r="JOR122" s="964"/>
      <c r="JOS122" s="845"/>
      <c r="JOT122" s="853"/>
      <c r="JOU122" s="853"/>
      <c r="JOV122" s="964"/>
      <c r="JOW122" s="845"/>
      <c r="JOX122" s="853"/>
      <c r="JOY122" s="853"/>
      <c r="JOZ122" s="964"/>
      <c r="JPA122" s="845"/>
      <c r="JPB122" s="853"/>
      <c r="JPC122" s="853"/>
      <c r="JPD122" s="964"/>
      <c r="JPE122" s="845"/>
      <c r="JPF122" s="853"/>
      <c r="JPG122" s="853"/>
      <c r="JPH122" s="964"/>
      <c r="JPI122" s="845"/>
      <c r="JPJ122" s="853"/>
      <c r="JPK122" s="853"/>
      <c r="JPL122" s="964"/>
      <c r="JPM122" s="845"/>
      <c r="JPN122" s="853"/>
      <c r="JPO122" s="853"/>
      <c r="JPP122" s="964"/>
      <c r="JPQ122" s="845"/>
      <c r="JPR122" s="853"/>
      <c r="JPS122" s="853"/>
      <c r="JPT122" s="964"/>
      <c r="JPU122" s="845"/>
      <c r="JPV122" s="853"/>
      <c r="JPW122" s="853"/>
      <c r="JPX122" s="964"/>
      <c r="JPY122" s="845"/>
      <c r="JPZ122" s="853"/>
      <c r="JQA122" s="853"/>
      <c r="JQB122" s="964"/>
      <c r="JQC122" s="845"/>
      <c r="JQD122" s="853"/>
      <c r="JQE122" s="853"/>
      <c r="JQF122" s="964"/>
      <c r="JQG122" s="845"/>
      <c r="JQH122" s="853"/>
      <c r="JQI122" s="853"/>
      <c r="JQJ122" s="964"/>
      <c r="JQK122" s="845"/>
      <c r="JQL122" s="853"/>
      <c r="JQM122" s="853"/>
      <c r="JQN122" s="964"/>
      <c r="JQO122" s="845"/>
      <c r="JQP122" s="853"/>
      <c r="JQQ122" s="853"/>
      <c r="JQR122" s="964"/>
      <c r="JQS122" s="845"/>
      <c r="JQT122" s="853"/>
      <c r="JQU122" s="853"/>
      <c r="JQV122" s="964"/>
      <c r="JQW122" s="845"/>
      <c r="JQX122" s="853"/>
      <c r="JQY122" s="853"/>
      <c r="JQZ122" s="964"/>
      <c r="JRA122" s="845"/>
      <c r="JRB122" s="853"/>
      <c r="JRC122" s="853"/>
      <c r="JRD122" s="964"/>
      <c r="JRE122" s="845"/>
      <c r="JRF122" s="853"/>
      <c r="JRG122" s="853"/>
      <c r="JRH122" s="964"/>
      <c r="JRI122" s="845"/>
      <c r="JRJ122" s="853"/>
      <c r="JRK122" s="853"/>
      <c r="JRL122" s="964"/>
      <c r="JRM122" s="845"/>
      <c r="JRN122" s="853"/>
      <c r="JRO122" s="853"/>
      <c r="JRP122" s="964"/>
      <c r="JRQ122" s="845"/>
      <c r="JRR122" s="853"/>
      <c r="JRS122" s="853"/>
      <c r="JRT122" s="964"/>
      <c r="JRU122" s="845"/>
      <c r="JRV122" s="853"/>
      <c r="JRW122" s="853"/>
      <c r="JRX122" s="964"/>
      <c r="JRY122" s="845"/>
      <c r="JRZ122" s="853"/>
      <c r="JSA122" s="853"/>
      <c r="JSB122" s="964"/>
      <c r="JSC122" s="845"/>
      <c r="JSD122" s="853"/>
      <c r="JSE122" s="853"/>
      <c r="JSF122" s="964"/>
      <c r="JSG122" s="845"/>
      <c r="JSH122" s="853"/>
      <c r="JSI122" s="853"/>
      <c r="JSJ122" s="964"/>
      <c r="JSK122" s="845"/>
      <c r="JSL122" s="853"/>
      <c r="JSM122" s="853"/>
      <c r="JSN122" s="964"/>
      <c r="JSO122" s="845"/>
      <c r="JSP122" s="853"/>
      <c r="JSQ122" s="853"/>
      <c r="JSR122" s="964"/>
      <c r="JSS122" s="845"/>
      <c r="JST122" s="853"/>
      <c r="JSU122" s="853"/>
      <c r="JSV122" s="964"/>
      <c r="JSW122" s="845"/>
      <c r="JSX122" s="853"/>
      <c r="JSY122" s="853"/>
      <c r="JSZ122" s="964"/>
      <c r="JTA122" s="845"/>
      <c r="JTB122" s="853"/>
      <c r="JTC122" s="853"/>
      <c r="JTD122" s="964"/>
      <c r="JTE122" s="845"/>
      <c r="JTF122" s="853"/>
      <c r="JTG122" s="853"/>
      <c r="JTH122" s="964"/>
      <c r="JTI122" s="845"/>
      <c r="JTJ122" s="853"/>
      <c r="JTK122" s="853"/>
      <c r="JTL122" s="964"/>
      <c r="JTM122" s="845"/>
      <c r="JTN122" s="853"/>
      <c r="JTO122" s="853"/>
      <c r="JTP122" s="964"/>
      <c r="JTQ122" s="845"/>
      <c r="JTR122" s="853"/>
      <c r="JTS122" s="853"/>
      <c r="JTT122" s="964"/>
      <c r="JTU122" s="845"/>
      <c r="JTV122" s="853"/>
      <c r="JTW122" s="853"/>
      <c r="JTX122" s="964"/>
      <c r="JTY122" s="845"/>
      <c r="JTZ122" s="853"/>
      <c r="JUA122" s="853"/>
      <c r="JUB122" s="964"/>
      <c r="JUC122" s="845"/>
      <c r="JUD122" s="853"/>
      <c r="JUE122" s="853"/>
      <c r="JUF122" s="964"/>
      <c r="JUG122" s="845"/>
      <c r="JUH122" s="853"/>
      <c r="JUI122" s="853"/>
      <c r="JUJ122" s="964"/>
      <c r="JUK122" s="845"/>
      <c r="JUL122" s="853"/>
      <c r="JUM122" s="853"/>
      <c r="JUN122" s="964"/>
      <c r="JUO122" s="845"/>
      <c r="JUP122" s="853"/>
      <c r="JUQ122" s="853"/>
      <c r="JUR122" s="964"/>
      <c r="JUS122" s="845"/>
      <c r="JUT122" s="853"/>
      <c r="JUU122" s="853"/>
      <c r="JUV122" s="964"/>
      <c r="JUW122" s="845"/>
      <c r="JUX122" s="853"/>
      <c r="JUY122" s="853"/>
      <c r="JUZ122" s="964"/>
      <c r="JVA122" s="845"/>
      <c r="JVB122" s="853"/>
      <c r="JVC122" s="853"/>
      <c r="JVD122" s="964"/>
      <c r="JVE122" s="845"/>
      <c r="JVF122" s="853"/>
      <c r="JVG122" s="853"/>
      <c r="JVH122" s="964"/>
      <c r="JVI122" s="845"/>
      <c r="JVJ122" s="853"/>
      <c r="JVK122" s="853"/>
      <c r="JVL122" s="964"/>
      <c r="JVM122" s="845"/>
      <c r="JVN122" s="853"/>
      <c r="JVO122" s="853"/>
      <c r="JVP122" s="964"/>
      <c r="JVQ122" s="845"/>
      <c r="JVR122" s="853"/>
      <c r="JVS122" s="853"/>
      <c r="JVT122" s="964"/>
      <c r="JVU122" s="845"/>
      <c r="JVV122" s="853"/>
      <c r="JVW122" s="853"/>
      <c r="JVX122" s="964"/>
      <c r="JVY122" s="845"/>
      <c r="JVZ122" s="853"/>
      <c r="JWA122" s="853"/>
      <c r="JWB122" s="964"/>
      <c r="JWC122" s="845"/>
      <c r="JWD122" s="853"/>
      <c r="JWE122" s="853"/>
      <c r="JWF122" s="964"/>
      <c r="JWG122" s="845"/>
      <c r="JWH122" s="853"/>
      <c r="JWI122" s="853"/>
      <c r="JWJ122" s="964"/>
      <c r="JWK122" s="845"/>
      <c r="JWL122" s="853"/>
      <c r="JWM122" s="853"/>
      <c r="JWN122" s="964"/>
      <c r="JWO122" s="845"/>
      <c r="JWP122" s="853"/>
      <c r="JWQ122" s="853"/>
      <c r="JWR122" s="964"/>
      <c r="JWS122" s="845"/>
      <c r="JWT122" s="853"/>
      <c r="JWU122" s="853"/>
      <c r="JWV122" s="964"/>
      <c r="JWW122" s="845"/>
      <c r="JWX122" s="853"/>
      <c r="JWY122" s="853"/>
      <c r="JWZ122" s="964"/>
      <c r="JXA122" s="845"/>
      <c r="JXB122" s="853"/>
      <c r="JXC122" s="853"/>
      <c r="JXD122" s="964"/>
      <c r="JXE122" s="845"/>
      <c r="JXF122" s="853"/>
      <c r="JXG122" s="853"/>
      <c r="JXH122" s="964"/>
      <c r="JXI122" s="845"/>
      <c r="JXJ122" s="853"/>
      <c r="JXK122" s="853"/>
      <c r="JXL122" s="964"/>
      <c r="JXM122" s="845"/>
      <c r="JXN122" s="853"/>
      <c r="JXO122" s="853"/>
      <c r="JXP122" s="964"/>
      <c r="JXQ122" s="845"/>
      <c r="JXR122" s="853"/>
      <c r="JXS122" s="853"/>
      <c r="JXT122" s="964"/>
      <c r="JXU122" s="845"/>
      <c r="JXV122" s="853"/>
      <c r="JXW122" s="853"/>
      <c r="JXX122" s="964"/>
      <c r="JXY122" s="845"/>
      <c r="JXZ122" s="853"/>
      <c r="JYA122" s="853"/>
      <c r="JYB122" s="964"/>
      <c r="JYC122" s="845"/>
      <c r="JYD122" s="853"/>
      <c r="JYE122" s="853"/>
      <c r="JYF122" s="964"/>
      <c r="JYG122" s="845"/>
      <c r="JYH122" s="853"/>
      <c r="JYI122" s="853"/>
      <c r="JYJ122" s="964"/>
      <c r="JYK122" s="845"/>
      <c r="JYL122" s="853"/>
      <c r="JYM122" s="853"/>
      <c r="JYN122" s="964"/>
      <c r="JYO122" s="845"/>
      <c r="JYP122" s="853"/>
      <c r="JYQ122" s="853"/>
      <c r="JYR122" s="964"/>
      <c r="JYS122" s="845"/>
      <c r="JYT122" s="853"/>
      <c r="JYU122" s="853"/>
      <c r="JYV122" s="964"/>
      <c r="JYW122" s="845"/>
      <c r="JYX122" s="853"/>
      <c r="JYY122" s="853"/>
      <c r="JYZ122" s="964"/>
      <c r="JZA122" s="845"/>
      <c r="JZB122" s="853"/>
      <c r="JZC122" s="853"/>
      <c r="JZD122" s="964"/>
      <c r="JZE122" s="845"/>
      <c r="JZF122" s="853"/>
      <c r="JZG122" s="853"/>
      <c r="JZH122" s="964"/>
      <c r="JZI122" s="845"/>
      <c r="JZJ122" s="853"/>
      <c r="JZK122" s="853"/>
      <c r="JZL122" s="964"/>
      <c r="JZM122" s="845"/>
      <c r="JZN122" s="853"/>
      <c r="JZO122" s="853"/>
      <c r="JZP122" s="964"/>
      <c r="JZQ122" s="845"/>
      <c r="JZR122" s="853"/>
      <c r="JZS122" s="853"/>
      <c r="JZT122" s="964"/>
      <c r="JZU122" s="845"/>
      <c r="JZV122" s="853"/>
      <c r="JZW122" s="853"/>
      <c r="JZX122" s="964"/>
      <c r="JZY122" s="845"/>
      <c r="JZZ122" s="853"/>
      <c r="KAA122" s="853"/>
      <c r="KAB122" s="964"/>
      <c r="KAC122" s="845"/>
      <c r="KAD122" s="853"/>
      <c r="KAE122" s="853"/>
      <c r="KAF122" s="964"/>
      <c r="KAG122" s="845"/>
      <c r="KAH122" s="853"/>
      <c r="KAI122" s="853"/>
      <c r="KAJ122" s="964"/>
      <c r="KAK122" s="845"/>
      <c r="KAL122" s="853"/>
      <c r="KAM122" s="853"/>
      <c r="KAN122" s="964"/>
      <c r="KAO122" s="845"/>
      <c r="KAP122" s="853"/>
      <c r="KAQ122" s="853"/>
      <c r="KAR122" s="964"/>
      <c r="KAS122" s="845"/>
      <c r="KAT122" s="853"/>
      <c r="KAU122" s="853"/>
      <c r="KAV122" s="964"/>
      <c r="KAW122" s="845"/>
      <c r="KAX122" s="853"/>
      <c r="KAY122" s="853"/>
      <c r="KAZ122" s="964"/>
      <c r="KBA122" s="845"/>
      <c r="KBB122" s="853"/>
      <c r="KBC122" s="853"/>
      <c r="KBD122" s="964"/>
      <c r="KBE122" s="845"/>
      <c r="KBF122" s="853"/>
      <c r="KBG122" s="853"/>
      <c r="KBH122" s="964"/>
      <c r="KBI122" s="845"/>
      <c r="KBJ122" s="853"/>
      <c r="KBK122" s="853"/>
      <c r="KBL122" s="964"/>
      <c r="KBM122" s="845"/>
      <c r="KBN122" s="853"/>
      <c r="KBO122" s="853"/>
      <c r="KBP122" s="964"/>
      <c r="KBQ122" s="845"/>
      <c r="KBR122" s="853"/>
      <c r="KBS122" s="853"/>
      <c r="KBT122" s="964"/>
      <c r="KBU122" s="845"/>
      <c r="KBV122" s="853"/>
      <c r="KBW122" s="853"/>
      <c r="KBX122" s="964"/>
      <c r="KBY122" s="845"/>
      <c r="KBZ122" s="853"/>
      <c r="KCA122" s="853"/>
      <c r="KCB122" s="964"/>
      <c r="KCC122" s="845"/>
      <c r="KCD122" s="853"/>
      <c r="KCE122" s="853"/>
      <c r="KCF122" s="964"/>
      <c r="KCG122" s="845"/>
      <c r="KCH122" s="853"/>
      <c r="KCI122" s="853"/>
      <c r="KCJ122" s="964"/>
      <c r="KCK122" s="845"/>
      <c r="KCL122" s="853"/>
      <c r="KCM122" s="853"/>
      <c r="KCN122" s="964"/>
      <c r="KCO122" s="845"/>
      <c r="KCP122" s="853"/>
      <c r="KCQ122" s="853"/>
      <c r="KCR122" s="964"/>
      <c r="KCS122" s="845"/>
      <c r="KCT122" s="853"/>
      <c r="KCU122" s="853"/>
      <c r="KCV122" s="964"/>
      <c r="KCW122" s="845"/>
      <c r="KCX122" s="853"/>
      <c r="KCY122" s="853"/>
      <c r="KCZ122" s="964"/>
      <c r="KDA122" s="845"/>
      <c r="KDB122" s="853"/>
      <c r="KDC122" s="853"/>
      <c r="KDD122" s="964"/>
      <c r="KDE122" s="845"/>
      <c r="KDF122" s="853"/>
      <c r="KDG122" s="853"/>
      <c r="KDH122" s="964"/>
      <c r="KDI122" s="845"/>
      <c r="KDJ122" s="853"/>
      <c r="KDK122" s="853"/>
      <c r="KDL122" s="964"/>
      <c r="KDM122" s="845"/>
      <c r="KDN122" s="853"/>
      <c r="KDO122" s="853"/>
      <c r="KDP122" s="964"/>
      <c r="KDQ122" s="845"/>
      <c r="KDR122" s="853"/>
      <c r="KDS122" s="853"/>
      <c r="KDT122" s="964"/>
      <c r="KDU122" s="845"/>
      <c r="KDV122" s="853"/>
      <c r="KDW122" s="853"/>
      <c r="KDX122" s="964"/>
      <c r="KDY122" s="845"/>
      <c r="KDZ122" s="853"/>
      <c r="KEA122" s="853"/>
      <c r="KEB122" s="964"/>
      <c r="KEC122" s="845"/>
      <c r="KED122" s="853"/>
      <c r="KEE122" s="853"/>
      <c r="KEF122" s="964"/>
      <c r="KEG122" s="845"/>
      <c r="KEH122" s="853"/>
      <c r="KEI122" s="853"/>
      <c r="KEJ122" s="964"/>
      <c r="KEK122" s="845"/>
      <c r="KEL122" s="853"/>
      <c r="KEM122" s="853"/>
      <c r="KEN122" s="964"/>
      <c r="KEO122" s="845"/>
      <c r="KEP122" s="853"/>
      <c r="KEQ122" s="853"/>
      <c r="KER122" s="964"/>
      <c r="KES122" s="845"/>
      <c r="KET122" s="853"/>
      <c r="KEU122" s="853"/>
      <c r="KEV122" s="964"/>
      <c r="KEW122" s="845"/>
      <c r="KEX122" s="853"/>
      <c r="KEY122" s="853"/>
      <c r="KEZ122" s="964"/>
      <c r="KFA122" s="845"/>
      <c r="KFB122" s="853"/>
      <c r="KFC122" s="853"/>
      <c r="KFD122" s="964"/>
      <c r="KFE122" s="845"/>
      <c r="KFF122" s="853"/>
      <c r="KFG122" s="853"/>
      <c r="KFH122" s="964"/>
      <c r="KFI122" s="845"/>
      <c r="KFJ122" s="853"/>
      <c r="KFK122" s="853"/>
      <c r="KFL122" s="964"/>
      <c r="KFM122" s="845"/>
      <c r="KFN122" s="853"/>
      <c r="KFO122" s="853"/>
      <c r="KFP122" s="964"/>
      <c r="KFQ122" s="845"/>
      <c r="KFR122" s="853"/>
      <c r="KFS122" s="853"/>
      <c r="KFT122" s="964"/>
      <c r="KFU122" s="845"/>
      <c r="KFV122" s="853"/>
      <c r="KFW122" s="853"/>
      <c r="KFX122" s="964"/>
      <c r="KFY122" s="845"/>
      <c r="KFZ122" s="853"/>
      <c r="KGA122" s="853"/>
      <c r="KGB122" s="964"/>
      <c r="KGC122" s="845"/>
      <c r="KGD122" s="853"/>
      <c r="KGE122" s="853"/>
      <c r="KGF122" s="964"/>
      <c r="KGG122" s="845"/>
      <c r="KGH122" s="853"/>
      <c r="KGI122" s="853"/>
      <c r="KGJ122" s="964"/>
      <c r="KGK122" s="845"/>
      <c r="KGL122" s="853"/>
      <c r="KGM122" s="853"/>
      <c r="KGN122" s="964"/>
      <c r="KGO122" s="845"/>
      <c r="KGP122" s="853"/>
      <c r="KGQ122" s="853"/>
      <c r="KGR122" s="964"/>
      <c r="KGS122" s="845"/>
      <c r="KGT122" s="853"/>
      <c r="KGU122" s="853"/>
      <c r="KGV122" s="964"/>
      <c r="KGW122" s="845"/>
      <c r="KGX122" s="853"/>
      <c r="KGY122" s="853"/>
      <c r="KGZ122" s="964"/>
      <c r="KHA122" s="845"/>
      <c r="KHB122" s="853"/>
      <c r="KHC122" s="853"/>
      <c r="KHD122" s="964"/>
      <c r="KHE122" s="845"/>
      <c r="KHF122" s="853"/>
      <c r="KHG122" s="853"/>
      <c r="KHH122" s="964"/>
      <c r="KHI122" s="845"/>
      <c r="KHJ122" s="853"/>
      <c r="KHK122" s="853"/>
      <c r="KHL122" s="964"/>
      <c r="KHM122" s="845"/>
      <c r="KHN122" s="853"/>
      <c r="KHO122" s="853"/>
      <c r="KHP122" s="964"/>
      <c r="KHQ122" s="845"/>
      <c r="KHR122" s="853"/>
      <c r="KHS122" s="853"/>
      <c r="KHT122" s="964"/>
      <c r="KHU122" s="845"/>
      <c r="KHV122" s="853"/>
      <c r="KHW122" s="853"/>
      <c r="KHX122" s="964"/>
      <c r="KHY122" s="845"/>
      <c r="KHZ122" s="853"/>
      <c r="KIA122" s="853"/>
      <c r="KIB122" s="964"/>
      <c r="KIC122" s="845"/>
      <c r="KID122" s="853"/>
      <c r="KIE122" s="853"/>
      <c r="KIF122" s="964"/>
      <c r="KIG122" s="845"/>
      <c r="KIH122" s="853"/>
      <c r="KII122" s="853"/>
      <c r="KIJ122" s="964"/>
      <c r="KIK122" s="845"/>
      <c r="KIL122" s="853"/>
      <c r="KIM122" s="853"/>
      <c r="KIN122" s="964"/>
      <c r="KIO122" s="845"/>
      <c r="KIP122" s="853"/>
      <c r="KIQ122" s="853"/>
      <c r="KIR122" s="964"/>
      <c r="KIS122" s="845"/>
      <c r="KIT122" s="853"/>
      <c r="KIU122" s="853"/>
      <c r="KIV122" s="964"/>
      <c r="KIW122" s="845"/>
      <c r="KIX122" s="853"/>
      <c r="KIY122" s="853"/>
      <c r="KIZ122" s="964"/>
      <c r="KJA122" s="845"/>
      <c r="KJB122" s="853"/>
      <c r="KJC122" s="853"/>
      <c r="KJD122" s="964"/>
      <c r="KJE122" s="845"/>
      <c r="KJF122" s="853"/>
      <c r="KJG122" s="853"/>
      <c r="KJH122" s="964"/>
      <c r="KJI122" s="845"/>
      <c r="KJJ122" s="853"/>
      <c r="KJK122" s="853"/>
      <c r="KJL122" s="964"/>
      <c r="KJM122" s="845"/>
      <c r="KJN122" s="853"/>
      <c r="KJO122" s="853"/>
      <c r="KJP122" s="964"/>
      <c r="KJQ122" s="845"/>
      <c r="KJR122" s="853"/>
      <c r="KJS122" s="853"/>
      <c r="KJT122" s="964"/>
      <c r="KJU122" s="845"/>
      <c r="KJV122" s="853"/>
      <c r="KJW122" s="853"/>
      <c r="KJX122" s="964"/>
      <c r="KJY122" s="845"/>
      <c r="KJZ122" s="853"/>
      <c r="KKA122" s="853"/>
      <c r="KKB122" s="964"/>
      <c r="KKC122" s="845"/>
      <c r="KKD122" s="853"/>
      <c r="KKE122" s="853"/>
      <c r="KKF122" s="964"/>
      <c r="KKG122" s="845"/>
      <c r="KKH122" s="853"/>
      <c r="KKI122" s="853"/>
      <c r="KKJ122" s="964"/>
      <c r="KKK122" s="845"/>
      <c r="KKL122" s="853"/>
      <c r="KKM122" s="853"/>
      <c r="KKN122" s="964"/>
      <c r="KKO122" s="845"/>
      <c r="KKP122" s="853"/>
      <c r="KKQ122" s="853"/>
      <c r="KKR122" s="964"/>
      <c r="KKS122" s="845"/>
      <c r="KKT122" s="853"/>
      <c r="KKU122" s="853"/>
      <c r="KKV122" s="964"/>
      <c r="KKW122" s="845"/>
      <c r="KKX122" s="853"/>
      <c r="KKY122" s="853"/>
      <c r="KKZ122" s="964"/>
      <c r="KLA122" s="845"/>
      <c r="KLB122" s="853"/>
      <c r="KLC122" s="853"/>
      <c r="KLD122" s="964"/>
      <c r="KLE122" s="845"/>
      <c r="KLF122" s="853"/>
      <c r="KLG122" s="853"/>
      <c r="KLH122" s="964"/>
      <c r="KLI122" s="845"/>
      <c r="KLJ122" s="853"/>
      <c r="KLK122" s="853"/>
      <c r="KLL122" s="964"/>
      <c r="KLM122" s="845"/>
      <c r="KLN122" s="853"/>
      <c r="KLO122" s="853"/>
      <c r="KLP122" s="964"/>
      <c r="KLQ122" s="845"/>
      <c r="KLR122" s="853"/>
      <c r="KLS122" s="853"/>
      <c r="KLT122" s="964"/>
      <c r="KLU122" s="845"/>
      <c r="KLV122" s="853"/>
      <c r="KLW122" s="853"/>
      <c r="KLX122" s="964"/>
      <c r="KLY122" s="845"/>
      <c r="KLZ122" s="853"/>
      <c r="KMA122" s="853"/>
      <c r="KMB122" s="964"/>
      <c r="KMC122" s="845"/>
      <c r="KMD122" s="853"/>
      <c r="KME122" s="853"/>
      <c r="KMF122" s="964"/>
      <c r="KMG122" s="845"/>
      <c r="KMH122" s="853"/>
      <c r="KMI122" s="853"/>
      <c r="KMJ122" s="964"/>
      <c r="KMK122" s="845"/>
      <c r="KML122" s="853"/>
      <c r="KMM122" s="853"/>
      <c r="KMN122" s="964"/>
      <c r="KMO122" s="845"/>
      <c r="KMP122" s="853"/>
      <c r="KMQ122" s="853"/>
      <c r="KMR122" s="964"/>
      <c r="KMS122" s="845"/>
      <c r="KMT122" s="853"/>
      <c r="KMU122" s="853"/>
      <c r="KMV122" s="964"/>
      <c r="KMW122" s="845"/>
      <c r="KMX122" s="853"/>
      <c r="KMY122" s="853"/>
      <c r="KMZ122" s="964"/>
      <c r="KNA122" s="845"/>
      <c r="KNB122" s="853"/>
      <c r="KNC122" s="853"/>
      <c r="KND122" s="964"/>
      <c r="KNE122" s="845"/>
      <c r="KNF122" s="853"/>
      <c r="KNG122" s="853"/>
      <c r="KNH122" s="964"/>
      <c r="KNI122" s="845"/>
      <c r="KNJ122" s="853"/>
      <c r="KNK122" s="853"/>
      <c r="KNL122" s="964"/>
      <c r="KNM122" s="845"/>
      <c r="KNN122" s="853"/>
      <c r="KNO122" s="853"/>
      <c r="KNP122" s="964"/>
      <c r="KNQ122" s="845"/>
      <c r="KNR122" s="853"/>
      <c r="KNS122" s="853"/>
      <c r="KNT122" s="964"/>
      <c r="KNU122" s="845"/>
      <c r="KNV122" s="853"/>
      <c r="KNW122" s="853"/>
      <c r="KNX122" s="964"/>
      <c r="KNY122" s="845"/>
      <c r="KNZ122" s="853"/>
      <c r="KOA122" s="853"/>
      <c r="KOB122" s="964"/>
      <c r="KOC122" s="845"/>
      <c r="KOD122" s="853"/>
      <c r="KOE122" s="853"/>
      <c r="KOF122" s="964"/>
      <c r="KOG122" s="845"/>
      <c r="KOH122" s="853"/>
      <c r="KOI122" s="853"/>
      <c r="KOJ122" s="964"/>
      <c r="KOK122" s="845"/>
      <c r="KOL122" s="853"/>
      <c r="KOM122" s="853"/>
      <c r="KON122" s="964"/>
      <c r="KOO122" s="845"/>
      <c r="KOP122" s="853"/>
      <c r="KOQ122" s="853"/>
      <c r="KOR122" s="964"/>
      <c r="KOS122" s="845"/>
      <c r="KOT122" s="853"/>
      <c r="KOU122" s="853"/>
      <c r="KOV122" s="964"/>
      <c r="KOW122" s="845"/>
      <c r="KOX122" s="853"/>
      <c r="KOY122" s="853"/>
      <c r="KOZ122" s="964"/>
      <c r="KPA122" s="845"/>
      <c r="KPB122" s="853"/>
      <c r="KPC122" s="853"/>
      <c r="KPD122" s="964"/>
      <c r="KPE122" s="845"/>
      <c r="KPF122" s="853"/>
      <c r="KPG122" s="853"/>
      <c r="KPH122" s="964"/>
      <c r="KPI122" s="845"/>
      <c r="KPJ122" s="853"/>
      <c r="KPK122" s="853"/>
      <c r="KPL122" s="964"/>
      <c r="KPM122" s="845"/>
      <c r="KPN122" s="853"/>
      <c r="KPO122" s="853"/>
      <c r="KPP122" s="964"/>
      <c r="KPQ122" s="845"/>
      <c r="KPR122" s="853"/>
      <c r="KPS122" s="853"/>
      <c r="KPT122" s="964"/>
      <c r="KPU122" s="845"/>
      <c r="KPV122" s="853"/>
      <c r="KPW122" s="853"/>
      <c r="KPX122" s="964"/>
      <c r="KPY122" s="845"/>
      <c r="KPZ122" s="853"/>
      <c r="KQA122" s="853"/>
      <c r="KQB122" s="964"/>
      <c r="KQC122" s="845"/>
      <c r="KQD122" s="853"/>
      <c r="KQE122" s="853"/>
      <c r="KQF122" s="964"/>
      <c r="KQG122" s="845"/>
      <c r="KQH122" s="853"/>
      <c r="KQI122" s="853"/>
      <c r="KQJ122" s="964"/>
      <c r="KQK122" s="845"/>
      <c r="KQL122" s="853"/>
      <c r="KQM122" s="853"/>
      <c r="KQN122" s="964"/>
      <c r="KQO122" s="845"/>
      <c r="KQP122" s="853"/>
      <c r="KQQ122" s="853"/>
      <c r="KQR122" s="964"/>
      <c r="KQS122" s="845"/>
      <c r="KQT122" s="853"/>
      <c r="KQU122" s="853"/>
      <c r="KQV122" s="964"/>
      <c r="KQW122" s="845"/>
      <c r="KQX122" s="853"/>
      <c r="KQY122" s="853"/>
      <c r="KQZ122" s="964"/>
      <c r="KRA122" s="845"/>
      <c r="KRB122" s="853"/>
      <c r="KRC122" s="853"/>
      <c r="KRD122" s="964"/>
      <c r="KRE122" s="845"/>
      <c r="KRF122" s="853"/>
      <c r="KRG122" s="853"/>
      <c r="KRH122" s="964"/>
      <c r="KRI122" s="845"/>
      <c r="KRJ122" s="853"/>
      <c r="KRK122" s="853"/>
      <c r="KRL122" s="964"/>
      <c r="KRM122" s="845"/>
      <c r="KRN122" s="853"/>
      <c r="KRO122" s="853"/>
      <c r="KRP122" s="964"/>
      <c r="KRQ122" s="845"/>
      <c r="KRR122" s="853"/>
      <c r="KRS122" s="853"/>
      <c r="KRT122" s="964"/>
      <c r="KRU122" s="845"/>
      <c r="KRV122" s="853"/>
      <c r="KRW122" s="853"/>
      <c r="KRX122" s="964"/>
      <c r="KRY122" s="845"/>
      <c r="KRZ122" s="853"/>
      <c r="KSA122" s="853"/>
      <c r="KSB122" s="964"/>
      <c r="KSC122" s="845"/>
      <c r="KSD122" s="853"/>
      <c r="KSE122" s="853"/>
      <c r="KSF122" s="964"/>
      <c r="KSG122" s="845"/>
      <c r="KSH122" s="853"/>
      <c r="KSI122" s="853"/>
      <c r="KSJ122" s="964"/>
      <c r="KSK122" s="845"/>
      <c r="KSL122" s="853"/>
      <c r="KSM122" s="853"/>
      <c r="KSN122" s="964"/>
      <c r="KSO122" s="845"/>
      <c r="KSP122" s="853"/>
      <c r="KSQ122" s="853"/>
      <c r="KSR122" s="964"/>
      <c r="KSS122" s="845"/>
      <c r="KST122" s="853"/>
      <c r="KSU122" s="853"/>
      <c r="KSV122" s="964"/>
      <c r="KSW122" s="845"/>
      <c r="KSX122" s="853"/>
      <c r="KSY122" s="853"/>
      <c r="KSZ122" s="964"/>
      <c r="KTA122" s="845"/>
      <c r="KTB122" s="853"/>
      <c r="KTC122" s="853"/>
      <c r="KTD122" s="964"/>
      <c r="KTE122" s="845"/>
      <c r="KTF122" s="853"/>
      <c r="KTG122" s="853"/>
      <c r="KTH122" s="964"/>
      <c r="KTI122" s="845"/>
      <c r="KTJ122" s="853"/>
      <c r="KTK122" s="853"/>
      <c r="KTL122" s="964"/>
      <c r="KTM122" s="845"/>
      <c r="KTN122" s="853"/>
      <c r="KTO122" s="853"/>
      <c r="KTP122" s="964"/>
      <c r="KTQ122" s="845"/>
      <c r="KTR122" s="853"/>
      <c r="KTS122" s="853"/>
      <c r="KTT122" s="964"/>
      <c r="KTU122" s="845"/>
      <c r="KTV122" s="853"/>
      <c r="KTW122" s="853"/>
      <c r="KTX122" s="964"/>
      <c r="KTY122" s="845"/>
      <c r="KTZ122" s="853"/>
      <c r="KUA122" s="853"/>
      <c r="KUB122" s="964"/>
      <c r="KUC122" s="845"/>
      <c r="KUD122" s="853"/>
      <c r="KUE122" s="853"/>
      <c r="KUF122" s="964"/>
      <c r="KUG122" s="845"/>
      <c r="KUH122" s="853"/>
      <c r="KUI122" s="853"/>
      <c r="KUJ122" s="964"/>
      <c r="KUK122" s="845"/>
      <c r="KUL122" s="853"/>
      <c r="KUM122" s="853"/>
      <c r="KUN122" s="964"/>
      <c r="KUO122" s="845"/>
      <c r="KUP122" s="853"/>
      <c r="KUQ122" s="853"/>
      <c r="KUR122" s="964"/>
      <c r="KUS122" s="845"/>
      <c r="KUT122" s="853"/>
      <c r="KUU122" s="853"/>
      <c r="KUV122" s="964"/>
      <c r="KUW122" s="845"/>
      <c r="KUX122" s="853"/>
      <c r="KUY122" s="853"/>
      <c r="KUZ122" s="964"/>
      <c r="KVA122" s="845"/>
      <c r="KVB122" s="853"/>
      <c r="KVC122" s="853"/>
      <c r="KVD122" s="964"/>
      <c r="KVE122" s="845"/>
      <c r="KVF122" s="853"/>
      <c r="KVG122" s="853"/>
      <c r="KVH122" s="964"/>
      <c r="KVI122" s="845"/>
      <c r="KVJ122" s="853"/>
      <c r="KVK122" s="853"/>
      <c r="KVL122" s="964"/>
      <c r="KVM122" s="845"/>
      <c r="KVN122" s="853"/>
      <c r="KVO122" s="853"/>
      <c r="KVP122" s="964"/>
      <c r="KVQ122" s="845"/>
      <c r="KVR122" s="853"/>
      <c r="KVS122" s="853"/>
      <c r="KVT122" s="964"/>
      <c r="KVU122" s="845"/>
      <c r="KVV122" s="853"/>
      <c r="KVW122" s="853"/>
      <c r="KVX122" s="964"/>
      <c r="KVY122" s="845"/>
      <c r="KVZ122" s="853"/>
      <c r="KWA122" s="853"/>
      <c r="KWB122" s="964"/>
      <c r="KWC122" s="845"/>
      <c r="KWD122" s="853"/>
      <c r="KWE122" s="853"/>
      <c r="KWF122" s="964"/>
      <c r="KWG122" s="845"/>
      <c r="KWH122" s="853"/>
      <c r="KWI122" s="853"/>
      <c r="KWJ122" s="964"/>
      <c r="KWK122" s="845"/>
      <c r="KWL122" s="853"/>
      <c r="KWM122" s="853"/>
      <c r="KWN122" s="964"/>
      <c r="KWO122" s="845"/>
      <c r="KWP122" s="853"/>
      <c r="KWQ122" s="853"/>
      <c r="KWR122" s="964"/>
      <c r="KWS122" s="845"/>
      <c r="KWT122" s="853"/>
      <c r="KWU122" s="853"/>
      <c r="KWV122" s="964"/>
      <c r="KWW122" s="845"/>
      <c r="KWX122" s="853"/>
      <c r="KWY122" s="853"/>
      <c r="KWZ122" s="964"/>
      <c r="KXA122" s="845"/>
      <c r="KXB122" s="853"/>
      <c r="KXC122" s="853"/>
      <c r="KXD122" s="964"/>
      <c r="KXE122" s="845"/>
      <c r="KXF122" s="853"/>
      <c r="KXG122" s="853"/>
      <c r="KXH122" s="964"/>
      <c r="KXI122" s="845"/>
      <c r="KXJ122" s="853"/>
      <c r="KXK122" s="853"/>
      <c r="KXL122" s="964"/>
      <c r="KXM122" s="845"/>
      <c r="KXN122" s="853"/>
      <c r="KXO122" s="853"/>
      <c r="KXP122" s="964"/>
      <c r="KXQ122" s="845"/>
      <c r="KXR122" s="853"/>
      <c r="KXS122" s="853"/>
      <c r="KXT122" s="964"/>
      <c r="KXU122" s="845"/>
      <c r="KXV122" s="853"/>
      <c r="KXW122" s="853"/>
      <c r="KXX122" s="964"/>
      <c r="KXY122" s="845"/>
      <c r="KXZ122" s="853"/>
      <c r="KYA122" s="853"/>
      <c r="KYB122" s="964"/>
      <c r="KYC122" s="845"/>
      <c r="KYD122" s="853"/>
      <c r="KYE122" s="853"/>
      <c r="KYF122" s="964"/>
      <c r="KYG122" s="845"/>
      <c r="KYH122" s="853"/>
      <c r="KYI122" s="853"/>
      <c r="KYJ122" s="964"/>
      <c r="KYK122" s="845"/>
      <c r="KYL122" s="853"/>
      <c r="KYM122" s="853"/>
      <c r="KYN122" s="964"/>
      <c r="KYO122" s="845"/>
      <c r="KYP122" s="853"/>
      <c r="KYQ122" s="853"/>
      <c r="KYR122" s="964"/>
      <c r="KYS122" s="845"/>
      <c r="KYT122" s="853"/>
      <c r="KYU122" s="853"/>
      <c r="KYV122" s="964"/>
      <c r="KYW122" s="845"/>
      <c r="KYX122" s="853"/>
      <c r="KYY122" s="853"/>
      <c r="KYZ122" s="964"/>
      <c r="KZA122" s="845"/>
      <c r="KZB122" s="853"/>
      <c r="KZC122" s="853"/>
      <c r="KZD122" s="964"/>
      <c r="KZE122" s="845"/>
      <c r="KZF122" s="853"/>
      <c r="KZG122" s="853"/>
      <c r="KZH122" s="964"/>
      <c r="KZI122" s="845"/>
      <c r="KZJ122" s="853"/>
      <c r="KZK122" s="853"/>
      <c r="KZL122" s="964"/>
      <c r="KZM122" s="845"/>
      <c r="KZN122" s="853"/>
      <c r="KZO122" s="853"/>
      <c r="KZP122" s="964"/>
      <c r="KZQ122" s="845"/>
      <c r="KZR122" s="853"/>
      <c r="KZS122" s="853"/>
      <c r="KZT122" s="964"/>
      <c r="KZU122" s="845"/>
      <c r="KZV122" s="853"/>
      <c r="KZW122" s="853"/>
      <c r="KZX122" s="964"/>
      <c r="KZY122" s="845"/>
      <c r="KZZ122" s="853"/>
      <c r="LAA122" s="853"/>
      <c r="LAB122" s="964"/>
      <c r="LAC122" s="845"/>
      <c r="LAD122" s="853"/>
      <c r="LAE122" s="853"/>
      <c r="LAF122" s="964"/>
      <c r="LAG122" s="845"/>
      <c r="LAH122" s="853"/>
      <c r="LAI122" s="853"/>
      <c r="LAJ122" s="964"/>
      <c r="LAK122" s="845"/>
      <c r="LAL122" s="853"/>
      <c r="LAM122" s="853"/>
      <c r="LAN122" s="964"/>
      <c r="LAO122" s="845"/>
      <c r="LAP122" s="853"/>
      <c r="LAQ122" s="853"/>
      <c r="LAR122" s="964"/>
      <c r="LAS122" s="845"/>
      <c r="LAT122" s="853"/>
      <c r="LAU122" s="853"/>
      <c r="LAV122" s="964"/>
      <c r="LAW122" s="845"/>
      <c r="LAX122" s="853"/>
      <c r="LAY122" s="853"/>
      <c r="LAZ122" s="964"/>
      <c r="LBA122" s="845"/>
      <c r="LBB122" s="853"/>
      <c r="LBC122" s="853"/>
      <c r="LBD122" s="964"/>
      <c r="LBE122" s="845"/>
      <c r="LBF122" s="853"/>
      <c r="LBG122" s="853"/>
      <c r="LBH122" s="964"/>
      <c r="LBI122" s="845"/>
      <c r="LBJ122" s="853"/>
      <c r="LBK122" s="853"/>
      <c r="LBL122" s="964"/>
      <c r="LBM122" s="845"/>
      <c r="LBN122" s="853"/>
      <c r="LBO122" s="853"/>
      <c r="LBP122" s="964"/>
      <c r="LBQ122" s="845"/>
      <c r="LBR122" s="853"/>
      <c r="LBS122" s="853"/>
      <c r="LBT122" s="964"/>
      <c r="LBU122" s="845"/>
      <c r="LBV122" s="853"/>
      <c r="LBW122" s="853"/>
      <c r="LBX122" s="964"/>
      <c r="LBY122" s="845"/>
      <c r="LBZ122" s="853"/>
      <c r="LCA122" s="853"/>
      <c r="LCB122" s="964"/>
      <c r="LCC122" s="845"/>
      <c r="LCD122" s="853"/>
      <c r="LCE122" s="853"/>
      <c r="LCF122" s="964"/>
      <c r="LCG122" s="845"/>
      <c r="LCH122" s="853"/>
      <c r="LCI122" s="853"/>
      <c r="LCJ122" s="964"/>
      <c r="LCK122" s="845"/>
      <c r="LCL122" s="853"/>
      <c r="LCM122" s="853"/>
      <c r="LCN122" s="964"/>
      <c r="LCO122" s="845"/>
      <c r="LCP122" s="853"/>
      <c r="LCQ122" s="853"/>
      <c r="LCR122" s="964"/>
      <c r="LCS122" s="845"/>
      <c r="LCT122" s="853"/>
      <c r="LCU122" s="853"/>
      <c r="LCV122" s="964"/>
      <c r="LCW122" s="845"/>
      <c r="LCX122" s="853"/>
      <c r="LCY122" s="853"/>
      <c r="LCZ122" s="964"/>
      <c r="LDA122" s="845"/>
      <c r="LDB122" s="853"/>
      <c r="LDC122" s="853"/>
      <c r="LDD122" s="964"/>
      <c r="LDE122" s="845"/>
      <c r="LDF122" s="853"/>
      <c r="LDG122" s="853"/>
      <c r="LDH122" s="964"/>
      <c r="LDI122" s="845"/>
      <c r="LDJ122" s="853"/>
      <c r="LDK122" s="853"/>
      <c r="LDL122" s="964"/>
      <c r="LDM122" s="845"/>
      <c r="LDN122" s="853"/>
      <c r="LDO122" s="853"/>
      <c r="LDP122" s="964"/>
      <c r="LDQ122" s="845"/>
      <c r="LDR122" s="853"/>
      <c r="LDS122" s="853"/>
      <c r="LDT122" s="964"/>
      <c r="LDU122" s="845"/>
      <c r="LDV122" s="853"/>
      <c r="LDW122" s="853"/>
      <c r="LDX122" s="964"/>
      <c r="LDY122" s="845"/>
      <c r="LDZ122" s="853"/>
      <c r="LEA122" s="853"/>
      <c r="LEB122" s="964"/>
      <c r="LEC122" s="845"/>
      <c r="LED122" s="853"/>
      <c r="LEE122" s="853"/>
      <c r="LEF122" s="964"/>
      <c r="LEG122" s="845"/>
      <c r="LEH122" s="853"/>
      <c r="LEI122" s="853"/>
      <c r="LEJ122" s="964"/>
      <c r="LEK122" s="845"/>
      <c r="LEL122" s="853"/>
      <c r="LEM122" s="853"/>
      <c r="LEN122" s="964"/>
      <c r="LEO122" s="845"/>
      <c r="LEP122" s="853"/>
      <c r="LEQ122" s="853"/>
      <c r="LER122" s="964"/>
      <c r="LES122" s="845"/>
      <c r="LET122" s="853"/>
      <c r="LEU122" s="853"/>
      <c r="LEV122" s="964"/>
      <c r="LEW122" s="845"/>
      <c r="LEX122" s="853"/>
      <c r="LEY122" s="853"/>
      <c r="LEZ122" s="964"/>
      <c r="LFA122" s="845"/>
      <c r="LFB122" s="853"/>
      <c r="LFC122" s="853"/>
      <c r="LFD122" s="964"/>
      <c r="LFE122" s="845"/>
      <c r="LFF122" s="853"/>
      <c r="LFG122" s="853"/>
      <c r="LFH122" s="964"/>
      <c r="LFI122" s="845"/>
      <c r="LFJ122" s="853"/>
      <c r="LFK122" s="853"/>
      <c r="LFL122" s="964"/>
      <c r="LFM122" s="845"/>
      <c r="LFN122" s="853"/>
      <c r="LFO122" s="853"/>
      <c r="LFP122" s="964"/>
      <c r="LFQ122" s="845"/>
      <c r="LFR122" s="853"/>
      <c r="LFS122" s="853"/>
      <c r="LFT122" s="964"/>
      <c r="LFU122" s="845"/>
      <c r="LFV122" s="853"/>
      <c r="LFW122" s="853"/>
      <c r="LFX122" s="964"/>
      <c r="LFY122" s="845"/>
      <c r="LFZ122" s="853"/>
      <c r="LGA122" s="853"/>
      <c r="LGB122" s="964"/>
      <c r="LGC122" s="845"/>
      <c r="LGD122" s="853"/>
      <c r="LGE122" s="853"/>
      <c r="LGF122" s="964"/>
      <c r="LGG122" s="845"/>
      <c r="LGH122" s="853"/>
      <c r="LGI122" s="853"/>
      <c r="LGJ122" s="964"/>
      <c r="LGK122" s="845"/>
      <c r="LGL122" s="853"/>
      <c r="LGM122" s="853"/>
      <c r="LGN122" s="964"/>
      <c r="LGO122" s="845"/>
      <c r="LGP122" s="853"/>
      <c r="LGQ122" s="853"/>
      <c r="LGR122" s="964"/>
      <c r="LGS122" s="845"/>
      <c r="LGT122" s="853"/>
      <c r="LGU122" s="853"/>
      <c r="LGV122" s="964"/>
      <c r="LGW122" s="845"/>
      <c r="LGX122" s="853"/>
      <c r="LGY122" s="853"/>
      <c r="LGZ122" s="964"/>
      <c r="LHA122" s="845"/>
      <c r="LHB122" s="853"/>
      <c r="LHC122" s="853"/>
      <c r="LHD122" s="964"/>
      <c r="LHE122" s="845"/>
      <c r="LHF122" s="853"/>
      <c r="LHG122" s="853"/>
      <c r="LHH122" s="964"/>
      <c r="LHI122" s="845"/>
      <c r="LHJ122" s="853"/>
      <c r="LHK122" s="853"/>
      <c r="LHL122" s="964"/>
      <c r="LHM122" s="845"/>
      <c r="LHN122" s="853"/>
      <c r="LHO122" s="853"/>
      <c r="LHP122" s="964"/>
      <c r="LHQ122" s="845"/>
      <c r="LHR122" s="853"/>
      <c r="LHS122" s="853"/>
      <c r="LHT122" s="964"/>
      <c r="LHU122" s="845"/>
      <c r="LHV122" s="853"/>
      <c r="LHW122" s="853"/>
      <c r="LHX122" s="964"/>
      <c r="LHY122" s="845"/>
      <c r="LHZ122" s="853"/>
      <c r="LIA122" s="853"/>
      <c r="LIB122" s="964"/>
      <c r="LIC122" s="845"/>
      <c r="LID122" s="853"/>
      <c r="LIE122" s="853"/>
      <c r="LIF122" s="964"/>
      <c r="LIG122" s="845"/>
      <c r="LIH122" s="853"/>
      <c r="LII122" s="853"/>
      <c r="LIJ122" s="964"/>
      <c r="LIK122" s="845"/>
      <c r="LIL122" s="853"/>
      <c r="LIM122" s="853"/>
      <c r="LIN122" s="964"/>
      <c r="LIO122" s="845"/>
      <c r="LIP122" s="853"/>
      <c r="LIQ122" s="853"/>
      <c r="LIR122" s="964"/>
      <c r="LIS122" s="845"/>
      <c r="LIT122" s="853"/>
      <c r="LIU122" s="853"/>
      <c r="LIV122" s="964"/>
      <c r="LIW122" s="845"/>
      <c r="LIX122" s="853"/>
      <c r="LIY122" s="853"/>
      <c r="LIZ122" s="964"/>
      <c r="LJA122" s="845"/>
      <c r="LJB122" s="853"/>
      <c r="LJC122" s="853"/>
      <c r="LJD122" s="964"/>
      <c r="LJE122" s="845"/>
      <c r="LJF122" s="853"/>
      <c r="LJG122" s="853"/>
      <c r="LJH122" s="964"/>
      <c r="LJI122" s="845"/>
      <c r="LJJ122" s="853"/>
      <c r="LJK122" s="853"/>
      <c r="LJL122" s="964"/>
      <c r="LJM122" s="845"/>
      <c r="LJN122" s="853"/>
      <c r="LJO122" s="853"/>
      <c r="LJP122" s="964"/>
      <c r="LJQ122" s="845"/>
      <c r="LJR122" s="853"/>
      <c r="LJS122" s="853"/>
      <c r="LJT122" s="964"/>
      <c r="LJU122" s="845"/>
      <c r="LJV122" s="853"/>
      <c r="LJW122" s="853"/>
      <c r="LJX122" s="964"/>
      <c r="LJY122" s="845"/>
      <c r="LJZ122" s="853"/>
      <c r="LKA122" s="853"/>
      <c r="LKB122" s="964"/>
      <c r="LKC122" s="845"/>
      <c r="LKD122" s="853"/>
      <c r="LKE122" s="853"/>
      <c r="LKF122" s="964"/>
      <c r="LKG122" s="845"/>
      <c r="LKH122" s="853"/>
      <c r="LKI122" s="853"/>
      <c r="LKJ122" s="964"/>
      <c r="LKK122" s="845"/>
      <c r="LKL122" s="853"/>
      <c r="LKM122" s="853"/>
      <c r="LKN122" s="964"/>
      <c r="LKO122" s="845"/>
      <c r="LKP122" s="853"/>
      <c r="LKQ122" s="853"/>
      <c r="LKR122" s="964"/>
      <c r="LKS122" s="845"/>
      <c r="LKT122" s="853"/>
      <c r="LKU122" s="853"/>
      <c r="LKV122" s="964"/>
      <c r="LKW122" s="845"/>
      <c r="LKX122" s="853"/>
      <c r="LKY122" s="853"/>
      <c r="LKZ122" s="964"/>
      <c r="LLA122" s="845"/>
      <c r="LLB122" s="853"/>
      <c r="LLC122" s="853"/>
      <c r="LLD122" s="964"/>
      <c r="LLE122" s="845"/>
      <c r="LLF122" s="853"/>
      <c r="LLG122" s="853"/>
      <c r="LLH122" s="964"/>
      <c r="LLI122" s="845"/>
      <c r="LLJ122" s="853"/>
      <c r="LLK122" s="853"/>
      <c r="LLL122" s="964"/>
      <c r="LLM122" s="845"/>
      <c r="LLN122" s="853"/>
      <c r="LLO122" s="853"/>
      <c r="LLP122" s="964"/>
      <c r="LLQ122" s="845"/>
      <c r="LLR122" s="853"/>
      <c r="LLS122" s="853"/>
      <c r="LLT122" s="964"/>
      <c r="LLU122" s="845"/>
      <c r="LLV122" s="853"/>
      <c r="LLW122" s="853"/>
      <c r="LLX122" s="964"/>
      <c r="LLY122" s="845"/>
      <c r="LLZ122" s="853"/>
      <c r="LMA122" s="853"/>
      <c r="LMB122" s="964"/>
      <c r="LMC122" s="845"/>
      <c r="LMD122" s="853"/>
      <c r="LME122" s="853"/>
      <c r="LMF122" s="964"/>
      <c r="LMG122" s="845"/>
      <c r="LMH122" s="853"/>
      <c r="LMI122" s="853"/>
      <c r="LMJ122" s="964"/>
      <c r="LMK122" s="845"/>
      <c r="LML122" s="853"/>
      <c r="LMM122" s="853"/>
      <c r="LMN122" s="964"/>
      <c r="LMO122" s="845"/>
      <c r="LMP122" s="853"/>
      <c r="LMQ122" s="853"/>
      <c r="LMR122" s="964"/>
      <c r="LMS122" s="845"/>
      <c r="LMT122" s="853"/>
      <c r="LMU122" s="853"/>
      <c r="LMV122" s="964"/>
      <c r="LMW122" s="845"/>
      <c r="LMX122" s="853"/>
      <c r="LMY122" s="853"/>
      <c r="LMZ122" s="964"/>
      <c r="LNA122" s="845"/>
      <c r="LNB122" s="853"/>
      <c r="LNC122" s="853"/>
      <c r="LND122" s="964"/>
      <c r="LNE122" s="845"/>
      <c r="LNF122" s="853"/>
      <c r="LNG122" s="853"/>
      <c r="LNH122" s="964"/>
      <c r="LNI122" s="845"/>
      <c r="LNJ122" s="853"/>
      <c r="LNK122" s="853"/>
      <c r="LNL122" s="964"/>
      <c r="LNM122" s="845"/>
      <c r="LNN122" s="853"/>
      <c r="LNO122" s="853"/>
      <c r="LNP122" s="964"/>
      <c r="LNQ122" s="845"/>
      <c r="LNR122" s="853"/>
      <c r="LNS122" s="853"/>
      <c r="LNT122" s="964"/>
      <c r="LNU122" s="845"/>
      <c r="LNV122" s="853"/>
      <c r="LNW122" s="853"/>
      <c r="LNX122" s="964"/>
      <c r="LNY122" s="845"/>
      <c r="LNZ122" s="853"/>
      <c r="LOA122" s="853"/>
      <c r="LOB122" s="964"/>
      <c r="LOC122" s="845"/>
      <c r="LOD122" s="853"/>
      <c r="LOE122" s="853"/>
      <c r="LOF122" s="964"/>
      <c r="LOG122" s="845"/>
      <c r="LOH122" s="853"/>
      <c r="LOI122" s="853"/>
      <c r="LOJ122" s="964"/>
      <c r="LOK122" s="845"/>
      <c r="LOL122" s="853"/>
      <c r="LOM122" s="853"/>
      <c r="LON122" s="964"/>
      <c r="LOO122" s="845"/>
      <c r="LOP122" s="853"/>
      <c r="LOQ122" s="853"/>
      <c r="LOR122" s="964"/>
      <c r="LOS122" s="845"/>
      <c r="LOT122" s="853"/>
      <c r="LOU122" s="853"/>
      <c r="LOV122" s="964"/>
      <c r="LOW122" s="845"/>
      <c r="LOX122" s="853"/>
      <c r="LOY122" s="853"/>
      <c r="LOZ122" s="964"/>
      <c r="LPA122" s="845"/>
      <c r="LPB122" s="853"/>
      <c r="LPC122" s="853"/>
      <c r="LPD122" s="964"/>
      <c r="LPE122" s="845"/>
      <c r="LPF122" s="853"/>
      <c r="LPG122" s="853"/>
      <c r="LPH122" s="964"/>
      <c r="LPI122" s="845"/>
      <c r="LPJ122" s="853"/>
      <c r="LPK122" s="853"/>
      <c r="LPL122" s="964"/>
      <c r="LPM122" s="845"/>
      <c r="LPN122" s="853"/>
      <c r="LPO122" s="853"/>
      <c r="LPP122" s="964"/>
      <c r="LPQ122" s="845"/>
      <c r="LPR122" s="853"/>
      <c r="LPS122" s="853"/>
      <c r="LPT122" s="964"/>
      <c r="LPU122" s="845"/>
      <c r="LPV122" s="853"/>
      <c r="LPW122" s="853"/>
      <c r="LPX122" s="964"/>
      <c r="LPY122" s="845"/>
      <c r="LPZ122" s="853"/>
      <c r="LQA122" s="853"/>
      <c r="LQB122" s="964"/>
      <c r="LQC122" s="845"/>
      <c r="LQD122" s="853"/>
      <c r="LQE122" s="853"/>
      <c r="LQF122" s="964"/>
      <c r="LQG122" s="845"/>
      <c r="LQH122" s="853"/>
      <c r="LQI122" s="853"/>
      <c r="LQJ122" s="964"/>
      <c r="LQK122" s="845"/>
      <c r="LQL122" s="853"/>
      <c r="LQM122" s="853"/>
      <c r="LQN122" s="964"/>
      <c r="LQO122" s="845"/>
      <c r="LQP122" s="853"/>
      <c r="LQQ122" s="853"/>
      <c r="LQR122" s="964"/>
      <c r="LQS122" s="845"/>
      <c r="LQT122" s="853"/>
      <c r="LQU122" s="853"/>
      <c r="LQV122" s="964"/>
      <c r="LQW122" s="845"/>
      <c r="LQX122" s="853"/>
      <c r="LQY122" s="853"/>
      <c r="LQZ122" s="964"/>
      <c r="LRA122" s="845"/>
      <c r="LRB122" s="853"/>
      <c r="LRC122" s="853"/>
      <c r="LRD122" s="964"/>
      <c r="LRE122" s="845"/>
      <c r="LRF122" s="853"/>
      <c r="LRG122" s="853"/>
      <c r="LRH122" s="964"/>
      <c r="LRI122" s="845"/>
      <c r="LRJ122" s="853"/>
      <c r="LRK122" s="853"/>
      <c r="LRL122" s="964"/>
      <c r="LRM122" s="845"/>
      <c r="LRN122" s="853"/>
      <c r="LRO122" s="853"/>
      <c r="LRP122" s="964"/>
      <c r="LRQ122" s="845"/>
      <c r="LRR122" s="853"/>
      <c r="LRS122" s="853"/>
      <c r="LRT122" s="964"/>
      <c r="LRU122" s="845"/>
      <c r="LRV122" s="853"/>
      <c r="LRW122" s="853"/>
      <c r="LRX122" s="964"/>
      <c r="LRY122" s="845"/>
      <c r="LRZ122" s="853"/>
      <c r="LSA122" s="853"/>
      <c r="LSB122" s="964"/>
      <c r="LSC122" s="845"/>
      <c r="LSD122" s="853"/>
      <c r="LSE122" s="853"/>
      <c r="LSF122" s="964"/>
      <c r="LSG122" s="845"/>
      <c r="LSH122" s="853"/>
      <c r="LSI122" s="853"/>
      <c r="LSJ122" s="964"/>
      <c r="LSK122" s="845"/>
      <c r="LSL122" s="853"/>
      <c r="LSM122" s="853"/>
      <c r="LSN122" s="964"/>
      <c r="LSO122" s="845"/>
      <c r="LSP122" s="853"/>
      <c r="LSQ122" s="853"/>
      <c r="LSR122" s="964"/>
      <c r="LSS122" s="845"/>
      <c r="LST122" s="853"/>
      <c r="LSU122" s="853"/>
      <c r="LSV122" s="964"/>
      <c r="LSW122" s="845"/>
      <c r="LSX122" s="853"/>
      <c r="LSY122" s="853"/>
      <c r="LSZ122" s="964"/>
      <c r="LTA122" s="845"/>
      <c r="LTB122" s="853"/>
      <c r="LTC122" s="853"/>
      <c r="LTD122" s="964"/>
      <c r="LTE122" s="845"/>
      <c r="LTF122" s="853"/>
      <c r="LTG122" s="853"/>
      <c r="LTH122" s="964"/>
      <c r="LTI122" s="845"/>
      <c r="LTJ122" s="853"/>
      <c r="LTK122" s="853"/>
      <c r="LTL122" s="964"/>
      <c r="LTM122" s="845"/>
      <c r="LTN122" s="853"/>
      <c r="LTO122" s="853"/>
      <c r="LTP122" s="964"/>
      <c r="LTQ122" s="845"/>
      <c r="LTR122" s="853"/>
      <c r="LTS122" s="853"/>
      <c r="LTT122" s="964"/>
      <c r="LTU122" s="845"/>
      <c r="LTV122" s="853"/>
      <c r="LTW122" s="853"/>
      <c r="LTX122" s="964"/>
      <c r="LTY122" s="845"/>
      <c r="LTZ122" s="853"/>
      <c r="LUA122" s="853"/>
      <c r="LUB122" s="964"/>
      <c r="LUC122" s="845"/>
      <c r="LUD122" s="853"/>
      <c r="LUE122" s="853"/>
      <c r="LUF122" s="964"/>
      <c r="LUG122" s="845"/>
      <c r="LUH122" s="853"/>
      <c r="LUI122" s="853"/>
      <c r="LUJ122" s="964"/>
      <c r="LUK122" s="845"/>
      <c r="LUL122" s="853"/>
      <c r="LUM122" s="853"/>
      <c r="LUN122" s="964"/>
      <c r="LUO122" s="845"/>
      <c r="LUP122" s="853"/>
      <c r="LUQ122" s="853"/>
      <c r="LUR122" s="964"/>
      <c r="LUS122" s="845"/>
      <c r="LUT122" s="853"/>
      <c r="LUU122" s="853"/>
      <c r="LUV122" s="964"/>
      <c r="LUW122" s="845"/>
      <c r="LUX122" s="853"/>
      <c r="LUY122" s="853"/>
      <c r="LUZ122" s="964"/>
      <c r="LVA122" s="845"/>
      <c r="LVB122" s="853"/>
      <c r="LVC122" s="853"/>
      <c r="LVD122" s="964"/>
      <c r="LVE122" s="845"/>
      <c r="LVF122" s="853"/>
      <c r="LVG122" s="853"/>
      <c r="LVH122" s="964"/>
      <c r="LVI122" s="845"/>
      <c r="LVJ122" s="853"/>
      <c r="LVK122" s="853"/>
      <c r="LVL122" s="964"/>
      <c r="LVM122" s="845"/>
      <c r="LVN122" s="853"/>
      <c r="LVO122" s="853"/>
      <c r="LVP122" s="964"/>
      <c r="LVQ122" s="845"/>
      <c r="LVR122" s="853"/>
      <c r="LVS122" s="853"/>
      <c r="LVT122" s="964"/>
      <c r="LVU122" s="845"/>
      <c r="LVV122" s="853"/>
      <c r="LVW122" s="853"/>
      <c r="LVX122" s="964"/>
      <c r="LVY122" s="845"/>
      <c r="LVZ122" s="853"/>
      <c r="LWA122" s="853"/>
      <c r="LWB122" s="964"/>
      <c r="LWC122" s="845"/>
      <c r="LWD122" s="853"/>
      <c r="LWE122" s="853"/>
      <c r="LWF122" s="964"/>
      <c r="LWG122" s="845"/>
      <c r="LWH122" s="853"/>
      <c r="LWI122" s="853"/>
      <c r="LWJ122" s="964"/>
      <c r="LWK122" s="845"/>
      <c r="LWL122" s="853"/>
      <c r="LWM122" s="853"/>
      <c r="LWN122" s="964"/>
      <c r="LWO122" s="845"/>
      <c r="LWP122" s="853"/>
      <c r="LWQ122" s="853"/>
      <c r="LWR122" s="964"/>
      <c r="LWS122" s="845"/>
      <c r="LWT122" s="853"/>
      <c r="LWU122" s="853"/>
      <c r="LWV122" s="964"/>
      <c r="LWW122" s="845"/>
      <c r="LWX122" s="853"/>
      <c r="LWY122" s="853"/>
      <c r="LWZ122" s="964"/>
      <c r="LXA122" s="845"/>
      <c r="LXB122" s="853"/>
      <c r="LXC122" s="853"/>
      <c r="LXD122" s="964"/>
      <c r="LXE122" s="845"/>
      <c r="LXF122" s="853"/>
      <c r="LXG122" s="853"/>
      <c r="LXH122" s="964"/>
      <c r="LXI122" s="845"/>
      <c r="LXJ122" s="853"/>
      <c r="LXK122" s="853"/>
      <c r="LXL122" s="964"/>
      <c r="LXM122" s="845"/>
      <c r="LXN122" s="853"/>
      <c r="LXO122" s="853"/>
      <c r="LXP122" s="964"/>
      <c r="LXQ122" s="845"/>
      <c r="LXR122" s="853"/>
      <c r="LXS122" s="853"/>
      <c r="LXT122" s="964"/>
      <c r="LXU122" s="845"/>
      <c r="LXV122" s="853"/>
      <c r="LXW122" s="853"/>
      <c r="LXX122" s="964"/>
      <c r="LXY122" s="845"/>
      <c r="LXZ122" s="853"/>
      <c r="LYA122" s="853"/>
      <c r="LYB122" s="964"/>
      <c r="LYC122" s="845"/>
      <c r="LYD122" s="853"/>
      <c r="LYE122" s="853"/>
      <c r="LYF122" s="964"/>
      <c r="LYG122" s="845"/>
      <c r="LYH122" s="853"/>
      <c r="LYI122" s="853"/>
      <c r="LYJ122" s="964"/>
      <c r="LYK122" s="845"/>
      <c r="LYL122" s="853"/>
      <c r="LYM122" s="853"/>
      <c r="LYN122" s="964"/>
      <c r="LYO122" s="845"/>
      <c r="LYP122" s="853"/>
      <c r="LYQ122" s="853"/>
      <c r="LYR122" s="964"/>
      <c r="LYS122" s="845"/>
      <c r="LYT122" s="853"/>
      <c r="LYU122" s="853"/>
      <c r="LYV122" s="964"/>
      <c r="LYW122" s="845"/>
      <c r="LYX122" s="853"/>
      <c r="LYY122" s="853"/>
      <c r="LYZ122" s="964"/>
      <c r="LZA122" s="845"/>
      <c r="LZB122" s="853"/>
      <c r="LZC122" s="853"/>
      <c r="LZD122" s="964"/>
      <c r="LZE122" s="845"/>
      <c r="LZF122" s="853"/>
      <c r="LZG122" s="853"/>
      <c r="LZH122" s="964"/>
      <c r="LZI122" s="845"/>
      <c r="LZJ122" s="853"/>
      <c r="LZK122" s="853"/>
      <c r="LZL122" s="964"/>
      <c r="LZM122" s="845"/>
      <c r="LZN122" s="853"/>
      <c r="LZO122" s="853"/>
      <c r="LZP122" s="964"/>
      <c r="LZQ122" s="845"/>
      <c r="LZR122" s="853"/>
      <c r="LZS122" s="853"/>
      <c r="LZT122" s="964"/>
      <c r="LZU122" s="845"/>
      <c r="LZV122" s="853"/>
      <c r="LZW122" s="853"/>
      <c r="LZX122" s="964"/>
      <c r="LZY122" s="845"/>
      <c r="LZZ122" s="853"/>
      <c r="MAA122" s="853"/>
      <c r="MAB122" s="964"/>
      <c r="MAC122" s="845"/>
      <c r="MAD122" s="853"/>
      <c r="MAE122" s="853"/>
      <c r="MAF122" s="964"/>
      <c r="MAG122" s="845"/>
      <c r="MAH122" s="853"/>
      <c r="MAI122" s="853"/>
      <c r="MAJ122" s="964"/>
      <c r="MAK122" s="845"/>
      <c r="MAL122" s="853"/>
      <c r="MAM122" s="853"/>
      <c r="MAN122" s="964"/>
      <c r="MAO122" s="845"/>
      <c r="MAP122" s="853"/>
      <c r="MAQ122" s="853"/>
      <c r="MAR122" s="964"/>
      <c r="MAS122" s="845"/>
      <c r="MAT122" s="853"/>
      <c r="MAU122" s="853"/>
      <c r="MAV122" s="964"/>
      <c r="MAW122" s="845"/>
      <c r="MAX122" s="853"/>
      <c r="MAY122" s="853"/>
      <c r="MAZ122" s="964"/>
      <c r="MBA122" s="845"/>
      <c r="MBB122" s="853"/>
      <c r="MBC122" s="853"/>
      <c r="MBD122" s="964"/>
      <c r="MBE122" s="845"/>
      <c r="MBF122" s="853"/>
      <c r="MBG122" s="853"/>
      <c r="MBH122" s="964"/>
      <c r="MBI122" s="845"/>
      <c r="MBJ122" s="853"/>
      <c r="MBK122" s="853"/>
      <c r="MBL122" s="964"/>
      <c r="MBM122" s="845"/>
      <c r="MBN122" s="853"/>
      <c r="MBO122" s="853"/>
      <c r="MBP122" s="964"/>
      <c r="MBQ122" s="845"/>
      <c r="MBR122" s="853"/>
      <c r="MBS122" s="853"/>
      <c r="MBT122" s="964"/>
      <c r="MBU122" s="845"/>
      <c r="MBV122" s="853"/>
      <c r="MBW122" s="853"/>
      <c r="MBX122" s="964"/>
      <c r="MBY122" s="845"/>
      <c r="MBZ122" s="853"/>
      <c r="MCA122" s="853"/>
      <c r="MCB122" s="964"/>
      <c r="MCC122" s="845"/>
      <c r="MCD122" s="853"/>
      <c r="MCE122" s="853"/>
      <c r="MCF122" s="964"/>
      <c r="MCG122" s="845"/>
      <c r="MCH122" s="853"/>
      <c r="MCI122" s="853"/>
      <c r="MCJ122" s="964"/>
      <c r="MCK122" s="845"/>
      <c r="MCL122" s="853"/>
      <c r="MCM122" s="853"/>
      <c r="MCN122" s="964"/>
      <c r="MCO122" s="845"/>
      <c r="MCP122" s="853"/>
      <c r="MCQ122" s="853"/>
      <c r="MCR122" s="964"/>
      <c r="MCS122" s="845"/>
      <c r="MCT122" s="853"/>
      <c r="MCU122" s="853"/>
      <c r="MCV122" s="964"/>
      <c r="MCW122" s="845"/>
      <c r="MCX122" s="853"/>
      <c r="MCY122" s="853"/>
      <c r="MCZ122" s="964"/>
      <c r="MDA122" s="845"/>
      <c r="MDB122" s="853"/>
      <c r="MDC122" s="853"/>
      <c r="MDD122" s="964"/>
      <c r="MDE122" s="845"/>
      <c r="MDF122" s="853"/>
      <c r="MDG122" s="853"/>
      <c r="MDH122" s="964"/>
      <c r="MDI122" s="845"/>
      <c r="MDJ122" s="853"/>
      <c r="MDK122" s="853"/>
      <c r="MDL122" s="964"/>
      <c r="MDM122" s="845"/>
      <c r="MDN122" s="853"/>
      <c r="MDO122" s="853"/>
      <c r="MDP122" s="964"/>
      <c r="MDQ122" s="845"/>
      <c r="MDR122" s="853"/>
      <c r="MDS122" s="853"/>
      <c r="MDT122" s="964"/>
      <c r="MDU122" s="845"/>
      <c r="MDV122" s="853"/>
      <c r="MDW122" s="853"/>
      <c r="MDX122" s="964"/>
      <c r="MDY122" s="845"/>
      <c r="MDZ122" s="853"/>
      <c r="MEA122" s="853"/>
      <c r="MEB122" s="964"/>
      <c r="MEC122" s="845"/>
      <c r="MED122" s="853"/>
      <c r="MEE122" s="853"/>
      <c r="MEF122" s="964"/>
      <c r="MEG122" s="845"/>
      <c r="MEH122" s="853"/>
      <c r="MEI122" s="853"/>
      <c r="MEJ122" s="964"/>
      <c r="MEK122" s="845"/>
      <c r="MEL122" s="853"/>
      <c r="MEM122" s="853"/>
      <c r="MEN122" s="964"/>
      <c r="MEO122" s="845"/>
      <c r="MEP122" s="853"/>
      <c r="MEQ122" s="853"/>
      <c r="MER122" s="964"/>
      <c r="MES122" s="845"/>
      <c r="MET122" s="853"/>
      <c r="MEU122" s="853"/>
      <c r="MEV122" s="964"/>
      <c r="MEW122" s="845"/>
      <c r="MEX122" s="853"/>
      <c r="MEY122" s="853"/>
      <c r="MEZ122" s="964"/>
      <c r="MFA122" s="845"/>
      <c r="MFB122" s="853"/>
      <c r="MFC122" s="853"/>
      <c r="MFD122" s="964"/>
      <c r="MFE122" s="845"/>
      <c r="MFF122" s="853"/>
      <c r="MFG122" s="853"/>
      <c r="MFH122" s="964"/>
      <c r="MFI122" s="845"/>
      <c r="MFJ122" s="853"/>
      <c r="MFK122" s="853"/>
      <c r="MFL122" s="964"/>
      <c r="MFM122" s="845"/>
      <c r="MFN122" s="853"/>
      <c r="MFO122" s="853"/>
      <c r="MFP122" s="964"/>
      <c r="MFQ122" s="845"/>
      <c r="MFR122" s="853"/>
      <c r="MFS122" s="853"/>
      <c r="MFT122" s="964"/>
      <c r="MFU122" s="845"/>
      <c r="MFV122" s="853"/>
      <c r="MFW122" s="853"/>
      <c r="MFX122" s="964"/>
      <c r="MFY122" s="845"/>
      <c r="MFZ122" s="853"/>
      <c r="MGA122" s="853"/>
      <c r="MGB122" s="964"/>
      <c r="MGC122" s="845"/>
      <c r="MGD122" s="853"/>
      <c r="MGE122" s="853"/>
      <c r="MGF122" s="964"/>
      <c r="MGG122" s="845"/>
      <c r="MGH122" s="853"/>
      <c r="MGI122" s="853"/>
      <c r="MGJ122" s="964"/>
      <c r="MGK122" s="845"/>
      <c r="MGL122" s="853"/>
      <c r="MGM122" s="853"/>
      <c r="MGN122" s="964"/>
      <c r="MGO122" s="845"/>
      <c r="MGP122" s="853"/>
      <c r="MGQ122" s="853"/>
      <c r="MGR122" s="964"/>
      <c r="MGS122" s="845"/>
      <c r="MGT122" s="853"/>
      <c r="MGU122" s="853"/>
      <c r="MGV122" s="964"/>
      <c r="MGW122" s="845"/>
      <c r="MGX122" s="853"/>
      <c r="MGY122" s="853"/>
      <c r="MGZ122" s="964"/>
      <c r="MHA122" s="845"/>
      <c r="MHB122" s="853"/>
      <c r="MHC122" s="853"/>
      <c r="MHD122" s="964"/>
      <c r="MHE122" s="845"/>
      <c r="MHF122" s="853"/>
      <c r="MHG122" s="853"/>
      <c r="MHH122" s="964"/>
      <c r="MHI122" s="845"/>
      <c r="MHJ122" s="853"/>
      <c r="MHK122" s="853"/>
      <c r="MHL122" s="964"/>
      <c r="MHM122" s="845"/>
      <c r="MHN122" s="853"/>
      <c r="MHO122" s="853"/>
      <c r="MHP122" s="964"/>
      <c r="MHQ122" s="845"/>
      <c r="MHR122" s="853"/>
      <c r="MHS122" s="853"/>
      <c r="MHT122" s="964"/>
      <c r="MHU122" s="845"/>
      <c r="MHV122" s="853"/>
      <c r="MHW122" s="853"/>
      <c r="MHX122" s="964"/>
      <c r="MHY122" s="845"/>
      <c r="MHZ122" s="853"/>
      <c r="MIA122" s="853"/>
      <c r="MIB122" s="964"/>
      <c r="MIC122" s="845"/>
      <c r="MID122" s="853"/>
      <c r="MIE122" s="853"/>
      <c r="MIF122" s="964"/>
      <c r="MIG122" s="845"/>
      <c r="MIH122" s="853"/>
      <c r="MII122" s="853"/>
      <c r="MIJ122" s="964"/>
      <c r="MIK122" s="845"/>
      <c r="MIL122" s="853"/>
      <c r="MIM122" s="853"/>
      <c r="MIN122" s="964"/>
      <c r="MIO122" s="845"/>
      <c r="MIP122" s="853"/>
      <c r="MIQ122" s="853"/>
      <c r="MIR122" s="964"/>
      <c r="MIS122" s="845"/>
      <c r="MIT122" s="853"/>
      <c r="MIU122" s="853"/>
      <c r="MIV122" s="964"/>
      <c r="MIW122" s="845"/>
      <c r="MIX122" s="853"/>
      <c r="MIY122" s="853"/>
      <c r="MIZ122" s="964"/>
      <c r="MJA122" s="845"/>
      <c r="MJB122" s="853"/>
      <c r="MJC122" s="853"/>
      <c r="MJD122" s="964"/>
      <c r="MJE122" s="845"/>
      <c r="MJF122" s="853"/>
      <c r="MJG122" s="853"/>
      <c r="MJH122" s="964"/>
      <c r="MJI122" s="845"/>
      <c r="MJJ122" s="853"/>
      <c r="MJK122" s="853"/>
      <c r="MJL122" s="964"/>
      <c r="MJM122" s="845"/>
      <c r="MJN122" s="853"/>
      <c r="MJO122" s="853"/>
      <c r="MJP122" s="964"/>
      <c r="MJQ122" s="845"/>
      <c r="MJR122" s="853"/>
      <c r="MJS122" s="853"/>
      <c r="MJT122" s="964"/>
      <c r="MJU122" s="845"/>
      <c r="MJV122" s="853"/>
      <c r="MJW122" s="853"/>
      <c r="MJX122" s="964"/>
      <c r="MJY122" s="845"/>
      <c r="MJZ122" s="853"/>
      <c r="MKA122" s="853"/>
      <c r="MKB122" s="964"/>
      <c r="MKC122" s="845"/>
      <c r="MKD122" s="853"/>
      <c r="MKE122" s="853"/>
      <c r="MKF122" s="964"/>
      <c r="MKG122" s="845"/>
      <c r="MKH122" s="853"/>
      <c r="MKI122" s="853"/>
      <c r="MKJ122" s="964"/>
      <c r="MKK122" s="845"/>
      <c r="MKL122" s="853"/>
      <c r="MKM122" s="853"/>
      <c r="MKN122" s="964"/>
      <c r="MKO122" s="845"/>
      <c r="MKP122" s="853"/>
      <c r="MKQ122" s="853"/>
      <c r="MKR122" s="964"/>
      <c r="MKS122" s="845"/>
      <c r="MKT122" s="853"/>
      <c r="MKU122" s="853"/>
      <c r="MKV122" s="964"/>
      <c r="MKW122" s="845"/>
      <c r="MKX122" s="853"/>
      <c r="MKY122" s="853"/>
      <c r="MKZ122" s="964"/>
      <c r="MLA122" s="845"/>
      <c r="MLB122" s="853"/>
      <c r="MLC122" s="853"/>
      <c r="MLD122" s="964"/>
      <c r="MLE122" s="845"/>
      <c r="MLF122" s="853"/>
      <c r="MLG122" s="853"/>
      <c r="MLH122" s="964"/>
      <c r="MLI122" s="845"/>
      <c r="MLJ122" s="853"/>
      <c r="MLK122" s="853"/>
      <c r="MLL122" s="964"/>
      <c r="MLM122" s="845"/>
      <c r="MLN122" s="853"/>
      <c r="MLO122" s="853"/>
      <c r="MLP122" s="964"/>
      <c r="MLQ122" s="845"/>
      <c r="MLR122" s="853"/>
      <c r="MLS122" s="853"/>
      <c r="MLT122" s="964"/>
      <c r="MLU122" s="845"/>
      <c r="MLV122" s="853"/>
      <c r="MLW122" s="853"/>
      <c r="MLX122" s="964"/>
      <c r="MLY122" s="845"/>
      <c r="MLZ122" s="853"/>
      <c r="MMA122" s="853"/>
      <c r="MMB122" s="964"/>
      <c r="MMC122" s="845"/>
      <c r="MMD122" s="853"/>
      <c r="MME122" s="853"/>
      <c r="MMF122" s="964"/>
      <c r="MMG122" s="845"/>
      <c r="MMH122" s="853"/>
      <c r="MMI122" s="853"/>
      <c r="MMJ122" s="964"/>
      <c r="MMK122" s="845"/>
      <c r="MML122" s="853"/>
      <c r="MMM122" s="853"/>
      <c r="MMN122" s="964"/>
      <c r="MMO122" s="845"/>
      <c r="MMP122" s="853"/>
      <c r="MMQ122" s="853"/>
      <c r="MMR122" s="964"/>
      <c r="MMS122" s="845"/>
      <c r="MMT122" s="853"/>
      <c r="MMU122" s="853"/>
      <c r="MMV122" s="964"/>
      <c r="MMW122" s="845"/>
      <c r="MMX122" s="853"/>
      <c r="MMY122" s="853"/>
      <c r="MMZ122" s="964"/>
      <c r="MNA122" s="845"/>
      <c r="MNB122" s="853"/>
      <c r="MNC122" s="853"/>
      <c r="MND122" s="964"/>
      <c r="MNE122" s="845"/>
      <c r="MNF122" s="853"/>
      <c r="MNG122" s="853"/>
      <c r="MNH122" s="964"/>
      <c r="MNI122" s="845"/>
      <c r="MNJ122" s="853"/>
      <c r="MNK122" s="853"/>
      <c r="MNL122" s="964"/>
      <c r="MNM122" s="845"/>
      <c r="MNN122" s="853"/>
      <c r="MNO122" s="853"/>
      <c r="MNP122" s="964"/>
      <c r="MNQ122" s="845"/>
      <c r="MNR122" s="853"/>
      <c r="MNS122" s="853"/>
      <c r="MNT122" s="964"/>
      <c r="MNU122" s="845"/>
      <c r="MNV122" s="853"/>
      <c r="MNW122" s="853"/>
      <c r="MNX122" s="964"/>
      <c r="MNY122" s="845"/>
      <c r="MNZ122" s="853"/>
      <c r="MOA122" s="853"/>
      <c r="MOB122" s="964"/>
      <c r="MOC122" s="845"/>
      <c r="MOD122" s="853"/>
      <c r="MOE122" s="853"/>
      <c r="MOF122" s="964"/>
      <c r="MOG122" s="845"/>
      <c r="MOH122" s="853"/>
      <c r="MOI122" s="853"/>
      <c r="MOJ122" s="964"/>
      <c r="MOK122" s="845"/>
      <c r="MOL122" s="853"/>
      <c r="MOM122" s="853"/>
      <c r="MON122" s="964"/>
      <c r="MOO122" s="845"/>
      <c r="MOP122" s="853"/>
      <c r="MOQ122" s="853"/>
      <c r="MOR122" s="964"/>
      <c r="MOS122" s="845"/>
      <c r="MOT122" s="853"/>
      <c r="MOU122" s="853"/>
      <c r="MOV122" s="964"/>
      <c r="MOW122" s="845"/>
      <c r="MOX122" s="853"/>
      <c r="MOY122" s="853"/>
      <c r="MOZ122" s="964"/>
      <c r="MPA122" s="845"/>
      <c r="MPB122" s="853"/>
      <c r="MPC122" s="853"/>
      <c r="MPD122" s="964"/>
      <c r="MPE122" s="845"/>
      <c r="MPF122" s="853"/>
      <c r="MPG122" s="853"/>
      <c r="MPH122" s="964"/>
      <c r="MPI122" s="845"/>
      <c r="MPJ122" s="853"/>
      <c r="MPK122" s="853"/>
      <c r="MPL122" s="964"/>
      <c r="MPM122" s="845"/>
      <c r="MPN122" s="853"/>
      <c r="MPO122" s="853"/>
      <c r="MPP122" s="964"/>
      <c r="MPQ122" s="845"/>
      <c r="MPR122" s="853"/>
      <c r="MPS122" s="853"/>
      <c r="MPT122" s="964"/>
      <c r="MPU122" s="845"/>
      <c r="MPV122" s="853"/>
      <c r="MPW122" s="853"/>
      <c r="MPX122" s="964"/>
      <c r="MPY122" s="845"/>
      <c r="MPZ122" s="853"/>
      <c r="MQA122" s="853"/>
      <c r="MQB122" s="964"/>
      <c r="MQC122" s="845"/>
      <c r="MQD122" s="853"/>
      <c r="MQE122" s="853"/>
      <c r="MQF122" s="964"/>
      <c r="MQG122" s="845"/>
      <c r="MQH122" s="853"/>
      <c r="MQI122" s="853"/>
      <c r="MQJ122" s="964"/>
      <c r="MQK122" s="845"/>
      <c r="MQL122" s="853"/>
      <c r="MQM122" s="853"/>
      <c r="MQN122" s="964"/>
      <c r="MQO122" s="845"/>
      <c r="MQP122" s="853"/>
      <c r="MQQ122" s="853"/>
      <c r="MQR122" s="964"/>
      <c r="MQS122" s="845"/>
      <c r="MQT122" s="853"/>
      <c r="MQU122" s="853"/>
      <c r="MQV122" s="964"/>
      <c r="MQW122" s="845"/>
      <c r="MQX122" s="853"/>
      <c r="MQY122" s="853"/>
      <c r="MQZ122" s="964"/>
      <c r="MRA122" s="845"/>
      <c r="MRB122" s="853"/>
      <c r="MRC122" s="853"/>
      <c r="MRD122" s="964"/>
      <c r="MRE122" s="845"/>
      <c r="MRF122" s="853"/>
      <c r="MRG122" s="853"/>
      <c r="MRH122" s="964"/>
      <c r="MRI122" s="845"/>
      <c r="MRJ122" s="853"/>
      <c r="MRK122" s="853"/>
      <c r="MRL122" s="964"/>
      <c r="MRM122" s="845"/>
      <c r="MRN122" s="853"/>
      <c r="MRO122" s="853"/>
      <c r="MRP122" s="964"/>
      <c r="MRQ122" s="845"/>
      <c r="MRR122" s="853"/>
      <c r="MRS122" s="853"/>
      <c r="MRT122" s="964"/>
      <c r="MRU122" s="845"/>
      <c r="MRV122" s="853"/>
      <c r="MRW122" s="853"/>
      <c r="MRX122" s="964"/>
      <c r="MRY122" s="845"/>
      <c r="MRZ122" s="853"/>
      <c r="MSA122" s="853"/>
      <c r="MSB122" s="964"/>
      <c r="MSC122" s="845"/>
      <c r="MSD122" s="853"/>
      <c r="MSE122" s="853"/>
      <c r="MSF122" s="964"/>
      <c r="MSG122" s="845"/>
      <c r="MSH122" s="853"/>
      <c r="MSI122" s="853"/>
      <c r="MSJ122" s="964"/>
      <c r="MSK122" s="845"/>
      <c r="MSL122" s="853"/>
      <c r="MSM122" s="853"/>
      <c r="MSN122" s="964"/>
      <c r="MSO122" s="845"/>
      <c r="MSP122" s="853"/>
      <c r="MSQ122" s="853"/>
      <c r="MSR122" s="964"/>
      <c r="MSS122" s="845"/>
      <c r="MST122" s="853"/>
      <c r="MSU122" s="853"/>
      <c r="MSV122" s="964"/>
      <c r="MSW122" s="845"/>
      <c r="MSX122" s="853"/>
      <c r="MSY122" s="853"/>
      <c r="MSZ122" s="964"/>
      <c r="MTA122" s="845"/>
      <c r="MTB122" s="853"/>
      <c r="MTC122" s="853"/>
      <c r="MTD122" s="964"/>
      <c r="MTE122" s="845"/>
      <c r="MTF122" s="853"/>
      <c r="MTG122" s="853"/>
      <c r="MTH122" s="964"/>
      <c r="MTI122" s="845"/>
      <c r="MTJ122" s="853"/>
      <c r="MTK122" s="853"/>
      <c r="MTL122" s="964"/>
      <c r="MTM122" s="845"/>
      <c r="MTN122" s="853"/>
      <c r="MTO122" s="853"/>
      <c r="MTP122" s="964"/>
      <c r="MTQ122" s="845"/>
      <c r="MTR122" s="853"/>
      <c r="MTS122" s="853"/>
      <c r="MTT122" s="964"/>
      <c r="MTU122" s="845"/>
      <c r="MTV122" s="853"/>
      <c r="MTW122" s="853"/>
      <c r="MTX122" s="964"/>
      <c r="MTY122" s="845"/>
      <c r="MTZ122" s="853"/>
      <c r="MUA122" s="853"/>
      <c r="MUB122" s="964"/>
      <c r="MUC122" s="845"/>
      <c r="MUD122" s="853"/>
      <c r="MUE122" s="853"/>
      <c r="MUF122" s="964"/>
      <c r="MUG122" s="845"/>
      <c r="MUH122" s="853"/>
      <c r="MUI122" s="853"/>
      <c r="MUJ122" s="964"/>
      <c r="MUK122" s="845"/>
      <c r="MUL122" s="853"/>
      <c r="MUM122" s="853"/>
      <c r="MUN122" s="964"/>
      <c r="MUO122" s="845"/>
      <c r="MUP122" s="853"/>
      <c r="MUQ122" s="853"/>
      <c r="MUR122" s="964"/>
      <c r="MUS122" s="845"/>
      <c r="MUT122" s="853"/>
      <c r="MUU122" s="853"/>
      <c r="MUV122" s="964"/>
      <c r="MUW122" s="845"/>
      <c r="MUX122" s="853"/>
      <c r="MUY122" s="853"/>
      <c r="MUZ122" s="964"/>
      <c r="MVA122" s="845"/>
      <c r="MVB122" s="853"/>
      <c r="MVC122" s="853"/>
      <c r="MVD122" s="964"/>
      <c r="MVE122" s="845"/>
      <c r="MVF122" s="853"/>
      <c r="MVG122" s="853"/>
      <c r="MVH122" s="964"/>
      <c r="MVI122" s="845"/>
      <c r="MVJ122" s="853"/>
      <c r="MVK122" s="853"/>
      <c r="MVL122" s="964"/>
      <c r="MVM122" s="845"/>
      <c r="MVN122" s="853"/>
      <c r="MVO122" s="853"/>
      <c r="MVP122" s="964"/>
      <c r="MVQ122" s="845"/>
      <c r="MVR122" s="853"/>
      <c r="MVS122" s="853"/>
      <c r="MVT122" s="964"/>
      <c r="MVU122" s="845"/>
      <c r="MVV122" s="853"/>
      <c r="MVW122" s="853"/>
      <c r="MVX122" s="964"/>
      <c r="MVY122" s="845"/>
      <c r="MVZ122" s="853"/>
      <c r="MWA122" s="853"/>
      <c r="MWB122" s="964"/>
      <c r="MWC122" s="845"/>
      <c r="MWD122" s="853"/>
      <c r="MWE122" s="853"/>
      <c r="MWF122" s="964"/>
      <c r="MWG122" s="845"/>
      <c r="MWH122" s="853"/>
      <c r="MWI122" s="853"/>
      <c r="MWJ122" s="964"/>
      <c r="MWK122" s="845"/>
      <c r="MWL122" s="853"/>
      <c r="MWM122" s="853"/>
      <c r="MWN122" s="964"/>
      <c r="MWO122" s="845"/>
      <c r="MWP122" s="853"/>
      <c r="MWQ122" s="853"/>
      <c r="MWR122" s="964"/>
      <c r="MWS122" s="845"/>
      <c r="MWT122" s="853"/>
      <c r="MWU122" s="853"/>
      <c r="MWV122" s="964"/>
      <c r="MWW122" s="845"/>
      <c r="MWX122" s="853"/>
      <c r="MWY122" s="853"/>
      <c r="MWZ122" s="964"/>
      <c r="MXA122" s="845"/>
      <c r="MXB122" s="853"/>
      <c r="MXC122" s="853"/>
      <c r="MXD122" s="964"/>
      <c r="MXE122" s="845"/>
      <c r="MXF122" s="853"/>
      <c r="MXG122" s="853"/>
      <c r="MXH122" s="964"/>
      <c r="MXI122" s="845"/>
      <c r="MXJ122" s="853"/>
      <c r="MXK122" s="853"/>
      <c r="MXL122" s="964"/>
      <c r="MXM122" s="845"/>
      <c r="MXN122" s="853"/>
      <c r="MXO122" s="853"/>
      <c r="MXP122" s="964"/>
      <c r="MXQ122" s="845"/>
      <c r="MXR122" s="853"/>
      <c r="MXS122" s="853"/>
      <c r="MXT122" s="964"/>
      <c r="MXU122" s="845"/>
      <c r="MXV122" s="853"/>
      <c r="MXW122" s="853"/>
      <c r="MXX122" s="964"/>
      <c r="MXY122" s="845"/>
      <c r="MXZ122" s="853"/>
      <c r="MYA122" s="853"/>
      <c r="MYB122" s="964"/>
      <c r="MYC122" s="845"/>
      <c r="MYD122" s="853"/>
      <c r="MYE122" s="853"/>
      <c r="MYF122" s="964"/>
      <c r="MYG122" s="845"/>
      <c r="MYH122" s="853"/>
      <c r="MYI122" s="853"/>
      <c r="MYJ122" s="964"/>
      <c r="MYK122" s="845"/>
      <c r="MYL122" s="853"/>
      <c r="MYM122" s="853"/>
      <c r="MYN122" s="964"/>
      <c r="MYO122" s="845"/>
      <c r="MYP122" s="853"/>
      <c r="MYQ122" s="853"/>
      <c r="MYR122" s="964"/>
      <c r="MYS122" s="845"/>
      <c r="MYT122" s="853"/>
      <c r="MYU122" s="853"/>
      <c r="MYV122" s="964"/>
      <c r="MYW122" s="845"/>
      <c r="MYX122" s="853"/>
      <c r="MYY122" s="853"/>
      <c r="MYZ122" s="964"/>
      <c r="MZA122" s="845"/>
      <c r="MZB122" s="853"/>
      <c r="MZC122" s="853"/>
      <c r="MZD122" s="964"/>
      <c r="MZE122" s="845"/>
      <c r="MZF122" s="853"/>
      <c r="MZG122" s="853"/>
      <c r="MZH122" s="964"/>
      <c r="MZI122" s="845"/>
      <c r="MZJ122" s="853"/>
      <c r="MZK122" s="853"/>
      <c r="MZL122" s="964"/>
      <c r="MZM122" s="845"/>
      <c r="MZN122" s="853"/>
      <c r="MZO122" s="853"/>
      <c r="MZP122" s="964"/>
      <c r="MZQ122" s="845"/>
      <c r="MZR122" s="853"/>
      <c r="MZS122" s="853"/>
      <c r="MZT122" s="964"/>
      <c r="MZU122" s="845"/>
      <c r="MZV122" s="853"/>
      <c r="MZW122" s="853"/>
      <c r="MZX122" s="964"/>
      <c r="MZY122" s="845"/>
      <c r="MZZ122" s="853"/>
      <c r="NAA122" s="853"/>
      <c r="NAB122" s="964"/>
      <c r="NAC122" s="845"/>
      <c r="NAD122" s="853"/>
      <c r="NAE122" s="853"/>
      <c r="NAF122" s="964"/>
      <c r="NAG122" s="845"/>
      <c r="NAH122" s="853"/>
      <c r="NAI122" s="853"/>
      <c r="NAJ122" s="964"/>
      <c r="NAK122" s="845"/>
      <c r="NAL122" s="853"/>
      <c r="NAM122" s="853"/>
      <c r="NAN122" s="964"/>
      <c r="NAO122" s="845"/>
      <c r="NAP122" s="853"/>
      <c r="NAQ122" s="853"/>
      <c r="NAR122" s="964"/>
      <c r="NAS122" s="845"/>
      <c r="NAT122" s="853"/>
      <c r="NAU122" s="853"/>
      <c r="NAV122" s="964"/>
      <c r="NAW122" s="845"/>
      <c r="NAX122" s="853"/>
      <c r="NAY122" s="853"/>
      <c r="NAZ122" s="964"/>
      <c r="NBA122" s="845"/>
      <c r="NBB122" s="853"/>
      <c r="NBC122" s="853"/>
      <c r="NBD122" s="964"/>
      <c r="NBE122" s="845"/>
      <c r="NBF122" s="853"/>
      <c r="NBG122" s="853"/>
      <c r="NBH122" s="964"/>
      <c r="NBI122" s="845"/>
      <c r="NBJ122" s="853"/>
      <c r="NBK122" s="853"/>
      <c r="NBL122" s="964"/>
      <c r="NBM122" s="845"/>
      <c r="NBN122" s="853"/>
      <c r="NBO122" s="853"/>
      <c r="NBP122" s="964"/>
      <c r="NBQ122" s="845"/>
      <c r="NBR122" s="853"/>
      <c r="NBS122" s="853"/>
      <c r="NBT122" s="964"/>
      <c r="NBU122" s="845"/>
      <c r="NBV122" s="853"/>
      <c r="NBW122" s="853"/>
      <c r="NBX122" s="964"/>
      <c r="NBY122" s="845"/>
      <c r="NBZ122" s="853"/>
      <c r="NCA122" s="853"/>
      <c r="NCB122" s="964"/>
      <c r="NCC122" s="845"/>
      <c r="NCD122" s="853"/>
      <c r="NCE122" s="853"/>
      <c r="NCF122" s="964"/>
      <c r="NCG122" s="845"/>
      <c r="NCH122" s="853"/>
      <c r="NCI122" s="853"/>
      <c r="NCJ122" s="964"/>
      <c r="NCK122" s="845"/>
      <c r="NCL122" s="853"/>
      <c r="NCM122" s="853"/>
      <c r="NCN122" s="964"/>
      <c r="NCO122" s="845"/>
      <c r="NCP122" s="853"/>
      <c r="NCQ122" s="853"/>
      <c r="NCR122" s="964"/>
      <c r="NCS122" s="845"/>
      <c r="NCT122" s="853"/>
      <c r="NCU122" s="853"/>
      <c r="NCV122" s="964"/>
      <c r="NCW122" s="845"/>
      <c r="NCX122" s="853"/>
      <c r="NCY122" s="853"/>
      <c r="NCZ122" s="964"/>
      <c r="NDA122" s="845"/>
      <c r="NDB122" s="853"/>
      <c r="NDC122" s="853"/>
      <c r="NDD122" s="964"/>
      <c r="NDE122" s="845"/>
      <c r="NDF122" s="853"/>
      <c r="NDG122" s="853"/>
      <c r="NDH122" s="964"/>
      <c r="NDI122" s="845"/>
      <c r="NDJ122" s="853"/>
      <c r="NDK122" s="853"/>
      <c r="NDL122" s="964"/>
      <c r="NDM122" s="845"/>
      <c r="NDN122" s="853"/>
      <c r="NDO122" s="853"/>
      <c r="NDP122" s="964"/>
      <c r="NDQ122" s="845"/>
      <c r="NDR122" s="853"/>
      <c r="NDS122" s="853"/>
      <c r="NDT122" s="964"/>
      <c r="NDU122" s="845"/>
      <c r="NDV122" s="853"/>
      <c r="NDW122" s="853"/>
      <c r="NDX122" s="964"/>
      <c r="NDY122" s="845"/>
      <c r="NDZ122" s="853"/>
      <c r="NEA122" s="853"/>
      <c r="NEB122" s="964"/>
      <c r="NEC122" s="845"/>
      <c r="NED122" s="853"/>
      <c r="NEE122" s="853"/>
      <c r="NEF122" s="964"/>
      <c r="NEG122" s="845"/>
      <c r="NEH122" s="853"/>
      <c r="NEI122" s="853"/>
      <c r="NEJ122" s="964"/>
      <c r="NEK122" s="845"/>
      <c r="NEL122" s="853"/>
      <c r="NEM122" s="853"/>
      <c r="NEN122" s="964"/>
      <c r="NEO122" s="845"/>
      <c r="NEP122" s="853"/>
      <c r="NEQ122" s="853"/>
      <c r="NER122" s="964"/>
      <c r="NES122" s="845"/>
      <c r="NET122" s="853"/>
      <c r="NEU122" s="853"/>
      <c r="NEV122" s="964"/>
      <c r="NEW122" s="845"/>
      <c r="NEX122" s="853"/>
      <c r="NEY122" s="853"/>
      <c r="NEZ122" s="964"/>
      <c r="NFA122" s="845"/>
      <c r="NFB122" s="853"/>
      <c r="NFC122" s="853"/>
      <c r="NFD122" s="964"/>
      <c r="NFE122" s="845"/>
      <c r="NFF122" s="853"/>
      <c r="NFG122" s="853"/>
      <c r="NFH122" s="964"/>
      <c r="NFI122" s="845"/>
      <c r="NFJ122" s="853"/>
      <c r="NFK122" s="853"/>
      <c r="NFL122" s="964"/>
      <c r="NFM122" s="845"/>
      <c r="NFN122" s="853"/>
      <c r="NFO122" s="853"/>
      <c r="NFP122" s="964"/>
      <c r="NFQ122" s="845"/>
      <c r="NFR122" s="853"/>
      <c r="NFS122" s="853"/>
      <c r="NFT122" s="964"/>
      <c r="NFU122" s="845"/>
      <c r="NFV122" s="853"/>
      <c r="NFW122" s="853"/>
      <c r="NFX122" s="964"/>
      <c r="NFY122" s="845"/>
      <c r="NFZ122" s="853"/>
      <c r="NGA122" s="853"/>
      <c r="NGB122" s="964"/>
      <c r="NGC122" s="845"/>
      <c r="NGD122" s="853"/>
      <c r="NGE122" s="853"/>
      <c r="NGF122" s="964"/>
      <c r="NGG122" s="845"/>
      <c r="NGH122" s="853"/>
      <c r="NGI122" s="853"/>
      <c r="NGJ122" s="964"/>
      <c r="NGK122" s="845"/>
      <c r="NGL122" s="853"/>
      <c r="NGM122" s="853"/>
      <c r="NGN122" s="964"/>
      <c r="NGO122" s="845"/>
      <c r="NGP122" s="853"/>
      <c r="NGQ122" s="853"/>
      <c r="NGR122" s="964"/>
      <c r="NGS122" s="845"/>
      <c r="NGT122" s="853"/>
      <c r="NGU122" s="853"/>
      <c r="NGV122" s="964"/>
      <c r="NGW122" s="845"/>
      <c r="NGX122" s="853"/>
      <c r="NGY122" s="853"/>
      <c r="NGZ122" s="964"/>
      <c r="NHA122" s="845"/>
      <c r="NHB122" s="853"/>
      <c r="NHC122" s="853"/>
      <c r="NHD122" s="964"/>
      <c r="NHE122" s="845"/>
      <c r="NHF122" s="853"/>
      <c r="NHG122" s="853"/>
      <c r="NHH122" s="964"/>
      <c r="NHI122" s="845"/>
      <c r="NHJ122" s="853"/>
      <c r="NHK122" s="853"/>
      <c r="NHL122" s="964"/>
      <c r="NHM122" s="845"/>
      <c r="NHN122" s="853"/>
      <c r="NHO122" s="853"/>
      <c r="NHP122" s="964"/>
      <c r="NHQ122" s="845"/>
      <c r="NHR122" s="853"/>
      <c r="NHS122" s="853"/>
      <c r="NHT122" s="964"/>
      <c r="NHU122" s="845"/>
      <c r="NHV122" s="853"/>
      <c r="NHW122" s="853"/>
      <c r="NHX122" s="964"/>
      <c r="NHY122" s="845"/>
      <c r="NHZ122" s="853"/>
      <c r="NIA122" s="853"/>
      <c r="NIB122" s="964"/>
      <c r="NIC122" s="845"/>
      <c r="NID122" s="853"/>
      <c r="NIE122" s="853"/>
      <c r="NIF122" s="964"/>
      <c r="NIG122" s="845"/>
      <c r="NIH122" s="853"/>
      <c r="NII122" s="853"/>
      <c r="NIJ122" s="964"/>
      <c r="NIK122" s="845"/>
      <c r="NIL122" s="853"/>
      <c r="NIM122" s="853"/>
      <c r="NIN122" s="964"/>
      <c r="NIO122" s="845"/>
      <c r="NIP122" s="853"/>
      <c r="NIQ122" s="853"/>
      <c r="NIR122" s="964"/>
      <c r="NIS122" s="845"/>
      <c r="NIT122" s="853"/>
      <c r="NIU122" s="853"/>
      <c r="NIV122" s="964"/>
      <c r="NIW122" s="845"/>
      <c r="NIX122" s="853"/>
      <c r="NIY122" s="853"/>
      <c r="NIZ122" s="964"/>
      <c r="NJA122" s="845"/>
      <c r="NJB122" s="853"/>
      <c r="NJC122" s="853"/>
      <c r="NJD122" s="964"/>
      <c r="NJE122" s="845"/>
      <c r="NJF122" s="853"/>
      <c r="NJG122" s="853"/>
      <c r="NJH122" s="964"/>
      <c r="NJI122" s="845"/>
      <c r="NJJ122" s="853"/>
      <c r="NJK122" s="853"/>
      <c r="NJL122" s="964"/>
      <c r="NJM122" s="845"/>
      <c r="NJN122" s="853"/>
      <c r="NJO122" s="853"/>
      <c r="NJP122" s="964"/>
      <c r="NJQ122" s="845"/>
      <c r="NJR122" s="853"/>
      <c r="NJS122" s="853"/>
      <c r="NJT122" s="964"/>
      <c r="NJU122" s="845"/>
      <c r="NJV122" s="853"/>
      <c r="NJW122" s="853"/>
      <c r="NJX122" s="964"/>
      <c r="NJY122" s="845"/>
      <c r="NJZ122" s="853"/>
      <c r="NKA122" s="853"/>
      <c r="NKB122" s="964"/>
      <c r="NKC122" s="845"/>
      <c r="NKD122" s="853"/>
      <c r="NKE122" s="853"/>
      <c r="NKF122" s="964"/>
      <c r="NKG122" s="845"/>
      <c r="NKH122" s="853"/>
      <c r="NKI122" s="853"/>
      <c r="NKJ122" s="964"/>
      <c r="NKK122" s="845"/>
      <c r="NKL122" s="853"/>
      <c r="NKM122" s="853"/>
      <c r="NKN122" s="964"/>
      <c r="NKO122" s="845"/>
      <c r="NKP122" s="853"/>
      <c r="NKQ122" s="853"/>
      <c r="NKR122" s="964"/>
      <c r="NKS122" s="845"/>
      <c r="NKT122" s="853"/>
      <c r="NKU122" s="853"/>
      <c r="NKV122" s="964"/>
      <c r="NKW122" s="845"/>
      <c r="NKX122" s="853"/>
      <c r="NKY122" s="853"/>
      <c r="NKZ122" s="964"/>
      <c r="NLA122" s="845"/>
      <c r="NLB122" s="853"/>
      <c r="NLC122" s="853"/>
      <c r="NLD122" s="964"/>
      <c r="NLE122" s="845"/>
      <c r="NLF122" s="853"/>
      <c r="NLG122" s="853"/>
      <c r="NLH122" s="964"/>
      <c r="NLI122" s="845"/>
      <c r="NLJ122" s="853"/>
      <c r="NLK122" s="853"/>
      <c r="NLL122" s="964"/>
      <c r="NLM122" s="845"/>
      <c r="NLN122" s="853"/>
      <c r="NLO122" s="853"/>
      <c r="NLP122" s="964"/>
      <c r="NLQ122" s="845"/>
      <c r="NLR122" s="853"/>
      <c r="NLS122" s="853"/>
      <c r="NLT122" s="964"/>
      <c r="NLU122" s="845"/>
      <c r="NLV122" s="853"/>
      <c r="NLW122" s="853"/>
      <c r="NLX122" s="964"/>
      <c r="NLY122" s="845"/>
      <c r="NLZ122" s="853"/>
      <c r="NMA122" s="853"/>
      <c r="NMB122" s="964"/>
      <c r="NMC122" s="845"/>
      <c r="NMD122" s="853"/>
      <c r="NME122" s="853"/>
      <c r="NMF122" s="964"/>
      <c r="NMG122" s="845"/>
      <c r="NMH122" s="853"/>
      <c r="NMI122" s="853"/>
      <c r="NMJ122" s="964"/>
      <c r="NMK122" s="845"/>
      <c r="NML122" s="853"/>
      <c r="NMM122" s="853"/>
      <c r="NMN122" s="964"/>
      <c r="NMO122" s="845"/>
      <c r="NMP122" s="853"/>
      <c r="NMQ122" s="853"/>
      <c r="NMR122" s="964"/>
      <c r="NMS122" s="845"/>
      <c r="NMT122" s="853"/>
      <c r="NMU122" s="853"/>
      <c r="NMV122" s="964"/>
      <c r="NMW122" s="845"/>
      <c r="NMX122" s="853"/>
      <c r="NMY122" s="853"/>
      <c r="NMZ122" s="964"/>
      <c r="NNA122" s="845"/>
      <c r="NNB122" s="853"/>
      <c r="NNC122" s="853"/>
      <c r="NND122" s="964"/>
      <c r="NNE122" s="845"/>
      <c r="NNF122" s="853"/>
      <c r="NNG122" s="853"/>
      <c r="NNH122" s="964"/>
      <c r="NNI122" s="845"/>
      <c r="NNJ122" s="853"/>
      <c r="NNK122" s="853"/>
      <c r="NNL122" s="964"/>
      <c r="NNM122" s="845"/>
      <c r="NNN122" s="853"/>
      <c r="NNO122" s="853"/>
      <c r="NNP122" s="964"/>
      <c r="NNQ122" s="845"/>
      <c r="NNR122" s="853"/>
      <c r="NNS122" s="853"/>
      <c r="NNT122" s="964"/>
      <c r="NNU122" s="845"/>
      <c r="NNV122" s="853"/>
      <c r="NNW122" s="853"/>
      <c r="NNX122" s="964"/>
      <c r="NNY122" s="845"/>
      <c r="NNZ122" s="853"/>
      <c r="NOA122" s="853"/>
      <c r="NOB122" s="964"/>
      <c r="NOC122" s="845"/>
      <c r="NOD122" s="853"/>
      <c r="NOE122" s="853"/>
      <c r="NOF122" s="964"/>
      <c r="NOG122" s="845"/>
      <c r="NOH122" s="853"/>
      <c r="NOI122" s="853"/>
      <c r="NOJ122" s="964"/>
      <c r="NOK122" s="845"/>
      <c r="NOL122" s="853"/>
      <c r="NOM122" s="853"/>
      <c r="NON122" s="964"/>
      <c r="NOO122" s="845"/>
      <c r="NOP122" s="853"/>
      <c r="NOQ122" s="853"/>
      <c r="NOR122" s="964"/>
      <c r="NOS122" s="845"/>
      <c r="NOT122" s="853"/>
      <c r="NOU122" s="853"/>
      <c r="NOV122" s="964"/>
      <c r="NOW122" s="845"/>
      <c r="NOX122" s="853"/>
      <c r="NOY122" s="853"/>
      <c r="NOZ122" s="964"/>
      <c r="NPA122" s="845"/>
      <c r="NPB122" s="853"/>
      <c r="NPC122" s="853"/>
      <c r="NPD122" s="964"/>
      <c r="NPE122" s="845"/>
      <c r="NPF122" s="853"/>
      <c r="NPG122" s="853"/>
      <c r="NPH122" s="964"/>
      <c r="NPI122" s="845"/>
      <c r="NPJ122" s="853"/>
      <c r="NPK122" s="853"/>
      <c r="NPL122" s="964"/>
      <c r="NPM122" s="845"/>
      <c r="NPN122" s="853"/>
      <c r="NPO122" s="853"/>
      <c r="NPP122" s="964"/>
      <c r="NPQ122" s="845"/>
      <c r="NPR122" s="853"/>
      <c r="NPS122" s="853"/>
      <c r="NPT122" s="964"/>
      <c r="NPU122" s="845"/>
      <c r="NPV122" s="853"/>
      <c r="NPW122" s="853"/>
      <c r="NPX122" s="964"/>
      <c r="NPY122" s="845"/>
      <c r="NPZ122" s="853"/>
      <c r="NQA122" s="853"/>
      <c r="NQB122" s="964"/>
      <c r="NQC122" s="845"/>
      <c r="NQD122" s="853"/>
      <c r="NQE122" s="853"/>
      <c r="NQF122" s="964"/>
      <c r="NQG122" s="845"/>
      <c r="NQH122" s="853"/>
      <c r="NQI122" s="853"/>
      <c r="NQJ122" s="964"/>
      <c r="NQK122" s="845"/>
      <c r="NQL122" s="853"/>
      <c r="NQM122" s="853"/>
      <c r="NQN122" s="964"/>
      <c r="NQO122" s="845"/>
      <c r="NQP122" s="853"/>
      <c r="NQQ122" s="853"/>
      <c r="NQR122" s="964"/>
      <c r="NQS122" s="845"/>
      <c r="NQT122" s="853"/>
      <c r="NQU122" s="853"/>
      <c r="NQV122" s="964"/>
      <c r="NQW122" s="845"/>
      <c r="NQX122" s="853"/>
      <c r="NQY122" s="853"/>
      <c r="NQZ122" s="964"/>
      <c r="NRA122" s="845"/>
      <c r="NRB122" s="853"/>
      <c r="NRC122" s="853"/>
      <c r="NRD122" s="964"/>
      <c r="NRE122" s="845"/>
      <c r="NRF122" s="853"/>
      <c r="NRG122" s="853"/>
      <c r="NRH122" s="964"/>
      <c r="NRI122" s="845"/>
      <c r="NRJ122" s="853"/>
      <c r="NRK122" s="853"/>
      <c r="NRL122" s="964"/>
      <c r="NRM122" s="845"/>
      <c r="NRN122" s="853"/>
      <c r="NRO122" s="853"/>
      <c r="NRP122" s="964"/>
      <c r="NRQ122" s="845"/>
      <c r="NRR122" s="853"/>
      <c r="NRS122" s="853"/>
      <c r="NRT122" s="964"/>
      <c r="NRU122" s="845"/>
      <c r="NRV122" s="853"/>
      <c r="NRW122" s="853"/>
      <c r="NRX122" s="964"/>
      <c r="NRY122" s="845"/>
      <c r="NRZ122" s="853"/>
      <c r="NSA122" s="853"/>
      <c r="NSB122" s="964"/>
      <c r="NSC122" s="845"/>
      <c r="NSD122" s="853"/>
      <c r="NSE122" s="853"/>
      <c r="NSF122" s="964"/>
      <c r="NSG122" s="845"/>
      <c r="NSH122" s="853"/>
      <c r="NSI122" s="853"/>
      <c r="NSJ122" s="964"/>
      <c r="NSK122" s="845"/>
      <c r="NSL122" s="853"/>
      <c r="NSM122" s="853"/>
      <c r="NSN122" s="964"/>
      <c r="NSO122" s="845"/>
      <c r="NSP122" s="853"/>
      <c r="NSQ122" s="853"/>
      <c r="NSR122" s="964"/>
      <c r="NSS122" s="845"/>
      <c r="NST122" s="853"/>
      <c r="NSU122" s="853"/>
      <c r="NSV122" s="964"/>
      <c r="NSW122" s="845"/>
      <c r="NSX122" s="853"/>
      <c r="NSY122" s="853"/>
      <c r="NSZ122" s="964"/>
      <c r="NTA122" s="845"/>
      <c r="NTB122" s="853"/>
      <c r="NTC122" s="853"/>
      <c r="NTD122" s="964"/>
      <c r="NTE122" s="845"/>
      <c r="NTF122" s="853"/>
      <c r="NTG122" s="853"/>
      <c r="NTH122" s="964"/>
      <c r="NTI122" s="845"/>
      <c r="NTJ122" s="853"/>
      <c r="NTK122" s="853"/>
      <c r="NTL122" s="964"/>
      <c r="NTM122" s="845"/>
      <c r="NTN122" s="853"/>
      <c r="NTO122" s="853"/>
      <c r="NTP122" s="964"/>
      <c r="NTQ122" s="845"/>
      <c r="NTR122" s="853"/>
      <c r="NTS122" s="853"/>
      <c r="NTT122" s="964"/>
      <c r="NTU122" s="845"/>
      <c r="NTV122" s="853"/>
      <c r="NTW122" s="853"/>
      <c r="NTX122" s="964"/>
      <c r="NTY122" s="845"/>
      <c r="NTZ122" s="853"/>
      <c r="NUA122" s="853"/>
      <c r="NUB122" s="964"/>
      <c r="NUC122" s="845"/>
      <c r="NUD122" s="853"/>
      <c r="NUE122" s="853"/>
      <c r="NUF122" s="964"/>
      <c r="NUG122" s="845"/>
      <c r="NUH122" s="853"/>
      <c r="NUI122" s="853"/>
      <c r="NUJ122" s="964"/>
      <c r="NUK122" s="845"/>
      <c r="NUL122" s="853"/>
      <c r="NUM122" s="853"/>
      <c r="NUN122" s="964"/>
      <c r="NUO122" s="845"/>
      <c r="NUP122" s="853"/>
      <c r="NUQ122" s="853"/>
      <c r="NUR122" s="964"/>
      <c r="NUS122" s="845"/>
      <c r="NUT122" s="853"/>
      <c r="NUU122" s="853"/>
      <c r="NUV122" s="964"/>
      <c r="NUW122" s="845"/>
      <c r="NUX122" s="853"/>
      <c r="NUY122" s="853"/>
      <c r="NUZ122" s="964"/>
      <c r="NVA122" s="845"/>
      <c r="NVB122" s="853"/>
      <c r="NVC122" s="853"/>
      <c r="NVD122" s="964"/>
      <c r="NVE122" s="845"/>
      <c r="NVF122" s="853"/>
      <c r="NVG122" s="853"/>
      <c r="NVH122" s="964"/>
      <c r="NVI122" s="845"/>
      <c r="NVJ122" s="853"/>
      <c r="NVK122" s="853"/>
      <c r="NVL122" s="964"/>
      <c r="NVM122" s="845"/>
      <c r="NVN122" s="853"/>
      <c r="NVO122" s="853"/>
      <c r="NVP122" s="964"/>
      <c r="NVQ122" s="845"/>
      <c r="NVR122" s="853"/>
      <c r="NVS122" s="853"/>
      <c r="NVT122" s="964"/>
      <c r="NVU122" s="845"/>
      <c r="NVV122" s="853"/>
      <c r="NVW122" s="853"/>
      <c r="NVX122" s="964"/>
      <c r="NVY122" s="845"/>
      <c r="NVZ122" s="853"/>
      <c r="NWA122" s="853"/>
      <c r="NWB122" s="964"/>
      <c r="NWC122" s="845"/>
      <c r="NWD122" s="853"/>
      <c r="NWE122" s="853"/>
      <c r="NWF122" s="964"/>
      <c r="NWG122" s="845"/>
      <c r="NWH122" s="853"/>
      <c r="NWI122" s="853"/>
      <c r="NWJ122" s="964"/>
      <c r="NWK122" s="845"/>
      <c r="NWL122" s="853"/>
      <c r="NWM122" s="853"/>
      <c r="NWN122" s="964"/>
      <c r="NWO122" s="845"/>
      <c r="NWP122" s="853"/>
      <c r="NWQ122" s="853"/>
      <c r="NWR122" s="964"/>
      <c r="NWS122" s="845"/>
      <c r="NWT122" s="853"/>
      <c r="NWU122" s="853"/>
      <c r="NWV122" s="964"/>
      <c r="NWW122" s="845"/>
      <c r="NWX122" s="853"/>
      <c r="NWY122" s="853"/>
      <c r="NWZ122" s="964"/>
      <c r="NXA122" s="845"/>
      <c r="NXB122" s="853"/>
      <c r="NXC122" s="853"/>
      <c r="NXD122" s="964"/>
      <c r="NXE122" s="845"/>
      <c r="NXF122" s="853"/>
      <c r="NXG122" s="853"/>
      <c r="NXH122" s="964"/>
      <c r="NXI122" s="845"/>
      <c r="NXJ122" s="853"/>
      <c r="NXK122" s="853"/>
      <c r="NXL122" s="964"/>
      <c r="NXM122" s="845"/>
      <c r="NXN122" s="853"/>
      <c r="NXO122" s="853"/>
      <c r="NXP122" s="964"/>
      <c r="NXQ122" s="845"/>
      <c r="NXR122" s="853"/>
      <c r="NXS122" s="853"/>
      <c r="NXT122" s="964"/>
      <c r="NXU122" s="845"/>
      <c r="NXV122" s="853"/>
      <c r="NXW122" s="853"/>
      <c r="NXX122" s="964"/>
      <c r="NXY122" s="845"/>
      <c r="NXZ122" s="853"/>
      <c r="NYA122" s="853"/>
      <c r="NYB122" s="964"/>
      <c r="NYC122" s="845"/>
      <c r="NYD122" s="853"/>
      <c r="NYE122" s="853"/>
      <c r="NYF122" s="964"/>
      <c r="NYG122" s="845"/>
      <c r="NYH122" s="853"/>
      <c r="NYI122" s="853"/>
      <c r="NYJ122" s="964"/>
      <c r="NYK122" s="845"/>
      <c r="NYL122" s="853"/>
      <c r="NYM122" s="853"/>
      <c r="NYN122" s="964"/>
      <c r="NYO122" s="845"/>
      <c r="NYP122" s="853"/>
      <c r="NYQ122" s="853"/>
      <c r="NYR122" s="964"/>
      <c r="NYS122" s="845"/>
      <c r="NYT122" s="853"/>
      <c r="NYU122" s="853"/>
      <c r="NYV122" s="964"/>
      <c r="NYW122" s="845"/>
      <c r="NYX122" s="853"/>
      <c r="NYY122" s="853"/>
      <c r="NYZ122" s="964"/>
      <c r="NZA122" s="845"/>
      <c r="NZB122" s="853"/>
      <c r="NZC122" s="853"/>
      <c r="NZD122" s="964"/>
      <c r="NZE122" s="845"/>
      <c r="NZF122" s="853"/>
      <c r="NZG122" s="853"/>
      <c r="NZH122" s="964"/>
      <c r="NZI122" s="845"/>
      <c r="NZJ122" s="853"/>
      <c r="NZK122" s="853"/>
      <c r="NZL122" s="964"/>
      <c r="NZM122" s="845"/>
      <c r="NZN122" s="853"/>
      <c r="NZO122" s="853"/>
      <c r="NZP122" s="964"/>
      <c r="NZQ122" s="845"/>
      <c r="NZR122" s="853"/>
      <c r="NZS122" s="853"/>
      <c r="NZT122" s="964"/>
      <c r="NZU122" s="845"/>
      <c r="NZV122" s="853"/>
      <c r="NZW122" s="853"/>
      <c r="NZX122" s="964"/>
      <c r="NZY122" s="845"/>
      <c r="NZZ122" s="853"/>
      <c r="OAA122" s="853"/>
      <c r="OAB122" s="964"/>
      <c r="OAC122" s="845"/>
      <c r="OAD122" s="853"/>
      <c r="OAE122" s="853"/>
      <c r="OAF122" s="964"/>
      <c r="OAG122" s="845"/>
      <c r="OAH122" s="853"/>
      <c r="OAI122" s="853"/>
      <c r="OAJ122" s="964"/>
      <c r="OAK122" s="845"/>
      <c r="OAL122" s="853"/>
      <c r="OAM122" s="853"/>
      <c r="OAN122" s="964"/>
      <c r="OAO122" s="845"/>
      <c r="OAP122" s="853"/>
      <c r="OAQ122" s="853"/>
      <c r="OAR122" s="964"/>
      <c r="OAS122" s="845"/>
      <c r="OAT122" s="853"/>
      <c r="OAU122" s="853"/>
      <c r="OAV122" s="964"/>
      <c r="OAW122" s="845"/>
      <c r="OAX122" s="853"/>
      <c r="OAY122" s="853"/>
      <c r="OAZ122" s="964"/>
      <c r="OBA122" s="845"/>
      <c r="OBB122" s="853"/>
      <c r="OBC122" s="853"/>
      <c r="OBD122" s="964"/>
      <c r="OBE122" s="845"/>
      <c r="OBF122" s="853"/>
      <c r="OBG122" s="853"/>
      <c r="OBH122" s="964"/>
      <c r="OBI122" s="845"/>
      <c r="OBJ122" s="853"/>
      <c r="OBK122" s="853"/>
      <c r="OBL122" s="964"/>
      <c r="OBM122" s="845"/>
      <c r="OBN122" s="853"/>
      <c r="OBO122" s="853"/>
      <c r="OBP122" s="964"/>
      <c r="OBQ122" s="845"/>
      <c r="OBR122" s="853"/>
      <c r="OBS122" s="853"/>
      <c r="OBT122" s="964"/>
      <c r="OBU122" s="845"/>
      <c r="OBV122" s="853"/>
      <c r="OBW122" s="853"/>
      <c r="OBX122" s="964"/>
      <c r="OBY122" s="845"/>
      <c r="OBZ122" s="853"/>
      <c r="OCA122" s="853"/>
      <c r="OCB122" s="964"/>
      <c r="OCC122" s="845"/>
      <c r="OCD122" s="853"/>
      <c r="OCE122" s="853"/>
      <c r="OCF122" s="964"/>
      <c r="OCG122" s="845"/>
      <c r="OCH122" s="853"/>
      <c r="OCI122" s="853"/>
      <c r="OCJ122" s="964"/>
      <c r="OCK122" s="845"/>
      <c r="OCL122" s="853"/>
      <c r="OCM122" s="853"/>
      <c r="OCN122" s="964"/>
      <c r="OCO122" s="845"/>
      <c r="OCP122" s="853"/>
      <c r="OCQ122" s="853"/>
      <c r="OCR122" s="964"/>
      <c r="OCS122" s="845"/>
      <c r="OCT122" s="853"/>
      <c r="OCU122" s="853"/>
      <c r="OCV122" s="964"/>
      <c r="OCW122" s="845"/>
      <c r="OCX122" s="853"/>
      <c r="OCY122" s="853"/>
      <c r="OCZ122" s="964"/>
      <c r="ODA122" s="845"/>
      <c r="ODB122" s="853"/>
      <c r="ODC122" s="853"/>
      <c r="ODD122" s="964"/>
      <c r="ODE122" s="845"/>
      <c r="ODF122" s="853"/>
      <c r="ODG122" s="853"/>
      <c r="ODH122" s="964"/>
      <c r="ODI122" s="845"/>
      <c r="ODJ122" s="853"/>
      <c r="ODK122" s="853"/>
      <c r="ODL122" s="964"/>
      <c r="ODM122" s="845"/>
      <c r="ODN122" s="853"/>
      <c r="ODO122" s="853"/>
      <c r="ODP122" s="964"/>
      <c r="ODQ122" s="845"/>
      <c r="ODR122" s="853"/>
      <c r="ODS122" s="853"/>
      <c r="ODT122" s="964"/>
      <c r="ODU122" s="845"/>
      <c r="ODV122" s="853"/>
      <c r="ODW122" s="853"/>
      <c r="ODX122" s="964"/>
      <c r="ODY122" s="845"/>
      <c r="ODZ122" s="853"/>
      <c r="OEA122" s="853"/>
      <c r="OEB122" s="964"/>
      <c r="OEC122" s="845"/>
      <c r="OED122" s="853"/>
      <c r="OEE122" s="853"/>
      <c r="OEF122" s="964"/>
      <c r="OEG122" s="845"/>
      <c r="OEH122" s="853"/>
      <c r="OEI122" s="853"/>
      <c r="OEJ122" s="964"/>
      <c r="OEK122" s="845"/>
      <c r="OEL122" s="853"/>
      <c r="OEM122" s="853"/>
      <c r="OEN122" s="964"/>
      <c r="OEO122" s="845"/>
      <c r="OEP122" s="853"/>
      <c r="OEQ122" s="853"/>
      <c r="OER122" s="964"/>
      <c r="OES122" s="845"/>
      <c r="OET122" s="853"/>
      <c r="OEU122" s="853"/>
      <c r="OEV122" s="964"/>
      <c r="OEW122" s="845"/>
      <c r="OEX122" s="853"/>
      <c r="OEY122" s="853"/>
      <c r="OEZ122" s="964"/>
      <c r="OFA122" s="845"/>
      <c r="OFB122" s="853"/>
      <c r="OFC122" s="853"/>
      <c r="OFD122" s="964"/>
      <c r="OFE122" s="845"/>
      <c r="OFF122" s="853"/>
      <c r="OFG122" s="853"/>
      <c r="OFH122" s="964"/>
      <c r="OFI122" s="845"/>
      <c r="OFJ122" s="853"/>
      <c r="OFK122" s="853"/>
      <c r="OFL122" s="964"/>
      <c r="OFM122" s="845"/>
      <c r="OFN122" s="853"/>
      <c r="OFO122" s="853"/>
      <c r="OFP122" s="964"/>
      <c r="OFQ122" s="845"/>
      <c r="OFR122" s="853"/>
      <c r="OFS122" s="853"/>
      <c r="OFT122" s="964"/>
      <c r="OFU122" s="845"/>
      <c r="OFV122" s="853"/>
      <c r="OFW122" s="853"/>
      <c r="OFX122" s="964"/>
      <c r="OFY122" s="845"/>
      <c r="OFZ122" s="853"/>
      <c r="OGA122" s="853"/>
      <c r="OGB122" s="964"/>
      <c r="OGC122" s="845"/>
      <c r="OGD122" s="853"/>
      <c r="OGE122" s="853"/>
      <c r="OGF122" s="964"/>
      <c r="OGG122" s="845"/>
      <c r="OGH122" s="853"/>
      <c r="OGI122" s="853"/>
      <c r="OGJ122" s="964"/>
      <c r="OGK122" s="845"/>
      <c r="OGL122" s="853"/>
      <c r="OGM122" s="853"/>
      <c r="OGN122" s="964"/>
      <c r="OGO122" s="845"/>
      <c r="OGP122" s="853"/>
      <c r="OGQ122" s="853"/>
      <c r="OGR122" s="964"/>
      <c r="OGS122" s="845"/>
      <c r="OGT122" s="853"/>
      <c r="OGU122" s="853"/>
      <c r="OGV122" s="964"/>
      <c r="OGW122" s="845"/>
      <c r="OGX122" s="853"/>
      <c r="OGY122" s="853"/>
      <c r="OGZ122" s="964"/>
      <c r="OHA122" s="845"/>
      <c r="OHB122" s="853"/>
      <c r="OHC122" s="853"/>
      <c r="OHD122" s="964"/>
      <c r="OHE122" s="845"/>
      <c r="OHF122" s="853"/>
      <c r="OHG122" s="853"/>
      <c r="OHH122" s="964"/>
      <c r="OHI122" s="845"/>
      <c r="OHJ122" s="853"/>
      <c r="OHK122" s="853"/>
      <c r="OHL122" s="964"/>
      <c r="OHM122" s="845"/>
      <c r="OHN122" s="853"/>
      <c r="OHO122" s="853"/>
      <c r="OHP122" s="964"/>
      <c r="OHQ122" s="845"/>
      <c r="OHR122" s="853"/>
      <c r="OHS122" s="853"/>
      <c r="OHT122" s="964"/>
      <c r="OHU122" s="845"/>
      <c r="OHV122" s="853"/>
      <c r="OHW122" s="853"/>
      <c r="OHX122" s="964"/>
      <c r="OHY122" s="845"/>
      <c r="OHZ122" s="853"/>
      <c r="OIA122" s="853"/>
      <c r="OIB122" s="964"/>
      <c r="OIC122" s="845"/>
      <c r="OID122" s="853"/>
      <c r="OIE122" s="853"/>
      <c r="OIF122" s="964"/>
      <c r="OIG122" s="845"/>
      <c r="OIH122" s="853"/>
      <c r="OII122" s="853"/>
      <c r="OIJ122" s="964"/>
      <c r="OIK122" s="845"/>
      <c r="OIL122" s="853"/>
      <c r="OIM122" s="853"/>
      <c r="OIN122" s="964"/>
      <c r="OIO122" s="845"/>
      <c r="OIP122" s="853"/>
      <c r="OIQ122" s="853"/>
      <c r="OIR122" s="964"/>
      <c r="OIS122" s="845"/>
      <c r="OIT122" s="853"/>
      <c r="OIU122" s="853"/>
      <c r="OIV122" s="964"/>
      <c r="OIW122" s="845"/>
      <c r="OIX122" s="853"/>
      <c r="OIY122" s="853"/>
      <c r="OIZ122" s="964"/>
      <c r="OJA122" s="845"/>
      <c r="OJB122" s="853"/>
      <c r="OJC122" s="853"/>
      <c r="OJD122" s="964"/>
      <c r="OJE122" s="845"/>
      <c r="OJF122" s="853"/>
      <c r="OJG122" s="853"/>
      <c r="OJH122" s="964"/>
      <c r="OJI122" s="845"/>
      <c r="OJJ122" s="853"/>
      <c r="OJK122" s="853"/>
      <c r="OJL122" s="964"/>
      <c r="OJM122" s="845"/>
      <c r="OJN122" s="853"/>
      <c r="OJO122" s="853"/>
      <c r="OJP122" s="964"/>
      <c r="OJQ122" s="845"/>
      <c r="OJR122" s="853"/>
      <c r="OJS122" s="853"/>
      <c r="OJT122" s="964"/>
      <c r="OJU122" s="845"/>
      <c r="OJV122" s="853"/>
      <c r="OJW122" s="853"/>
      <c r="OJX122" s="964"/>
      <c r="OJY122" s="845"/>
      <c r="OJZ122" s="853"/>
      <c r="OKA122" s="853"/>
      <c r="OKB122" s="964"/>
      <c r="OKC122" s="845"/>
      <c r="OKD122" s="853"/>
      <c r="OKE122" s="853"/>
      <c r="OKF122" s="964"/>
      <c r="OKG122" s="845"/>
      <c r="OKH122" s="853"/>
      <c r="OKI122" s="853"/>
      <c r="OKJ122" s="964"/>
      <c r="OKK122" s="845"/>
      <c r="OKL122" s="853"/>
      <c r="OKM122" s="853"/>
      <c r="OKN122" s="964"/>
      <c r="OKO122" s="845"/>
      <c r="OKP122" s="853"/>
      <c r="OKQ122" s="853"/>
      <c r="OKR122" s="964"/>
      <c r="OKS122" s="845"/>
      <c r="OKT122" s="853"/>
      <c r="OKU122" s="853"/>
      <c r="OKV122" s="964"/>
      <c r="OKW122" s="845"/>
      <c r="OKX122" s="853"/>
      <c r="OKY122" s="853"/>
      <c r="OKZ122" s="964"/>
      <c r="OLA122" s="845"/>
      <c r="OLB122" s="853"/>
      <c r="OLC122" s="853"/>
      <c r="OLD122" s="964"/>
      <c r="OLE122" s="845"/>
      <c r="OLF122" s="853"/>
      <c r="OLG122" s="853"/>
      <c r="OLH122" s="964"/>
      <c r="OLI122" s="845"/>
      <c r="OLJ122" s="853"/>
      <c r="OLK122" s="853"/>
      <c r="OLL122" s="964"/>
      <c r="OLM122" s="845"/>
      <c r="OLN122" s="853"/>
      <c r="OLO122" s="853"/>
      <c r="OLP122" s="964"/>
      <c r="OLQ122" s="845"/>
      <c r="OLR122" s="853"/>
      <c r="OLS122" s="853"/>
      <c r="OLT122" s="964"/>
      <c r="OLU122" s="845"/>
      <c r="OLV122" s="853"/>
      <c r="OLW122" s="853"/>
      <c r="OLX122" s="964"/>
      <c r="OLY122" s="845"/>
      <c r="OLZ122" s="853"/>
      <c r="OMA122" s="853"/>
      <c r="OMB122" s="964"/>
      <c r="OMC122" s="845"/>
      <c r="OMD122" s="853"/>
      <c r="OME122" s="853"/>
      <c r="OMF122" s="964"/>
      <c r="OMG122" s="845"/>
      <c r="OMH122" s="853"/>
      <c r="OMI122" s="853"/>
      <c r="OMJ122" s="964"/>
      <c r="OMK122" s="845"/>
      <c r="OML122" s="853"/>
      <c r="OMM122" s="853"/>
      <c r="OMN122" s="964"/>
      <c r="OMO122" s="845"/>
      <c r="OMP122" s="853"/>
      <c r="OMQ122" s="853"/>
      <c r="OMR122" s="964"/>
      <c r="OMS122" s="845"/>
      <c r="OMT122" s="853"/>
      <c r="OMU122" s="853"/>
      <c r="OMV122" s="964"/>
      <c r="OMW122" s="845"/>
      <c r="OMX122" s="853"/>
      <c r="OMY122" s="853"/>
      <c r="OMZ122" s="964"/>
      <c r="ONA122" s="845"/>
      <c r="ONB122" s="853"/>
      <c r="ONC122" s="853"/>
      <c r="OND122" s="964"/>
      <c r="ONE122" s="845"/>
      <c r="ONF122" s="853"/>
      <c r="ONG122" s="853"/>
      <c r="ONH122" s="964"/>
      <c r="ONI122" s="845"/>
      <c r="ONJ122" s="853"/>
      <c r="ONK122" s="853"/>
      <c r="ONL122" s="964"/>
      <c r="ONM122" s="845"/>
      <c r="ONN122" s="853"/>
      <c r="ONO122" s="853"/>
      <c r="ONP122" s="964"/>
      <c r="ONQ122" s="845"/>
      <c r="ONR122" s="853"/>
      <c r="ONS122" s="853"/>
      <c r="ONT122" s="964"/>
      <c r="ONU122" s="845"/>
      <c r="ONV122" s="853"/>
      <c r="ONW122" s="853"/>
      <c r="ONX122" s="964"/>
      <c r="ONY122" s="845"/>
      <c r="ONZ122" s="853"/>
      <c r="OOA122" s="853"/>
      <c r="OOB122" s="964"/>
      <c r="OOC122" s="845"/>
      <c r="OOD122" s="853"/>
      <c r="OOE122" s="853"/>
      <c r="OOF122" s="964"/>
      <c r="OOG122" s="845"/>
      <c r="OOH122" s="853"/>
      <c r="OOI122" s="853"/>
      <c r="OOJ122" s="964"/>
      <c r="OOK122" s="845"/>
      <c r="OOL122" s="853"/>
      <c r="OOM122" s="853"/>
      <c r="OON122" s="964"/>
      <c r="OOO122" s="845"/>
      <c r="OOP122" s="853"/>
      <c r="OOQ122" s="853"/>
      <c r="OOR122" s="964"/>
      <c r="OOS122" s="845"/>
      <c r="OOT122" s="853"/>
      <c r="OOU122" s="853"/>
      <c r="OOV122" s="964"/>
      <c r="OOW122" s="845"/>
      <c r="OOX122" s="853"/>
      <c r="OOY122" s="853"/>
      <c r="OOZ122" s="964"/>
      <c r="OPA122" s="845"/>
      <c r="OPB122" s="853"/>
      <c r="OPC122" s="853"/>
      <c r="OPD122" s="964"/>
      <c r="OPE122" s="845"/>
      <c r="OPF122" s="853"/>
      <c r="OPG122" s="853"/>
      <c r="OPH122" s="964"/>
      <c r="OPI122" s="845"/>
      <c r="OPJ122" s="853"/>
      <c r="OPK122" s="853"/>
      <c r="OPL122" s="964"/>
      <c r="OPM122" s="845"/>
      <c r="OPN122" s="853"/>
      <c r="OPO122" s="853"/>
      <c r="OPP122" s="964"/>
      <c r="OPQ122" s="845"/>
      <c r="OPR122" s="853"/>
      <c r="OPS122" s="853"/>
      <c r="OPT122" s="964"/>
      <c r="OPU122" s="845"/>
      <c r="OPV122" s="853"/>
      <c r="OPW122" s="853"/>
      <c r="OPX122" s="964"/>
      <c r="OPY122" s="845"/>
      <c r="OPZ122" s="853"/>
      <c r="OQA122" s="853"/>
      <c r="OQB122" s="964"/>
      <c r="OQC122" s="845"/>
      <c r="OQD122" s="853"/>
      <c r="OQE122" s="853"/>
      <c r="OQF122" s="964"/>
      <c r="OQG122" s="845"/>
      <c r="OQH122" s="853"/>
      <c r="OQI122" s="853"/>
      <c r="OQJ122" s="964"/>
      <c r="OQK122" s="845"/>
      <c r="OQL122" s="853"/>
      <c r="OQM122" s="853"/>
      <c r="OQN122" s="964"/>
      <c r="OQO122" s="845"/>
      <c r="OQP122" s="853"/>
      <c r="OQQ122" s="853"/>
      <c r="OQR122" s="964"/>
      <c r="OQS122" s="845"/>
      <c r="OQT122" s="853"/>
      <c r="OQU122" s="853"/>
      <c r="OQV122" s="964"/>
      <c r="OQW122" s="845"/>
      <c r="OQX122" s="853"/>
      <c r="OQY122" s="853"/>
      <c r="OQZ122" s="964"/>
      <c r="ORA122" s="845"/>
      <c r="ORB122" s="853"/>
      <c r="ORC122" s="853"/>
      <c r="ORD122" s="964"/>
      <c r="ORE122" s="845"/>
      <c r="ORF122" s="853"/>
      <c r="ORG122" s="853"/>
      <c r="ORH122" s="964"/>
      <c r="ORI122" s="845"/>
      <c r="ORJ122" s="853"/>
      <c r="ORK122" s="853"/>
      <c r="ORL122" s="964"/>
      <c r="ORM122" s="845"/>
      <c r="ORN122" s="853"/>
      <c r="ORO122" s="853"/>
      <c r="ORP122" s="964"/>
      <c r="ORQ122" s="845"/>
      <c r="ORR122" s="853"/>
      <c r="ORS122" s="853"/>
      <c r="ORT122" s="964"/>
      <c r="ORU122" s="845"/>
      <c r="ORV122" s="853"/>
      <c r="ORW122" s="853"/>
      <c r="ORX122" s="964"/>
      <c r="ORY122" s="845"/>
      <c r="ORZ122" s="853"/>
      <c r="OSA122" s="853"/>
      <c r="OSB122" s="964"/>
      <c r="OSC122" s="845"/>
      <c r="OSD122" s="853"/>
      <c r="OSE122" s="853"/>
      <c r="OSF122" s="964"/>
      <c r="OSG122" s="845"/>
      <c r="OSH122" s="853"/>
      <c r="OSI122" s="853"/>
      <c r="OSJ122" s="964"/>
      <c r="OSK122" s="845"/>
      <c r="OSL122" s="853"/>
      <c r="OSM122" s="853"/>
      <c r="OSN122" s="964"/>
      <c r="OSO122" s="845"/>
      <c r="OSP122" s="853"/>
      <c r="OSQ122" s="853"/>
      <c r="OSR122" s="964"/>
      <c r="OSS122" s="845"/>
      <c r="OST122" s="853"/>
      <c r="OSU122" s="853"/>
      <c r="OSV122" s="964"/>
      <c r="OSW122" s="845"/>
      <c r="OSX122" s="853"/>
      <c r="OSY122" s="853"/>
      <c r="OSZ122" s="964"/>
      <c r="OTA122" s="845"/>
      <c r="OTB122" s="853"/>
      <c r="OTC122" s="853"/>
      <c r="OTD122" s="964"/>
      <c r="OTE122" s="845"/>
      <c r="OTF122" s="853"/>
      <c r="OTG122" s="853"/>
      <c r="OTH122" s="964"/>
      <c r="OTI122" s="845"/>
      <c r="OTJ122" s="853"/>
      <c r="OTK122" s="853"/>
      <c r="OTL122" s="964"/>
      <c r="OTM122" s="845"/>
      <c r="OTN122" s="853"/>
      <c r="OTO122" s="853"/>
      <c r="OTP122" s="964"/>
      <c r="OTQ122" s="845"/>
      <c r="OTR122" s="853"/>
      <c r="OTS122" s="853"/>
      <c r="OTT122" s="964"/>
      <c r="OTU122" s="845"/>
      <c r="OTV122" s="853"/>
      <c r="OTW122" s="853"/>
      <c r="OTX122" s="964"/>
      <c r="OTY122" s="845"/>
      <c r="OTZ122" s="853"/>
      <c r="OUA122" s="853"/>
      <c r="OUB122" s="964"/>
      <c r="OUC122" s="845"/>
      <c r="OUD122" s="853"/>
      <c r="OUE122" s="853"/>
      <c r="OUF122" s="964"/>
      <c r="OUG122" s="845"/>
      <c r="OUH122" s="853"/>
      <c r="OUI122" s="853"/>
      <c r="OUJ122" s="964"/>
      <c r="OUK122" s="845"/>
      <c r="OUL122" s="853"/>
      <c r="OUM122" s="853"/>
      <c r="OUN122" s="964"/>
      <c r="OUO122" s="845"/>
      <c r="OUP122" s="853"/>
      <c r="OUQ122" s="853"/>
      <c r="OUR122" s="964"/>
      <c r="OUS122" s="845"/>
      <c r="OUT122" s="853"/>
      <c r="OUU122" s="853"/>
      <c r="OUV122" s="964"/>
      <c r="OUW122" s="845"/>
      <c r="OUX122" s="853"/>
      <c r="OUY122" s="853"/>
      <c r="OUZ122" s="964"/>
      <c r="OVA122" s="845"/>
      <c r="OVB122" s="853"/>
      <c r="OVC122" s="853"/>
      <c r="OVD122" s="964"/>
      <c r="OVE122" s="845"/>
      <c r="OVF122" s="853"/>
      <c r="OVG122" s="853"/>
      <c r="OVH122" s="964"/>
      <c r="OVI122" s="845"/>
      <c r="OVJ122" s="853"/>
      <c r="OVK122" s="853"/>
      <c r="OVL122" s="964"/>
      <c r="OVM122" s="845"/>
      <c r="OVN122" s="853"/>
      <c r="OVO122" s="853"/>
      <c r="OVP122" s="964"/>
      <c r="OVQ122" s="845"/>
      <c r="OVR122" s="853"/>
      <c r="OVS122" s="853"/>
      <c r="OVT122" s="964"/>
      <c r="OVU122" s="845"/>
      <c r="OVV122" s="853"/>
      <c r="OVW122" s="853"/>
      <c r="OVX122" s="964"/>
      <c r="OVY122" s="845"/>
      <c r="OVZ122" s="853"/>
      <c r="OWA122" s="853"/>
      <c r="OWB122" s="964"/>
      <c r="OWC122" s="845"/>
      <c r="OWD122" s="853"/>
      <c r="OWE122" s="853"/>
      <c r="OWF122" s="964"/>
      <c r="OWG122" s="845"/>
      <c r="OWH122" s="853"/>
      <c r="OWI122" s="853"/>
      <c r="OWJ122" s="964"/>
      <c r="OWK122" s="845"/>
      <c r="OWL122" s="853"/>
      <c r="OWM122" s="853"/>
      <c r="OWN122" s="964"/>
      <c r="OWO122" s="845"/>
      <c r="OWP122" s="853"/>
      <c r="OWQ122" s="853"/>
      <c r="OWR122" s="964"/>
      <c r="OWS122" s="845"/>
      <c r="OWT122" s="853"/>
      <c r="OWU122" s="853"/>
      <c r="OWV122" s="964"/>
      <c r="OWW122" s="845"/>
      <c r="OWX122" s="853"/>
      <c r="OWY122" s="853"/>
      <c r="OWZ122" s="964"/>
      <c r="OXA122" s="845"/>
      <c r="OXB122" s="853"/>
      <c r="OXC122" s="853"/>
      <c r="OXD122" s="964"/>
      <c r="OXE122" s="845"/>
      <c r="OXF122" s="853"/>
      <c r="OXG122" s="853"/>
      <c r="OXH122" s="964"/>
      <c r="OXI122" s="845"/>
      <c r="OXJ122" s="853"/>
      <c r="OXK122" s="853"/>
      <c r="OXL122" s="964"/>
      <c r="OXM122" s="845"/>
      <c r="OXN122" s="853"/>
      <c r="OXO122" s="853"/>
      <c r="OXP122" s="964"/>
      <c r="OXQ122" s="845"/>
      <c r="OXR122" s="853"/>
      <c r="OXS122" s="853"/>
      <c r="OXT122" s="964"/>
      <c r="OXU122" s="845"/>
      <c r="OXV122" s="853"/>
      <c r="OXW122" s="853"/>
      <c r="OXX122" s="964"/>
      <c r="OXY122" s="845"/>
      <c r="OXZ122" s="853"/>
      <c r="OYA122" s="853"/>
      <c r="OYB122" s="964"/>
      <c r="OYC122" s="845"/>
      <c r="OYD122" s="853"/>
      <c r="OYE122" s="853"/>
      <c r="OYF122" s="964"/>
      <c r="OYG122" s="845"/>
      <c r="OYH122" s="853"/>
      <c r="OYI122" s="853"/>
      <c r="OYJ122" s="964"/>
      <c r="OYK122" s="845"/>
      <c r="OYL122" s="853"/>
      <c r="OYM122" s="853"/>
      <c r="OYN122" s="964"/>
      <c r="OYO122" s="845"/>
      <c r="OYP122" s="853"/>
      <c r="OYQ122" s="853"/>
      <c r="OYR122" s="964"/>
      <c r="OYS122" s="845"/>
      <c r="OYT122" s="853"/>
      <c r="OYU122" s="853"/>
      <c r="OYV122" s="964"/>
      <c r="OYW122" s="845"/>
      <c r="OYX122" s="853"/>
      <c r="OYY122" s="853"/>
      <c r="OYZ122" s="964"/>
      <c r="OZA122" s="845"/>
      <c r="OZB122" s="853"/>
      <c r="OZC122" s="853"/>
      <c r="OZD122" s="964"/>
      <c r="OZE122" s="845"/>
      <c r="OZF122" s="853"/>
      <c r="OZG122" s="853"/>
      <c r="OZH122" s="964"/>
      <c r="OZI122" s="845"/>
      <c r="OZJ122" s="853"/>
      <c r="OZK122" s="853"/>
      <c r="OZL122" s="964"/>
      <c r="OZM122" s="845"/>
      <c r="OZN122" s="853"/>
      <c r="OZO122" s="853"/>
      <c r="OZP122" s="964"/>
      <c r="OZQ122" s="845"/>
      <c r="OZR122" s="853"/>
      <c r="OZS122" s="853"/>
      <c r="OZT122" s="964"/>
      <c r="OZU122" s="845"/>
      <c r="OZV122" s="853"/>
      <c r="OZW122" s="853"/>
      <c r="OZX122" s="964"/>
      <c r="OZY122" s="845"/>
      <c r="OZZ122" s="853"/>
      <c r="PAA122" s="853"/>
      <c r="PAB122" s="964"/>
      <c r="PAC122" s="845"/>
      <c r="PAD122" s="853"/>
      <c r="PAE122" s="853"/>
      <c r="PAF122" s="964"/>
      <c r="PAG122" s="845"/>
      <c r="PAH122" s="853"/>
      <c r="PAI122" s="853"/>
      <c r="PAJ122" s="964"/>
      <c r="PAK122" s="845"/>
      <c r="PAL122" s="853"/>
      <c r="PAM122" s="853"/>
      <c r="PAN122" s="964"/>
      <c r="PAO122" s="845"/>
      <c r="PAP122" s="853"/>
      <c r="PAQ122" s="853"/>
      <c r="PAR122" s="964"/>
      <c r="PAS122" s="845"/>
      <c r="PAT122" s="853"/>
      <c r="PAU122" s="853"/>
      <c r="PAV122" s="964"/>
      <c r="PAW122" s="845"/>
      <c r="PAX122" s="853"/>
      <c r="PAY122" s="853"/>
      <c r="PAZ122" s="964"/>
      <c r="PBA122" s="845"/>
      <c r="PBB122" s="853"/>
      <c r="PBC122" s="853"/>
      <c r="PBD122" s="964"/>
      <c r="PBE122" s="845"/>
      <c r="PBF122" s="853"/>
      <c r="PBG122" s="853"/>
      <c r="PBH122" s="964"/>
      <c r="PBI122" s="845"/>
      <c r="PBJ122" s="853"/>
      <c r="PBK122" s="853"/>
      <c r="PBL122" s="964"/>
      <c r="PBM122" s="845"/>
      <c r="PBN122" s="853"/>
      <c r="PBO122" s="853"/>
      <c r="PBP122" s="964"/>
      <c r="PBQ122" s="845"/>
      <c r="PBR122" s="853"/>
      <c r="PBS122" s="853"/>
      <c r="PBT122" s="964"/>
      <c r="PBU122" s="845"/>
      <c r="PBV122" s="853"/>
      <c r="PBW122" s="853"/>
      <c r="PBX122" s="964"/>
      <c r="PBY122" s="845"/>
      <c r="PBZ122" s="853"/>
      <c r="PCA122" s="853"/>
      <c r="PCB122" s="964"/>
      <c r="PCC122" s="845"/>
      <c r="PCD122" s="853"/>
      <c r="PCE122" s="853"/>
      <c r="PCF122" s="964"/>
      <c r="PCG122" s="845"/>
      <c r="PCH122" s="853"/>
      <c r="PCI122" s="853"/>
      <c r="PCJ122" s="964"/>
      <c r="PCK122" s="845"/>
      <c r="PCL122" s="853"/>
      <c r="PCM122" s="853"/>
      <c r="PCN122" s="964"/>
      <c r="PCO122" s="845"/>
      <c r="PCP122" s="853"/>
      <c r="PCQ122" s="853"/>
      <c r="PCR122" s="964"/>
      <c r="PCS122" s="845"/>
      <c r="PCT122" s="853"/>
      <c r="PCU122" s="853"/>
      <c r="PCV122" s="964"/>
      <c r="PCW122" s="845"/>
      <c r="PCX122" s="853"/>
      <c r="PCY122" s="853"/>
      <c r="PCZ122" s="964"/>
      <c r="PDA122" s="845"/>
      <c r="PDB122" s="853"/>
      <c r="PDC122" s="853"/>
      <c r="PDD122" s="964"/>
      <c r="PDE122" s="845"/>
      <c r="PDF122" s="853"/>
      <c r="PDG122" s="853"/>
      <c r="PDH122" s="964"/>
      <c r="PDI122" s="845"/>
      <c r="PDJ122" s="853"/>
      <c r="PDK122" s="853"/>
      <c r="PDL122" s="964"/>
      <c r="PDM122" s="845"/>
      <c r="PDN122" s="853"/>
      <c r="PDO122" s="853"/>
      <c r="PDP122" s="964"/>
      <c r="PDQ122" s="845"/>
      <c r="PDR122" s="853"/>
      <c r="PDS122" s="853"/>
      <c r="PDT122" s="964"/>
      <c r="PDU122" s="845"/>
      <c r="PDV122" s="853"/>
      <c r="PDW122" s="853"/>
      <c r="PDX122" s="964"/>
      <c r="PDY122" s="845"/>
      <c r="PDZ122" s="853"/>
      <c r="PEA122" s="853"/>
      <c r="PEB122" s="964"/>
      <c r="PEC122" s="845"/>
      <c r="PED122" s="853"/>
      <c r="PEE122" s="853"/>
      <c r="PEF122" s="964"/>
      <c r="PEG122" s="845"/>
      <c r="PEH122" s="853"/>
      <c r="PEI122" s="853"/>
      <c r="PEJ122" s="964"/>
      <c r="PEK122" s="845"/>
      <c r="PEL122" s="853"/>
      <c r="PEM122" s="853"/>
      <c r="PEN122" s="964"/>
      <c r="PEO122" s="845"/>
      <c r="PEP122" s="853"/>
      <c r="PEQ122" s="853"/>
      <c r="PER122" s="964"/>
      <c r="PES122" s="845"/>
      <c r="PET122" s="853"/>
      <c r="PEU122" s="853"/>
      <c r="PEV122" s="964"/>
      <c r="PEW122" s="845"/>
      <c r="PEX122" s="853"/>
      <c r="PEY122" s="853"/>
      <c r="PEZ122" s="964"/>
      <c r="PFA122" s="845"/>
      <c r="PFB122" s="853"/>
      <c r="PFC122" s="853"/>
      <c r="PFD122" s="964"/>
      <c r="PFE122" s="845"/>
      <c r="PFF122" s="853"/>
      <c r="PFG122" s="853"/>
      <c r="PFH122" s="964"/>
      <c r="PFI122" s="845"/>
      <c r="PFJ122" s="853"/>
      <c r="PFK122" s="853"/>
      <c r="PFL122" s="964"/>
      <c r="PFM122" s="845"/>
      <c r="PFN122" s="853"/>
      <c r="PFO122" s="853"/>
      <c r="PFP122" s="964"/>
      <c r="PFQ122" s="845"/>
      <c r="PFR122" s="853"/>
      <c r="PFS122" s="853"/>
      <c r="PFT122" s="964"/>
      <c r="PFU122" s="845"/>
      <c r="PFV122" s="853"/>
      <c r="PFW122" s="853"/>
      <c r="PFX122" s="964"/>
      <c r="PFY122" s="845"/>
      <c r="PFZ122" s="853"/>
      <c r="PGA122" s="853"/>
      <c r="PGB122" s="964"/>
      <c r="PGC122" s="845"/>
      <c r="PGD122" s="853"/>
      <c r="PGE122" s="853"/>
      <c r="PGF122" s="964"/>
      <c r="PGG122" s="845"/>
      <c r="PGH122" s="853"/>
      <c r="PGI122" s="853"/>
      <c r="PGJ122" s="964"/>
      <c r="PGK122" s="845"/>
      <c r="PGL122" s="853"/>
      <c r="PGM122" s="853"/>
      <c r="PGN122" s="964"/>
      <c r="PGO122" s="845"/>
      <c r="PGP122" s="853"/>
      <c r="PGQ122" s="853"/>
      <c r="PGR122" s="964"/>
      <c r="PGS122" s="845"/>
      <c r="PGT122" s="853"/>
      <c r="PGU122" s="853"/>
      <c r="PGV122" s="964"/>
      <c r="PGW122" s="845"/>
      <c r="PGX122" s="853"/>
      <c r="PGY122" s="853"/>
      <c r="PGZ122" s="964"/>
      <c r="PHA122" s="845"/>
      <c r="PHB122" s="853"/>
      <c r="PHC122" s="853"/>
      <c r="PHD122" s="964"/>
      <c r="PHE122" s="845"/>
      <c r="PHF122" s="853"/>
      <c r="PHG122" s="853"/>
      <c r="PHH122" s="964"/>
      <c r="PHI122" s="845"/>
      <c r="PHJ122" s="853"/>
      <c r="PHK122" s="853"/>
      <c r="PHL122" s="964"/>
      <c r="PHM122" s="845"/>
      <c r="PHN122" s="853"/>
      <c r="PHO122" s="853"/>
      <c r="PHP122" s="964"/>
      <c r="PHQ122" s="845"/>
      <c r="PHR122" s="853"/>
      <c r="PHS122" s="853"/>
      <c r="PHT122" s="964"/>
      <c r="PHU122" s="845"/>
      <c r="PHV122" s="853"/>
      <c r="PHW122" s="853"/>
      <c r="PHX122" s="964"/>
      <c r="PHY122" s="845"/>
      <c r="PHZ122" s="853"/>
      <c r="PIA122" s="853"/>
      <c r="PIB122" s="964"/>
      <c r="PIC122" s="845"/>
      <c r="PID122" s="853"/>
      <c r="PIE122" s="853"/>
      <c r="PIF122" s="964"/>
      <c r="PIG122" s="845"/>
      <c r="PIH122" s="853"/>
      <c r="PII122" s="853"/>
      <c r="PIJ122" s="964"/>
      <c r="PIK122" s="845"/>
      <c r="PIL122" s="853"/>
      <c r="PIM122" s="853"/>
      <c r="PIN122" s="964"/>
      <c r="PIO122" s="845"/>
      <c r="PIP122" s="853"/>
      <c r="PIQ122" s="853"/>
      <c r="PIR122" s="964"/>
      <c r="PIS122" s="845"/>
      <c r="PIT122" s="853"/>
      <c r="PIU122" s="853"/>
      <c r="PIV122" s="964"/>
      <c r="PIW122" s="845"/>
      <c r="PIX122" s="853"/>
      <c r="PIY122" s="853"/>
      <c r="PIZ122" s="964"/>
      <c r="PJA122" s="845"/>
      <c r="PJB122" s="853"/>
      <c r="PJC122" s="853"/>
      <c r="PJD122" s="964"/>
      <c r="PJE122" s="845"/>
      <c r="PJF122" s="853"/>
      <c r="PJG122" s="853"/>
      <c r="PJH122" s="964"/>
      <c r="PJI122" s="845"/>
      <c r="PJJ122" s="853"/>
      <c r="PJK122" s="853"/>
      <c r="PJL122" s="964"/>
      <c r="PJM122" s="845"/>
      <c r="PJN122" s="853"/>
      <c r="PJO122" s="853"/>
      <c r="PJP122" s="964"/>
      <c r="PJQ122" s="845"/>
      <c r="PJR122" s="853"/>
      <c r="PJS122" s="853"/>
      <c r="PJT122" s="964"/>
      <c r="PJU122" s="845"/>
      <c r="PJV122" s="853"/>
      <c r="PJW122" s="853"/>
      <c r="PJX122" s="964"/>
      <c r="PJY122" s="845"/>
      <c r="PJZ122" s="853"/>
      <c r="PKA122" s="853"/>
      <c r="PKB122" s="964"/>
      <c r="PKC122" s="845"/>
      <c r="PKD122" s="853"/>
      <c r="PKE122" s="853"/>
      <c r="PKF122" s="964"/>
      <c r="PKG122" s="845"/>
      <c r="PKH122" s="853"/>
      <c r="PKI122" s="853"/>
      <c r="PKJ122" s="964"/>
      <c r="PKK122" s="845"/>
      <c r="PKL122" s="853"/>
      <c r="PKM122" s="853"/>
      <c r="PKN122" s="964"/>
      <c r="PKO122" s="845"/>
      <c r="PKP122" s="853"/>
      <c r="PKQ122" s="853"/>
      <c r="PKR122" s="964"/>
      <c r="PKS122" s="845"/>
      <c r="PKT122" s="853"/>
      <c r="PKU122" s="853"/>
      <c r="PKV122" s="964"/>
      <c r="PKW122" s="845"/>
      <c r="PKX122" s="853"/>
      <c r="PKY122" s="853"/>
      <c r="PKZ122" s="964"/>
      <c r="PLA122" s="845"/>
      <c r="PLB122" s="853"/>
      <c r="PLC122" s="853"/>
      <c r="PLD122" s="964"/>
      <c r="PLE122" s="845"/>
      <c r="PLF122" s="853"/>
      <c r="PLG122" s="853"/>
      <c r="PLH122" s="964"/>
      <c r="PLI122" s="845"/>
      <c r="PLJ122" s="853"/>
      <c r="PLK122" s="853"/>
      <c r="PLL122" s="964"/>
      <c r="PLM122" s="845"/>
      <c r="PLN122" s="853"/>
      <c r="PLO122" s="853"/>
      <c r="PLP122" s="964"/>
      <c r="PLQ122" s="845"/>
      <c r="PLR122" s="853"/>
      <c r="PLS122" s="853"/>
      <c r="PLT122" s="964"/>
      <c r="PLU122" s="845"/>
      <c r="PLV122" s="853"/>
      <c r="PLW122" s="853"/>
      <c r="PLX122" s="964"/>
      <c r="PLY122" s="845"/>
      <c r="PLZ122" s="853"/>
      <c r="PMA122" s="853"/>
      <c r="PMB122" s="964"/>
      <c r="PMC122" s="845"/>
      <c r="PMD122" s="853"/>
      <c r="PME122" s="853"/>
      <c r="PMF122" s="964"/>
      <c r="PMG122" s="845"/>
      <c r="PMH122" s="853"/>
      <c r="PMI122" s="853"/>
      <c r="PMJ122" s="964"/>
      <c r="PMK122" s="845"/>
      <c r="PML122" s="853"/>
      <c r="PMM122" s="853"/>
      <c r="PMN122" s="964"/>
      <c r="PMO122" s="845"/>
      <c r="PMP122" s="853"/>
      <c r="PMQ122" s="853"/>
      <c r="PMR122" s="964"/>
      <c r="PMS122" s="845"/>
      <c r="PMT122" s="853"/>
      <c r="PMU122" s="853"/>
      <c r="PMV122" s="964"/>
      <c r="PMW122" s="845"/>
      <c r="PMX122" s="853"/>
      <c r="PMY122" s="853"/>
      <c r="PMZ122" s="964"/>
      <c r="PNA122" s="845"/>
      <c r="PNB122" s="853"/>
      <c r="PNC122" s="853"/>
      <c r="PND122" s="964"/>
      <c r="PNE122" s="845"/>
      <c r="PNF122" s="853"/>
      <c r="PNG122" s="853"/>
      <c r="PNH122" s="964"/>
      <c r="PNI122" s="845"/>
      <c r="PNJ122" s="853"/>
      <c r="PNK122" s="853"/>
      <c r="PNL122" s="964"/>
      <c r="PNM122" s="845"/>
      <c r="PNN122" s="853"/>
      <c r="PNO122" s="853"/>
      <c r="PNP122" s="964"/>
      <c r="PNQ122" s="845"/>
      <c r="PNR122" s="853"/>
      <c r="PNS122" s="853"/>
      <c r="PNT122" s="964"/>
      <c r="PNU122" s="845"/>
      <c r="PNV122" s="853"/>
      <c r="PNW122" s="853"/>
      <c r="PNX122" s="964"/>
      <c r="PNY122" s="845"/>
      <c r="PNZ122" s="853"/>
      <c r="POA122" s="853"/>
      <c r="POB122" s="964"/>
      <c r="POC122" s="845"/>
      <c r="POD122" s="853"/>
      <c r="POE122" s="853"/>
      <c r="POF122" s="964"/>
      <c r="POG122" s="845"/>
      <c r="POH122" s="853"/>
      <c r="POI122" s="853"/>
      <c r="POJ122" s="964"/>
      <c r="POK122" s="845"/>
      <c r="POL122" s="853"/>
      <c r="POM122" s="853"/>
      <c r="PON122" s="964"/>
      <c r="POO122" s="845"/>
      <c r="POP122" s="853"/>
      <c r="POQ122" s="853"/>
      <c r="POR122" s="964"/>
      <c r="POS122" s="845"/>
      <c r="POT122" s="853"/>
      <c r="POU122" s="853"/>
      <c r="POV122" s="964"/>
      <c r="POW122" s="845"/>
      <c r="POX122" s="853"/>
      <c r="POY122" s="853"/>
      <c r="POZ122" s="964"/>
      <c r="PPA122" s="845"/>
      <c r="PPB122" s="853"/>
      <c r="PPC122" s="853"/>
      <c r="PPD122" s="964"/>
      <c r="PPE122" s="845"/>
      <c r="PPF122" s="853"/>
      <c r="PPG122" s="853"/>
      <c r="PPH122" s="964"/>
      <c r="PPI122" s="845"/>
      <c r="PPJ122" s="853"/>
      <c r="PPK122" s="853"/>
      <c r="PPL122" s="964"/>
      <c r="PPM122" s="845"/>
      <c r="PPN122" s="853"/>
      <c r="PPO122" s="853"/>
      <c r="PPP122" s="964"/>
      <c r="PPQ122" s="845"/>
      <c r="PPR122" s="853"/>
      <c r="PPS122" s="853"/>
      <c r="PPT122" s="964"/>
      <c r="PPU122" s="845"/>
      <c r="PPV122" s="853"/>
      <c r="PPW122" s="853"/>
      <c r="PPX122" s="964"/>
      <c r="PPY122" s="845"/>
      <c r="PPZ122" s="853"/>
      <c r="PQA122" s="853"/>
      <c r="PQB122" s="964"/>
      <c r="PQC122" s="845"/>
      <c r="PQD122" s="853"/>
      <c r="PQE122" s="853"/>
      <c r="PQF122" s="964"/>
      <c r="PQG122" s="845"/>
      <c r="PQH122" s="853"/>
      <c r="PQI122" s="853"/>
      <c r="PQJ122" s="964"/>
      <c r="PQK122" s="845"/>
      <c r="PQL122" s="853"/>
      <c r="PQM122" s="853"/>
      <c r="PQN122" s="964"/>
      <c r="PQO122" s="845"/>
      <c r="PQP122" s="853"/>
      <c r="PQQ122" s="853"/>
      <c r="PQR122" s="964"/>
      <c r="PQS122" s="845"/>
      <c r="PQT122" s="853"/>
      <c r="PQU122" s="853"/>
      <c r="PQV122" s="964"/>
      <c r="PQW122" s="845"/>
      <c r="PQX122" s="853"/>
      <c r="PQY122" s="853"/>
      <c r="PQZ122" s="964"/>
      <c r="PRA122" s="845"/>
      <c r="PRB122" s="853"/>
      <c r="PRC122" s="853"/>
      <c r="PRD122" s="964"/>
      <c r="PRE122" s="845"/>
      <c r="PRF122" s="853"/>
      <c r="PRG122" s="853"/>
      <c r="PRH122" s="964"/>
      <c r="PRI122" s="845"/>
      <c r="PRJ122" s="853"/>
      <c r="PRK122" s="853"/>
      <c r="PRL122" s="964"/>
      <c r="PRM122" s="845"/>
      <c r="PRN122" s="853"/>
      <c r="PRO122" s="853"/>
      <c r="PRP122" s="964"/>
      <c r="PRQ122" s="845"/>
      <c r="PRR122" s="853"/>
      <c r="PRS122" s="853"/>
      <c r="PRT122" s="964"/>
      <c r="PRU122" s="845"/>
      <c r="PRV122" s="853"/>
      <c r="PRW122" s="853"/>
      <c r="PRX122" s="964"/>
      <c r="PRY122" s="845"/>
      <c r="PRZ122" s="853"/>
      <c r="PSA122" s="853"/>
      <c r="PSB122" s="964"/>
      <c r="PSC122" s="845"/>
      <c r="PSD122" s="853"/>
      <c r="PSE122" s="853"/>
      <c r="PSF122" s="964"/>
      <c r="PSG122" s="845"/>
      <c r="PSH122" s="853"/>
      <c r="PSI122" s="853"/>
      <c r="PSJ122" s="964"/>
      <c r="PSK122" s="845"/>
      <c r="PSL122" s="853"/>
      <c r="PSM122" s="853"/>
      <c r="PSN122" s="964"/>
      <c r="PSO122" s="845"/>
      <c r="PSP122" s="853"/>
      <c r="PSQ122" s="853"/>
      <c r="PSR122" s="964"/>
      <c r="PSS122" s="845"/>
      <c r="PST122" s="853"/>
      <c r="PSU122" s="853"/>
      <c r="PSV122" s="964"/>
      <c r="PSW122" s="845"/>
      <c r="PSX122" s="853"/>
      <c r="PSY122" s="853"/>
      <c r="PSZ122" s="964"/>
      <c r="PTA122" s="845"/>
      <c r="PTB122" s="853"/>
      <c r="PTC122" s="853"/>
      <c r="PTD122" s="964"/>
      <c r="PTE122" s="845"/>
      <c r="PTF122" s="853"/>
      <c r="PTG122" s="853"/>
      <c r="PTH122" s="964"/>
      <c r="PTI122" s="845"/>
      <c r="PTJ122" s="853"/>
      <c r="PTK122" s="853"/>
      <c r="PTL122" s="964"/>
      <c r="PTM122" s="845"/>
      <c r="PTN122" s="853"/>
      <c r="PTO122" s="853"/>
      <c r="PTP122" s="964"/>
      <c r="PTQ122" s="845"/>
      <c r="PTR122" s="853"/>
      <c r="PTS122" s="853"/>
      <c r="PTT122" s="964"/>
      <c r="PTU122" s="845"/>
      <c r="PTV122" s="853"/>
      <c r="PTW122" s="853"/>
      <c r="PTX122" s="964"/>
      <c r="PTY122" s="845"/>
      <c r="PTZ122" s="853"/>
      <c r="PUA122" s="853"/>
      <c r="PUB122" s="964"/>
      <c r="PUC122" s="845"/>
      <c r="PUD122" s="853"/>
      <c r="PUE122" s="853"/>
      <c r="PUF122" s="964"/>
      <c r="PUG122" s="845"/>
      <c r="PUH122" s="853"/>
      <c r="PUI122" s="853"/>
      <c r="PUJ122" s="964"/>
      <c r="PUK122" s="845"/>
      <c r="PUL122" s="853"/>
      <c r="PUM122" s="853"/>
      <c r="PUN122" s="964"/>
      <c r="PUO122" s="845"/>
      <c r="PUP122" s="853"/>
      <c r="PUQ122" s="853"/>
      <c r="PUR122" s="964"/>
      <c r="PUS122" s="845"/>
      <c r="PUT122" s="853"/>
      <c r="PUU122" s="853"/>
      <c r="PUV122" s="964"/>
      <c r="PUW122" s="845"/>
      <c r="PUX122" s="853"/>
      <c r="PUY122" s="853"/>
      <c r="PUZ122" s="964"/>
      <c r="PVA122" s="845"/>
      <c r="PVB122" s="853"/>
      <c r="PVC122" s="853"/>
      <c r="PVD122" s="964"/>
      <c r="PVE122" s="845"/>
      <c r="PVF122" s="853"/>
      <c r="PVG122" s="853"/>
      <c r="PVH122" s="964"/>
      <c r="PVI122" s="845"/>
      <c r="PVJ122" s="853"/>
      <c r="PVK122" s="853"/>
      <c r="PVL122" s="964"/>
      <c r="PVM122" s="845"/>
      <c r="PVN122" s="853"/>
      <c r="PVO122" s="853"/>
      <c r="PVP122" s="964"/>
      <c r="PVQ122" s="845"/>
      <c r="PVR122" s="853"/>
      <c r="PVS122" s="853"/>
      <c r="PVT122" s="964"/>
      <c r="PVU122" s="845"/>
      <c r="PVV122" s="853"/>
      <c r="PVW122" s="853"/>
      <c r="PVX122" s="964"/>
      <c r="PVY122" s="845"/>
      <c r="PVZ122" s="853"/>
      <c r="PWA122" s="853"/>
      <c r="PWB122" s="964"/>
      <c r="PWC122" s="845"/>
      <c r="PWD122" s="853"/>
      <c r="PWE122" s="853"/>
      <c r="PWF122" s="964"/>
      <c r="PWG122" s="845"/>
      <c r="PWH122" s="853"/>
      <c r="PWI122" s="853"/>
      <c r="PWJ122" s="964"/>
      <c r="PWK122" s="845"/>
      <c r="PWL122" s="853"/>
      <c r="PWM122" s="853"/>
      <c r="PWN122" s="964"/>
      <c r="PWO122" s="845"/>
      <c r="PWP122" s="853"/>
      <c r="PWQ122" s="853"/>
      <c r="PWR122" s="964"/>
      <c r="PWS122" s="845"/>
      <c r="PWT122" s="853"/>
      <c r="PWU122" s="853"/>
      <c r="PWV122" s="964"/>
      <c r="PWW122" s="845"/>
      <c r="PWX122" s="853"/>
      <c r="PWY122" s="853"/>
      <c r="PWZ122" s="964"/>
      <c r="PXA122" s="845"/>
      <c r="PXB122" s="853"/>
      <c r="PXC122" s="853"/>
      <c r="PXD122" s="964"/>
      <c r="PXE122" s="845"/>
      <c r="PXF122" s="853"/>
      <c r="PXG122" s="853"/>
      <c r="PXH122" s="964"/>
      <c r="PXI122" s="845"/>
      <c r="PXJ122" s="853"/>
      <c r="PXK122" s="853"/>
      <c r="PXL122" s="964"/>
      <c r="PXM122" s="845"/>
      <c r="PXN122" s="853"/>
      <c r="PXO122" s="853"/>
      <c r="PXP122" s="964"/>
      <c r="PXQ122" s="845"/>
      <c r="PXR122" s="853"/>
      <c r="PXS122" s="853"/>
      <c r="PXT122" s="964"/>
      <c r="PXU122" s="845"/>
      <c r="PXV122" s="853"/>
      <c r="PXW122" s="853"/>
      <c r="PXX122" s="964"/>
      <c r="PXY122" s="845"/>
      <c r="PXZ122" s="853"/>
      <c r="PYA122" s="853"/>
      <c r="PYB122" s="964"/>
      <c r="PYC122" s="845"/>
      <c r="PYD122" s="853"/>
      <c r="PYE122" s="853"/>
      <c r="PYF122" s="964"/>
      <c r="PYG122" s="845"/>
      <c r="PYH122" s="853"/>
      <c r="PYI122" s="853"/>
      <c r="PYJ122" s="964"/>
      <c r="PYK122" s="845"/>
      <c r="PYL122" s="853"/>
      <c r="PYM122" s="853"/>
      <c r="PYN122" s="964"/>
      <c r="PYO122" s="845"/>
      <c r="PYP122" s="853"/>
      <c r="PYQ122" s="853"/>
      <c r="PYR122" s="964"/>
      <c r="PYS122" s="845"/>
      <c r="PYT122" s="853"/>
      <c r="PYU122" s="853"/>
      <c r="PYV122" s="964"/>
      <c r="PYW122" s="845"/>
      <c r="PYX122" s="853"/>
      <c r="PYY122" s="853"/>
      <c r="PYZ122" s="964"/>
      <c r="PZA122" s="845"/>
      <c r="PZB122" s="853"/>
      <c r="PZC122" s="853"/>
      <c r="PZD122" s="964"/>
      <c r="PZE122" s="845"/>
      <c r="PZF122" s="853"/>
      <c r="PZG122" s="853"/>
      <c r="PZH122" s="964"/>
      <c r="PZI122" s="845"/>
      <c r="PZJ122" s="853"/>
      <c r="PZK122" s="853"/>
      <c r="PZL122" s="964"/>
      <c r="PZM122" s="845"/>
      <c r="PZN122" s="853"/>
      <c r="PZO122" s="853"/>
      <c r="PZP122" s="964"/>
      <c r="PZQ122" s="845"/>
      <c r="PZR122" s="853"/>
      <c r="PZS122" s="853"/>
      <c r="PZT122" s="964"/>
      <c r="PZU122" s="845"/>
      <c r="PZV122" s="853"/>
      <c r="PZW122" s="853"/>
      <c r="PZX122" s="964"/>
      <c r="PZY122" s="845"/>
      <c r="PZZ122" s="853"/>
      <c r="QAA122" s="853"/>
      <c r="QAB122" s="964"/>
      <c r="QAC122" s="845"/>
      <c r="QAD122" s="853"/>
      <c r="QAE122" s="853"/>
      <c r="QAF122" s="964"/>
      <c r="QAG122" s="845"/>
      <c r="QAH122" s="853"/>
      <c r="QAI122" s="853"/>
      <c r="QAJ122" s="964"/>
      <c r="QAK122" s="845"/>
      <c r="QAL122" s="853"/>
      <c r="QAM122" s="853"/>
      <c r="QAN122" s="964"/>
      <c r="QAO122" s="845"/>
      <c r="QAP122" s="853"/>
      <c r="QAQ122" s="853"/>
      <c r="QAR122" s="964"/>
      <c r="QAS122" s="845"/>
      <c r="QAT122" s="853"/>
      <c r="QAU122" s="853"/>
      <c r="QAV122" s="964"/>
      <c r="QAW122" s="845"/>
      <c r="QAX122" s="853"/>
      <c r="QAY122" s="853"/>
      <c r="QAZ122" s="964"/>
      <c r="QBA122" s="845"/>
      <c r="QBB122" s="853"/>
      <c r="QBC122" s="853"/>
      <c r="QBD122" s="964"/>
      <c r="QBE122" s="845"/>
      <c r="QBF122" s="853"/>
      <c r="QBG122" s="853"/>
      <c r="QBH122" s="964"/>
      <c r="QBI122" s="845"/>
      <c r="QBJ122" s="853"/>
      <c r="QBK122" s="853"/>
      <c r="QBL122" s="964"/>
      <c r="QBM122" s="845"/>
      <c r="QBN122" s="853"/>
      <c r="QBO122" s="853"/>
      <c r="QBP122" s="964"/>
      <c r="QBQ122" s="845"/>
      <c r="QBR122" s="853"/>
      <c r="QBS122" s="853"/>
      <c r="QBT122" s="964"/>
      <c r="QBU122" s="845"/>
      <c r="QBV122" s="853"/>
      <c r="QBW122" s="853"/>
      <c r="QBX122" s="964"/>
      <c r="QBY122" s="845"/>
      <c r="QBZ122" s="853"/>
      <c r="QCA122" s="853"/>
      <c r="QCB122" s="964"/>
      <c r="QCC122" s="845"/>
      <c r="QCD122" s="853"/>
      <c r="QCE122" s="853"/>
      <c r="QCF122" s="964"/>
      <c r="QCG122" s="845"/>
      <c r="QCH122" s="853"/>
      <c r="QCI122" s="853"/>
      <c r="QCJ122" s="964"/>
      <c r="QCK122" s="845"/>
      <c r="QCL122" s="853"/>
      <c r="QCM122" s="853"/>
      <c r="QCN122" s="964"/>
      <c r="QCO122" s="845"/>
      <c r="QCP122" s="853"/>
      <c r="QCQ122" s="853"/>
      <c r="QCR122" s="964"/>
      <c r="QCS122" s="845"/>
      <c r="QCT122" s="853"/>
      <c r="QCU122" s="853"/>
      <c r="QCV122" s="964"/>
      <c r="QCW122" s="845"/>
      <c r="QCX122" s="853"/>
      <c r="QCY122" s="853"/>
      <c r="QCZ122" s="964"/>
      <c r="QDA122" s="845"/>
      <c r="QDB122" s="853"/>
      <c r="QDC122" s="853"/>
      <c r="QDD122" s="964"/>
      <c r="QDE122" s="845"/>
      <c r="QDF122" s="853"/>
      <c r="QDG122" s="853"/>
      <c r="QDH122" s="964"/>
      <c r="QDI122" s="845"/>
      <c r="QDJ122" s="853"/>
      <c r="QDK122" s="853"/>
      <c r="QDL122" s="964"/>
      <c r="QDM122" s="845"/>
      <c r="QDN122" s="853"/>
      <c r="QDO122" s="853"/>
      <c r="QDP122" s="964"/>
      <c r="QDQ122" s="845"/>
      <c r="QDR122" s="853"/>
      <c r="QDS122" s="853"/>
      <c r="QDT122" s="964"/>
      <c r="QDU122" s="845"/>
      <c r="QDV122" s="853"/>
      <c r="QDW122" s="853"/>
      <c r="QDX122" s="964"/>
      <c r="QDY122" s="845"/>
      <c r="QDZ122" s="853"/>
      <c r="QEA122" s="853"/>
      <c r="QEB122" s="964"/>
      <c r="QEC122" s="845"/>
      <c r="QED122" s="853"/>
      <c r="QEE122" s="853"/>
      <c r="QEF122" s="964"/>
      <c r="QEG122" s="845"/>
      <c r="QEH122" s="853"/>
      <c r="QEI122" s="853"/>
      <c r="QEJ122" s="964"/>
      <c r="QEK122" s="845"/>
      <c r="QEL122" s="853"/>
      <c r="QEM122" s="853"/>
      <c r="QEN122" s="964"/>
      <c r="QEO122" s="845"/>
      <c r="QEP122" s="853"/>
      <c r="QEQ122" s="853"/>
      <c r="QER122" s="964"/>
      <c r="QES122" s="845"/>
      <c r="QET122" s="853"/>
      <c r="QEU122" s="853"/>
      <c r="QEV122" s="964"/>
      <c r="QEW122" s="845"/>
      <c r="QEX122" s="853"/>
      <c r="QEY122" s="853"/>
      <c r="QEZ122" s="964"/>
      <c r="QFA122" s="845"/>
      <c r="QFB122" s="853"/>
      <c r="QFC122" s="853"/>
      <c r="QFD122" s="964"/>
      <c r="QFE122" s="845"/>
      <c r="QFF122" s="853"/>
      <c r="QFG122" s="853"/>
      <c r="QFH122" s="964"/>
      <c r="QFI122" s="845"/>
      <c r="QFJ122" s="853"/>
      <c r="QFK122" s="853"/>
      <c r="QFL122" s="964"/>
      <c r="QFM122" s="845"/>
      <c r="QFN122" s="853"/>
      <c r="QFO122" s="853"/>
      <c r="QFP122" s="964"/>
      <c r="QFQ122" s="845"/>
      <c r="QFR122" s="853"/>
      <c r="QFS122" s="853"/>
      <c r="QFT122" s="964"/>
      <c r="QFU122" s="845"/>
      <c r="QFV122" s="853"/>
      <c r="QFW122" s="853"/>
      <c r="QFX122" s="964"/>
      <c r="QFY122" s="845"/>
      <c r="QFZ122" s="853"/>
      <c r="QGA122" s="853"/>
      <c r="QGB122" s="964"/>
      <c r="QGC122" s="845"/>
      <c r="QGD122" s="853"/>
      <c r="QGE122" s="853"/>
      <c r="QGF122" s="964"/>
      <c r="QGG122" s="845"/>
      <c r="QGH122" s="853"/>
      <c r="QGI122" s="853"/>
      <c r="QGJ122" s="964"/>
      <c r="QGK122" s="845"/>
      <c r="QGL122" s="853"/>
      <c r="QGM122" s="853"/>
      <c r="QGN122" s="964"/>
      <c r="QGO122" s="845"/>
      <c r="QGP122" s="853"/>
      <c r="QGQ122" s="853"/>
      <c r="QGR122" s="964"/>
      <c r="QGS122" s="845"/>
      <c r="QGT122" s="853"/>
      <c r="QGU122" s="853"/>
      <c r="QGV122" s="964"/>
      <c r="QGW122" s="845"/>
      <c r="QGX122" s="853"/>
      <c r="QGY122" s="853"/>
      <c r="QGZ122" s="964"/>
      <c r="QHA122" s="845"/>
      <c r="QHB122" s="853"/>
      <c r="QHC122" s="853"/>
      <c r="QHD122" s="964"/>
      <c r="QHE122" s="845"/>
      <c r="QHF122" s="853"/>
      <c r="QHG122" s="853"/>
      <c r="QHH122" s="964"/>
      <c r="QHI122" s="845"/>
      <c r="QHJ122" s="853"/>
      <c r="QHK122" s="853"/>
      <c r="QHL122" s="964"/>
      <c r="QHM122" s="845"/>
      <c r="QHN122" s="853"/>
      <c r="QHO122" s="853"/>
      <c r="QHP122" s="964"/>
      <c r="QHQ122" s="845"/>
      <c r="QHR122" s="853"/>
      <c r="QHS122" s="853"/>
      <c r="QHT122" s="964"/>
      <c r="QHU122" s="845"/>
      <c r="QHV122" s="853"/>
      <c r="QHW122" s="853"/>
      <c r="QHX122" s="964"/>
      <c r="QHY122" s="845"/>
      <c r="QHZ122" s="853"/>
      <c r="QIA122" s="853"/>
      <c r="QIB122" s="964"/>
      <c r="QIC122" s="845"/>
      <c r="QID122" s="853"/>
      <c r="QIE122" s="853"/>
      <c r="QIF122" s="964"/>
      <c r="QIG122" s="845"/>
      <c r="QIH122" s="853"/>
      <c r="QII122" s="853"/>
      <c r="QIJ122" s="964"/>
      <c r="QIK122" s="845"/>
      <c r="QIL122" s="853"/>
      <c r="QIM122" s="853"/>
      <c r="QIN122" s="964"/>
      <c r="QIO122" s="845"/>
      <c r="QIP122" s="853"/>
      <c r="QIQ122" s="853"/>
      <c r="QIR122" s="964"/>
      <c r="QIS122" s="845"/>
      <c r="QIT122" s="853"/>
      <c r="QIU122" s="853"/>
      <c r="QIV122" s="964"/>
      <c r="QIW122" s="845"/>
      <c r="QIX122" s="853"/>
      <c r="QIY122" s="853"/>
      <c r="QIZ122" s="964"/>
      <c r="QJA122" s="845"/>
      <c r="QJB122" s="853"/>
      <c r="QJC122" s="853"/>
      <c r="QJD122" s="964"/>
      <c r="QJE122" s="845"/>
      <c r="QJF122" s="853"/>
      <c r="QJG122" s="853"/>
      <c r="QJH122" s="964"/>
      <c r="QJI122" s="845"/>
      <c r="QJJ122" s="853"/>
      <c r="QJK122" s="853"/>
      <c r="QJL122" s="964"/>
      <c r="QJM122" s="845"/>
      <c r="QJN122" s="853"/>
      <c r="QJO122" s="853"/>
      <c r="QJP122" s="964"/>
      <c r="QJQ122" s="845"/>
      <c r="QJR122" s="853"/>
      <c r="QJS122" s="853"/>
      <c r="QJT122" s="964"/>
      <c r="QJU122" s="845"/>
      <c r="QJV122" s="853"/>
      <c r="QJW122" s="853"/>
      <c r="QJX122" s="964"/>
      <c r="QJY122" s="845"/>
      <c r="QJZ122" s="853"/>
      <c r="QKA122" s="853"/>
      <c r="QKB122" s="964"/>
      <c r="QKC122" s="845"/>
      <c r="QKD122" s="853"/>
      <c r="QKE122" s="853"/>
      <c r="QKF122" s="964"/>
      <c r="QKG122" s="845"/>
      <c r="QKH122" s="853"/>
      <c r="QKI122" s="853"/>
      <c r="QKJ122" s="964"/>
      <c r="QKK122" s="845"/>
      <c r="QKL122" s="853"/>
      <c r="QKM122" s="853"/>
      <c r="QKN122" s="964"/>
      <c r="QKO122" s="845"/>
      <c r="QKP122" s="853"/>
      <c r="QKQ122" s="853"/>
      <c r="QKR122" s="964"/>
      <c r="QKS122" s="845"/>
      <c r="QKT122" s="853"/>
      <c r="QKU122" s="853"/>
      <c r="QKV122" s="964"/>
      <c r="QKW122" s="845"/>
      <c r="QKX122" s="853"/>
      <c r="QKY122" s="853"/>
      <c r="QKZ122" s="964"/>
      <c r="QLA122" s="845"/>
      <c r="QLB122" s="853"/>
      <c r="QLC122" s="853"/>
      <c r="QLD122" s="964"/>
      <c r="QLE122" s="845"/>
      <c r="QLF122" s="853"/>
      <c r="QLG122" s="853"/>
      <c r="QLH122" s="964"/>
      <c r="QLI122" s="845"/>
      <c r="QLJ122" s="853"/>
      <c r="QLK122" s="853"/>
      <c r="QLL122" s="964"/>
      <c r="QLM122" s="845"/>
      <c r="QLN122" s="853"/>
      <c r="QLO122" s="853"/>
      <c r="QLP122" s="964"/>
      <c r="QLQ122" s="845"/>
      <c r="QLR122" s="853"/>
      <c r="QLS122" s="853"/>
      <c r="QLT122" s="964"/>
      <c r="QLU122" s="845"/>
      <c r="QLV122" s="853"/>
      <c r="QLW122" s="853"/>
      <c r="QLX122" s="964"/>
      <c r="QLY122" s="845"/>
      <c r="QLZ122" s="853"/>
      <c r="QMA122" s="853"/>
      <c r="QMB122" s="964"/>
      <c r="QMC122" s="845"/>
      <c r="QMD122" s="853"/>
      <c r="QME122" s="853"/>
      <c r="QMF122" s="964"/>
      <c r="QMG122" s="845"/>
      <c r="QMH122" s="853"/>
      <c r="QMI122" s="853"/>
      <c r="QMJ122" s="964"/>
      <c r="QMK122" s="845"/>
      <c r="QML122" s="853"/>
      <c r="QMM122" s="853"/>
      <c r="QMN122" s="964"/>
      <c r="QMO122" s="845"/>
      <c r="QMP122" s="853"/>
      <c r="QMQ122" s="853"/>
      <c r="QMR122" s="964"/>
      <c r="QMS122" s="845"/>
      <c r="QMT122" s="853"/>
      <c r="QMU122" s="853"/>
      <c r="QMV122" s="964"/>
      <c r="QMW122" s="845"/>
      <c r="QMX122" s="853"/>
      <c r="QMY122" s="853"/>
      <c r="QMZ122" s="964"/>
      <c r="QNA122" s="845"/>
      <c r="QNB122" s="853"/>
      <c r="QNC122" s="853"/>
      <c r="QND122" s="964"/>
      <c r="QNE122" s="845"/>
      <c r="QNF122" s="853"/>
      <c r="QNG122" s="853"/>
      <c r="QNH122" s="964"/>
      <c r="QNI122" s="845"/>
      <c r="QNJ122" s="853"/>
      <c r="QNK122" s="853"/>
      <c r="QNL122" s="964"/>
      <c r="QNM122" s="845"/>
      <c r="QNN122" s="853"/>
      <c r="QNO122" s="853"/>
      <c r="QNP122" s="964"/>
      <c r="QNQ122" s="845"/>
      <c r="QNR122" s="853"/>
      <c r="QNS122" s="853"/>
      <c r="QNT122" s="964"/>
      <c r="QNU122" s="845"/>
      <c r="QNV122" s="853"/>
      <c r="QNW122" s="853"/>
      <c r="QNX122" s="964"/>
      <c r="QNY122" s="845"/>
      <c r="QNZ122" s="853"/>
      <c r="QOA122" s="853"/>
      <c r="QOB122" s="964"/>
      <c r="QOC122" s="845"/>
      <c r="QOD122" s="853"/>
      <c r="QOE122" s="853"/>
      <c r="QOF122" s="964"/>
      <c r="QOG122" s="845"/>
      <c r="QOH122" s="853"/>
      <c r="QOI122" s="853"/>
      <c r="QOJ122" s="964"/>
      <c r="QOK122" s="845"/>
      <c r="QOL122" s="853"/>
      <c r="QOM122" s="853"/>
      <c r="QON122" s="964"/>
      <c r="QOO122" s="845"/>
      <c r="QOP122" s="853"/>
      <c r="QOQ122" s="853"/>
      <c r="QOR122" s="964"/>
      <c r="QOS122" s="845"/>
      <c r="QOT122" s="853"/>
      <c r="QOU122" s="853"/>
      <c r="QOV122" s="964"/>
      <c r="QOW122" s="845"/>
      <c r="QOX122" s="853"/>
      <c r="QOY122" s="853"/>
      <c r="QOZ122" s="964"/>
      <c r="QPA122" s="845"/>
      <c r="QPB122" s="853"/>
      <c r="QPC122" s="853"/>
      <c r="QPD122" s="964"/>
      <c r="QPE122" s="845"/>
      <c r="QPF122" s="853"/>
      <c r="QPG122" s="853"/>
      <c r="QPH122" s="964"/>
      <c r="QPI122" s="845"/>
      <c r="QPJ122" s="853"/>
      <c r="QPK122" s="853"/>
      <c r="QPL122" s="964"/>
      <c r="QPM122" s="845"/>
      <c r="QPN122" s="853"/>
      <c r="QPO122" s="853"/>
      <c r="QPP122" s="964"/>
      <c r="QPQ122" s="845"/>
      <c r="QPR122" s="853"/>
      <c r="QPS122" s="853"/>
      <c r="QPT122" s="964"/>
      <c r="QPU122" s="845"/>
      <c r="QPV122" s="853"/>
      <c r="QPW122" s="853"/>
      <c r="QPX122" s="964"/>
      <c r="QPY122" s="845"/>
      <c r="QPZ122" s="853"/>
      <c r="QQA122" s="853"/>
      <c r="QQB122" s="964"/>
      <c r="QQC122" s="845"/>
      <c r="QQD122" s="853"/>
      <c r="QQE122" s="853"/>
      <c r="QQF122" s="964"/>
      <c r="QQG122" s="845"/>
      <c r="QQH122" s="853"/>
      <c r="QQI122" s="853"/>
      <c r="QQJ122" s="964"/>
      <c r="QQK122" s="845"/>
      <c r="QQL122" s="853"/>
      <c r="QQM122" s="853"/>
      <c r="QQN122" s="964"/>
      <c r="QQO122" s="845"/>
      <c r="QQP122" s="853"/>
      <c r="QQQ122" s="853"/>
      <c r="QQR122" s="964"/>
      <c r="QQS122" s="845"/>
      <c r="QQT122" s="853"/>
      <c r="QQU122" s="853"/>
      <c r="QQV122" s="964"/>
      <c r="QQW122" s="845"/>
      <c r="QQX122" s="853"/>
      <c r="QQY122" s="853"/>
      <c r="QQZ122" s="964"/>
      <c r="QRA122" s="845"/>
      <c r="QRB122" s="853"/>
      <c r="QRC122" s="853"/>
      <c r="QRD122" s="964"/>
      <c r="QRE122" s="845"/>
      <c r="QRF122" s="853"/>
      <c r="QRG122" s="853"/>
      <c r="QRH122" s="964"/>
      <c r="QRI122" s="845"/>
      <c r="QRJ122" s="853"/>
      <c r="QRK122" s="853"/>
      <c r="QRL122" s="964"/>
      <c r="QRM122" s="845"/>
      <c r="QRN122" s="853"/>
      <c r="QRO122" s="853"/>
      <c r="QRP122" s="964"/>
      <c r="QRQ122" s="845"/>
      <c r="QRR122" s="853"/>
      <c r="QRS122" s="853"/>
      <c r="QRT122" s="964"/>
      <c r="QRU122" s="845"/>
      <c r="QRV122" s="853"/>
      <c r="QRW122" s="853"/>
      <c r="QRX122" s="964"/>
      <c r="QRY122" s="845"/>
      <c r="QRZ122" s="853"/>
      <c r="QSA122" s="853"/>
      <c r="QSB122" s="964"/>
      <c r="QSC122" s="845"/>
      <c r="QSD122" s="853"/>
      <c r="QSE122" s="853"/>
      <c r="QSF122" s="964"/>
      <c r="QSG122" s="845"/>
      <c r="QSH122" s="853"/>
      <c r="QSI122" s="853"/>
      <c r="QSJ122" s="964"/>
      <c r="QSK122" s="845"/>
      <c r="QSL122" s="853"/>
      <c r="QSM122" s="853"/>
      <c r="QSN122" s="964"/>
      <c r="QSO122" s="845"/>
      <c r="QSP122" s="853"/>
      <c r="QSQ122" s="853"/>
      <c r="QSR122" s="964"/>
      <c r="QSS122" s="845"/>
      <c r="QST122" s="853"/>
      <c r="QSU122" s="853"/>
      <c r="QSV122" s="964"/>
      <c r="QSW122" s="845"/>
      <c r="QSX122" s="853"/>
      <c r="QSY122" s="853"/>
      <c r="QSZ122" s="964"/>
      <c r="QTA122" s="845"/>
      <c r="QTB122" s="853"/>
      <c r="QTC122" s="853"/>
      <c r="QTD122" s="964"/>
      <c r="QTE122" s="845"/>
      <c r="QTF122" s="853"/>
      <c r="QTG122" s="853"/>
      <c r="QTH122" s="964"/>
      <c r="QTI122" s="845"/>
      <c r="QTJ122" s="853"/>
      <c r="QTK122" s="853"/>
      <c r="QTL122" s="964"/>
      <c r="QTM122" s="845"/>
      <c r="QTN122" s="853"/>
      <c r="QTO122" s="853"/>
      <c r="QTP122" s="964"/>
      <c r="QTQ122" s="845"/>
      <c r="QTR122" s="853"/>
      <c r="QTS122" s="853"/>
      <c r="QTT122" s="964"/>
      <c r="QTU122" s="845"/>
      <c r="QTV122" s="853"/>
      <c r="QTW122" s="853"/>
      <c r="QTX122" s="964"/>
      <c r="QTY122" s="845"/>
      <c r="QTZ122" s="853"/>
      <c r="QUA122" s="853"/>
      <c r="QUB122" s="964"/>
      <c r="QUC122" s="845"/>
      <c r="QUD122" s="853"/>
      <c r="QUE122" s="853"/>
      <c r="QUF122" s="964"/>
      <c r="QUG122" s="845"/>
      <c r="QUH122" s="853"/>
      <c r="QUI122" s="853"/>
      <c r="QUJ122" s="964"/>
      <c r="QUK122" s="845"/>
      <c r="QUL122" s="853"/>
      <c r="QUM122" s="853"/>
      <c r="QUN122" s="964"/>
      <c r="QUO122" s="845"/>
      <c r="QUP122" s="853"/>
      <c r="QUQ122" s="853"/>
      <c r="QUR122" s="964"/>
      <c r="QUS122" s="845"/>
      <c r="QUT122" s="853"/>
      <c r="QUU122" s="853"/>
      <c r="QUV122" s="964"/>
      <c r="QUW122" s="845"/>
      <c r="QUX122" s="853"/>
      <c r="QUY122" s="853"/>
      <c r="QUZ122" s="964"/>
      <c r="QVA122" s="845"/>
      <c r="QVB122" s="853"/>
      <c r="QVC122" s="853"/>
      <c r="QVD122" s="964"/>
      <c r="QVE122" s="845"/>
      <c r="QVF122" s="853"/>
      <c r="QVG122" s="853"/>
      <c r="QVH122" s="964"/>
      <c r="QVI122" s="845"/>
      <c r="QVJ122" s="853"/>
      <c r="QVK122" s="853"/>
      <c r="QVL122" s="964"/>
      <c r="QVM122" s="845"/>
      <c r="QVN122" s="853"/>
      <c r="QVO122" s="853"/>
      <c r="QVP122" s="964"/>
      <c r="QVQ122" s="845"/>
      <c r="QVR122" s="853"/>
      <c r="QVS122" s="853"/>
      <c r="QVT122" s="964"/>
      <c r="QVU122" s="845"/>
      <c r="QVV122" s="853"/>
      <c r="QVW122" s="853"/>
      <c r="QVX122" s="964"/>
      <c r="QVY122" s="845"/>
      <c r="QVZ122" s="853"/>
      <c r="QWA122" s="853"/>
      <c r="QWB122" s="964"/>
      <c r="QWC122" s="845"/>
      <c r="QWD122" s="853"/>
      <c r="QWE122" s="853"/>
      <c r="QWF122" s="964"/>
      <c r="QWG122" s="845"/>
      <c r="QWH122" s="853"/>
      <c r="QWI122" s="853"/>
      <c r="QWJ122" s="964"/>
      <c r="QWK122" s="845"/>
      <c r="QWL122" s="853"/>
      <c r="QWM122" s="853"/>
      <c r="QWN122" s="964"/>
      <c r="QWO122" s="845"/>
      <c r="QWP122" s="853"/>
      <c r="QWQ122" s="853"/>
      <c r="QWR122" s="964"/>
      <c r="QWS122" s="845"/>
      <c r="QWT122" s="853"/>
      <c r="QWU122" s="853"/>
      <c r="QWV122" s="964"/>
      <c r="QWW122" s="845"/>
      <c r="QWX122" s="853"/>
      <c r="QWY122" s="853"/>
      <c r="QWZ122" s="964"/>
      <c r="QXA122" s="845"/>
      <c r="QXB122" s="853"/>
      <c r="QXC122" s="853"/>
      <c r="QXD122" s="964"/>
      <c r="QXE122" s="845"/>
      <c r="QXF122" s="853"/>
      <c r="QXG122" s="853"/>
      <c r="QXH122" s="964"/>
      <c r="QXI122" s="845"/>
      <c r="QXJ122" s="853"/>
      <c r="QXK122" s="853"/>
      <c r="QXL122" s="964"/>
      <c r="QXM122" s="845"/>
      <c r="QXN122" s="853"/>
      <c r="QXO122" s="853"/>
      <c r="QXP122" s="964"/>
      <c r="QXQ122" s="845"/>
      <c r="QXR122" s="853"/>
      <c r="QXS122" s="853"/>
      <c r="QXT122" s="964"/>
      <c r="QXU122" s="845"/>
      <c r="QXV122" s="853"/>
      <c r="QXW122" s="853"/>
      <c r="QXX122" s="964"/>
      <c r="QXY122" s="845"/>
      <c r="QXZ122" s="853"/>
      <c r="QYA122" s="853"/>
      <c r="QYB122" s="964"/>
      <c r="QYC122" s="845"/>
      <c r="QYD122" s="853"/>
      <c r="QYE122" s="853"/>
      <c r="QYF122" s="964"/>
      <c r="QYG122" s="845"/>
      <c r="QYH122" s="853"/>
      <c r="QYI122" s="853"/>
      <c r="QYJ122" s="964"/>
      <c r="QYK122" s="845"/>
      <c r="QYL122" s="853"/>
      <c r="QYM122" s="853"/>
      <c r="QYN122" s="964"/>
      <c r="QYO122" s="845"/>
      <c r="QYP122" s="853"/>
      <c r="QYQ122" s="853"/>
      <c r="QYR122" s="964"/>
      <c r="QYS122" s="845"/>
      <c r="QYT122" s="853"/>
      <c r="QYU122" s="853"/>
      <c r="QYV122" s="964"/>
      <c r="QYW122" s="845"/>
      <c r="QYX122" s="853"/>
      <c r="QYY122" s="853"/>
      <c r="QYZ122" s="964"/>
      <c r="QZA122" s="845"/>
      <c r="QZB122" s="853"/>
      <c r="QZC122" s="853"/>
      <c r="QZD122" s="964"/>
      <c r="QZE122" s="845"/>
      <c r="QZF122" s="853"/>
      <c r="QZG122" s="853"/>
      <c r="QZH122" s="964"/>
      <c r="QZI122" s="845"/>
      <c r="QZJ122" s="853"/>
      <c r="QZK122" s="853"/>
      <c r="QZL122" s="964"/>
      <c r="QZM122" s="845"/>
      <c r="QZN122" s="853"/>
      <c r="QZO122" s="853"/>
      <c r="QZP122" s="964"/>
      <c r="QZQ122" s="845"/>
      <c r="QZR122" s="853"/>
      <c r="QZS122" s="853"/>
      <c r="QZT122" s="964"/>
      <c r="QZU122" s="845"/>
      <c r="QZV122" s="853"/>
      <c r="QZW122" s="853"/>
      <c r="QZX122" s="964"/>
      <c r="QZY122" s="845"/>
      <c r="QZZ122" s="853"/>
      <c r="RAA122" s="853"/>
      <c r="RAB122" s="964"/>
      <c r="RAC122" s="845"/>
      <c r="RAD122" s="853"/>
      <c r="RAE122" s="853"/>
      <c r="RAF122" s="964"/>
      <c r="RAG122" s="845"/>
      <c r="RAH122" s="853"/>
      <c r="RAI122" s="853"/>
      <c r="RAJ122" s="964"/>
      <c r="RAK122" s="845"/>
      <c r="RAL122" s="853"/>
      <c r="RAM122" s="853"/>
      <c r="RAN122" s="964"/>
      <c r="RAO122" s="845"/>
      <c r="RAP122" s="853"/>
      <c r="RAQ122" s="853"/>
      <c r="RAR122" s="964"/>
      <c r="RAS122" s="845"/>
      <c r="RAT122" s="853"/>
      <c r="RAU122" s="853"/>
      <c r="RAV122" s="964"/>
      <c r="RAW122" s="845"/>
      <c r="RAX122" s="853"/>
      <c r="RAY122" s="853"/>
      <c r="RAZ122" s="964"/>
      <c r="RBA122" s="845"/>
      <c r="RBB122" s="853"/>
      <c r="RBC122" s="853"/>
      <c r="RBD122" s="964"/>
      <c r="RBE122" s="845"/>
      <c r="RBF122" s="853"/>
      <c r="RBG122" s="853"/>
      <c r="RBH122" s="964"/>
      <c r="RBI122" s="845"/>
      <c r="RBJ122" s="853"/>
      <c r="RBK122" s="853"/>
      <c r="RBL122" s="964"/>
      <c r="RBM122" s="845"/>
      <c r="RBN122" s="853"/>
      <c r="RBO122" s="853"/>
      <c r="RBP122" s="964"/>
      <c r="RBQ122" s="845"/>
      <c r="RBR122" s="853"/>
      <c r="RBS122" s="853"/>
      <c r="RBT122" s="964"/>
      <c r="RBU122" s="845"/>
      <c r="RBV122" s="853"/>
      <c r="RBW122" s="853"/>
      <c r="RBX122" s="964"/>
      <c r="RBY122" s="845"/>
      <c r="RBZ122" s="853"/>
      <c r="RCA122" s="853"/>
      <c r="RCB122" s="964"/>
      <c r="RCC122" s="845"/>
      <c r="RCD122" s="853"/>
      <c r="RCE122" s="853"/>
      <c r="RCF122" s="964"/>
      <c r="RCG122" s="845"/>
      <c r="RCH122" s="853"/>
      <c r="RCI122" s="853"/>
      <c r="RCJ122" s="964"/>
      <c r="RCK122" s="845"/>
      <c r="RCL122" s="853"/>
      <c r="RCM122" s="853"/>
      <c r="RCN122" s="964"/>
      <c r="RCO122" s="845"/>
      <c r="RCP122" s="853"/>
      <c r="RCQ122" s="853"/>
      <c r="RCR122" s="964"/>
      <c r="RCS122" s="845"/>
      <c r="RCT122" s="853"/>
      <c r="RCU122" s="853"/>
      <c r="RCV122" s="964"/>
      <c r="RCW122" s="845"/>
      <c r="RCX122" s="853"/>
      <c r="RCY122" s="853"/>
      <c r="RCZ122" s="964"/>
      <c r="RDA122" s="845"/>
      <c r="RDB122" s="853"/>
      <c r="RDC122" s="853"/>
      <c r="RDD122" s="964"/>
      <c r="RDE122" s="845"/>
      <c r="RDF122" s="853"/>
      <c r="RDG122" s="853"/>
      <c r="RDH122" s="964"/>
      <c r="RDI122" s="845"/>
      <c r="RDJ122" s="853"/>
      <c r="RDK122" s="853"/>
      <c r="RDL122" s="964"/>
      <c r="RDM122" s="845"/>
      <c r="RDN122" s="853"/>
      <c r="RDO122" s="853"/>
      <c r="RDP122" s="964"/>
      <c r="RDQ122" s="845"/>
      <c r="RDR122" s="853"/>
      <c r="RDS122" s="853"/>
      <c r="RDT122" s="964"/>
      <c r="RDU122" s="845"/>
      <c r="RDV122" s="853"/>
      <c r="RDW122" s="853"/>
      <c r="RDX122" s="964"/>
      <c r="RDY122" s="845"/>
      <c r="RDZ122" s="853"/>
      <c r="REA122" s="853"/>
      <c r="REB122" s="964"/>
      <c r="REC122" s="845"/>
      <c r="RED122" s="853"/>
      <c r="REE122" s="853"/>
      <c r="REF122" s="964"/>
      <c r="REG122" s="845"/>
      <c r="REH122" s="853"/>
      <c r="REI122" s="853"/>
      <c r="REJ122" s="964"/>
      <c r="REK122" s="845"/>
      <c r="REL122" s="853"/>
      <c r="REM122" s="853"/>
      <c r="REN122" s="964"/>
      <c r="REO122" s="845"/>
      <c r="REP122" s="853"/>
      <c r="REQ122" s="853"/>
      <c r="RER122" s="964"/>
      <c r="RES122" s="845"/>
      <c r="RET122" s="853"/>
      <c r="REU122" s="853"/>
      <c r="REV122" s="964"/>
      <c r="REW122" s="845"/>
      <c r="REX122" s="853"/>
      <c r="REY122" s="853"/>
      <c r="REZ122" s="964"/>
      <c r="RFA122" s="845"/>
      <c r="RFB122" s="853"/>
      <c r="RFC122" s="853"/>
      <c r="RFD122" s="964"/>
      <c r="RFE122" s="845"/>
      <c r="RFF122" s="853"/>
      <c r="RFG122" s="853"/>
      <c r="RFH122" s="964"/>
      <c r="RFI122" s="845"/>
      <c r="RFJ122" s="853"/>
      <c r="RFK122" s="853"/>
      <c r="RFL122" s="964"/>
      <c r="RFM122" s="845"/>
      <c r="RFN122" s="853"/>
      <c r="RFO122" s="853"/>
      <c r="RFP122" s="964"/>
      <c r="RFQ122" s="845"/>
      <c r="RFR122" s="853"/>
      <c r="RFS122" s="853"/>
      <c r="RFT122" s="964"/>
      <c r="RFU122" s="845"/>
      <c r="RFV122" s="853"/>
      <c r="RFW122" s="853"/>
      <c r="RFX122" s="964"/>
      <c r="RFY122" s="845"/>
      <c r="RFZ122" s="853"/>
      <c r="RGA122" s="853"/>
      <c r="RGB122" s="964"/>
      <c r="RGC122" s="845"/>
      <c r="RGD122" s="853"/>
      <c r="RGE122" s="853"/>
      <c r="RGF122" s="964"/>
      <c r="RGG122" s="845"/>
      <c r="RGH122" s="853"/>
      <c r="RGI122" s="853"/>
      <c r="RGJ122" s="964"/>
      <c r="RGK122" s="845"/>
      <c r="RGL122" s="853"/>
      <c r="RGM122" s="853"/>
      <c r="RGN122" s="964"/>
      <c r="RGO122" s="845"/>
      <c r="RGP122" s="853"/>
      <c r="RGQ122" s="853"/>
      <c r="RGR122" s="964"/>
      <c r="RGS122" s="845"/>
      <c r="RGT122" s="853"/>
      <c r="RGU122" s="853"/>
      <c r="RGV122" s="964"/>
      <c r="RGW122" s="845"/>
      <c r="RGX122" s="853"/>
      <c r="RGY122" s="853"/>
      <c r="RGZ122" s="964"/>
      <c r="RHA122" s="845"/>
      <c r="RHB122" s="853"/>
      <c r="RHC122" s="853"/>
      <c r="RHD122" s="964"/>
      <c r="RHE122" s="845"/>
      <c r="RHF122" s="853"/>
      <c r="RHG122" s="853"/>
      <c r="RHH122" s="964"/>
      <c r="RHI122" s="845"/>
      <c r="RHJ122" s="853"/>
      <c r="RHK122" s="853"/>
      <c r="RHL122" s="964"/>
      <c r="RHM122" s="845"/>
      <c r="RHN122" s="853"/>
      <c r="RHO122" s="853"/>
      <c r="RHP122" s="964"/>
      <c r="RHQ122" s="845"/>
      <c r="RHR122" s="853"/>
      <c r="RHS122" s="853"/>
      <c r="RHT122" s="964"/>
      <c r="RHU122" s="845"/>
      <c r="RHV122" s="853"/>
      <c r="RHW122" s="853"/>
      <c r="RHX122" s="964"/>
      <c r="RHY122" s="845"/>
      <c r="RHZ122" s="853"/>
      <c r="RIA122" s="853"/>
      <c r="RIB122" s="964"/>
      <c r="RIC122" s="845"/>
      <c r="RID122" s="853"/>
      <c r="RIE122" s="853"/>
      <c r="RIF122" s="964"/>
      <c r="RIG122" s="845"/>
      <c r="RIH122" s="853"/>
      <c r="RII122" s="853"/>
      <c r="RIJ122" s="964"/>
      <c r="RIK122" s="845"/>
      <c r="RIL122" s="853"/>
      <c r="RIM122" s="853"/>
      <c r="RIN122" s="964"/>
      <c r="RIO122" s="845"/>
      <c r="RIP122" s="853"/>
      <c r="RIQ122" s="853"/>
      <c r="RIR122" s="964"/>
      <c r="RIS122" s="845"/>
      <c r="RIT122" s="853"/>
      <c r="RIU122" s="853"/>
      <c r="RIV122" s="964"/>
      <c r="RIW122" s="845"/>
      <c r="RIX122" s="853"/>
      <c r="RIY122" s="853"/>
      <c r="RIZ122" s="964"/>
      <c r="RJA122" s="845"/>
      <c r="RJB122" s="853"/>
      <c r="RJC122" s="853"/>
      <c r="RJD122" s="964"/>
      <c r="RJE122" s="845"/>
      <c r="RJF122" s="853"/>
      <c r="RJG122" s="853"/>
      <c r="RJH122" s="964"/>
      <c r="RJI122" s="845"/>
      <c r="RJJ122" s="853"/>
      <c r="RJK122" s="853"/>
      <c r="RJL122" s="964"/>
      <c r="RJM122" s="845"/>
      <c r="RJN122" s="853"/>
      <c r="RJO122" s="853"/>
      <c r="RJP122" s="964"/>
      <c r="RJQ122" s="845"/>
      <c r="RJR122" s="853"/>
      <c r="RJS122" s="853"/>
      <c r="RJT122" s="964"/>
      <c r="RJU122" s="845"/>
      <c r="RJV122" s="853"/>
      <c r="RJW122" s="853"/>
      <c r="RJX122" s="964"/>
      <c r="RJY122" s="845"/>
      <c r="RJZ122" s="853"/>
      <c r="RKA122" s="853"/>
      <c r="RKB122" s="964"/>
      <c r="RKC122" s="845"/>
      <c r="RKD122" s="853"/>
      <c r="RKE122" s="853"/>
      <c r="RKF122" s="964"/>
      <c r="RKG122" s="845"/>
      <c r="RKH122" s="853"/>
      <c r="RKI122" s="853"/>
      <c r="RKJ122" s="964"/>
      <c r="RKK122" s="845"/>
      <c r="RKL122" s="853"/>
      <c r="RKM122" s="853"/>
      <c r="RKN122" s="964"/>
      <c r="RKO122" s="845"/>
      <c r="RKP122" s="853"/>
      <c r="RKQ122" s="853"/>
      <c r="RKR122" s="964"/>
      <c r="RKS122" s="845"/>
      <c r="RKT122" s="853"/>
      <c r="RKU122" s="853"/>
      <c r="RKV122" s="964"/>
      <c r="RKW122" s="845"/>
      <c r="RKX122" s="853"/>
      <c r="RKY122" s="853"/>
      <c r="RKZ122" s="964"/>
      <c r="RLA122" s="845"/>
      <c r="RLB122" s="853"/>
      <c r="RLC122" s="853"/>
      <c r="RLD122" s="964"/>
      <c r="RLE122" s="845"/>
      <c r="RLF122" s="853"/>
      <c r="RLG122" s="853"/>
      <c r="RLH122" s="964"/>
      <c r="RLI122" s="845"/>
      <c r="RLJ122" s="853"/>
      <c r="RLK122" s="853"/>
      <c r="RLL122" s="964"/>
      <c r="RLM122" s="845"/>
      <c r="RLN122" s="853"/>
      <c r="RLO122" s="853"/>
      <c r="RLP122" s="964"/>
      <c r="RLQ122" s="845"/>
      <c r="RLR122" s="853"/>
      <c r="RLS122" s="853"/>
      <c r="RLT122" s="964"/>
      <c r="RLU122" s="845"/>
      <c r="RLV122" s="853"/>
      <c r="RLW122" s="853"/>
      <c r="RLX122" s="964"/>
      <c r="RLY122" s="845"/>
      <c r="RLZ122" s="853"/>
      <c r="RMA122" s="853"/>
      <c r="RMB122" s="964"/>
      <c r="RMC122" s="845"/>
      <c r="RMD122" s="853"/>
      <c r="RME122" s="853"/>
      <c r="RMF122" s="964"/>
      <c r="RMG122" s="845"/>
      <c r="RMH122" s="853"/>
      <c r="RMI122" s="853"/>
      <c r="RMJ122" s="964"/>
      <c r="RMK122" s="845"/>
      <c r="RML122" s="853"/>
      <c r="RMM122" s="853"/>
      <c r="RMN122" s="964"/>
      <c r="RMO122" s="845"/>
      <c r="RMP122" s="853"/>
      <c r="RMQ122" s="853"/>
      <c r="RMR122" s="964"/>
      <c r="RMS122" s="845"/>
      <c r="RMT122" s="853"/>
      <c r="RMU122" s="853"/>
      <c r="RMV122" s="964"/>
      <c r="RMW122" s="845"/>
      <c r="RMX122" s="853"/>
      <c r="RMY122" s="853"/>
      <c r="RMZ122" s="964"/>
      <c r="RNA122" s="845"/>
      <c r="RNB122" s="853"/>
      <c r="RNC122" s="853"/>
      <c r="RND122" s="964"/>
      <c r="RNE122" s="845"/>
      <c r="RNF122" s="853"/>
      <c r="RNG122" s="853"/>
      <c r="RNH122" s="964"/>
      <c r="RNI122" s="845"/>
      <c r="RNJ122" s="853"/>
      <c r="RNK122" s="853"/>
      <c r="RNL122" s="964"/>
      <c r="RNM122" s="845"/>
      <c r="RNN122" s="853"/>
      <c r="RNO122" s="853"/>
      <c r="RNP122" s="964"/>
      <c r="RNQ122" s="845"/>
      <c r="RNR122" s="853"/>
      <c r="RNS122" s="853"/>
      <c r="RNT122" s="964"/>
      <c r="RNU122" s="845"/>
      <c r="RNV122" s="853"/>
      <c r="RNW122" s="853"/>
      <c r="RNX122" s="964"/>
      <c r="RNY122" s="845"/>
      <c r="RNZ122" s="853"/>
      <c r="ROA122" s="853"/>
      <c r="ROB122" s="964"/>
      <c r="ROC122" s="845"/>
      <c r="ROD122" s="853"/>
      <c r="ROE122" s="853"/>
      <c r="ROF122" s="964"/>
      <c r="ROG122" s="845"/>
      <c r="ROH122" s="853"/>
      <c r="ROI122" s="853"/>
      <c r="ROJ122" s="964"/>
      <c r="ROK122" s="845"/>
      <c r="ROL122" s="853"/>
      <c r="ROM122" s="853"/>
      <c r="RON122" s="964"/>
      <c r="ROO122" s="845"/>
      <c r="ROP122" s="853"/>
      <c r="ROQ122" s="853"/>
      <c r="ROR122" s="964"/>
      <c r="ROS122" s="845"/>
      <c r="ROT122" s="853"/>
      <c r="ROU122" s="853"/>
      <c r="ROV122" s="964"/>
      <c r="ROW122" s="845"/>
      <c r="ROX122" s="853"/>
      <c r="ROY122" s="853"/>
      <c r="ROZ122" s="964"/>
      <c r="RPA122" s="845"/>
      <c r="RPB122" s="853"/>
      <c r="RPC122" s="853"/>
      <c r="RPD122" s="964"/>
      <c r="RPE122" s="845"/>
      <c r="RPF122" s="853"/>
      <c r="RPG122" s="853"/>
      <c r="RPH122" s="964"/>
      <c r="RPI122" s="845"/>
      <c r="RPJ122" s="853"/>
      <c r="RPK122" s="853"/>
      <c r="RPL122" s="964"/>
      <c r="RPM122" s="845"/>
      <c r="RPN122" s="853"/>
      <c r="RPO122" s="853"/>
      <c r="RPP122" s="964"/>
      <c r="RPQ122" s="845"/>
      <c r="RPR122" s="853"/>
      <c r="RPS122" s="853"/>
      <c r="RPT122" s="964"/>
      <c r="RPU122" s="845"/>
      <c r="RPV122" s="853"/>
      <c r="RPW122" s="853"/>
      <c r="RPX122" s="964"/>
      <c r="RPY122" s="845"/>
      <c r="RPZ122" s="853"/>
      <c r="RQA122" s="853"/>
      <c r="RQB122" s="964"/>
      <c r="RQC122" s="845"/>
      <c r="RQD122" s="853"/>
      <c r="RQE122" s="853"/>
      <c r="RQF122" s="964"/>
      <c r="RQG122" s="845"/>
      <c r="RQH122" s="853"/>
      <c r="RQI122" s="853"/>
      <c r="RQJ122" s="964"/>
      <c r="RQK122" s="845"/>
      <c r="RQL122" s="853"/>
      <c r="RQM122" s="853"/>
      <c r="RQN122" s="964"/>
      <c r="RQO122" s="845"/>
      <c r="RQP122" s="853"/>
      <c r="RQQ122" s="853"/>
      <c r="RQR122" s="964"/>
      <c r="RQS122" s="845"/>
      <c r="RQT122" s="853"/>
      <c r="RQU122" s="853"/>
      <c r="RQV122" s="964"/>
      <c r="RQW122" s="845"/>
      <c r="RQX122" s="853"/>
      <c r="RQY122" s="853"/>
      <c r="RQZ122" s="964"/>
      <c r="RRA122" s="845"/>
      <c r="RRB122" s="853"/>
      <c r="RRC122" s="853"/>
      <c r="RRD122" s="964"/>
      <c r="RRE122" s="845"/>
      <c r="RRF122" s="853"/>
      <c r="RRG122" s="853"/>
      <c r="RRH122" s="964"/>
      <c r="RRI122" s="845"/>
      <c r="RRJ122" s="853"/>
      <c r="RRK122" s="853"/>
      <c r="RRL122" s="964"/>
      <c r="RRM122" s="845"/>
      <c r="RRN122" s="853"/>
      <c r="RRO122" s="853"/>
      <c r="RRP122" s="964"/>
      <c r="RRQ122" s="845"/>
      <c r="RRR122" s="853"/>
      <c r="RRS122" s="853"/>
      <c r="RRT122" s="964"/>
      <c r="RRU122" s="845"/>
      <c r="RRV122" s="853"/>
      <c r="RRW122" s="853"/>
      <c r="RRX122" s="964"/>
      <c r="RRY122" s="845"/>
      <c r="RRZ122" s="853"/>
      <c r="RSA122" s="853"/>
      <c r="RSB122" s="964"/>
      <c r="RSC122" s="845"/>
      <c r="RSD122" s="853"/>
      <c r="RSE122" s="853"/>
      <c r="RSF122" s="964"/>
      <c r="RSG122" s="845"/>
      <c r="RSH122" s="853"/>
      <c r="RSI122" s="853"/>
      <c r="RSJ122" s="964"/>
      <c r="RSK122" s="845"/>
      <c r="RSL122" s="853"/>
      <c r="RSM122" s="853"/>
      <c r="RSN122" s="964"/>
      <c r="RSO122" s="845"/>
      <c r="RSP122" s="853"/>
      <c r="RSQ122" s="853"/>
      <c r="RSR122" s="964"/>
      <c r="RSS122" s="845"/>
      <c r="RST122" s="853"/>
      <c r="RSU122" s="853"/>
      <c r="RSV122" s="964"/>
      <c r="RSW122" s="845"/>
      <c r="RSX122" s="853"/>
      <c r="RSY122" s="853"/>
      <c r="RSZ122" s="964"/>
      <c r="RTA122" s="845"/>
      <c r="RTB122" s="853"/>
      <c r="RTC122" s="853"/>
      <c r="RTD122" s="964"/>
      <c r="RTE122" s="845"/>
      <c r="RTF122" s="853"/>
      <c r="RTG122" s="853"/>
      <c r="RTH122" s="964"/>
      <c r="RTI122" s="845"/>
      <c r="RTJ122" s="853"/>
      <c r="RTK122" s="853"/>
      <c r="RTL122" s="964"/>
      <c r="RTM122" s="845"/>
      <c r="RTN122" s="853"/>
      <c r="RTO122" s="853"/>
      <c r="RTP122" s="964"/>
      <c r="RTQ122" s="845"/>
      <c r="RTR122" s="853"/>
      <c r="RTS122" s="853"/>
      <c r="RTT122" s="964"/>
      <c r="RTU122" s="845"/>
      <c r="RTV122" s="853"/>
      <c r="RTW122" s="853"/>
      <c r="RTX122" s="964"/>
      <c r="RTY122" s="845"/>
      <c r="RTZ122" s="853"/>
      <c r="RUA122" s="853"/>
      <c r="RUB122" s="964"/>
      <c r="RUC122" s="845"/>
      <c r="RUD122" s="853"/>
      <c r="RUE122" s="853"/>
      <c r="RUF122" s="964"/>
      <c r="RUG122" s="845"/>
      <c r="RUH122" s="853"/>
      <c r="RUI122" s="853"/>
      <c r="RUJ122" s="964"/>
      <c r="RUK122" s="845"/>
      <c r="RUL122" s="853"/>
      <c r="RUM122" s="853"/>
      <c r="RUN122" s="964"/>
      <c r="RUO122" s="845"/>
      <c r="RUP122" s="853"/>
      <c r="RUQ122" s="853"/>
      <c r="RUR122" s="964"/>
      <c r="RUS122" s="845"/>
      <c r="RUT122" s="853"/>
      <c r="RUU122" s="853"/>
      <c r="RUV122" s="964"/>
      <c r="RUW122" s="845"/>
      <c r="RUX122" s="853"/>
      <c r="RUY122" s="853"/>
      <c r="RUZ122" s="964"/>
      <c r="RVA122" s="845"/>
      <c r="RVB122" s="853"/>
      <c r="RVC122" s="853"/>
      <c r="RVD122" s="964"/>
      <c r="RVE122" s="845"/>
      <c r="RVF122" s="853"/>
      <c r="RVG122" s="853"/>
      <c r="RVH122" s="964"/>
      <c r="RVI122" s="845"/>
      <c r="RVJ122" s="853"/>
      <c r="RVK122" s="853"/>
      <c r="RVL122" s="964"/>
      <c r="RVM122" s="845"/>
      <c r="RVN122" s="853"/>
      <c r="RVO122" s="853"/>
      <c r="RVP122" s="964"/>
      <c r="RVQ122" s="845"/>
      <c r="RVR122" s="853"/>
      <c r="RVS122" s="853"/>
      <c r="RVT122" s="964"/>
      <c r="RVU122" s="845"/>
      <c r="RVV122" s="853"/>
      <c r="RVW122" s="853"/>
      <c r="RVX122" s="964"/>
      <c r="RVY122" s="845"/>
      <c r="RVZ122" s="853"/>
      <c r="RWA122" s="853"/>
      <c r="RWB122" s="964"/>
      <c r="RWC122" s="845"/>
      <c r="RWD122" s="853"/>
      <c r="RWE122" s="853"/>
      <c r="RWF122" s="964"/>
      <c r="RWG122" s="845"/>
      <c r="RWH122" s="853"/>
      <c r="RWI122" s="853"/>
      <c r="RWJ122" s="964"/>
      <c r="RWK122" s="845"/>
      <c r="RWL122" s="853"/>
      <c r="RWM122" s="853"/>
      <c r="RWN122" s="964"/>
      <c r="RWO122" s="845"/>
      <c r="RWP122" s="853"/>
      <c r="RWQ122" s="853"/>
      <c r="RWR122" s="964"/>
      <c r="RWS122" s="845"/>
      <c r="RWT122" s="853"/>
      <c r="RWU122" s="853"/>
      <c r="RWV122" s="964"/>
      <c r="RWW122" s="845"/>
      <c r="RWX122" s="853"/>
      <c r="RWY122" s="853"/>
      <c r="RWZ122" s="964"/>
      <c r="RXA122" s="845"/>
      <c r="RXB122" s="853"/>
      <c r="RXC122" s="853"/>
      <c r="RXD122" s="964"/>
      <c r="RXE122" s="845"/>
      <c r="RXF122" s="853"/>
      <c r="RXG122" s="853"/>
      <c r="RXH122" s="964"/>
      <c r="RXI122" s="845"/>
      <c r="RXJ122" s="853"/>
      <c r="RXK122" s="853"/>
      <c r="RXL122" s="964"/>
      <c r="RXM122" s="845"/>
      <c r="RXN122" s="853"/>
      <c r="RXO122" s="853"/>
      <c r="RXP122" s="964"/>
      <c r="RXQ122" s="845"/>
      <c r="RXR122" s="853"/>
      <c r="RXS122" s="853"/>
      <c r="RXT122" s="964"/>
      <c r="RXU122" s="845"/>
      <c r="RXV122" s="853"/>
      <c r="RXW122" s="853"/>
      <c r="RXX122" s="964"/>
      <c r="RXY122" s="845"/>
      <c r="RXZ122" s="853"/>
      <c r="RYA122" s="853"/>
      <c r="RYB122" s="964"/>
      <c r="RYC122" s="845"/>
      <c r="RYD122" s="853"/>
      <c r="RYE122" s="853"/>
      <c r="RYF122" s="964"/>
      <c r="RYG122" s="845"/>
      <c r="RYH122" s="853"/>
      <c r="RYI122" s="853"/>
      <c r="RYJ122" s="964"/>
      <c r="RYK122" s="845"/>
      <c r="RYL122" s="853"/>
      <c r="RYM122" s="853"/>
      <c r="RYN122" s="964"/>
      <c r="RYO122" s="845"/>
      <c r="RYP122" s="853"/>
      <c r="RYQ122" s="853"/>
      <c r="RYR122" s="964"/>
      <c r="RYS122" s="845"/>
      <c r="RYT122" s="853"/>
      <c r="RYU122" s="853"/>
      <c r="RYV122" s="964"/>
      <c r="RYW122" s="845"/>
      <c r="RYX122" s="853"/>
      <c r="RYY122" s="853"/>
      <c r="RYZ122" s="964"/>
      <c r="RZA122" s="845"/>
      <c r="RZB122" s="853"/>
      <c r="RZC122" s="853"/>
      <c r="RZD122" s="964"/>
      <c r="RZE122" s="845"/>
      <c r="RZF122" s="853"/>
      <c r="RZG122" s="853"/>
      <c r="RZH122" s="964"/>
      <c r="RZI122" s="845"/>
      <c r="RZJ122" s="853"/>
      <c r="RZK122" s="853"/>
      <c r="RZL122" s="964"/>
      <c r="RZM122" s="845"/>
      <c r="RZN122" s="853"/>
      <c r="RZO122" s="853"/>
      <c r="RZP122" s="964"/>
      <c r="RZQ122" s="845"/>
      <c r="RZR122" s="853"/>
      <c r="RZS122" s="853"/>
      <c r="RZT122" s="964"/>
      <c r="RZU122" s="845"/>
      <c r="RZV122" s="853"/>
      <c r="RZW122" s="853"/>
      <c r="RZX122" s="964"/>
      <c r="RZY122" s="845"/>
      <c r="RZZ122" s="853"/>
      <c r="SAA122" s="853"/>
      <c r="SAB122" s="964"/>
      <c r="SAC122" s="845"/>
      <c r="SAD122" s="853"/>
      <c r="SAE122" s="853"/>
      <c r="SAF122" s="964"/>
      <c r="SAG122" s="845"/>
      <c r="SAH122" s="853"/>
      <c r="SAI122" s="853"/>
      <c r="SAJ122" s="964"/>
      <c r="SAK122" s="845"/>
      <c r="SAL122" s="853"/>
      <c r="SAM122" s="853"/>
      <c r="SAN122" s="964"/>
      <c r="SAO122" s="845"/>
      <c r="SAP122" s="853"/>
      <c r="SAQ122" s="853"/>
      <c r="SAR122" s="964"/>
      <c r="SAS122" s="845"/>
      <c r="SAT122" s="853"/>
      <c r="SAU122" s="853"/>
      <c r="SAV122" s="964"/>
      <c r="SAW122" s="845"/>
      <c r="SAX122" s="853"/>
      <c r="SAY122" s="853"/>
      <c r="SAZ122" s="964"/>
      <c r="SBA122" s="845"/>
      <c r="SBB122" s="853"/>
      <c r="SBC122" s="853"/>
      <c r="SBD122" s="964"/>
      <c r="SBE122" s="845"/>
      <c r="SBF122" s="853"/>
      <c r="SBG122" s="853"/>
      <c r="SBH122" s="964"/>
      <c r="SBI122" s="845"/>
      <c r="SBJ122" s="853"/>
      <c r="SBK122" s="853"/>
      <c r="SBL122" s="964"/>
      <c r="SBM122" s="845"/>
      <c r="SBN122" s="853"/>
      <c r="SBO122" s="853"/>
      <c r="SBP122" s="964"/>
      <c r="SBQ122" s="845"/>
      <c r="SBR122" s="853"/>
      <c r="SBS122" s="853"/>
      <c r="SBT122" s="964"/>
      <c r="SBU122" s="845"/>
      <c r="SBV122" s="853"/>
      <c r="SBW122" s="853"/>
      <c r="SBX122" s="964"/>
      <c r="SBY122" s="845"/>
      <c r="SBZ122" s="853"/>
      <c r="SCA122" s="853"/>
      <c r="SCB122" s="964"/>
      <c r="SCC122" s="845"/>
      <c r="SCD122" s="853"/>
      <c r="SCE122" s="853"/>
      <c r="SCF122" s="964"/>
      <c r="SCG122" s="845"/>
      <c r="SCH122" s="853"/>
      <c r="SCI122" s="853"/>
      <c r="SCJ122" s="964"/>
      <c r="SCK122" s="845"/>
      <c r="SCL122" s="853"/>
      <c r="SCM122" s="853"/>
      <c r="SCN122" s="964"/>
      <c r="SCO122" s="845"/>
      <c r="SCP122" s="853"/>
      <c r="SCQ122" s="853"/>
      <c r="SCR122" s="964"/>
      <c r="SCS122" s="845"/>
      <c r="SCT122" s="853"/>
      <c r="SCU122" s="853"/>
      <c r="SCV122" s="964"/>
      <c r="SCW122" s="845"/>
      <c r="SCX122" s="853"/>
      <c r="SCY122" s="853"/>
      <c r="SCZ122" s="964"/>
      <c r="SDA122" s="845"/>
      <c r="SDB122" s="853"/>
      <c r="SDC122" s="853"/>
      <c r="SDD122" s="964"/>
      <c r="SDE122" s="845"/>
      <c r="SDF122" s="853"/>
      <c r="SDG122" s="853"/>
      <c r="SDH122" s="964"/>
      <c r="SDI122" s="845"/>
      <c r="SDJ122" s="853"/>
      <c r="SDK122" s="853"/>
      <c r="SDL122" s="964"/>
      <c r="SDM122" s="845"/>
      <c r="SDN122" s="853"/>
      <c r="SDO122" s="853"/>
      <c r="SDP122" s="964"/>
      <c r="SDQ122" s="845"/>
      <c r="SDR122" s="853"/>
      <c r="SDS122" s="853"/>
      <c r="SDT122" s="964"/>
      <c r="SDU122" s="845"/>
      <c r="SDV122" s="853"/>
      <c r="SDW122" s="853"/>
      <c r="SDX122" s="964"/>
      <c r="SDY122" s="845"/>
      <c r="SDZ122" s="853"/>
      <c r="SEA122" s="853"/>
      <c r="SEB122" s="964"/>
      <c r="SEC122" s="845"/>
      <c r="SED122" s="853"/>
      <c r="SEE122" s="853"/>
      <c r="SEF122" s="964"/>
      <c r="SEG122" s="845"/>
      <c r="SEH122" s="853"/>
      <c r="SEI122" s="853"/>
      <c r="SEJ122" s="964"/>
      <c r="SEK122" s="845"/>
      <c r="SEL122" s="853"/>
      <c r="SEM122" s="853"/>
      <c r="SEN122" s="964"/>
      <c r="SEO122" s="845"/>
      <c r="SEP122" s="853"/>
      <c r="SEQ122" s="853"/>
      <c r="SER122" s="964"/>
      <c r="SES122" s="845"/>
      <c r="SET122" s="853"/>
      <c r="SEU122" s="853"/>
      <c r="SEV122" s="964"/>
      <c r="SEW122" s="845"/>
      <c r="SEX122" s="853"/>
      <c r="SEY122" s="853"/>
      <c r="SEZ122" s="964"/>
      <c r="SFA122" s="845"/>
      <c r="SFB122" s="853"/>
      <c r="SFC122" s="853"/>
      <c r="SFD122" s="964"/>
      <c r="SFE122" s="845"/>
      <c r="SFF122" s="853"/>
      <c r="SFG122" s="853"/>
      <c r="SFH122" s="964"/>
      <c r="SFI122" s="845"/>
      <c r="SFJ122" s="853"/>
      <c r="SFK122" s="853"/>
      <c r="SFL122" s="964"/>
      <c r="SFM122" s="845"/>
      <c r="SFN122" s="853"/>
      <c r="SFO122" s="853"/>
      <c r="SFP122" s="964"/>
      <c r="SFQ122" s="845"/>
      <c r="SFR122" s="853"/>
      <c r="SFS122" s="853"/>
      <c r="SFT122" s="964"/>
      <c r="SFU122" s="845"/>
      <c r="SFV122" s="853"/>
      <c r="SFW122" s="853"/>
      <c r="SFX122" s="964"/>
      <c r="SFY122" s="845"/>
      <c r="SFZ122" s="853"/>
      <c r="SGA122" s="853"/>
      <c r="SGB122" s="964"/>
      <c r="SGC122" s="845"/>
      <c r="SGD122" s="853"/>
      <c r="SGE122" s="853"/>
      <c r="SGF122" s="964"/>
      <c r="SGG122" s="845"/>
      <c r="SGH122" s="853"/>
      <c r="SGI122" s="853"/>
      <c r="SGJ122" s="964"/>
      <c r="SGK122" s="845"/>
      <c r="SGL122" s="853"/>
      <c r="SGM122" s="853"/>
      <c r="SGN122" s="964"/>
      <c r="SGO122" s="845"/>
      <c r="SGP122" s="853"/>
      <c r="SGQ122" s="853"/>
      <c r="SGR122" s="964"/>
      <c r="SGS122" s="845"/>
      <c r="SGT122" s="853"/>
      <c r="SGU122" s="853"/>
      <c r="SGV122" s="964"/>
      <c r="SGW122" s="845"/>
      <c r="SGX122" s="853"/>
      <c r="SGY122" s="853"/>
      <c r="SGZ122" s="964"/>
      <c r="SHA122" s="845"/>
      <c r="SHB122" s="853"/>
      <c r="SHC122" s="853"/>
      <c r="SHD122" s="964"/>
      <c r="SHE122" s="845"/>
      <c r="SHF122" s="853"/>
      <c r="SHG122" s="853"/>
      <c r="SHH122" s="964"/>
      <c r="SHI122" s="845"/>
      <c r="SHJ122" s="853"/>
      <c r="SHK122" s="853"/>
      <c r="SHL122" s="964"/>
      <c r="SHM122" s="845"/>
      <c r="SHN122" s="853"/>
      <c r="SHO122" s="853"/>
      <c r="SHP122" s="964"/>
      <c r="SHQ122" s="845"/>
      <c r="SHR122" s="853"/>
      <c r="SHS122" s="853"/>
      <c r="SHT122" s="964"/>
      <c r="SHU122" s="845"/>
      <c r="SHV122" s="853"/>
      <c r="SHW122" s="853"/>
      <c r="SHX122" s="964"/>
      <c r="SHY122" s="845"/>
      <c r="SHZ122" s="853"/>
      <c r="SIA122" s="853"/>
      <c r="SIB122" s="964"/>
      <c r="SIC122" s="845"/>
      <c r="SID122" s="853"/>
      <c r="SIE122" s="853"/>
      <c r="SIF122" s="964"/>
      <c r="SIG122" s="845"/>
      <c r="SIH122" s="853"/>
      <c r="SII122" s="853"/>
      <c r="SIJ122" s="964"/>
      <c r="SIK122" s="845"/>
      <c r="SIL122" s="853"/>
      <c r="SIM122" s="853"/>
      <c r="SIN122" s="964"/>
      <c r="SIO122" s="845"/>
      <c r="SIP122" s="853"/>
      <c r="SIQ122" s="853"/>
      <c r="SIR122" s="964"/>
      <c r="SIS122" s="845"/>
      <c r="SIT122" s="853"/>
      <c r="SIU122" s="853"/>
      <c r="SIV122" s="964"/>
      <c r="SIW122" s="845"/>
      <c r="SIX122" s="853"/>
      <c r="SIY122" s="853"/>
      <c r="SIZ122" s="964"/>
      <c r="SJA122" s="845"/>
      <c r="SJB122" s="853"/>
      <c r="SJC122" s="853"/>
      <c r="SJD122" s="964"/>
      <c r="SJE122" s="845"/>
      <c r="SJF122" s="853"/>
      <c r="SJG122" s="853"/>
      <c r="SJH122" s="964"/>
      <c r="SJI122" s="845"/>
      <c r="SJJ122" s="853"/>
      <c r="SJK122" s="853"/>
      <c r="SJL122" s="964"/>
      <c r="SJM122" s="845"/>
      <c r="SJN122" s="853"/>
      <c r="SJO122" s="853"/>
      <c r="SJP122" s="964"/>
      <c r="SJQ122" s="845"/>
      <c r="SJR122" s="853"/>
      <c r="SJS122" s="853"/>
      <c r="SJT122" s="964"/>
      <c r="SJU122" s="845"/>
      <c r="SJV122" s="853"/>
      <c r="SJW122" s="853"/>
      <c r="SJX122" s="964"/>
      <c r="SJY122" s="845"/>
      <c r="SJZ122" s="853"/>
      <c r="SKA122" s="853"/>
      <c r="SKB122" s="964"/>
      <c r="SKC122" s="845"/>
      <c r="SKD122" s="853"/>
      <c r="SKE122" s="853"/>
      <c r="SKF122" s="964"/>
      <c r="SKG122" s="845"/>
      <c r="SKH122" s="853"/>
      <c r="SKI122" s="853"/>
      <c r="SKJ122" s="964"/>
      <c r="SKK122" s="845"/>
      <c r="SKL122" s="853"/>
      <c r="SKM122" s="853"/>
      <c r="SKN122" s="964"/>
      <c r="SKO122" s="845"/>
      <c r="SKP122" s="853"/>
      <c r="SKQ122" s="853"/>
      <c r="SKR122" s="964"/>
      <c r="SKS122" s="845"/>
      <c r="SKT122" s="853"/>
      <c r="SKU122" s="853"/>
      <c r="SKV122" s="964"/>
      <c r="SKW122" s="845"/>
      <c r="SKX122" s="853"/>
      <c r="SKY122" s="853"/>
      <c r="SKZ122" s="964"/>
      <c r="SLA122" s="845"/>
      <c r="SLB122" s="853"/>
      <c r="SLC122" s="853"/>
      <c r="SLD122" s="964"/>
      <c r="SLE122" s="845"/>
      <c r="SLF122" s="853"/>
      <c r="SLG122" s="853"/>
      <c r="SLH122" s="964"/>
      <c r="SLI122" s="845"/>
      <c r="SLJ122" s="853"/>
      <c r="SLK122" s="853"/>
      <c r="SLL122" s="964"/>
      <c r="SLM122" s="845"/>
      <c r="SLN122" s="853"/>
      <c r="SLO122" s="853"/>
      <c r="SLP122" s="964"/>
      <c r="SLQ122" s="845"/>
      <c r="SLR122" s="853"/>
      <c r="SLS122" s="853"/>
      <c r="SLT122" s="964"/>
      <c r="SLU122" s="845"/>
      <c r="SLV122" s="853"/>
      <c r="SLW122" s="853"/>
      <c r="SLX122" s="964"/>
      <c r="SLY122" s="845"/>
      <c r="SLZ122" s="853"/>
      <c r="SMA122" s="853"/>
      <c r="SMB122" s="964"/>
      <c r="SMC122" s="845"/>
      <c r="SMD122" s="853"/>
      <c r="SME122" s="853"/>
      <c r="SMF122" s="964"/>
      <c r="SMG122" s="845"/>
      <c r="SMH122" s="853"/>
      <c r="SMI122" s="853"/>
      <c r="SMJ122" s="964"/>
      <c r="SMK122" s="845"/>
      <c r="SML122" s="853"/>
      <c r="SMM122" s="853"/>
      <c r="SMN122" s="964"/>
      <c r="SMO122" s="845"/>
      <c r="SMP122" s="853"/>
      <c r="SMQ122" s="853"/>
      <c r="SMR122" s="964"/>
      <c r="SMS122" s="845"/>
      <c r="SMT122" s="853"/>
      <c r="SMU122" s="853"/>
      <c r="SMV122" s="964"/>
      <c r="SMW122" s="845"/>
      <c r="SMX122" s="853"/>
      <c r="SMY122" s="853"/>
      <c r="SMZ122" s="964"/>
      <c r="SNA122" s="845"/>
      <c r="SNB122" s="853"/>
      <c r="SNC122" s="853"/>
      <c r="SND122" s="964"/>
      <c r="SNE122" s="845"/>
      <c r="SNF122" s="853"/>
      <c r="SNG122" s="853"/>
      <c r="SNH122" s="964"/>
      <c r="SNI122" s="845"/>
      <c r="SNJ122" s="853"/>
      <c r="SNK122" s="853"/>
      <c r="SNL122" s="964"/>
      <c r="SNM122" s="845"/>
      <c r="SNN122" s="853"/>
      <c r="SNO122" s="853"/>
      <c r="SNP122" s="964"/>
      <c r="SNQ122" s="845"/>
      <c r="SNR122" s="853"/>
      <c r="SNS122" s="853"/>
      <c r="SNT122" s="964"/>
      <c r="SNU122" s="845"/>
      <c r="SNV122" s="853"/>
      <c r="SNW122" s="853"/>
      <c r="SNX122" s="964"/>
      <c r="SNY122" s="845"/>
      <c r="SNZ122" s="853"/>
      <c r="SOA122" s="853"/>
      <c r="SOB122" s="964"/>
      <c r="SOC122" s="845"/>
      <c r="SOD122" s="853"/>
      <c r="SOE122" s="853"/>
      <c r="SOF122" s="964"/>
      <c r="SOG122" s="845"/>
      <c r="SOH122" s="853"/>
      <c r="SOI122" s="853"/>
      <c r="SOJ122" s="964"/>
      <c r="SOK122" s="845"/>
      <c r="SOL122" s="853"/>
      <c r="SOM122" s="853"/>
      <c r="SON122" s="964"/>
      <c r="SOO122" s="845"/>
      <c r="SOP122" s="853"/>
      <c r="SOQ122" s="853"/>
      <c r="SOR122" s="964"/>
      <c r="SOS122" s="845"/>
      <c r="SOT122" s="853"/>
      <c r="SOU122" s="853"/>
      <c r="SOV122" s="964"/>
      <c r="SOW122" s="845"/>
      <c r="SOX122" s="853"/>
      <c r="SOY122" s="853"/>
      <c r="SOZ122" s="964"/>
      <c r="SPA122" s="845"/>
      <c r="SPB122" s="853"/>
      <c r="SPC122" s="853"/>
      <c r="SPD122" s="964"/>
      <c r="SPE122" s="845"/>
      <c r="SPF122" s="853"/>
      <c r="SPG122" s="853"/>
      <c r="SPH122" s="964"/>
      <c r="SPI122" s="845"/>
      <c r="SPJ122" s="853"/>
      <c r="SPK122" s="853"/>
      <c r="SPL122" s="964"/>
      <c r="SPM122" s="845"/>
      <c r="SPN122" s="853"/>
      <c r="SPO122" s="853"/>
      <c r="SPP122" s="964"/>
      <c r="SPQ122" s="845"/>
      <c r="SPR122" s="853"/>
      <c r="SPS122" s="853"/>
      <c r="SPT122" s="964"/>
      <c r="SPU122" s="845"/>
      <c r="SPV122" s="853"/>
      <c r="SPW122" s="853"/>
      <c r="SPX122" s="964"/>
      <c r="SPY122" s="845"/>
      <c r="SPZ122" s="853"/>
      <c r="SQA122" s="853"/>
      <c r="SQB122" s="964"/>
      <c r="SQC122" s="845"/>
      <c r="SQD122" s="853"/>
      <c r="SQE122" s="853"/>
      <c r="SQF122" s="964"/>
      <c r="SQG122" s="845"/>
      <c r="SQH122" s="853"/>
      <c r="SQI122" s="853"/>
      <c r="SQJ122" s="964"/>
      <c r="SQK122" s="845"/>
      <c r="SQL122" s="853"/>
      <c r="SQM122" s="853"/>
      <c r="SQN122" s="964"/>
      <c r="SQO122" s="845"/>
      <c r="SQP122" s="853"/>
      <c r="SQQ122" s="853"/>
      <c r="SQR122" s="964"/>
      <c r="SQS122" s="845"/>
      <c r="SQT122" s="853"/>
      <c r="SQU122" s="853"/>
      <c r="SQV122" s="964"/>
      <c r="SQW122" s="845"/>
      <c r="SQX122" s="853"/>
      <c r="SQY122" s="853"/>
      <c r="SQZ122" s="964"/>
      <c r="SRA122" s="845"/>
      <c r="SRB122" s="853"/>
      <c r="SRC122" s="853"/>
      <c r="SRD122" s="964"/>
      <c r="SRE122" s="845"/>
      <c r="SRF122" s="853"/>
      <c r="SRG122" s="853"/>
      <c r="SRH122" s="964"/>
      <c r="SRI122" s="845"/>
      <c r="SRJ122" s="853"/>
      <c r="SRK122" s="853"/>
      <c r="SRL122" s="964"/>
      <c r="SRM122" s="845"/>
      <c r="SRN122" s="853"/>
      <c r="SRO122" s="853"/>
      <c r="SRP122" s="964"/>
      <c r="SRQ122" s="845"/>
      <c r="SRR122" s="853"/>
      <c r="SRS122" s="853"/>
      <c r="SRT122" s="964"/>
      <c r="SRU122" s="845"/>
      <c r="SRV122" s="853"/>
      <c r="SRW122" s="853"/>
      <c r="SRX122" s="964"/>
      <c r="SRY122" s="845"/>
      <c r="SRZ122" s="853"/>
      <c r="SSA122" s="853"/>
      <c r="SSB122" s="964"/>
      <c r="SSC122" s="845"/>
      <c r="SSD122" s="853"/>
      <c r="SSE122" s="853"/>
      <c r="SSF122" s="964"/>
      <c r="SSG122" s="845"/>
      <c r="SSH122" s="853"/>
      <c r="SSI122" s="853"/>
      <c r="SSJ122" s="964"/>
      <c r="SSK122" s="845"/>
      <c r="SSL122" s="853"/>
      <c r="SSM122" s="853"/>
      <c r="SSN122" s="964"/>
      <c r="SSO122" s="845"/>
      <c r="SSP122" s="853"/>
      <c r="SSQ122" s="853"/>
      <c r="SSR122" s="964"/>
      <c r="SSS122" s="845"/>
      <c r="SST122" s="853"/>
      <c r="SSU122" s="853"/>
      <c r="SSV122" s="964"/>
      <c r="SSW122" s="845"/>
      <c r="SSX122" s="853"/>
      <c r="SSY122" s="853"/>
      <c r="SSZ122" s="964"/>
      <c r="STA122" s="845"/>
      <c r="STB122" s="853"/>
      <c r="STC122" s="853"/>
      <c r="STD122" s="964"/>
      <c r="STE122" s="845"/>
      <c r="STF122" s="853"/>
      <c r="STG122" s="853"/>
      <c r="STH122" s="964"/>
      <c r="STI122" s="845"/>
      <c r="STJ122" s="853"/>
      <c r="STK122" s="853"/>
      <c r="STL122" s="964"/>
      <c r="STM122" s="845"/>
      <c r="STN122" s="853"/>
      <c r="STO122" s="853"/>
      <c r="STP122" s="964"/>
      <c r="STQ122" s="845"/>
      <c r="STR122" s="853"/>
      <c r="STS122" s="853"/>
      <c r="STT122" s="964"/>
      <c r="STU122" s="845"/>
      <c r="STV122" s="853"/>
      <c r="STW122" s="853"/>
      <c r="STX122" s="964"/>
      <c r="STY122" s="845"/>
      <c r="STZ122" s="853"/>
      <c r="SUA122" s="853"/>
      <c r="SUB122" s="964"/>
      <c r="SUC122" s="845"/>
      <c r="SUD122" s="853"/>
      <c r="SUE122" s="853"/>
      <c r="SUF122" s="964"/>
      <c r="SUG122" s="845"/>
      <c r="SUH122" s="853"/>
      <c r="SUI122" s="853"/>
      <c r="SUJ122" s="964"/>
      <c r="SUK122" s="845"/>
      <c r="SUL122" s="853"/>
      <c r="SUM122" s="853"/>
      <c r="SUN122" s="964"/>
      <c r="SUO122" s="845"/>
      <c r="SUP122" s="853"/>
      <c r="SUQ122" s="853"/>
      <c r="SUR122" s="964"/>
      <c r="SUS122" s="845"/>
      <c r="SUT122" s="853"/>
      <c r="SUU122" s="853"/>
      <c r="SUV122" s="964"/>
      <c r="SUW122" s="845"/>
      <c r="SUX122" s="853"/>
      <c r="SUY122" s="853"/>
      <c r="SUZ122" s="964"/>
      <c r="SVA122" s="845"/>
      <c r="SVB122" s="853"/>
      <c r="SVC122" s="853"/>
      <c r="SVD122" s="964"/>
      <c r="SVE122" s="845"/>
      <c r="SVF122" s="853"/>
      <c r="SVG122" s="853"/>
      <c r="SVH122" s="964"/>
      <c r="SVI122" s="845"/>
      <c r="SVJ122" s="853"/>
      <c r="SVK122" s="853"/>
      <c r="SVL122" s="964"/>
      <c r="SVM122" s="845"/>
      <c r="SVN122" s="853"/>
      <c r="SVO122" s="853"/>
      <c r="SVP122" s="964"/>
      <c r="SVQ122" s="845"/>
      <c r="SVR122" s="853"/>
      <c r="SVS122" s="853"/>
      <c r="SVT122" s="964"/>
      <c r="SVU122" s="845"/>
      <c r="SVV122" s="853"/>
      <c r="SVW122" s="853"/>
      <c r="SVX122" s="964"/>
      <c r="SVY122" s="845"/>
      <c r="SVZ122" s="853"/>
      <c r="SWA122" s="853"/>
      <c r="SWB122" s="964"/>
      <c r="SWC122" s="845"/>
      <c r="SWD122" s="853"/>
      <c r="SWE122" s="853"/>
      <c r="SWF122" s="964"/>
      <c r="SWG122" s="845"/>
      <c r="SWH122" s="853"/>
      <c r="SWI122" s="853"/>
      <c r="SWJ122" s="964"/>
      <c r="SWK122" s="845"/>
      <c r="SWL122" s="853"/>
      <c r="SWM122" s="853"/>
      <c r="SWN122" s="964"/>
      <c r="SWO122" s="845"/>
      <c r="SWP122" s="853"/>
      <c r="SWQ122" s="853"/>
      <c r="SWR122" s="964"/>
      <c r="SWS122" s="845"/>
      <c r="SWT122" s="853"/>
      <c r="SWU122" s="853"/>
      <c r="SWV122" s="964"/>
      <c r="SWW122" s="845"/>
      <c r="SWX122" s="853"/>
      <c r="SWY122" s="853"/>
      <c r="SWZ122" s="964"/>
      <c r="SXA122" s="845"/>
      <c r="SXB122" s="853"/>
      <c r="SXC122" s="853"/>
      <c r="SXD122" s="964"/>
      <c r="SXE122" s="845"/>
      <c r="SXF122" s="853"/>
      <c r="SXG122" s="853"/>
      <c r="SXH122" s="964"/>
      <c r="SXI122" s="845"/>
      <c r="SXJ122" s="853"/>
      <c r="SXK122" s="853"/>
      <c r="SXL122" s="964"/>
      <c r="SXM122" s="845"/>
      <c r="SXN122" s="853"/>
      <c r="SXO122" s="853"/>
      <c r="SXP122" s="964"/>
      <c r="SXQ122" s="845"/>
      <c r="SXR122" s="853"/>
      <c r="SXS122" s="853"/>
      <c r="SXT122" s="964"/>
      <c r="SXU122" s="845"/>
      <c r="SXV122" s="853"/>
      <c r="SXW122" s="853"/>
      <c r="SXX122" s="964"/>
      <c r="SXY122" s="845"/>
      <c r="SXZ122" s="853"/>
      <c r="SYA122" s="853"/>
      <c r="SYB122" s="964"/>
      <c r="SYC122" s="845"/>
      <c r="SYD122" s="853"/>
      <c r="SYE122" s="853"/>
      <c r="SYF122" s="964"/>
      <c r="SYG122" s="845"/>
      <c r="SYH122" s="853"/>
      <c r="SYI122" s="853"/>
      <c r="SYJ122" s="964"/>
      <c r="SYK122" s="845"/>
      <c r="SYL122" s="853"/>
      <c r="SYM122" s="853"/>
      <c r="SYN122" s="964"/>
      <c r="SYO122" s="845"/>
      <c r="SYP122" s="853"/>
      <c r="SYQ122" s="853"/>
      <c r="SYR122" s="964"/>
      <c r="SYS122" s="845"/>
      <c r="SYT122" s="853"/>
      <c r="SYU122" s="853"/>
      <c r="SYV122" s="964"/>
      <c r="SYW122" s="845"/>
      <c r="SYX122" s="853"/>
      <c r="SYY122" s="853"/>
      <c r="SYZ122" s="964"/>
      <c r="SZA122" s="845"/>
      <c r="SZB122" s="853"/>
      <c r="SZC122" s="853"/>
      <c r="SZD122" s="964"/>
      <c r="SZE122" s="845"/>
      <c r="SZF122" s="853"/>
      <c r="SZG122" s="853"/>
      <c r="SZH122" s="964"/>
      <c r="SZI122" s="845"/>
      <c r="SZJ122" s="853"/>
      <c r="SZK122" s="853"/>
      <c r="SZL122" s="964"/>
      <c r="SZM122" s="845"/>
      <c r="SZN122" s="853"/>
      <c r="SZO122" s="853"/>
      <c r="SZP122" s="964"/>
      <c r="SZQ122" s="845"/>
      <c r="SZR122" s="853"/>
      <c r="SZS122" s="853"/>
      <c r="SZT122" s="964"/>
      <c r="SZU122" s="845"/>
      <c r="SZV122" s="853"/>
      <c r="SZW122" s="853"/>
      <c r="SZX122" s="964"/>
      <c r="SZY122" s="845"/>
      <c r="SZZ122" s="853"/>
      <c r="TAA122" s="853"/>
      <c r="TAB122" s="964"/>
      <c r="TAC122" s="845"/>
      <c r="TAD122" s="853"/>
      <c r="TAE122" s="853"/>
      <c r="TAF122" s="964"/>
      <c r="TAG122" s="845"/>
      <c r="TAH122" s="853"/>
      <c r="TAI122" s="853"/>
      <c r="TAJ122" s="964"/>
      <c r="TAK122" s="845"/>
      <c r="TAL122" s="853"/>
      <c r="TAM122" s="853"/>
      <c r="TAN122" s="964"/>
      <c r="TAO122" s="845"/>
      <c r="TAP122" s="853"/>
      <c r="TAQ122" s="853"/>
      <c r="TAR122" s="964"/>
      <c r="TAS122" s="845"/>
      <c r="TAT122" s="853"/>
      <c r="TAU122" s="853"/>
      <c r="TAV122" s="964"/>
      <c r="TAW122" s="845"/>
      <c r="TAX122" s="853"/>
      <c r="TAY122" s="853"/>
      <c r="TAZ122" s="964"/>
      <c r="TBA122" s="845"/>
      <c r="TBB122" s="853"/>
      <c r="TBC122" s="853"/>
      <c r="TBD122" s="964"/>
      <c r="TBE122" s="845"/>
      <c r="TBF122" s="853"/>
      <c r="TBG122" s="853"/>
      <c r="TBH122" s="964"/>
      <c r="TBI122" s="845"/>
      <c r="TBJ122" s="853"/>
      <c r="TBK122" s="853"/>
      <c r="TBL122" s="964"/>
      <c r="TBM122" s="845"/>
      <c r="TBN122" s="853"/>
      <c r="TBO122" s="853"/>
      <c r="TBP122" s="964"/>
      <c r="TBQ122" s="845"/>
      <c r="TBR122" s="853"/>
      <c r="TBS122" s="853"/>
      <c r="TBT122" s="964"/>
      <c r="TBU122" s="845"/>
      <c r="TBV122" s="853"/>
      <c r="TBW122" s="853"/>
      <c r="TBX122" s="964"/>
      <c r="TBY122" s="845"/>
      <c r="TBZ122" s="853"/>
      <c r="TCA122" s="853"/>
      <c r="TCB122" s="964"/>
      <c r="TCC122" s="845"/>
      <c r="TCD122" s="853"/>
      <c r="TCE122" s="853"/>
      <c r="TCF122" s="964"/>
      <c r="TCG122" s="845"/>
      <c r="TCH122" s="853"/>
      <c r="TCI122" s="853"/>
      <c r="TCJ122" s="964"/>
      <c r="TCK122" s="845"/>
      <c r="TCL122" s="853"/>
      <c r="TCM122" s="853"/>
      <c r="TCN122" s="964"/>
      <c r="TCO122" s="845"/>
      <c r="TCP122" s="853"/>
      <c r="TCQ122" s="853"/>
      <c r="TCR122" s="964"/>
      <c r="TCS122" s="845"/>
      <c r="TCT122" s="853"/>
      <c r="TCU122" s="853"/>
      <c r="TCV122" s="964"/>
      <c r="TCW122" s="845"/>
      <c r="TCX122" s="853"/>
      <c r="TCY122" s="853"/>
      <c r="TCZ122" s="964"/>
      <c r="TDA122" s="845"/>
      <c r="TDB122" s="853"/>
      <c r="TDC122" s="853"/>
      <c r="TDD122" s="964"/>
      <c r="TDE122" s="845"/>
      <c r="TDF122" s="853"/>
      <c r="TDG122" s="853"/>
      <c r="TDH122" s="964"/>
      <c r="TDI122" s="845"/>
      <c r="TDJ122" s="853"/>
      <c r="TDK122" s="853"/>
      <c r="TDL122" s="964"/>
      <c r="TDM122" s="845"/>
      <c r="TDN122" s="853"/>
      <c r="TDO122" s="853"/>
      <c r="TDP122" s="964"/>
      <c r="TDQ122" s="845"/>
      <c r="TDR122" s="853"/>
      <c r="TDS122" s="853"/>
      <c r="TDT122" s="964"/>
      <c r="TDU122" s="845"/>
      <c r="TDV122" s="853"/>
      <c r="TDW122" s="853"/>
      <c r="TDX122" s="964"/>
      <c r="TDY122" s="845"/>
      <c r="TDZ122" s="853"/>
      <c r="TEA122" s="853"/>
      <c r="TEB122" s="964"/>
      <c r="TEC122" s="845"/>
      <c r="TED122" s="853"/>
      <c r="TEE122" s="853"/>
      <c r="TEF122" s="964"/>
      <c r="TEG122" s="845"/>
      <c r="TEH122" s="853"/>
      <c r="TEI122" s="853"/>
      <c r="TEJ122" s="964"/>
      <c r="TEK122" s="845"/>
      <c r="TEL122" s="853"/>
      <c r="TEM122" s="853"/>
      <c r="TEN122" s="964"/>
      <c r="TEO122" s="845"/>
      <c r="TEP122" s="853"/>
      <c r="TEQ122" s="853"/>
      <c r="TER122" s="964"/>
      <c r="TES122" s="845"/>
      <c r="TET122" s="853"/>
      <c r="TEU122" s="853"/>
      <c r="TEV122" s="964"/>
      <c r="TEW122" s="845"/>
      <c r="TEX122" s="853"/>
      <c r="TEY122" s="853"/>
      <c r="TEZ122" s="964"/>
      <c r="TFA122" s="845"/>
      <c r="TFB122" s="853"/>
      <c r="TFC122" s="853"/>
      <c r="TFD122" s="964"/>
      <c r="TFE122" s="845"/>
      <c r="TFF122" s="853"/>
      <c r="TFG122" s="853"/>
      <c r="TFH122" s="964"/>
      <c r="TFI122" s="845"/>
      <c r="TFJ122" s="853"/>
      <c r="TFK122" s="853"/>
      <c r="TFL122" s="964"/>
      <c r="TFM122" s="845"/>
      <c r="TFN122" s="853"/>
      <c r="TFO122" s="853"/>
      <c r="TFP122" s="964"/>
      <c r="TFQ122" s="845"/>
      <c r="TFR122" s="853"/>
      <c r="TFS122" s="853"/>
      <c r="TFT122" s="964"/>
      <c r="TFU122" s="845"/>
      <c r="TFV122" s="853"/>
      <c r="TFW122" s="853"/>
      <c r="TFX122" s="964"/>
      <c r="TFY122" s="845"/>
      <c r="TFZ122" s="853"/>
      <c r="TGA122" s="853"/>
      <c r="TGB122" s="964"/>
      <c r="TGC122" s="845"/>
      <c r="TGD122" s="853"/>
      <c r="TGE122" s="853"/>
      <c r="TGF122" s="964"/>
      <c r="TGG122" s="845"/>
      <c r="TGH122" s="853"/>
      <c r="TGI122" s="853"/>
      <c r="TGJ122" s="964"/>
      <c r="TGK122" s="845"/>
      <c r="TGL122" s="853"/>
      <c r="TGM122" s="853"/>
      <c r="TGN122" s="964"/>
      <c r="TGO122" s="845"/>
      <c r="TGP122" s="853"/>
      <c r="TGQ122" s="853"/>
      <c r="TGR122" s="964"/>
      <c r="TGS122" s="845"/>
      <c r="TGT122" s="853"/>
      <c r="TGU122" s="853"/>
      <c r="TGV122" s="964"/>
      <c r="TGW122" s="845"/>
      <c r="TGX122" s="853"/>
      <c r="TGY122" s="853"/>
      <c r="TGZ122" s="964"/>
      <c r="THA122" s="845"/>
      <c r="THB122" s="853"/>
      <c r="THC122" s="853"/>
      <c r="THD122" s="964"/>
      <c r="THE122" s="845"/>
      <c r="THF122" s="853"/>
      <c r="THG122" s="853"/>
      <c r="THH122" s="964"/>
      <c r="THI122" s="845"/>
      <c r="THJ122" s="853"/>
      <c r="THK122" s="853"/>
      <c r="THL122" s="964"/>
      <c r="THM122" s="845"/>
      <c r="THN122" s="853"/>
      <c r="THO122" s="853"/>
      <c r="THP122" s="964"/>
      <c r="THQ122" s="845"/>
      <c r="THR122" s="853"/>
      <c r="THS122" s="853"/>
      <c r="THT122" s="964"/>
      <c r="THU122" s="845"/>
      <c r="THV122" s="853"/>
      <c r="THW122" s="853"/>
      <c r="THX122" s="964"/>
      <c r="THY122" s="845"/>
      <c r="THZ122" s="853"/>
      <c r="TIA122" s="853"/>
      <c r="TIB122" s="964"/>
      <c r="TIC122" s="845"/>
      <c r="TID122" s="853"/>
      <c r="TIE122" s="853"/>
      <c r="TIF122" s="964"/>
      <c r="TIG122" s="845"/>
      <c r="TIH122" s="853"/>
      <c r="TII122" s="853"/>
      <c r="TIJ122" s="964"/>
      <c r="TIK122" s="845"/>
      <c r="TIL122" s="853"/>
      <c r="TIM122" s="853"/>
      <c r="TIN122" s="964"/>
      <c r="TIO122" s="845"/>
      <c r="TIP122" s="853"/>
      <c r="TIQ122" s="853"/>
      <c r="TIR122" s="964"/>
      <c r="TIS122" s="845"/>
      <c r="TIT122" s="853"/>
      <c r="TIU122" s="853"/>
      <c r="TIV122" s="964"/>
      <c r="TIW122" s="845"/>
      <c r="TIX122" s="853"/>
      <c r="TIY122" s="853"/>
      <c r="TIZ122" s="964"/>
      <c r="TJA122" s="845"/>
      <c r="TJB122" s="853"/>
      <c r="TJC122" s="853"/>
      <c r="TJD122" s="964"/>
      <c r="TJE122" s="845"/>
      <c r="TJF122" s="853"/>
      <c r="TJG122" s="853"/>
      <c r="TJH122" s="964"/>
      <c r="TJI122" s="845"/>
      <c r="TJJ122" s="853"/>
      <c r="TJK122" s="853"/>
      <c r="TJL122" s="964"/>
      <c r="TJM122" s="845"/>
      <c r="TJN122" s="853"/>
      <c r="TJO122" s="853"/>
      <c r="TJP122" s="964"/>
      <c r="TJQ122" s="845"/>
      <c r="TJR122" s="853"/>
      <c r="TJS122" s="853"/>
      <c r="TJT122" s="964"/>
      <c r="TJU122" s="845"/>
      <c r="TJV122" s="853"/>
      <c r="TJW122" s="853"/>
      <c r="TJX122" s="964"/>
      <c r="TJY122" s="845"/>
      <c r="TJZ122" s="853"/>
      <c r="TKA122" s="853"/>
      <c r="TKB122" s="964"/>
      <c r="TKC122" s="845"/>
      <c r="TKD122" s="853"/>
      <c r="TKE122" s="853"/>
      <c r="TKF122" s="964"/>
      <c r="TKG122" s="845"/>
      <c r="TKH122" s="853"/>
      <c r="TKI122" s="853"/>
      <c r="TKJ122" s="964"/>
      <c r="TKK122" s="845"/>
      <c r="TKL122" s="853"/>
      <c r="TKM122" s="853"/>
      <c r="TKN122" s="964"/>
      <c r="TKO122" s="845"/>
      <c r="TKP122" s="853"/>
      <c r="TKQ122" s="853"/>
      <c r="TKR122" s="964"/>
      <c r="TKS122" s="845"/>
      <c r="TKT122" s="853"/>
      <c r="TKU122" s="853"/>
      <c r="TKV122" s="964"/>
      <c r="TKW122" s="845"/>
      <c r="TKX122" s="853"/>
      <c r="TKY122" s="853"/>
      <c r="TKZ122" s="964"/>
      <c r="TLA122" s="845"/>
      <c r="TLB122" s="853"/>
      <c r="TLC122" s="853"/>
      <c r="TLD122" s="964"/>
      <c r="TLE122" s="845"/>
      <c r="TLF122" s="853"/>
      <c r="TLG122" s="853"/>
      <c r="TLH122" s="964"/>
      <c r="TLI122" s="845"/>
      <c r="TLJ122" s="853"/>
      <c r="TLK122" s="853"/>
      <c r="TLL122" s="964"/>
      <c r="TLM122" s="845"/>
      <c r="TLN122" s="853"/>
      <c r="TLO122" s="853"/>
      <c r="TLP122" s="964"/>
      <c r="TLQ122" s="845"/>
      <c r="TLR122" s="853"/>
      <c r="TLS122" s="853"/>
      <c r="TLT122" s="964"/>
      <c r="TLU122" s="845"/>
      <c r="TLV122" s="853"/>
      <c r="TLW122" s="853"/>
      <c r="TLX122" s="964"/>
      <c r="TLY122" s="845"/>
      <c r="TLZ122" s="853"/>
      <c r="TMA122" s="853"/>
      <c r="TMB122" s="964"/>
      <c r="TMC122" s="845"/>
      <c r="TMD122" s="853"/>
      <c r="TME122" s="853"/>
      <c r="TMF122" s="964"/>
      <c r="TMG122" s="845"/>
      <c r="TMH122" s="853"/>
      <c r="TMI122" s="853"/>
      <c r="TMJ122" s="964"/>
      <c r="TMK122" s="845"/>
      <c r="TML122" s="853"/>
      <c r="TMM122" s="853"/>
      <c r="TMN122" s="964"/>
      <c r="TMO122" s="845"/>
      <c r="TMP122" s="853"/>
      <c r="TMQ122" s="853"/>
      <c r="TMR122" s="964"/>
      <c r="TMS122" s="845"/>
      <c r="TMT122" s="853"/>
      <c r="TMU122" s="853"/>
      <c r="TMV122" s="964"/>
      <c r="TMW122" s="845"/>
      <c r="TMX122" s="853"/>
      <c r="TMY122" s="853"/>
      <c r="TMZ122" s="964"/>
      <c r="TNA122" s="845"/>
      <c r="TNB122" s="853"/>
      <c r="TNC122" s="853"/>
      <c r="TND122" s="964"/>
      <c r="TNE122" s="845"/>
      <c r="TNF122" s="853"/>
      <c r="TNG122" s="853"/>
      <c r="TNH122" s="964"/>
      <c r="TNI122" s="845"/>
      <c r="TNJ122" s="853"/>
      <c r="TNK122" s="853"/>
      <c r="TNL122" s="964"/>
      <c r="TNM122" s="845"/>
      <c r="TNN122" s="853"/>
      <c r="TNO122" s="853"/>
      <c r="TNP122" s="964"/>
      <c r="TNQ122" s="845"/>
      <c r="TNR122" s="853"/>
      <c r="TNS122" s="853"/>
      <c r="TNT122" s="964"/>
      <c r="TNU122" s="845"/>
      <c r="TNV122" s="853"/>
      <c r="TNW122" s="853"/>
      <c r="TNX122" s="964"/>
      <c r="TNY122" s="845"/>
      <c r="TNZ122" s="853"/>
      <c r="TOA122" s="853"/>
      <c r="TOB122" s="964"/>
      <c r="TOC122" s="845"/>
      <c r="TOD122" s="853"/>
      <c r="TOE122" s="853"/>
      <c r="TOF122" s="964"/>
      <c r="TOG122" s="845"/>
      <c r="TOH122" s="853"/>
      <c r="TOI122" s="853"/>
      <c r="TOJ122" s="964"/>
      <c r="TOK122" s="845"/>
      <c r="TOL122" s="853"/>
      <c r="TOM122" s="853"/>
      <c r="TON122" s="964"/>
      <c r="TOO122" s="845"/>
      <c r="TOP122" s="853"/>
      <c r="TOQ122" s="853"/>
      <c r="TOR122" s="964"/>
      <c r="TOS122" s="845"/>
      <c r="TOT122" s="853"/>
      <c r="TOU122" s="853"/>
      <c r="TOV122" s="964"/>
      <c r="TOW122" s="845"/>
      <c r="TOX122" s="853"/>
      <c r="TOY122" s="853"/>
      <c r="TOZ122" s="964"/>
      <c r="TPA122" s="845"/>
      <c r="TPB122" s="853"/>
      <c r="TPC122" s="853"/>
      <c r="TPD122" s="964"/>
      <c r="TPE122" s="845"/>
      <c r="TPF122" s="853"/>
      <c r="TPG122" s="853"/>
      <c r="TPH122" s="964"/>
      <c r="TPI122" s="845"/>
      <c r="TPJ122" s="853"/>
      <c r="TPK122" s="853"/>
      <c r="TPL122" s="964"/>
      <c r="TPM122" s="845"/>
      <c r="TPN122" s="853"/>
      <c r="TPO122" s="853"/>
      <c r="TPP122" s="964"/>
      <c r="TPQ122" s="845"/>
      <c r="TPR122" s="853"/>
      <c r="TPS122" s="853"/>
      <c r="TPT122" s="964"/>
      <c r="TPU122" s="845"/>
      <c r="TPV122" s="853"/>
      <c r="TPW122" s="853"/>
      <c r="TPX122" s="964"/>
      <c r="TPY122" s="845"/>
      <c r="TPZ122" s="853"/>
      <c r="TQA122" s="853"/>
      <c r="TQB122" s="964"/>
      <c r="TQC122" s="845"/>
      <c r="TQD122" s="853"/>
      <c r="TQE122" s="853"/>
      <c r="TQF122" s="964"/>
      <c r="TQG122" s="845"/>
      <c r="TQH122" s="853"/>
      <c r="TQI122" s="853"/>
      <c r="TQJ122" s="964"/>
      <c r="TQK122" s="845"/>
      <c r="TQL122" s="853"/>
      <c r="TQM122" s="853"/>
      <c r="TQN122" s="964"/>
      <c r="TQO122" s="845"/>
      <c r="TQP122" s="853"/>
      <c r="TQQ122" s="853"/>
      <c r="TQR122" s="964"/>
      <c r="TQS122" s="845"/>
      <c r="TQT122" s="853"/>
      <c r="TQU122" s="853"/>
      <c r="TQV122" s="964"/>
      <c r="TQW122" s="845"/>
      <c r="TQX122" s="853"/>
      <c r="TQY122" s="853"/>
      <c r="TQZ122" s="964"/>
      <c r="TRA122" s="845"/>
      <c r="TRB122" s="853"/>
      <c r="TRC122" s="853"/>
      <c r="TRD122" s="964"/>
      <c r="TRE122" s="845"/>
      <c r="TRF122" s="853"/>
      <c r="TRG122" s="853"/>
      <c r="TRH122" s="964"/>
      <c r="TRI122" s="845"/>
      <c r="TRJ122" s="853"/>
      <c r="TRK122" s="853"/>
      <c r="TRL122" s="964"/>
      <c r="TRM122" s="845"/>
      <c r="TRN122" s="853"/>
      <c r="TRO122" s="853"/>
      <c r="TRP122" s="964"/>
      <c r="TRQ122" s="845"/>
      <c r="TRR122" s="853"/>
      <c r="TRS122" s="853"/>
      <c r="TRT122" s="964"/>
      <c r="TRU122" s="845"/>
      <c r="TRV122" s="853"/>
      <c r="TRW122" s="853"/>
      <c r="TRX122" s="964"/>
      <c r="TRY122" s="845"/>
      <c r="TRZ122" s="853"/>
      <c r="TSA122" s="853"/>
      <c r="TSB122" s="964"/>
      <c r="TSC122" s="845"/>
      <c r="TSD122" s="853"/>
      <c r="TSE122" s="853"/>
      <c r="TSF122" s="964"/>
      <c r="TSG122" s="845"/>
      <c r="TSH122" s="853"/>
      <c r="TSI122" s="853"/>
      <c r="TSJ122" s="964"/>
      <c r="TSK122" s="845"/>
      <c r="TSL122" s="853"/>
      <c r="TSM122" s="853"/>
      <c r="TSN122" s="964"/>
      <c r="TSO122" s="845"/>
      <c r="TSP122" s="853"/>
      <c r="TSQ122" s="853"/>
      <c r="TSR122" s="964"/>
      <c r="TSS122" s="845"/>
      <c r="TST122" s="853"/>
      <c r="TSU122" s="853"/>
      <c r="TSV122" s="964"/>
      <c r="TSW122" s="845"/>
      <c r="TSX122" s="853"/>
      <c r="TSY122" s="853"/>
      <c r="TSZ122" s="964"/>
      <c r="TTA122" s="845"/>
      <c r="TTB122" s="853"/>
      <c r="TTC122" s="853"/>
      <c r="TTD122" s="964"/>
      <c r="TTE122" s="845"/>
      <c r="TTF122" s="853"/>
      <c r="TTG122" s="853"/>
      <c r="TTH122" s="964"/>
      <c r="TTI122" s="845"/>
      <c r="TTJ122" s="853"/>
      <c r="TTK122" s="853"/>
      <c r="TTL122" s="964"/>
      <c r="TTM122" s="845"/>
      <c r="TTN122" s="853"/>
      <c r="TTO122" s="853"/>
      <c r="TTP122" s="964"/>
      <c r="TTQ122" s="845"/>
      <c r="TTR122" s="853"/>
      <c r="TTS122" s="853"/>
      <c r="TTT122" s="964"/>
      <c r="TTU122" s="845"/>
      <c r="TTV122" s="853"/>
      <c r="TTW122" s="853"/>
      <c r="TTX122" s="964"/>
      <c r="TTY122" s="845"/>
      <c r="TTZ122" s="853"/>
      <c r="TUA122" s="853"/>
      <c r="TUB122" s="964"/>
      <c r="TUC122" s="845"/>
      <c r="TUD122" s="853"/>
      <c r="TUE122" s="853"/>
      <c r="TUF122" s="964"/>
      <c r="TUG122" s="845"/>
      <c r="TUH122" s="853"/>
      <c r="TUI122" s="853"/>
      <c r="TUJ122" s="964"/>
      <c r="TUK122" s="845"/>
      <c r="TUL122" s="853"/>
      <c r="TUM122" s="853"/>
      <c r="TUN122" s="964"/>
      <c r="TUO122" s="845"/>
      <c r="TUP122" s="853"/>
      <c r="TUQ122" s="853"/>
      <c r="TUR122" s="964"/>
      <c r="TUS122" s="845"/>
      <c r="TUT122" s="853"/>
      <c r="TUU122" s="853"/>
      <c r="TUV122" s="964"/>
      <c r="TUW122" s="845"/>
      <c r="TUX122" s="853"/>
      <c r="TUY122" s="853"/>
      <c r="TUZ122" s="964"/>
      <c r="TVA122" s="845"/>
      <c r="TVB122" s="853"/>
      <c r="TVC122" s="853"/>
      <c r="TVD122" s="964"/>
      <c r="TVE122" s="845"/>
      <c r="TVF122" s="853"/>
      <c r="TVG122" s="853"/>
      <c r="TVH122" s="964"/>
      <c r="TVI122" s="845"/>
      <c r="TVJ122" s="853"/>
      <c r="TVK122" s="853"/>
      <c r="TVL122" s="964"/>
      <c r="TVM122" s="845"/>
      <c r="TVN122" s="853"/>
      <c r="TVO122" s="853"/>
      <c r="TVP122" s="964"/>
      <c r="TVQ122" s="845"/>
      <c r="TVR122" s="853"/>
      <c r="TVS122" s="853"/>
      <c r="TVT122" s="964"/>
      <c r="TVU122" s="845"/>
      <c r="TVV122" s="853"/>
      <c r="TVW122" s="853"/>
      <c r="TVX122" s="964"/>
      <c r="TVY122" s="845"/>
      <c r="TVZ122" s="853"/>
      <c r="TWA122" s="853"/>
      <c r="TWB122" s="964"/>
      <c r="TWC122" s="845"/>
      <c r="TWD122" s="853"/>
      <c r="TWE122" s="853"/>
      <c r="TWF122" s="964"/>
      <c r="TWG122" s="845"/>
      <c r="TWH122" s="853"/>
      <c r="TWI122" s="853"/>
      <c r="TWJ122" s="964"/>
      <c r="TWK122" s="845"/>
      <c r="TWL122" s="853"/>
      <c r="TWM122" s="853"/>
      <c r="TWN122" s="964"/>
      <c r="TWO122" s="845"/>
      <c r="TWP122" s="853"/>
      <c r="TWQ122" s="853"/>
      <c r="TWR122" s="964"/>
      <c r="TWS122" s="845"/>
      <c r="TWT122" s="853"/>
      <c r="TWU122" s="853"/>
      <c r="TWV122" s="964"/>
      <c r="TWW122" s="845"/>
      <c r="TWX122" s="853"/>
      <c r="TWY122" s="853"/>
      <c r="TWZ122" s="964"/>
      <c r="TXA122" s="845"/>
      <c r="TXB122" s="853"/>
      <c r="TXC122" s="853"/>
      <c r="TXD122" s="964"/>
      <c r="TXE122" s="845"/>
      <c r="TXF122" s="853"/>
      <c r="TXG122" s="853"/>
      <c r="TXH122" s="964"/>
      <c r="TXI122" s="845"/>
      <c r="TXJ122" s="853"/>
      <c r="TXK122" s="853"/>
      <c r="TXL122" s="964"/>
      <c r="TXM122" s="845"/>
      <c r="TXN122" s="853"/>
      <c r="TXO122" s="853"/>
      <c r="TXP122" s="964"/>
      <c r="TXQ122" s="845"/>
      <c r="TXR122" s="853"/>
      <c r="TXS122" s="853"/>
      <c r="TXT122" s="964"/>
      <c r="TXU122" s="845"/>
      <c r="TXV122" s="853"/>
      <c r="TXW122" s="853"/>
      <c r="TXX122" s="964"/>
      <c r="TXY122" s="845"/>
      <c r="TXZ122" s="853"/>
      <c r="TYA122" s="853"/>
      <c r="TYB122" s="964"/>
      <c r="TYC122" s="845"/>
      <c r="TYD122" s="853"/>
      <c r="TYE122" s="853"/>
      <c r="TYF122" s="964"/>
      <c r="TYG122" s="845"/>
      <c r="TYH122" s="853"/>
      <c r="TYI122" s="853"/>
      <c r="TYJ122" s="964"/>
      <c r="TYK122" s="845"/>
      <c r="TYL122" s="853"/>
      <c r="TYM122" s="853"/>
      <c r="TYN122" s="964"/>
      <c r="TYO122" s="845"/>
      <c r="TYP122" s="853"/>
      <c r="TYQ122" s="853"/>
      <c r="TYR122" s="964"/>
      <c r="TYS122" s="845"/>
      <c r="TYT122" s="853"/>
      <c r="TYU122" s="853"/>
      <c r="TYV122" s="964"/>
      <c r="TYW122" s="845"/>
      <c r="TYX122" s="853"/>
      <c r="TYY122" s="853"/>
      <c r="TYZ122" s="964"/>
      <c r="TZA122" s="845"/>
      <c r="TZB122" s="853"/>
      <c r="TZC122" s="853"/>
      <c r="TZD122" s="964"/>
      <c r="TZE122" s="845"/>
      <c r="TZF122" s="853"/>
      <c r="TZG122" s="853"/>
      <c r="TZH122" s="964"/>
      <c r="TZI122" s="845"/>
      <c r="TZJ122" s="853"/>
      <c r="TZK122" s="853"/>
      <c r="TZL122" s="964"/>
      <c r="TZM122" s="845"/>
      <c r="TZN122" s="853"/>
      <c r="TZO122" s="853"/>
      <c r="TZP122" s="964"/>
      <c r="TZQ122" s="845"/>
      <c r="TZR122" s="853"/>
      <c r="TZS122" s="853"/>
      <c r="TZT122" s="964"/>
      <c r="TZU122" s="845"/>
      <c r="TZV122" s="853"/>
      <c r="TZW122" s="853"/>
      <c r="TZX122" s="964"/>
      <c r="TZY122" s="845"/>
      <c r="TZZ122" s="853"/>
      <c r="UAA122" s="853"/>
      <c r="UAB122" s="964"/>
      <c r="UAC122" s="845"/>
      <c r="UAD122" s="853"/>
      <c r="UAE122" s="853"/>
      <c r="UAF122" s="964"/>
      <c r="UAG122" s="845"/>
      <c r="UAH122" s="853"/>
      <c r="UAI122" s="853"/>
      <c r="UAJ122" s="964"/>
      <c r="UAK122" s="845"/>
      <c r="UAL122" s="853"/>
      <c r="UAM122" s="853"/>
      <c r="UAN122" s="964"/>
      <c r="UAO122" s="845"/>
      <c r="UAP122" s="853"/>
      <c r="UAQ122" s="853"/>
      <c r="UAR122" s="964"/>
      <c r="UAS122" s="845"/>
      <c r="UAT122" s="853"/>
      <c r="UAU122" s="853"/>
      <c r="UAV122" s="964"/>
      <c r="UAW122" s="845"/>
      <c r="UAX122" s="853"/>
      <c r="UAY122" s="853"/>
      <c r="UAZ122" s="964"/>
      <c r="UBA122" s="845"/>
      <c r="UBB122" s="853"/>
      <c r="UBC122" s="853"/>
      <c r="UBD122" s="964"/>
      <c r="UBE122" s="845"/>
      <c r="UBF122" s="853"/>
      <c r="UBG122" s="853"/>
      <c r="UBH122" s="964"/>
      <c r="UBI122" s="845"/>
      <c r="UBJ122" s="853"/>
      <c r="UBK122" s="853"/>
      <c r="UBL122" s="964"/>
      <c r="UBM122" s="845"/>
      <c r="UBN122" s="853"/>
      <c r="UBO122" s="853"/>
      <c r="UBP122" s="964"/>
      <c r="UBQ122" s="845"/>
      <c r="UBR122" s="853"/>
      <c r="UBS122" s="853"/>
      <c r="UBT122" s="964"/>
      <c r="UBU122" s="845"/>
      <c r="UBV122" s="853"/>
      <c r="UBW122" s="853"/>
      <c r="UBX122" s="964"/>
      <c r="UBY122" s="845"/>
      <c r="UBZ122" s="853"/>
      <c r="UCA122" s="853"/>
      <c r="UCB122" s="964"/>
      <c r="UCC122" s="845"/>
      <c r="UCD122" s="853"/>
      <c r="UCE122" s="853"/>
      <c r="UCF122" s="964"/>
      <c r="UCG122" s="845"/>
      <c r="UCH122" s="853"/>
      <c r="UCI122" s="853"/>
      <c r="UCJ122" s="964"/>
      <c r="UCK122" s="845"/>
      <c r="UCL122" s="853"/>
      <c r="UCM122" s="853"/>
      <c r="UCN122" s="964"/>
      <c r="UCO122" s="845"/>
      <c r="UCP122" s="853"/>
      <c r="UCQ122" s="853"/>
      <c r="UCR122" s="964"/>
      <c r="UCS122" s="845"/>
      <c r="UCT122" s="853"/>
      <c r="UCU122" s="853"/>
      <c r="UCV122" s="964"/>
      <c r="UCW122" s="845"/>
      <c r="UCX122" s="853"/>
      <c r="UCY122" s="853"/>
      <c r="UCZ122" s="964"/>
      <c r="UDA122" s="845"/>
      <c r="UDB122" s="853"/>
      <c r="UDC122" s="853"/>
      <c r="UDD122" s="964"/>
      <c r="UDE122" s="845"/>
      <c r="UDF122" s="853"/>
      <c r="UDG122" s="853"/>
      <c r="UDH122" s="964"/>
      <c r="UDI122" s="845"/>
      <c r="UDJ122" s="853"/>
      <c r="UDK122" s="853"/>
      <c r="UDL122" s="964"/>
      <c r="UDM122" s="845"/>
      <c r="UDN122" s="853"/>
      <c r="UDO122" s="853"/>
      <c r="UDP122" s="964"/>
      <c r="UDQ122" s="845"/>
      <c r="UDR122" s="853"/>
      <c r="UDS122" s="853"/>
      <c r="UDT122" s="964"/>
      <c r="UDU122" s="845"/>
      <c r="UDV122" s="853"/>
      <c r="UDW122" s="853"/>
      <c r="UDX122" s="964"/>
      <c r="UDY122" s="845"/>
      <c r="UDZ122" s="853"/>
      <c r="UEA122" s="853"/>
      <c r="UEB122" s="964"/>
      <c r="UEC122" s="845"/>
      <c r="UED122" s="853"/>
      <c r="UEE122" s="853"/>
      <c r="UEF122" s="964"/>
      <c r="UEG122" s="845"/>
      <c r="UEH122" s="853"/>
      <c r="UEI122" s="853"/>
      <c r="UEJ122" s="964"/>
      <c r="UEK122" s="845"/>
      <c r="UEL122" s="853"/>
      <c r="UEM122" s="853"/>
      <c r="UEN122" s="964"/>
      <c r="UEO122" s="845"/>
      <c r="UEP122" s="853"/>
      <c r="UEQ122" s="853"/>
      <c r="UER122" s="964"/>
      <c r="UES122" s="845"/>
      <c r="UET122" s="853"/>
      <c r="UEU122" s="853"/>
      <c r="UEV122" s="964"/>
      <c r="UEW122" s="845"/>
      <c r="UEX122" s="853"/>
      <c r="UEY122" s="853"/>
      <c r="UEZ122" s="964"/>
      <c r="UFA122" s="845"/>
      <c r="UFB122" s="853"/>
      <c r="UFC122" s="853"/>
      <c r="UFD122" s="964"/>
      <c r="UFE122" s="845"/>
      <c r="UFF122" s="853"/>
      <c r="UFG122" s="853"/>
      <c r="UFH122" s="964"/>
      <c r="UFI122" s="845"/>
      <c r="UFJ122" s="853"/>
      <c r="UFK122" s="853"/>
      <c r="UFL122" s="964"/>
      <c r="UFM122" s="845"/>
      <c r="UFN122" s="853"/>
      <c r="UFO122" s="853"/>
      <c r="UFP122" s="964"/>
      <c r="UFQ122" s="845"/>
      <c r="UFR122" s="853"/>
      <c r="UFS122" s="853"/>
      <c r="UFT122" s="964"/>
      <c r="UFU122" s="845"/>
      <c r="UFV122" s="853"/>
      <c r="UFW122" s="853"/>
      <c r="UFX122" s="964"/>
      <c r="UFY122" s="845"/>
      <c r="UFZ122" s="853"/>
      <c r="UGA122" s="853"/>
      <c r="UGB122" s="964"/>
      <c r="UGC122" s="845"/>
      <c r="UGD122" s="853"/>
      <c r="UGE122" s="853"/>
      <c r="UGF122" s="964"/>
      <c r="UGG122" s="845"/>
      <c r="UGH122" s="853"/>
      <c r="UGI122" s="853"/>
      <c r="UGJ122" s="964"/>
      <c r="UGK122" s="845"/>
      <c r="UGL122" s="853"/>
      <c r="UGM122" s="853"/>
      <c r="UGN122" s="964"/>
      <c r="UGO122" s="845"/>
      <c r="UGP122" s="853"/>
      <c r="UGQ122" s="853"/>
      <c r="UGR122" s="964"/>
      <c r="UGS122" s="845"/>
      <c r="UGT122" s="853"/>
      <c r="UGU122" s="853"/>
      <c r="UGV122" s="964"/>
      <c r="UGW122" s="845"/>
      <c r="UGX122" s="853"/>
      <c r="UGY122" s="853"/>
      <c r="UGZ122" s="964"/>
      <c r="UHA122" s="845"/>
      <c r="UHB122" s="853"/>
      <c r="UHC122" s="853"/>
      <c r="UHD122" s="964"/>
      <c r="UHE122" s="845"/>
      <c r="UHF122" s="853"/>
      <c r="UHG122" s="853"/>
      <c r="UHH122" s="964"/>
      <c r="UHI122" s="845"/>
      <c r="UHJ122" s="853"/>
      <c r="UHK122" s="853"/>
      <c r="UHL122" s="964"/>
      <c r="UHM122" s="845"/>
      <c r="UHN122" s="853"/>
      <c r="UHO122" s="853"/>
      <c r="UHP122" s="964"/>
      <c r="UHQ122" s="845"/>
      <c r="UHR122" s="853"/>
      <c r="UHS122" s="853"/>
      <c r="UHT122" s="964"/>
      <c r="UHU122" s="845"/>
      <c r="UHV122" s="853"/>
      <c r="UHW122" s="853"/>
      <c r="UHX122" s="964"/>
      <c r="UHY122" s="845"/>
      <c r="UHZ122" s="853"/>
      <c r="UIA122" s="853"/>
      <c r="UIB122" s="964"/>
      <c r="UIC122" s="845"/>
      <c r="UID122" s="853"/>
      <c r="UIE122" s="853"/>
      <c r="UIF122" s="964"/>
      <c r="UIG122" s="845"/>
      <c r="UIH122" s="853"/>
      <c r="UII122" s="853"/>
      <c r="UIJ122" s="964"/>
      <c r="UIK122" s="845"/>
      <c r="UIL122" s="853"/>
      <c r="UIM122" s="853"/>
      <c r="UIN122" s="964"/>
      <c r="UIO122" s="845"/>
      <c r="UIP122" s="853"/>
      <c r="UIQ122" s="853"/>
      <c r="UIR122" s="964"/>
      <c r="UIS122" s="845"/>
      <c r="UIT122" s="853"/>
      <c r="UIU122" s="853"/>
      <c r="UIV122" s="964"/>
      <c r="UIW122" s="845"/>
      <c r="UIX122" s="853"/>
      <c r="UIY122" s="853"/>
      <c r="UIZ122" s="964"/>
      <c r="UJA122" s="845"/>
      <c r="UJB122" s="853"/>
      <c r="UJC122" s="853"/>
      <c r="UJD122" s="964"/>
      <c r="UJE122" s="845"/>
      <c r="UJF122" s="853"/>
      <c r="UJG122" s="853"/>
      <c r="UJH122" s="964"/>
      <c r="UJI122" s="845"/>
      <c r="UJJ122" s="853"/>
      <c r="UJK122" s="853"/>
      <c r="UJL122" s="964"/>
      <c r="UJM122" s="845"/>
      <c r="UJN122" s="853"/>
      <c r="UJO122" s="853"/>
      <c r="UJP122" s="964"/>
      <c r="UJQ122" s="845"/>
      <c r="UJR122" s="853"/>
      <c r="UJS122" s="853"/>
      <c r="UJT122" s="964"/>
      <c r="UJU122" s="845"/>
      <c r="UJV122" s="853"/>
      <c r="UJW122" s="853"/>
      <c r="UJX122" s="964"/>
      <c r="UJY122" s="845"/>
      <c r="UJZ122" s="853"/>
      <c r="UKA122" s="853"/>
      <c r="UKB122" s="964"/>
      <c r="UKC122" s="845"/>
      <c r="UKD122" s="853"/>
      <c r="UKE122" s="853"/>
      <c r="UKF122" s="964"/>
      <c r="UKG122" s="845"/>
      <c r="UKH122" s="853"/>
      <c r="UKI122" s="853"/>
      <c r="UKJ122" s="964"/>
      <c r="UKK122" s="845"/>
      <c r="UKL122" s="853"/>
      <c r="UKM122" s="853"/>
      <c r="UKN122" s="964"/>
      <c r="UKO122" s="845"/>
      <c r="UKP122" s="853"/>
      <c r="UKQ122" s="853"/>
      <c r="UKR122" s="964"/>
      <c r="UKS122" s="845"/>
      <c r="UKT122" s="853"/>
      <c r="UKU122" s="853"/>
      <c r="UKV122" s="964"/>
      <c r="UKW122" s="845"/>
      <c r="UKX122" s="853"/>
      <c r="UKY122" s="853"/>
      <c r="UKZ122" s="964"/>
      <c r="ULA122" s="845"/>
      <c r="ULB122" s="853"/>
      <c r="ULC122" s="853"/>
      <c r="ULD122" s="964"/>
      <c r="ULE122" s="845"/>
      <c r="ULF122" s="853"/>
      <c r="ULG122" s="853"/>
      <c r="ULH122" s="964"/>
      <c r="ULI122" s="845"/>
      <c r="ULJ122" s="853"/>
      <c r="ULK122" s="853"/>
      <c r="ULL122" s="964"/>
      <c r="ULM122" s="845"/>
      <c r="ULN122" s="853"/>
      <c r="ULO122" s="853"/>
      <c r="ULP122" s="964"/>
      <c r="ULQ122" s="845"/>
      <c r="ULR122" s="853"/>
      <c r="ULS122" s="853"/>
      <c r="ULT122" s="964"/>
      <c r="ULU122" s="845"/>
      <c r="ULV122" s="853"/>
      <c r="ULW122" s="853"/>
      <c r="ULX122" s="964"/>
      <c r="ULY122" s="845"/>
      <c r="ULZ122" s="853"/>
      <c r="UMA122" s="853"/>
      <c r="UMB122" s="964"/>
      <c r="UMC122" s="845"/>
      <c r="UMD122" s="853"/>
      <c r="UME122" s="853"/>
      <c r="UMF122" s="964"/>
      <c r="UMG122" s="845"/>
      <c r="UMH122" s="853"/>
      <c r="UMI122" s="853"/>
      <c r="UMJ122" s="964"/>
      <c r="UMK122" s="845"/>
      <c r="UML122" s="853"/>
      <c r="UMM122" s="853"/>
      <c r="UMN122" s="964"/>
      <c r="UMO122" s="845"/>
      <c r="UMP122" s="853"/>
      <c r="UMQ122" s="853"/>
      <c r="UMR122" s="964"/>
      <c r="UMS122" s="845"/>
      <c r="UMT122" s="853"/>
      <c r="UMU122" s="853"/>
      <c r="UMV122" s="964"/>
      <c r="UMW122" s="845"/>
      <c r="UMX122" s="853"/>
      <c r="UMY122" s="853"/>
      <c r="UMZ122" s="964"/>
      <c r="UNA122" s="845"/>
      <c r="UNB122" s="853"/>
      <c r="UNC122" s="853"/>
      <c r="UND122" s="964"/>
      <c r="UNE122" s="845"/>
      <c r="UNF122" s="853"/>
      <c r="UNG122" s="853"/>
      <c r="UNH122" s="964"/>
      <c r="UNI122" s="845"/>
      <c r="UNJ122" s="853"/>
      <c r="UNK122" s="853"/>
      <c r="UNL122" s="964"/>
      <c r="UNM122" s="845"/>
      <c r="UNN122" s="853"/>
      <c r="UNO122" s="853"/>
      <c r="UNP122" s="964"/>
      <c r="UNQ122" s="845"/>
      <c r="UNR122" s="853"/>
      <c r="UNS122" s="853"/>
      <c r="UNT122" s="964"/>
      <c r="UNU122" s="845"/>
      <c r="UNV122" s="853"/>
      <c r="UNW122" s="853"/>
      <c r="UNX122" s="964"/>
      <c r="UNY122" s="845"/>
      <c r="UNZ122" s="853"/>
      <c r="UOA122" s="853"/>
      <c r="UOB122" s="964"/>
      <c r="UOC122" s="845"/>
      <c r="UOD122" s="853"/>
      <c r="UOE122" s="853"/>
      <c r="UOF122" s="964"/>
      <c r="UOG122" s="845"/>
      <c r="UOH122" s="853"/>
      <c r="UOI122" s="853"/>
      <c r="UOJ122" s="964"/>
      <c r="UOK122" s="845"/>
      <c r="UOL122" s="853"/>
      <c r="UOM122" s="853"/>
      <c r="UON122" s="964"/>
      <c r="UOO122" s="845"/>
      <c r="UOP122" s="853"/>
      <c r="UOQ122" s="853"/>
      <c r="UOR122" s="964"/>
      <c r="UOS122" s="845"/>
      <c r="UOT122" s="853"/>
      <c r="UOU122" s="853"/>
      <c r="UOV122" s="964"/>
      <c r="UOW122" s="845"/>
      <c r="UOX122" s="853"/>
      <c r="UOY122" s="853"/>
      <c r="UOZ122" s="964"/>
      <c r="UPA122" s="845"/>
      <c r="UPB122" s="853"/>
      <c r="UPC122" s="853"/>
      <c r="UPD122" s="964"/>
      <c r="UPE122" s="845"/>
      <c r="UPF122" s="853"/>
      <c r="UPG122" s="853"/>
      <c r="UPH122" s="964"/>
      <c r="UPI122" s="845"/>
      <c r="UPJ122" s="853"/>
      <c r="UPK122" s="853"/>
      <c r="UPL122" s="964"/>
      <c r="UPM122" s="845"/>
      <c r="UPN122" s="853"/>
      <c r="UPO122" s="853"/>
      <c r="UPP122" s="964"/>
      <c r="UPQ122" s="845"/>
      <c r="UPR122" s="853"/>
      <c r="UPS122" s="853"/>
      <c r="UPT122" s="964"/>
      <c r="UPU122" s="845"/>
      <c r="UPV122" s="853"/>
      <c r="UPW122" s="853"/>
      <c r="UPX122" s="964"/>
      <c r="UPY122" s="845"/>
      <c r="UPZ122" s="853"/>
      <c r="UQA122" s="853"/>
      <c r="UQB122" s="964"/>
      <c r="UQC122" s="845"/>
      <c r="UQD122" s="853"/>
      <c r="UQE122" s="853"/>
      <c r="UQF122" s="964"/>
      <c r="UQG122" s="845"/>
      <c r="UQH122" s="853"/>
      <c r="UQI122" s="853"/>
      <c r="UQJ122" s="964"/>
      <c r="UQK122" s="845"/>
      <c r="UQL122" s="853"/>
      <c r="UQM122" s="853"/>
      <c r="UQN122" s="964"/>
      <c r="UQO122" s="845"/>
      <c r="UQP122" s="853"/>
      <c r="UQQ122" s="853"/>
      <c r="UQR122" s="964"/>
      <c r="UQS122" s="845"/>
      <c r="UQT122" s="853"/>
      <c r="UQU122" s="853"/>
      <c r="UQV122" s="964"/>
      <c r="UQW122" s="845"/>
      <c r="UQX122" s="853"/>
      <c r="UQY122" s="853"/>
      <c r="UQZ122" s="964"/>
      <c r="URA122" s="845"/>
      <c r="URB122" s="853"/>
      <c r="URC122" s="853"/>
      <c r="URD122" s="964"/>
      <c r="URE122" s="845"/>
      <c r="URF122" s="853"/>
      <c r="URG122" s="853"/>
      <c r="URH122" s="964"/>
      <c r="URI122" s="845"/>
      <c r="URJ122" s="853"/>
      <c r="URK122" s="853"/>
      <c r="URL122" s="964"/>
      <c r="URM122" s="845"/>
      <c r="URN122" s="853"/>
      <c r="URO122" s="853"/>
      <c r="URP122" s="964"/>
      <c r="URQ122" s="845"/>
      <c r="URR122" s="853"/>
      <c r="URS122" s="853"/>
      <c r="URT122" s="964"/>
      <c r="URU122" s="845"/>
      <c r="URV122" s="853"/>
      <c r="URW122" s="853"/>
      <c r="URX122" s="964"/>
      <c r="URY122" s="845"/>
      <c r="URZ122" s="853"/>
      <c r="USA122" s="853"/>
      <c r="USB122" s="964"/>
      <c r="USC122" s="845"/>
      <c r="USD122" s="853"/>
      <c r="USE122" s="853"/>
      <c r="USF122" s="964"/>
      <c r="USG122" s="845"/>
      <c r="USH122" s="853"/>
      <c r="USI122" s="853"/>
      <c r="USJ122" s="964"/>
      <c r="USK122" s="845"/>
      <c r="USL122" s="853"/>
      <c r="USM122" s="853"/>
      <c r="USN122" s="964"/>
      <c r="USO122" s="845"/>
      <c r="USP122" s="853"/>
      <c r="USQ122" s="853"/>
      <c r="USR122" s="964"/>
      <c r="USS122" s="845"/>
      <c r="UST122" s="853"/>
      <c r="USU122" s="853"/>
      <c r="USV122" s="964"/>
      <c r="USW122" s="845"/>
      <c r="USX122" s="853"/>
      <c r="USY122" s="853"/>
      <c r="USZ122" s="964"/>
      <c r="UTA122" s="845"/>
      <c r="UTB122" s="853"/>
      <c r="UTC122" s="853"/>
      <c r="UTD122" s="964"/>
      <c r="UTE122" s="845"/>
      <c r="UTF122" s="853"/>
      <c r="UTG122" s="853"/>
      <c r="UTH122" s="964"/>
      <c r="UTI122" s="845"/>
      <c r="UTJ122" s="853"/>
      <c r="UTK122" s="853"/>
      <c r="UTL122" s="964"/>
      <c r="UTM122" s="845"/>
      <c r="UTN122" s="853"/>
      <c r="UTO122" s="853"/>
      <c r="UTP122" s="964"/>
      <c r="UTQ122" s="845"/>
      <c r="UTR122" s="853"/>
      <c r="UTS122" s="853"/>
      <c r="UTT122" s="964"/>
      <c r="UTU122" s="845"/>
      <c r="UTV122" s="853"/>
      <c r="UTW122" s="853"/>
      <c r="UTX122" s="964"/>
      <c r="UTY122" s="845"/>
      <c r="UTZ122" s="853"/>
      <c r="UUA122" s="853"/>
      <c r="UUB122" s="964"/>
      <c r="UUC122" s="845"/>
      <c r="UUD122" s="853"/>
      <c r="UUE122" s="853"/>
      <c r="UUF122" s="964"/>
      <c r="UUG122" s="845"/>
      <c r="UUH122" s="853"/>
      <c r="UUI122" s="853"/>
      <c r="UUJ122" s="964"/>
      <c r="UUK122" s="845"/>
      <c r="UUL122" s="853"/>
      <c r="UUM122" s="853"/>
      <c r="UUN122" s="964"/>
      <c r="UUO122" s="845"/>
      <c r="UUP122" s="853"/>
      <c r="UUQ122" s="853"/>
      <c r="UUR122" s="964"/>
      <c r="UUS122" s="845"/>
      <c r="UUT122" s="853"/>
      <c r="UUU122" s="853"/>
      <c r="UUV122" s="964"/>
      <c r="UUW122" s="845"/>
      <c r="UUX122" s="853"/>
      <c r="UUY122" s="853"/>
      <c r="UUZ122" s="964"/>
      <c r="UVA122" s="845"/>
      <c r="UVB122" s="853"/>
      <c r="UVC122" s="853"/>
      <c r="UVD122" s="964"/>
      <c r="UVE122" s="845"/>
      <c r="UVF122" s="853"/>
      <c r="UVG122" s="853"/>
      <c r="UVH122" s="964"/>
      <c r="UVI122" s="845"/>
      <c r="UVJ122" s="853"/>
      <c r="UVK122" s="853"/>
      <c r="UVL122" s="964"/>
      <c r="UVM122" s="845"/>
      <c r="UVN122" s="853"/>
      <c r="UVO122" s="853"/>
      <c r="UVP122" s="964"/>
      <c r="UVQ122" s="845"/>
      <c r="UVR122" s="853"/>
      <c r="UVS122" s="853"/>
      <c r="UVT122" s="964"/>
      <c r="UVU122" s="845"/>
      <c r="UVV122" s="853"/>
      <c r="UVW122" s="853"/>
      <c r="UVX122" s="964"/>
      <c r="UVY122" s="845"/>
      <c r="UVZ122" s="853"/>
      <c r="UWA122" s="853"/>
      <c r="UWB122" s="964"/>
      <c r="UWC122" s="845"/>
      <c r="UWD122" s="853"/>
      <c r="UWE122" s="853"/>
      <c r="UWF122" s="964"/>
      <c r="UWG122" s="845"/>
      <c r="UWH122" s="853"/>
      <c r="UWI122" s="853"/>
      <c r="UWJ122" s="964"/>
      <c r="UWK122" s="845"/>
      <c r="UWL122" s="853"/>
      <c r="UWM122" s="853"/>
      <c r="UWN122" s="964"/>
      <c r="UWO122" s="845"/>
      <c r="UWP122" s="853"/>
      <c r="UWQ122" s="853"/>
      <c r="UWR122" s="964"/>
      <c r="UWS122" s="845"/>
      <c r="UWT122" s="853"/>
      <c r="UWU122" s="853"/>
      <c r="UWV122" s="964"/>
      <c r="UWW122" s="845"/>
      <c r="UWX122" s="853"/>
      <c r="UWY122" s="853"/>
      <c r="UWZ122" s="964"/>
      <c r="UXA122" s="845"/>
      <c r="UXB122" s="853"/>
      <c r="UXC122" s="853"/>
      <c r="UXD122" s="964"/>
      <c r="UXE122" s="845"/>
      <c r="UXF122" s="853"/>
      <c r="UXG122" s="853"/>
      <c r="UXH122" s="964"/>
      <c r="UXI122" s="845"/>
      <c r="UXJ122" s="853"/>
      <c r="UXK122" s="853"/>
      <c r="UXL122" s="964"/>
      <c r="UXM122" s="845"/>
      <c r="UXN122" s="853"/>
      <c r="UXO122" s="853"/>
      <c r="UXP122" s="964"/>
      <c r="UXQ122" s="845"/>
      <c r="UXR122" s="853"/>
      <c r="UXS122" s="853"/>
      <c r="UXT122" s="964"/>
      <c r="UXU122" s="845"/>
      <c r="UXV122" s="853"/>
      <c r="UXW122" s="853"/>
      <c r="UXX122" s="964"/>
      <c r="UXY122" s="845"/>
      <c r="UXZ122" s="853"/>
      <c r="UYA122" s="853"/>
      <c r="UYB122" s="964"/>
      <c r="UYC122" s="845"/>
      <c r="UYD122" s="853"/>
      <c r="UYE122" s="853"/>
      <c r="UYF122" s="964"/>
      <c r="UYG122" s="845"/>
      <c r="UYH122" s="853"/>
      <c r="UYI122" s="853"/>
      <c r="UYJ122" s="964"/>
      <c r="UYK122" s="845"/>
      <c r="UYL122" s="853"/>
      <c r="UYM122" s="853"/>
      <c r="UYN122" s="964"/>
      <c r="UYO122" s="845"/>
      <c r="UYP122" s="853"/>
      <c r="UYQ122" s="853"/>
      <c r="UYR122" s="964"/>
      <c r="UYS122" s="845"/>
      <c r="UYT122" s="853"/>
      <c r="UYU122" s="853"/>
      <c r="UYV122" s="964"/>
      <c r="UYW122" s="845"/>
      <c r="UYX122" s="853"/>
      <c r="UYY122" s="853"/>
      <c r="UYZ122" s="964"/>
      <c r="UZA122" s="845"/>
      <c r="UZB122" s="853"/>
      <c r="UZC122" s="853"/>
      <c r="UZD122" s="964"/>
      <c r="UZE122" s="845"/>
      <c r="UZF122" s="853"/>
      <c r="UZG122" s="853"/>
      <c r="UZH122" s="964"/>
      <c r="UZI122" s="845"/>
      <c r="UZJ122" s="853"/>
      <c r="UZK122" s="853"/>
      <c r="UZL122" s="964"/>
      <c r="UZM122" s="845"/>
      <c r="UZN122" s="853"/>
      <c r="UZO122" s="853"/>
      <c r="UZP122" s="964"/>
      <c r="UZQ122" s="845"/>
      <c r="UZR122" s="853"/>
      <c r="UZS122" s="853"/>
      <c r="UZT122" s="964"/>
      <c r="UZU122" s="845"/>
      <c r="UZV122" s="853"/>
      <c r="UZW122" s="853"/>
      <c r="UZX122" s="964"/>
      <c r="UZY122" s="845"/>
      <c r="UZZ122" s="853"/>
      <c r="VAA122" s="853"/>
      <c r="VAB122" s="964"/>
      <c r="VAC122" s="845"/>
      <c r="VAD122" s="853"/>
      <c r="VAE122" s="853"/>
      <c r="VAF122" s="964"/>
      <c r="VAG122" s="845"/>
      <c r="VAH122" s="853"/>
      <c r="VAI122" s="853"/>
      <c r="VAJ122" s="964"/>
      <c r="VAK122" s="845"/>
      <c r="VAL122" s="853"/>
      <c r="VAM122" s="853"/>
      <c r="VAN122" s="964"/>
      <c r="VAO122" s="845"/>
      <c r="VAP122" s="853"/>
      <c r="VAQ122" s="853"/>
      <c r="VAR122" s="964"/>
      <c r="VAS122" s="845"/>
      <c r="VAT122" s="853"/>
      <c r="VAU122" s="853"/>
      <c r="VAV122" s="964"/>
      <c r="VAW122" s="845"/>
      <c r="VAX122" s="853"/>
      <c r="VAY122" s="853"/>
      <c r="VAZ122" s="964"/>
      <c r="VBA122" s="845"/>
      <c r="VBB122" s="853"/>
      <c r="VBC122" s="853"/>
      <c r="VBD122" s="964"/>
      <c r="VBE122" s="845"/>
      <c r="VBF122" s="853"/>
      <c r="VBG122" s="853"/>
      <c r="VBH122" s="964"/>
      <c r="VBI122" s="845"/>
      <c r="VBJ122" s="853"/>
      <c r="VBK122" s="853"/>
      <c r="VBL122" s="964"/>
      <c r="VBM122" s="845"/>
      <c r="VBN122" s="853"/>
      <c r="VBO122" s="853"/>
      <c r="VBP122" s="964"/>
      <c r="VBQ122" s="845"/>
      <c r="VBR122" s="853"/>
      <c r="VBS122" s="853"/>
      <c r="VBT122" s="964"/>
      <c r="VBU122" s="845"/>
      <c r="VBV122" s="853"/>
      <c r="VBW122" s="853"/>
      <c r="VBX122" s="964"/>
      <c r="VBY122" s="845"/>
      <c r="VBZ122" s="853"/>
      <c r="VCA122" s="853"/>
      <c r="VCB122" s="964"/>
      <c r="VCC122" s="845"/>
      <c r="VCD122" s="853"/>
      <c r="VCE122" s="853"/>
      <c r="VCF122" s="964"/>
      <c r="VCG122" s="845"/>
      <c r="VCH122" s="853"/>
      <c r="VCI122" s="853"/>
      <c r="VCJ122" s="964"/>
      <c r="VCK122" s="845"/>
      <c r="VCL122" s="853"/>
      <c r="VCM122" s="853"/>
      <c r="VCN122" s="964"/>
      <c r="VCO122" s="845"/>
      <c r="VCP122" s="853"/>
      <c r="VCQ122" s="853"/>
      <c r="VCR122" s="964"/>
      <c r="VCS122" s="845"/>
      <c r="VCT122" s="853"/>
      <c r="VCU122" s="853"/>
      <c r="VCV122" s="964"/>
      <c r="VCW122" s="845"/>
      <c r="VCX122" s="853"/>
      <c r="VCY122" s="853"/>
      <c r="VCZ122" s="964"/>
      <c r="VDA122" s="845"/>
      <c r="VDB122" s="853"/>
      <c r="VDC122" s="853"/>
      <c r="VDD122" s="964"/>
      <c r="VDE122" s="845"/>
      <c r="VDF122" s="853"/>
      <c r="VDG122" s="853"/>
      <c r="VDH122" s="964"/>
      <c r="VDI122" s="845"/>
      <c r="VDJ122" s="853"/>
      <c r="VDK122" s="853"/>
      <c r="VDL122" s="964"/>
      <c r="VDM122" s="845"/>
      <c r="VDN122" s="853"/>
      <c r="VDO122" s="853"/>
      <c r="VDP122" s="964"/>
      <c r="VDQ122" s="845"/>
      <c r="VDR122" s="853"/>
      <c r="VDS122" s="853"/>
      <c r="VDT122" s="964"/>
      <c r="VDU122" s="845"/>
      <c r="VDV122" s="853"/>
      <c r="VDW122" s="853"/>
      <c r="VDX122" s="964"/>
      <c r="VDY122" s="845"/>
      <c r="VDZ122" s="853"/>
      <c r="VEA122" s="853"/>
      <c r="VEB122" s="964"/>
      <c r="VEC122" s="845"/>
      <c r="VED122" s="853"/>
      <c r="VEE122" s="853"/>
      <c r="VEF122" s="964"/>
      <c r="VEG122" s="845"/>
      <c r="VEH122" s="853"/>
      <c r="VEI122" s="853"/>
      <c r="VEJ122" s="964"/>
      <c r="VEK122" s="845"/>
      <c r="VEL122" s="853"/>
      <c r="VEM122" s="853"/>
      <c r="VEN122" s="964"/>
      <c r="VEO122" s="845"/>
      <c r="VEP122" s="853"/>
      <c r="VEQ122" s="853"/>
      <c r="VER122" s="964"/>
      <c r="VES122" s="845"/>
      <c r="VET122" s="853"/>
      <c r="VEU122" s="853"/>
      <c r="VEV122" s="964"/>
      <c r="VEW122" s="845"/>
      <c r="VEX122" s="853"/>
      <c r="VEY122" s="853"/>
      <c r="VEZ122" s="964"/>
      <c r="VFA122" s="845"/>
      <c r="VFB122" s="853"/>
      <c r="VFC122" s="853"/>
      <c r="VFD122" s="964"/>
      <c r="VFE122" s="845"/>
      <c r="VFF122" s="853"/>
      <c r="VFG122" s="853"/>
      <c r="VFH122" s="964"/>
      <c r="VFI122" s="845"/>
      <c r="VFJ122" s="853"/>
      <c r="VFK122" s="853"/>
      <c r="VFL122" s="964"/>
      <c r="VFM122" s="845"/>
      <c r="VFN122" s="853"/>
      <c r="VFO122" s="853"/>
      <c r="VFP122" s="964"/>
      <c r="VFQ122" s="845"/>
      <c r="VFR122" s="853"/>
      <c r="VFS122" s="853"/>
      <c r="VFT122" s="964"/>
      <c r="VFU122" s="845"/>
      <c r="VFV122" s="853"/>
      <c r="VFW122" s="853"/>
      <c r="VFX122" s="964"/>
      <c r="VFY122" s="845"/>
      <c r="VFZ122" s="853"/>
      <c r="VGA122" s="853"/>
      <c r="VGB122" s="964"/>
      <c r="VGC122" s="845"/>
      <c r="VGD122" s="853"/>
      <c r="VGE122" s="853"/>
      <c r="VGF122" s="964"/>
      <c r="VGG122" s="845"/>
      <c r="VGH122" s="853"/>
      <c r="VGI122" s="853"/>
      <c r="VGJ122" s="964"/>
      <c r="VGK122" s="845"/>
      <c r="VGL122" s="853"/>
      <c r="VGM122" s="853"/>
      <c r="VGN122" s="964"/>
      <c r="VGO122" s="845"/>
      <c r="VGP122" s="853"/>
      <c r="VGQ122" s="853"/>
      <c r="VGR122" s="964"/>
      <c r="VGS122" s="845"/>
      <c r="VGT122" s="853"/>
      <c r="VGU122" s="853"/>
      <c r="VGV122" s="964"/>
      <c r="VGW122" s="845"/>
      <c r="VGX122" s="853"/>
      <c r="VGY122" s="853"/>
      <c r="VGZ122" s="964"/>
      <c r="VHA122" s="845"/>
      <c r="VHB122" s="853"/>
      <c r="VHC122" s="853"/>
      <c r="VHD122" s="964"/>
      <c r="VHE122" s="845"/>
      <c r="VHF122" s="853"/>
      <c r="VHG122" s="853"/>
      <c r="VHH122" s="964"/>
      <c r="VHI122" s="845"/>
      <c r="VHJ122" s="853"/>
      <c r="VHK122" s="853"/>
      <c r="VHL122" s="964"/>
      <c r="VHM122" s="845"/>
      <c r="VHN122" s="853"/>
      <c r="VHO122" s="853"/>
      <c r="VHP122" s="964"/>
      <c r="VHQ122" s="845"/>
      <c r="VHR122" s="853"/>
      <c r="VHS122" s="853"/>
      <c r="VHT122" s="964"/>
      <c r="VHU122" s="845"/>
      <c r="VHV122" s="853"/>
      <c r="VHW122" s="853"/>
      <c r="VHX122" s="964"/>
      <c r="VHY122" s="845"/>
      <c r="VHZ122" s="853"/>
      <c r="VIA122" s="853"/>
      <c r="VIB122" s="964"/>
      <c r="VIC122" s="845"/>
      <c r="VID122" s="853"/>
      <c r="VIE122" s="853"/>
      <c r="VIF122" s="964"/>
      <c r="VIG122" s="845"/>
      <c r="VIH122" s="853"/>
      <c r="VII122" s="853"/>
      <c r="VIJ122" s="964"/>
      <c r="VIK122" s="845"/>
      <c r="VIL122" s="853"/>
      <c r="VIM122" s="853"/>
      <c r="VIN122" s="964"/>
      <c r="VIO122" s="845"/>
      <c r="VIP122" s="853"/>
      <c r="VIQ122" s="853"/>
      <c r="VIR122" s="964"/>
      <c r="VIS122" s="845"/>
      <c r="VIT122" s="853"/>
      <c r="VIU122" s="853"/>
      <c r="VIV122" s="964"/>
      <c r="VIW122" s="845"/>
      <c r="VIX122" s="853"/>
      <c r="VIY122" s="853"/>
      <c r="VIZ122" s="964"/>
      <c r="VJA122" s="845"/>
      <c r="VJB122" s="853"/>
      <c r="VJC122" s="853"/>
      <c r="VJD122" s="964"/>
      <c r="VJE122" s="845"/>
      <c r="VJF122" s="853"/>
      <c r="VJG122" s="853"/>
      <c r="VJH122" s="964"/>
      <c r="VJI122" s="845"/>
      <c r="VJJ122" s="853"/>
      <c r="VJK122" s="853"/>
      <c r="VJL122" s="964"/>
      <c r="VJM122" s="845"/>
      <c r="VJN122" s="853"/>
      <c r="VJO122" s="853"/>
      <c r="VJP122" s="964"/>
      <c r="VJQ122" s="845"/>
      <c r="VJR122" s="853"/>
      <c r="VJS122" s="853"/>
      <c r="VJT122" s="964"/>
      <c r="VJU122" s="845"/>
      <c r="VJV122" s="853"/>
      <c r="VJW122" s="853"/>
      <c r="VJX122" s="964"/>
      <c r="VJY122" s="845"/>
      <c r="VJZ122" s="853"/>
      <c r="VKA122" s="853"/>
      <c r="VKB122" s="964"/>
      <c r="VKC122" s="845"/>
      <c r="VKD122" s="853"/>
      <c r="VKE122" s="853"/>
      <c r="VKF122" s="964"/>
      <c r="VKG122" s="845"/>
      <c r="VKH122" s="853"/>
      <c r="VKI122" s="853"/>
      <c r="VKJ122" s="964"/>
      <c r="VKK122" s="845"/>
      <c r="VKL122" s="853"/>
      <c r="VKM122" s="853"/>
      <c r="VKN122" s="964"/>
      <c r="VKO122" s="845"/>
      <c r="VKP122" s="853"/>
      <c r="VKQ122" s="853"/>
      <c r="VKR122" s="964"/>
      <c r="VKS122" s="845"/>
      <c r="VKT122" s="853"/>
      <c r="VKU122" s="853"/>
      <c r="VKV122" s="964"/>
      <c r="VKW122" s="845"/>
      <c r="VKX122" s="853"/>
      <c r="VKY122" s="853"/>
      <c r="VKZ122" s="964"/>
      <c r="VLA122" s="845"/>
      <c r="VLB122" s="853"/>
      <c r="VLC122" s="853"/>
      <c r="VLD122" s="964"/>
      <c r="VLE122" s="845"/>
      <c r="VLF122" s="853"/>
      <c r="VLG122" s="853"/>
      <c r="VLH122" s="964"/>
      <c r="VLI122" s="845"/>
      <c r="VLJ122" s="853"/>
      <c r="VLK122" s="853"/>
      <c r="VLL122" s="964"/>
      <c r="VLM122" s="845"/>
      <c r="VLN122" s="853"/>
      <c r="VLO122" s="853"/>
      <c r="VLP122" s="964"/>
      <c r="VLQ122" s="845"/>
      <c r="VLR122" s="853"/>
      <c r="VLS122" s="853"/>
      <c r="VLT122" s="964"/>
      <c r="VLU122" s="845"/>
      <c r="VLV122" s="853"/>
      <c r="VLW122" s="853"/>
      <c r="VLX122" s="964"/>
      <c r="VLY122" s="845"/>
      <c r="VLZ122" s="853"/>
      <c r="VMA122" s="853"/>
      <c r="VMB122" s="964"/>
      <c r="VMC122" s="845"/>
      <c r="VMD122" s="853"/>
      <c r="VME122" s="853"/>
      <c r="VMF122" s="964"/>
      <c r="VMG122" s="845"/>
      <c r="VMH122" s="853"/>
      <c r="VMI122" s="853"/>
      <c r="VMJ122" s="964"/>
      <c r="VMK122" s="845"/>
      <c r="VML122" s="853"/>
      <c r="VMM122" s="853"/>
      <c r="VMN122" s="964"/>
      <c r="VMO122" s="845"/>
      <c r="VMP122" s="853"/>
      <c r="VMQ122" s="853"/>
      <c r="VMR122" s="964"/>
      <c r="VMS122" s="845"/>
      <c r="VMT122" s="853"/>
      <c r="VMU122" s="853"/>
      <c r="VMV122" s="964"/>
      <c r="VMW122" s="845"/>
      <c r="VMX122" s="853"/>
      <c r="VMY122" s="853"/>
      <c r="VMZ122" s="964"/>
      <c r="VNA122" s="845"/>
      <c r="VNB122" s="853"/>
      <c r="VNC122" s="853"/>
      <c r="VND122" s="964"/>
      <c r="VNE122" s="845"/>
      <c r="VNF122" s="853"/>
      <c r="VNG122" s="853"/>
      <c r="VNH122" s="964"/>
      <c r="VNI122" s="845"/>
      <c r="VNJ122" s="853"/>
      <c r="VNK122" s="853"/>
      <c r="VNL122" s="964"/>
      <c r="VNM122" s="845"/>
      <c r="VNN122" s="853"/>
      <c r="VNO122" s="853"/>
      <c r="VNP122" s="964"/>
      <c r="VNQ122" s="845"/>
      <c r="VNR122" s="853"/>
      <c r="VNS122" s="853"/>
      <c r="VNT122" s="964"/>
      <c r="VNU122" s="845"/>
      <c r="VNV122" s="853"/>
      <c r="VNW122" s="853"/>
      <c r="VNX122" s="964"/>
      <c r="VNY122" s="845"/>
      <c r="VNZ122" s="853"/>
      <c r="VOA122" s="853"/>
      <c r="VOB122" s="964"/>
      <c r="VOC122" s="845"/>
      <c r="VOD122" s="853"/>
      <c r="VOE122" s="853"/>
      <c r="VOF122" s="964"/>
      <c r="VOG122" s="845"/>
      <c r="VOH122" s="853"/>
      <c r="VOI122" s="853"/>
      <c r="VOJ122" s="964"/>
      <c r="VOK122" s="845"/>
      <c r="VOL122" s="853"/>
      <c r="VOM122" s="853"/>
      <c r="VON122" s="964"/>
      <c r="VOO122" s="845"/>
      <c r="VOP122" s="853"/>
      <c r="VOQ122" s="853"/>
      <c r="VOR122" s="964"/>
      <c r="VOS122" s="845"/>
      <c r="VOT122" s="853"/>
      <c r="VOU122" s="853"/>
      <c r="VOV122" s="964"/>
      <c r="VOW122" s="845"/>
      <c r="VOX122" s="853"/>
      <c r="VOY122" s="853"/>
      <c r="VOZ122" s="964"/>
      <c r="VPA122" s="845"/>
      <c r="VPB122" s="853"/>
      <c r="VPC122" s="853"/>
      <c r="VPD122" s="964"/>
      <c r="VPE122" s="845"/>
      <c r="VPF122" s="853"/>
      <c r="VPG122" s="853"/>
      <c r="VPH122" s="964"/>
      <c r="VPI122" s="845"/>
      <c r="VPJ122" s="853"/>
      <c r="VPK122" s="853"/>
      <c r="VPL122" s="964"/>
      <c r="VPM122" s="845"/>
      <c r="VPN122" s="853"/>
      <c r="VPO122" s="853"/>
      <c r="VPP122" s="964"/>
      <c r="VPQ122" s="845"/>
      <c r="VPR122" s="853"/>
      <c r="VPS122" s="853"/>
      <c r="VPT122" s="964"/>
      <c r="VPU122" s="845"/>
      <c r="VPV122" s="853"/>
      <c r="VPW122" s="853"/>
      <c r="VPX122" s="964"/>
      <c r="VPY122" s="845"/>
      <c r="VPZ122" s="853"/>
      <c r="VQA122" s="853"/>
      <c r="VQB122" s="964"/>
      <c r="VQC122" s="845"/>
      <c r="VQD122" s="853"/>
      <c r="VQE122" s="853"/>
      <c r="VQF122" s="964"/>
      <c r="VQG122" s="845"/>
      <c r="VQH122" s="853"/>
      <c r="VQI122" s="853"/>
      <c r="VQJ122" s="964"/>
      <c r="VQK122" s="845"/>
      <c r="VQL122" s="853"/>
      <c r="VQM122" s="853"/>
      <c r="VQN122" s="964"/>
      <c r="VQO122" s="845"/>
      <c r="VQP122" s="853"/>
      <c r="VQQ122" s="853"/>
      <c r="VQR122" s="964"/>
      <c r="VQS122" s="845"/>
      <c r="VQT122" s="853"/>
      <c r="VQU122" s="853"/>
      <c r="VQV122" s="964"/>
      <c r="VQW122" s="845"/>
      <c r="VQX122" s="853"/>
      <c r="VQY122" s="853"/>
      <c r="VQZ122" s="964"/>
      <c r="VRA122" s="845"/>
      <c r="VRB122" s="853"/>
      <c r="VRC122" s="853"/>
      <c r="VRD122" s="964"/>
      <c r="VRE122" s="845"/>
      <c r="VRF122" s="853"/>
      <c r="VRG122" s="853"/>
      <c r="VRH122" s="964"/>
      <c r="VRI122" s="845"/>
      <c r="VRJ122" s="853"/>
      <c r="VRK122" s="853"/>
      <c r="VRL122" s="964"/>
      <c r="VRM122" s="845"/>
      <c r="VRN122" s="853"/>
      <c r="VRO122" s="853"/>
      <c r="VRP122" s="964"/>
      <c r="VRQ122" s="845"/>
      <c r="VRR122" s="853"/>
      <c r="VRS122" s="853"/>
      <c r="VRT122" s="964"/>
      <c r="VRU122" s="845"/>
      <c r="VRV122" s="853"/>
      <c r="VRW122" s="853"/>
      <c r="VRX122" s="964"/>
      <c r="VRY122" s="845"/>
      <c r="VRZ122" s="853"/>
      <c r="VSA122" s="853"/>
      <c r="VSB122" s="964"/>
      <c r="VSC122" s="845"/>
      <c r="VSD122" s="853"/>
      <c r="VSE122" s="853"/>
      <c r="VSF122" s="964"/>
      <c r="VSG122" s="845"/>
      <c r="VSH122" s="853"/>
      <c r="VSI122" s="853"/>
      <c r="VSJ122" s="964"/>
      <c r="VSK122" s="845"/>
      <c r="VSL122" s="853"/>
      <c r="VSM122" s="853"/>
      <c r="VSN122" s="964"/>
      <c r="VSO122" s="845"/>
      <c r="VSP122" s="853"/>
      <c r="VSQ122" s="853"/>
      <c r="VSR122" s="964"/>
      <c r="VSS122" s="845"/>
      <c r="VST122" s="853"/>
      <c r="VSU122" s="853"/>
      <c r="VSV122" s="964"/>
      <c r="VSW122" s="845"/>
      <c r="VSX122" s="853"/>
      <c r="VSY122" s="853"/>
      <c r="VSZ122" s="964"/>
      <c r="VTA122" s="845"/>
      <c r="VTB122" s="853"/>
      <c r="VTC122" s="853"/>
      <c r="VTD122" s="964"/>
      <c r="VTE122" s="845"/>
      <c r="VTF122" s="853"/>
      <c r="VTG122" s="853"/>
      <c r="VTH122" s="964"/>
      <c r="VTI122" s="845"/>
      <c r="VTJ122" s="853"/>
      <c r="VTK122" s="853"/>
      <c r="VTL122" s="964"/>
      <c r="VTM122" s="845"/>
      <c r="VTN122" s="853"/>
      <c r="VTO122" s="853"/>
      <c r="VTP122" s="964"/>
      <c r="VTQ122" s="845"/>
      <c r="VTR122" s="853"/>
      <c r="VTS122" s="853"/>
      <c r="VTT122" s="964"/>
      <c r="VTU122" s="845"/>
      <c r="VTV122" s="853"/>
      <c r="VTW122" s="853"/>
      <c r="VTX122" s="964"/>
      <c r="VTY122" s="845"/>
      <c r="VTZ122" s="853"/>
      <c r="VUA122" s="853"/>
      <c r="VUB122" s="964"/>
      <c r="VUC122" s="845"/>
      <c r="VUD122" s="853"/>
      <c r="VUE122" s="853"/>
      <c r="VUF122" s="964"/>
      <c r="VUG122" s="845"/>
      <c r="VUH122" s="853"/>
      <c r="VUI122" s="853"/>
      <c r="VUJ122" s="964"/>
      <c r="VUK122" s="845"/>
      <c r="VUL122" s="853"/>
      <c r="VUM122" s="853"/>
      <c r="VUN122" s="964"/>
      <c r="VUO122" s="845"/>
      <c r="VUP122" s="853"/>
      <c r="VUQ122" s="853"/>
      <c r="VUR122" s="964"/>
      <c r="VUS122" s="845"/>
      <c r="VUT122" s="853"/>
      <c r="VUU122" s="853"/>
      <c r="VUV122" s="964"/>
      <c r="VUW122" s="845"/>
      <c r="VUX122" s="853"/>
      <c r="VUY122" s="853"/>
      <c r="VUZ122" s="964"/>
      <c r="VVA122" s="845"/>
      <c r="VVB122" s="853"/>
      <c r="VVC122" s="853"/>
      <c r="VVD122" s="964"/>
      <c r="VVE122" s="845"/>
      <c r="VVF122" s="853"/>
      <c r="VVG122" s="853"/>
      <c r="VVH122" s="964"/>
      <c r="VVI122" s="845"/>
      <c r="VVJ122" s="853"/>
      <c r="VVK122" s="853"/>
      <c r="VVL122" s="964"/>
      <c r="VVM122" s="845"/>
      <c r="VVN122" s="853"/>
      <c r="VVO122" s="853"/>
      <c r="VVP122" s="964"/>
      <c r="VVQ122" s="845"/>
      <c r="VVR122" s="853"/>
      <c r="VVS122" s="853"/>
      <c r="VVT122" s="964"/>
      <c r="VVU122" s="845"/>
      <c r="VVV122" s="853"/>
      <c r="VVW122" s="853"/>
      <c r="VVX122" s="964"/>
      <c r="VVY122" s="845"/>
      <c r="VVZ122" s="853"/>
      <c r="VWA122" s="853"/>
      <c r="VWB122" s="964"/>
      <c r="VWC122" s="845"/>
      <c r="VWD122" s="853"/>
      <c r="VWE122" s="853"/>
      <c r="VWF122" s="964"/>
      <c r="VWG122" s="845"/>
      <c r="VWH122" s="853"/>
      <c r="VWI122" s="853"/>
      <c r="VWJ122" s="964"/>
      <c r="VWK122" s="845"/>
      <c r="VWL122" s="853"/>
      <c r="VWM122" s="853"/>
      <c r="VWN122" s="964"/>
      <c r="VWO122" s="845"/>
      <c r="VWP122" s="853"/>
      <c r="VWQ122" s="853"/>
      <c r="VWR122" s="964"/>
      <c r="VWS122" s="845"/>
      <c r="VWT122" s="853"/>
      <c r="VWU122" s="853"/>
      <c r="VWV122" s="964"/>
      <c r="VWW122" s="845"/>
      <c r="VWX122" s="853"/>
      <c r="VWY122" s="853"/>
      <c r="VWZ122" s="964"/>
      <c r="VXA122" s="845"/>
      <c r="VXB122" s="853"/>
      <c r="VXC122" s="853"/>
      <c r="VXD122" s="964"/>
      <c r="VXE122" s="845"/>
      <c r="VXF122" s="853"/>
      <c r="VXG122" s="853"/>
      <c r="VXH122" s="964"/>
      <c r="VXI122" s="845"/>
      <c r="VXJ122" s="853"/>
      <c r="VXK122" s="853"/>
      <c r="VXL122" s="964"/>
      <c r="VXM122" s="845"/>
      <c r="VXN122" s="853"/>
      <c r="VXO122" s="853"/>
      <c r="VXP122" s="964"/>
      <c r="VXQ122" s="845"/>
      <c r="VXR122" s="853"/>
      <c r="VXS122" s="853"/>
      <c r="VXT122" s="964"/>
      <c r="VXU122" s="845"/>
      <c r="VXV122" s="853"/>
      <c r="VXW122" s="853"/>
      <c r="VXX122" s="964"/>
      <c r="VXY122" s="845"/>
      <c r="VXZ122" s="853"/>
      <c r="VYA122" s="853"/>
      <c r="VYB122" s="964"/>
      <c r="VYC122" s="845"/>
      <c r="VYD122" s="853"/>
      <c r="VYE122" s="853"/>
      <c r="VYF122" s="964"/>
      <c r="VYG122" s="845"/>
      <c r="VYH122" s="853"/>
      <c r="VYI122" s="853"/>
      <c r="VYJ122" s="964"/>
      <c r="VYK122" s="845"/>
      <c r="VYL122" s="853"/>
      <c r="VYM122" s="853"/>
      <c r="VYN122" s="964"/>
      <c r="VYO122" s="845"/>
      <c r="VYP122" s="853"/>
      <c r="VYQ122" s="853"/>
      <c r="VYR122" s="964"/>
      <c r="VYS122" s="845"/>
      <c r="VYT122" s="853"/>
      <c r="VYU122" s="853"/>
      <c r="VYV122" s="964"/>
      <c r="VYW122" s="845"/>
      <c r="VYX122" s="853"/>
      <c r="VYY122" s="853"/>
      <c r="VYZ122" s="964"/>
      <c r="VZA122" s="845"/>
      <c r="VZB122" s="853"/>
      <c r="VZC122" s="853"/>
      <c r="VZD122" s="964"/>
      <c r="VZE122" s="845"/>
      <c r="VZF122" s="853"/>
      <c r="VZG122" s="853"/>
      <c r="VZH122" s="964"/>
      <c r="VZI122" s="845"/>
      <c r="VZJ122" s="853"/>
      <c r="VZK122" s="853"/>
      <c r="VZL122" s="964"/>
      <c r="VZM122" s="845"/>
      <c r="VZN122" s="853"/>
      <c r="VZO122" s="853"/>
      <c r="VZP122" s="964"/>
      <c r="VZQ122" s="845"/>
      <c r="VZR122" s="853"/>
      <c r="VZS122" s="853"/>
      <c r="VZT122" s="964"/>
      <c r="VZU122" s="845"/>
      <c r="VZV122" s="853"/>
      <c r="VZW122" s="853"/>
      <c r="VZX122" s="964"/>
      <c r="VZY122" s="845"/>
      <c r="VZZ122" s="853"/>
      <c r="WAA122" s="853"/>
      <c r="WAB122" s="964"/>
      <c r="WAC122" s="845"/>
      <c r="WAD122" s="853"/>
      <c r="WAE122" s="853"/>
      <c r="WAF122" s="964"/>
      <c r="WAG122" s="845"/>
      <c r="WAH122" s="853"/>
      <c r="WAI122" s="853"/>
      <c r="WAJ122" s="964"/>
      <c r="WAK122" s="845"/>
      <c r="WAL122" s="853"/>
      <c r="WAM122" s="853"/>
      <c r="WAN122" s="964"/>
      <c r="WAO122" s="845"/>
      <c r="WAP122" s="853"/>
      <c r="WAQ122" s="853"/>
      <c r="WAR122" s="964"/>
      <c r="WAS122" s="845"/>
      <c r="WAT122" s="853"/>
      <c r="WAU122" s="853"/>
      <c r="WAV122" s="964"/>
      <c r="WAW122" s="845"/>
      <c r="WAX122" s="853"/>
      <c r="WAY122" s="853"/>
      <c r="WAZ122" s="964"/>
      <c r="WBA122" s="845"/>
      <c r="WBB122" s="853"/>
      <c r="WBC122" s="853"/>
      <c r="WBD122" s="964"/>
      <c r="WBE122" s="845"/>
      <c r="WBF122" s="853"/>
      <c r="WBG122" s="853"/>
      <c r="WBH122" s="964"/>
      <c r="WBI122" s="845"/>
      <c r="WBJ122" s="853"/>
      <c r="WBK122" s="853"/>
      <c r="WBL122" s="964"/>
      <c r="WBM122" s="845"/>
      <c r="WBN122" s="853"/>
      <c r="WBO122" s="853"/>
      <c r="WBP122" s="964"/>
      <c r="WBQ122" s="845"/>
      <c r="WBR122" s="853"/>
      <c r="WBS122" s="853"/>
      <c r="WBT122" s="964"/>
      <c r="WBU122" s="845"/>
      <c r="WBV122" s="853"/>
      <c r="WBW122" s="853"/>
      <c r="WBX122" s="964"/>
      <c r="WBY122" s="845"/>
      <c r="WBZ122" s="853"/>
      <c r="WCA122" s="853"/>
      <c r="WCB122" s="964"/>
      <c r="WCC122" s="845"/>
      <c r="WCD122" s="853"/>
      <c r="WCE122" s="853"/>
      <c r="WCF122" s="964"/>
      <c r="WCG122" s="845"/>
      <c r="WCH122" s="853"/>
      <c r="WCI122" s="853"/>
      <c r="WCJ122" s="964"/>
      <c r="WCK122" s="845"/>
      <c r="WCL122" s="853"/>
      <c r="WCM122" s="853"/>
      <c r="WCN122" s="964"/>
      <c r="WCO122" s="845"/>
      <c r="WCP122" s="853"/>
      <c r="WCQ122" s="853"/>
      <c r="WCR122" s="964"/>
      <c r="WCS122" s="845"/>
      <c r="WCT122" s="853"/>
      <c r="WCU122" s="853"/>
      <c r="WCV122" s="964"/>
      <c r="WCW122" s="845"/>
      <c r="WCX122" s="853"/>
      <c r="WCY122" s="853"/>
      <c r="WCZ122" s="964"/>
      <c r="WDA122" s="845"/>
      <c r="WDB122" s="853"/>
      <c r="WDC122" s="853"/>
      <c r="WDD122" s="964"/>
      <c r="WDE122" s="845"/>
      <c r="WDF122" s="853"/>
      <c r="WDG122" s="853"/>
      <c r="WDH122" s="964"/>
      <c r="WDI122" s="845"/>
      <c r="WDJ122" s="853"/>
      <c r="WDK122" s="853"/>
      <c r="WDL122" s="964"/>
      <c r="WDM122" s="845"/>
      <c r="WDN122" s="853"/>
      <c r="WDO122" s="853"/>
      <c r="WDP122" s="964"/>
      <c r="WDQ122" s="845"/>
      <c r="WDR122" s="853"/>
      <c r="WDS122" s="853"/>
      <c r="WDT122" s="964"/>
      <c r="WDU122" s="845"/>
      <c r="WDV122" s="853"/>
      <c r="WDW122" s="853"/>
      <c r="WDX122" s="964"/>
      <c r="WDY122" s="845"/>
      <c r="WDZ122" s="853"/>
      <c r="WEA122" s="853"/>
      <c r="WEB122" s="964"/>
      <c r="WEC122" s="845"/>
      <c r="WED122" s="853"/>
      <c r="WEE122" s="853"/>
      <c r="WEF122" s="964"/>
      <c r="WEG122" s="845"/>
      <c r="WEH122" s="853"/>
      <c r="WEI122" s="853"/>
      <c r="WEJ122" s="964"/>
      <c r="WEK122" s="845"/>
      <c r="WEL122" s="853"/>
      <c r="WEM122" s="853"/>
      <c r="WEN122" s="964"/>
      <c r="WEO122" s="845"/>
      <c r="WEP122" s="853"/>
      <c r="WEQ122" s="853"/>
      <c r="WER122" s="964"/>
      <c r="WES122" s="845"/>
      <c r="WET122" s="853"/>
      <c r="WEU122" s="853"/>
      <c r="WEV122" s="964"/>
      <c r="WEW122" s="845"/>
      <c r="WEX122" s="853"/>
      <c r="WEY122" s="853"/>
      <c r="WEZ122" s="964"/>
      <c r="WFA122" s="845"/>
      <c r="WFB122" s="853"/>
      <c r="WFC122" s="853"/>
      <c r="WFD122" s="964"/>
      <c r="WFE122" s="845"/>
      <c r="WFF122" s="853"/>
      <c r="WFG122" s="853"/>
      <c r="WFH122" s="964"/>
      <c r="WFI122" s="845"/>
      <c r="WFJ122" s="853"/>
      <c r="WFK122" s="853"/>
      <c r="WFL122" s="964"/>
      <c r="WFM122" s="845"/>
      <c r="WFN122" s="853"/>
      <c r="WFO122" s="853"/>
      <c r="WFP122" s="964"/>
      <c r="WFQ122" s="845"/>
      <c r="WFR122" s="853"/>
      <c r="WFS122" s="853"/>
      <c r="WFT122" s="964"/>
      <c r="WFU122" s="845"/>
      <c r="WFV122" s="853"/>
      <c r="WFW122" s="853"/>
      <c r="WFX122" s="964"/>
      <c r="WFY122" s="845"/>
      <c r="WFZ122" s="853"/>
      <c r="WGA122" s="853"/>
      <c r="WGB122" s="964"/>
      <c r="WGC122" s="845"/>
      <c r="WGD122" s="853"/>
      <c r="WGE122" s="853"/>
      <c r="WGF122" s="964"/>
      <c r="WGG122" s="845"/>
      <c r="WGH122" s="853"/>
      <c r="WGI122" s="853"/>
      <c r="WGJ122" s="964"/>
      <c r="WGK122" s="845"/>
      <c r="WGL122" s="853"/>
      <c r="WGM122" s="853"/>
      <c r="WGN122" s="964"/>
      <c r="WGO122" s="845"/>
      <c r="WGP122" s="853"/>
      <c r="WGQ122" s="853"/>
      <c r="WGR122" s="964"/>
      <c r="WGS122" s="845"/>
      <c r="WGT122" s="853"/>
      <c r="WGU122" s="853"/>
      <c r="WGV122" s="964"/>
      <c r="WGW122" s="845"/>
      <c r="WGX122" s="853"/>
      <c r="WGY122" s="853"/>
      <c r="WGZ122" s="964"/>
      <c r="WHA122" s="845"/>
      <c r="WHB122" s="853"/>
      <c r="WHC122" s="853"/>
      <c r="WHD122" s="964"/>
      <c r="WHE122" s="845"/>
      <c r="WHF122" s="853"/>
      <c r="WHG122" s="853"/>
      <c r="WHH122" s="964"/>
      <c r="WHI122" s="845"/>
      <c r="WHJ122" s="853"/>
      <c r="WHK122" s="853"/>
      <c r="WHL122" s="964"/>
      <c r="WHM122" s="845"/>
      <c r="WHN122" s="853"/>
      <c r="WHO122" s="853"/>
      <c r="WHP122" s="964"/>
      <c r="WHQ122" s="845"/>
      <c r="WHR122" s="853"/>
      <c r="WHS122" s="853"/>
      <c r="WHT122" s="964"/>
      <c r="WHU122" s="845"/>
      <c r="WHV122" s="853"/>
      <c r="WHW122" s="853"/>
      <c r="WHX122" s="964"/>
      <c r="WHY122" s="845"/>
      <c r="WHZ122" s="853"/>
      <c r="WIA122" s="853"/>
      <c r="WIB122" s="964"/>
      <c r="WIC122" s="845"/>
      <c r="WID122" s="853"/>
      <c r="WIE122" s="853"/>
      <c r="WIF122" s="964"/>
      <c r="WIG122" s="845"/>
      <c r="WIH122" s="853"/>
      <c r="WII122" s="853"/>
      <c r="WIJ122" s="964"/>
      <c r="WIK122" s="845"/>
      <c r="WIL122" s="853"/>
      <c r="WIM122" s="853"/>
      <c r="WIN122" s="964"/>
      <c r="WIO122" s="845"/>
      <c r="WIP122" s="853"/>
      <c r="WIQ122" s="853"/>
      <c r="WIR122" s="964"/>
      <c r="WIS122" s="845"/>
      <c r="WIT122" s="853"/>
      <c r="WIU122" s="853"/>
      <c r="WIV122" s="964"/>
      <c r="WIW122" s="845"/>
      <c r="WIX122" s="853"/>
      <c r="WIY122" s="853"/>
      <c r="WIZ122" s="964"/>
      <c r="WJA122" s="845"/>
      <c r="WJB122" s="853"/>
      <c r="WJC122" s="853"/>
      <c r="WJD122" s="964"/>
      <c r="WJE122" s="845"/>
      <c r="WJF122" s="853"/>
      <c r="WJG122" s="853"/>
      <c r="WJH122" s="964"/>
      <c r="WJI122" s="845"/>
      <c r="WJJ122" s="853"/>
      <c r="WJK122" s="853"/>
      <c r="WJL122" s="964"/>
      <c r="WJM122" s="845"/>
      <c r="WJN122" s="853"/>
      <c r="WJO122" s="853"/>
      <c r="WJP122" s="964"/>
      <c r="WJQ122" s="845"/>
      <c r="WJR122" s="853"/>
      <c r="WJS122" s="853"/>
      <c r="WJT122" s="964"/>
      <c r="WJU122" s="845"/>
      <c r="WJV122" s="853"/>
      <c r="WJW122" s="853"/>
      <c r="WJX122" s="964"/>
      <c r="WJY122" s="845"/>
      <c r="WJZ122" s="853"/>
      <c r="WKA122" s="853"/>
      <c r="WKB122" s="964"/>
      <c r="WKC122" s="845"/>
      <c r="WKD122" s="853"/>
      <c r="WKE122" s="853"/>
      <c r="WKF122" s="964"/>
      <c r="WKG122" s="845"/>
      <c r="WKH122" s="853"/>
      <c r="WKI122" s="853"/>
      <c r="WKJ122" s="964"/>
      <c r="WKK122" s="845"/>
      <c r="WKL122" s="853"/>
      <c r="WKM122" s="853"/>
      <c r="WKN122" s="964"/>
      <c r="WKO122" s="845"/>
      <c r="WKP122" s="853"/>
      <c r="WKQ122" s="853"/>
      <c r="WKR122" s="964"/>
      <c r="WKS122" s="845"/>
      <c r="WKT122" s="853"/>
      <c r="WKU122" s="853"/>
      <c r="WKV122" s="964"/>
      <c r="WKW122" s="845"/>
      <c r="WKX122" s="853"/>
      <c r="WKY122" s="853"/>
      <c r="WKZ122" s="964"/>
      <c r="WLA122" s="845"/>
      <c r="WLB122" s="853"/>
      <c r="WLC122" s="853"/>
      <c r="WLD122" s="964"/>
      <c r="WLE122" s="845"/>
      <c r="WLF122" s="853"/>
      <c r="WLG122" s="853"/>
      <c r="WLH122" s="964"/>
      <c r="WLI122" s="845"/>
      <c r="WLJ122" s="853"/>
      <c r="WLK122" s="853"/>
      <c r="WLL122" s="964"/>
      <c r="WLM122" s="845"/>
      <c r="WLN122" s="853"/>
      <c r="WLO122" s="853"/>
      <c r="WLP122" s="964"/>
      <c r="WLQ122" s="845"/>
      <c r="WLR122" s="853"/>
      <c r="WLS122" s="853"/>
      <c r="WLT122" s="964"/>
      <c r="WLU122" s="845"/>
      <c r="WLV122" s="853"/>
      <c r="WLW122" s="853"/>
      <c r="WLX122" s="964"/>
      <c r="WLY122" s="845"/>
      <c r="WLZ122" s="853"/>
      <c r="WMA122" s="853"/>
      <c r="WMB122" s="964"/>
      <c r="WMC122" s="845"/>
      <c r="WMD122" s="853"/>
      <c r="WME122" s="853"/>
      <c r="WMF122" s="964"/>
      <c r="WMG122" s="845"/>
      <c r="WMH122" s="853"/>
      <c r="WMI122" s="853"/>
      <c r="WMJ122" s="964"/>
      <c r="WMK122" s="845"/>
      <c r="WML122" s="853"/>
      <c r="WMM122" s="853"/>
      <c r="WMN122" s="964"/>
      <c r="WMO122" s="845"/>
      <c r="WMP122" s="853"/>
      <c r="WMQ122" s="853"/>
      <c r="WMR122" s="964"/>
      <c r="WMS122" s="845"/>
      <c r="WMT122" s="853"/>
      <c r="WMU122" s="853"/>
      <c r="WMV122" s="964"/>
      <c r="WMW122" s="845"/>
      <c r="WMX122" s="853"/>
      <c r="WMY122" s="853"/>
      <c r="WMZ122" s="964"/>
      <c r="WNA122" s="845"/>
      <c r="WNB122" s="853"/>
      <c r="WNC122" s="853"/>
      <c r="WND122" s="964"/>
      <c r="WNE122" s="845"/>
      <c r="WNF122" s="853"/>
      <c r="WNG122" s="853"/>
      <c r="WNH122" s="964"/>
      <c r="WNI122" s="845"/>
      <c r="WNJ122" s="853"/>
      <c r="WNK122" s="853"/>
      <c r="WNL122" s="964"/>
      <c r="WNM122" s="845"/>
      <c r="WNN122" s="853"/>
      <c r="WNO122" s="853"/>
      <c r="WNP122" s="964"/>
      <c r="WNQ122" s="845"/>
      <c r="WNR122" s="853"/>
      <c r="WNS122" s="853"/>
      <c r="WNT122" s="964"/>
      <c r="WNU122" s="845"/>
      <c r="WNV122" s="853"/>
      <c r="WNW122" s="853"/>
      <c r="WNX122" s="964"/>
      <c r="WNY122" s="845"/>
      <c r="WNZ122" s="853"/>
      <c r="WOA122" s="853"/>
      <c r="WOB122" s="964"/>
      <c r="WOC122" s="845"/>
      <c r="WOD122" s="853"/>
      <c r="WOE122" s="853"/>
      <c r="WOF122" s="964"/>
      <c r="WOG122" s="845"/>
      <c r="WOH122" s="853"/>
      <c r="WOI122" s="853"/>
      <c r="WOJ122" s="964"/>
      <c r="WOK122" s="845"/>
      <c r="WOL122" s="853"/>
      <c r="WOM122" s="853"/>
      <c r="WON122" s="964"/>
      <c r="WOO122" s="845"/>
      <c r="WOP122" s="853"/>
      <c r="WOQ122" s="853"/>
      <c r="WOR122" s="964"/>
      <c r="WOS122" s="845"/>
      <c r="WOT122" s="853"/>
      <c r="WOU122" s="853"/>
      <c r="WOV122" s="964"/>
      <c r="WOW122" s="845"/>
      <c r="WOX122" s="853"/>
      <c r="WOY122" s="853"/>
      <c r="WOZ122" s="964"/>
      <c r="WPA122" s="845"/>
      <c r="WPB122" s="853"/>
      <c r="WPC122" s="853"/>
      <c r="WPD122" s="964"/>
      <c r="WPE122" s="845"/>
      <c r="WPF122" s="853"/>
      <c r="WPG122" s="853"/>
      <c r="WPH122" s="964"/>
      <c r="WPI122" s="845"/>
      <c r="WPJ122" s="853"/>
      <c r="WPK122" s="853"/>
      <c r="WPL122" s="964"/>
      <c r="WPM122" s="845"/>
      <c r="WPN122" s="853"/>
      <c r="WPO122" s="853"/>
      <c r="WPP122" s="964"/>
      <c r="WPQ122" s="845"/>
      <c r="WPR122" s="853"/>
      <c r="WPS122" s="853"/>
      <c r="WPT122" s="964"/>
      <c r="WPU122" s="845"/>
      <c r="WPV122" s="853"/>
      <c r="WPW122" s="853"/>
      <c r="WPX122" s="964"/>
      <c r="WPY122" s="845"/>
      <c r="WPZ122" s="853"/>
      <c r="WQA122" s="853"/>
      <c r="WQB122" s="964"/>
      <c r="WQC122" s="845"/>
      <c r="WQD122" s="853"/>
      <c r="WQE122" s="853"/>
      <c r="WQF122" s="964"/>
      <c r="WQG122" s="845"/>
      <c r="WQH122" s="853"/>
      <c r="WQI122" s="853"/>
      <c r="WQJ122" s="964"/>
      <c r="WQK122" s="845"/>
      <c r="WQL122" s="853"/>
      <c r="WQM122" s="853"/>
      <c r="WQN122" s="964"/>
      <c r="WQO122" s="845"/>
      <c r="WQP122" s="853"/>
      <c r="WQQ122" s="853"/>
      <c r="WQR122" s="964"/>
      <c r="WQS122" s="845"/>
      <c r="WQT122" s="853"/>
      <c r="WQU122" s="853"/>
      <c r="WQV122" s="964"/>
      <c r="WQW122" s="845"/>
      <c r="WQX122" s="853"/>
      <c r="WQY122" s="853"/>
      <c r="WQZ122" s="964"/>
      <c r="WRA122" s="845"/>
      <c r="WRB122" s="853"/>
      <c r="WRC122" s="853"/>
      <c r="WRD122" s="964"/>
      <c r="WRE122" s="845"/>
      <c r="WRF122" s="853"/>
      <c r="WRG122" s="853"/>
      <c r="WRH122" s="964"/>
      <c r="WRI122" s="845"/>
      <c r="WRJ122" s="853"/>
      <c r="WRK122" s="853"/>
      <c r="WRL122" s="964"/>
      <c r="WRM122" s="845"/>
      <c r="WRN122" s="853"/>
      <c r="WRO122" s="853"/>
      <c r="WRP122" s="964"/>
      <c r="WRQ122" s="845"/>
      <c r="WRR122" s="853"/>
      <c r="WRS122" s="853"/>
      <c r="WRT122" s="964"/>
      <c r="WRU122" s="845"/>
      <c r="WRV122" s="853"/>
      <c r="WRW122" s="853"/>
      <c r="WRX122" s="964"/>
      <c r="WRY122" s="845"/>
      <c r="WRZ122" s="853"/>
      <c r="WSA122" s="853"/>
      <c r="WSB122" s="964"/>
      <c r="WSC122" s="845"/>
      <c r="WSD122" s="853"/>
      <c r="WSE122" s="853"/>
      <c r="WSF122" s="964"/>
      <c r="WSG122" s="845"/>
      <c r="WSH122" s="853"/>
      <c r="WSI122" s="853"/>
      <c r="WSJ122" s="964"/>
      <c r="WSK122" s="845"/>
      <c r="WSL122" s="853"/>
      <c r="WSM122" s="853"/>
      <c r="WSN122" s="964"/>
      <c r="WSO122" s="845"/>
      <c r="WSP122" s="853"/>
      <c r="WSQ122" s="853"/>
      <c r="WSR122" s="964"/>
      <c r="WSS122" s="845"/>
      <c r="WST122" s="853"/>
      <c r="WSU122" s="853"/>
      <c r="WSV122" s="964"/>
      <c r="WSW122" s="845"/>
      <c r="WSX122" s="853"/>
      <c r="WSY122" s="853"/>
      <c r="WSZ122" s="964"/>
      <c r="WTA122" s="845"/>
      <c r="WTB122" s="853"/>
      <c r="WTC122" s="853"/>
      <c r="WTD122" s="964"/>
      <c r="WTE122" s="845"/>
      <c r="WTF122" s="853"/>
      <c r="WTG122" s="853"/>
      <c r="WTH122" s="964"/>
      <c r="WTI122" s="845"/>
      <c r="WTJ122" s="853"/>
      <c r="WTK122" s="853"/>
      <c r="WTL122" s="964"/>
      <c r="WTM122" s="845"/>
      <c r="WTN122" s="853"/>
      <c r="WTO122" s="853"/>
      <c r="WTP122" s="964"/>
      <c r="WTQ122" s="845"/>
      <c r="WTR122" s="853"/>
      <c r="WTS122" s="853"/>
      <c r="WTT122" s="964"/>
      <c r="WTU122" s="845"/>
      <c r="WTV122" s="853"/>
      <c r="WTW122" s="853"/>
      <c r="WTX122" s="964"/>
      <c r="WTY122" s="845"/>
      <c r="WTZ122" s="853"/>
      <c r="WUA122" s="853"/>
      <c r="WUB122" s="964"/>
      <c r="WUC122" s="845"/>
      <c r="WUD122" s="853"/>
      <c r="WUE122" s="853"/>
      <c r="WUF122" s="964"/>
      <c r="WUG122" s="845"/>
      <c r="WUH122" s="853"/>
      <c r="WUI122" s="853"/>
      <c r="WUJ122" s="964"/>
      <c r="WUK122" s="845"/>
      <c r="WUL122" s="853"/>
      <c r="WUM122" s="853"/>
      <c r="WUN122" s="964"/>
      <c r="WUO122" s="845"/>
      <c r="WUP122" s="853"/>
      <c r="WUQ122" s="853"/>
      <c r="WUR122" s="964"/>
      <c r="WUS122" s="845"/>
      <c r="WUT122" s="853"/>
      <c r="WUU122" s="853"/>
      <c r="WUV122" s="964"/>
      <c r="WUW122" s="845"/>
      <c r="WUX122" s="853"/>
      <c r="WUY122" s="853"/>
      <c r="WUZ122" s="964"/>
      <c r="WVA122" s="845"/>
      <c r="WVB122" s="853"/>
      <c r="WVC122" s="853"/>
      <c r="WVD122" s="964"/>
      <c r="WVE122" s="845"/>
      <c r="WVF122" s="853"/>
      <c r="WVG122" s="853"/>
      <c r="WVH122" s="964"/>
      <c r="WVI122" s="845"/>
      <c r="WVJ122" s="853"/>
      <c r="WVK122" s="853"/>
      <c r="WVL122" s="964"/>
      <c r="WVM122" s="845"/>
      <c r="WVN122" s="853"/>
      <c r="WVO122" s="853"/>
      <c r="WVP122" s="964"/>
      <c r="WVQ122" s="845"/>
      <c r="WVR122" s="853"/>
      <c r="WVS122" s="853"/>
      <c r="WVT122" s="964"/>
      <c r="WVU122" s="845"/>
      <c r="WVV122" s="853"/>
      <c r="WVW122" s="853"/>
      <c r="WVX122" s="964"/>
      <c r="WVY122" s="845"/>
      <c r="WVZ122" s="853"/>
      <c r="WWA122" s="853"/>
      <c r="WWB122" s="964"/>
      <c r="WWC122" s="845"/>
      <c r="WWD122" s="853"/>
      <c r="WWE122" s="853"/>
      <c r="WWF122" s="964"/>
      <c r="WWG122" s="845"/>
      <c r="WWH122" s="853"/>
      <c r="WWI122" s="853"/>
      <c r="WWJ122" s="964"/>
      <c r="WWK122" s="845"/>
      <c r="WWL122" s="853"/>
      <c r="WWM122" s="853"/>
      <c r="WWN122" s="964"/>
      <c r="WWO122" s="845"/>
      <c r="WWP122" s="853"/>
      <c r="WWQ122" s="853"/>
      <c r="WWR122" s="964"/>
      <c r="WWS122" s="845"/>
      <c r="WWT122" s="853"/>
      <c r="WWU122" s="853"/>
      <c r="WWV122" s="964"/>
      <c r="WWW122" s="845"/>
      <c r="WWX122" s="853"/>
      <c r="WWY122" s="853"/>
      <c r="WWZ122" s="964"/>
      <c r="WXA122" s="845"/>
      <c r="WXB122" s="853"/>
      <c r="WXC122" s="853"/>
      <c r="WXD122" s="964"/>
      <c r="WXE122" s="845"/>
      <c r="WXF122" s="853"/>
      <c r="WXG122" s="853"/>
      <c r="WXH122" s="964"/>
      <c r="WXI122" s="845"/>
      <c r="WXJ122" s="853"/>
      <c r="WXK122" s="853"/>
      <c r="WXL122" s="964"/>
      <c r="WXM122" s="845"/>
      <c r="WXN122" s="853"/>
      <c r="WXO122" s="853"/>
      <c r="WXP122" s="964"/>
      <c r="WXQ122" s="845"/>
      <c r="WXR122" s="853"/>
      <c r="WXS122" s="853"/>
      <c r="WXT122" s="964"/>
      <c r="WXU122" s="845"/>
      <c r="WXV122" s="853"/>
      <c r="WXW122" s="853"/>
      <c r="WXX122" s="964"/>
      <c r="WXY122" s="845"/>
      <c r="WXZ122" s="853"/>
      <c r="WYA122" s="853"/>
      <c r="WYB122" s="964"/>
      <c r="WYC122" s="845"/>
      <c r="WYD122" s="853"/>
      <c r="WYE122" s="853"/>
      <c r="WYF122" s="964"/>
      <c r="WYG122" s="845"/>
      <c r="WYH122" s="853"/>
      <c r="WYI122" s="853"/>
      <c r="WYJ122" s="964"/>
      <c r="WYK122" s="845"/>
      <c r="WYL122" s="853"/>
      <c r="WYM122" s="853"/>
      <c r="WYN122" s="964"/>
      <c r="WYO122" s="845"/>
      <c r="WYP122" s="853"/>
      <c r="WYQ122" s="853"/>
      <c r="WYR122" s="964"/>
      <c r="WYS122" s="845"/>
      <c r="WYT122" s="853"/>
      <c r="WYU122" s="853"/>
      <c r="WYV122" s="964"/>
      <c r="WYW122" s="845"/>
      <c r="WYX122" s="853"/>
      <c r="WYY122" s="853"/>
      <c r="WYZ122" s="964"/>
      <c r="WZA122" s="845"/>
      <c r="WZB122" s="853"/>
      <c r="WZC122" s="853"/>
      <c r="WZD122" s="964"/>
      <c r="WZE122" s="845"/>
      <c r="WZF122" s="853"/>
      <c r="WZG122" s="853"/>
      <c r="WZH122" s="964"/>
      <c r="WZI122" s="845"/>
      <c r="WZJ122" s="853"/>
      <c r="WZK122" s="853"/>
      <c r="WZL122" s="964"/>
      <c r="WZM122" s="845"/>
      <c r="WZN122" s="853"/>
      <c r="WZO122" s="853"/>
      <c r="WZP122" s="964"/>
      <c r="WZQ122" s="845"/>
      <c r="WZR122" s="853"/>
      <c r="WZS122" s="853"/>
      <c r="WZT122" s="964"/>
      <c r="WZU122" s="845"/>
      <c r="WZV122" s="853"/>
      <c r="WZW122" s="853"/>
      <c r="WZX122" s="964"/>
      <c r="WZY122" s="845"/>
      <c r="WZZ122" s="853"/>
      <c r="XAA122" s="853"/>
      <c r="XAB122" s="964"/>
      <c r="XAC122" s="845"/>
      <c r="XAD122" s="853"/>
      <c r="XAE122" s="853"/>
      <c r="XAF122" s="964"/>
      <c r="XAG122" s="845"/>
      <c r="XAH122" s="853"/>
      <c r="XAI122" s="853"/>
      <c r="XAJ122" s="964"/>
      <c r="XAK122" s="845"/>
      <c r="XAL122" s="853"/>
      <c r="XAM122" s="853"/>
      <c r="XAN122" s="964"/>
      <c r="XAO122" s="845"/>
      <c r="XAP122" s="853"/>
      <c r="XAQ122" s="853"/>
      <c r="XAR122" s="964"/>
      <c r="XAS122" s="845"/>
      <c r="XAT122" s="853"/>
      <c r="XAU122" s="853"/>
      <c r="XAV122" s="964"/>
      <c r="XAW122" s="845"/>
      <c r="XAX122" s="853"/>
      <c r="XAY122" s="853"/>
      <c r="XAZ122" s="964"/>
      <c r="XBA122" s="845"/>
      <c r="XBB122" s="853"/>
      <c r="XBC122" s="853"/>
      <c r="XBD122" s="964"/>
      <c r="XBE122" s="845"/>
      <c r="XBF122" s="853"/>
      <c r="XBG122" s="853"/>
      <c r="XBH122" s="964"/>
      <c r="XBI122" s="845"/>
      <c r="XBJ122" s="853"/>
      <c r="XBK122" s="853"/>
      <c r="XBL122" s="964"/>
      <c r="XBM122" s="845"/>
      <c r="XBN122" s="853"/>
      <c r="XBO122" s="853"/>
      <c r="XBP122" s="964"/>
      <c r="XBQ122" s="845"/>
      <c r="XBR122" s="853"/>
      <c r="XBS122" s="853"/>
      <c r="XBT122" s="964"/>
      <c r="XBU122" s="845"/>
      <c r="XBV122" s="853"/>
      <c r="XBW122" s="853"/>
      <c r="XBX122" s="964"/>
      <c r="XBY122" s="845"/>
      <c r="XBZ122" s="853"/>
      <c r="XCA122" s="853"/>
      <c r="XCB122" s="964"/>
      <c r="XCC122" s="845"/>
      <c r="XCD122" s="853"/>
      <c r="XCE122" s="853"/>
      <c r="XCF122" s="964"/>
      <c r="XCG122" s="845"/>
      <c r="XCH122" s="853"/>
      <c r="XCI122" s="853"/>
      <c r="XCJ122" s="964"/>
      <c r="XCK122" s="845"/>
      <c r="XCL122" s="853"/>
      <c r="XCM122" s="853"/>
      <c r="XCN122" s="964"/>
      <c r="XCO122" s="845"/>
      <c r="XCP122" s="853"/>
      <c r="XCQ122" s="853"/>
      <c r="XCR122" s="964"/>
      <c r="XCS122" s="845"/>
      <c r="XCT122" s="853"/>
      <c r="XCU122" s="853"/>
      <c r="XCV122" s="964"/>
      <c r="XCW122" s="845"/>
      <c r="XCX122" s="853"/>
      <c r="XCY122" s="853"/>
      <c r="XCZ122" s="964"/>
      <c r="XDA122" s="845"/>
      <c r="XDB122" s="853"/>
      <c r="XDC122" s="853"/>
      <c r="XDD122" s="964"/>
      <c r="XDE122" s="845"/>
      <c r="XDF122" s="853"/>
      <c r="XDG122" s="853"/>
      <c r="XDH122" s="964"/>
      <c r="XDI122" s="845"/>
      <c r="XDJ122" s="853"/>
      <c r="XDK122" s="853"/>
      <c r="XDL122" s="964"/>
      <c r="XDM122" s="845"/>
      <c r="XDN122" s="853"/>
      <c r="XDO122" s="853"/>
      <c r="XDP122" s="964"/>
      <c r="XDQ122" s="845"/>
      <c r="XDR122" s="853"/>
      <c r="XDS122" s="853"/>
      <c r="XDT122" s="964"/>
      <c r="XDU122" s="845"/>
      <c r="XDV122" s="853"/>
      <c r="XDW122" s="853"/>
      <c r="XDX122" s="964"/>
      <c r="XDY122" s="845"/>
      <c r="XDZ122" s="853"/>
      <c r="XEA122" s="853"/>
      <c r="XEB122" s="964"/>
      <c r="XEC122" s="845"/>
      <c r="XED122" s="853"/>
      <c r="XEE122" s="853"/>
      <c r="XEF122" s="964"/>
      <c r="XEG122" s="845"/>
      <c r="XEH122" s="853"/>
      <c r="XEI122" s="853"/>
      <c r="XEJ122" s="964"/>
      <c r="XEK122" s="845"/>
      <c r="XEL122" s="853"/>
      <c r="XEM122" s="853"/>
      <c r="XEN122" s="964"/>
      <c r="XEO122" s="845"/>
      <c r="XEP122" s="853"/>
      <c r="XEQ122" s="853"/>
      <c r="XER122" s="964"/>
      <c r="XES122" s="845"/>
      <c r="XET122" s="853"/>
      <c r="XEU122" s="853"/>
      <c r="XEV122" s="964"/>
      <c r="XEW122" s="845"/>
      <c r="XEX122" s="853"/>
      <c r="XEY122" s="853"/>
      <c r="XEZ122" s="964"/>
      <c r="XFA122" s="845"/>
      <c r="XFB122" s="853"/>
      <c r="XFC122" s="853"/>
      <c r="XFD122" s="964"/>
    </row>
    <row r="123" spans="1:16384" ht="27.6" customHeight="1">
      <c r="A123" s="1123" t="s">
        <v>2857</v>
      </c>
      <c r="B123" s="913"/>
      <c r="C123" s="838" t="s">
        <v>1487</v>
      </c>
      <c r="D123" s="914" t="s">
        <v>21</v>
      </c>
      <c r="E123" s="915">
        <v>5</v>
      </c>
      <c r="F123" s="940"/>
      <c r="G123" s="843"/>
    </row>
    <row r="124" spans="1:16384" ht="9" customHeight="1">
      <c r="A124" s="1123"/>
      <c r="B124" s="913"/>
      <c r="C124" s="838"/>
      <c r="D124" s="914"/>
      <c r="E124" s="915"/>
      <c r="F124" s="940"/>
      <c r="G124" s="843"/>
      <c r="H124" s="964"/>
      <c r="AF124" s="964"/>
      <c r="AG124" s="845"/>
      <c r="AH124" s="853"/>
      <c r="AI124" s="853"/>
      <c r="AJ124" s="964"/>
      <c r="AK124" s="845"/>
      <c r="AL124" s="853"/>
      <c r="AM124" s="853"/>
      <c r="AN124" s="964"/>
      <c r="AO124" s="845"/>
      <c r="AP124" s="853"/>
      <c r="AQ124" s="853"/>
      <c r="AR124" s="964"/>
      <c r="AS124" s="845"/>
      <c r="AT124" s="853"/>
      <c r="AU124" s="853"/>
      <c r="AV124" s="964"/>
      <c r="AW124" s="845"/>
      <c r="AX124" s="853"/>
      <c r="AY124" s="853"/>
      <c r="AZ124" s="964"/>
      <c r="BA124" s="845"/>
      <c r="BB124" s="853"/>
      <c r="BC124" s="853"/>
      <c r="BD124" s="964"/>
      <c r="BE124" s="845"/>
      <c r="BF124" s="853"/>
      <c r="BG124" s="853"/>
      <c r="BH124" s="964"/>
      <c r="BI124" s="845"/>
      <c r="BJ124" s="853"/>
      <c r="BK124" s="853"/>
      <c r="BL124" s="964"/>
      <c r="BM124" s="845"/>
      <c r="BN124" s="853"/>
      <c r="BO124" s="853"/>
      <c r="BP124" s="964"/>
      <c r="BQ124" s="845"/>
      <c r="BR124" s="853"/>
      <c r="BS124" s="853"/>
      <c r="BT124" s="964"/>
      <c r="BU124" s="845"/>
      <c r="BV124" s="853"/>
      <c r="BW124" s="853"/>
      <c r="BX124" s="964"/>
      <c r="BY124" s="845"/>
      <c r="BZ124" s="853"/>
      <c r="CA124" s="853"/>
      <c r="CB124" s="964"/>
      <c r="CC124" s="845"/>
      <c r="CD124" s="853"/>
      <c r="CE124" s="853"/>
      <c r="CF124" s="964"/>
      <c r="CG124" s="845"/>
      <c r="CH124" s="853"/>
      <c r="CI124" s="853"/>
      <c r="CJ124" s="964"/>
      <c r="CK124" s="845"/>
      <c r="CL124" s="853"/>
      <c r="CM124" s="853"/>
      <c r="CN124" s="964"/>
      <c r="CO124" s="845"/>
      <c r="CP124" s="853"/>
      <c r="CQ124" s="853"/>
      <c r="CR124" s="964"/>
      <c r="CS124" s="845"/>
      <c r="CT124" s="853"/>
      <c r="CU124" s="853"/>
      <c r="CV124" s="964"/>
      <c r="CW124" s="845"/>
      <c r="CX124" s="853"/>
      <c r="CY124" s="853"/>
      <c r="CZ124" s="964"/>
      <c r="DA124" s="845"/>
      <c r="DB124" s="853"/>
      <c r="DC124" s="853"/>
      <c r="DD124" s="964"/>
      <c r="DE124" s="845"/>
      <c r="DF124" s="853"/>
      <c r="DG124" s="853"/>
      <c r="DH124" s="964"/>
      <c r="DI124" s="845"/>
      <c r="DJ124" s="853"/>
      <c r="DK124" s="853"/>
      <c r="DL124" s="964"/>
      <c r="DM124" s="845"/>
      <c r="DN124" s="853"/>
      <c r="DO124" s="853"/>
      <c r="DP124" s="964"/>
      <c r="DQ124" s="845"/>
      <c r="DR124" s="853"/>
      <c r="DS124" s="853"/>
      <c r="DT124" s="964"/>
      <c r="DU124" s="845"/>
      <c r="DV124" s="853"/>
      <c r="DW124" s="853"/>
      <c r="DX124" s="964"/>
      <c r="DY124" s="845"/>
      <c r="DZ124" s="853"/>
      <c r="EA124" s="853"/>
      <c r="EB124" s="964"/>
      <c r="EC124" s="845"/>
      <c r="ED124" s="853"/>
      <c r="EE124" s="853"/>
      <c r="EF124" s="964"/>
      <c r="EG124" s="845"/>
      <c r="EH124" s="853"/>
      <c r="EI124" s="853"/>
      <c r="EJ124" s="964"/>
      <c r="EK124" s="845"/>
      <c r="EL124" s="853"/>
      <c r="EM124" s="853"/>
      <c r="EN124" s="964"/>
      <c r="EO124" s="845"/>
      <c r="EP124" s="853"/>
      <c r="EQ124" s="853"/>
      <c r="ER124" s="964"/>
      <c r="ES124" s="845"/>
      <c r="ET124" s="853"/>
      <c r="EU124" s="853"/>
      <c r="EV124" s="964"/>
      <c r="EW124" s="845"/>
      <c r="EX124" s="853"/>
      <c r="EY124" s="853"/>
      <c r="EZ124" s="964"/>
      <c r="FA124" s="845"/>
      <c r="FB124" s="853"/>
      <c r="FC124" s="853"/>
      <c r="FD124" s="964"/>
      <c r="FE124" s="845"/>
      <c r="FF124" s="853"/>
      <c r="FG124" s="853"/>
      <c r="FH124" s="964"/>
      <c r="FI124" s="845"/>
      <c r="FJ124" s="853"/>
      <c r="FK124" s="853"/>
      <c r="FL124" s="964"/>
      <c r="FM124" s="845"/>
      <c r="FN124" s="853"/>
      <c r="FO124" s="853"/>
      <c r="FP124" s="964"/>
      <c r="FQ124" s="845"/>
      <c r="FR124" s="853"/>
      <c r="FS124" s="853"/>
      <c r="FT124" s="964"/>
      <c r="FU124" s="845"/>
      <c r="FV124" s="853"/>
      <c r="FW124" s="853"/>
      <c r="FX124" s="964"/>
      <c r="FY124" s="845"/>
      <c r="FZ124" s="853"/>
      <c r="GA124" s="853"/>
      <c r="GB124" s="964"/>
      <c r="GC124" s="845"/>
      <c r="GD124" s="853"/>
      <c r="GE124" s="853"/>
      <c r="GF124" s="964"/>
      <c r="GG124" s="845"/>
      <c r="GH124" s="853"/>
      <c r="GI124" s="853"/>
      <c r="GJ124" s="964"/>
      <c r="GK124" s="845"/>
      <c r="GL124" s="853"/>
      <c r="GM124" s="853"/>
      <c r="GN124" s="964"/>
      <c r="GO124" s="845"/>
      <c r="GP124" s="853"/>
      <c r="GQ124" s="853"/>
      <c r="GR124" s="964"/>
      <c r="GS124" s="845"/>
      <c r="GT124" s="853"/>
      <c r="GU124" s="853"/>
      <c r="GV124" s="964"/>
      <c r="GW124" s="845"/>
      <c r="GX124" s="853"/>
      <c r="GY124" s="853"/>
      <c r="GZ124" s="964"/>
      <c r="HA124" s="845"/>
      <c r="HB124" s="853"/>
      <c r="HC124" s="853"/>
      <c r="HD124" s="964"/>
      <c r="HE124" s="845"/>
      <c r="HF124" s="853"/>
      <c r="HG124" s="853"/>
      <c r="HH124" s="964"/>
      <c r="HI124" s="845"/>
      <c r="HJ124" s="853"/>
      <c r="HK124" s="853"/>
      <c r="HL124" s="964"/>
      <c r="HM124" s="845"/>
      <c r="HN124" s="853"/>
      <c r="HO124" s="853"/>
      <c r="HP124" s="964"/>
      <c r="HQ124" s="845"/>
      <c r="HR124" s="853"/>
      <c r="HS124" s="853"/>
      <c r="HT124" s="964"/>
      <c r="HU124" s="845"/>
      <c r="HV124" s="853"/>
      <c r="HW124" s="853"/>
      <c r="HX124" s="964"/>
      <c r="HY124" s="845"/>
      <c r="HZ124" s="853"/>
      <c r="IA124" s="853"/>
      <c r="IB124" s="964"/>
      <c r="IC124" s="845"/>
      <c r="ID124" s="853"/>
      <c r="IE124" s="853"/>
      <c r="IF124" s="964"/>
      <c r="IG124" s="845"/>
      <c r="IH124" s="853"/>
      <c r="II124" s="853"/>
      <c r="IJ124" s="964"/>
      <c r="IK124" s="845"/>
      <c r="IL124" s="853"/>
      <c r="IM124" s="853"/>
      <c r="IN124" s="964"/>
      <c r="IO124" s="845"/>
      <c r="IP124" s="853"/>
      <c r="IQ124" s="853"/>
      <c r="IR124" s="964"/>
      <c r="IS124" s="845"/>
      <c r="IT124" s="853"/>
      <c r="IU124" s="853"/>
      <c r="IV124" s="964"/>
      <c r="IW124" s="845"/>
      <c r="IX124" s="853"/>
      <c r="IY124" s="853"/>
      <c r="IZ124" s="964"/>
      <c r="JA124" s="845"/>
      <c r="JB124" s="853"/>
      <c r="JC124" s="853"/>
      <c r="JD124" s="964"/>
      <c r="JE124" s="845"/>
      <c r="JF124" s="853"/>
      <c r="JG124" s="853"/>
      <c r="JH124" s="964"/>
      <c r="JI124" s="845"/>
      <c r="JJ124" s="853"/>
      <c r="JK124" s="853"/>
      <c r="JL124" s="964"/>
      <c r="JM124" s="845"/>
      <c r="JN124" s="853"/>
      <c r="JO124" s="853"/>
      <c r="JP124" s="964"/>
      <c r="JQ124" s="845"/>
      <c r="JR124" s="853"/>
      <c r="JS124" s="853"/>
      <c r="JT124" s="964"/>
      <c r="JU124" s="845"/>
      <c r="JV124" s="853"/>
      <c r="JW124" s="853"/>
      <c r="JX124" s="964"/>
      <c r="JY124" s="845"/>
      <c r="JZ124" s="853"/>
      <c r="KA124" s="853"/>
      <c r="KB124" s="964"/>
      <c r="KC124" s="845"/>
      <c r="KD124" s="853"/>
      <c r="KE124" s="853"/>
      <c r="KF124" s="964"/>
      <c r="KG124" s="845"/>
      <c r="KH124" s="853"/>
      <c r="KI124" s="853"/>
      <c r="KJ124" s="964"/>
      <c r="KK124" s="845"/>
      <c r="KL124" s="853"/>
      <c r="KM124" s="853"/>
      <c r="KN124" s="964"/>
      <c r="KO124" s="845"/>
      <c r="KP124" s="853"/>
      <c r="KQ124" s="853"/>
      <c r="KR124" s="964"/>
      <c r="KS124" s="845"/>
      <c r="KT124" s="853"/>
      <c r="KU124" s="853"/>
      <c r="KV124" s="964"/>
      <c r="KW124" s="845"/>
      <c r="KX124" s="853"/>
      <c r="KY124" s="853"/>
      <c r="KZ124" s="964"/>
      <c r="LA124" s="845"/>
      <c r="LB124" s="853"/>
      <c r="LC124" s="853"/>
      <c r="LD124" s="964"/>
      <c r="LE124" s="845"/>
      <c r="LF124" s="853"/>
      <c r="LG124" s="853"/>
      <c r="LH124" s="964"/>
      <c r="LI124" s="845"/>
      <c r="LJ124" s="853"/>
      <c r="LK124" s="853"/>
      <c r="LL124" s="964"/>
      <c r="LM124" s="845"/>
      <c r="LN124" s="853"/>
      <c r="LO124" s="853"/>
      <c r="LP124" s="964"/>
      <c r="LQ124" s="845"/>
      <c r="LR124" s="853"/>
      <c r="LS124" s="853"/>
      <c r="LT124" s="964"/>
      <c r="LU124" s="845"/>
      <c r="LV124" s="853"/>
      <c r="LW124" s="853"/>
      <c r="LX124" s="964"/>
      <c r="LY124" s="845"/>
      <c r="LZ124" s="853"/>
      <c r="MA124" s="853"/>
      <c r="MB124" s="964"/>
      <c r="MC124" s="845"/>
      <c r="MD124" s="853"/>
      <c r="ME124" s="853"/>
      <c r="MF124" s="964"/>
      <c r="MG124" s="845"/>
      <c r="MH124" s="853"/>
      <c r="MI124" s="853"/>
      <c r="MJ124" s="964"/>
      <c r="MK124" s="845"/>
      <c r="ML124" s="853"/>
      <c r="MM124" s="853"/>
      <c r="MN124" s="964"/>
      <c r="MO124" s="845"/>
      <c r="MP124" s="853"/>
      <c r="MQ124" s="853"/>
      <c r="MR124" s="964"/>
      <c r="MS124" s="845"/>
      <c r="MT124" s="853"/>
      <c r="MU124" s="853"/>
      <c r="MV124" s="964"/>
      <c r="MW124" s="845"/>
      <c r="MX124" s="853"/>
      <c r="MY124" s="853"/>
      <c r="MZ124" s="964"/>
      <c r="NA124" s="845"/>
      <c r="NB124" s="853"/>
      <c r="NC124" s="853"/>
      <c r="ND124" s="964"/>
      <c r="NE124" s="845"/>
      <c r="NF124" s="853"/>
      <c r="NG124" s="853"/>
      <c r="NH124" s="964"/>
      <c r="NI124" s="845"/>
      <c r="NJ124" s="853"/>
      <c r="NK124" s="853"/>
      <c r="NL124" s="964"/>
      <c r="NM124" s="845"/>
      <c r="NN124" s="853"/>
      <c r="NO124" s="853"/>
      <c r="NP124" s="964"/>
      <c r="NQ124" s="845"/>
      <c r="NR124" s="853"/>
      <c r="NS124" s="853"/>
      <c r="NT124" s="964"/>
      <c r="NU124" s="845"/>
      <c r="NV124" s="853"/>
      <c r="NW124" s="853"/>
      <c r="NX124" s="964"/>
      <c r="NY124" s="845"/>
      <c r="NZ124" s="853"/>
      <c r="OA124" s="853"/>
      <c r="OB124" s="964"/>
      <c r="OC124" s="845"/>
      <c r="OD124" s="853"/>
      <c r="OE124" s="853"/>
      <c r="OF124" s="964"/>
      <c r="OG124" s="845"/>
      <c r="OH124" s="853"/>
      <c r="OI124" s="853"/>
      <c r="OJ124" s="964"/>
      <c r="OK124" s="845"/>
      <c r="OL124" s="853"/>
      <c r="OM124" s="853"/>
      <c r="ON124" s="964"/>
      <c r="OO124" s="845"/>
      <c r="OP124" s="853"/>
      <c r="OQ124" s="853"/>
      <c r="OR124" s="964"/>
      <c r="OS124" s="845"/>
      <c r="OT124" s="853"/>
      <c r="OU124" s="853"/>
      <c r="OV124" s="964"/>
      <c r="OW124" s="845"/>
      <c r="OX124" s="853"/>
      <c r="OY124" s="853"/>
      <c r="OZ124" s="964"/>
      <c r="PA124" s="845"/>
      <c r="PB124" s="853"/>
      <c r="PC124" s="853"/>
      <c r="PD124" s="964"/>
      <c r="PE124" s="845"/>
      <c r="PF124" s="853"/>
      <c r="PG124" s="853"/>
      <c r="PH124" s="964"/>
      <c r="PI124" s="845"/>
      <c r="PJ124" s="853"/>
      <c r="PK124" s="853"/>
      <c r="PL124" s="964"/>
      <c r="PM124" s="845"/>
      <c r="PN124" s="853"/>
      <c r="PO124" s="853"/>
      <c r="PP124" s="964"/>
      <c r="PQ124" s="845"/>
      <c r="PR124" s="853"/>
      <c r="PS124" s="853"/>
      <c r="PT124" s="964"/>
      <c r="PU124" s="845"/>
      <c r="PV124" s="853"/>
      <c r="PW124" s="853"/>
      <c r="PX124" s="964"/>
      <c r="PY124" s="845"/>
      <c r="PZ124" s="853"/>
      <c r="QA124" s="853"/>
      <c r="QB124" s="964"/>
      <c r="QC124" s="845"/>
      <c r="QD124" s="853"/>
      <c r="QE124" s="853"/>
      <c r="QF124" s="964"/>
      <c r="QG124" s="845"/>
      <c r="QH124" s="853"/>
      <c r="QI124" s="853"/>
      <c r="QJ124" s="964"/>
      <c r="QK124" s="845"/>
      <c r="QL124" s="853"/>
      <c r="QM124" s="853"/>
      <c r="QN124" s="964"/>
      <c r="QO124" s="845"/>
      <c r="QP124" s="853"/>
      <c r="QQ124" s="853"/>
      <c r="QR124" s="964"/>
      <c r="QS124" s="845"/>
      <c r="QT124" s="853"/>
      <c r="QU124" s="853"/>
      <c r="QV124" s="964"/>
      <c r="QW124" s="845"/>
      <c r="QX124" s="853"/>
      <c r="QY124" s="853"/>
      <c r="QZ124" s="964"/>
      <c r="RA124" s="845"/>
      <c r="RB124" s="853"/>
      <c r="RC124" s="853"/>
      <c r="RD124" s="964"/>
      <c r="RE124" s="845"/>
      <c r="RF124" s="853"/>
      <c r="RG124" s="853"/>
      <c r="RH124" s="964"/>
      <c r="RI124" s="845"/>
      <c r="RJ124" s="853"/>
      <c r="RK124" s="853"/>
      <c r="RL124" s="964"/>
      <c r="RM124" s="845"/>
      <c r="RN124" s="853"/>
      <c r="RO124" s="853"/>
      <c r="RP124" s="964"/>
      <c r="RQ124" s="845"/>
      <c r="RR124" s="853"/>
      <c r="RS124" s="853"/>
      <c r="RT124" s="964"/>
      <c r="RU124" s="845"/>
      <c r="RV124" s="853"/>
      <c r="RW124" s="853"/>
      <c r="RX124" s="964"/>
      <c r="RY124" s="845"/>
      <c r="RZ124" s="853"/>
      <c r="SA124" s="853"/>
      <c r="SB124" s="964"/>
      <c r="SC124" s="845"/>
      <c r="SD124" s="853"/>
      <c r="SE124" s="853"/>
      <c r="SF124" s="964"/>
      <c r="SG124" s="845"/>
      <c r="SH124" s="853"/>
      <c r="SI124" s="853"/>
      <c r="SJ124" s="964"/>
      <c r="SK124" s="845"/>
      <c r="SL124" s="853"/>
      <c r="SM124" s="853"/>
      <c r="SN124" s="964"/>
      <c r="SO124" s="845"/>
      <c r="SP124" s="853"/>
      <c r="SQ124" s="853"/>
      <c r="SR124" s="964"/>
      <c r="SS124" s="845"/>
      <c r="ST124" s="853"/>
      <c r="SU124" s="853"/>
      <c r="SV124" s="964"/>
      <c r="SW124" s="845"/>
      <c r="SX124" s="853"/>
      <c r="SY124" s="853"/>
      <c r="SZ124" s="964"/>
      <c r="TA124" s="845"/>
      <c r="TB124" s="853"/>
      <c r="TC124" s="853"/>
      <c r="TD124" s="964"/>
      <c r="TE124" s="845"/>
      <c r="TF124" s="853"/>
      <c r="TG124" s="853"/>
      <c r="TH124" s="964"/>
      <c r="TI124" s="845"/>
      <c r="TJ124" s="853"/>
      <c r="TK124" s="853"/>
      <c r="TL124" s="964"/>
      <c r="TM124" s="845"/>
      <c r="TN124" s="853"/>
      <c r="TO124" s="853"/>
      <c r="TP124" s="964"/>
      <c r="TQ124" s="845"/>
      <c r="TR124" s="853"/>
      <c r="TS124" s="853"/>
      <c r="TT124" s="964"/>
      <c r="TU124" s="845"/>
      <c r="TV124" s="853"/>
      <c r="TW124" s="853"/>
      <c r="TX124" s="964"/>
      <c r="TY124" s="845"/>
      <c r="TZ124" s="853"/>
      <c r="UA124" s="853"/>
      <c r="UB124" s="964"/>
      <c r="UC124" s="845"/>
      <c r="UD124" s="853"/>
      <c r="UE124" s="853"/>
      <c r="UF124" s="964"/>
      <c r="UG124" s="845"/>
      <c r="UH124" s="853"/>
      <c r="UI124" s="853"/>
      <c r="UJ124" s="964"/>
      <c r="UK124" s="845"/>
      <c r="UL124" s="853"/>
      <c r="UM124" s="853"/>
      <c r="UN124" s="964"/>
      <c r="UO124" s="845"/>
      <c r="UP124" s="853"/>
      <c r="UQ124" s="853"/>
      <c r="UR124" s="964"/>
      <c r="US124" s="845"/>
      <c r="UT124" s="853"/>
      <c r="UU124" s="853"/>
      <c r="UV124" s="964"/>
      <c r="UW124" s="845"/>
      <c r="UX124" s="853"/>
      <c r="UY124" s="853"/>
      <c r="UZ124" s="964"/>
      <c r="VA124" s="845"/>
      <c r="VB124" s="853"/>
      <c r="VC124" s="853"/>
      <c r="VD124" s="964"/>
      <c r="VE124" s="845"/>
      <c r="VF124" s="853"/>
      <c r="VG124" s="853"/>
      <c r="VH124" s="964"/>
      <c r="VI124" s="845"/>
      <c r="VJ124" s="853"/>
      <c r="VK124" s="853"/>
      <c r="VL124" s="964"/>
      <c r="VM124" s="845"/>
      <c r="VN124" s="853"/>
      <c r="VO124" s="853"/>
      <c r="VP124" s="964"/>
      <c r="VQ124" s="845"/>
      <c r="VR124" s="853"/>
      <c r="VS124" s="853"/>
      <c r="VT124" s="964"/>
      <c r="VU124" s="845"/>
      <c r="VV124" s="853"/>
      <c r="VW124" s="853"/>
      <c r="VX124" s="964"/>
      <c r="VY124" s="845"/>
      <c r="VZ124" s="853"/>
      <c r="WA124" s="853"/>
      <c r="WB124" s="964"/>
      <c r="WC124" s="845"/>
      <c r="WD124" s="853"/>
      <c r="WE124" s="853"/>
      <c r="WF124" s="964"/>
      <c r="WG124" s="845"/>
      <c r="WH124" s="853"/>
      <c r="WI124" s="853"/>
      <c r="WJ124" s="964"/>
      <c r="WK124" s="845"/>
      <c r="WL124" s="853"/>
      <c r="WM124" s="853"/>
      <c r="WN124" s="964"/>
      <c r="WO124" s="845"/>
      <c r="WP124" s="853"/>
      <c r="WQ124" s="853"/>
      <c r="WR124" s="964"/>
      <c r="WS124" s="845"/>
      <c r="WT124" s="853"/>
      <c r="WU124" s="853"/>
      <c r="WV124" s="964"/>
      <c r="WW124" s="845"/>
      <c r="WX124" s="853"/>
      <c r="WY124" s="853"/>
      <c r="WZ124" s="964"/>
      <c r="XA124" s="845"/>
      <c r="XB124" s="853"/>
      <c r="XC124" s="853"/>
      <c r="XD124" s="964"/>
      <c r="XE124" s="845"/>
      <c r="XF124" s="853"/>
      <c r="XG124" s="853"/>
      <c r="XH124" s="964"/>
      <c r="XI124" s="845"/>
      <c r="XJ124" s="853"/>
      <c r="XK124" s="853"/>
      <c r="XL124" s="964"/>
      <c r="XM124" s="845"/>
      <c r="XN124" s="853"/>
      <c r="XO124" s="853"/>
      <c r="XP124" s="964"/>
      <c r="XQ124" s="845"/>
      <c r="XR124" s="853"/>
      <c r="XS124" s="853"/>
      <c r="XT124" s="964"/>
      <c r="XU124" s="845"/>
      <c r="XV124" s="853"/>
      <c r="XW124" s="853"/>
      <c r="XX124" s="964"/>
      <c r="XY124" s="845"/>
      <c r="XZ124" s="853"/>
      <c r="YA124" s="853"/>
      <c r="YB124" s="964"/>
      <c r="YC124" s="845"/>
      <c r="YD124" s="853"/>
      <c r="YE124" s="853"/>
      <c r="YF124" s="964"/>
      <c r="YG124" s="845"/>
      <c r="YH124" s="853"/>
      <c r="YI124" s="853"/>
      <c r="YJ124" s="964"/>
      <c r="YK124" s="845"/>
      <c r="YL124" s="853"/>
      <c r="YM124" s="853"/>
      <c r="YN124" s="964"/>
      <c r="YO124" s="845"/>
      <c r="YP124" s="853"/>
      <c r="YQ124" s="853"/>
      <c r="YR124" s="964"/>
      <c r="YS124" s="845"/>
      <c r="YT124" s="853"/>
      <c r="YU124" s="853"/>
      <c r="YV124" s="964"/>
      <c r="YW124" s="845"/>
      <c r="YX124" s="853"/>
      <c r="YY124" s="853"/>
      <c r="YZ124" s="964"/>
      <c r="ZA124" s="845"/>
      <c r="ZB124" s="853"/>
      <c r="ZC124" s="853"/>
      <c r="ZD124" s="964"/>
      <c r="ZE124" s="845"/>
      <c r="ZF124" s="853"/>
      <c r="ZG124" s="853"/>
      <c r="ZH124" s="964"/>
      <c r="ZI124" s="845"/>
      <c r="ZJ124" s="853"/>
      <c r="ZK124" s="853"/>
      <c r="ZL124" s="964"/>
      <c r="ZM124" s="845"/>
      <c r="ZN124" s="853"/>
      <c r="ZO124" s="853"/>
      <c r="ZP124" s="964"/>
      <c r="ZQ124" s="845"/>
      <c r="ZR124" s="853"/>
      <c r="ZS124" s="853"/>
      <c r="ZT124" s="964"/>
      <c r="ZU124" s="845"/>
      <c r="ZV124" s="853"/>
      <c r="ZW124" s="853"/>
      <c r="ZX124" s="964"/>
      <c r="ZY124" s="845"/>
      <c r="ZZ124" s="853"/>
      <c r="AAA124" s="853"/>
      <c r="AAB124" s="964"/>
      <c r="AAC124" s="845"/>
      <c r="AAD124" s="853"/>
      <c r="AAE124" s="853"/>
      <c r="AAF124" s="964"/>
      <c r="AAG124" s="845"/>
      <c r="AAH124" s="853"/>
      <c r="AAI124" s="853"/>
      <c r="AAJ124" s="964"/>
      <c r="AAK124" s="845"/>
      <c r="AAL124" s="853"/>
      <c r="AAM124" s="853"/>
      <c r="AAN124" s="964"/>
      <c r="AAO124" s="845"/>
      <c r="AAP124" s="853"/>
      <c r="AAQ124" s="853"/>
      <c r="AAR124" s="964"/>
      <c r="AAS124" s="845"/>
      <c r="AAT124" s="853"/>
      <c r="AAU124" s="853"/>
      <c r="AAV124" s="964"/>
      <c r="AAW124" s="845"/>
      <c r="AAX124" s="853"/>
      <c r="AAY124" s="853"/>
      <c r="AAZ124" s="964"/>
      <c r="ABA124" s="845"/>
      <c r="ABB124" s="853"/>
      <c r="ABC124" s="853"/>
      <c r="ABD124" s="964"/>
      <c r="ABE124" s="845"/>
      <c r="ABF124" s="853"/>
      <c r="ABG124" s="853"/>
      <c r="ABH124" s="964"/>
      <c r="ABI124" s="845"/>
      <c r="ABJ124" s="853"/>
      <c r="ABK124" s="853"/>
      <c r="ABL124" s="964"/>
      <c r="ABM124" s="845"/>
      <c r="ABN124" s="853"/>
      <c r="ABO124" s="853"/>
      <c r="ABP124" s="964"/>
      <c r="ABQ124" s="845"/>
      <c r="ABR124" s="853"/>
      <c r="ABS124" s="853"/>
      <c r="ABT124" s="964"/>
      <c r="ABU124" s="845"/>
      <c r="ABV124" s="853"/>
      <c r="ABW124" s="853"/>
      <c r="ABX124" s="964"/>
      <c r="ABY124" s="845"/>
      <c r="ABZ124" s="853"/>
      <c r="ACA124" s="853"/>
      <c r="ACB124" s="964"/>
      <c r="ACC124" s="845"/>
      <c r="ACD124" s="853"/>
      <c r="ACE124" s="853"/>
      <c r="ACF124" s="964"/>
      <c r="ACG124" s="845"/>
      <c r="ACH124" s="853"/>
      <c r="ACI124" s="853"/>
      <c r="ACJ124" s="964"/>
      <c r="ACK124" s="845"/>
      <c r="ACL124" s="853"/>
      <c r="ACM124" s="853"/>
      <c r="ACN124" s="964"/>
      <c r="ACO124" s="845"/>
      <c r="ACP124" s="853"/>
      <c r="ACQ124" s="853"/>
      <c r="ACR124" s="964"/>
      <c r="ACS124" s="845"/>
      <c r="ACT124" s="853"/>
      <c r="ACU124" s="853"/>
      <c r="ACV124" s="964"/>
      <c r="ACW124" s="845"/>
      <c r="ACX124" s="853"/>
      <c r="ACY124" s="853"/>
      <c r="ACZ124" s="964"/>
      <c r="ADA124" s="845"/>
      <c r="ADB124" s="853"/>
      <c r="ADC124" s="853"/>
      <c r="ADD124" s="964"/>
      <c r="ADE124" s="845"/>
      <c r="ADF124" s="853"/>
      <c r="ADG124" s="853"/>
      <c r="ADH124" s="964"/>
      <c r="ADI124" s="845"/>
      <c r="ADJ124" s="853"/>
      <c r="ADK124" s="853"/>
      <c r="ADL124" s="964"/>
      <c r="ADM124" s="845"/>
      <c r="ADN124" s="853"/>
      <c r="ADO124" s="853"/>
      <c r="ADP124" s="964"/>
      <c r="ADQ124" s="845"/>
      <c r="ADR124" s="853"/>
      <c r="ADS124" s="853"/>
      <c r="ADT124" s="964"/>
      <c r="ADU124" s="845"/>
      <c r="ADV124" s="853"/>
      <c r="ADW124" s="853"/>
      <c r="ADX124" s="964"/>
      <c r="ADY124" s="845"/>
      <c r="ADZ124" s="853"/>
      <c r="AEA124" s="853"/>
      <c r="AEB124" s="964"/>
      <c r="AEC124" s="845"/>
      <c r="AED124" s="853"/>
      <c r="AEE124" s="853"/>
      <c r="AEF124" s="964"/>
      <c r="AEG124" s="845"/>
      <c r="AEH124" s="853"/>
      <c r="AEI124" s="853"/>
      <c r="AEJ124" s="964"/>
      <c r="AEK124" s="845"/>
      <c r="AEL124" s="853"/>
      <c r="AEM124" s="853"/>
      <c r="AEN124" s="964"/>
      <c r="AEO124" s="845"/>
      <c r="AEP124" s="853"/>
      <c r="AEQ124" s="853"/>
      <c r="AER124" s="964"/>
      <c r="AES124" s="845"/>
      <c r="AET124" s="853"/>
      <c r="AEU124" s="853"/>
      <c r="AEV124" s="964"/>
      <c r="AEW124" s="845"/>
      <c r="AEX124" s="853"/>
      <c r="AEY124" s="853"/>
      <c r="AEZ124" s="964"/>
      <c r="AFA124" s="845"/>
      <c r="AFB124" s="853"/>
      <c r="AFC124" s="853"/>
      <c r="AFD124" s="964"/>
      <c r="AFE124" s="845"/>
      <c r="AFF124" s="853"/>
      <c r="AFG124" s="853"/>
      <c r="AFH124" s="964"/>
      <c r="AFI124" s="845"/>
      <c r="AFJ124" s="853"/>
      <c r="AFK124" s="853"/>
      <c r="AFL124" s="964"/>
      <c r="AFM124" s="845"/>
      <c r="AFN124" s="853"/>
      <c r="AFO124" s="853"/>
      <c r="AFP124" s="964"/>
      <c r="AFQ124" s="845"/>
      <c r="AFR124" s="853"/>
      <c r="AFS124" s="853"/>
      <c r="AFT124" s="964"/>
      <c r="AFU124" s="845"/>
      <c r="AFV124" s="853"/>
      <c r="AFW124" s="853"/>
      <c r="AFX124" s="964"/>
      <c r="AFY124" s="845"/>
      <c r="AFZ124" s="853"/>
      <c r="AGA124" s="853"/>
      <c r="AGB124" s="964"/>
      <c r="AGC124" s="845"/>
      <c r="AGD124" s="853"/>
      <c r="AGE124" s="853"/>
      <c r="AGF124" s="964"/>
      <c r="AGG124" s="845"/>
      <c r="AGH124" s="853"/>
      <c r="AGI124" s="853"/>
      <c r="AGJ124" s="964"/>
      <c r="AGK124" s="845"/>
      <c r="AGL124" s="853"/>
      <c r="AGM124" s="853"/>
      <c r="AGN124" s="964"/>
      <c r="AGO124" s="845"/>
      <c r="AGP124" s="853"/>
      <c r="AGQ124" s="853"/>
      <c r="AGR124" s="964"/>
      <c r="AGS124" s="845"/>
      <c r="AGT124" s="853"/>
      <c r="AGU124" s="853"/>
      <c r="AGV124" s="964"/>
      <c r="AGW124" s="845"/>
      <c r="AGX124" s="853"/>
      <c r="AGY124" s="853"/>
      <c r="AGZ124" s="964"/>
      <c r="AHA124" s="845"/>
      <c r="AHB124" s="853"/>
      <c r="AHC124" s="853"/>
      <c r="AHD124" s="964"/>
      <c r="AHE124" s="845"/>
      <c r="AHF124" s="853"/>
      <c r="AHG124" s="853"/>
      <c r="AHH124" s="964"/>
      <c r="AHI124" s="845"/>
      <c r="AHJ124" s="853"/>
      <c r="AHK124" s="853"/>
      <c r="AHL124" s="964"/>
      <c r="AHM124" s="845"/>
      <c r="AHN124" s="853"/>
      <c r="AHO124" s="853"/>
      <c r="AHP124" s="964"/>
      <c r="AHQ124" s="845"/>
      <c r="AHR124" s="853"/>
      <c r="AHS124" s="853"/>
      <c r="AHT124" s="964"/>
      <c r="AHU124" s="845"/>
      <c r="AHV124" s="853"/>
      <c r="AHW124" s="853"/>
      <c r="AHX124" s="964"/>
      <c r="AHY124" s="845"/>
      <c r="AHZ124" s="853"/>
      <c r="AIA124" s="853"/>
      <c r="AIB124" s="964"/>
      <c r="AIC124" s="845"/>
      <c r="AID124" s="853"/>
      <c r="AIE124" s="853"/>
      <c r="AIF124" s="964"/>
      <c r="AIG124" s="845"/>
      <c r="AIH124" s="853"/>
      <c r="AII124" s="853"/>
      <c r="AIJ124" s="964"/>
      <c r="AIK124" s="845"/>
      <c r="AIL124" s="853"/>
      <c r="AIM124" s="853"/>
      <c r="AIN124" s="964"/>
      <c r="AIO124" s="845"/>
      <c r="AIP124" s="853"/>
      <c r="AIQ124" s="853"/>
      <c r="AIR124" s="964"/>
      <c r="AIS124" s="845"/>
      <c r="AIT124" s="853"/>
      <c r="AIU124" s="853"/>
      <c r="AIV124" s="964"/>
      <c r="AIW124" s="845"/>
      <c r="AIX124" s="853"/>
      <c r="AIY124" s="853"/>
      <c r="AIZ124" s="964"/>
      <c r="AJA124" s="845"/>
      <c r="AJB124" s="853"/>
      <c r="AJC124" s="853"/>
      <c r="AJD124" s="964"/>
      <c r="AJE124" s="845"/>
      <c r="AJF124" s="853"/>
      <c r="AJG124" s="853"/>
      <c r="AJH124" s="964"/>
      <c r="AJI124" s="845"/>
      <c r="AJJ124" s="853"/>
      <c r="AJK124" s="853"/>
      <c r="AJL124" s="964"/>
      <c r="AJM124" s="845"/>
      <c r="AJN124" s="853"/>
      <c r="AJO124" s="853"/>
      <c r="AJP124" s="964"/>
      <c r="AJQ124" s="845"/>
      <c r="AJR124" s="853"/>
      <c r="AJS124" s="853"/>
      <c r="AJT124" s="964"/>
      <c r="AJU124" s="845"/>
      <c r="AJV124" s="853"/>
      <c r="AJW124" s="853"/>
      <c r="AJX124" s="964"/>
      <c r="AJY124" s="845"/>
      <c r="AJZ124" s="853"/>
      <c r="AKA124" s="853"/>
      <c r="AKB124" s="964"/>
      <c r="AKC124" s="845"/>
      <c r="AKD124" s="853"/>
      <c r="AKE124" s="853"/>
      <c r="AKF124" s="964"/>
      <c r="AKG124" s="845"/>
      <c r="AKH124" s="853"/>
      <c r="AKI124" s="853"/>
      <c r="AKJ124" s="964"/>
      <c r="AKK124" s="845"/>
      <c r="AKL124" s="853"/>
      <c r="AKM124" s="853"/>
      <c r="AKN124" s="964"/>
      <c r="AKO124" s="845"/>
      <c r="AKP124" s="853"/>
      <c r="AKQ124" s="853"/>
      <c r="AKR124" s="964"/>
      <c r="AKS124" s="845"/>
      <c r="AKT124" s="853"/>
      <c r="AKU124" s="853"/>
      <c r="AKV124" s="964"/>
      <c r="AKW124" s="845"/>
      <c r="AKX124" s="853"/>
      <c r="AKY124" s="853"/>
      <c r="AKZ124" s="964"/>
      <c r="ALA124" s="845"/>
      <c r="ALB124" s="853"/>
      <c r="ALC124" s="853"/>
      <c r="ALD124" s="964"/>
      <c r="ALE124" s="845"/>
      <c r="ALF124" s="853"/>
      <c r="ALG124" s="853"/>
      <c r="ALH124" s="964"/>
      <c r="ALI124" s="845"/>
      <c r="ALJ124" s="853"/>
      <c r="ALK124" s="853"/>
      <c r="ALL124" s="964"/>
      <c r="ALM124" s="845"/>
      <c r="ALN124" s="853"/>
      <c r="ALO124" s="853"/>
      <c r="ALP124" s="964"/>
      <c r="ALQ124" s="845"/>
      <c r="ALR124" s="853"/>
      <c r="ALS124" s="853"/>
      <c r="ALT124" s="964"/>
      <c r="ALU124" s="845"/>
      <c r="ALV124" s="853"/>
      <c r="ALW124" s="853"/>
      <c r="ALX124" s="964"/>
      <c r="ALY124" s="845"/>
      <c r="ALZ124" s="853"/>
      <c r="AMA124" s="853"/>
      <c r="AMB124" s="964"/>
      <c r="AMC124" s="845"/>
      <c r="AMD124" s="853"/>
      <c r="AME124" s="853"/>
      <c r="AMF124" s="964"/>
      <c r="AMG124" s="845"/>
      <c r="AMH124" s="853"/>
      <c r="AMI124" s="853"/>
      <c r="AMJ124" s="964"/>
      <c r="AMK124" s="845"/>
      <c r="AML124" s="853"/>
      <c r="AMM124" s="853"/>
      <c r="AMN124" s="964"/>
      <c r="AMO124" s="845"/>
      <c r="AMP124" s="853"/>
      <c r="AMQ124" s="853"/>
      <c r="AMR124" s="964"/>
      <c r="AMS124" s="845"/>
      <c r="AMT124" s="853"/>
      <c r="AMU124" s="853"/>
      <c r="AMV124" s="964"/>
      <c r="AMW124" s="845"/>
      <c r="AMX124" s="853"/>
      <c r="AMY124" s="853"/>
      <c r="AMZ124" s="964"/>
      <c r="ANA124" s="845"/>
      <c r="ANB124" s="853"/>
      <c r="ANC124" s="853"/>
      <c r="AND124" s="964"/>
      <c r="ANE124" s="845"/>
      <c r="ANF124" s="853"/>
      <c r="ANG124" s="853"/>
      <c r="ANH124" s="964"/>
      <c r="ANI124" s="845"/>
      <c r="ANJ124" s="853"/>
      <c r="ANK124" s="853"/>
      <c r="ANL124" s="964"/>
      <c r="ANM124" s="845"/>
      <c r="ANN124" s="853"/>
      <c r="ANO124" s="853"/>
      <c r="ANP124" s="964"/>
      <c r="ANQ124" s="845"/>
      <c r="ANR124" s="853"/>
      <c r="ANS124" s="853"/>
      <c r="ANT124" s="964"/>
      <c r="ANU124" s="845"/>
      <c r="ANV124" s="853"/>
      <c r="ANW124" s="853"/>
      <c r="ANX124" s="964"/>
      <c r="ANY124" s="845"/>
      <c r="ANZ124" s="853"/>
      <c r="AOA124" s="853"/>
      <c r="AOB124" s="964"/>
      <c r="AOC124" s="845"/>
      <c r="AOD124" s="853"/>
      <c r="AOE124" s="853"/>
      <c r="AOF124" s="964"/>
      <c r="AOG124" s="845"/>
      <c r="AOH124" s="853"/>
      <c r="AOI124" s="853"/>
      <c r="AOJ124" s="964"/>
      <c r="AOK124" s="845"/>
      <c r="AOL124" s="853"/>
      <c r="AOM124" s="853"/>
      <c r="AON124" s="964"/>
      <c r="AOO124" s="845"/>
      <c r="AOP124" s="853"/>
      <c r="AOQ124" s="853"/>
      <c r="AOR124" s="964"/>
      <c r="AOS124" s="845"/>
      <c r="AOT124" s="853"/>
      <c r="AOU124" s="853"/>
      <c r="AOV124" s="964"/>
      <c r="AOW124" s="845"/>
      <c r="AOX124" s="853"/>
      <c r="AOY124" s="853"/>
      <c r="AOZ124" s="964"/>
      <c r="APA124" s="845"/>
      <c r="APB124" s="853"/>
      <c r="APC124" s="853"/>
      <c r="APD124" s="964"/>
      <c r="APE124" s="845"/>
      <c r="APF124" s="853"/>
      <c r="APG124" s="853"/>
      <c r="APH124" s="964"/>
      <c r="API124" s="845"/>
      <c r="APJ124" s="853"/>
      <c r="APK124" s="853"/>
      <c r="APL124" s="964"/>
      <c r="APM124" s="845"/>
      <c r="APN124" s="853"/>
      <c r="APO124" s="853"/>
      <c r="APP124" s="964"/>
      <c r="APQ124" s="845"/>
      <c r="APR124" s="853"/>
      <c r="APS124" s="853"/>
      <c r="APT124" s="964"/>
      <c r="APU124" s="845"/>
      <c r="APV124" s="853"/>
      <c r="APW124" s="853"/>
      <c r="APX124" s="964"/>
      <c r="APY124" s="845"/>
      <c r="APZ124" s="853"/>
      <c r="AQA124" s="853"/>
      <c r="AQB124" s="964"/>
      <c r="AQC124" s="845"/>
      <c r="AQD124" s="853"/>
      <c r="AQE124" s="853"/>
      <c r="AQF124" s="964"/>
      <c r="AQG124" s="845"/>
      <c r="AQH124" s="853"/>
      <c r="AQI124" s="853"/>
      <c r="AQJ124" s="964"/>
      <c r="AQK124" s="845"/>
      <c r="AQL124" s="853"/>
      <c r="AQM124" s="853"/>
      <c r="AQN124" s="964"/>
      <c r="AQO124" s="845"/>
      <c r="AQP124" s="853"/>
      <c r="AQQ124" s="853"/>
      <c r="AQR124" s="964"/>
      <c r="AQS124" s="845"/>
      <c r="AQT124" s="853"/>
      <c r="AQU124" s="853"/>
      <c r="AQV124" s="964"/>
      <c r="AQW124" s="845"/>
      <c r="AQX124" s="853"/>
      <c r="AQY124" s="853"/>
      <c r="AQZ124" s="964"/>
      <c r="ARA124" s="845"/>
      <c r="ARB124" s="853"/>
      <c r="ARC124" s="853"/>
      <c r="ARD124" s="964"/>
      <c r="ARE124" s="845"/>
      <c r="ARF124" s="853"/>
      <c r="ARG124" s="853"/>
      <c r="ARH124" s="964"/>
      <c r="ARI124" s="845"/>
      <c r="ARJ124" s="853"/>
      <c r="ARK124" s="853"/>
      <c r="ARL124" s="964"/>
      <c r="ARM124" s="845"/>
      <c r="ARN124" s="853"/>
      <c r="ARO124" s="853"/>
      <c r="ARP124" s="964"/>
      <c r="ARQ124" s="845"/>
      <c r="ARR124" s="853"/>
      <c r="ARS124" s="853"/>
      <c r="ART124" s="964"/>
      <c r="ARU124" s="845"/>
      <c r="ARV124" s="853"/>
      <c r="ARW124" s="853"/>
      <c r="ARX124" s="964"/>
      <c r="ARY124" s="845"/>
      <c r="ARZ124" s="853"/>
      <c r="ASA124" s="853"/>
      <c r="ASB124" s="964"/>
      <c r="ASC124" s="845"/>
      <c r="ASD124" s="853"/>
      <c r="ASE124" s="853"/>
      <c r="ASF124" s="964"/>
      <c r="ASG124" s="845"/>
      <c r="ASH124" s="853"/>
      <c r="ASI124" s="853"/>
      <c r="ASJ124" s="964"/>
      <c r="ASK124" s="845"/>
      <c r="ASL124" s="853"/>
      <c r="ASM124" s="853"/>
      <c r="ASN124" s="964"/>
      <c r="ASO124" s="845"/>
      <c r="ASP124" s="853"/>
      <c r="ASQ124" s="853"/>
      <c r="ASR124" s="964"/>
      <c r="ASS124" s="845"/>
      <c r="AST124" s="853"/>
      <c r="ASU124" s="853"/>
      <c r="ASV124" s="964"/>
      <c r="ASW124" s="845"/>
      <c r="ASX124" s="853"/>
      <c r="ASY124" s="853"/>
      <c r="ASZ124" s="964"/>
      <c r="ATA124" s="845"/>
      <c r="ATB124" s="853"/>
      <c r="ATC124" s="853"/>
      <c r="ATD124" s="964"/>
      <c r="ATE124" s="845"/>
      <c r="ATF124" s="853"/>
      <c r="ATG124" s="853"/>
      <c r="ATH124" s="964"/>
      <c r="ATI124" s="845"/>
      <c r="ATJ124" s="853"/>
      <c r="ATK124" s="853"/>
      <c r="ATL124" s="964"/>
      <c r="ATM124" s="845"/>
      <c r="ATN124" s="853"/>
      <c r="ATO124" s="853"/>
      <c r="ATP124" s="964"/>
      <c r="ATQ124" s="845"/>
      <c r="ATR124" s="853"/>
      <c r="ATS124" s="853"/>
      <c r="ATT124" s="964"/>
      <c r="ATU124" s="845"/>
      <c r="ATV124" s="853"/>
      <c r="ATW124" s="853"/>
      <c r="ATX124" s="964"/>
      <c r="ATY124" s="845"/>
      <c r="ATZ124" s="853"/>
      <c r="AUA124" s="853"/>
      <c r="AUB124" s="964"/>
      <c r="AUC124" s="845"/>
      <c r="AUD124" s="853"/>
      <c r="AUE124" s="853"/>
      <c r="AUF124" s="964"/>
      <c r="AUG124" s="845"/>
      <c r="AUH124" s="853"/>
      <c r="AUI124" s="853"/>
      <c r="AUJ124" s="964"/>
      <c r="AUK124" s="845"/>
      <c r="AUL124" s="853"/>
      <c r="AUM124" s="853"/>
      <c r="AUN124" s="964"/>
      <c r="AUO124" s="845"/>
      <c r="AUP124" s="853"/>
      <c r="AUQ124" s="853"/>
      <c r="AUR124" s="964"/>
      <c r="AUS124" s="845"/>
      <c r="AUT124" s="853"/>
      <c r="AUU124" s="853"/>
      <c r="AUV124" s="964"/>
      <c r="AUW124" s="845"/>
      <c r="AUX124" s="853"/>
      <c r="AUY124" s="853"/>
      <c r="AUZ124" s="964"/>
      <c r="AVA124" s="845"/>
      <c r="AVB124" s="853"/>
      <c r="AVC124" s="853"/>
      <c r="AVD124" s="964"/>
      <c r="AVE124" s="845"/>
      <c r="AVF124" s="853"/>
      <c r="AVG124" s="853"/>
      <c r="AVH124" s="964"/>
      <c r="AVI124" s="845"/>
      <c r="AVJ124" s="853"/>
      <c r="AVK124" s="853"/>
      <c r="AVL124" s="964"/>
      <c r="AVM124" s="845"/>
      <c r="AVN124" s="853"/>
      <c r="AVO124" s="853"/>
      <c r="AVP124" s="964"/>
      <c r="AVQ124" s="845"/>
      <c r="AVR124" s="853"/>
      <c r="AVS124" s="853"/>
      <c r="AVT124" s="964"/>
      <c r="AVU124" s="845"/>
      <c r="AVV124" s="853"/>
      <c r="AVW124" s="853"/>
      <c r="AVX124" s="964"/>
      <c r="AVY124" s="845"/>
      <c r="AVZ124" s="853"/>
      <c r="AWA124" s="853"/>
      <c r="AWB124" s="964"/>
      <c r="AWC124" s="845"/>
      <c r="AWD124" s="853"/>
      <c r="AWE124" s="853"/>
      <c r="AWF124" s="964"/>
      <c r="AWG124" s="845"/>
      <c r="AWH124" s="853"/>
      <c r="AWI124" s="853"/>
      <c r="AWJ124" s="964"/>
      <c r="AWK124" s="845"/>
      <c r="AWL124" s="853"/>
      <c r="AWM124" s="853"/>
      <c r="AWN124" s="964"/>
      <c r="AWO124" s="845"/>
      <c r="AWP124" s="853"/>
      <c r="AWQ124" s="853"/>
      <c r="AWR124" s="964"/>
      <c r="AWS124" s="845"/>
      <c r="AWT124" s="853"/>
      <c r="AWU124" s="853"/>
      <c r="AWV124" s="964"/>
      <c r="AWW124" s="845"/>
      <c r="AWX124" s="853"/>
      <c r="AWY124" s="853"/>
      <c r="AWZ124" s="964"/>
      <c r="AXA124" s="845"/>
      <c r="AXB124" s="853"/>
      <c r="AXC124" s="853"/>
      <c r="AXD124" s="964"/>
      <c r="AXE124" s="845"/>
      <c r="AXF124" s="853"/>
      <c r="AXG124" s="853"/>
      <c r="AXH124" s="964"/>
      <c r="AXI124" s="845"/>
      <c r="AXJ124" s="853"/>
      <c r="AXK124" s="853"/>
      <c r="AXL124" s="964"/>
      <c r="AXM124" s="845"/>
      <c r="AXN124" s="853"/>
      <c r="AXO124" s="853"/>
      <c r="AXP124" s="964"/>
      <c r="AXQ124" s="845"/>
      <c r="AXR124" s="853"/>
      <c r="AXS124" s="853"/>
      <c r="AXT124" s="964"/>
      <c r="AXU124" s="845"/>
      <c r="AXV124" s="853"/>
      <c r="AXW124" s="853"/>
      <c r="AXX124" s="964"/>
      <c r="AXY124" s="845"/>
      <c r="AXZ124" s="853"/>
      <c r="AYA124" s="853"/>
      <c r="AYB124" s="964"/>
      <c r="AYC124" s="845"/>
      <c r="AYD124" s="853"/>
      <c r="AYE124" s="853"/>
      <c r="AYF124" s="964"/>
      <c r="AYG124" s="845"/>
      <c r="AYH124" s="853"/>
      <c r="AYI124" s="853"/>
      <c r="AYJ124" s="964"/>
      <c r="AYK124" s="845"/>
      <c r="AYL124" s="853"/>
      <c r="AYM124" s="853"/>
      <c r="AYN124" s="964"/>
      <c r="AYO124" s="845"/>
      <c r="AYP124" s="853"/>
      <c r="AYQ124" s="853"/>
      <c r="AYR124" s="964"/>
      <c r="AYS124" s="845"/>
      <c r="AYT124" s="853"/>
      <c r="AYU124" s="853"/>
      <c r="AYV124" s="964"/>
      <c r="AYW124" s="845"/>
      <c r="AYX124" s="853"/>
      <c r="AYY124" s="853"/>
      <c r="AYZ124" s="964"/>
      <c r="AZA124" s="845"/>
      <c r="AZB124" s="853"/>
      <c r="AZC124" s="853"/>
      <c r="AZD124" s="964"/>
      <c r="AZE124" s="845"/>
      <c r="AZF124" s="853"/>
      <c r="AZG124" s="853"/>
      <c r="AZH124" s="964"/>
      <c r="AZI124" s="845"/>
      <c r="AZJ124" s="853"/>
      <c r="AZK124" s="853"/>
      <c r="AZL124" s="964"/>
      <c r="AZM124" s="845"/>
      <c r="AZN124" s="853"/>
      <c r="AZO124" s="853"/>
      <c r="AZP124" s="964"/>
      <c r="AZQ124" s="845"/>
      <c r="AZR124" s="853"/>
      <c r="AZS124" s="853"/>
      <c r="AZT124" s="964"/>
      <c r="AZU124" s="845"/>
      <c r="AZV124" s="853"/>
      <c r="AZW124" s="853"/>
      <c r="AZX124" s="964"/>
      <c r="AZY124" s="845"/>
      <c r="AZZ124" s="853"/>
      <c r="BAA124" s="853"/>
      <c r="BAB124" s="964"/>
      <c r="BAC124" s="845"/>
      <c r="BAD124" s="853"/>
      <c r="BAE124" s="853"/>
      <c r="BAF124" s="964"/>
      <c r="BAG124" s="845"/>
      <c r="BAH124" s="853"/>
      <c r="BAI124" s="853"/>
      <c r="BAJ124" s="964"/>
      <c r="BAK124" s="845"/>
      <c r="BAL124" s="853"/>
      <c r="BAM124" s="853"/>
      <c r="BAN124" s="964"/>
      <c r="BAO124" s="845"/>
      <c r="BAP124" s="853"/>
      <c r="BAQ124" s="853"/>
      <c r="BAR124" s="964"/>
      <c r="BAS124" s="845"/>
      <c r="BAT124" s="853"/>
      <c r="BAU124" s="853"/>
      <c r="BAV124" s="964"/>
      <c r="BAW124" s="845"/>
      <c r="BAX124" s="853"/>
      <c r="BAY124" s="853"/>
      <c r="BAZ124" s="964"/>
      <c r="BBA124" s="845"/>
      <c r="BBB124" s="853"/>
      <c r="BBC124" s="853"/>
      <c r="BBD124" s="964"/>
      <c r="BBE124" s="845"/>
      <c r="BBF124" s="853"/>
      <c r="BBG124" s="853"/>
      <c r="BBH124" s="964"/>
      <c r="BBI124" s="845"/>
      <c r="BBJ124" s="853"/>
      <c r="BBK124" s="853"/>
      <c r="BBL124" s="964"/>
      <c r="BBM124" s="845"/>
      <c r="BBN124" s="853"/>
      <c r="BBO124" s="853"/>
      <c r="BBP124" s="964"/>
      <c r="BBQ124" s="845"/>
      <c r="BBR124" s="853"/>
      <c r="BBS124" s="853"/>
      <c r="BBT124" s="964"/>
      <c r="BBU124" s="845"/>
      <c r="BBV124" s="853"/>
      <c r="BBW124" s="853"/>
      <c r="BBX124" s="964"/>
      <c r="BBY124" s="845"/>
      <c r="BBZ124" s="853"/>
      <c r="BCA124" s="853"/>
      <c r="BCB124" s="964"/>
      <c r="BCC124" s="845"/>
      <c r="BCD124" s="853"/>
      <c r="BCE124" s="853"/>
      <c r="BCF124" s="964"/>
      <c r="BCG124" s="845"/>
      <c r="BCH124" s="853"/>
      <c r="BCI124" s="853"/>
      <c r="BCJ124" s="964"/>
      <c r="BCK124" s="845"/>
      <c r="BCL124" s="853"/>
      <c r="BCM124" s="853"/>
      <c r="BCN124" s="964"/>
      <c r="BCO124" s="845"/>
      <c r="BCP124" s="853"/>
      <c r="BCQ124" s="853"/>
      <c r="BCR124" s="964"/>
      <c r="BCS124" s="845"/>
      <c r="BCT124" s="853"/>
      <c r="BCU124" s="853"/>
      <c r="BCV124" s="964"/>
      <c r="BCW124" s="845"/>
      <c r="BCX124" s="853"/>
      <c r="BCY124" s="853"/>
      <c r="BCZ124" s="964"/>
      <c r="BDA124" s="845"/>
      <c r="BDB124" s="853"/>
      <c r="BDC124" s="853"/>
      <c r="BDD124" s="964"/>
      <c r="BDE124" s="845"/>
      <c r="BDF124" s="853"/>
      <c r="BDG124" s="853"/>
      <c r="BDH124" s="964"/>
      <c r="BDI124" s="845"/>
      <c r="BDJ124" s="853"/>
      <c r="BDK124" s="853"/>
      <c r="BDL124" s="964"/>
      <c r="BDM124" s="845"/>
      <c r="BDN124" s="853"/>
      <c r="BDO124" s="853"/>
      <c r="BDP124" s="964"/>
      <c r="BDQ124" s="845"/>
      <c r="BDR124" s="853"/>
      <c r="BDS124" s="853"/>
      <c r="BDT124" s="964"/>
      <c r="BDU124" s="845"/>
      <c r="BDV124" s="853"/>
      <c r="BDW124" s="853"/>
      <c r="BDX124" s="964"/>
      <c r="BDY124" s="845"/>
      <c r="BDZ124" s="853"/>
      <c r="BEA124" s="853"/>
      <c r="BEB124" s="964"/>
      <c r="BEC124" s="845"/>
      <c r="BED124" s="853"/>
      <c r="BEE124" s="853"/>
      <c r="BEF124" s="964"/>
      <c r="BEG124" s="845"/>
      <c r="BEH124" s="853"/>
      <c r="BEI124" s="853"/>
      <c r="BEJ124" s="964"/>
      <c r="BEK124" s="845"/>
      <c r="BEL124" s="853"/>
      <c r="BEM124" s="853"/>
      <c r="BEN124" s="964"/>
      <c r="BEO124" s="845"/>
      <c r="BEP124" s="853"/>
      <c r="BEQ124" s="853"/>
      <c r="BER124" s="964"/>
      <c r="BES124" s="845"/>
      <c r="BET124" s="853"/>
      <c r="BEU124" s="853"/>
      <c r="BEV124" s="964"/>
      <c r="BEW124" s="845"/>
      <c r="BEX124" s="853"/>
      <c r="BEY124" s="853"/>
      <c r="BEZ124" s="964"/>
      <c r="BFA124" s="845"/>
      <c r="BFB124" s="853"/>
      <c r="BFC124" s="853"/>
      <c r="BFD124" s="964"/>
      <c r="BFE124" s="845"/>
      <c r="BFF124" s="853"/>
      <c r="BFG124" s="853"/>
      <c r="BFH124" s="964"/>
      <c r="BFI124" s="845"/>
      <c r="BFJ124" s="853"/>
      <c r="BFK124" s="853"/>
      <c r="BFL124" s="964"/>
      <c r="BFM124" s="845"/>
      <c r="BFN124" s="853"/>
      <c r="BFO124" s="853"/>
      <c r="BFP124" s="964"/>
      <c r="BFQ124" s="845"/>
      <c r="BFR124" s="853"/>
      <c r="BFS124" s="853"/>
      <c r="BFT124" s="964"/>
      <c r="BFU124" s="845"/>
      <c r="BFV124" s="853"/>
      <c r="BFW124" s="853"/>
      <c r="BFX124" s="964"/>
      <c r="BFY124" s="845"/>
      <c r="BFZ124" s="853"/>
      <c r="BGA124" s="853"/>
      <c r="BGB124" s="964"/>
      <c r="BGC124" s="845"/>
      <c r="BGD124" s="853"/>
      <c r="BGE124" s="853"/>
      <c r="BGF124" s="964"/>
      <c r="BGG124" s="845"/>
      <c r="BGH124" s="853"/>
      <c r="BGI124" s="853"/>
      <c r="BGJ124" s="964"/>
      <c r="BGK124" s="845"/>
      <c r="BGL124" s="853"/>
      <c r="BGM124" s="853"/>
      <c r="BGN124" s="964"/>
      <c r="BGO124" s="845"/>
      <c r="BGP124" s="853"/>
      <c r="BGQ124" s="853"/>
      <c r="BGR124" s="964"/>
      <c r="BGS124" s="845"/>
      <c r="BGT124" s="853"/>
      <c r="BGU124" s="853"/>
      <c r="BGV124" s="964"/>
      <c r="BGW124" s="845"/>
      <c r="BGX124" s="853"/>
      <c r="BGY124" s="853"/>
      <c r="BGZ124" s="964"/>
      <c r="BHA124" s="845"/>
      <c r="BHB124" s="853"/>
      <c r="BHC124" s="853"/>
      <c r="BHD124" s="964"/>
      <c r="BHE124" s="845"/>
      <c r="BHF124" s="853"/>
      <c r="BHG124" s="853"/>
      <c r="BHH124" s="964"/>
      <c r="BHI124" s="845"/>
      <c r="BHJ124" s="853"/>
      <c r="BHK124" s="853"/>
      <c r="BHL124" s="964"/>
      <c r="BHM124" s="845"/>
      <c r="BHN124" s="853"/>
      <c r="BHO124" s="853"/>
      <c r="BHP124" s="964"/>
      <c r="BHQ124" s="845"/>
      <c r="BHR124" s="853"/>
      <c r="BHS124" s="853"/>
      <c r="BHT124" s="964"/>
      <c r="BHU124" s="845"/>
      <c r="BHV124" s="853"/>
      <c r="BHW124" s="853"/>
      <c r="BHX124" s="964"/>
      <c r="BHY124" s="845"/>
      <c r="BHZ124" s="853"/>
      <c r="BIA124" s="853"/>
      <c r="BIB124" s="964"/>
      <c r="BIC124" s="845"/>
      <c r="BID124" s="853"/>
      <c r="BIE124" s="853"/>
      <c r="BIF124" s="964"/>
      <c r="BIG124" s="845"/>
      <c r="BIH124" s="853"/>
      <c r="BII124" s="853"/>
      <c r="BIJ124" s="964"/>
      <c r="BIK124" s="845"/>
      <c r="BIL124" s="853"/>
      <c r="BIM124" s="853"/>
      <c r="BIN124" s="964"/>
      <c r="BIO124" s="845"/>
      <c r="BIP124" s="853"/>
      <c r="BIQ124" s="853"/>
      <c r="BIR124" s="964"/>
      <c r="BIS124" s="845"/>
      <c r="BIT124" s="853"/>
      <c r="BIU124" s="853"/>
      <c r="BIV124" s="964"/>
      <c r="BIW124" s="845"/>
      <c r="BIX124" s="853"/>
      <c r="BIY124" s="853"/>
      <c r="BIZ124" s="964"/>
      <c r="BJA124" s="845"/>
      <c r="BJB124" s="853"/>
      <c r="BJC124" s="853"/>
      <c r="BJD124" s="964"/>
      <c r="BJE124" s="845"/>
      <c r="BJF124" s="853"/>
      <c r="BJG124" s="853"/>
      <c r="BJH124" s="964"/>
      <c r="BJI124" s="845"/>
      <c r="BJJ124" s="853"/>
      <c r="BJK124" s="853"/>
      <c r="BJL124" s="964"/>
      <c r="BJM124" s="845"/>
      <c r="BJN124" s="853"/>
      <c r="BJO124" s="853"/>
      <c r="BJP124" s="964"/>
      <c r="BJQ124" s="845"/>
      <c r="BJR124" s="853"/>
      <c r="BJS124" s="853"/>
      <c r="BJT124" s="964"/>
      <c r="BJU124" s="845"/>
      <c r="BJV124" s="853"/>
      <c r="BJW124" s="853"/>
      <c r="BJX124" s="964"/>
      <c r="BJY124" s="845"/>
      <c r="BJZ124" s="853"/>
      <c r="BKA124" s="853"/>
      <c r="BKB124" s="964"/>
      <c r="BKC124" s="845"/>
      <c r="BKD124" s="853"/>
      <c r="BKE124" s="853"/>
      <c r="BKF124" s="964"/>
      <c r="BKG124" s="845"/>
      <c r="BKH124" s="853"/>
      <c r="BKI124" s="853"/>
      <c r="BKJ124" s="964"/>
      <c r="BKK124" s="845"/>
      <c r="BKL124" s="853"/>
      <c r="BKM124" s="853"/>
      <c r="BKN124" s="964"/>
      <c r="BKO124" s="845"/>
      <c r="BKP124" s="853"/>
      <c r="BKQ124" s="853"/>
      <c r="BKR124" s="964"/>
      <c r="BKS124" s="845"/>
      <c r="BKT124" s="853"/>
      <c r="BKU124" s="853"/>
      <c r="BKV124" s="964"/>
      <c r="BKW124" s="845"/>
      <c r="BKX124" s="853"/>
      <c r="BKY124" s="853"/>
      <c r="BKZ124" s="964"/>
      <c r="BLA124" s="845"/>
      <c r="BLB124" s="853"/>
      <c r="BLC124" s="853"/>
      <c r="BLD124" s="964"/>
      <c r="BLE124" s="845"/>
      <c r="BLF124" s="853"/>
      <c r="BLG124" s="853"/>
      <c r="BLH124" s="964"/>
      <c r="BLI124" s="845"/>
      <c r="BLJ124" s="853"/>
      <c r="BLK124" s="853"/>
      <c r="BLL124" s="964"/>
      <c r="BLM124" s="845"/>
      <c r="BLN124" s="853"/>
      <c r="BLO124" s="853"/>
      <c r="BLP124" s="964"/>
      <c r="BLQ124" s="845"/>
      <c r="BLR124" s="853"/>
      <c r="BLS124" s="853"/>
      <c r="BLT124" s="964"/>
      <c r="BLU124" s="845"/>
      <c r="BLV124" s="853"/>
      <c r="BLW124" s="853"/>
      <c r="BLX124" s="964"/>
      <c r="BLY124" s="845"/>
      <c r="BLZ124" s="853"/>
      <c r="BMA124" s="853"/>
      <c r="BMB124" s="964"/>
      <c r="BMC124" s="845"/>
      <c r="BMD124" s="853"/>
      <c r="BME124" s="853"/>
      <c r="BMF124" s="964"/>
      <c r="BMG124" s="845"/>
      <c r="BMH124" s="853"/>
      <c r="BMI124" s="853"/>
      <c r="BMJ124" s="964"/>
      <c r="BMK124" s="845"/>
      <c r="BML124" s="853"/>
      <c r="BMM124" s="853"/>
      <c r="BMN124" s="964"/>
      <c r="BMO124" s="845"/>
      <c r="BMP124" s="853"/>
      <c r="BMQ124" s="853"/>
      <c r="BMR124" s="964"/>
      <c r="BMS124" s="845"/>
      <c r="BMT124" s="853"/>
      <c r="BMU124" s="853"/>
      <c r="BMV124" s="964"/>
      <c r="BMW124" s="845"/>
      <c r="BMX124" s="853"/>
      <c r="BMY124" s="853"/>
      <c r="BMZ124" s="964"/>
      <c r="BNA124" s="845"/>
      <c r="BNB124" s="853"/>
      <c r="BNC124" s="853"/>
      <c r="BND124" s="964"/>
      <c r="BNE124" s="845"/>
      <c r="BNF124" s="853"/>
      <c r="BNG124" s="853"/>
      <c r="BNH124" s="964"/>
      <c r="BNI124" s="845"/>
      <c r="BNJ124" s="853"/>
      <c r="BNK124" s="853"/>
      <c r="BNL124" s="964"/>
      <c r="BNM124" s="845"/>
      <c r="BNN124" s="853"/>
      <c r="BNO124" s="853"/>
      <c r="BNP124" s="964"/>
      <c r="BNQ124" s="845"/>
      <c r="BNR124" s="853"/>
      <c r="BNS124" s="853"/>
      <c r="BNT124" s="964"/>
      <c r="BNU124" s="845"/>
      <c r="BNV124" s="853"/>
      <c r="BNW124" s="853"/>
      <c r="BNX124" s="964"/>
      <c r="BNY124" s="845"/>
      <c r="BNZ124" s="853"/>
      <c r="BOA124" s="853"/>
      <c r="BOB124" s="964"/>
      <c r="BOC124" s="845"/>
      <c r="BOD124" s="853"/>
      <c r="BOE124" s="853"/>
      <c r="BOF124" s="964"/>
      <c r="BOG124" s="845"/>
      <c r="BOH124" s="853"/>
      <c r="BOI124" s="853"/>
      <c r="BOJ124" s="964"/>
      <c r="BOK124" s="845"/>
      <c r="BOL124" s="853"/>
      <c r="BOM124" s="853"/>
      <c r="BON124" s="964"/>
      <c r="BOO124" s="845"/>
      <c r="BOP124" s="853"/>
      <c r="BOQ124" s="853"/>
      <c r="BOR124" s="964"/>
      <c r="BOS124" s="845"/>
      <c r="BOT124" s="853"/>
      <c r="BOU124" s="853"/>
      <c r="BOV124" s="964"/>
      <c r="BOW124" s="845"/>
      <c r="BOX124" s="853"/>
      <c r="BOY124" s="853"/>
      <c r="BOZ124" s="964"/>
      <c r="BPA124" s="845"/>
      <c r="BPB124" s="853"/>
      <c r="BPC124" s="853"/>
      <c r="BPD124" s="964"/>
      <c r="BPE124" s="845"/>
      <c r="BPF124" s="853"/>
      <c r="BPG124" s="853"/>
      <c r="BPH124" s="964"/>
      <c r="BPI124" s="845"/>
      <c r="BPJ124" s="853"/>
      <c r="BPK124" s="853"/>
      <c r="BPL124" s="964"/>
      <c r="BPM124" s="845"/>
      <c r="BPN124" s="853"/>
      <c r="BPO124" s="853"/>
      <c r="BPP124" s="964"/>
      <c r="BPQ124" s="845"/>
      <c r="BPR124" s="853"/>
      <c r="BPS124" s="853"/>
      <c r="BPT124" s="964"/>
      <c r="BPU124" s="845"/>
      <c r="BPV124" s="853"/>
      <c r="BPW124" s="853"/>
      <c r="BPX124" s="964"/>
      <c r="BPY124" s="845"/>
      <c r="BPZ124" s="853"/>
      <c r="BQA124" s="853"/>
      <c r="BQB124" s="964"/>
      <c r="BQC124" s="845"/>
      <c r="BQD124" s="853"/>
      <c r="BQE124" s="853"/>
      <c r="BQF124" s="964"/>
      <c r="BQG124" s="845"/>
      <c r="BQH124" s="853"/>
      <c r="BQI124" s="853"/>
      <c r="BQJ124" s="964"/>
      <c r="BQK124" s="845"/>
      <c r="BQL124" s="853"/>
      <c r="BQM124" s="853"/>
      <c r="BQN124" s="964"/>
      <c r="BQO124" s="845"/>
      <c r="BQP124" s="853"/>
      <c r="BQQ124" s="853"/>
      <c r="BQR124" s="964"/>
      <c r="BQS124" s="845"/>
      <c r="BQT124" s="853"/>
      <c r="BQU124" s="853"/>
      <c r="BQV124" s="964"/>
      <c r="BQW124" s="845"/>
      <c r="BQX124" s="853"/>
      <c r="BQY124" s="853"/>
      <c r="BQZ124" s="964"/>
      <c r="BRA124" s="845"/>
      <c r="BRB124" s="853"/>
      <c r="BRC124" s="853"/>
      <c r="BRD124" s="964"/>
      <c r="BRE124" s="845"/>
      <c r="BRF124" s="853"/>
      <c r="BRG124" s="853"/>
      <c r="BRH124" s="964"/>
      <c r="BRI124" s="845"/>
      <c r="BRJ124" s="853"/>
      <c r="BRK124" s="853"/>
      <c r="BRL124" s="964"/>
      <c r="BRM124" s="845"/>
      <c r="BRN124" s="853"/>
      <c r="BRO124" s="853"/>
      <c r="BRP124" s="964"/>
      <c r="BRQ124" s="845"/>
      <c r="BRR124" s="853"/>
      <c r="BRS124" s="853"/>
      <c r="BRT124" s="964"/>
      <c r="BRU124" s="845"/>
      <c r="BRV124" s="853"/>
      <c r="BRW124" s="853"/>
      <c r="BRX124" s="964"/>
      <c r="BRY124" s="845"/>
      <c r="BRZ124" s="853"/>
      <c r="BSA124" s="853"/>
      <c r="BSB124" s="964"/>
      <c r="BSC124" s="845"/>
      <c r="BSD124" s="853"/>
      <c r="BSE124" s="853"/>
      <c r="BSF124" s="964"/>
      <c r="BSG124" s="845"/>
      <c r="BSH124" s="853"/>
      <c r="BSI124" s="853"/>
      <c r="BSJ124" s="964"/>
      <c r="BSK124" s="845"/>
      <c r="BSL124" s="853"/>
      <c r="BSM124" s="853"/>
      <c r="BSN124" s="964"/>
      <c r="BSO124" s="845"/>
      <c r="BSP124" s="853"/>
      <c r="BSQ124" s="853"/>
      <c r="BSR124" s="964"/>
      <c r="BSS124" s="845"/>
      <c r="BST124" s="853"/>
      <c r="BSU124" s="853"/>
      <c r="BSV124" s="964"/>
      <c r="BSW124" s="845"/>
      <c r="BSX124" s="853"/>
      <c r="BSY124" s="853"/>
      <c r="BSZ124" s="964"/>
      <c r="BTA124" s="845"/>
      <c r="BTB124" s="853"/>
      <c r="BTC124" s="853"/>
      <c r="BTD124" s="964"/>
      <c r="BTE124" s="845"/>
      <c r="BTF124" s="853"/>
      <c r="BTG124" s="853"/>
      <c r="BTH124" s="964"/>
      <c r="BTI124" s="845"/>
      <c r="BTJ124" s="853"/>
      <c r="BTK124" s="853"/>
      <c r="BTL124" s="964"/>
      <c r="BTM124" s="845"/>
      <c r="BTN124" s="853"/>
      <c r="BTO124" s="853"/>
      <c r="BTP124" s="964"/>
      <c r="BTQ124" s="845"/>
      <c r="BTR124" s="853"/>
      <c r="BTS124" s="853"/>
      <c r="BTT124" s="964"/>
      <c r="BTU124" s="845"/>
      <c r="BTV124" s="853"/>
      <c r="BTW124" s="853"/>
      <c r="BTX124" s="964"/>
      <c r="BTY124" s="845"/>
      <c r="BTZ124" s="853"/>
      <c r="BUA124" s="853"/>
      <c r="BUB124" s="964"/>
      <c r="BUC124" s="845"/>
      <c r="BUD124" s="853"/>
      <c r="BUE124" s="853"/>
      <c r="BUF124" s="964"/>
      <c r="BUG124" s="845"/>
      <c r="BUH124" s="853"/>
      <c r="BUI124" s="853"/>
      <c r="BUJ124" s="964"/>
      <c r="BUK124" s="845"/>
      <c r="BUL124" s="853"/>
      <c r="BUM124" s="853"/>
      <c r="BUN124" s="964"/>
      <c r="BUO124" s="845"/>
      <c r="BUP124" s="853"/>
      <c r="BUQ124" s="853"/>
      <c r="BUR124" s="964"/>
      <c r="BUS124" s="845"/>
      <c r="BUT124" s="853"/>
      <c r="BUU124" s="853"/>
      <c r="BUV124" s="964"/>
      <c r="BUW124" s="845"/>
      <c r="BUX124" s="853"/>
      <c r="BUY124" s="853"/>
      <c r="BUZ124" s="964"/>
      <c r="BVA124" s="845"/>
      <c r="BVB124" s="853"/>
      <c r="BVC124" s="853"/>
      <c r="BVD124" s="964"/>
      <c r="BVE124" s="845"/>
      <c r="BVF124" s="853"/>
      <c r="BVG124" s="853"/>
      <c r="BVH124" s="964"/>
      <c r="BVI124" s="845"/>
      <c r="BVJ124" s="853"/>
      <c r="BVK124" s="853"/>
      <c r="BVL124" s="964"/>
      <c r="BVM124" s="845"/>
      <c r="BVN124" s="853"/>
      <c r="BVO124" s="853"/>
      <c r="BVP124" s="964"/>
      <c r="BVQ124" s="845"/>
      <c r="BVR124" s="853"/>
      <c r="BVS124" s="853"/>
      <c r="BVT124" s="964"/>
      <c r="BVU124" s="845"/>
      <c r="BVV124" s="853"/>
      <c r="BVW124" s="853"/>
      <c r="BVX124" s="964"/>
      <c r="BVY124" s="845"/>
      <c r="BVZ124" s="853"/>
      <c r="BWA124" s="853"/>
      <c r="BWB124" s="964"/>
      <c r="BWC124" s="845"/>
      <c r="BWD124" s="853"/>
      <c r="BWE124" s="853"/>
      <c r="BWF124" s="964"/>
      <c r="BWG124" s="845"/>
      <c r="BWH124" s="853"/>
      <c r="BWI124" s="853"/>
      <c r="BWJ124" s="964"/>
      <c r="BWK124" s="845"/>
      <c r="BWL124" s="853"/>
      <c r="BWM124" s="853"/>
      <c r="BWN124" s="964"/>
      <c r="BWO124" s="845"/>
      <c r="BWP124" s="853"/>
      <c r="BWQ124" s="853"/>
      <c r="BWR124" s="964"/>
      <c r="BWS124" s="845"/>
      <c r="BWT124" s="853"/>
      <c r="BWU124" s="853"/>
      <c r="BWV124" s="964"/>
      <c r="BWW124" s="845"/>
      <c r="BWX124" s="853"/>
      <c r="BWY124" s="853"/>
      <c r="BWZ124" s="964"/>
      <c r="BXA124" s="845"/>
      <c r="BXB124" s="853"/>
      <c r="BXC124" s="853"/>
      <c r="BXD124" s="964"/>
      <c r="BXE124" s="845"/>
      <c r="BXF124" s="853"/>
      <c r="BXG124" s="853"/>
      <c r="BXH124" s="964"/>
      <c r="BXI124" s="845"/>
      <c r="BXJ124" s="853"/>
      <c r="BXK124" s="853"/>
      <c r="BXL124" s="964"/>
      <c r="BXM124" s="845"/>
      <c r="BXN124" s="853"/>
      <c r="BXO124" s="853"/>
      <c r="BXP124" s="964"/>
      <c r="BXQ124" s="845"/>
      <c r="BXR124" s="853"/>
      <c r="BXS124" s="853"/>
      <c r="BXT124" s="964"/>
      <c r="BXU124" s="845"/>
      <c r="BXV124" s="853"/>
      <c r="BXW124" s="853"/>
      <c r="BXX124" s="964"/>
      <c r="BXY124" s="845"/>
      <c r="BXZ124" s="853"/>
      <c r="BYA124" s="853"/>
      <c r="BYB124" s="964"/>
      <c r="BYC124" s="845"/>
      <c r="BYD124" s="853"/>
      <c r="BYE124" s="853"/>
      <c r="BYF124" s="964"/>
      <c r="BYG124" s="845"/>
      <c r="BYH124" s="853"/>
      <c r="BYI124" s="853"/>
      <c r="BYJ124" s="964"/>
      <c r="BYK124" s="845"/>
      <c r="BYL124" s="853"/>
      <c r="BYM124" s="853"/>
      <c r="BYN124" s="964"/>
      <c r="BYO124" s="845"/>
      <c r="BYP124" s="853"/>
      <c r="BYQ124" s="853"/>
      <c r="BYR124" s="964"/>
      <c r="BYS124" s="845"/>
      <c r="BYT124" s="853"/>
      <c r="BYU124" s="853"/>
      <c r="BYV124" s="964"/>
      <c r="BYW124" s="845"/>
      <c r="BYX124" s="853"/>
      <c r="BYY124" s="853"/>
      <c r="BYZ124" s="964"/>
      <c r="BZA124" s="845"/>
      <c r="BZB124" s="853"/>
      <c r="BZC124" s="853"/>
      <c r="BZD124" s="964"/>
      <c r="BZE124" s="845"/>
      <c r="BZF124" s="853"/>
      <c r="BZG124" s="853"/>
      <c r="BZH124" s="964"/>
      <c r="BZI124" s="845"/>
      <c r="BZJ124" s="853"/>
      <c r="BZK124" s="853"/>
      <c r="BZL124" s="964"/>
      <c r="BZM124" s="845"/>
      <c r="BZN124" s="853"/>
      <c r="BZO124" s="853"/>
      <c r="BZP124" s="964"/>
      <c r="BZQ124" s="845"/>
      <c r="BZR124" s="853"/>
      <c r="BZS124" s="853"/>
      <c r="BZT124" s="964"/>
      <c r="BZU124" s="845"/>
      <c r="BZV124" s="853"/>
      <c r="BZW124" s="853"/>
      <c r="BZX124" s="964"/>
      <c r="BZY124" s="845"/>
      <c r="BZZ124" s="853"/>
      <c r="CAA124" s="853"/>
      <c r="CAB124" s="964"/>
      <c r="CAC124" s="845"/>
      <c r="CAD124" s="853"/>
      <c r="CAE124" s="853"/>
      <c r="CAF124" s="964"/>
      <c r="CAG124" s="845"/>
      <c r="CAH124" s="853"/>
      <c r="CAI124" s="853"/>
      <c r="CAJ124" s="964"/>
      <c r="CAK124" s="845"/>
      <c r="CAL124" s="853"/>
      <c r="CAM124" s="853"/>
      <c r="CAN124" s="964"/>
      <c r="CAO124" s="845"/>
      <c r="CAP124" s="853"/>
      <c r="CAQ124" s="853"/>
      <c r="CAR124" s="964"/>
      <c r="CAS124" s="845"/>
      <c r="CAT124" s="853"/>
      <c r="CAU124" s="853"/>
      <c r="CAV124" s="964"/>
      <c r="CAW124" s="845"/>
      <c r="CAX124" s="853"/>
      <c r="CAY124" s="853"/>
      <c r="CAZ124" s="964"/>
      <c r="CBA124" s="845"/>
      <c r="CBB124" s="853"/>
      <c r="CBC124" s="853"/>
      <c r="CBD124" s="964"/>
      <c r="CBE124" s="845"/>
      <c r="CBF124" s="853"/>
      <c r="CBG124" s="853"/>
      <c r="CBH124" s="964"/>
      <c r="CBI124" s="845"/>
      <c r="CBJ124" s="853"/>
      <c r="CBK124" s="853"/>
      <c r="CBL124" s="964"/>
      <c r="CBM124" s="845"/>
      <c r="CBN124" s="853"/>
      <c r="CBO124" s="853"/>
      <c r="CBP124" s="964"/>
      <c r="CBQ124" s="845"/>
      <c r="CBR124" s="853"/>
      <c r="CBS124" s="853"/>
      <c r="CBT124" s="964"/>
      <c r="CBU124" s="845"/>
      <c r="CBV124" s="853"/>
      <c r="CBW124" s="853"/>
      <c r="CBX124" s="964"/>
      <c r="CBY124" s="845"/>
      <c r="CBZ124" s="853"/>
      <c r="CCA124" s="853"/>
      <c r="CCB124" s="964"/>
      <c r="CCC124" s="845"/>
      <c r="CCD124" s="853"/>
      <c r="CCE124" s="853"/>
      <c r="CCF124" s="964"/>
      <c r="CCG124" s="845"/>
      <c r="CCH124" s="853"/>
      <c r="CCI124" s="853"/>
      <c r="CCJ124" s="964"/>
      <c r="CCK124" s="845"/>
      <c r="CCL124" s="853"/>
      <c r="CCM124" s="853"/>
      <c r="CCN124" s="964"/>
      <c r="CCO124" s="845"/>
      <c r="CCP124" s="853"/>
      <c r="CCQ124" s="853"/>
      <c r="CCR124" s="964"/>
      <c r="CCS124" s="845"/>
      <c r="CCT124" s="853"/>
      <c r="CCU124" s="853"/>
      <c r="CCV124" s="964"/>
      <c r="CCW124" s="845"/>
      <c r="CCX124" s="853"/>
      <c r="CCY124" s="853"/>
      <c r="CCZ124" s="964"/>
      <c r="CDA124" s="845"/>
      <c r="CDB124" s="853"/>
      <c r="CDC124" s="853"/>
      <c r="CDD124" s="964"/>
      <c r="CDE124" s="845"/>
      <c r="CDF124" s="853"/>
      <c r="CDG124" s="853"/>
      <c r="CDH124" s="964"/>
      <c r="CDI124" s="845"/>
      <c r="CDJ124" s="853"/>
      <c r="CDK124" s="853"/>
      <c r="CDL124" s="964"/>
      <c r="CDM124" s="845"/>
      <c r="CDN124" s="853"/>
      <c r="CDO124" s="853"/>
      <c r="CDP124" s="964"/>
      <c r="CDQ124" s="845"/>
      <c r="CDR124" s="853"/>
      <c r="CDS124" s="853"/>
      <c r="CDT124" s="964"/>
      <c r="CDU124" s="845"/>
      <c r="CDV124" s="853"/>
      <c r="CDW124" s="853"/>
      <c r="CDX124" s="964"/>
      <c r="CDY124" s="845"/>
      <c r="CDZ124" s="853"/>
      <c r="CEA124" s="853"/>
      <c r="CEB124" s="964"/>
      <c r="CEC124" s="845"/>
      <c r="CED124" s="853"/>
      <c r="CEE124" s="853"/>
      <c r="CEF124" s="964"/>
      <c r="CEG124" s="845"/>
      <c r="CEH124" s="853"/>
      <c r="CEI124" s="853"/>
      <c r="CEJ124" s="964"/>
      <c r="CEK124" s="845"/>
      <c r="CEL124" s="853"/>
      <c r="CEM124" s="853"/>
      <c r="CEN124" s="964"/>
      <c r="CEO124" s="845"/>
      <c r="CEP124" s="853"/>
      <c r="CEQ124" s="853"/>
      <c r="CER124" s="964"/>
      <c r="CES124" s="845"/>
      <c r="CET124" s="853"/>
      <c r="CEU124" s="853"/>
      <c r="CEV124" s="964"/>
      <c r="CEW124" s="845"/>
      <c r="CEX124" s="853"/>
      <c r="CEY124" s="853"/>
      <c r="CEZ124" s="964"/>
      <c r="CFA124" s="845"/>
      <c r="CFB124" s="853"/>
      <c r="CFC124" s="853"/>
      <c r="CFD124" s="964"/>
      <c r="CFE124" s="845"/>
      <c r="CFF124" s="853"/>
      <c r="CFG124" s="853"/>
      <c r="CFH124" s="964"/>
      <c r="CFI124" s="845"/>
      <c r="CFJ124" s="853"/>
      <c r="CFK124" s="853"/>
      <c r="CFL124" s="964"/>
      <c r="CFM124" s="845"/>
      <c r="CFN124" s="853"/>
      <c r="CFO124" s="853"/>
      <c r="CFP124" s="964"/>
      <c r="CFQ124" s="845"/>
      <c r="CFR124" s="853"/>
      <c r="CFS124" s="853"/>
      <c r="CFT124" s="964"/>
      <c r="CFU124" s="845"/>
      <c r="CFV124" s="853"/>
      <c r="CFW124" s="853"/>
      <c r="CFX124" s="964"/>
      <c r="CFY124" s="845"/>
      <c r="CFZ124" s="853"/>
      <c r="CGA124" s="853"/>
      <c r="CGB124" s="964"/>
      <c r="CGC124" s="845"/>
      <c r="CGD124" s="853"/>
      <c r="CGE124" s="853"/>
      <c r="CGF124" s="964"/>
      <c r="CGG124" s="845"/>
      <c r="CGH124" s="853"/>
      <c r="CGI124" s="853"/>
      <c r="CGJ124" s="964"/>
      <c r="CGK124" s="845"/>
      <c r="CGL124" s="853"/>
      <c r="CGM124" s="853"/>
      <c r="CGN124" s="964"/>
      <c r="CGO124" s="845"/>
      <c r="CGP124" s="853"/>
      <c r="CGQ124" s="853"/>
      <c r="CGR124" s="964"/>
      <c r="CGS124" s="845"/>
      <c r="CGT124" s="853"/>
      <c r="CGU124" s="853"/>
      <c r="CGV124" s="964"/>
      <c r="CGW124" s="845"/>
      <c r="CGX124" s="853"/>
      <c r="CGY124" s="853"/>
      <c r="CGZ124" s="964"/>
      <c r="CHA124" s="845"/>
      <c r="CHB124" s="853"/>
      <c r="CHC124" s="853"/>
      <c r="CHD124" s="964"/>
      <c r="CHE124" s="845"/>
      <c r="CHF124" s="853"/>
      <c r="CHG124" s="853"/>
      <c r="CHH124" s="964"/>
      <c r="CHI124" s="845"/>
      <c r="CHJ124" s="853"/>
      <c r="CHK124" s="853"/>
      <c r="CHL124" s="964"/>
      <c r="CHM124" s="845"/>
      <c r="CHN124" s="853"/>
      <c r="CHO124" s="853"/>
      <c r="CHP124" s="964"/>
      <c r="CHQ124" s="845"/>
      <c r="CHR124" s="853"/>
      <c r="CHS124" s="853"/>
      <c r="CHT124" s="964"/>
      <c r="CHU124" s="845"/>
      <c r="CHV124" s="853"/>
      <c r="CHW124" s="853"/>
      <c r="CHX124" s="964"/>
      <c r="CHY124" s="845"/>
      <c r="CHZ124" s="853"/>
      <c r="CIA124" s="853"/>
      <c r="CIB124" s="964"/>
      <c r="CIC124" s="845"/>
      <c r="CID124" s="853"/>
      <c r="CIE124" s="853"/>
      <c r="CIF124" s="964"/>
      <c r="CIG124" s="845"/>
      <c r="CIH124" s="853"/>
      <c r="CII124" s="853"/>
      <c r="CIJ124" s="964"/>
      <c r="CIK124" s="845"/>
      <c r="CIL124" s="853"/>
      <c r="CIM124" s="853"/>
      <c r="CIN124" s="964"/>
      <c r="CIO124" s="845"/>
      <c r="CIP124" s="853"/>
      <c r="CIQ124" s="853"/>
      <c r="CIR124" s="964"/>
      <c r="CIS124" s="845"/>
      <c r="CIT124" s="853"/>
      <c r="CIU124" s="853"/>
      <c r="CIV124" s="964"/>
      <c r="CIW124" s="845"/>
      <c r="CIX124" s="853"/>
      <c r="CIY124" s="853"/>
      <c r="CIZ124" s="964"/>
      <c r="CJA124" s="845"/>
      <c r="CJB124" s="853"/>
      <c r="CJC124" s="853"/>
      <c r="CJD124" s="964"/>
      <c r="CJE124" s="845"/>
      <c r="CJF124" s="853"/>
      <c r="CJG124" s="853"/>
      <c r="CJH124" s="964"/>
      <c r="CJI124" s="845"/>
      <c r="CJJ124" s="853"/>
      <c r="CJK124" s="853"/>
      <c r="CJL124" s="964"/>
      <c r="CJM124" s="845"/>
      <c r="CJN124" s="853"/>
      <c r="CJO124" s="853"/>
      <c r="CJP124" s="964"/>
      <c r="CJQ124" s="845"/>
      <c r="CJR124" s="853"/>
      <c r="CJS124" s="853"/>
      <c r="CJT124" s="964"/>
      <c r="CJU124" s="845"/>
      <c r="CJV124" s="853"/>
      <c r="CJW124" s="853"/>
      <c r="CJX124" s="964"/>
      <c r="CJY124" s="845"/>
      <c r="CJZ124" s="853"/>
      <c r="CKA124" s="853"/>
      <c r="CKB124" s="964"/>
      <c r="CKC124" s="845"/>
      <c r="CKD124" s="853"/>
      <c r="CKE124" s="853"/>
      <c r="CKF124" s="964"/>
      <c r="CKG124" s="845"/>
      <c r="CKH124" s="853"/>
      <c r="CKI124" s="853"/>
      <c r="CKJ124" s="964"/>
      <c r="CKK124" s="845"/>
      <c r="CKL124" s="853"/>
      <c r="CKM124" s="853"/>
      <c r="CKN124" s="964"/>
      <c r="CKO124" s="845"/>
      <c r="CKP124" s="853"/>
      <c r="CKQ124" s="853"/>
      <c r="CKR124" s="964"/>
      <c r="CKS124" s="845"/>
      <c r="CKT124" s="853"/>
      <c r="CKU124" s="853"/>
      <c r="CKV124" s="964"/>
      <c r="CKW124" s="845"/>
      <c r="CKX124" s="853"/>
      <c r="CKY124" s="853"/>
      <c r="CKZ124" s="964"/>
      <c r="CLA124" s="845"/>
      <c r="CLB124" s="853"/>
      <c r="CLC124" s="853"/>
      <c r="CLD124" s="964"/>
      <c r="CLE124" s="845"/>
      <c r="CLF124" s="853"/>
      <c r="CLG124" s="853"/>
      <c r="CLH124" s="964"/>
      <c r="CLI124" s="845"/>
      <c r="CLJ124" s="853"/>
      <c r="CLK124" s="853"/>
      <c r="CLL124" s="964"/>
      <c r="CLM124" s="845"/>
      <c r="CLN124" s="853"/>
      <c r="CLO124" s="853"/>
      <c r="CLP124" s="964"/>
      <c r="CLQ124" s="845"/>
      <c r="CLR124" s="853"/>
      <c r="CLS124" s="853"/>
      <c r="CLT124" s="964"/>
      <c r="CLU124" s="845"/>
      <c r="CLV124" s="853"/>
      <c r="CLW124" s="853"/>
      <c r="CLX124" s="964"/>
      <c r="CLY124" s="845"/>
      <c r="CLZ124" s="853"/>
      <c r="CMA124" s="853"/>
      <c r="CMB124" s="964"/>
      <c r="CMC124" s="845"/>
      <c r="CMD124" s="853"/>
      <c r="CME124" s="853"/>
      <c r="CMF124" s="964"/>
      <c r="CMG124" s="845"/>
      <c r="CMH124" s="853"/>
      <c r="CMI124" s="853"/>
      <c r="CMJ124" s="964"/>
      <c r="CMK124" s="845"/>
      <c r="CML124" s="853"/>
      <c r="CMM124" s="853"/>
      <c r="CMN124" s="964"/>
      <c r="CMO124" s="845"/>
      <c r="CMP124" s="853"/>
      <c r="CMQ124" s="853"/>
      <c r="CMR124" s="964"/>
      <c r="CMS124" s="845"/>
      <c r="CMT124" s="853"/>
      <c r="CMU124" s="853"/>
      <c r="CMV124" s="964"/>
      <c r="CMW124" s="845"/>
      <c r="CMX124" s="853"/>
      <c r="CMY124" s="853"/>
      <c r="CMZ124" s="964"/>
      <c r="CNA124" s="845"/>
      <c r="CNB124" s="853"/>
      <c r="CNC124" s="853"/>
      <c r="CND124" s="964"/>
      <c r="CNE124" s="845"/>
      <c r="CNF124" s="853"/>
      <c r="CNG124" s="853"/>
      <c r="CNH124" s="964"/>
      <c r="CNI124" s="845"/>
      <c r="CNJ124" s="853"/>
      <c r="CNK124" s="853"/>
      <c r="CNL124" s="964"/>
      <c r="CNM124" s="845"/>
      <c r="CNN124" s="853"/>
      <c r="CNO124" s="853"/>
      <c r="CNP124" s="964"/>
      <c r="CNQ124" s="845"/>
      <c r="CNR124" s="853"/>
      <c r="CNS124" s="853"/>
      <c r="CNT124" s="964"/>
      <c r="CNU124" s="845"/>
      <c r="CNV124" s="853"/>
      <c r="CNW124" s="853"/>
      <c r="CNX124" s="964"/>
      <c r="CNY124" s="845"/>
      <c r="CNZ124" s="853"/>
      <c r="COA124" s="853"/>
      <c r="COB124" s="964"/>
      <c r="COC124" s="845"/>
      <c r="COD124" s="853"/>
      <c r="COE124" s="853"/>
      <c r="COF124" s="964"/>
      <c r="COG124" s="845"/>
      <c r="COH124" s="853"/>
      <c r="COI124" s="853"/>
      <c r="COJ124" s="964"/>
      <c r="COK124" s="845"/>
      <c r="COL124" s="853"/>
      <c r="COM124" s="853"/>
      <c r="CON124" s="964"/>
      <c r="COO124" s="845"/>
      <c r="COP124" s="853"/>
      <c r="COQ124" s="853"/>
      <c r="COR124" s="964"/>
      <c r="COS124" s="845"/>
      <c r="COT124" s="853"/>
      <c r="COU124" s="853"/>
      <c r="COV124" s="964"/>
      <c r="COW124" s="845"/>
      <c r="COX124" s="853"/>
      <c r="COY124" s="853"/>
      <c r="COZ124" s="964"/>
      <c r="CPA124" s="845"/>
      <c r="CPB124" s="853"/>
      <c r="CPC124" s="853"/>
      <c r="CPD124" s="964"/>
      <c r="CPE124" s="845"/>
      <c r="CPF124" s="853"/>
      <c r="CPG124" s="853"/>
      <c r="CPH124" s="964"/>
      <c r="CPI124" s="845"/>
      <c r="CPJ124" s="853"/>
      <c r="CPK124" s="853"/>
      <c r="CPL124" s="964"/>
      <c r="CPM124" s="845"/>
      <c r="CPN124" s="853"/>
      <c r="CPO124" s="853"/>
      <c r="CPP124" s="964"/>
      <c r="CPQ124" s="845"/>
      <c r="CPR124" s="853"/>
      <c r="CPS124" s="853"/>
      <c r="CPT124" s="964"/>
      <c r="CPU124" s="845"/>
      <c r="CPV124" s="853"/>
      <c r="CPW124" s="853"/>
      <c r="CPX124" s="964"/>
      <c r="CPY124" s="845"/>
      <c r="CPZ124" s="853"/>
      <c r="CQA124" s="853"/>
      <c r="CQB124" s="964"/>
      <c r="CQC124" s="845"/>
      <c r="CQD124" s="853"/>
      <c r="CQE124" s="853"/>
      <c r="CQF124" s="964"/>
      <c r="CQG124" s="845"/>
      <c r="CQH124" s="853"/>
      <c r="CQI124" s="853"/>
      <c r="CQJ124" s="964"/>
      <c r="CQK124" s="845"/>
      <c r="CQL124" s="853"/>
      <c r="CQM124" s="853"/>
      <c r="CQN124" s="964"/>
      <c r="CQO124" s="845"/>
      <c r="CQP124" s="853"/>
      <c r="CQQ124" s="853"/>
      <c r="CQR124" s="964"/>
      <c r="CQS124" s="845"/>
      <c r="CQT124" s="853"/>
      <c r="CQU124" s="853"/>
      <c r="CQV124" s="964"/>
      <c r="CQW124" s="845"/>
      <c r="CQX124" s="853"/>
      <c r="CQY124" s="853"/>
      <c r="CQZ124" s="964"/>
      <c r="CRA124" s="845"/>
      <c r="CRB124" s="853"/>
      <c r="CRC124" s="853"/>
      <c r="CRD124" s="964"/>
      <c r="CRE124" s="845"/>
      <c r="CRF124" s="853"/>
      <c r="CRG124" s="853"/>
      <c r="CRH124" s="964"/>
      <c r="CRI124" s="845"/>
      <c r="CRJ124" s="853"/>
      <c r="CRK124" s="853"/>
      <c r="CRL124" s="964"/>
      <c r="CRM124" s="845"/>
      <c r="CRN124" s="853"/>
      <c r="CRO124" s="853"/>
      <c r="CRP124" s="964"/>
      <c r="CRQ124" s="845"/>
      <c r="CRR124" s="853"/>
      <c r="CRS124" s="853"/>
      <c r="CRT124" s="964"/>
      <c r="CRU124" s="845"/>
      <c r="CRV124" s="853"/>
      <c r="CRW124" s="853"/>
      <c r="CRX124" s="964"/>
      <c r="CRY124" s="845"/>
      <c r="CRZ124" s="853"/>
      <c r="CSA124" s="853"/>
      <c r="CSB124" s="964"/>
      <c r="CSC124" s="845"/>
      <c r="CSD124" s="853"/>
      <c r="CSE124" s="853"/>
      <c r="CSF124" s="964"/>
      <c r="CSG124" s="845"/>
      <c r="CSH124" s="853"/>
      <c r="CSI124" s="853"/>
      <c r="CSJ124" s="964"/>
      <c r="CSK124" s="845"/>
      <c r="CSL124" s="853"/>
      <c r="CSM124" s="853"/>
      <c r="CSN124" s="964"/>
      <c r="CSO124" s="845"/>
      <c r="CSP124" s="853"/>
      <c r="CSQ124" s="853"/>
      <c r="CSR124" s="964"/>
      <c r="CSS124" s="845"/>
      <c r="CST124" s="853"/>
      <c r="CSU124" s="853"/>
      <c r="CSV124" s="964"/>
      <c r="CSW124" s="845"/>
      <c r="CSX124" s="853"/>
      <c r="CSY124" s="853"/>
      <c r="CSZ124" s="964"/>
      <c r="CTA124" s="845"/>
      <c r="CTB124" s="853"/>
      <c r="CTC124" s="853"/>
      <c r="CTD124" s="964"/>
      <c r="CTE124" s="845"/>
      <c r="CTF124" s="853"/>
      <c r="CTG124" s="853"/>
      <c r="CTH124" s="964"/>
      <c r="CTI124" s="845"/>
      <c r="CTJ124" s="853"/>
      <c r="CTK124" s="853"/>
      <c r="CTL124" s="964"/>
      <c r="CTM124" s="845"/>
      <c r="CTN124" s="853"/>
      <c r="CTO124" s="853"/>
      <c r="CTP124" s="964"/>
      <c r="CTQ124" s="845"/>
      <c r="CTR124" s="853"/>
      <c r="CTS124" s="853"/>
      <c r="CTT124" s="964"/>
      <c r="CTU124" s="845"/>
      <c r="CTV124" s="853"/>
      <c r="CTW124" s="853"/>
      <c r="CTX124" s="964"/>
      <c r="CTY124" s="845"/>
      <c r="CTZ124" s="853"/>
      <c r="CUA124" s="853"/>
      <c r="CUB124" s="964"/>
      <c r="CUC124" s="845"/>
      <c r="CUD124" s="853"/>
      <c r="CUE124" s="853"/>
      <c r="CUF124" s="964"/>
      <c r="CUG124" s="845"/>
      <c r="CUH124" s="853"/>
      <c r="CUI124" s="853"/>
      <c r="CUJ124" s="964"/>
      <c r="CUK124" s="845"/>
      <c r="CUL124" s="853"/>
      <c r="CUM124" s="853"/>
      <c r="CUN124" s="964"/>
      <c r="CUO124" s="845"/>
      <c r="CUP124" s="853"/>
      <c r="CUQ124" s="853"/>
      <c r="CUR124" s="964"/>
      <c r="CUS124" s="845"/>
      <c r="CUT124" s="853"/>
      <c r="CUU124" s="853"/>
      <c r="CUV124" s="964"/>
      <c r="CUW124" s="845"/>
      <c r="CUX124" s="853"/>
      <c r="CUY124" s="853"/>
      <c r="CUZ124" s="964"/>
      <c r="CVA124" s="845"/>
      <c r="CVB124" s="853"/>
      <c r="CVC124" s="853"/>
      <c r="CVD124" s="964"/>
      <c r="CVE124" s="845"/>
      <c r="CVF124" s="853"/>
      <c r="CVG124" s="853"/>
      <c r="CVH124" s="964"/>
      <c r="CVI124" s="845"/>
      <c r="CVJ124" s="853"/>
      <c r="CVK124" s="853"/>
      <c r="CVL124" s="964"/>
      <c r="CVM124" s="845"/>
      <c r="CVN124" s="853"/>
      <c r="CVO124" s="853"/>
      <c r="CVP124" s="964"/>
      <c r="CVQ124" s="845"/>
      <c r="CVR124" s="853"/>
      <c r="CVS124" s="853"/>
      <c r="CVT124" s="964"/>
      <c r="CVU124" s="845"/>
      <c r="CVV124" s="853"/>
      <c r="CVW124" s="853"/>
      <c r="CVX124" s="964"/>
      <c r="CVY124" s="845"/>
      <c r="CVZ124" s="853"/>
      <c r="CWA124" s="853"/>
      <c r="CWB124" s="964"/>
      <c r="CWC124" s="845"/>
      <c r="CWD124" s="853"/>
      <c r="CWE124" s="853"/>
      <c r="CWF124" s="964"/>
      <c r="CWG124" s="845"/>
      <c r="CWH124" s="853"/>
      <c r="CWI124" s="853"/>
      <c r="CWJ124" s="964"/>
      <c r="CWK124" s="845"/>
      <c r="CWL124" s="853"/>
      <c r="CWM124" s="853"/>
      <c r="CWN124" s="964"/>
      <c r="CWO124" s="845"/>
      <c r="CWP124" s="853"/>
      <c r="CWQ124" s="853"/>
      <c r="CWR124" s="964"/>
      <c r="CWS124" s="845"/>
      <c r="CWT124" s="853"/>
      <c r="CWU124" s="853"/>
      <c r="CWV124" s="964"/>
      <c r="CWW124" s="845"/>
      <c r="CWX124" s="853"/>
      <c r="CWY124" s="853"/>
      <c r="CWZ124" s="964"/>
      <c r="CXA124" s="845"/>
      <c r="CXB124" s="853"/>
      <c r="CXC124" s="853"/>
      <c r="CXD124" s="964"/>
      <c r="CXE124" s="845"/>
      <c r="CXF124" s="853"/>
      <c r="CXG124" s="853"/>
      <c r="CXH124" s="964"/>
      <c r="CXI124" s="845"/>
      <c r="CXJ124" s="853"/>
      <c r="CXK124" s="853"/>
      <c r="CXL124" s="964"/>
      <c r="CXM124" s="845"/>
      <c r="CXN124" s="853"/>
      <c r="CXO124" s="853"/>
      <c r="CXP124" s="964"/>
      <c r="CXQ124" s="845"/>
      <c r="CXR124" s="853"/>
      <c r="CXS124" s="853"/>
      <c r="CXT124" s="964"/>
      <c r="CXU124" s="845"/>
      <c r="CXV124" s="853"/>
      <c r="CXW124" s="853"/>
      <c r="CXX124" s="964"/>
      <c r="CXY124" s="845"/>
      <c r="CXZ124" s="853"/>
      <c r="CYA124" s="853"/>
      <c r="CYB124" s="964"/>
      <c r="CYC124" s="845"/>
      <c r="CYD124" s="853"/>
      <c r="CYE124" s="853"/>
      <c r="CYF124" s="964"/>
      <c r="CYG124" s="845"/>
      <c r="CYH124" s="853"/>
      <c r="CYI124" s="853"/>
      <c r="CYJ124" s="964"/>
      <c r="CYK124" s="845"/>
      <c r="CYL124" s="853"/>
      <c r="CYM124" s="853"/>
      <c r="CYN124" s="964"/>
      <c r="CYO124" s="845"/>
      <c r="CYP124" s="853"/>
      <c r="CYQ124" s="853"/>
      <c r="CYR124" s="964"/>
      <c r="CYS124" s="845"/>
      <c r="CYT124" s="853"/>
      <c r="CYU124" s="853"/>
      <c r="CYV124" s="964"/>
      <c r="CYW124" s="845"/>
      <c r="CYX124" s="853"/>
      <c r="CYY124" s="853"/>
      <c r="CYZ124" s="964"/>
      <c r="CZA124" s="845"/>
      <c r="CZB124" s="853"/>
      <c r="CZC124" s="853"/>
      <c r="CZD124" s="964"/>
      <c r="CZE124" s="845"/>
      <c r="CZF124" s="853"/>
      <c r="CZG124" s="853"/>
      <c r="CZH124" s="964"/>
      <c r="CZI124" s="845"/>
      <c r="CZJ124" s="853"/>
      <c r="CZK124" s="853"/>
      <c r="CZL124" s="964"/>
      <c r="CZM124" s="845"/>
      <c r="CZN124" s="853"/>
      <c r="CZO124" s="853"/>
      <c r="CZP124" s="964"/>
      <c r="CZQ124" s="845"/>
      <c r="CZR124" s="853"/>
      <c r="CZS124" s="853"/>
      <c r="CZT124" s="964"/>
      <c r="CZU124" s="845"/>
      <c r="CZV124" s="853"/>
      <c r="CZW124" s="853"/>
      <c r="CZX124" s="964"/>
      <c r="CZY124" s="845"/>
      <c r="CZZ124" s="853"/>
      <c r="DAA124" s="853"/>
      <c r="DAB124" s="964"/>
      <c r="DAC124" s="845"/>
      <c r="DAD124" s="853"/>
      <c r="DAE124" s="853"/>
      <c r="DAF124" s="964"/>
      <c r="DAG124" s="845"/>
      <c r="DAH124" s="853"/>
      <c r="DAI124" s="853"/>
      <c r="DAJ124" s="964"/>
      <c r="DAK124" s="845"/>
      <c r="DAL124" s="853"/>
      <c r="DAM124" s="853"/>
      <c r="DAN124" s="964"/>
      <c r="DAO124" s="845"/>
      <c r="DAP124" s="853"/>
      <c r="DAQ124" s="853"/>
      <c r="DAR124" s="964"/>
      <c r="DAS124" s="845"/>
      <c r="DAT124" s="853"/>
      <c r="DAU124" s="853"/>
      <c r="DAV124" s="964"/>
      <c r="DAW124" s="845"/>
      <c r="DAX124" s="853"/>
      <c r="DAY124" s="853"/>
      <c r="DAZ124" s="964"/>
      <c r="DBA124" s="845"/>
      <c r="DBB124" s="853"/>
      <c r="DBC124" s="853"/>
      <c r="DBD124" s="964"/>
      <c r="DBE124" s="845"/>
      <c r="DBF124" s="853"/>
      <c r="DBG124" s="853"/>
      <c r="DBH124" s="964"/>
      <c r="DBI124" s="845"/>
      <c r="DBJ124" s="853"/>
      <c r="DBK124" s="853"/>
      <c r="DBL124" s="964"/>
      <c r="DBM124" s="845"/>
      <c r="DBN124" s="853"/>
      <c r="DBO124" s="853"/>
      <c r="DBP124" s="964"/>
      <c r="DBQ124" s="845"/>
      <c r="DBR124" s="853"/>
      <c r="DBS124" s="853"/>
      <c r="DBT124" s="964"/>
      <c r="DBU124" s="845"/>
      <c r="DBV124" s="853"/>
      <c r="DBW124" s="853"/>
      <c r="DBX124" s="964"/>
      <c r="DBY124" s="845"/>
      <c r="DBZ124" s="853"/>
      <c r="DCA124" s="853"/>
      <c r="DCB124" s="964"/>
      <c r="DCC124" s="845"/>
      <c r="DCD124" s="853"/>
      <c r="DCE124" s="853"/>
      <c r="DCF124" s="964"/>
      <c r="DCG124" s="845"/>
      <c r="DCH124" s="853"/>
      <c r="DCI124" s="853"/>
      <c r="DCJ124" s="964"/>
      <c r="DCK124" s="845"/>
      <c r="DCL124" s="853"/>
      <c r="DCM124" s="853"/>
      <c r="DCN124" s="964"/>
      <c r="DCO124" s="845"/>
      <c r="DCP124" s="853"/>
      <c r="DCQ124" s="853"/>
      <c r="DCR124" s="964"/>
      <c r="DCS124" s="845"/>
      <c r="DCT124" s="853"/>
      <c r="DCU124" s="853"/>
      <c r="DCV124" s="964"/>
      <c r="DCW124" s="845"/>
      <c r="DCX124" s="853"/>
      <c r="DCY124" s="853"/>
      <c r="DCZ124" s="964"/>
      <c r="DDA124" s="845"/>
      <c r="DDB124" s="853"/>
      <c r="DDC124" s="853"/>
      <c r="DDD124" s="964"/>
      <c r="DDE124" s="845"/>
      <c r="DDF124" s="853"/>
      <c r="DDG124" s="853"/>
      <c r="DDH124" s="964"/>
      <c r="DDI124" s="845"/>
      <c r="DDJ124" s="853"/>
      <c r="DDK124" s="853"/>
      <c r="DDL124" s="964"/>
      <c r="DDM124" s="845"/>
      <c r="DDN124" s="853"/>
      <c r="DDO124" s="853"/>
      <c r="DDP124" s="964"/>
      <c r="DDQ124" s="845"/>
      <c r="DDR124" s="853"/>
      <c r="DDS124" s="853"/>
      <c r="DDT124" s="964"/>
      <c r="DDU124" s="845"/>
      <c r="DDV124" s="853"/>
      <c r="DDW124" s="853"/>
      <c r="DDX124" s="964"/>
      <c r="DDY124" s="845"/>
      <c r="DDZ124" s="853"/>
      <c r="DEA124" s="853"/>
      <c r="DEB124" s="964"/>
      <c r="DEC124" s="845"/>
      <c r="DED124" s="853"/>
      <c r="DEE124" s="853"/>
      <c r="DEF124" s="964"/>
      <c r="DEG124" s="845"/>
      <c r="DEH124" s="853"/>
      <c r="DEI124" s="853"/>
      <c r="DEJ124" s="964"/>
      <c r="DEK124" s="845"/>
      <c r="DEL124" s="853"/>
      <c r="DEM124" s="853"/>
      <c r="DEN124" s="964"/>
      <c r="DEO124" s="845"/>
      <c r="DEP124" s="853"/>
      <c r="DEQ124" s="853"/>
      <c r="DER124" s="964"/>
      <c r="DES124" s="845"/>
      <c r="DET124" s="853"/>
      <c r="DEU124" s="853"/>
      <c r="DEV124" s="964"/>
      <c r="DEW124" s="845"/>
      <c r="DEX124" s="853"/>
      <c r="DEY124" s="853"/>
      <c r="DEZ124" s="964"/>
      <c r="DFA124" s="845"/>
      <c r="DFB124" s="853"/>
      <c r="DFC124" s="853"/>
      <c r="DFD124" s="964"/>
      <c r="DFE124" s="845"/>
      <c r="DFF124" s="853"/>
      <c r="DFG124" s="853"/>
      <c r="DFH124" s="964"/>
      <c r="DFI124" s="845"/>
      <c r="DFJ124" s="853"/>
      <c r="DFK124" s="853"/>
      <c r="DFL124" s="964"/>
      <c r="DFM124" s="845"/>
      <c r="DFN124" s="853"/>
      <c r="DFO124" s="853"/>
      <c r="DFP124" s="964"/>
      <c r="DFQ124" s="845"/>
      <c r="DFR124" s="853"/>
      <c r="DFS124" s="853"/>
      <c r="DFT124" s="964"/>
      <c r="DFU124" s="845"/>
      <c r="DFV124" s="853"/>
      <c r="DFW124" s="853"/>
      <c r="DFX124" s="964"/>
      <c r="DFY124" s="845"/>
      <c r="DFZ124" s="853"/>
      <c r="DGA124" s="853"/>
      <c r="DGB124" s="964"/>
      <c r="DGC124" s="845"/>
      <c r="DGD124" s="853"/>
      <c r="DGE124" s="853"/>
      <c r="DGF124" s="964"/>
      <c r="DGG124" s="845"/>
      <c r="DGH124" s="853"/>
      <c r="DGI124" s="853"/>
      <c r="DGJ124" s="964"/>
      <c r="DGK124" s="845"/>
      <c r="DGL124" s="853"/>
      <c r="DGM124" s="853"/>
      <c r="DGN124" s="964"/>
      <c r="DGO124" s="845"/>
      <c r="DGP124" s="853"/>
      <c r="DGQ124" s="853"/>
      <c r="DGR124" s="964"/>
      <c r="DGS124" s="845"/>
      <c r="DGT124" s="853"/>
      <c r="DGU124" s="853"/>
      <c r="DGV124" s="964"/>
      <c r="DGW124" s="845"/>
      <c r="DGX124" s="853"/>
      <c r="DGY124" s="853"/>
      <c r="DGZ124" s="964"/>
      <c r="DHA124" s="845"/>
      <c r="DHB124" s="853"/>
      <c r="DHC124" s="853"/>
      <c r="DHD124" s="964"/>
      <c r="DHE124" s="845"/>
      <c r="DHF124" s="853"/>
      <c r="DHG124" s="853"/>
      <c r="DHH124" s="964"/>
      <c r="DHI124" s="845"/>
      <c r="DHJ124" s="853"/>
      <c r="DHK124" s="853"/>
      <c r="DHL124" s="964"/>
      <c r="DHM124" s="845"/>
      <c r="DHN124" s="853"/>
      <c r="DHO124" s="853"/>
      <c r="DHP124" s="964"/>
      <c r="DHQ124" s="845"/>
      <c r="DHR124" s="853"/>
      <c r="DHS124" s="853"/>
      <c r="DHT124" s="964"/>
      <c r="DHU124" s="845"/>
      <c r="DHV124" s="853"/>
      <c r="DHW124" s="853"/>
      <c r="DHX124" s="964"/>
      <c r="DHY124" s="845"/>
      <c r="DHZ124" s="853"/>
      <c r="DIA124" s="853"/>
      <c r="DIB124" s="964"/>
      <c r="DIC124" s="845"/>
      <c r="DID124" s="853"/>
      <c r="DIE124" s="853"/>
      <c r="DIF124" s="964"/>
      <c r="DIG124" s="845"/>
      <c r="DIH124" s="853"/>
      <c r="DII124" s="853"/>
      <c r="DIJ124" s="964"/>
      <c r="DIK124" s="845"/>
      <c r="DIL124" s="853"/>
      <c r="DIM124" s="853"/>
      <c r="DIN124" s="964"/>
      <c r="DIO124" s="845"/>
      <c r="DIP124" s="853"/>
      <c r="DIQ124" s="853"/>
      <c r="DIR124" s="964"/>
      <c r="DIS124" s="845"/>
      <c r="DIT124" s="853"/>
      <c r="DIU124" s="853"/>
      <c r="DIV124" s="964"/>
      <c r="DIW124" s="845"/>
      <c r="DIX124" s="853"/>
      <c r="DIY124" s="853"/>
      <c r="DIZ124" s="964"/>
      <c r="DJA124" s="845"/>
      <c r="DJB124" s="853"/>
      <c r="DJC124" s="853"/>
      <c r="DJD124" s="964"/>
      <c r="DJE124" s="845"/>
      <c r="DJF124" s="853"/>
      <c r="DJG124" s="853"/>
      <c r="DJH124" s="964"/>
      <c r="DJI124" s="845"/>
      <c r="DJJ124" s="853"/>
      <c r="DJK124" s="853"/>
      <c r="DJL124" s="964"/>
      <c r="DJM124" s="845"/>
      <c r="DJN124" s="853"/>
      <c r="DJO124" s="853"/>
      <c r="DJP124" s="964"/>
      <c r="DJQ124" s="845"/>
      <c r="DJR124" s="853"/>
      <c r="DJS124" s="853"/>
      <c r="DJT124" s="964"/>
      <c r="DJU124" s="845"/>
      <c r="DJV124" s="853"/>
      <c r="DJW124" s="853"/>
      <c r="DJX124" s="964"/>
      <c r="DJY124" s="845"/>
      <c r="DJZ124" s="853"/>
      <c r="DKA124" s="853"/>
      <c r="DKB124" s="964"/>
      <c r="DKC124" s="845"/>
      <c r="DKD124" s="853"/>
      <c r="DKE124" s="853"/>
      <c r="DKF124" s="964"/>
      <c r="DKG124" s="845"/>
      <c r="DKH124" s="853"/>
      <c r="DKI124" s="853"/>
      <c r="DKJ124" s="964"/>
      <c r="DKK124" s="845"/>
      <c r="DKL124" s="853"/>
      <c r="DKM124" s="853"/>
      <c r="DKN124" s="964"/>
      <c r="DKO124" s="845"/>
      <c r="DKP124" s="853"/>
      <c r="DKQ124" s="853"/>
      <c r="DKR124" s="964"/>
      <c r="DKS124" s="845"/>
      <c r="DKT124" s="853"/>
      <c r="DKU124" s="853"/>
      <c r="DKV124" s="964"/>
      <c r="DKW124" s="845"/>
      <c r="DKX124" s="853"/>
      <c r="DKY124" s="853"/>
      <c r="DKZ124" s="964"/>
      <c r="DLA124" s="845"/>
      <c r="DLB124" s="853"/>
      <c r="DLC124" s="853"/>
      <c r="DLD124" s="964"/>
      <c r="DLE124" s="845"/>
      <c r="DLF124" s="853"/>
      <c r="DLG124" s="853"/>
      <c r="DLH124" s="964"/>
      <c r="DLI124" s="845"/>
      <c r="DLJ124" s="853"/>
      <c r="DLK124" s="853"/>
      <c r="DLL124" s="964"/>
      <c r="DLM124" s="845"/>
      <c r="DLN124" s="853"/>
      <c r="DLO124" s="853"/>
      <c r="DLP124" s="964"/>
      <c r="DLQ124" s="845"/>
      <c r="DLR124" s="853"/>
      <c r="DLS124" s="853"/>
      <c r="DLT124" s="964"/>
      <c r="DLU124" s="845"/>
      <c r="DLV124" s="853"/>
      <c r="DLW124" s="853"/>
      <c r="DLX124" s="964"/>
      <c r="DLY124" s="845"/>
      <c r="DLZ124" s="853"/>
      <c r="DMA124" s="853"/>
      <c r="DMB124" s="964"/>
      <c r="DMC124" s="845"/>
      <c r="DMD124" s="853"/>
      <c r="DME124" s="853"/>
      <c r="DMF124" s="964"/>
      <c r="DMG124" s="845"/>
      <c r="DMH124" s="853"/>
      <c r="DMI124" s="853"/>
      <c r="DMJ124" s="964"/>
      <c r="DMK124" s="845"/>
      <c r="DML124" s="853"/>
      <c r="DMM124" s="853"/>
      <c r="DMN124" s="964"/>
      <c r="DMO124" s="845"/>
      <c r="DMP124" s="853"/>
      <c r="DMQ124" s="853"/>
      <c r="DMR124" s="964"/>
      <c r="DMS124" s="845"/>
      <c r="DMT124" s="853"/>
      <c r="DMU124" s="853"/>
      <c r="DMV124" s="964"/>
      <c r="DMW124" s="845"/>
      <c r="DMX124" s="853"/>
      <c r="DMY124" s="853"/>
      <c r="DMZ124" s="964"/>
      <c r="DNA124" s="845"/>
      <c r="DNB124" s="853"/>
      <c r="DNC124" s="853"/>
      <c r="DND124" s="964"/>
      <c r="DNE124" s="845"/>
      <c r="DNF124" s="853"/>
      <c r="DNG124" s="853"/>
      <c r="DNH124" s="964"/>
      <c r="DNI124" s="845"/>
      <c r="DNJ124" s="853"/>
      <c r="DNK124" s="853"/>
      <c r="DNL124" s="964"/>
      <c r="DNM124" s="845"/>
      <c r="DNN124" s="853"/>
      <c r="DNO124" s="853"/>
      <c r="DNP124" s="964"/>
      <c r="DNQ124" s="845"/>
      <c r="DNR124" s="853"/>
      <c r="DNS124" s="853"/>
      <c r="DNT124" s="964"/>
      <c r="DNU124" s="845"/>
      <c r="DNV124" s="853"/>
      <c r="DNW124" s="853"/>
      <c r="DNX124" s="964"/>
      <c r="DNY124" s="845"/>
      <c r="DNZ124" s="853"/>
      <c r="DOA124" s="853"/>
      <c r="DOB124" s="964"/>
      <c r="DOC124" s="845"/>
      <c r="DOD124" s="853"/>
      <c r="DOE124" s="853"/>
      <c r="DOF124" s="964"/>
      <c r="DOG124" s="845"/>
      <c r="DOH124" s="853"/>
      <c r="DOI124" s="853"/>
      <c r="DOJ124" s="964"/>
      <c r="DOK124" s="845"/>
      <c r="DOL124" s="853"/>
      <c r="DOM124" s="853"/>
      <c r="DON124" s="964"/>
      <c r="DOO124" s="845"/>
      <c r="DOP124" s="853"/>
      <c r="DOQ124" s="853"/>
      <c r="DOR124" s="964"/>
      <c r="DOS124" s="845"/>
      <c r="DOT124" s="853"/>
      <c r="DOU124" s="853"/>
      <c r="DOV124" s="964"/>
      <c r="DOW124" s="845"/>
      <c r="DOX124" s="853"/>
      <c r="DOY124" s="853"/>
      <c r="DOZ124" s="964"/>
      <c r="DPA124" s="845"/>
      <c r="DPB124" s="853"/>
      <c r="DPC124" s="853"/>
      <c r="DPD124" s="964"/>
      <c r="DPE124" s="845"/>
      <c r="DPF124" s="853"/>
      <c r="DPG124" s="853"/>
      <c r="DPH124" s="964"/>
      <c r="DPI124" s="845"/>
      <c r="DPJ124" s="853"/>
      <c r="DPK124" s="853"/>
      <c r="DPL124" s="964"/>
      <c r="DPM124" s="845"/>
      <c r="DPN124" s="853"/>
      <c r="DPO124" s="853"/>
      <c r="DPP124" s="964"/>
      <c r="DPQ124" s="845"/>
      <c r="DPR124" s="853"/>
      <c r="DPS124" s="853"/>
      <c r="DPT124" s="964"/>
      <c r="DPU124" s="845"/>
      <c r="DPV124" s="853"/>
      <c r="DPW124" s="853"/>
      <c r="DPX124" s="964"/>
      <c r="DPY124" s="845"/>
      <c r="DPZ124" s="853"/>
      <c r="DQA124" s="853"/>
      <c r="DQB124" s="964"/>
      <c r="DQC124" s="845"/>
      <c r="DQD124" s="853"/>
      <c r="DQE124" s="853"/>
      <c r="DQF124" s="964"/>
      <c r="DQG124" s="845"/>
      <c r="DQH124" s="853"/>
      <c r="DQI124" s="853"/>
      <c r="DQJ124" s="964"/>
      <c r="DQK124" s="845"/>
      <c r="DQL124" s="853"/>
      <c r="DQM124" s="853"/>
      <c r="DQN124" s="964"/>
      <c r="DQO124" s="845"/>
      <c r="DQP124" s="853"/>
      <c r="DQQ124" s="853"/>
      <c r="DQR124" s="964"/>
      <c r="DQS124" s="845"/>
      <c r="DQT124" s="853"/>
      <c r="DQU124" s="853"/>
      <c r="DQV124" s="964"/>
      <c r="DQW124" s="845"/>
      <c r="DQX124" s="853"/>
      <c r="DQY124" s="853"/>
      <c r="DQZ124" s="964"/>
      <c r="DRA124" s="845"/>
      <c r="DRB124" s="853"/>
      <c r="DRC124" s="853"/>
      <c r="DRD124" s="964"/>
      <c r="DRE124" s="845"/>
      <c r="DRF124" s="853"/>
      <c r="DRG124" s="853"/>
      <c r="DRH124" s="964"/>
      <c r="DRI124" s="845"/>
      <c r="DRJ124" s="853"/>
      <c r="DRK124" s="853"/>
      <c r="DRL124" s="964"/>
      <c r="DRM124" s="845"/>
      <c r="DRN124" s="853"/>
      <c r="DRO124" s="853"/>
      <c r="DRP124" s="964"/>
      <c r="DRQ124" s="845"/>
      <c r="DRR124" s="853"/>
      <c r="DRS124" s="853"/>
      <c r="DRT124" s="964"/>
      <c r="DRU124" s="845"/>
      <c r="DRV124" s="853"/>
      <c r="DRW124" s="853"/>
      <c r="DRX124" s="964"/>
      <c r="DRY124" s="845"/>
      <c r="DRZ124" s="853"/>
      <c r="DSA124" s="853"/>
      <c r="DSB124" s="964"/>
      <c r="DSC124" s="845"/>
      <c r="DSD124" s="853"/>
      <c r="DSE124" s="853"/>
      <c r="DSF124" s="964"/>
      <c r="DSG124" s="845"/>
      <c r="DSH124" s="853"/>
      <c r="DSI124" s="853"/>
      <c r="DSJ124" s="964"/>
      <c r="DSK124" s="845"/>
      <c r="DSL124" s="853"/>
      <c r="DSM124" s="853"/>
      <c r="DSN124" s="964"/>
      <c r="DSO124" s="845"/>
      <c r="DSP124" s="853"/>
      <c r="DSQ124" s="853"/>
      <c r="DSR124" s="964"/>
      <c r="DSS124" s="845"/>
      <c r="DST124" s="853"/>
      <c r="DSU124" s="853"/>
      <c r="DSV124" s="964"/>
      <c r="DSW124" s="845"/>
      <c r="DSX124" s="853"/>
      <c r="DSY124" s="853"/>
      <c r="DSZ124" s="964"/>
      <c r="DTA124" s="845"/>
      <c r="DTB124" s="853"/>
      <c r="DTC124" s="853"/>
      <c r="DTD124" s="964"/>
      <c r="DTE124" s="845"/>
      <c r="DTF124" s="853"/>
      <c r="DTG124" s="853"/>
      <c r="DTH124" s="964"/>
      <c r="DTI124" s="845"/>
      <c r="DTJ124" s="853"/>
      <c r="DTK124" s="853"/>
      <c r="DTL124" s="964"/>
      <c r="DTM124" s="845"/>
      <c r="DTN124" s="853"/>
      <c r="DTO124" s="853"/>
      <c r="DTP124" s="964"/>
      <c r="DTQ124" s="845"/>
      <c r="DTR124" s="853"/>
      <c r="DTS124" s="853"/>
      <c r="DTT124" s="964"/>
      <c r="DTU124" s="845"/>
      <c r="DTV124" s="853"/>
      <c r="DTW124" s="853"/>
      <c r="DTX124" s="964"/>
      <c r="DTY124" s="845"/>
      <c r="DTZ124" s="853"/>
      <c r="DUA124" s="853"/>
      <c r="DUB124" s="964"/>
      <c r="DUC124" s="845"/>
      <c r="DUD124" s="853"/>
      <c r="DUE124" s="853"/>
      <c r="DUF124" s="964"/>
      <c r="DUG124" s="845"/>
      <c r="DUH124" s="853"/>
      <c r="DUI124" s="853"/>
      <c r="DUJ124" s="964"/>
      <c r="DUK124" s="845"/>
      <c r="DUL124" s="853"/>
      <c r="DUM124" s="853"/>
      <c r="DUN124" s="964"/>
      <c r="DUO124" s="845"/>
      <c r="DUP124" s="853"/>
      <c r="DUQ124" s="853"/>
      <c r="DUR124" s="964"/>
      <c r="DUS124" s="845"/>
      <c r="DUT124" s="853"/>
      <c r="DUU124" s="853"/>
      <c r="DUV124" s="964"/>
      <c r="DUW124" s="845"/>
      <c r="DUX124" s="853"/>
      <c r="DUY124" s="853"/>
      <c r="DUZ124" s="964"/>
      <c r="DVA124" s="845"/>
      <c r="DVB124" s="853"/>
      <c r="DVC124" s="853"/>
      <c r="DVD124" s="964"/>
      <c r="DVE124" s="845"/>
      <c r="DVF124" s="853"/>
      <c r="DVG124" s="853"/>
      <c r="DVH124" s="964"/>
      <c r="DVI124" s="845"/>
      <c r="DVJ124" s="853"/>
      <c r="DVK124" s="853"/>
      <c r="DVL124" s="964"/>
      <c r="DVM124" s="845"/>
      <c r="DVN124" s="853"/>
      <c r="DVO124" s="853"/>
      <c r="DVP124" s="964"/>
      <c r="DVQ124" s="845"/>
      <c r="DVR124" s="853"/>
      <c r="DVS124" s="853"/>
      <c r="DVT124" s="964"/>
      <c r="DVU124" s="845"/>
      <c r="DVV124" s="853"/>
      <c r="DVW124" s="853"/>
      <c r="DVX124" s="964"/>
      <c r="DVY124" s="845"/>
      <c r="DVZ124" s="853"/>
      <c r="DWA124" s="853"/>
      <c r="DWB124" s="964"/>
      <c r="DWC124" s="845"/>
      <c r="DWD124" s="853"/>
      <c r="DWE124" s="853"/>
      <c r="DWF124" s="964"/>
      <c r="DWG124" s="845"/>
      <c r="DWH124" s="853"/>
      <c r="DWI124" s="853"/>
      <c r="DWJ124" s="964"/>
      <c r="DWK124" s="845"/>
      <c r="DWL124" s="853"/>
      <c r="DWM124" s="853"/>
      <c r="DWN124" s="964"/>
      <c r="DWO124" s="845"/>
      <c r="DWP124" s="853"/>
      <c r="DWQ124" s="853"/>
      <c r="DWR124" s="964"/>
      <c r="DWS124" s="845"/>
      <c r="DWT124" s="853"/>
      <c r="DWU124" s="853"/>
      <c r="DWV124" s="964"/>
      <c r="DWW124" s="845"/>
      <c r="DWX124" s="853"/>
      <c r="DWY124" s="853"/>
      <c r="DWZ124" s="964"/>
      <c r="DXA124" s="845"/>
      <c r="DXB124" s="853"/>
      <c r="DXC124" s="853"/>
      <c r="DXD124" s="964"/>
      <c r="DXE124" s="845"/>
      <c r="DXF124" s="853"/>
      <c r="DXG124" s="853"/>
      <c r="DXH124" s="964"/>
      <c r="DXI124" s="845"/>
      <c r="DXJ124" s="853"/>
      <c r="DXK124" s="853"/>
      <c r="DXL124" s="964"/>
      <c r="DXM124" s="845"/>
      <c r="DXN124" s="853"/>
      <c r="DXO124" s="853"/>
      <c r="DXP124" s="964"/>
      <c r="DXQ124" s="845"/>
      <c r="DXR124" s="853"/>
      <c r="DXS124" s="853"/>
      <c r="DXT124" s="964"/>
      <c r="DXU124" s="845"/>
      <c r="DXV124" s="853"/>
      <c r="DXW124" s="853"/>
      <c r="DXX124" s="964"/>
      <c r="DXY124" s="845"/>
      <c r="DXZ124" s="853"/>
      <c r="DYA124" s="853"/>
      <c r="DYB124" s="964"/>
      <c r="DYC124" s="845"/>
      <c r="DYD124" s="853"/>
      <c r="DYE124" s="853"/>
      <c r="DYF124" s="964"/>
      <c r="DYG124" s="845"/>
      <c r="DYH124" s="853"/>
      <c r="DYI124" s="853"/>
      <c r="DYJ124" s="964"/>
      <c r="DYK124" s="845"/>
      <c r="DYL124" s="853"/>
      <c r="DYM124" s="853"/>
      <c r="DYN124" s="964"/>
      <c r="DYO124" s="845"/>
      <c r="DYP124" s="853"/>
      <c r="DYQ124" s="853"/>
      <c r="DYR124" s="964"/>
      <c r="DYS124" s="845"/>
      <c r="DYT124" s="853"/>
      <c r="DYU124" s="853"/>
      <c r="DYV124" s="964"/>
      <c r="DYW124" s="845"/>
      <c r="DYX124" s="853"/>
      <c r="DYY124" s="853"/>
      <c r="DYZ124" s="964"/>
      <c r="DZA124" s="845"/>
      <c r="DZB124" s="853"/>
      <c r="DZC124" s="853"/>
      <c r="DZD124" s="964"/>
      <c r="DZE124" s="845"/>
      <c r="DZF124" s="853"/>
      <c r="DZG124" s="853"/>
      <c r="DZH124" s="964"/>
      <c r="DZI124" s="845"/>
      <c r="DZJ124" s="853"/>
      <c r="DZK124" s="853"/>
      <c r="DZL124" s="964"/>
      <c r="DZM124" s="845"/>
      <c r="DZN124" s="853"/>
      <c r="DZO124" s="853"/>
      <c r="DZP124" s="964"/>
      <c r="DZQ124" s="845"/>
      <c r="DZR124" s="853"/>
      <c r="DZS124" s="853"/>
      <c r="DZT124" s="964"/>
      <c r="DZU124" s="845"/>
      <c r="DZV124" s="853"/>
      <c r="DZW124" s="853"/>
      <c r="DZX124" s="964"/>
      <c r="DZY124" s="845"/>
      <c r="DZZ124" s="853"/>
      <c r="EAA124" s="853"/>
      <c r="EAB124" s="964"/>
      <c r="EAC124" s="845"/>
      <c r="EAD124" s="853"/>
      <c r="EAE124" s="853"/>
      <c r="EAF124" s="964"/>
      <c r="EAG124" s="845"/>
      <c r="EAH124" s="853"/>
      <c r="EAI124" s="853"/>
      <c r="EAJ124" s="964"/>
      <c r="EAK124" s="845"/>
      <c r="EAL124" s="853"/>
      <c r="EAM124" s="853"/>
      <c r="EAN124" s="964"/>
      <c r="EAO124" s="845"/>
      <c r="EAP124" s="853"/>
      <c r="EAQ124" s="853"/>
      <c r="EAR124" s="964"/>
      <c r="EAS124" s="845"/>
      <c r="EAT124" s="853"/>
      <c r="EAU124" s="853"/>
      <c r="EAV124" s="964"/>
      <c r="EAW124" s="845"/>
      <c r="EAX124" s="853"/>
      <c r="EAY124" s="853"/>
      <c r="EAZ124" s="964"/>
      <c r="EBA124" s="845"/>
      <c r="EBB124" s="853"/>
      <c r="EBC124" s="853"/>
      <c r="EBD124" s="964"/>
      <c r="EBE124" s="845"/>
      <c r="EBF124" s="853"/>
      <c r="EBG124" s="853"/>
      <c r="EBH124" s="964"/>
      <c r="EBI124" s="845"/>
      <c r="EBJ124" s="853"/>
      <c r="EBK124" s="853"/>
      <c r="EBL124" s="964"/>
      <c r="EBM124" s="845"/>
      <c r="EBN124" s="853"/>
      <c r="EBO124" s="853"/>
      <c r="EBP124" s="964"/>
      <c r="EBQ124" s="845"/>
      <c r="EBR124" s="853"/>
      <c r="EBS124" s="853"/>
      <c r="EBT124" s="964"/>
      <c r="EBU124" s="845"/>
      <c r="EBV124" s="853"/>
      <c r="EBW124" s="853"/>
      <c r="EBX124" s="964"/>
      <c r="EBY124" s="845"/>
      <c r="EBZ124" s="853"/>
      <c r="ECA124" s="853"/>
      <c r="ECB124" s="964"/>
      <c r="ECC124" s="845"/>
      <c r="ECD124" s="853"/>
      <c r="ECE124" s="853"/>
      <c r="ECF124" s="964"/>
      <c r="ECG124" s="845"/>
      <c r="ECH124" s="853"/>
      <c r="ECI124" s="853"/>
      <c r="ECJ124" s="964"/>
      <c r="ECK124" s="845"/>
      <c r="ECL124" s="853"/>
      <c r="ECM124" s="853"/>
      <c r="ECN124" s="964"/>
      <c r="ECO124" s="845"/>
      <c r="ECP124" s="853"/>
      <c r="ECQ124" s="853"/>
      <c r="ECR124" s="964"/>
      <c r="ECS124" s="845"/>
      <c r="ECT124" s="853"/>
      <c r="ECU124" s="853"/>
      <c r="ECV124" s="964"/>
      <c r="ECW124" s="845"/>
      <c r="ECX124" s="853"/>
      <c r="ECY124" s="853"/>
      <c r="ECZ124" s="964"/>
      <c r="EDA124" s="845"/>
      <c r="EDB124" s="853"/>
      <c r="EDC124" s="853"/>
      <c r="EDD124" s="964"/>
      <c r="EDE124" s="845"/>
      <c r="EDF124" s="853"/>
      <c r="EDG124" s="853"/>
      <c r="EDH124" s="964"/>
      <c r="EDI124" s="845"/>
      <c r="EDJ124" s="853"/>
      <c r="EDK124" s="853"/>
      <c r="EDL124" s="964"/>
      <c r="EDM124" s="845"/>
      <c r="EDN124" s="853"/>
      <c r="EDO124" s="853"/>
      <c r="EDP124" s="964"/>
      <c r="EDQ124" s="845"/>
      <c r="EDR124" s="853"/>
      <c r="EDS124" s="853"/>
      <c r="EDT124" s="964"/>
      <c r="EDU124" s="845"/>
      <c r="EDV124" s="853"/>
      <c r="EDW124" s="853"/>
      <c r="EDX124" s="964"/>
      <c r="EDY124" s="845"/>
      <c r="EDZ124" s="853"/>
      <c r="EEA124" s="853"/>
      <c r="EEB124" s="964"/>
      <c r="EEC124" s="845"/>
      <c r="EED124" s="853"/>
      <c r="EEE124" s="853"/>
      <c r="EEF124" s="964"/>
      <c r="EEG124" s="845"/>
      <c r="EEH124" s="853"/>
      <c r="EEI124" s="853"/>
      <c r="EEJ124" s="964"/>
      <c r="EEK124" s="845"/>
      <c r="EEL124" s="853"/>
      <c r="EEM124" s="853"/>
      <c r="EEN124" s="964"/>
      <c r="EEO124" s="845"/>
      <c r="EEP124" s="853"/>
      <c r="EEQ124" s="853"/>
      <c r="EER124" s="964"/>
      <c r="EES124" s="845"/>
      <c r="EET124" s="853"/>
      <c r="EEU124" s="853"/>
      <c r="EEV124" s="964"/>
      <c r="EEW124" s="845"/>
      <c r="EEX124" s="853"/>
      <c r="EEY124" s="853"/>
      <c r="EEZ124" s="964"/>
      <c r="EFA124" s="845"/>
      <c r="EFB124" s="853"/>
      <c r="EFC124" s="853"/>
      <c r="EFD124" s="964"/>
      <c r="EFE124" s="845"/>
      <c r="EFF124" s="853"/>
      <c r="EFG124" s="853"/>
      <c r="EFH124" s="964"/>
      <c r="EFI124" s="845"/>
      <c r="EFJ124" s="853"/>
      <c r="EFK124" s="853"/>
      <c r="EFL124" s="964"/>
      <c r="EFM124" s="845"/>
      <c r="EFN124" s="853"/>
      <c r="EFO124" s="853"/>
      <c r="EFP124" s="964"/>
      <c r="EFQ124" s="845"/>
      <c r="EFR124" s="853"/>
      <c r="EFS124" s="853"/>
      <c r="EFT124" s="964"/>
      <c r="EFU124" s="845"/>
      <c r="EFV124" s="853"/>
      <c r="EFW124" s="853"/>
      <c r="EFX124" s="964"/>
      <c r="EFY124" s="845"/>
      <c r="EFZ124" s="853"/>
      <c r="EGA124" s="853"/>
      <c r="EGB124" s="964"/>
      <c r="EGC124" s="845"/>
      <c r="EGD124" s="853"/>
      <c r="EGE124" s="853"/>
      <c r="EGF124" s="964"/>
      <c r="EGG124" s="845"/>
      <c r="EGH124" s="853"/>
      <c r="EGI124" s="853"/>
      <c r="EGJ124" s="964"/>
      <c r="EGK124" s="845"/>
      <c r="EGL124" s="853"/>
      <c r="EGM124" s="853"/>
      <c r="EGN124" s="964"/>
      <c r="EGO124" s="845"/>
      <c r="EGP124" s="853"/>
      <c r="EGQ124" s="853"/>
      <c r="EGR124" s="964"/>
      <c r="EGS124" s="845"/>
      <c r="EGT124" s="853"/>
      <c r="EGU124" s="853"/>
      <c r="EGV124" s="964"/>
      <c r="EGW124" s="845"/>
      <c r="EGX124" s="853"/>
      <c r="EGY124" s="853"/>
      <c r="EGZ124" s="964"/>
      <c r="EHA124" s="845"/>
      <c r="EHB124" s="853"/>
      <c r="EHC124" s="853"/>
      <c r="EHD124" s="964"/>
      <c r="EHE124" s="845"/>
      <c r="EHF124" s="853"/>
      <c r="EHG124" s="853"/>
      <c r="EHH124" s="964"/>
      <c r="EHI124" s="845"/>
      <c r="EHJ124" s="853"/>
      <c r="EHK124" s="853"/>
      <c r="EHL124" s="964"/>
      <c r="EHM124" s="845"/>
      <c r="EHN124" s="853"/>
      <c r="EHO124" s="853"/>
      <c r="EHP124" s="964"/>
      <c r="EHQ124" s="845"/>
      <c r="EHR124" s="853"/>
      <c r="EHS124" s="853"/>
      <c r="EHT124" s="964"/>
      <c r="EHU124" s="845"/>
      <c r="EHV124" s="853"/>
      <c r="EHW124" s="853"/>
      <c r="EHX124" s="964"/>
      <c r="EHY124" s="845"/>
      <c r="EHZ124" s="853"/>
      <c r="EIA124" s="853"/>
      <c r="EIB124" s="964"/>
      <c r="EIC124" s="845"/>
      <c r="EID124" s="853"/>
      <c r="EIE124" s="853"/>
      <c r="EIF124" s="964"/>
      <c r="EIG124" s="845"/>
      <c r="EIH124" s="853"/>
      <c r="EII124" s="853"/>
      <c r="EIJ124" s="964"/>
      <c r="EIK124" s="845"/>
      <c r="EIL124" s="853"/>
      <c r="EIM124" s="853"/>
      <c r="EIN124" s="964"/>
      <c r="EIO124" s="845"/>
      <c r="EIP124" s="853"/>
      <c r="EIQ124" s="853"/>
      <c r="EIR124" s="964"/>
      <c r="EIS124" s="845"/>
      <c r="EIT124" s="853"/>
      <c r="EIU124" s="853"/>
      <c r="EIV124" s="964"/>
      <c r="EIW124" s="845"/>
      <c r="EIX124" s="853"/>
      <c r="EIY124" s="853"/>
      <c r="EIZ124" s="964"/>
      <c r="EJA124" s="845"/>
      <c r="EJB124" s="853"/>
      <c r="EJC124" s="853"/>
      <c r="EJD124" s="964"/>
      <c r="EJE124" s="845"/>
      <c r="EJF124" s="853"/>
      <c r="EJG124" s="853"/>
      <c r="EJH124" s="964"/>
      <c r="EJI124" s="845"/>
      <c r="EJJ124" s="853"/>
      <c r="EJK124" s="853"/>
      <c r="EJL124" s="964"/>
      <c r="EJM124" s="845"/>
      <c r="EJN124" s="853"/>
      <c r="EJO124" s="853"/>
      <c r="EJP124" s="964"/>
      <c r="EJQ124" s="845"/>
      <c r="EJR124" s="853"/>
      <c r="EJS124" s="853"/>
      <c r="EJT124" s="964"/>
      <c r="EJU124" s="845"/>
      <c r="EJV124" s="853"/>
      <c r="EJW124" s="853"/>
      <c r="EJX124" s="964"/>
      <c r="EJY124" s="845"/>
      <c r="EJZ124" s="853"/>
      <c r="EKA124" s="853"/>
      <c r="EKB124" s="964"/>
      <c r="EKC124" s="845"/>
      <c r="EKD124" s="853"/>
      <c r="EKE124" s="853"/>
      <c r="EKF124" s="964"/>
      <c r="EKG124" s="845"/>
      <c r="EKH124" s="853"/>
      <c r="EKI124" s="853"/>
      <c r="EKJ124" s="964"/>
      <c r="EKK124" s="845"/>
      <c r="EKL124" s="853"/>
      <c r="EKM124" s="853"/>
      <c r="EKN124" s="964"/>
      <c r="EKO124" s="845"/>
      <c r="EKP124" s="853"/>
      <c r="EKQ124" s="853"/>
      <c r="EKR124" s="964"/>
      <c r="EKS124" s="845"/>
      <c r="EKT124" s="853"/>
      <c r="EKU124" s="853"/>
      <c r="EKV124" s="964"/>
      <c r="EKW124" s="845"/>
      <c r="EKX124" s="853"/>
      <c r="EKY124" s="853"/>
      <c r="EKZ124" s="964"/>
      <c r="ELA124" s="845"/>
      <c r="ELB124" s="853"/>
      <c r="ELC124" s="853"/>
      <c r="ELD124" s="964"/>
      <c r="ELE124" s="845"/>
      <c r="ELF124" s="853"/>
      <c r="ELG124" s="853"/>
      <c r="ELH124" s="964"/>
      <c r="ELI124" s="845"/>
      <c r="ELJ124" s="853"/>
      <c r="ELK124" s="853"/>
      <c r="ELL124" s="964"/>
      <c r="ELM124" s="845"/>
      <c r="ELN124" s="853"/>
      <c r="ELO124" s="853"/>
      <c r="ELP124" s="964"/>
      <c r="ELQ124" s="845"/>
      <c r="ELR124" s="853"/>
      <c r="ELS124" s="853"/>
      <c r="ELT124" s="964"/>
      <c r="ELU124" s="845"/>
      <c r="ELV124" s="853"/>
      <c r="ELW124" s="853"/>
      <c r="ELX124" s="964"/>
      <c r="ELY124" s="845"/>
      <c r="ELZ124" s="853"/>
      <c r="EMA124" s="853"/>
      <c r="EMB124" s="964"/>
      <c r="EMC124" s="845"/>
      <c r="EMD124" s="853"/>
      <c r="EME124" s="853"/>
      <c r="EMF124" s="964"/>
      <c r="EMG124" s="845"/>
      <c r="EMH124" s="853"/>
      <c r="EMI124" s="853"/>
      <c r="EMJ124" s="964"/>
      <c r="EMK124" s="845"/>
      <c r="EML124" s="853"/>
      <c r="EMM124" s="853"/>
      <c r="EMN124" s="964"/>
      <c r="EMO124" s="845"/>
      <c r="EMP124" s="853"/>
      <c r="EMQ124" s="853"/>
      <c r="EMR124" s="964"/>
      <c r="EMS124" s="845"/>
      <c r="EMT124" s="853"/>
      <c r="EMU124" s="853"/>
      <c r="EMV124" s="964"/>
      <c r="EMW124" s="845"/>
      <c r="EMX124" s="853"/>
      <c r="EMY124" s="853"/>
      <c r="EMZ124" s="964"/>
      <c r="ENA124" s="845"/>
      <c r="ENB124" s="853"/>
      <c r="ENC124" s="853"/>
      <c r="END124" s="964"/>
      <c r="ENE124" s="845"/>
      <c r="ENF124" s="853"/>
      <c r="ENG124" s="853"/>
      <c r="ENH124" s="964"/>
      <c r="ENI124" s="845"/>
      <c r="ENJ124" s="853"/>
      <c r="ENK124" s="853"/>
      <c r="ENL124" s="964"/>
      <c r="ENM124" s="845"/>
      <c r="ENN124" s="853"/>
      <c r="ENO124" s="853"/>
      <c r="ENP124" s="964"/>
      <c r="ENQ124" s="845"/>
      <c r="ENR124" s="853"/>
      <c r="ENS124" s="853"/>
      <c r="ENT124" s="964"/>
      <c r="ENU124" s="845"/>
      <c r="ENV124" s="853"/>
      <c r="ENW124" s="853"/>
      <c r="ENX124" s="964"/>
      <c r="ENY124" s="845"/>
      <c r="ENZ124" s="853"/>
      <c r="EOA124" s="853"/>
      <c r="EOB124" s="964"/>
      <c r="EOC124" s="845"/>
      <c r="EOD124" s="853"/>
      <c r="EOE124" s="853"/>
      <c r="EOF124" s="964"/>
      <c r="EOG124" s="845"/>
      <c r="EOH124" s="853"/>
      <c r="EOI124" s="853"/>
      <c r="EOJ124" s="964"/>
      <c r="EOK124" s="845"/>
      <c r="EOL124" s="853"/>
      <c r="EOM124" s="853"/>
      <c r="EON124" s="964"/>
      <c r="EOO124" s="845"/>
      <c r="EOP124" s="853"/>
      <c r="EOQ124" s="853"/>
      <c r="EOR124" s="964"/>
      <c r="EOS124" s="845"/>
      <c r="EOT124" s="853"/>
      <c r="EOU124" s="853"/>
      <c r="EOV124" s="964"/>
      <c r="EOW124" s="845"/>
      <c r="EOX124" s="853"/>
      <c r="EOY124" s="853"/>
      <c r="EOZ124" s="964"/>
      <c r="EPA124" s="845"/>
      <c r="EPB124" s="853"/>
      <c r="EPC124" s="853"/>
      <c r="EPD124" s="964"/>
      <c r="EPE124" s="845"/>
      <c r="EPF124" s="853"/>
      <c r="EPG124" s="853"/>
      <c r="EPH124" s="964"/>
      <c r="EPI124" s="845"/>
      <c r="EPJ124" s="853"/>
      <c r="EPK124" s="853"/>
      <c r="EPL124" s="964"/>
      <c r="EPM124" s="845"/>
      <c r="EPN124" s="853"/>
      <c r="EPO124" s="853"/>
      <c r="EPP124" s="964"/>
      <c r="EPQ124" s="845"/>
      <c r="EPR124" s="853"/>
      <c r="EPS124" s="853"/>
      <c r="EPT124" s="964"/>
      <c r="EPU124" s="845"/>
      <c r="EPV124" s="853"/>
      <c r="EPW124" s="853"/>
      <c r="EPX124" s="964"/>
      <c r="EPY124" s="845"/>
      <c r="EPZ124" s="853"/>
      <c r="EQA124" s="853"/>
      <c r="EQB124" s="964"/>
      <c r="EQC124" s="845"/>
      <c r="EQD124" s="853"/>
      <c r="EQE124" s="853"/>
      <c r="EQF124" s="964"/>
      <c r="EQG124" s="845"/>
      <c r="EQH124" s="853"/>
      <c r="EQI124" s="853"/>
      <c r="EQJ124" s="964"/>
      <c r="EQK124" s="845"/>
      <c r="EQL124" s="853"/>
      <c r="EQM124" s="853"/>
      <c r="EQN124" s="964"/>
      <c r="EQO124" s="845"/>
      <c r="EQP124" s="853"/>
      <c r="EQQ124" s="853"/>
      <c r="EQR124" s="964"/>
      <c r="EQS124" s="845"/>
      <c r="EQT124" s="853"/>
      <c r="EQU124" s="853"/>
      <c r="EQV124" s="964"/>
      <c r="EQW124" s="845"/>
      <c r="EQX124" s="853"/>
      <c r="EQY124" s="853"/>
      <c r="EQZ124" s="964"/>
      <c r="ERA124" s="845"/>
      <c r="ERB124" s="853"/>
      <c r="ERC124" s="853"/>
      <c r="ERD124" s="964"/>
      <c r="ERE124" s="845"/>
      <c r="ERF124" s="853"/>
      <c r="ERG124" s="853"/>
      <c r="ERH124" s="964"/>
      <c r="ERI124" s="845"/>
      <c r="ERJ124" s="853"/>
      <c r="ERK124" s="853"/>
      <c r="ERL124" s="964"/>
      <c r="ERM124" s="845"/>
      <c r="ERN124" s="853"/>
      <c r="ERO124" s="853"/>
      <c r="ERP124" s="964"/>
      <c r="ERQ124" s="845"/>
      <c r="ERR124" s="853"/>
      <c r="ERS124" s="853"/>
      <c r="ERT124" s="964"/>
      <c r="ERU124" s="845"/>
      <c r="ERV124" s="853"/>
      <c r="ERW124" s="853"/>
      <c r="ERX124" s="964"/>
      <c r="ERY124" s="845"/>
      <c r="ERZ124" s="853"/>
      <c r="ESA124" s="853"/>
      <c r="ESB124" s="964"/>
      <c r="ESC124" s="845"/>
      <c r="ESD124" s="853"/>
      <c r="ESE124" s="853"/>
      <c r="ESF124" s="964"/>
      <c r="ESG124" s="845"/>
      <c r="ESH124" s="853"/>
      <c r="ESI124" s="853"/>
      <c r="ESJ124" s="964"/>
      <c r="ESK124" s="845"/>
      <c r="ESL124" s="853"/>
      <c r="ESM124" s="853"/>
      <c r="ESN124" s="964"/>
      <c r="ESO124" s="845"/>
      <c r="ESP124" s="853"/>
      <c r="ESQ124" s="853"/>
      <c r="ESR124" s="964"/>
      <c r="ESS124" s="845"/>
      <c r="EST124" s="853"/>
      <c r="ESU124" s="853"/>
      <c r="ESV124" s="964"/>
      <c r="ESW124" s="845"/>
      <c r="ESX124" s="853"/>
      <c r="ESY124" s="853"/>
      <c r="ESZ124" s="964"/>
      <c r="ETA124" s="845"/>
      <c r="ETB124" s="853"/>
      <c r="ETC124" s="853"/>
      <c r="ETD124" s="964"/>
      <c r="ETE124" s="845"/>
      <c r="ETF124" s="853"/>
      <c r="ETG124" s="853"/>
      <c r="ETH124" s="964"/>
      <c r="ETI124" s="845"/>
      <c r="ETJ124" s="853"/>
      <c r="ETK124" s="853"/>
      <c r="ETL124" s="964"/>
      <c r="ETM124" s="845"/>
      <c r="ETN124" s="853"/>
      <c r="ETO124" s="853"/>
      <c r="ETP124" s="964"/>
      <c r="ETQ124" s="845"/>
      <c r="ETR124" s="853"/>
      <c r="ETS124" s="853"/>
      <c r="ETT124" s="964"/>
      <c r="ETU124" s="845"/>
      <c r="ETV124" s="853"/>
      <c r="ETW124" s="853"/>
      <c r="ETX124" s="964"/>
      <c r="ETY124" s="845"/>
      <c r="ETZ124" s="853"/>
      <c r="EUA124" s="853"/>
      <c r="EUB124" s="964"/>
      <c r="EUC124" s="845"/>
      <c r="EUD124" s="853"/>
      <c r="EUE124" s="853"/>
      <c r="EUF124" s="964"/>
      <c r="EUG124" s="845"/>
      <c r="EUH124" s="853"/>
      <c r="EUI124" s="853"/>
      <c r="EUJ124" s="964"/>
      <c r="EUK124" s="845"/>
      <c r="EUL124" s="853"/>
      <c r="EUM124" s="853"/>
      <c r="EUN124" s="964"/>
      <c r="EUO124" s="845"/>
      <c r="EUP124" s="853"/>
      <c r="EUQ124" s="853"/>
      <c r="EUR124" s="964"/>
      <c r="EUS124" s="845"/>
      <c r="EUT124" s="853"/>
      <c r="EUU124" s="853"/>
      <c r="EUV124" s="964"/>
      <c r="EUW124" s="845"/>
      <c r="EUX124" s="853"/>
      <c r="EUY124" s="853"/>
      <c r="EUZ124" s="964"/>
      <c r="EVA124" s="845"/>
      <c r="EVB124" s="853"/>
      <c r="EVC124" s="853"/>
      <c r="EVD124" s="964"/>
      <c r="EVE124" s="845"/>
      <c r="EVF124" s="853"/>
      <c r="EVG124" s="853"/>
      <c r="EVH124" s="964"/>
      <c r="EVI124" s="845"/>
      <c r="EVJ124" s="853"/>
      <c r="EVK124" s="853"/>
      <c r="EVL124" s="964"/>
      <c r="EVM124" s="845"/>
      <c r="EVN124" s="853"/>
      <c r="EVO124" s="853"/>
      <c r="EVP124" s="964"/>
      <c r="EVQ124" s="845"/>
      <c r="EVR124" s="853"/>
      <c r="EVS124" s="853"/>
      <c r="EVT124" s="964"/>
      <c r="EVU124" s="845"/>
      <c r="EVV124" s="853"/>
      <c r="EVW124" s="853"/>
      <c r="EVX124" s="964"/>
      <c r="EVY124" s="845"/>
      <c r="EVZ124" s="853"/>
      <c r="EWA124" s="853"/>
      <c r="EWB124" s="964"/>
      <c r="EWC124" s="845"/>
      <c r="EWD124" s="853"/>
      <c r="EWE124" s="853"/>
      <c r="EWF124" s="964"/>
      <c r="EWG124" s="845"/>
      <c r="EWH124" s="853"/>
      <c r="EWI124" s="853"/>
      <c r="EWJ124" s="964"/>
      <c r="EWK124" s="845"/>
      <c r="EWL124" s="853"/>
      <c r="EWM124" s="853"/>
      <c r="EWN124" s="964"/>
      <c r="EWO124" s="845"/>
      <c r="EWP124" s="853"/>
      <c r="EWQ124" s="853"/>
      <c r="EWR124" s="964"/>
      <c r="EWS124" s="845"/>
      <c r="EWT124" s="853"/>
      <c r="EWU124" s="853"/>
      <c r="EWV124" s="964"/>
      <c r="EWW124" s="845"/>
      <c r="EWX124" s="853"/>
      <c r="EWY124" s="853"/>
      <c r="EWZ124" s="964"/>
      <c r="EXA124" s="845"/>
      <c r="EXB124" s="853"/>
      <c r="EXC124" s="853"/>
      <c r="EXD124" s="964"/>
      <c r="EXE124" s="845"/>
      <c r="EXF124" s="853"/>
      <c r="EXG124" s="853"/>
      <c r="EXH124" s="964"/>
      <c r="EXI124" s="845"/>
      <c r="EXJ124" s="853"/>
      <c r="EXK124" s="853"/>
      <c r="EXL124" s="964"/>
      <c r="EXM124" s="845"/>
      <c r="EXN124" s="853"/>
      <c r="EXO124" s="853"/>
      <c r="EXP124" s="964"/>
      <c r="EXQ124" s="845"/>
      <c r="EXR124" s="853"/>
      <c r="EXS124" s="853"/>
      <c r="EXT124" s="964"/>
      <c r="EXU124" s="845"/>
      <c r="EXV124" s="853"/>
      <c r="EXW124" s="853"/>
      <c r="EXX124" s="964"/>
      <c r="EXY124" s="845"/>
      <c r="EXZ124" s="853"/>
      <c r="EYA124" s="853"/>
      <c r="EYB124" s="964"/>
      <c r="EYC124" s="845"/>
      <c r="EYD124" s="853"/>
      <c r="EYE124" s="853"/>
      <c r="EYF124" s="964"/>
      <c r="EYG124" s="845"/>
      <c r="EYH124" s="853"/>
      <c r="EYI124" s="853"/>
      <c r="EYJ124" s="964"/>
      <c r="EYK124" s="845"/>
      <c r="EYL124" s="853"/>
      <c r="EYM124" s="853"/>
      <c r="EYN124" s="964"/>
      <c r="EYO124" s="845"/>
      <c r="EYP124" s="853"/>
      <c r="EYQ124" s="853"/>
      <c r="EYR124" s="964"/>
      <c r="EYS124" s="845"/>
      <c r="EYT124" s="853"/>
      <c r="EYU124" s="853"/>
      <c r="EYV124" s="964"/>
      <c r="EYW124" s="845"/>
      <c r="EYX124" s="853"/>
      <c r="EYY124" s="853"/>
      <c r="EYZ124" s="964"/>
      <c r="EZA124" s="845"/>
      <c r="EZB124" s="853"/>
      <c r="EZC124" s="853"/>
      <c r="EZD124" s="964"/>
      <c r="EZE124" s="845"/>
      <c r="EZF124" s="853"/>
      <c r="EZG124" s="853"/>
      <c r="EZH124" s="964"/>
      <c r="EZI124" s="845"/>
      <c r="EZJ124" s="853"/>
      <c r="EZK124" s="853"/>
      <c r="EZL124" s="964"/>
      <c r="EZM124" s="845"/>
      <c r="EZN124" s="853"/>
      <c r="EZO124" s="853"/>
      <c r="EZP124" s="964"/>
      <c r="EZQ124" s="845"/>
      <c r="EZR124" s="853"/>
      <c r="EZS124" s="853"/>
      <c r="EZT124" s="964"/>
      <c r="EZU124" s="845"/>
      <c r="EZV124" s="853"/>
      <c r="EZW124" s="853"/>
      <c r="EZX124" s="964"/>
      <c r="EZY124" s="845"/>
      <c r="EZZ124" s="853"/>
      <c r="FAA124" s="853"/>
      <c r="FAB124" s="964"/>
      <c r="FAC124" s="845"/>
      <c r="FAD124" s="853"/>
      <c r="FAE124" s="853"/>
      <c r="FAF124" s="964"/>
      <c r="FAG124" s="845"/>
      <c r="FAH124" s="853"/>
      <c r="FAI124" s="853"/>
      <c r="FAJ124" s="964"/>
      <c r="FAK124" s="845"/>
      <c r="FAL124" s="853"/>
      <c r="FAM124" s="853"/>
      <c r="FAN124" s="964"/>
      <c r="FAO124" s="845"/>
      <c r="FAP124" s="853"/>
      <c r="FAQ124" s="853"/>
      <c r="FAR124" s="964"/>
      <c r="FAS124" s="845"/>
      <c r="FAT124" s="853"/>
      <c r="FAU124" s="853"/>
      <c r="FAV124" s="964"/>
      <c r="FAW124" s="845"/>
      <c r="FAX124" s="853"/>
      <c r="FAY124" s="853"/>
      <c r="FAZ124" s="964"/>
      <c r="FBA124" s="845"/>
      <c r="FBB124" s="853"/>
      <c r="FBC124" s="853"/>
      <c r="FBD124" s="964"/>
      <c r="FBE124" s="845"/>
      <c r="FBF124" s="853"/>
      <c r="FBG124" s="853"/>
      <c r="FBH124" s="964"/>
      <c r="FBI124" s="845"/>
      <c r="FBJ124" s="853"/>
      <c r="FBK124" s="853"/>
      <c r="FBL124" s="964"/>
      <c r="FBM124" s="845"/>
      <c r="FBN124" s="853"/>
      <c r="FBO124" s="853"/>
      <c r="FBP124" s="964"/>
      <c r="FBQ124" s="845"/>
      <c r="FBR124" s="853"/>
      <c r="FBS124" s="853"/>
      <c r="FBT124" s="964"/>
      <c r="FBU124" s="845"/>
      <c r="FBV124" s="853"/>
      <c r="FBW124" s="853"/>
      <c r="FBX124" s="964"/>
      <c r="FBY124" s="845"/>
      <c r="FBZ124" s="853"/>
      <c r="FCA124" s="853"/>
      <c r="FCB124" s="964"/>
      <c r="FCC124" s="845"/>
      <c r="FCD124" s="853"/>
      <c r="FCE124" s="853"/>
      <c r="FCF124" s="964"/>
      <c r="FCG124" s="845"/>
      <c r="FCH124" s="853"/>
      <c r="FCI124" s="853"/>
      <c r="FCJ124" s="964"/>
      <c r="FCK124" s="845"/>
      <c r="FCL124" s="853"/>
      <c r="FCM124" s="853"/>
      <c r="FCN124" s="964"/>
      <c r="FCO124" s="845"/>
      <c r="FCP124" s="853"/>
      <c r="FCQ124" s="853"/>
      <c r="FCR124" s="964"/>
      <c r="FCS124" s="845"/>
      <c r="FCT124" s="853"/>
      <c r="FCU124" s="853"/>
      <c r="FCV124" s="964"/>
      <c r="FCW124" s="845"/>
      <c r="FCX124" s="853"/>
      <c r="FCY124" s="853"/>
      <c r="FCZ124" s="964"/>
      <c r="FDA124" s="845"/>
      <c r="FDB124" s="853"/>
      <c r="FDC124" s="853"/>
      <c r="FDD124" s="964"/>
      <c r="FDE124" s="845"/>
      <c r="FDF124" s="853"/>
      <c r="FDG124" s="853"/>
      <c r="FDH124" s="964"/>
      <c r="FDI124" s="845"/>
      <c r="FDJ124" s="853"/>
      <c r="FDK124" s="853"/>
      <c r="FDL124" s="964"/>
      <c r="FDM124" s="845"/>
      <c r="FDN124" s="853"/>
      <c r="FDO124" s="853"/>
      <c r="FDP124" s="964"/>
      <c r="FDQ124" s="845"/>
      <c r="FDR124" s="853"/>
      <c r="FDS124" s="853"/>
      <c r="FDT124" s="964"/>
      <c r="FDU124" s="845"/>
      <c r="FDV124" s="853"/>
      <c r="FDW124" s="853"/>
      <c r="FDX124" s="964"/>
      <c r="FDY124" s="845"/>
      <c r="FDZ124" s="853"/>
      <c r="FEA124" s="853"/>
      <c r="FEB124" s="964"/>
      <c r="FEC124" s="845"/>
      <c r="FED124" s="853"/>
      <c r="FEE124" s="853"/>
      <c r="FEF124" s="964"/>
      <c r="FEG124" s="845"/>
      <c r="FEH124" s="853"/>
      <c r="FEI124" s="853"/>
      <c r="FEJ124" s="964"/>
      <c r="FEK124" s="845"/>
      <c r="FEL124" s="853"/>
      <c r="FEM124" s="853"/>
      <c r="FEN124" s="964"/>
      <c r="FEO124" s="845"/>
      <c r="FEP124" s="853"/>
      <c r="FEQ124" s="853"/>
      <c r="FER124" s="964"/>
      <c r="FES124" s="845"/>
      <c r="FET124" s="853"/>
      <c r="FEU124" s="853"/>
      <c r="FEV124" s="964"/>
      <c r="FEW124" s="845"/>
      <c r="FEX124" s="853"/>
      <c r="FEY124" s="853"/>
      <c r="FEZ124" s="964"/>
      <c r="FFA124" s="845"/>
      <c r="FFB124" s="853"/>
      <c r="FFC124" s="853"/>
      <c r="FFD124" s="964"/>
      <c r="FFE124" s="845"/>
      <c r="FFF124" s="853"/>
      <c r="FFG124" s="853"/>
      <c r="FFH124" s="964"/>
      <c r="FFI124" s="845"/>
      <c r="FFJ124" s="853"/>
      <c r="FFK124" s="853"/>
      <c r="FFL124" s="964"/>
      <c r="FFM124" s="845"/>
      <c r="FFN124" s="853"/>
      <c r="FFO124" s="853"/>
      <c r="FFP124" s="964"/>
      <c r="FFQ124" s="845"/>
      <c r="FFR124" s="853"/>
      <c r="FFS124" s="853"/>
      <c r="FFT124" s="964"/>
      <c r="FFU124" s="845"/>
      <c r="FFV124" s="853"/>
      <c r="FFW124" s="853"/>
      <c r="FFX124" s="964"/>
      <c r="FFY124" s="845"/>
      <c r="FFZ124" s="853"/>
      <c r="FGA124" s="853"/>
      <c r="FGB124" s="964"/>
      <c r="FGC124" s="845"/>
      <c r="FGD124" s="853"/>
      <c r="FGE124" s="853"/>
      <c r="FGF124" s="964"/>
      <c r="FGG124" s="845"/>
      <c r="FGH124" s="853"/>
      <c r="FGI124" s="853"/>
      <c r="FGJ124" s="964"/>
      <c r="FGK124" s="845"/>
      <c r="FGL124" s="853"/>
      <c r="FGM124" s="853"/>
      <c r="FGN124" s="964"/>
      <c r="FGO124" s="845"/>
      <c r="FGP124" s="853"/>
      <c r="FGQ124" s="853"/>
      <c r="FGR124" s="964"/>
      <c r="FGS124" s="845"/>
      <c r="FGT124" s="853"/>
      <c r="FGU124" s="853"/>
      <c r="FGV124" s="964"/>
      <c r="FGW124" s="845"/>
      <c r="FGX124" s="853"/>
      <c r="FGY124" s="853"/>
      <c r="FGZ124" s="964"/>
      <c r="FHA124" s="845"/>
      <c r="FHB124" s="853"/>
      <c r="FHC124" s="853"/>
      <c r="FHD124" s="964"/>
      <c r="FHE124" s="845"/>
      <c r="FHF124" s="853"/>
      <c r="FHG124" s="853"/>
      <c r="FHH124" s="964"/>
      <c r="FHI124" s="845"/>
      <c r="FHJ124" s="853"/>
      <c r="FHK124" s="853"/>
      <c r="FHL124" s="964"/>
      <c r="FHM124" s="845"/>
      <c r="FHN124" s="853"/>
      <c r="FHO124" s="853"/>
      <c r="FHP124" s="964"/>
      <c r="FHQ124" s="845"/>
      <c r="FHR124" s="853"/>
      <c r="FHS124" s="853"/>
      <c r="FHT124" s="964"/>
      <c r="FHU124" s="845"/>
      <c r="FHV124" s="853"/>
      <c r="FHW124" s="853"/>
      <c r="FHX124" s="964"/>
      <c r="FHY124" s="845"/>
      <c r="FHZ124" s="853"/>
      <c r="FIA124" s="853"/>
      <c r="FIB124" s="964"/>
      <c r="FIC124" s="845"/>
      <c r="FID124" s="853"/>
      <c r="FIE124" s="853"/>
      <c r="FIF124" s="964"/>
      <c r="FIG124" s="845"/>
      <c r="FIH124" s="853"/>
      <c r="FII124" s="853"/>
      <c r="FIJ124" s="964"/>
      <c r="FIK124" s="845"/>
      <c r="FIL124" s="853"/>
      <c r="FIM124" s="853"/>
      <c r="FIN124" s="964"/>
      <c r="FIO124" s="845"/>
      <c r="FIP124" s="853"/>
      <c r="FIQ124" s="853"/>
      <c r="FIR124" s="964"/>
      <c r="FIS124" s="845"/>
      <c r="FIT124" s="853"/>
      <c r="FIU124" s="853"/>
      <c r="FIV124" s="964"/>
      <c r="FIW124" s="845"/>
      <c r="FIX124" s="853"/>
      <c r="FIY124" s="853"/>
      <c r="FIZ124" s="964"/>
      <c r="FJA124" s="845"/>
      <c r="FJB124" s="853"/>
      <c r="FJC124" s="853"/>
      <c r="FJD124" s="964"/>
      <c r="FJE124" s="845"/>
      <c r="FJF124" s="853"/>
      <c r="FJG124" s="853"/>
      <c r="FJH124" s="964"/>
      <c r="FJI124" s="845"/>
      <c r="FJJ124" s="853"/>
      <c r="FJK124" s="853"/>
      <c r="FJL124" s="964"/>
      <c r="FJM124" s="845"/>
      <c r="FJN124" s="853"/>
      <c r="FJO124" s="853"/>
      <c r="FJP124" s="964"/>
      <c r="FJQ124" s="845"/>
      <c r="FJR124" s="853"/>
      <c r="FJS124" s="853"/>
      <c r="FJT124" s="964"/>
      <c r="FJU124" s="845"/>
      <c r="FJV124" s="853"/>
      <c r="FJW124" s="853"/>
      <c r="FJX124" s="964"/>
      <c r="FJY124" s="845"/>
      <c r="FJZ124" s="853"/>
      <c r="FKA124" s="853"/>
      <c r="FKB124" s="964"/>
      <c r="FKC124" s="845"/>
      <c r="FKD124" s="853"/>
      <c r="FKE124" s="853"/>
      <c r="FKF124" s="964"/>
      <c r="FKG124" s="845"/>
      <c r="FKH124" s="853"/>
      <c r="FKI124" s="853"/>
      <c r="FKJ124" s="964"/>
      <c r="FKK124" s="845"/>
      <c r="FKL124" s="853"/>
      <c r="FKM124" s="853"/>
      <c r="FKN124" s="964"/>
      <c r="FKO124" s="845"/>
      <c r="FKP124" s="853"/>
      <c r="FKQ124" s="853"/>
      <c r="FKR124" s="964"/>
      <c r="FKS124" s="845"/>
      <c r="FKT124" s="853"/>
      <c r="FKU124" s="853"/>
      <c r="FKV124" s="964"/>
      <c r="FKW124" s="845"/>
      <c r="FKX124" s="853"/>
      <c r="FKY124" s="853"/>
      <c r="FKZ124" s="964"/>
      <c r="FLA124" s="845"/>
      <c r="FLB124" s="853"/>
      <c r="FLC124" s="853"/>
      <c r="FLD124" s="964"/>
      <c r="FLE124" s="845"/>
      <c r="FLF124" s="853"/>
      <c r="FLG124" s="853"/>
      <c r="FLH124" s="964"/>
      <c r="FLI124" s="845"/>
      <c r="FLJ124" s="853"/>
      <c r="FLK124" s="853"/>
      <c r="FLL124" s="964"/>
      <c r="FLM124" s="845"/>
      <c r="FLN124" s="853"/>
      <c r="FLO124" s="853"/>
      <c r="FLP124" s="964"/>
      <c r="FLQ124" s="845"/>
      <c r="FLR124" s="853"/>
      <c r="FLS124" s="853"/>
      <c r="FLT124" s="964"/>
      <c r="FLU124" s="845"/>
      <c r="FLV124" s="853"/>
      <c r="FLW124" s="853"/>
      <c r="FLX124" s="964"/>
      <c r="FLY124" s="845"/>
      <c r="FLZ124" s="853"/>
      <c r="FMA124" s="853"/>
      <c r="FMB124" s="964"/>
      <c r="FMC124" s="845"/>
      <c r="FMD124" s="853"/>
      <c r="FME124" s="853"/>
      <c r="FMF124" s="964"/>
      <c r="FMG124" s="845"/>
      <c r="FMH124" s="853"/>
      <c r="FMI124" s="853"/>
      <c r="FMJ124" s="964"/>
      <c r="FMK124" s="845"/>
      <c r="FML124" s="853"/>
      <c r="FMM124" s="853"/>
      <c r="FMN124" s="964"/>
      <c r="FMO124" s="845"/>
      <c r="FMP124" s="853"/>
      <c r="FMQ124" s="853"/>
      <c r="FMR124" s="964"/>
      <c r="FMS124" s="845"/>
      <c r="FMT124" s="853"/>
      <c r="FMU124" s="853"/>
      <c r="FMV124" s="964"/>
      <c r="FMW124" s="845"/>
      <c r="FMX124" s="853"/>
      <c r="FMY124" s="853"/>
      <c r="FMZ124" s="964"/>
      <c r="FNA124" s="845"/>
      <c r="FNB124" s="853"/>
      <c r="FNC124" s="853"/>
      <c r="FND124" s="964"/>
      <c r="FNE124" s="845"/>
      <c r="FNF124" s="853"/>
      <c r="FNG124" s="853"/>
      <c r="FNH124" s="964"/>
      <c r="FNI124" s="845"/>
      <c r="FNJ124" s="853"/>
      <c r="FNK124" s="853"/>
      <c r="FNL124" s="964"/>
      <c r="FNM124" s="845"/>
      <c r="FNN124" s="853"/>
      <c r="FNO124" s="853"/>
      <c r="FNP124" s="964"/>
      <c r="FNQ124" s="845"/>
      <c r="FNR124" s="853"/>
      <c r="FNS124" s="853"/>
      <c r="FNT124" s="964"/>
      <c r="FNU124" s="845"/>
      <c r="FNV124" s="853"/>
      <c r="FNW124" s="853"/>
      <c r="FNX124" s="964"/>
      <c r="FNY124" s="845"/>
      <c r="FNZ124" s="853"/>
      <c r="FOA124" s="853"/>
      <c r="FOB124" s="964"/>
      <c r="FOC124" s="845"/>
      <c r="FOD124" s="853"/>
      <c r="FOE124" s="853"/>
      <c r="FOF124" s="964"/>
      <c r="FOG124" s="845"/>
      <c r="FOH124" s="853"/>
      <c r="FOI124" s="853"/>
      <c r="FOJ124" s="964"/>
      <c r="FOK124" s="845"/>
      <c r="FOL124" s="853"/>
      <c r="FOM124" s="853"/>
      <c r="FON124" s="964"/>
      <c r="FOO124" s="845"/>
      <c r="FOP124" s="853"/>
      <c r="FOQ124" s="853"/>
      <c r="FOR124" s="964"/>
      <c r="FOS124" s="845"/>
      <c r="FOT124" s="853"/>
      <c r="FOU124" s="853"/>
      <c r="FOV124" s="964"/>
      <c r="FOW124" s="845"/>
      <c r="FOX124" s="853"/>
      <c r="FOY124" s="853"/>
      <c r="FOZ124" s="964"/>
      <c r="FPA124" s="845"/>
      <c r="FPB124" s="853"/>
      <c r="FPC124" s="853"/>
      <c r="FPD124" s="964"/>
      <c r="FPE124" s="845"/>
      <c r="FPF124" s="853"/>
      <c r="FPG124" s="853"/>
      <c r="FPH124" s="964"/>
      <c r="FPI124" s="845"/>
      <c r="FPJ124" s="853"/>
      <c r="FPK124" s="853"/>
      <c r="FPL124" s="964"/>
      <c r="FPM124" s="845"/>
      <c r="FPN124" s="853"/>
      <c r="FPO124" s="853"/>
      <c r="FPP124" s="964"/>
      <c r="FPQ124" s="845"/>
      <c r="FPR124" s="853"/>
      <c r="FPS124" s="853"/>
      <c r="FPT124" s="964"/>
      <c r="FPU124" s="845"/>
      <c r="FPV124" s="853"/>
      <c r="FPW124" s="853"/>
      <c r="FPX124" s="964"/>
      <c r="FPY124" s="845"/>
      <c r="FPZ124" s="853"/>
      <c r="FQA124" s="853"/>
      <c r="FQB124" s="964"/>
      <c r="FQC124" s="845"/>
      <c r="FQD124" s="853"/>
      <c r="FQE124" s="853"/>
      <c r="FQF124" s="964"/>
      <c r="FQG124" s="845"/>
      <c r="FQH124" s="853"/>
      <c r="FQI124" s="853"/>
      <c r="FQJ124" s="964"/>
      <c r="FQK124" s="845"/>
      <c r="FQL124" s="853"/>
      <c r="FQM124" s="853"/>
      <c r="FQN124" s="964"/>
      <c r="FQO124" s="845"/>
      <c r="FQP124" s="853"/>
      <c r="FQQ124" s="853"/>
      <c r="FQR124" s="964"/>
      <c r="FQS124" s="845"/>
      <c r="FQT124" s="853"/>
      <c r="FQU124" s="853"/>
      <c r="FQV124" s="964"/>
      <c r="FQW124" s="845"/>
      <c r="FQX124" s="853"/>
      <c r="FQY124" s="853"/>
      <c r="FQZ124" s="964"/>
      <c r="FRA124" s="845"/>
      <c r="FRB124" s="853"/>
      <c r="FRC124" s="853"/>
      <c r="FRD124" s="964"/>
      <c r="FRE124" s="845"/>
      <c r="FRF124" s="853"/>
      <c r="FRG124" s="853"/>
      <c r="FRH124" s="964"/>
      <c r="FRI124" s="845"/>
      <c r="FRJ124" s="853"/>
      <c r="FRK124" s="853"/>
      <c r="FRL124" s="964"/>
      <c r="FRM124" s="845"/>
      <c r="FRN124" s="853"/>
      <c r="FRO124" s="853"/>
      <c r="FRP124" s="964"/>
      <c r="FRQ124" s="845"/>
      <c r="FRR124" s="853"/>
      <c r="FRS124" s="853"/>
      <c r="FRT124" s="964"/>
      <c r="FRU124" s="845"/>
      <c r="FRV124" s="853"/>
      <c r="FRW124" s="853"/>
      <c r="FRX124" s="964"/>
      <c r="FRY124" s="845"/>
      <c r="FRZ124" s="853"/>
      <c r="FSA124" s="853"/>
      <c r="FSB124" s="964"/>
      <c r="FSC124" s="845"/>
      <c r="FSD124" s="853"/>
      <c r="FSE124" s="853"/>
      <c r="FSF124" s="964"/>
      <c r="FSG124" s="845"/>
      <c r="FSH124" s="853"/>
      <c r="FSI124" s="853"/>
      <c r="FSJ124" s="964"/>
      <c r="FSK124" s="845"/>
      <c r="FSL124" s="853"/>
      <c r="FSM124" s="853"/>
      <c r="FSN124" s="964"/>
      <c r="FSO124" s="845"/>
      <c r="FSP124" s="853"/>
      <c r="FSQ124" s="853"/>
      <c r="FSR124" s="964"/>
      <c r="FSS124" s="845"/>
      <c r="FST124" s="853"/>
      <c r="FSU124" s="853"/>
      <c r="FSV124" s="964"/>
      <c r="FSW124" s="845"/>
      <c r="FSX124" s="853"/>
      <c r="FSY124" s="853"/>
      <c r="FSZ124" s="964"/>
      <c r="FTA124" s="845"/>
      <c r="FTB124" s="853"/>
      <c r="FTC124" s="853"/>
      <c r="FTD124" s="964"/>
      <c r="FTE124" s="845"/>
      <c r="FTF124" s="853"/>
      <c r="FTG124" s="853"/>
      <c r="FTH124" s="964"/>
      <c r="FTI124" s="845"/>
      <c r="FTJ124" s="853"/>
      <c r="FTK124" s="853"/>
      <c r="FTL124" s="964"/>
      <c r="FTM124" s="845"/>
      <c r="FTN124" s="853"/>
      <c r="FTO124" s="853"/>
      <c r="FTP124" s="964"/>
      <c r="FTQ124" s="845"/>
      <c r="FTR124" s="853"/>
      <c r="FTS124" s="853"/>
      <c r="FTT124" s="964"/>
      <c r="FTU124" s="845"/>
      <c r="FTV124" s="853"/>
      <c r="FTW124" s="853"/>
      <c r="FTX124" s="964"/>
      <c r="FTY124" s="845"/>
      <c r="FTZ124" s="853"/>
      <c r="FUA124" s="853"/>
      <c r="FUB124" s="964"/>
      <c r="FUC124" s="845"/>
      <c r="FUD124" s="853"/>
      <c r="FUE124" s="853"/>
      <c r="FUF124" s="964"/>
      <c r="FUG124" s="845"/>
      <c r="FUH124" s="853"/>
      <c r="FUI124" s="853"/>
      <c r="FUJ124" s="964"/>
      <c r="FUK124" s="845"/>
      <c r="FUL124" s="853"/>
      <c r="FUM124" s="853"/>
      <c r="FUN124" s="964"/>
      <c r="FUO124" s="845"/>
      <c r="FUP124" s="853"/>
      <c r="FUQ124" s="853"/>
      <c r="FUR124" s="964"/>
      <c r="FUS124" s="845"/>
      <c r="FUT124" s="853"/>
      <c r="FUU124" s="853"/>
      <c r="FUV124" s="964"/>
      <c r="FUW124" s="845"/>
      <c r="FUX124" s="853"/>
      <c r="FUY124" s="853"/>
      <c r="FUZ124" s="964"/>
      <c r="FVA124" s="845"/>
      <c r="FVB124" s="853"/>
      <c r="FVC124" s="853"/>
      <c r="FVD124" s="964"/>
      <c r="FVE124" s="845"/>
      <c r="FVF124" s="853"/>
      <c r="FVG124" s="853"/>
      <c r="FVH124" s="964"/>
      <c r="FVI124" s="845"/>
      <c r="FVJ124" s="853"/>
      <c r="FVK124" s="853"/>
      <c r="FVL124" s="964"/>
      <c r="FVM124" s="845"/>
      <c r="FVN124" s="853"/>
      <c r="FVO124" s="853"/>
      <c r="FVP124" s="964"/>
      <c r="FVQ124" s="845"/>
      <c r="FVR124" s="853"/>
      <c r="FVS124" s="853"/>
      <c r="FVT124" s="964"/>
      <c r="FVU124" s="845"/>
      <c r="FVV124" s="853"/>
      <c r="FVW124" s="853"/>
      <c r="FVX124" s="964"/>
      <c r="FVY124" s="845"/>
      <c r="FVZ124" s="853"/>
      <c r="FWA124" s="853"/>
      <c r="FWB124" s="964"/>
      <c r="FWC124" s="845"/>
      <c r="FWD124" s="853"/>
      <c r="FWE124" s="853"/>
      <c r="FWF124" s="964"/>
      <c r="FWG124" s="845"/>
      <c r="FWH124" s="853"/>
      <c r="FWI124" s="853"/>
      <c r="FWJ124" s="964"/>
      <c r="FWK124" s="845"/>
      <c r="FWL124" s="853"/>
      <c r="FWM124" s="853"/>
      <c r="FWN124" s="964"/>
      <c r="FWO124" s="845"/>
      <c r="FWP124" s="853"/>
      <c r="FWQ124" s="853"/>
      <c r="FWR124" s="964"/>
      <c r="FWS124" s="845"/>
      <c r="FWT124" s="853"/>
      <c r="FWU124" s="853"/>
      <c r="FWV124" s="964"/>
      <c r="FWW124" s="845"/>
      <c r="FWX124" s="853"/>
      <c r="FWY124" s="853"/>
      <c r="FWZ124" s="964"/>
      <c r="FXA124" s="845"/>
      <c r="FXB124" s="853"/>
      <c r="FXC124" s="853"/>
      <c r="FXD124" s="964"/>
      <c r="FXE124" s="845"/>
      <c r="FXF124" s="853"/>
      <c r="FXG124" s="853"/>
      <c r="FXH124" s="964"/>
      <c r="FXI124" s="845"/>
      <c r="FXJ124" s="853"/>
      <c r="FXK124" s="853"/>
      <c r="FXL124" s="964"/>
      <c r="FXM124" s="845"/>
      <c r="FXN124" s="853"/>
      <c r="FXO124" s="853"/>
      <c r="FXP124" s="964"/>
      <c r="FXQ124" s="845"/>
      <c r="FXR124" s="853"/>
      <c r="FXS124" s="853"/>
      <c r="FXT124" s="964"/>
      <c r="FXU124" s="845"/>
      <c r="FXV124" s="853"/>
      <c r="FXW124" s="853"/>
      <c r="FXX124" s="964"/>
      <c r="FXY124" s="845"/>
      <c r="FXZ124" s="853"/>
      <c r="FYA124" s="853"/>
      <c r="FYB124" s="964"/>
      <c r="FYC124" s="845"/>
      <c r="FYD124" s="853"/>
      <c r="FYE124" s="853"/>
      <c r="FYF124" s="964"/>
      <c r="FYG124" s="845"/>
      <c r="FYH124" s="853"/>
      <c r="FYI124" s="853"/>
      <c r="FYJ124" s="964"/>
      <c r="FYK124" s="845"/>
      <c r="FYL124" s="853"/>
      <c r="FYM124" s="853"/>
      <c r="FYN124" s="964"/>
      <c r="FYO124" s="845"/>
      <c r="FYP124" s="853"/>
      <c r="FYQ124" s="853"/>
      <c r="FYR124" s="964"/>
      <c r="FYS124" s="845"/>
      <c r="FYT124" s="853"/>
      <c r="FYU124" s="853"/>
      <c r="FYV124" s="964"/>
      <c r="FYW124" s="845"/>
      <c r="FYX124" s="853"/>
      <c r="FYY124" s="853"/>
      <c r="FYZ124" s="964"/>
      <c r="FZA124" s="845"/>
      <c r="FZB124" s="853"/>
      <c r="FZC124" s="853"/>
      <c r="FZD124" s="964"/>
      <c r="FZE124" s="845"/>
      <c r="FZF124" s="853"/>
      <c r="FZG124" s="853"/>
      <c r="FZH124" s="964"/>
      <c r="FZI124" s="845"/>
      <c r="FZJ124" s="853"/>
      <c r="FZK124" s="853"/>
      <c r="FZL124" s="964"/>
      <c r="FZM124" s="845"/>
      <c r="FZN124" s="853"/>
      <c r="FZO124" s="853"/>
      <c r="FZP124" s="964"/>
      <c r="FZQ124" s="845"/>
      <c r="FZR124" s="853"/>
      <c r="FZS124" s="853"/>
      <c r="FZT124" s="964"/>
      <c r="FZU124" s="845"/>
      <c r="FZV124" s="853"/>
      <c r="FZW124" s="853"/>
      <c r="FZX124" s="964"/>
      <c r="FZY124" s="845"/>
      <c r="FZZ124" s="853"/>
      <c r="GAA124" s="853"/>
      <c r="GAB124" s="964"/>
      <c r="GAC124" s="845"/>
      <c r="GAD124" s="853"/>
      <c r="GAE124" s="853"/>
      <c r="GAF124" s="964"/>
      <c r="GAG124" s="845"/>
      <c r="GAH124" s="853"/>
      <c r="GAI124" s="853"/>
      <c r="GAJ124" s="964"/>
      <c r="GAK124" s="845"/>
      <c r="GAL124" s="853"/>
      <c r="GAM124" s="853"/>
      <c r="GAN124" s="964"/>
      <c r="GAO124" s="845"/>
      <c r="GAP124" s="853"/>
      <c r="GAQ124" s="853"/>
      <c r="GAR124" s="964"/>
      <c r="GAS124" s="845"/>
      <c r="GAT124" s="853"/>
      <c r="GAU124" s="853"/>
      <c r="GAV124" s="964"/>
      <c r="GAW124" s="845"/>
      <c r="GAX124" s="853"/>
      <c r="GAY124" s="853"/>
      <c r="GAZ124" s="964"/>
      <c r="GBA124" s="845"/>
      <c r="GBB124" s="853"/>
      <c r="GBC124" s="853"/>
      <c r="GBD124" s="964"/>
      <c r="GBE124" s="845"/>
      <c r="GBF124" s="853"/>
      <c r="GBG124" s="853"/>
      <c r="GBH124" s="964"/>
      <c r="GBI124" s="845"/>
      <c r="GBJ124" s="853"/>
      <c r="GBK124" s="853"/>
      <c r="GBL124" s="964"/>
      <c r="GBM124" s="845"/>
      <c r="GBN124" s="853"/>
      <c r="GBO124" s="853"/>
      <c r="GBP124" s="964"/>
      <c r="GBQ124" s="845"/>
      <c r="GBR124" s="853"/>
      <c r="GBS124" s="853"/>
      <c r="GBT124" s="964"/>
      <c r="GBU124" s="845"/>
      <c r="GBV124" s="853"/>
      <c r="GBW124" s="853"/>
      <c r="GBX124" s="964"/>
      <c r="GBY124" s="845"/>
      <c r="GBZ124" s="853"/>
      <c r="GCA124" s="853"/>
      <c r="GCB124" s="964"/>
      <c r="GCC124" s="845"/>
      <c r="GCD124" s="853"/>
      <c r="GCE124" s="853"/>
      <c r="GCF124" s="964"/>
      <c r="GCG124" s="845"/>
      <c r="GCH124" s="853"/>
      <c r="GCI124" s="853"/>
      <c r="GCJ124" s="964"/>
      <c r="GCK124" s="845"/>
      <c r="GCL124" s="853"/>
      <c r="GCM124" s="853"/>
      <c r="GCN124" s="964"/>
      <c r="GCO124" s="845"/>
      <c r="GCP124" s="853"/>
      <c r="GCQ124" s="853"/>
      <c r="GCR124" s="964"/>
      <c r="GCS124" s="845"/>
      <c r="GCT124" s="853"/>
      <c r="GCU124" s="853"/>
      <c r="GCV124" s="964"/>
      <c r="GCW124" s="845"/>
      <c r="GCX124" s="853"/>
      <c r="GCY124" s="853"/>
      <c r="GCZ124" s="964"/>
      <c r="GDA124" s="845"/>
      <c r="GDB124" s="853"/>
      <c r="GDC124" s="853"/>
      <c r="GDD124" s="964"/>
      <c r="GDE124" s="845"/>
      <c r="GDF124" s="853"/>
      <c r="GDG124" s="853"/>
      <c r="GDH124" s="964"/>
      <c r="GDI124" s="845"/>
      <c r="GDJ124" s="853"/>
      <c r="GDK124" s="853"/>
      <c r="GDL124" s="964"/>
      <c r="GDM124" s="845"/>
      <c r="GDN124" s="853"/>
      <c r="GDO124" s="853"/>
      <c r="GDP124" s="964"/>
      <c r="GDQ124" s="845"/>
      <c r="GDR124" s="853"/>
      <c r="GDS124" s="853"/>
      <c r="GDT124" s="964"/>
      <c r="GDU124" s="845"/>
      <c r="GDV124" s="853"/>
      <c r="GDW124" s="853"/>
      <c r="GDX124" s="964"/>
      <c r="GDY124" s="845"/>
      <c r="GDZ124" s="853"/>
      <c r="GEA124" s="853"/>
      <c r="GEB124" s="964"/>
      <c r="GEC124" s="845"/>
      <c r="GED124" s="853"/>
      <c r="GEE124" s="853"/>
      <c r="GEF124" s="964"/>
      <c r="GEG124" s="845"/>
      <c r="GEH124" s="853"/>
      <c r="GEI124" s="853"/>
      <c r="GEJ124" s="964"/>
      <c r="GEK124" s="845"/>
      <c r="GEL124" s="853"/>
      <c r="GEM124" s="853"/>
      <c r="GEN124" s="964"/>
      <c r="GEO124" s="845"/>
      <c r="GEP124" s="853"/>
      <c r="GEQ124" s="853"/>
      <c r="GER124" s="964"/>
      <c r="GES124" s="845"/>
      <c r="GET124" s="853"/>
      <c r="GEU124" s="853"/>
      <c r="GEV124" s="964"/>
      <c r="GEW124" s="845"/>
      <c r="GEX124" s="853"/>
      <c r="GEY124" s="853"/>
      <c r="GEZ124" s="964"/>
      <c r="GFA124" s="845"/>
      <c r="GFB124" s="853"/>
      <c r="GFC124" s="853"/>
      <c r="GFD124" s="964"/>
      <c r="GFE124" s="845"/>
      <c r="GFF124" s="853"/>
      <c r="GFG124" s="853"/>
      <c r="GFH124" s="964"/>
      <c r="GFI124" s="845"/>
      <c r="GFJ124" s="853"/>
      <c r="GFK124" s="853"/>
      <c r="GFL124" s="964"/>
      <c r="GFM124" s="845"/>
      <c r="GFN124" s="853"/>
      <c r="GFO124" s="853"/>
      <c r="GFP124" s="964"/>
      <c r="GFQ124" s="845"/>
      <c r="GFR124" s="853"/>
      <c r="GFS124" s="853"/>
      <c r="GFT124" s="964"/>
      <c r="GFU124" s="845"/>
      <c r="GFV124" s="853"/>
      <c r="GFW124" s="853"/>
      <c r="GFX124" s="964"/>
      <c r="GFY124" s="845"/>
      <c r="GFZ124" s="853"/>
      <c r="GGA124" s="853"/>
      <c r="GGB124" s="964"/>
      <c r="GGC124" s="845"/>
      <c r="GGD124" s="853"/>
      <c r="GGE124" s="853"/>
      <c r="GGF124" s="964"/>
      <c r="GGG124" s="845"/>
      <c r="GGH124" s="853"/>
      <c r="GGI124" s="853"/>
      <c r="GGJ124" s="964"/>
      <c r="GGK124" s="845"/>
      <c r="GGL124" s="853"/>
      <c r="GGM124" s="853"/>
      <c r="GGN124" s="964"/>
      <c r="GGO124" s="845"/>
      <c r="GGP124" s="853"/>
      <c r="GGQ124" s="853"/>
      <c r="GGR124" s="964"/>
      <c r="GGS124" s="845"/>
      <c r="GGT124" s="853"/>
      <c r="GGU124" s="853"/>
      <c r="GGV124" s="964"/>
      <c r="GGW124" s="845"/>
      <c r="GGX124" s="853"/>
      <c r="GGY124" s="853"/>
      <c r="GGZ124" s="964"/>
      <c r="GHA124" s="845"/>
      <c r="GHB124" s="853"/>
      <c r="GHC124" s="853"/>
      <c r="GHD124" s="964"/>
      <c r="GHE124" s="845"/>
      <c r="GHF124" s="853"/>
      <c r="GHG124" s="853"/>
      <c r="GHH124" s="964"/>
      <c r="GHI124" s="845"/>
      <c r="GHJ124" s="853"/>
      <c r="GHK124" s="853"/>
      <c r="GHL124" s="964"/>
      <c r="GHM124" s="845"/>
      <c r="GHN124" s="853"/>
      <c r="GHO124" s="853"/>
      <c r="GHP124" s="964"/>
      <c r="GHQ124" s="845"/>
      <c r="GHR124" s="853"/>
      <c r="GHS124" s="853"/>
      <c r="GHT124" s="964"/>
      <c r="GHU124" s="845"/>
      <c r="GHV124" s="853"/>
      <c r="GHW124" s="853"/>
      <c r="GHX124" s="964"/>
      <c r="GHY124" s="845"/>
      <c r="GHZ124" s="853"/>
      <c r="GIA124" s="853"/>
      <c r="GIB124" s="964"/>
      <c r="GIC124" s="845"/>
      <c r="GID124" s="853"/>
      <c r="GIE124" s="853"/>
      <c r="GIF124" s="964"/>
      <c r="GIG124" s="845"/>
      <c r="GIH124" s="853"/>
      <c r="GII124" s="853"/>
      <c r="GIJ124" s="964"/>
      <c r="GIK124" s="845"/>
      <c r="GIL124" s="853"/>
      <c r="GIM124" s="853"/>
      <c r="GIN124" s="964"/>
      <c r="GIO124" s="845"/>
      <c r="GIP124" s="853"/>
      <c r="GIQ124" s="853"/>
      <c r="GIR124" s="964"/>
      <c r="GIS124" s="845"/>
      <c r="GIT124" s="853"/>
      <c r="GIU124" s="853"/>
      <c r="GIV124" s="964"/>
      <c r="GIW124" s="845"/>
      <c r="GIX124" s="853"/>
      <c r="GIY124" s="853"/>
      <c r="GIZ124" s="964"/>
      <c r="GJA124" s="845"/>
      <c r="GJB124" s="853"/>
      <c r="GJC124" s="853"/>
      <c r="GJD124" s="964"/>
      <c r="GJE124" s="845"/>
      <c r="GJF124" s="853"/>
      <c r="GJG124" s="853"/>
      <c r="GJH124" s="964"/>
      <c r="GJI124" s="845"/>
      <c r="GJJ124" s="853"/>
      <c r="GJK124" s="853"/>
      <c r="GJL124" s="964"/>
      <c r="GJM124" s="845"/>
      <c r="GJN124" s="853"/>
      <c r="GJO124" s="853"/>
      <c r="GJP124" s="964"/>
      <c r="GJQ124" s="845"/>
      <c r="GJR124" s="853"/>
      <c r="GJS124" s="853"/>
      <c r="GJT124" s="964"/>
      <c r="GJU124" s="845"/>
      <c r="GJV124" s="853"/>
      <c r="GJW124" s="853"/>
      <c r="GJX124" s="964"/>
      <c r="GJY124" s="845"/>
      <c r="GJZ124" s="853"/>
      <c r="GKA124" s="853"/>
      <c r="GKB124" s="964"/>
      <c r="GKC124" s="845"/>
      <c r="GKD124" s="853"/>
      <c r="GKE124" s="853"/>
      <c r="GKF124" s="964"/>
      <c r="GKG124" s="845"/>
      <c r="GKH124" s="853"/>
      <c r="GKI124" s="853"/>
      <c r="GKJ124" s="964"/>
      <c r="GKK124" s="845"/>
      <c r="GKL124" s="853"/>
      <c r="GKM124" s="853"/>
      <c r="GKN124" s="964"/>
      <c r="GKO124" s="845"/>
      <c r="GKP124" s="853"/>
      <c r="GKQ124" s="853"/>
      <c r="GKR124" s="964"/>
      <c r="GKS124" s="845"/>
      <c r="GKT124" s="853"/>
      <c r="GKU124" s="853"/>
      <c r="GKV124" s="964"/>
      <c r="GKW124" s="845"/>
      <c r="GKX124" s="853"/>
      <c r="GKY124" s="853"/>
      <c r="GKZ124" s="964"/>
      <c r="GLA124" s="845"/>
      <c r="GLB124" s="853"/>
      <c r="GLC124" s="853"/>
      <c r="GLD124" s="964"/>
      <c r="GLE124" s="845"/>
      <c r="GLF124" s="853"/>
      <c r="GLG124" s="853"/>
      <c r="GLH124" s="964"/>
      <c r="GLI124" s="845"/>
      <c r="GLJ124" s="853"/>
      <c r="GLK124" s="853"/>
      <c r="GLL124" s="964"/>
      <c r="GLM124" s="845"/>
      <c r="GLN124" s="853"/>
      <c r="GLO124" s="853"/>
      <c r="GLP124" s="964"/>
      <c r="GLQ124" s="845"/>
      <c r="GLR124" s="853"/>
      <c r="GLS124" s="853"/>
      <c r="GLT124" s="964"/>
      <c r="GLU124" s="845"/>
      <c r="GLV124" s="853"/>
      <c r="GLW124" s="853"/>
      <c r="GLX124" s="964"/>
      <c r="GLY124" s="845"/>
      <c r="GLZ124" s="853"/>
      <c r="GMA124" s="853"/>
      <c r="GMB124" s="964"/>
      <c r="GMC124" s="845"/>
      <c r="GMD124" s="853"/>
      <c r="GME124" s="853"/>
      <c r="GMF124" s="964"/>
      <c r="GMG124" s="845"/>
      <c r="GMH124" s="853"/>
      <c r="GMI124" s="853"/>
      <c r="GMJ124" s="964"/>
      <c r="GMK124" s="845"/>
      <c r="GML124" s="853"/>
      <c r="GMM124" s="853"/>
      <c r="GMN124" s="964"/>
      <c r="GMO124" s="845"/>
      <c r="GMP124" s="853"/>
      <c r="GMQ124" s="853"/>
      <c r="GMR124" s="964"/>
      <c r="GMS124" s="845"/>
      <c r="GMT124" s="853"/>
      <c r="GMU124" s="853"/>
      <c r="GMV124" s="964"/>
      <c r="GMW124" s="845"/>
      <c r="GMX124" s="853"/>
      <c r="GMY124" s="853"/>
      <c r="GMZ124" s="964"/>
      <c r="GNA124" s="845"/>
      <c r="GNB124" s="853"/>
      <c r="GNC124" s="853"/>
      <c r="GND124" s="964"/>
      <c r="GNE124" s="845"/>
      <c r="GNF124" s="853"/>
      <c r="GNG124" s="853"/>
      <c r="GNH124" s="964"/>
      <c r="GNI124" s="845"/>
      <c r="GNJ124" s="853"/>
      <c r="GNK124" s="853"/>
      <c r="GNL124" s="964"/>
      <c r="GNM124" s="845"/>
      <c r="GNN124" s="853"/>
      <c r="GNO124" s="853"/>
      <c r="GNP124" s="964"/>
      <c r="GNQ124" s="845"/>
      <c r="GNR124" s="853"/>
      <c r="GNS124" s="853"/>
      <c r="GNT124" s="964"/>
      <c r="GNU124" s="845"/>
      <c r="GNV124" s="853"/>
      <c r="GNW124" s="853"/>
      <c r="GNX124" s="964"/>
      <c r="GNY124" s="845"/>
      <c r="GNZ124" s="853"/>
      <c r="GOA124" s="853"/>
      <c r="GOB124" s="964"/>
      <c r="GOC124" s="845"/>
      <c r="GOD124" s="853"/>
      <c r="GOE124" s="853"/>
      <c r="GOF124" s="964"/>
      <c r="GOG124" s="845"/>
      <c r="GOH124" s="853"/>
      <c r="GOI124" s="853"/>
      <c r="GOJ124" s="964"/>
      <c r="GOK124" s="845"/>
      <c r="GOL124" s="853"/>
      <c r="GOM124" s="853"/>
      <c r="GON124" s="964"/>
      <c r="GOO124" s="845"/>
      <c r="GOP124" s="853"/>
      <c r="GOQ124" s="853"/>
      <c r="GOR124" s="964"/>
      <c r="GOS124" s="845"/>
      <c r="GOT124" s="853"/>
      <c r="GOU124" s="853"/>
      <c r="GOV124" s="964"/>
      <c r="GOW124" s="845"/>
      <c r="GOX124" s="853"/>
      <c r="GOY124" s="853"/>
      <c r="GOZ124" s="964"/>
      <c r="GPA124" s="845"/>
      <c r="GPB124" s="853"/>
      <c r="GPC124" s="853"/>
      <c r="GPD124" s="964"/>
      <c r="GPE124" s="845"/>
      <c r="GPF124" s="853"/>
      <c r="GPG124" s="853"/>
      <c r="GPH124" s="964"/>
      <c r="GPI124" s="845"/>
      <c r="GPJ124" s="853"/>
      <c r="GPK124" s="853"/>
      <c r="GPL124" s="964"/>
      <c r="GPM124" s="845"/>
      <c r="GPN124" s="853"/>
      <c r="GPO124" s="853"/>
      <c r="GPP124" s="964"/>
      <c r="GPQ124" s="845"/>
      <c r="GPR124" s="853"/>
      <c r="GPS124" s="853"/>
      <c r="GPT124" s="964"/>
      <c r="GPU124" s="845"/>
      <c r="GPV124" s="853"/>
      <c r="GPW124" s="853"/>
      <c r="GPX124" s="964"/>
      <c r="GPY124" s="845"/>
      <c r="GPZ124" s="853"/>
      <c r="GQA124" s="853"/>
      <c r="GQB124" s="964"/>
      <c r="GQC124" s="845"/>
      <c r="GQD124" s="853"/>
      <c r="GQE124" s="853"/>
      <c r="GQF124" s="964"/>
      <c r="GQG124" s="845"/>
      <c r="GQH124" s="853"/>
      <c r="GQI124" s="853"/>
      <c r="GQJ124" s="964"/>
      <c r="GQK124" s="845"/>
      <c r="GQL124" s="853"/>
      <c r="GQM124" s="853"/>
      <c r="GQN124" s="964"/>
      <c r="GQO124" s="845"/>
      <c r="GQP124" s="853"/>
      <c r="GQQ124" s="853"/>
      <c r="GQR124" s="964"/>
      <c r="GQS124" s="845"/>
      <c r="GQT124" s="853"/>
      <c r="GQU124" s="853"/>
      <c r="GQV124" s="964"/>
      <c r="GQW124" s="845"/>
      <c r="GQX124" s="853"/>
      <c r="GQY124" s="853"/>
      <c r="GQZ124" s="964"/>
      <c r="GRA124" s="845"/>
      <c r="GRB124" s="853"/>
      <c r="GRC124" s="853"/>
      <c r="GRD124" s="964"/>
      <c r="GRE124" s="845"/>
      <c r="GRF124" s="853"/>
      <c r="GRG124" s="853"/>
      <c r="GRH124" s="964"/>
      <c r="GRI124" s="845"/>
      <c r="GRJ124" s="853"/>
      <c r="GRK124" s="853"/>
      <c r="GRL124" s="964"/>
      <c r="GRM124" s="845"/>
      <c r="GRN124" s="853"/>
      <c r="GRO124" s="853"/>
      <c r="GRP124" s="964"/>
      <c r="GRQ124" s="845"/>
      <c r="GRR124" s="853"/>
      <c r="GRS124" s="853"/>
      <c r="GRT124" s="964"/>
      <c r="GRU124" s="845"/>
      <c r="GRV124" s="853"/>
      <c r="GRW124" s="853"/>
      <c r="GRX124" s="964"/>
      <c r="GRY124" s="845"/>
      <c r="GRZ124" s="853"/>
      <c r="GSA124" s="853"/>
      <c r="GSB124" s="964"/>
      <c r="GSC124" s="845"/>
      <c r="GSD124" s="853"/>
      <c r="GSE124" s="853"/>
      <c r="GSF124" s="964"/>
      <c r="GSG124" s="845"/>
      <c r="GSH124" s="853"/>
      <c r="GSI124" s="853"/>
      <c r="GSJ124" s="964"/>
      <c r="GSK124" s="845"/>
      <c r="GSL124" s="853"/>
      <c r="GSM124" s="853"/>
      <c r="GSN124" s="964"/>
      <c r="GSO124" s="845"/>
      <c r="GSP124" s="853"/>
      <c r="GSQ124" s="853"/>
      <c r="GSR124" s="964"/>
      <c r="GSS124" s="845"/>
      <c r="GST124" s="853"/>
      <c r="GSU124" s="853"/>
      <c r="GSV124" s="964"/>
      <c r="GSW124" s="845"/>
      <c r="GSX124" s="853"/>
      <c r="GSY124" s="853"/>
      <c r="GSZ124" s="964"/>
      <c r="GTA124" s="845"/>
      <c r="GTB124" s="853"/>
      <c r="GTC124" s="853"/>
      <c r="GTD124" s="964"/>
      <c r="GTE124" s="845"/>
      <c r="GTF124" s="853"/>
      <c r="GTG124" s="853"/>
      <c r="GTH124" s="964"/>
      <c r="GTI124" s="845"/>
      <c r="GTJ124" s="853"/>
      <c r="GTK124" s="853"/>
      <c r="GTL124" s="964"/>
      <c r="GTM124" s="845"/>
      <c r="GTN124" s="853"/>
      <c r="GTO124" s="853"/>
      <c r="GTP124" s="964"/>
      <c r="GTQ124" s="845"/>
      <c r="GTR124" s="853"/>
      <c r="GTS124" s="853"/>
      <c r="GTT124" s="964"/>
      <c r="GTU124" s="845"/>
      <c r="GTV124" s="853"/>
      <c r="GTW124" s="853"/>
      <c r="GTX124" s="964"/>
      <c r="GTY124" s="845"/>
      <c r="GTZ124" s="853"/>
      <c r="GUA124" s="853"/>
      <c r="GUB124" s="964"/>
      <c r="GUC124" s="845"/>
      <c r="GUD124" s="853"/>
      <c r="GUE124" s="853"/>
      <c r="GUF124" s="964"/>
      <c r="GUG124" s="845"/>
      <c r="GUH124" s="853"/>
      <c r="GUI124" s="853"/>
      <c r="GUJ124" s="964"/>
      <c r="GUK124" s="845"/>
      <c r="GUL124" s="853"/>
      <c r="GUM124" s="853"/>
      <c r="GUN124" s="964"/>
      <c r="GUO124" s="845"/>
      <c r="GUP124" s="853"/>
      <c r="GUQ124" s="853"/>
      <c r="GUR124" s="964"/>
      <c r="GUS124" s="845"/>
      <c r="GUT124" s="853"/>
      <c r="GUU124" s="853"/>
      <c r="GUV124" s="964"/>
      <c r="GUW124" s="845"/>
      <c r="GUX124" s="853"/>
      <c r="GUY124" s="853"/>
      <c r="GUZ124" s="964"/>
      <c r="GVA124" s="845"/>
      <c r="GVB124" s="853"/>
      <c r="GVC124" s="853"/>
      <c r="GVD124" s="964"/>
      <c r="GVE124" s="845"/>
      <c r="GVF124" s="853"/>
      <c r="GVG124" s="853"/>
      <c r="GVH124" s="964"/>
      <c r="GVI124" s="845"/>
      <c r="GVJ124" s="853"/>
      <c r="GVK124" s="853"/>
      <c r="GVL124" s="964"/>
      <c r="GVM124" s="845"/>
      <c r="GVN124" s="853"/>
      <c r="GVO124" s="853"/>
      <c r="GVP124" s="964"/>
      <c r="GVQ124" s="845"/>
      <c r="GVR124" s="853"/>
      <c r="GVS124" s="853"/>
      <c r="GVT124" s="964"/>
      <c r="GVU124" s="845"/>
      <c r="GVV124" s="853"/>
      <c r="GVW124" s="853"/>
      <c r="GVX124" s="964"/>
      <c r="GVY124" s="845"/>
      <c r="GVZ124" s="853"/>
      <c r="GWA124" s="853"/>
      <c r="GWB124" s="964"/>
      <c r="GWC124" s="845"/>
      <c r="GWD124" s="853"/>
      <c r="GWE124" s="853"/>
      <c r="GWF124" s="964"/>
      <c r="GWG124" s="845"/>
      <c r="GWH124" s="853"/>
      <c r="GWI124" s="853"/>
      <c r="GWJ124" s="964"/>
      <c r="GWK124" s="845"/>
      <c r="GWL124" s="853"/>
      <c r="GWM124" s="853"/>
      <c r="GWN124" s="964"/>
      <c r="GWO124" s="845"/>
      <c r="GWP124" s="853"/>
      <c r="GWQ124" s="853"/>
      <c r="GWR124" s="964"/>
      <c r="GWS124" s="845"/>
      <c r="GWT124" s="853"/>
      <c r="GWU124" s="853"/>
      <c r="GWV124" s="964"/>
      <c r="GWW124" s="845"/>
      <c r="GWX124" s="853"/>
      <c r="GWY124" s="853"/>
      <c r="GWZ124" s="964"/>
      <c r="GXA124" s="845"/>
      <c r="GXB124" s="853"/>
      <c r="GXC124" s="853"/>
      <c r="GXD124" s="964"/>
      <c r="GXE124" s="845"/>
      <c r="GXF124" s="853"/>
      <c r="GXG124" s="853"/>
      <c r="GXH124" s="964"/>
      <c r="GXI124" s="845"/>
      <c r="GXJ124" s="853"/>
      <c r="GXK124" s="853"/>
      <c r="GXL124" s="964"/>
      <c r="GXM124" s="845"/>
      <c r="GXN124" s="853"/>
      <c r="GXO124" s="853"/>
      <c r="GXP124" s="964"/>
      <c r="GXQ124" s="845"/>
      <c r="GXR124" s="853"/>
      <c r="GXS124" s="853"/>
      <c r="GXT124" s="964"/>
      <c r="GXU124" s="845"/>
      <c r="GXV124" s="853"/>
      <c r="GXW124" s="853"/>
      <c r="GXX124" s="964"/>
      <c r="GXY124" s="845"/>
      <c r="GXZ124" s="853"/>
      <c r="GYA124" s="853"/>
      <c r="GYB124" s="964"/>
      <c r="GYC124" s="845"/>
      <c r="GYD124" s="853"/>
      <c r="GYE124" s="853"/>
      <c r="GYF124" s="964"/>
      <c r="GYG124" s="845"/>
      <c r="GYH124" s="853"/>
      <c r="GYI124" s="853"/>
      <c r="GYJ124" s="964"/>
      <c r="GYK124" s="845"/>
      <c r="GYL124" s="853"/>
      <c r="GYM124" s="853"/>
      <c r="GYN124" s="964"/>
      <c r="GYO124" s="845"/>
      <c r="GYP124" s="853"/>
      <c r="GYQ124" s="853"/>
      <c r="GYR124" s="964"/>
      <c r="GYS124" s="845"/>
      <c r="GYT124" s="853"/>
      <c r="GYU124" s="853"/>
      <c r="GYV124" s="964"/>
      <c r="GYW124" s="845"/>
      <c r="GYX124" s="853"/>
      <c r="GYY124" s="853"/>
      <c r="GYZ124" s="964"/>
      <c r="GZA124" s="845"/>
      <c r="GZB124" s="853"/>
      <c r="GZC124" s="853"/>
      <c r="GZD124" s="964"/>
      <c r="GZE124" s="845"/>
      <c r="GZF124" s="853"/>
      <c r="GZG124" s="853"/>
      <c r="GZH124" s="964"/>
      <c r="GZI124" s="845"/>
      <c r="GZJ124" s="853"/>
      <c r="GZK124" s="853"/>
      <c r="GZL124" s="964"/>
      <c r="GZM124" s="845"/>
      <c r="GZN124" s="853"/>
      <c r="GZO124" s="853"/>
      <c r="GZP124" s="964"/>
      <c r="GZQ124" s="845"/>
      <c r="GZR124" s="853"/>
      <c r="GZS124" s="853"/>
      <c r="GZT124" s="964"/>
      <c r="GZU124" s="845"/>
      <c r="GZV124" s="853"/>
      <c r="GZW124" s="853"/>
      <c r="GZX124" s="964"/>
      <c r="GZY124" s="845"/>
      <c r="GZZ124" s="853"/>
      <c r="HAA124" s="853"/>
      <c r="HAB124" s="964"/>
      <c r="HAC124" s="845"/>
      <c r="HAD124" s="853"/>
      <c r="HAE124" s="853"/>
      <c r="HAF124" s="964"/>
      <c r="HAG124" s="845"/>
      <c r="HAH124" s="853"/>
      <c r="HAI124" s="853"/>
      <c r="HAJ124" s="964"/>
      <c r="HAK124" s="845"/>
      <c r="HAL124" s="853"/>
      <c r="HAM124" s="853"/>
      <c r="HAN124" s="964"/>
      <c r="HAO124" s="845"/>
      <c r="HAP124" s="853"/>
      <c r="HAQ124" s="853"/>
      <c r="HAR124" s="964"/>
      <c r="HAS124" s="845"/>
      <c r="HAT124" s="853"/>
      <c r="HAU124" s="853"/>
      <c r="HAV124" s="964"/>
      <c r="HAW124" s="845"/>
      <c r="HAX124" s="853"/>
      <c r="HAY124" s="853"/>
      <c r="HAZ124" s="964"/>
      <c r="HBA124" s="845"/>
      <c r="HBB124" s="853"/>
      <c r="HBC124" s="853"/>
      <c r="HBD124" s="964"/>
      <c r="HBE124" s="845"/>
      <c r="HBF124" s="853"/>
      <c r="HBG124" s="853"/>
      <c r="HBH124" s="964"/>
      <c r="HBI124" s="845"/>
      <c r="HBJ124" s="853"/>
      <c r="HBK124" s="853"/>
      <c r="HBL124" s="964"/>
      <c r="HBM124" s="845"/>
      <c r="HBN124" s="853"/>
      <c r="HBO124" s="853"/>
      <c r="HBP124" s="964"/>
      <c r="HBQ124" s="845"/>
      <c r="HBR124" s="853"/>
      <c r="HBS124" s="853"/>
      <c r="HBT124" s="964"/>
      <c r="HBU124" s="845"/>
      <c r="HBV124" s="853"/>
      <c r="HBW124" s="853"/>
      <c r="HBX124" s="964"/>
      <c r="HBY124" s="845"/>
      <c r="HBZ124" s="853"/>
      <c r="HCA124" s="853"/>
      <c r="HCB124" s="964"/>
      <c r="HCC124" s="845"/>
      <c r="HCD124" s="853"/>
      <c r="HCE124" s="853"/>
      <c r="HCF124" s="964"/>
      <c r="HCG124" s="845"/>
      <c r="HCH124" s="853"/>
      <c r="HCI124" s="853"/>
      <c r="HCJ124" s="964"/>
      <c r="HCK124" s="845"/>
      <c r="HCL124" s="853"/>
      <c r="HCM124" s="853"/>
      <c r="HCN124" s="964"/>
      <c r="HCO124" s="845"/>
      <c r="HCP124" s="853"/>
      <c r="HCQ124" s="853"/>
      <c r="HCR124" s="964"/>
      <c r="HCS124" s="845"/>
      <c r="HCT124" s="853"/>
      <c r="HCU124" s="853"/>
      <c r="HCV124" s="964"/>
      <c r="HCW124" s="845"/>
      <c r="HCX124" s="853"/>
      <c r="HCY124" s="853"/>
      <c r="HCZ124" s="964"/>
      <c r="HDA124" s="845"/>
      <c r="HDB124" s="853"/>
      <c r="HDC124" s="853"/>
      <c r="HDD124" s="964"/>
      <c r="HDE124" s="845"/>
      <c r="HDF124" s="853"/>
      <c r="HDG124" s="853"/>
      <c r="HDH124" s="964"/>
      <c r="HDI124" s="845"/>
      <c r="HDJ124" s="853"/>
      <c r="HDK124" s="853"/>
      <c r="HDL124" s="964"/>
      <c r="HDM124" s="845"/>
      <c r="HDN124" s="853"/>
      <c r="HDO124" s="853"/>
      <c r="HDP124" s="964"/>
      <c r="HDQ124" s="845"/>
      <c r="HDR124" s="853"/>
      <c r="HDS124" s="853"/>
      <c r="HDT124" s="964"/>
      <c r="HDU124" s="845"/>
      <c r="HDV124" s="853"/>
      <c r="HDW124" s="853"/>
      <c r="HDX124" s="964"/>
      <c r="HDY124" s="845"/>
      <c r="HDZ124" s="853"/>
      <c r="HEA124" s="853"/>
      <c r="HEB124" s="964"/>
      <c r="HEC124" s="845"/>
      <c r="HED124" s="853"/>
      <c r="HEE124" s="853"/>
      <c r="HEF124" s="964"/>
      <c r="HEG124" s="845"/>
      <c r="HEH124" s="853"/>
      <c r="HEI124" s="853"/>
      <c r="HEJ124" s="964"/>
      <c r="HEK124" s="845"/>
      <c r="HEL124" s="853"/>
      <c r="HEM124" s="853"/>
      <c r="HEN124" s="964"/>
      <c r="HEO124" s="845"/>
      <c r="HEP124" s="853"/>
      <c r="HEQ124" s="853"/>
      <c r="HER124" s="964"/>
      <c r="HES124" s="845"/>
      <c r="HET124" s="853"/>
      <c r="HEU124" s="853"/>
      <c r="HEV124" s="964"/>
      <c r="HEW124" s="845"/>
      <c r="HEX124" s="853"/>
      <c r="HEY124" s="853"/>
      <c r="HEZ124" s="964"/>
      <c r="HFA124" s="845"/>
      <c r="HFB124" s="853"/>
      <c r="HFC124" s="853"/>
      <c r="HFD124" s="964"/>
      <c r="HFE124" s="845"/>
      <c r="HFF124" s="853"/>
      <c r="HFG124" s="853"/>
      <c r="HFH124" s="964"/>
      <c r="HFI124" s="845"/>
      <c r="HFJ124" s="853"/>
      <c r="HFK124" s="853"/>
      <c r="HFL124" s="964"/>
      <c r="HFM124" s="845"/>
      <c r="HFN124" s="853"/>
      <c r="HFO124" s="853"/>
      <c r="HFP124" s="964"/>
      <c r="HFQ124" s="845"/>
      <c r="HFR124" s="853"/>
      <c r="HFS124" s="853"/>
      <c r="HFT124" s="964"/>
      <c r="HFU124" s="845"/>
      <c r="HFV124" s="853"/>
      <c r="HFW124" s="853"/>
      <c r="HFX124" s="964"/>
      <c r="HFY124" s="845"/>
      <c r="HFZ124" s="853"/>
      <c r="HGA124" s="853"/>
      <c r="HGB124" s="964"/>
      <c r="HGC124" s="845"/>
      <c r="HGD124" s="853"/>
      <c r="HGE124" s="853"/>
      <c r="HGF124" s="964"/>
      <c r="HGG124" s="845"/>
      <c r="HGH124" s="853"/>
      <c r="HGI124" s="853"/>
      <c r="HGJ124" s="964"/>
      <c r="HGK124" s="845"/>
      <c r="HGL124" s="853"/>
      <c r="HGM124" s="853"/>
      <c r="HGN124" s="964"/>
      <c r="HGO124" s="845"/>
      <c r="HGP124" s="853"/>
      <c r="HGQ124" s="853"/>
      <c r="HGR124" s="964"/>
      <c r="HGS124" s="845"/>
      <c r="HGT124" s="853"/>
      <c r="HGU124" s="853"/>
      <c r="HGV124" s="964"/>
      <c r="HGW124" s="845"/>
      <c r="HGX124" s="853"/>
      <c r="HGY124" s="853"/>
      <c r="HGZ124" s="964"/>
      <c r="HHA124" s="845"/>
      <c r="HHB124" s="853"/>
      <c r="HHC124" s="853"/>
      <c r="HHD124" s="964"/>
      <c r="HHE124" s="845"/>
      <c r="HHF124" s="853"/>
      <c r="HHG124" s="853"/>
      <c r="HHH124" s="964"/>
      <c r="HHI124" s="845"/>
      <c r="HHJ124" s="853"/>
      <c r="HHK124" s="853"/>
      <c r="HHL124" s="964"/>
      <c r="HHM124" s="845"/>
      <c r="HHN124" s="853"/>
      <c r="HHO124" s="853"/>
      <c r="HHP124" s="964"/>
      <c r="HHQ124" s="845"/>
      <c r="HHR124" s="853"/>
      <c r="HHS124" s="853"/>
      <c r="HHT124" s="964"/>
      <c r="HHU124" s="845"/>
      <c r="HHV124" s="853"/>
      <c r="HHW124" s="853"/>
      <c r="HHX124" s="964"/>
      <c r="HHY124" s="845"/>
      <c r="HHZ124" s="853"/>
      <c r="HIA124" s="853"/>
      <c r="HIB124" s="964"/>
      <c r="HIC124" s="845"/>
      <c r="HID124" s="853"/>
      <c r="HIE124" s="853"/>
      <c r="HIF124" s="964"/>
      <c r="HIG124" s="845"/>
      <c r="HIH124" s="853"/>
      <c r="HII124" s="853"/>
      <c r="HIJ124" s="964"/>
      <c r="HIK124" s="845"/>
      <c r="HIL124" s="853"/>
      <c r="HIM124" s="853"/>
      <c r="HIN124" s="964"/>
      <c r="HIO124" s="845"/>
      <c r="HIP124" s="853"/>
      <c r="HIQ124" s="853"/>
      <c r="HIR124" s="964"/>
      <c r="HIS124" s="845"/>
      <c r="HIT124" s="853"/>
      <c r="HIU124" s="853"/>
      <c r="HIV124" s="964"/>
      <c r="HIW124" s="845"/>
      <c r="HIX124" s="853"/>
      <c r="HIY124" s="853"/>
      <c r="HIZ124" s="964"/>
      <c r="HJA124" s="845"/>
      <c r="HJB124" s="853"/>
      <c r="HJC124" s="853"/>
      <c r="HJD124" s="964"/>
      <c r="HJE124" s="845"/>
      <c r="HJF124" s="853"/>
      <c r="HJG124" s="853"/>
      <c r="HJH124" s="964"/>
      <c r="HJI124" s="845"/>
      <c r="HJJ124" s="853"/>
      <c r="HJK124" s="853"/>
      <c r="HJL124" s="964"/>
      <c r="HJM124" s="845"/>
      <c r="HJN124" s="853"/>
      <c r="HJO124" s="853"/>
      <c r="HJP124" s="964"/>
      <c r="HJQ124" s="845"/>
      <c r="HJR124" s="853"/>
      <c r="HJS124" s="853"/>
      <c r="HJT124" s="964"/>
      <c r="HJU124" s="845"/>
      <c r="HJV124" s="853"/>
      <c r="HJW124" s="853"/>
      <c r="HJX124" s="964"/>
      <c r="HJY124" s="845"/>
      <c r="HJZ124" s="853"/>
      <c r="HKA124" s="853"/>
      <c r="HKB124" s="964"/>
      <c r="HKC124" s="845"/>
      <c r="HKD124" s="853"/>
      <c r="HKE124" s="853"/>
      <c r="HKF124" s="964"/>
      <c r="HKG124" s="845"/>
      <c r="HKH124" s="853"/>
      <c r="HKI124" s="853"/>
      <c r="HKJ124" s="964"/>
      <c r="HKK124" s="845"/>
      <c r="HKL124" s="853"/>
      <c r="HKM124" s="853"/>
      <c r="HKN124" s="964"/>
      <c r="HKO124" s="845"/>
      <c r="HKP124" s="853"/>
      <c r="HKQ124" s="853"/>
      <c r="HKR124" s="964"/>
      <c r="HKS124" s="845"/>
      <c r="HKT124" s="853"/>
      <c r="HKU124" s="853"/>
      <c r="HKV124" s="964"/>
      <c r="HKW124" s="845"/>
      <c r="HKX124" s="853"/>
      <c r="HKY124" s="853"/>
      <c r="HKZ124" s="964"/>
      <c r="HLA124" s="845"/>
      <c r="HLB124" s="853"/>
      <c r="HLC124" s="853"/>
      <c r="HLD124" s="964"/>
      <c r="HLE124" s="845"/>
      <c r="HLF124" s="853"/>
      <c r="HLG124" s="853"/>
      <c r="HLH124" s="964"/>
      <c r="HLI124" s="845"/>
      <c r="HLJ124" s="853"/>
      <c r="HLK124" s="853"/>
      <c r="HLL124" s="964"/>
      <c r="HLM124" s="845"/>
      <c r="HLN124" s="853"/>
      <c r="HLO124" s="853"/>
      <c r="HLP124" s="964"/>
      <c r="HLQ124" s="845"/>
      <c r="HLR124" s="853"/>
      <c r="HLS124" s="853"/>
      <c r="HLT124" s="964"/>
      <c r="HLU124" s="845"/>
      <c r="HLV124" s="853"/>
      <c r="HLW124" s="853"/>
      <c r="HLX124" s="964"/>
      <c r="HLY124" s="845"/>
      <c r="HLZ124" s="853"/>
      <c r="HMA124" s="853"/>
      <c r="HMB124" s="964"/>
      <c r="HMC124" s="845"/>
      <c r="HMD124" s="853"/>
      <c r="HME124" s="853"/>
      <c r="HMF124" s="964"/>
      <c r="HMG124" s="845"/>
      <c r="HMH124" s="853"/>
      <c r="HMI124" s="853"/>
      <c r="HMJ124" s="964"/>
      <c r="HMK124" s="845"/>
      <c r="HML124" s="853"/>
      <c r="HMM124" s="853"/>
      <c r="HMN124" s="964"/>
      <c r="HMO124" s="845"/>
      <c r="HMP124" s="853"/>
      <c r="HMQ124" s="853"/>
      <c r="HMR124" s="964"/>
      <c r="HMS124" s="845"/>
      <c r="HMT124" s="853"/>
      <c r="HMU124" s="853"/>
      <c r="HMV124" s="964"/>
      <c r="HMW124" s="845"/>
      <c r="HMX124" s="853"/>
      <c r="HMY124" s="853"/>
      <c r="HMZ124" s="964"/>
      <c r="HNA124" s="845"/>
      <c r="HNB124" s="853"/>
      <c r="HNC124" s="853"/>
      <c r="HND124" s="964"/>
      <c r="HNE124" s="845"/>
      <c r="HNF124" s="853"/>
      <c r="HNG124" s="853"/>
      <c r="HNH124" s="964"/>
      <c r="HNI124" s="845"/>
      <c r="HNJ124" s="853"/>
      <c r="HNK124" s="853"/>
      <c r="HNL124" s="964"/>
      <c r="HNM124" s="845"/>
      <c r="HNN124" s="853"/>
      <c r="HNO124" s="853"/>
      <c r="HNP124" s="964"/>
      <c r="HNQ124" s="845"/>
      <c r="HNR124" s="853"/>
      <c r="HNS124" s="853"/>
      <c r="HNT124" s="964"/>
      <c r="HNU124" s="845"/>
      <c r="HNV124" s="853"/>
      <c r="HNW124" s="853"/>
      <c r="HNX124" s="964"/>
      <c r="HNY124" s="845"/>
      <c r="HNZ124" s="853"/>
      <c r="HOA124" s="853"/>
      <c r="HOB124" s="964"/>
      <c r="HOC124" s="845"/>
      <c r="HOD124" s="853"/>
      <c r="HOE124" s="853"/>
      <c r="HOF124" s="964"/>
      <c r="HOG124" s="845"/>
      <c r="HOH124" s="853"/>
      <c r="HOI124" s="853"/>
      <c r="HOJ124" s="964"/>
      <c r="HOK124" s="845"/>
      <c r="HOL124" s="853"/>
      <c r="HOM124" s="853"/>
      <c r="HON124" s="964"/>
      <c r="HOO124" s="845"/>
      <c r="HOP124" s="853"/>
      <c r="HOQ124" s="853"/>
      <c r="HOR124" s="964"/>
      <c r="HOS124" s="845"/>
      <c r="HOT124" s="853"/>
      <c r="HOU124" s="853"/>
      <c r="HOV124" s="964"/>
      <c r="HOW124" s="845"/>
      <c r="HOX124" s="853"/>
      <c r="HOY124" s="853"/>
      <c r="HOZ124" s="964"/>
      <c r="HPA124" s="845"/>
      <c r="HPB124" s="853"/>
      <c r="HPC124" s="853"/>
      <c r="HPD124" s="964"/>
      <c r="HPE124" s="845"/>
      <c r="HPF124" s="853"/>
      <c r="HPG124" s="853"/>
      <c r="HPH124" s="964"/>
      <c r="HPI124" s="845"/>
      <c r="HPJ124" s="853"/>
      <c r="HPK124" s="853"/>
      <c r="HPL124" s="964"/>
      <c r="HPM124" s="845"/>
      <c r="HPN124" s="853"/>
      <c r="HPO124" s="853"/>
      <c r="HPP124" s="964"/>
      <c r="HPQ124" s="845"/>
      <c r="HPR124" s="853"/>
      <c r="HPS124" s="853"/>
      <c r="HPT124" s="964"/>
      <c r="HPU124" s="845"/>
      <c r="HPV124" s="853"/>
      <c r="HPW124" s="853"/>
      <c r="HPX124" s="964"/>
      <c r="HPY124" s="845"/>
      <c r="HPZ124" s="853"/>
      <c r="HQA124" s="853"/>
      <c r="HQB124" s="964"/>
      <c r="HQC124" s="845"/>
      <c r="HQD124" s="853"/>
      <c r="HQE124" s="853"/>
      <c r="HQF124" s="964"/>
      <c r="HQG124" s="845"/>
      <c r="HQH124" s="853"/>
      <c r="HQI124" s="853"/>
      <c r="HQJ124" s="964"/>
      <c r="HQK124" s="845"/>
      <c r="HQL124" s="853"/>
      <c r="HQM124" s="853"/>
      <c r="HQN124" s="964"/>
      <c r="HQO124" s="845"/>
      <c r="HQP124" s="853"/>
      <c r="HQQ124" s="853"/>
      <c r="HQR124" s="964"/>
      <c r="HQS124" s="845"/>
      <c r="HQT124" s="853"/>
      <c r="HQU124" s="853"/>
      <c r="HQV124" s="964"/>
      <c r="HQW124" s="845"/>
      <c r="HQX124" s="853"/>
      <c r="HQY124" s="853"/>
      <c r="HQZ124" s="964"/>
      <c r="HRA124" s="845"/>
      <c r="HRB124" s="853"/>
      <c r="HRC124" s="853"/>
      <c r="HRD124" s="964"/>
      <c r="HRE124" s="845"/>
      <c r="HRF124" s="853"/>
      <c r="HRG124" s="853"/>
      <c r="HRH124" s="964"/>
      <c r="HRI124" s="845"/>
      <c r="HRJ124" s="853"/>
      <c r="HRK124" s="853"/>
      <c r="HRL124" s="964"/>
      <c r="HRM124" s="845"/>
      <c r="HRN124" s="853"/>
      <c r="HRO124" s="853"/>
      <c r="HRP124" s="964"/>
      <c r="HRQ124" s="845"/>
      <c r="HRR124" s="853"/>
      <c r="HRS124" s="853"/>
      <c r="HRT124" s="964"/>
      <c r="HRU124" s="845"/>
      <c r="HRV124" s="853"/>
      <c r="HRW124" s="853"/>
      <c r="HRX124" s="964"/>
      <c r="HRY124" s="845"/>
      <c r="HRZ124" s="853"/>
      <c r="HSA124" s="853"/>
      <c r="HSB124" s="964"/>
      <c r="HSC124" s="845"/>
      <c r="HSD124" s="853"/>
      <c r="HSE124" s="853"/>
      <c r="HSF124" s="964"/>
      <c r="HSG124" s="845"/>
      <c r="HSH124" s="853"/>
      <c r="HSI124" s="853"/>
      <c r="HSJ124" s="964"/>
      <c r="HSK124" s="845"/>
      <c r="HSL124" s="853"/>
      <c r="HSM124" s="853"/>
      <c r="HSN124" s="964"/>
      <c r="HSO124" s="845"/>
      <c r="HSP124" s="853"/>
      <c r="HSQ124" s="853"/>
      <c r="HSR124" s="964"/>
      <c r="HSS124" s="845"/>
      <c r="HST124" s="853"/>
      <c r="HSU124" s="853"/>
      <c r="HSV124" s="964"/>
      <c r="HSW124" s="845"/>
      <c r="HSX124" s="853"/>
      <c r="HSY124" s="853"/>
      <c r="HSZ124" s="964"/>
      <c r="HTA124" s="845"/>
      <c r="HTB124" s="853"/>
      <c r="HTC124" s="853"/>
      <c r="HTD124" s="964"/>
      <c r="HTE124" s="845"/>
      <c r="HTF124" s="853"/>
      <c r="HTG124" s="853"/>
      <c r="HTH124" s="964"/>
      <c r="HTI124" s="845"/>
      <c r="HTJ124" s="853"/>
      <c r="HTK124" s="853"/>
      <c r="HTL124" s="964"/>
      <c r="HTM124" s="845"/>
      <c r="HTN124" s="853"/>
      <c r="HTO124" s="853"/>
      <c r="HTP124" s="964"/>
      <c r="HTQ124" s="845"/>
      <c r="HTR124" s="853"/>
      <c r="HTS124" s="853"/>
      <c r="HTT124" s="964"/>
      <c r="HTU124" s="845"/>
      <c r="HTV124" s="853"/>
      <c r="HTW124" s="853"/>
      <c r="HTX124" s="964"/>
      <c r="HTY124" s="845"/>
      <c r="HTZ124" s="853"/>
      <c r="HUA124" s="853"/>
      <c r="HUB124" s="964"/>
      <c r="HUC124" s="845"/>
      <c r="HUD124" s="853"/>
      <c r="HUE124" s="853"/>
      <c r="HUF124" s="964"/>
      <c r="HUG124" s="845"/>
      <c r="HUH124" s="853"/>
      <c r="HUI124" s="853"/>
      <c r="HUJ124" s="964"/>
      <c r="HUK124" s="845"/>
      <c r="HUL124" s="853"/>
      <c r="HUM124" s="853"/>
      <c r="HUN124" s="964"/>
      <c r="HUO124" s="845"/>
      <c r="HUP124" s="853"/>
      <c r="HUQ124" s="853"/>
      <c r="HUR124" s="964"/>
      <c r="HUS124" s="845"/>
      <c r="HUT124" s="853"/>
      <c r="HUU124" s="853"/>
      <c r="HUV124" s="964"/>
      <c r="HUW124" s="845"/>
      <c r="HUX124" s="853"/>
      <c r="HUY124" s="853"/>
      <c r="HUZ124" s="964"/>
      <c r="HVA124" s="845"/>
      <c r="HVB124" s="853"/>
      <c r="HVC124" s="853"/>
      <c r="HVD124" s="964"/>
      <c r="HVE124" s="845"/>
      <c r="HVF124" s="853"/>
      <c r="HVG124" s="853"/>
      <c r="HVH124" s="964"/>
      <c r="HVI124" s="845"/>
      <c r="HVJ124" s="853"/>
      <c r="HVK124" s="853"/>
      <c r="HVL124" s="964"/>
      <c r="HVM124" s="845"/>
      <c r="HVN124" s="853"/>
      <c r="HVO124" s="853"/>
      <c r="HVP124" s="964"/>
      <c r="HVQ124" s="845"/>
      <c r="HVR124" s="853"/>
      <c r="HVS124" s="853"/>
      <c r="HVT124" s="964"/>
      <c r="HVU124" s="845"/>
      <c r="HVV124" s="853"/>
      <c r="HVW124" s="853"/>
      <c r="HVX124" s="964"/>
      <c r="HVY124" s="845"/>
      <c r="HVZ124" s="853"/>
      <c r="HWA124" s="853"/>
      <c r="HWB124" s="964"/>
      <c r="HWC124" s="845"/>
      <c r="HWD124" s="853"/>
      <c r="HWE124" s="853"/>
      <c r="HWF124" s="964"/>
      <c r="HWG124" s="845"/>
      <c r="HWH124" s="853"/>
      <c r="HWI124" s="853"/>
      <c r="HWJ124" s="964"/>
      <c r="HWK124" s="845"/>
      <c r="HWL124" s="853"/>
      <c r="HWM124" s="853"/>
      <c r="HWN124" s="964"/>
      <c r="HWO124" s="845"/>
      <c r="HWP124" s="853"/>
      <c r="HWQ124" s="853"/>
      <c r="HWR124" s="964"/>
      <c r="HWS124" s="845"/>
      <c r="HWT124" s="853"/>
      <c r="HWU124" s="853"/>
      <c r="HWV124" s="964"/>
      <c r="HWW124" s="845"/>
      <c r="HWX124" s="853"/>
      <c r="HWY124" s="853"/>
      <c r="HWZ124" s="964"/>
      <c r="HXA124" s="845"/>
      <c r="HXB124" s="853"/>
      <c r="HXC124" s="853"/>
      <c r="HXD124" s="964"/>
      <c r="HXE124" s="845"/>
      <c r="HXF124" s="853"/>
      <c r="HXG124" s="853"/>
      <c r="HXH124" s="964"/>
      <c r="HXI124" s="845"/>
      <c r="HXJ124" s="853"/>
      <c r="HXK124" s="853"/>
      <c r="HXL124" s="964"/>
      <c r="HXM124" s="845"/>
      <c r="HXN124" s="853"/>
      <c r="HXO124" s="853"/>
      <c r="HXP124" s="964"/>
      <c r="HXQ124" s="845"/>
      <c r="HXR124" s="853"/>
      <c r="HXS124" s="853"/>
      <c r="HXT124" s="964"/>
      <c r="HXU124" s="845"/>
      <c r="HXV124" s="853"/>
      <c r="HXW124" s="853"/>
      <c r="HXX124" s="964"/>
      <c r="HXY124" s="845"/>
      <c r="HXZ124" s="853"/>
      <c r="HYA124" s="853"/>
      <c r="HYB124" s="964"/>
      <c r="HYC124" s="845"/>
      <c r="HYD124" s="853"/>
      <c r="HYE124" s="853"/>
      <c r="HYF124" s="964"/>
      <c r="HYG124" s="845"/>
      <c r="HYH124" s="853"/>
      <c r="HYI124" s="853"/>
      <c r="HYJ124" s="964"/>
      <c r="HYK124" s="845"/>
      <c r="HYL124" s="853"/>
      <c r="HYM124" s="853"/>
      <c r="HYN124" s="964"/>
      <c r="HYO124" s="845"/>
      <c r="HYP124" s="853"/>
      <c r="HYQ124" s="853"/>
      <c r="HYR124" s="964"/>
      <c r="HYS124" s="845"/>
      <c r="HYT124" s="853"/>
      <c r="HYU124" s="853"/>
      <c r="HYV124" s="964"/>
      <c r="HYW124" s="845"/>
      <c r="HYX124" s="853"/>
      <c r="HYY124" s="853"/>
      <c r="HYZ124" s="964"/>
      <c r="HZA124" s="845"/>
      <c r="HZB124" s="853"/>
      <c r="HZC124" s="853"/>
      <c r="HZD124" s="964"/>
      <c r="HZE124" s="845"/>
      <c r="HZF124" s="853"/>
      <c r="HZG124" s="853"/>
      <c r="HZH124" s="964"/>
      <c r="HZI124" s="845"/>
      <c r="HZJ124" s="853"/>
      <c r="HZK124" s="853"/>
      <c r="HZL124" s="964"/>
      <c r="HZM124" s="845"/>
      <c r="HZN124" s="853"/>
      <c r="HZO124" s="853"/>
      <c r="HZP124" s="964"/>
      <c r="HZQ124" s="845"/>
      <c r="HZR124" s="853"/>
      <c r="HZS124" s="853"/>
      <c r="HZT124" s="964"/>
      <c r="HZU124" s="845"/>
      <c r="HZV124" s="853"/>
      <c r="HZW124" s="853"/>
      <c r="HZX124" s="964"/>
      <c r="HZY124" s="845"/>
      <c r="HZZ124" s="853"/>
      <c r="IAA124" s="853"/>
      <c r="IAB124" s="964"/>
      <c r="IAC124" s="845"/>
      <c r="IAD124" s="853"/>
      <c r="IAE124" s="853"/>
      <c r="IAF124" s="964"/>
      <c r="IAG124" s="845"/>
      <c r="IAH124" s="853"/>
      <c r="IAI124" s="853"/>
      <c r="IAJ124" s="964"/>
      <c r="IAK124" s="845"/>
      <c r="IAL124" s="853"/>
      <c r="IAM124" s="853"/>
      <c r="IAN124" s="964"/>
      <c r="IAO124" s="845"/>
      <c r="IAP124" s="853"/>
      <c r="IAQ124" s="853"/>
      <c r="IAR124" s="964"/>
      <c r="IAS124" s="845"/>
      <c r="IAT124" s="853"/>
      <c r="IAU124" s="853"/>
      <c r="IAV124" s="964"/>
      <c r="IAW124" s="845"/>
      <c r="IAX124" s="853"/>
      <c r="IAY124" s="853"/>
      <c r="IAZ124" s="964"/>
      <c r="IBA124" s="845"/>
      <c r="IBB124" s="853"/>
      <c r="IBC124" s="853"/>
      <c r="IBD124" s="964"/>
      <c r="IBE124" s="845"/>
      <c r="IBF124" s="853"/>
      <c r="IBG124" s="853"/>
      <c r="IBH124" s="964"/>
      <c r="IBI124" s="845"/>
      <c r="IBJ124" s="853"/>
      <c r="IBK124" s="853"/>
      <c r="IBL124" s="964"/>
      <c r="IBM124" s="845"/>
      <c r="IBN124" s="853"/>
      <c r="IBO124" s="853"/>
      <c r="IBP124" s="964"/>
      <c r="IBQ124" s="845"/>
      <c r="IBR124" s="853"/>
      <c r="IBS124" s="853"/>
      <c r="IBT124" s="964"/>
      <c r="IBU124" s="845"/>
      <c r="IBV124" s="853"/>
      <c r="IBW124" s="853"/>
      <c r="IBX124" s="964"/>
      <c r="IBY124" s="845"/>
      <c r="IBZ124" s="853"/>
      <c r="ICA124" s="853"/>
      <c r="ICB124" s="964"/>
      <c r="ICC124" s="845"/>
      <c r="ICD124" s="853"/>
      <c r="ICE124" s="853"/>
      <c r="ICF124" s="964"/>
      <c r="ICG124" s="845"/>
      <c r="ICH124" s="853"/>
      <c r="ICI124" s="853"/>
      <c r="ICJ124" s="964"/>
      <c r="ICK124" s="845"/>
      <c r="ICL124" s="853"/>
      <c r="ICM124" s="853"/>
      <c r="ICN124" s="964"/>
      <c r="ICO124" s="845"/>
      <c r="ICP124" s="853"/>
      <c r="ICQ124" s="853"/>
      <c r="ICR124" s="964"/>
      <c r="ICS124" s="845"/>
      <c r="ICT124" s="853"/>
      <c r="ICU124" s="853"/>
      <c r="ICV124" s="964"/>
      <c r="ICW124" s="845"/>
      <c r="ICX124" s="853"/>
      <c r="ICY124" s="853"/>
      <c r="ICZ124" s="964"/>
      <c r="IDA124" s="845"/>
      <c r="IDB124" s="853"/>
      <c r="IDC124" s="853"/>
      <c r="IDD124" s="964"/>
      <c r="IDE124" s="845"/>
      <c r="IDF124" s="853"/>
      <c r="IDG124" s="853"/>
      <c r="IDH124" s="964"/>
      <c r="IDI124" s="845"/>
      <c r="IDJ124" s="853"/>
      <c r="IDK124" s="853"/>
      <c r="IDL124" s="964"/>
      <c r="IDM124" s="845"/>
      <c r="IDN124" s="853"/>
      <c r="IDO124" s="853"/>
      <c r="IDP124" s="964"/>
      <c r="IDQ124" s="845"/>
      <c r="IDR124" s="853"/>
      <c r="IDS124" s="853"/>
      <c r="IDT124" s="964"/>
      <c r="IDU124" s="845"/>
      <c r="IDV124" s="853"/>
      <c r="IDW124" s="853"/>
      <c r="IDX124" s="964"/>
      <c r="IDY124" s="845"/>
      <c r="IDZ124" s="853"/>
      <c r="IEA124" s="853"/>
      <c r="IEB124" s="964"/>
      <c r="IEC124" s="845"/>
      <c r="IED124" s="853"/>
      <c r="IEE124" s="853"/>
      <c r="IEF124" s="964"/>
      <c r="IEG124" s="845"/>
      <c r="IEH124" s="853"/>
      <c r="IEI124" s="853"/>
      <c r="IEJ124" s="964"/>
      <c r="IEK124" s="845"/>
      <c r="IEL124" s="853"/>
      <c r="IEM124" s="853"/>
      <c r="IEN124" s="964"/>
      <c r="IEO124" s="845"/>
      <c r="IEP124" s="853"/>
      <c r="IEQ124" s="853"/>
      <c r="IER124" s="964"/>
      <c r="IES124" s="845"/>
      <c r="IET124" s="853"/>
      <c r="IEU124" s="853"/>
      <c r="IEV124" s="964"/>
      <c r="IEW124" s="845"/>
      <c r="IEX124" s="853"/>
      <c r="IEY124" s="853"/>
      <c r="IEZ124" s="964"/>
      <c r="IFA124" s="845"/>
      <c r="IFB124" s="853"/>
      <c r="IFC124" s="853"/>
      <c r="IFD124" s="964"/>
      <c r="IFE124" s="845"/>
      <c r="IFF124" s="853"/>
      <c r="IFG124" s="853"/>
      <c r="IFH124" s="964"/>
      <c r="IFI124" s="845"/>
      <c r="IFJ124" s="853"/>
      <c r="IFK124" s="853"/>
      <c r="IFL124" s="964"/>
      <c r="IFM124" s="845"/>
      <c r="IFN124" s="853"/>
      <c r="IFO124" s="853"/>
      <c r="IFP124" s="964"/>
      <c r="IFQ124" s="845"/>
      <c r="IFR124" s="853"/>
      <c r="IFS124" s="853"/>
      <c r="IFT124" s="964"/>
      <c r="IFU124" s="845"/>
      <c r="IFV124" s="853"/>
      <c r="IFW124" s="853"/>
      <c r="IFX124" s="964"/>
      <c r="IFY124" s="845"/>
      <c r="IFZ124" s="853"/>
      <c r="IGA124" s="853"/>
      <c r="IGB124" s="964"/>
      <c r="IGC124" s="845"/>
      <c r="IGD124" s="853"/>
      <c r="IGE124" s="853"/>
      <c r="IGF124" s="964"/>
      <c r="IGG124" s="845"/>
      <c r="IGH124" s="853"/>
      <c r="IGI124" s="853"/>
      <c r="IGJ124" s="964"/>
      <c r="IGK124" s="845"/>
      <c r="IGL124" s="853"/>
      <c r="IGM124" s="853"/>
      <c r="IGN124" s="964"/>
      <c r="IGO124" s="845"/>
      <c r="IGP124" s="853"/>
      <c r="IGQ124" s="853"/>
      <c r="IGR124" s="964"/>
      <c r="IGS124" s="845"/>
      <c r="IGT124" s="853"/>
      <c r="IGU124" s="853"/>
      <c r="IGV124" s="964"/>
      <c r="IGW124" s="845"/>
      <c r="IGX124" s="853"/>
      <c r="IGY124" s="853"/>
      <c r="IGZ124" s="964"/>
      <c r="IHA124" s="845"/>
      <c r="IHB124" s="853"/>
      <c r="IHC124" s="853"/>
      <c r="IHD124" s="964"/>
      <c r="IHE124" s="845"/>
      <c r="IHF124" s="853"/>
      <c r="IHG124" s="853"/>
      <c r="IHH124" s="964"/>
      <c r="IHI124" s="845"/>
      <c r="IHJ124" s="853"/>
      <c r="IHK124" s="853"/>
      <c r="IHL124" s="964"/>
      <c r="IHM124" s="845"/>
      <c r="IHN124" s="853"/>
      <c r="IHO124" s="853"/>
      <c r="IHP124" s="964"/>
      <c r="IHQ124" s="845"/>
      <c r="IHR124" s="853"/>
      <c r="IHS124" s="853"/>
      <c r="IHT124" s="964"/>
      <c r="IHU124" s="845"/>
      <c r="IHV124" s="853"/>
      <c r="IHW124" s="853"/>
      <c r="IHX124" s="964"/>
      <c r="IHY124" s="845"/>
      <c r="IHZ124" s="853"/>
      <c r="IIA124" s="853"/>
      <c r="IIB124" s="964"/>
      <c r="IIC124" s="845"/>
      <c r="IID124" s="853"/>
      <c r="IIE124" s="853"/>
      <c r="IIF124" s="964"/>
      <c r="IIG124" s="845"/>
      <c r="IIH124" s="853"/>
      <c r="III124" s="853"/>
      <c r="IIJ124" s="964"/>
      <c r="IIK124" s="845"/>
      <c r="IIL124" s="853"/>
      <c r="IIM124" s="853"/>
      <c r="IIN124" s="964"/>
      <c r="IIO124" s="845"/>
      <c r="IIP124" s="853"/>
      <c r="IIQ124" s="853"/>
      <c r="IIR124" s="964"/>
      <c r="IIS124" s="845"/>
      <c r="IIT124" s="853"/>
      <c r="IIU124" s="853"/>
      <c r="IIV124" s="964"/>
      <c r="IIW124" s="845"/>
      <c r="IIX124" s="853"/>
      <c r="IIY124" s="853"/>
      <c r="IIZ124" s="964"/>
      <c r="IJA124" s="845"/>
      <c r="IJB124" s="853"/>
      <c r="IJC124" s="853"/>
      <c r="IJD124" s="964"/>
      <c r="IJE124" s="845"/>
      <c r="IJF124" s="853"/>
      <c r="IJG124" s="853"/>
      <c r="IJH124" s="964"/>
      <c r="IJI124" s="845"/>
      <c r="IJJ124" s="853"/>
      <c r="IJK124" s="853"/>
      <c r="IJL124" s="964"/>
      <c r="IJM124" s="845"/>
      <c r="IJN124" s="853"/>
      <c r="IJO124" s="853"/>
      <c r="IJP124" s="964"/>
      <c r="IJQ124" s="845"/>
      <c r="IJR124" s="853"/>
      <c r="IJS124" s="853"/>
      <c r="IJT124" s="964"/>
      <c r="IJU124" s="845"/>
      <c r="IJV124" s="853"/>
      <c r="IJW124" s="853"/>
      <c r="IJX124" s="964"/>
      <c r="IJY124" s="845"/>
      <c r="IJZ124" s="853"/>
      <c r="IKA124" s="853"/>
      <c r="IKB124" s="964"/>
      <c r="IKC124" s="845"/>
      <c r="IKD124" s="853"/>
      <c r="IKE124" s="853"/>
      <c r="IKF124" s="964"/>
      <c r="IKG124" s="845"/>
      <c r="IKH124" s="853"/>
      <c r="IKI124" s="853"/>
      <c r="IKJ124" s="964"/>
      <c r="IKK124" s="845"/>
      <c r="IKL124" s="853"/>
      <c r="IKM124" s="853"/>
      <c r="IKN124" s="964"/>
      <c r="IKO124" s="845"/>
      <c r="IKP124" s="853"/>
      <c r="IKQ124" s="853"/>
      <c r="IKR124" s="964"/>
      <c r="IKS124" s="845"/>
      <c r="IKT124" s="853"/>
      <c r="IKU124" s="853"/>
      <c r="IKV124" s="964"/>
      <c r="IKW124" s="845"/>
      <c r="IKX124" s="853"/>
      <c r="IKY124" s="853"/>
      <c r="IKZ124" s="964"/>
      <c r="ILA124" s="845"/>
      <c r="ILB124" s="853"/>
      <c r="ILC124" s="853"/>
      <c r="ILD124" s="964"/>
      <c r="ILE124" s="845"/>
      <c r="ILF124" s="853"/>
      <c r="ILG124" s="853"/>
      <c r="ILH124" s="964"/>
      <c r="ILI124" s="845"/>
      <c r="ILJ124" s="853"/>
      <c r="ILK124" s="853"/>
      <c r="ILL124" s="964"/>
      <c r="ILM124" s="845"/>
      <c r="ILN124" s="853"/>
      <c r="ILO124" s="853"/>
      <c r="ILP124" s="964"/>
      <c r="ILQ124" s="845"/>
      <c r="ILR124" s="853"/>
      <c r="ILS124" s="853"/>
      <c r="ILT124" s="964"/>
      <c r="ILU124" s="845"/>
      <c r="ILV124" s="853"/>
      <c r="ILW124" s="853"/>
      <c r="ILX124" s="964"/>
      <c r="ILY124" s="845"/>
      <c r="ILZ124" s="853"/>
      <c r="IMA124" s="853"/>
      <c r="IMB124" s="964"/>
      <c r="IMC124" s="845"/>
      <c r="IMD124" s="853"/>
      <c r="IME124" s="853"/>
      <c r="IMF124" s="964"/>
      <c r="IMG124" s="845"/>
      <c r="IMH124" s="853"/>
      <c r="IMI124" s="853"/>
      <c r="IMJ124" s="964"/>
      <c r="IMK124" s="845"/>
      <c r="IML124" s="853"/>
      <c r="IMM124" s="853"/>
      <c r="IMN124" s="964"/>
      <c r="IMO124" s="845"/>
      <c r="IMP124" s="853"/>
      <c r="IMQ124" s="853"/>
      <c r="IMR124" s="964"/>
      <c r="IMS124" s="845"/>
      <c r="IMT124" s="853"/>
      <c r="IMU124" s="853"/>
      <c r="IMV124" s="964"/>
      <c r="IMW124" s="845"/>
      <c r="IMX124" s="853"/>
      <c r="IMY124" s="853"/>
      <c r="IMZ124" s="964"/>
      <c r="INA124" s="845"/>
      <c r="INB124" s="853"/>
      <c r="INC124" s="853"/>
      <c r="IND124" s="964"/>
      <c r="INE124" s="845"/>
      <c r="INF124" s="853"/>
      <c r="ING124" s="853"/>
      <c r="INH124" s="964"/>
      <c r="INI124" s="845"/>
      <c r="INJ124" s="853"/>
      <c r="INK124" s="853"/>
      <c r="INL124" s="964"/>
      <c r="INM124" s="845"/>
      <c r="INN124" s="853"/>
      <c r="INO124" s="853"/>
      <c r="INP124" s="964"/>
      <c r="INQ124" s="845"/>
      <c r="INR124" s="853"/>
      <c r="INS124" s="853"/>
      <c r="INT124" s="964"/>
      <c r="INU124" s="845"/>
      <c r="INV124" s="853"/>
      <c r="INW124" s="853"/>
      <c r="INX124" s="964"/>
      <c r="INY124" s="845"/>
      <c r="INZ124" s="853"/>
      <c r="IOA124" s="853"/>
      <c r="IOB124" s="964"/>
      <c r="IOC124" s="845"/>
      <c r="IOD124" s="853"/>
      <c r="IOE124" s="853"/>
      <c r="IOF124" s="964"/>
      <c r="IOG124" s="845"/>
      <c r="IOH124" s="853"/>
      <c r="IOI124" s="853"/>
      <c r="IOJ124" s="964"/>
      <c r="IOK124" s="845"/>
      <c r="IOL124" s="853"/>
      <c r="IOM124" s="853"/>
      <c r="ION124" s="964"/>
      <c r="IOO124" s="845"/>
      <c r="IOP124" s="853"/>
      <c r="IOQ124" s="853"/>
      <c r="IOR124" s="964"/>
      <c r="IOS124" s="845"/>
      <c r="IOT124" s="853"/>
      <c r="IOU124" s="853"/>
      <c r="IOV124" s="964"/>
      <c r="IOW124" s="845"/>
      <c r="IOX124" s="853"/>
      <c r="IOY124" s="853"/>
      <c r="IOZ124" s="964"/>
      <c r="IPA124" s="845"/>
      <c r="IPB124" s="853"/>
      <c r="IPC124" s="853"/>
      <c r="IPD124" s="964"/>
      <c r="IPE124" s="845"/>
      <c r="IPF124" s="853"/>
      <c r="IPG124" s="853"/>
      <c r="IPH124" s="964"/>
      <c r="IPI124" s="845"/>
      <c r="IPJ124" s="853"/>
      <c r="IPK124" s="853"/>
      <c r="IPL124" s="964"/>
      <c r="IPM124" s="845"/>
      <c r="IPN124" s="853"/>
      <c r="IPO124" s="853"/>
      <c r="IPP124" s="964"/>
      <c r="IPQ124" s="845"/>
      <c r="IPR124" s="853"/>
      <c r="IPS124" s="853"/>
      <c r="IPT124" s="964"/>
      <c r="IPU124" s="845"/>
      <c r="IPV124" s="853"/>
      <c r="IPW124" s="853"/>
      <c r="IPX124" s="964"/>
      <c r="IPY124" s="845"/>
      <c r="IPZ124" s="853"/>
      <c r="IQA124" s="853"/>
      <c r="IQB124" s="964"/>
      <c r="IQC124" s="845"/>
      <c r="IQD124" s="853"/>
      <c r="IQE124" s="853"/>
      <c r="IQF124" s="964"/>
      <c r="IQG124" s="845"/>
      <c r="IQH124" s="853"/>
      <c r="IQI124" s="853"/>
      <c r="IQJ124" s="964"/>
      <c r="IQK124" s="845"/>
      <c r="IQL124" s="853"/>
      <c r="IQM124" s="853"/>
      <c r="IQN124" s="964"/>
      <c r="IQO124" s="845"/>
      <c r="IQP124" s="853"/>
      <c r="IQQ124" s="853"/>
      <c r="IQR124" s="964"/>
      <c r="IQS124" s="845"/>
      <c r="IQT124" s="853"/>
      <c r="IQU124" s="853"/>
      <c r="IQV124" s="964"/>
      <c r="IQW124" s="845"/>
      <c r="IQX124" s="853"/>
      <c r="IQY124" s="853"/>
      <c r="IQZ124" s="964"/>
      <c r="IRA124" s="845"/>
      <c r="IRB124" s="853"/>
      <c r="IRC124" s="853"/>
      <c r="IRD124" s="964"/>
      <c r="IRE124" s="845"/>
      <c r="IRF124" s="853"/>
      <c r="IRG124" s="853"/>
      <c r="IRH124" s="964"/>
      <c r="IRI124" s="845"/>
      <c r="IRJ124" s="853"/>
      <c r="IRK124" s="853"/>
      <c r="IRL124" s="964"/>
      <c r="IRM124" s="845"/>
      <c r="IRN124" s="853"/>
      <c r="IRO124" s="853"/>
      <c r="IRP124" s="964"/>
      <c r="IRQ124" s="845"/>
      <c r="IRR124" s="853"/>
      <c r="IRS124" s="853"/>
      <c r="IRT124" s="964"/>
      <c r="IRU124" s="845"/>
      <c r="IRV124" s="853"/>
      <c r="IRW124" s="853"/>
      <c r="IRX124" s="964"/>
      <c r="IRY124" s="845"/>
      <c r="IRZ124" s="853"/>
      <c r="ISA124" s="853"/>
      <c r="ISB124" s="964"/>
      <c r="ISC124" s="845"/>
      <c r="ISD124" s="853"/>
      <c r="ISE124" s="853"/>
      <c r="ISF124" s="964"/>
      <c r="ISG124" s="845"/>
      <c r="ISH124" s="853"/>
      <c r="ISI124" s="853"/>
      <c r="ISJ124" s="964"/>
      <c r="ISK124" s="845"/>
      <c r="ISL124" s="853"/>
      <c r="ISM124" s="853"/>
      <c r="ISN124" s="964"/>
      <c r="ISO124" s="845"/>
      <c r="ISP124" s="853"/>
      <c r="ISQ124" s="853"/>
      <c r="ISR124" s="964"/>
      <c r="ISS124" s="845"/>
      <c r="IST124" s="853"/>
      <c r="ISU124" s="853"/>
      <c r="ISV124" s="964"/>
      <c r="ISW124" s="845"/>
      <c r="ISX124" s="853"/>
      <c r="ISY124" s="853"/>
      <c r="ISZ124" s="964"/>
      <c r="ITA124" s="845"/>
      <c r="ITB124" s="853"/>
      <c r="ITC124" s="853"/>
      <c r="ITD124" s="964"/>
      <c r="ITE124" s="845"/>
      <c r="ITF124" s="853"/>
      <c r="ITG124" s="853"/>
      <c r="ITH124" s="964"/>
      <c r="ITI124" s="845"/>
      <c r="ITJ124" s="853"/>
      <c r="ITK124" s="853"/>
      <c r="ITL124" s="964"/>
      <c r="ITM124" s="845"/>
      <c r="ITN124" s="853"/>
      <c r="ITO124" s="853"/>
      <c r="ITP124" s="964"/>
      <c r="ITQ124" s="845"/>
      <c r="ITR124" s="853"/>
      <c r="ITS124" s="853"/>
      <c r="ITT124" s="964"/>
      <c r="ITU124" s="845"/>
      <c r="ITV124" s="853"/>
      <c r="ITW124" s="853"/>
      <c r="ITX124" s="964"/>
      <c r="ITY124" s="845"/>
      <c r="ITZ124" s="853"/>
      <c r="IUA124" s="853"/>
      <c r="IUB124" s="964"/>
      <c r="IUC124" s="845"/>
      <c r="IUD124" s="853"/>
      <c r="IUE124" s="853"/>
      <c r="IUF124" s="964"/>
      <c r="IUG124" s="845"/>
      <c r="IUH124" s="853"/>
      <c r="IUI124" s="853"/>
      <c r="IUJ124" s="964"/>
      <c r="IUK124" s="845"/>
      <c r="IUL124" s="853"/>
      <c r="IUM124" s="853"/>
      <c r="IUN124" s="964"/>
      <c r="IUO124" s="845"/>
      <c r="IUP124" s="853"/>
      <c r="IUQ124" s="853"/>
      <c r="IUR124" s="964"/>
      <c r="IUS124" s="845"/>
      <c r="IUT124" s="853"/>
      <c r="IUU124" s="853"/>
      <c r="IUV124" s="964"/>
      <c r="IUW124" s="845"/>
      <c r="IUX124" s="853"/>
      <c r="IUY124" s="853"/>
      <c r="IUZ124" s="964"/>
      <c r="IVA124" s="845"/>
      <c r="IVB124" s="853"/>
      <c r="IVC124" s="853"/>
      <c r="IVD124" s="964"/>
      <c r="IVE124" s="845"/>
      <c r="IVF124" s="853"/>
      <c r="IVG124" s="853"/>
      <c r="IVH124" s="964"/>
      <c r="IVI124" s="845"/>
      <c r="IVJ124" s="853"/>
      <c r="IVK124" s="853"/>
      <c r="IVL124" s="964"/>
      <c r="IVM124" s="845"/>
      <c r="IVN124" s="853"/>
      <c r="IVO124" s="853"/>
      <c r="IVP124" s="964"/>
      <c r="IVQ124" s="845"/>
      <c r="IVR124" s="853"/>
      <c r="IVS124" s="853"/>
      <c r="IVT124" s="964"/>
      <c r="IVU124" s="845"/>
      <c r="IVV124" s="853"/>
      <c r="IVW124" s="853"/>
      <c r="IVX124" s="964"/>
      <c r="IVY124" s="845"/>
      <c r="IVZ124" s="853"/>
      <c r="IWA124" s="853"/>
      <c r="IWB124" s="964"/>
      <c r="IWC124" s="845"/>
      <c r="IWD124" s="853"/>
      <c r="IWE124" s="853"/>
      <c r="IWF124" s="964"/>
      <c r="IWG124" s="845"/>
      <c r="IWH124" s="853"/>
      <c r="IWI124" s="853"/>
      <c r="IWJ124" s="964"/>
      <c r="IWK124" s="845"/>
      <c r="IWL124" s="853"/>
      <c r="IWM124" s="853"/>
      <c r="IWN124" s="964"/>
      <c r="IWO124" s="845"/>
      <c r="IWP124" s="853"/>
      <c r="IWQ124" s="853"/>
      <c r="IWR124" s="964"/>
      <c r="IWS124" s="845"/>
      <c r="IWT124" s="853"/>
      <c r="IWU124" s="853"/>
      <c r="IWV124" s="964"/>
      <c r="IWW124" s="845"/>
      <c r="IWX124" s="853"/>
      <c r="IWY124" s="853"/>
      <c r="IWZ124" s="964"/>
      <c r="IXA124" s="845"/>
      <c r="IXB124" s="853"/>
      <c r="IXC124" s="853"/>
      <c r="IXD124" s="964"/>
      <c r="IXE124" s="845"/>
      <c r="IXF124" s="853"/>
      <c r="IXG124" s="853"/>
      <c r="IXH124" s="964"/>
      <c r="IXI124" s="845"/>
      <c r="IXJ124" s="853"/>
      <c r="IXK124" s="853"/>
      <c r="IXL124" s="964"/>
      <c r="IXM124" s="845"/>
      <c r="IXN124" s="853"/>
      <c r="IXO124" s="853"/>
      <c r="IXP124" s="964"/>
      <c r="IXQ124" s="845"/>
      <c r="IXR124" s="853"/>
      <c r="IXS124" s="853"/>
      <c r="IXT124" s="964"/>
      <c r="IXU124" s="845"/>
      <c r="IXV124" s="853"/>
      <c r="IXW124" s="853"/>
      <c r="IXX124" s="964"/>
      <c r="IXY124" s="845"/>
      <c r="IXZ124" s="853"/>
      <c r="IYA124" s="853"/>
      <c r="IYB124" s="964"/>
      <c r="IYC124" s="845"/>
      <c r="IYD124" s="853"/>
      <c r="IYE124" s="853"/>
      <c r="IYF124" s="964"/>
      <c r="IYG124" s="845"/>
      <c r="IYH124" s="853"/>
      <c r="IYI124" s="853"/>
      <c r="IYJ124" s="964"/>
      <c r="IYK124" s="845"/>
      <c r="IYL124" s="853"/>
      <c r="IYM124" s="853"/>
      <c r="IYN124" s="964"/>
      <c r="IYO124" s="845"/>
      <c r="IYP124" s="853"/>
      <c r="IYQ124" s="853"/>
      <c r="IYR124" s="964"/>
      <c r="IYS124" s="845"/>
      <c r="IYT124" s="853"/>
      <c r="IYU124" s="853"/>
      <c r="IYV124" s="964"/>
      <c r="IYW124" s="845"/>
      <c r="IYX124" s="853"/>
      <c r="IYY124" s="853"/>
      <c r="IYZ124" s="964"/>
      <c r="IZA124" s="845"/>
      <c r="IZB124" s="853"/>
      <c r="IZC124" s="853"/>
      <c r="IZD124" s="964"/>
      <c r="IZE124" s="845"/>
      <c r="IZF124" s="853"/>
      <c r="IZG124" s="853"/>
      <c r="IZH124" s="964"/>
      <c r="IZI124" s="845"/>
      <c r="IZJ124" s="853"/>
      <c r="IZK124" s="853"/>
      <c r="IZL124" s="964"/>
      <c r="IZM124" s="845"/>
      <c r="IZN124" s="853"/>
      <c r="IZO124" s="853"/>
      <c r="IZP124" s="964"/>
      <c r="IZQ124" s="845"/>
      <c r="IZR124" s="853"/>
      <c r="IZS124" s="853"/>
      <c r="IZT124" s="964"/>
      <c r="IZU124" s="845"/>
      <c r="IZV124" s="853"/>
      <c r="IZW124" s="853"/>
      <c r="IZX124" s="964"/>
      <c r="IZY124" s="845"/>
      <c r="IZZ124" s="853"/>
      <c r="JAA124" s="853"/>
      <c r="JAB124" s="964"/>
      <c r="JAC124" s="845"/>
      <c r="JAD124" s="853"/>
      <c r="JAE124" s="853"/>
      <c r="JAF124" s="964"/>
      <c r="JAG124" s="845"/>
      <c r="JAH124" s="853"/>
      <c r="JAI124" s="853"/>
      <c r="JAJ124" s="964"/>
      <c r="JAK124" s="845"/>
      <c r="JAL124" s="853"/>
      <c r="JAM124" s="853"/>
      <c r="JAN124" s="964"/>
      <c r="JAO124" s="845"/>
      <c r="JAP124" s="853"/>
      <c r="JAQ124" s="853"/>
      <c r="JAR124" s="964"/>
      <c r="JAS124" s="845"/>
      <c r="JAT124" s="853"/>
      <c r="JAU124" s="853"/>
      <c r="JAV124" s="964"/>
      <c r="JAW124" s="845"/>
      <c r="JAX124" s="853"/>
      <c r="JAY124" s="853"/>
      <c r="JAZ124" s="964"/>
      <c r="JBA124" s="845"/>
      <c r="JBB124" s="853"/>
      <c r="JBC124" s="853"/>
      <c r="JBD124" s="964"/>
      <c r="JBE124" s="845"/>
      <c r="JBF124" s="853"/>
      <c r="JBG124" s="853"/>
      <c r="JBH124" s="964"/>
      <c r="JBI124" s="845"/>
      <c r="JBJ124" s="853"/>
      <c r="JBK124" s="853"/>
      <c r="JBL124" s="964"/>
      <c r="JBM124" s="845"/>
      <c r="JBN124" s="853"/>
      <c r="JBO124" s="853"/>
      <c r="JBP124" s="964"/>
      <c r="JBQ124" s="845"/>
      <c r="JBR124" s="853"/>
      <c r="JBS124" s="853"/>
      <c r="JBT124" s="964"/>
      <c r="JBU124" s="845"/>
      <c r="JBV124" s="853"/>
      <c r="JBW124" s="853"/>
      <c r="JBX124" s="964"/>
      <c r="JBY124" s="845"/>
      <c r="JBZ124" s="853"/>
      <c r="JCA124" s="853"/>
      <c r="JCB124" s="964"/>
      <c r="JCC124" s="845"/>
      <c r="JCD124" s="853"/>
      <c r="JCE124" s="853"/>
      <c r="JCF124" s="964"/>
      <c r="JCG124" s="845"/>
      <c r="JCH124" s="853"/>
      <c r="JCI124" s="853"/>
      <c r="JCJ124" s="964"/>
      <c r="JCK124" s="845"/>
      <c r="JCL124" s="853"/>
      <c r="JCM124" s="853"/>
      <c r="JCN124" s="964"/>
      <c r="JCO124" s="845"/>
      <c r="JCP124" s="853"/>
      <c r="JCQ124" s="853"/>
      <c r="JCR124" s="964"/>
      <c r="JCS124" s="845"/>
      <c r="JCT124" s="853"/>
      <c r="JCU124" s="853"/>
      <c r="JCV124" s="964"/>
      <c r="JCW124" s="845"/>
      <c r="JCX124" s="853"/>
      <c r="JCY124" s="853"/>
      <c r="JCZ124" s="964"/>
      <c r="JDA124" s="845"/>
      <c r="JDB124" s="853"/>
      <c r="JDC124" s="853"/>
      <c r="JDD124" s="964"/>
      <c r="JDE124" s="845"/>
      <c r="JDF124" s="853"/>
      <c r="JDG124" s="853"/>
      <c r="JDH124" s="964"/>
      <c r="JDI124" s="845"/>
      <c r="JDJ124" s="853"/>
      <c r="JDK124" s="853"/>
      <c r="JDL124" s="964"/>
      <c r="JDM124" s="845"/>
      <c r="JDN124" s="853"/>
      <c r="JDO124" s="853"/>
      <c r="JDP124" s="964"/>
      <c r="JDQ124" s="845"/>
      <c r="JDR124" s="853"/>
      <c r="JDS124" s="853"/>
      <c r="JDT124" s="964"/>
      <c r="JDU124" s="845"/>
      <c r="JDV124" s="853"/>
      <c r="JDW124" s="853"/>
      <c r="JDX124" s="964"/>
      <c r="JDY124" s="845"/>
      <c r="JDZ124" s="853"/>
      <c r="JEA124" s="853"/>
      <c r="JEB124" s="964"/>
      <c r="JEC124" s="845"/>
      <c r="JED124" s="853"/>
      <c r="JEE124" s="853"/>
      <c r="JEF124" s="964"/>
      <c r="JEG124" s="845"/>
      <c r="JEH124" s="853"/>
      <c r="JEI124" s="853"/>
      <c r="JEJ124" s="964"/>
      <c r="JEK124" s="845"/>
      <c r="JEL124" s="853"/>
      <c r="JEM124" s="853"/>
      <c r="JEN124" s="964"/>
      <c r="JEO124" s="845"/>
      <c r="JEP124" s="853"/>
      <c r="JEQ124" s="853"/>
      <c r="JER124" s="964"/>
      <c r="JES124" s="845"/>
      <c r="JET124" s="853"/>
      <c r="JEU124" s="853"/>
      <c r="JEV124" s="964"/>
      <c r="JEW124" s="845"/>
      <c r="JEX124" s="853"/>
      <c r="JEY124" s="853"/>
      <c r="JEZ124" s="964"/>
      <c r="JFA124" s="845"/>
      <c r="JFB124" s="853"/>
      <c r="JFC124" s="853"/>
      <c r="JFD124" s="964"/>
      <c r="JFE124" s="845"/>
      <c r="JFF124" s="853"/>
      <c r="JFG124" s="853"/>
      <c r="JFH124" s="964"/>
      <c r="JFI124" s="845"/>
      <c r="JFJ124" s="853"/>
      <c r="JFK124" s="853"/>
      <c r="JFL124" s="964"/>
      <c r="JFM124" s="845"/>
      <c r="JFN124" s="853"/>
      <c r="JFO124" s="853"/>
      <c r="JFP124" s="964"/>
      <c r="JFQ124" s="845"/>
      <c r="JFR124" s="853"/>
      <c r="JFS124" s="853"/>
      <c r="JFT124" s="964"/>
      <c r="JFU124" s="845"/>
      <c r="JFV124" s="853"/>
      <c r="JFW124" s="853"/>
      <c r="JFX124" s="964"/>
      <c r="JFY124" s="845"/>
      <c r="JFZ124" s="853"/>
      <c r="JGA124" s="853"/>
      <c r="JGB124" s="964"/>
      <c r="JGC124" s="845"/>
      <c r="JGD124" s="853"/>
      <c r="JGE124" s="853"/>
      <c r="JGF124" s="964"/>
      <c r="JGG124" s="845"/>
      <c r="JGH124" s="853"/>
      <c r="JGI124" s="853"/>
      <c r="JGJ124" s="964"/>
      <c r="JGK124" s="845"/>
      <c r="JGL124" s="853"/>
      <c r="JGM124" s="853"/>
      <c r="JGN124" s="964"/>
      <c r="JGO124" s="845"/>
      <c r="JGP124" s="853"/>
      <c r="JGQ124" s="853"/>
      <c r="JGR124" s="964"/>
      <c r="JGS124" s="845"/>
      <c r="JGT124" s="853"/>
      <c r="JGU124" s="853"/>
      <c r="JGV124" s="964"/>
      <c r="JGW124" s="845"/>
      <c r="JGX124" s="853"/>
      <c r="JGY124" s="853"/>
      <c r="JGZ124" s="964"/>
      <c r="JHA124" s="845"/>
      <c r="JHB124" s="853"/>
      <c r="JHC124" s="853"/>
      <c r="JHD124" s="964"/>
      <c r="JHE124" s="845"/>
      <c r="JHF124" s="853"/>
      <c r="JHG124" s="853"/>
      <c r="JHH124" s="964"/>
      <c r="JHI124" s="845"/>
      <c r="JHJ124" s="853"/>
      <c r="JHK124" s="853"/>
      <c r="JHL124" s="964"/>
      <c r="JHM124" s="845"/>
      <c r="JHN124" s="853"/>
      <c r="JHO124" s="853"/>
      <c r="JHP124" s="964"/>
      <c r="JHQ124" s="845"/>
      <c r="JHR124" s="853"/>
      <c r="JHS124" s="853"/>
      <c r="JHT124" s="964"/>
      <c r="JHU124" s="845"/>
      <c r="JHV124" s="853"/>
      <c r="JHW124" s="853"/>
      <c r="JHX124" s="964"/>
      <c r="JHY124" s="845"/>
      <c r="JHZ124" s="853"/>
      <c r="JIA124" s="853"/>
      <c r="JIB124" s="964"/>
      <c r="JIC124" s="845"/>
      <c r="JID124" s="853"/>
      <c r="JIE124" s="853"/>
      <c r="JIF124" s="964"/>
      <c r="JIG124" s="845"/>
      <c r="JIH124" s="853"/>
      <c r="JII124" s="853"/>
      <c r="JIJ124" s="964"/>
      <c r="JIK124" s="845"/>
      <c r="JIL124" s="853"/>
      <c r="JIM124" s="853"/>
      <c r="JIN124" s="964"/>
      <c r="JIO124" s="845"/>
      <c r="JIP124" s="853"/>
      <c r="JIQ124" s="853"/>
      <c r="JIR124" s="964"/>
      <c r="JIS124" s="845"/>
      <c r="JIT124" s="853"/>
      <c r="JIU124" s="853"/>
      <c r="JIV124" s="964"/>
      <c r="JIW124" s="845"/>
      <c r="JIX124" s="853"/>
      <c r="JIY124" s="853"/>
      <c r="JIZ124" s="964"/>
      <c r="JJA124" s="845"/>
      <c r="JJB124" s="853"/>
      <c r="JJC124" s="853"/>
      <c r="JJD124" s="964"/>
      <c r="JJE124" s="845"/>
      <c r="JJF124" s="853"/>
      <c r="JJG124" s="853"/>
      <c r="JJH124" s="964"/>
      <c r="JJI124" s="845"/>
      <c r="JJJ124" s="853"/>
      <c r="JJK124" s="853"/>
      <c r="JJL124" s="964"/>
      <c r="JJM124" s="845"/>
      <c r="JJN124" s="853"/>
      <c r="JJO124" s="853"/>
      <c r="JJP124" s="964"/>
      <c r="JJQ124" s="845"/>
      <c r="JJR124" s="853"/>
      <c r="JJS124" s="853"/>
      <c r="JJT124" s="964"/>
      <c r="JJU124" s="845"/>
      <c r="JJV124" s="853"/>
      <c r="JJW124" s="853"/>
      <c r="JJX124" s="964"/>
      <c r="JJY124" s="845"/>
      <c r="JJZ124" s="853"/>
      <c r="JKA124" s="853"/>
      <c r="JKB124" s="964"/>
      <c r="JKC124" s="845"/>
      <c r="JKD124" s="853"/>
      <c r="JKE124" s="853"/>
      <c r="JKF124" s="964"/>
      <c r="JKG124" s="845"/>
      <c r="JKH124" s="853"/>
      <c r="JKI124" s="853"/>
      <c r="JKJ124" s="964"/>
      <c r="JKK124" s="845"/>
      <c r="JKL124" s="853"/>
      <c r="JKM124" s="853"/>
      <c r="JKN124" s="964"/>
      <c r="JKO124" s="845"/>
      <c r="JKP124" s="853"/>
      <c r="JKQ124" s="853"/>
      <c r="JKR124" s="964"/>
      <c r="JKS124" s="845"/>
      <c r="JKT124" s="853"/>
      <c r="JKU124" s="853"/>
      <c r="JKV124" s="964"/>
      <c r="JKW124" s="845"/>
      <c r="JKX124" s="853"/>
      <c r="JKY124" s="853"/>
      <c r="JKZ124" s="964"/>
      <c r="JLA124" s="845"/>
      <c r="JLB124" s="853"/>
      <c r="JLC124" s="853"/>
      <c r="JLD124" s="964"/>
      <c r="JLE124" s="845"/>
      <c r="JLF124" s="853"/>
      <c r="JLG124" s="853"/>
      <c r="JLH124" s="964"/>
      <c r="JLI124" s="845"/>
      <c r="JLJ124" s="853"/>
      <c r="JLK124" s="853"/>
      <c r="JLL124" s="964"/>
      <c r="JLM124" s="845"/>
      <c r="JLN124" s="853"/>
      <c r="JLO124" s="853"/>
      <c r="JLP124" s="964"/>
      <c r="JLQ124" s="845"/>
      <c r="JLR124" s="853"/>
      <c r="JLS124" s="853"/>
      <c r="JLT124" s="964"/>
      <c r="JLU124" s="845"/>
      <c r="JLV124" s="853"/>
      <c r="JLW124" s="853"/>
      <c r="JLX124" s="964"/>
      <c r="JLY124" s="845"/>
      <c r="JLZ124" s="853"/>
      <c r="JMA124" s="853"/>
      <c r="JMB124" s="964"/>
      <c r="JMC124" s="845"/>
      <c r="JMD124" s="853"/>
      <c r="JME124" s="853"/>
      <c r="JMF124" s="964"/>
      <c r="JMG124" s="845"/>
      <c r="JMH124" s="853"/>
      <c r="JMI124" s="853"/>
      <c r="JMJ124" s="964"/>
      <c r="JMK124" s="845"/>
      <c r="JML124" s="853"/>
      <c r="JMM124" s="853"/>
      <c r="JMN124" s="964"/>
      <c r="JMO124" s="845"/>
      <c r="JMP124" s="853"/>
      <c r="JMQ124" s="853"/>
      <c r="JMR124" s="964"/>
      <c r="JMS124" s="845"/>
      <c r="JMT124" s="853"/>
      <c r="JMU124" s="853"/>
      <c r="JMV124" s="964"/>
      <c r="JMW124" s="845"/>
      <c r="JMX124" s="853"/>
      <c r="JMY124" s="853"/>
      <c r="JMZ124" s="964"/>
      <c r="JNA124" s="845"/>
      <c r="JNB124" s="853"/>
      <c r="JNC124" s="853"/>
      <c r="JND124" s="964"/>
      <c r="JNE124" s="845"/>
      <c r="JNF124" s="853"/>
      <c r="JNG124" s="853"/>
      <c r="JNH124" s="964"/>
      <c r="JNI124" s="845"/>
      <c r="JNJ124" s="853"/>
      <c r="JNK124" s="853"/>
      <c r="JNL124" s="964"/>
      <c r="JNM124" s="845"/>
      <c r="JNN124" s="853"/>
      <c r="JNO124" s="853"/>
      <c r="JNP124" s="964"/>
      <c r="JNQ124" s="845"/>
      <c r="JNR124" s="853"/>
      <c r="JNS124" s="853"/>
      <c r="JNT124" s="964"/>
      <c r="JNU124" s="845"/>
      <c r="JNV124" s="853"/>
      <c r="JNW124" s="853"/>
      <c r="JNX124" s="964"/>
      <c r="JNY124" s="845"/>
      <c r="JNZ124" s="853"/>
      <c r="JOA124" s="853"/>
      <c r="JOB124" s="964"/>
      <c r="JOC124" s="845"/>
      <c r="JOD124" s="853"/>
      <c r="JOE124" s="853"/>
      <c r="JOF124" s="964"/>
      <c r="JOG124" s="845"/>
      <c r="JOH124" s="853"/>
      <c r="JOI124" s="853"/>
      <c r="JOJ124" s="964"/>
      <c r="JOK124" s="845"/>
      <c r="JOL124" s="853"/>
      <c r="JOM124" s="853"/>
      <c r="JON124" s="964"/>
      <c r="JOO124" s="845"/>
      <c r="JOP124" s="853"/>
      <c r="JOQ124" s="853"/>
      <c r="JOR124" s="964"/>
      <c r="JOS124" s="845"/>
      <c r="JOT124" s="853"/>
      <c r="JOU124" s="853"/>
      <c r="JOV124" s="964"/>
      <c r="JOW124" s="845"/>
      <c r="JOX124" s="853"/>
      <c r="JOY124" s="853"/>
      <c r="JOZ124" s="964"/>
      <c r="JPA124" s="845"/>
      <c r="JPB124" s="853"/>
      <c r="JPC124" s="853"/>
      <c r="JPD124" s="964"/>
      <c r="JPE124" s="845"/>
      <c r="JPF124" s="853"/>
      <c r="JPG124" s="853"/>
      <c r="JPH124" s="964"/>
      <c r="JPI124" s="845"/>
      <c r="JPJ124" s="853"/>
      <c r="JPK124" s="853"/>
      <c r="JPL124" s="964"/>
      <c r="JPM124" s="845"/>
      <c r="JPN124" s="853"/>
      <c r="JPO124" s="853"/>
      <c r="JPP124" s="964"/>
      <c r="JPQ124" s="845"/>
      <c r="JPR124" s="853"/>
      <c r="JPS124" s="853"/>
      <c r="JPT124" s="964"/>
      <c r="JPU124" s="845"/>
      <c r="JPV124" s="853"/>
      <c r="JPW124" s="853"/>
      <c r="JPX124" s="964"/>
      <c r="JPY124" s="845"/>
      <c r="JPZ124" s="853"/>
      <c r="JQA124" s="853"/>
      <c r="JQB124" s="964"/>
      <c r="JQC124" s="845"/>
      <c r="JQD124" s="853"/>
      <c r="JQE124" s="853"/>
      <c r="JQF124" s="964"/>
      <c r="JQG124" s="845"/>
      <c r="JQH124" s="853"/>
      <c r="JQI124" s="853"/>
      <c r="JQJ124" s="964"/>
      <c r="JQK124" s="845"/>
      <c r="JQL124" s="853"/>
      <c r="JQM124" s="853"/>
      <c r="JQN124" s="964"/>
      <c r="JQO124" s="845"/>
      <c r="JQP124" s="853"/>
      <c r="JQQ124" s="853"/>
      <c r="JQR124" s="964"/>
      <c r="JQS124" s="845"/>
      <c r="JQT124" s="853"/>
      <c r="JQU124" s="853"/>
      <c r="JQV124" s="964"/>
      <c r="JQW124" s="845"/>
      <c r="JQX124" s="853"/>
      <c r="JQY124" s="853"/>
      <c r="JQZ124" s="964"/>
      <c r="JRA124" s="845"/>
      <c r="JRB124" s="853"/>
      <c r="JRC124" s="853"/>
      <c r="JRD124" s="964"/>
      <c r="JRE124" s="845"/>
      <c r="JRF124" s="853"/>
      <c r="JRG124" s="853"/>
      <c r="JRH124" s="964"/>
      <c r="JRI124" s="845"/>
      <c r="JRJ124" s="853"/>
      <c r="JRK124" s="853"/>
      <c r="JRL124" s="964"/>
      <c r="JRM124" s="845"/>
      <c r="JRN124" s="853"/>
      <c r="JRO124" s="853"/>
      <c r="JRP124" s="964"/>
      <c r="JRQ124" s="845"/>
      <c r="JRR124" s="853"/>
      <c r="JRS124" s="853"/>
      <c r="JRT124" s="964"/>
      <c r="JRU124" s="845"/>
      <c r="JRV124" s="853"/>
      <c r="JRW124" s="853"/>
      <c r="JRX124" s="964"/>
      <c r="JRY124" s="845"/>
      <c r="JRZ124" s="853"/>
      <c r="JSA124" s="853"/>
      <c r="JSB124" s="964"/>
      <c r="JSC124" s="845"/>
      <c r="JSD124" s="853"/>
      <c r="JSE124" s="853"/>
      <c r="JSF124" s="964"/>
      <c r="JSG124" s="845"/>
      <c r="JSH124" s="853"/>
      <c r="JSI124" s="853"/>
      <c r="JSJ124" s="964"/>
      <c r="JSK124" s="845"/>
      <c r="JSL124" s="853"/>
      <c r="JSM124" s="853"/>
      <c r="JSN124" s="964"/>
      <c r="JSO124" s="845"/>
      <c r="JSP124" s="853"/>
      <c r="JSQ124" s="853"/>
      <c r="JSR124" s="964"/>
      <c r="JSS124" s="845"/>
      <c r="JST124" s="853"/>
      <c r="JSU124" s="853"/>
      <c r="JSV124" s="964"/>
      <c r="JSW124" s="845"/>
      <c r="JSX124" s="853"/>
      <c r="JSY124" s="853"/>
      <c r="JSZ124" s="964"/>
      <c r="JTA124" s="845"/>
      <c r="JTB124" s="853"/>
      <c r="JTC124" s="853"/>
      <c r="JTD124" s="964"/>
      <c r="JTE124" s="845"/>
      <c r="JTF124" s="853"/>
      <c r="JTG124" s="853"/>
      <c r="JTH124" s="964"/>
      <c r="JTI124" s="845"/>
      <c r="JTJ124" s="853"/>
      <c r="JTK124" s="853"/>
      <c r="JTL124" s="964"/>
      <c r="JTM124" s="845"/>
      <c r="JTN124" s="853"/>
      <c r="JTO124" s="853"/>
      <c r="JTP124" s="964"/>
      <c r="JTQ124" s="845"/>
      <c r="JTR124" s="853"/>
      <c r="JTS124" s="853"/>
      <c r="JTT124" s="964"/>
      <c r="JTU124" s="845"/>
      <c r="JTV124" s="853"/>
      <c r="JTW124" s="853"/>
      <c r="JTX124" s="964"/>
      <c r="JTY124" s="845"/>
      <c r="JTZ124" s="853"/>
      <c r="JUA124" s="853"/>
      <c r="JUB124" s="964"/>
      <c r="JUC124" s="845"/>
      <c r="JUD124" s="853"/>
      <c r="JUE124" s="853"/>
      <c r="JUF124" s="964"/>
      <c r="JUG124" s="845"/>
      <c r="JUH124" s="853"/>
      <c r="JUI124" s="853"/>
      <c r="JUJ124" s="964"/>
      <c r="JUK124" s="845"/>
      <c r="JUL124" s="853"/>
      <c r="JUM124" s="853"/>
      <c r="JUN124" s="964"/>
      <c r="JUO124" s="845"/>
      <c r="JUP124" s="853"/>
      <c r="JUQ124" s="853"/>
      <c r="JUR124" s="964"/>
      <c r="JUS124" s="845"/>
      <c r="JUT124" s="853"/>
      <c r="JUU124" s="853"/>
      <c r="JUV124" s="964"/>
      <c r="JUW124" s="845"/>
      <c r="JUX124" s="853"/>
      <c r="JUY124" s="853"/>
      <c r="JUZ124" s="964"/>
      <c r="JVA124" s="845"/>
      <c r="JVB124" s="853"/>
      <c r="JVC124" s="853"/>
      <c r="JVD124" s="964"/>
      <c r="JVE124" s="845"/>
      <c r="JVF124" s="853"/>
      <c r="JVG124" s="853"/>
      <c r="JVH124" s="964"/>
      <c r="JVI124" s="845"/>
      <c r="JVJ124" s="853"/>
      <c r="JVK124" s="853"/>
      <c r="JVL124" s="964"/>
      <c r="JVM124" s="845"/>
      <c r="JVN124" s="853"/>
      <c r="JVO124" s="853"/>
      <c r="JVP124" s="964"/>
      <c r="JVQ124" s="845"/>
      <c r="JVR124" s="853"/>
      <c r="JVS124" s="853"/>
      <c r="JVT124" s="964"/>
      <c r="JVU124" s="845"/>
      <c r="JVV124" s="853"/>
      <c r="JVW124" s="853"/>
      <c r="JVX124" s="964"/>
      <c r="JVY124" s="845"/>
      <c r="JVZ124" s="853"/>
      <c r="JWA124" s="853"/>
      <c r="JWB124" s="964"/>
      <c r="JWC124" s="845"/>
      <c r="JWD124" s="853"/>
      <c r="JWE124" s="853"/>
      <c r="JWF124" s="964"/>
      <c r="JWG124" s="845"/>
      <c r="JWH124" s="853"/>
      <c r="JWI124" s="853"/>
      <c r="JWJ124" s="964"/>
      <c r="JWK124" s="845"/>
      <c r="JWL124" s="853"/>
      <c r="JWM124" s="853"/>
      <c r="JWN124" s="964"/>
      <c r="JWO124" s="845"/>
      <c r="JWP124" s="853"/>
      <c r="JWQ124" s="853"/>
      <c r="JWR124" s="964"/>
      <c r="JWS124" s="845"/>
      <c r="JWT124" s="853"/>
      <c r="JWU124" s="853"/>
      <c r="JWV124" s="964"/>
      <c r="JWW124" s="845"/>
      <c r="JWX124" s="853"/>
      <c r="JWY124" s="853"/>
      <c r="JWZ124" s="964"/>
      <c r="JXA124" s="845"/>
      <c r="JXB124" s="853"/>
      <c r="JXC124" s="853"/>
      <c r="JXD124" s="964"/>
      <c r="JXE124" s="845"/>
      <c r="JXF124" s="853"/>
      <c r="JXG124" s="853"/>
      <c r="JXH124" s="964"/>
      <c r="JXI124" s="845"/>
      <c r="JXJ124" s="853"/>
      <c r="JXK124" s="853"/>
      <c r="JXL124" s="964"/>
      <c r="JXM124" s="845"/>
      <c r="JXN124" s="853"/>
      <c r="JXO124" s="853"/>
      <c r="JXP124" s="964"/>
      <c r="JXQ124" s="845"/>
      <c r="JXR124" s="853"/>
      <c r="JXS124" s="853"/>
      <c r="JXT124" s="964"/>
      <c r="JXU124" s="845"/>
      <c r="JXV124" s="853"/>
      <c r="JXW124" s="853"/>
      <c r="JXX124" s="964"/>
      <c r="JXY124" s="845"/>
      <c r="JXZ124" s="853"/>
      <c r="JYA124" s="853"/>
      <c r="JYB124" s="964"/>
      <c r="JYC124" s="845"/>
      <c r="JYD124" s="853"/>
      <c r="JYE124" s="853"/>
      <c r="JYF124" s="964"/>
      <c r="JYG124" s="845"/>
      <c r="JYH124" s="853"/>
      <c r="JYI124" s="853"/>
      <c r="JYJ124" s="964"/>
      <c r="JYK124" s="845"/>
      <c r="JYL124" s="853"/>
      <c r="JYM124" s="853"/>
      <c r="JYN124" s="964"/>
      <c r="JYO124" s="845"/>
      <c r="JYP124" s="853"/>
      <c r="JYQ124" s="853"/>
      <c r="JYR124" s="964"/>
      <c r="JYS124" s="845"/>
      <c r="JYT124" s="853"/>
      <c r="JYU124" s="853"/>
      <c r="JYV124" s="964"/>
      <c r="JYW124" s="845"/>
      <c r="JYX124" s="853"/>
      <c r="JYY124" s="853"/>
      <c r="JYZ124" s="964"/>
      <c r="JZA124" s="845"/>
      <c r="JZB124" s="853"/>
      <c r="JZC124" s="853"/>
      <c r="JZD124" s="964"/>
      <c r="JZE124" s="845"/>
      <c r="JZF124" s="853"/>
      <c r="JZG124" s="853"/>
      <c r="JZH124" s="964"/>
      <c r="JZI124" s="845"/>
      <c r="JZJ124" s="853"/>
      <c r="JZK124" s="853"/>
      <c r="JZL124" s="964"/>
      <c r="JZM124" s="845"/>
      <c r="JZN124" s="853"/>
      <c r="JZO124" s="853"/>
      <c r="JZP124" s="964"/>
      <c r="JZQ124" s="845"/>
      <c r="JZR124" s="853"/>
      <c r="JZS124" s="853"/>
      <c r="JZT124" s="964"/>
      <c r="JZU124" s="845"/>
      <c r="JZV124" s="853"/>
      <c r="JZW124" s="853"/>
      <c r="JZX124" s="964"/>
      <c r="JZY124" s="845"/>
      <c r="JZZ124" s="853"/>
      <c r="KAA124" s="853"/>
      <c r="KAB124" s="964"/>
      <c r="KAC124" s="845"/>
      <c r="KAD124" s="853"/>
      <c r="KAE124" s="853"/>
      <c r="KAF124" s="964"/>
      <c r="KAG124" s="845"/>
      <c r="KAH124" s="853"/>
      <c r="KAI124" s="853"/>
      <c r="KAJ124" s="964"/>
      <c r="KAK124" s="845"/>
      <c r="KAL124" s="853"/>
      <c r="KAM124" s="853"/>
      <c r="KAN124" s="964"/>
      <c r="KAO124" s="845"/>
      <c r="KAP124" s="853"/>
      <c r="KAQ124" s="853"/>
      <c r="KAR124" s="964"/>
      <c r="KAS124" s="845"/>
      <c r="KAT124" s="853"/>
      <c r="KAU124" s="853"/>
      <c r="KAV124" s="964"/>
      <c r="KAW124" s="845"/>
      <c r="KAX124" s="853"/>
      <c r="KAY124" s="853"/>
      <c r="KAZ124" s="964"/>
      <c r="KBA124" s="845"/>
      <c r="KBB124" s="853"/>
      <c r="KBC124" s="853"/>
      <c r="KBD124" s="964"/>
      <c r="KBE124" s="845"/>
      <c r="KBF124" s="853"/>
      <c r="KBG124" s="853"/>
      <c r="KBH124" s="964"/>
      <c r="KBI124" s="845"/>
      <c r="KBJ124" s="853"/>
      <c r="KBK124" s="853"/>
      <c r="KBL124" s="964"/>
      <c r="KBM124" s="845"/>
      <c r="KBN124" s="853"/>
      <c r="KBO124" s="853"/>
      <c r="KBP124" s="964"/>
      <c r="KBQ124" s="845"/>
      <c r="KBR124" s="853"/>
      <c r="KBS124" s="853"/>
      <c r="KBT124" s="964"/>
      <c r="KBU124" s="845"/>
      <c r="KBV124" s="853"/>
      <c r="KBW124" s="853"/>
      <c r="KBX124" s="964"/>
      <c r="KBY124" s="845"/>
      <c r="KBZ124" s="853"/>
      <c r="KCA124" s="853"/>
      <c r="KCB124" s="964"/>
      <c r="KCC124" s="845"/>
      <c r="KCD124" s="853"/>
      <c r="KCE124" s="853"/>
      <c r="KCF124" s="964"/>
      <c r="KCG124" s="845"/>
      <c r="KCH124" s="853"/>
      <c r="KCI124" s="853"/>
      <c r="KCJ124" s="964"/>
      <c r="KCK124" s="845"/>
      <c r="KCL124" s="853"/>
      <c r="KCM124" s="853"/>
      <c r="KCN124" s="964"/>
      <c r="KCO124" s="845"/>
      <c r="KCP124" s="853"/>
      <c r="KCQ124" s="853"/>
      <c r="KCR124" s="964"/>
      <c r="KCS124" s="845"/>
      <c r="KCT124" s="853"/>
      <c r="KCU124" s="853"/>
      <c r="KCV124" s="964"/>
      <c r="KCW124" s="845"/>
      <c r="KCX124" s="853"/>
      <c r="KCY124" s="853"/>
      <c r="KCZ124" s="964"/>
      <c r="KDA124" s="845"/>
      <c r="KDB124" s="853"/>
      <c r="KDC124" s="853"/>
      <c r="KDD124" s="964"/>
      <c r="KDE124" s="845"/>
      <c r="KDF124" s="853"/>
      <c r="KDG124" s="853"/>
      <c r="KDH124" s="964"/>
      <c r="KDI124" s="845"/>
      <c r="KDJ124" s="853"/>
      <c r="KDK124" s="853"/>
      <c r="KDL124" s="964"/>
      <c r="KDM124" s="845"/>
      <c r="KDN124" s="853"/>
      <c r="KDO124" s="853"/>
      <c r="KDP124" s="964"/>
      <c r="KDQ124" s="845"/>
      <c r="KDR124" s="853"/>
      <c r="KDS124" s="853"/>
      <c r="KDT124" s="964"/>
      <c r="KDU124" s="845"/>
      <c r="KDV124" s="853"/>
      <c r="KDW124" s="853"/>
      <c r="KDX124" s="964"/>
      <c r="KDY124" s="845"/>
      <c r="KDZ124" s="853"/>
      <c r="KEA124" s="853"/>
      <c r="KEB124" s="964"/>
      <c r="KEC124" s="845"/>
      <c r="KED124" s="853"/>
      <c r="KEE124" s="853"/>
      <c r="KEF124" s="964"/>
      <c r="KEG124" s="845"/>
      <c r="KEH124" s="853"/>
      <c r="KEI124" s="853"/>
      <c r="KEJ124" s="964"/>
      <c r="KEK124" s="845"/>
      <c r="KEL124" s="853"/>
      <c r="KEM124" s="853"/>
      <c r="KEN124" s="964"/>
      <c r="KEO124" s="845"/>
      <c r="KEP124" s="853"/>
      <c r="KEQ124" s="853"/>
      <c r="KER124" s="964"/>
      <c r="KES124" s="845"/>
      <c r="KET124" s="853"/>
      <c r="KEU124" s="853"/>
      <c r="KEV124" s="964"/>
      <c r="KEW124" s="845"/>
      <c r="KEX124" s="853"/>
      <c r="KEY124" s="853"/>
      <c r="KEZ124" s="964"/>
      <c r="KFA124" s="845"/>
      <c r="KFB124" s="853"/>
      <c r="KFC124" s="853"/>
      <c r="KFD124" s="964"/>
      <c r="KFE124" s="845"/>
      <c r="KFF124" s="853"/>
      <c r="KFG124" s="853"/>
      <c r="KFH124" s="964"/>
      <c r="KFI124" s="845"/>
      <c r="KFJ124" s="853"/>
      <c r="KFK124" s="853"/>
      <c r="KFL124" s="964"/>
      <c r="KFM124" s="845"/>
      <c r="KFN124" s="853"/>
      <c r="KFO124" s="853"/>
      <c r="KFP124" s="964"/>
      <c r="KFQ124" s="845"/>
      <c r="KFR124" s="853"/>
      <c r="KFS124" s="853"/>
      <c r="KFT124" s="964"/>
      <c r="KFU124" s="845"/>
      <c r="KFV124" s="853"/>
      <c r="KFW124" s="853"/>
      <c r="KFX124" s="964"/>
      <c r="KFY124" s="845"/>
      <c r="KFZ124" s="853"/>
      <c r="KGA124" s="853"/>
      <c r="KGB124" s="964"/>
      <c r="KGC124" s="845"/>
      <c r="KGD124" s="853"/>
      <c r="KGE124" s="853"/>
      <c r="KGF124" s="964"/>
      <c r="KGG124" s="845"/>
      <c r="KGH124" s="853"/>
      <c r="KGI124" s="853"/>
      <c r="KGJ124" s="964"/>
      <c r="KGK124" s="845"/>
      <c r="KGL124" s="853"/>
      <c r="KGM124" s="853"/>
      <c r="KGN124" s="964"/>
      <c r="KGO124" s="845"/>
      <c r="KGP124" s="853"/>
      <c r="KGQ124" s="853"/>
      <c r="KGR124" s="964"/>
      <c r="KGS124" s="845"/>
      <c r="KGT124" s="853"/>
      <c r="KGU124" s="853"/>
      <c r="KGV124" s="964"/>
      <c r="KGW124" s="845"/>
      <c r="KGX124" s="853"/>
      <c r="KGY124" s="853"/>
      <c r="KGZ124" s="964"/>
      <c r="KHA124" s="845"/>
      <c r="KHB124" s="853"/>
      <c r="KHC124" s="853"/>
      <c r="KHD124" s="964"/>
      <c r="KHE124" s="845"/>
      <c r="KHF124" s="853"/>
      <c r="KHG124" s="853"/>
      <c r="KHH124" s="964"/>
      <c r="KHI124" s="845"/>
      <c r="KHJ124" s="853"/>
      <c r="KHK124" s="853"/>
      <c r="KHL124" s="964"/>
      <c r="KHM124" s="845"/>
      <c r="KHN124" s="853"/>
      <c r="KHO124" s="853"/>
      <c r="KHP124" s="964"/>
      <c r="KHQ124" s="845"/>
      <c r="KHR124" s="853"/>
      <c r="KHS124" s="853"/>
      <c r="KHT124" s="964"/>
      <c r="KHU124" s="845"/>
      <c r="KHV124" s="853"/>
      <c r="KHW124" s="853"/>
      <c r="KHX124" s="964"/>
      <c r="KHY124" s="845"/>
      <c r="KHZ124" s="853"/>
      <c r="KIA124" s="853"/>
      <c r="KIB124" s="964"/>
      <c r="KIC124" s="845"/>
      <c r="KID124" s="853"/>
      <c r="KIE124" s="853"/>
      <c r="KIF124" s="964"/>
      <c r="KIG124" s="845"/>
      <c r="KIH124" s="853"/>
      <c r="KII124" s="853"/>
      <c r="KIJ124" s="964"/>
      <c r="KIK124" s="845"/>
      <c r="KIL124" s="853"/>
      <c r="KIM124" s="853"/>
      <c r="KIN124" s="964"/>
      <c r="KIO124" s="845"/>
      <c r="KIP124" s="853"/>
      <c r="KIQ124" s="853"/>
      <c r="KIR124" s="964"/>
      <c r="KIS124" s="845"/>
      <c r="KIT124" s="853"/>
      <c r="KIU124" s="853"/>
      <c r="KIV124" s="964"/>
      <c r="KIW124" s="845"/>
      <c r="KIX124" s="853"/>
      <c r="KIY124" s="853"/>
      <c r="KIZ124" s="964"/>
      <c r="KJA124" s="845"/>
      <c r="KJB124" s="853"/>
      <c r="KJC124" s="853"/>
      <c r="KJD124" s="964"/>
      <c r="KJE124" s="845"/>
      <c r="KJF124" s="853"/>
      <c r="KJG124" s="853"/>
      <c r="KJH124" s="964"/>
      <c r="KJI124" s="845"/>
      <c r="KJJ124" s="853"/>
      <c r="KJK124" s="853"/>
      <c r="KJL124" s="964"/>
      <c r="KJM124" s="845"/>
      <c r="KJN124" s="853"/>
      <c r="KJO124" s="853"/>
      <c r="KJP124" s="964"/>
      <c r="KJQ124" s="845"/>
      <c r="KJR124" s="853"/>
      <c r="KJS124" s="853"/>
      <c r="KJT124" s="964"/>
      <c r="KJU124" s="845"/>
      <c r="KJV124" s="853"/>
      <c r="KJW124" s="853"/>
      <c r="KJX124" s="964"/>
      <c r="KJY124" s="845"/>
      <c r="KJZ124" s="853"/>
      <c r="KKA124" s="853"/>
      <c r="KKB124" s="964"/>
      <c r="KKC124" s="845"/>
      <c r="KKD124" s="853"/>
      <c r="KKE124" s="853"/>
      <c r="KKF124" s="964"/>
      <c r="KKG124" s="845"/>
      <c r="KKH124" s="853"/>
      <c r="KKI124" s="853"/>
      <c r="KKJ124" s="964"/>
      <c r="KKK124" s="845"/>
      <c r="KKL124" s="853"/>
      <c r="KKM124" s="853"/>
      <c r="KKN124" s="964"/>
      <c r="KKO124" s="845"/>
      <c r="KKP124" s="853"/>
      <c r="KKQ124" s="853"/>
      <c r="KKR124" s="964"/>
      <c r="KKS124" s="845"/>
      <c r="KKT124" s="853"/>
      <c r="KKU124" s="853"/>
      <c r="KKV124" s="964"/>
      <c r="KKW124" s="845"/>
      <c r="KKX124" s="853"/>
      <c r="KKY124" s="853"/>
      <c r="KKZ124" s="964"/>
      <c r="KLA124" s="845"/>
      <c r="KLB124" s="853"/>
      <c r="KLC124" s="853"/>
      <c r="KLD124" s="964"/>
      <c r="KLE124" s="845"/>
      <c r="KLF124" s="853"/>
      <c r="KLG124" s="853"/>
      <c r="KLH124" s="964"/>
      <c r="KLI124" s="845"/>
      <c r="KLJ124" s="853"/>
      <c r="KLK124" s="853"/>
      <c r="KLL124" s="964"/>
      <c r="KLM124" s="845"/>
      <c r="KLN124" s="853"/>
      <c r="KLO124" s="853"/>
      <c r="KLP124" s="964"/>
      <c r="KLQ124" s="845"/>
      <c r="KLR124" s="853"/>
      <c r="KLS124" s="853"/>
      <c r="KLT124" s="964"/>
      <c r="KLU124" s="845"/>
      <c r="KLV124" s="853"/>
      <c r="KLW124" s="853"/>
      <c r="KLX124" s="964"/>
      <c r="KLY124" s="845"/>
      <c r="KLZ124" s="853"/>
      <c r="KMA124" s="853"/>
      <c r="KMB124" s="964"/>
      <c r="KMC124" s="845"/>
      <c r="KMD124" s="853"/>
      <c r="KME124" s="853"/>
      <c r="KMF124" s="964"/>
      <c r="KMG124" s="845"/>
      <c r="KMH124" s="853"/>
      <c r="KMI124" s="853"/>
      <c r="KMJ124" s="964"/>
      <c r="KMK124" s="845"/>
      <c r="KML124" s="853"/>
      <c r="KMM124" s="853"/>
      <c r="KMN124" s="964"/>
      <c r="KMO124" s="845"/>
      <c r="KMP124" s="853"/>
      <c r="KMQ124" s="853"/>
      <c r="KMR124" s="964"/>
      <c r="KMS124" s="845"/>
      <c r="KMT124" s="853"/>
      <c r="KMU124" s="853"/>
      <c r="KMV124" s="964"/>
      <c r="KMW124" s="845"/>
      <c r="KMX124" s="853"/>
      <c r="KMY124" s="853"/>
      <c r="KMZ124" s="964"/>
      <c r="KNA124" s="845"/>
      <c r="KNB124" s="853"/>
      <c r="KNC124" s="853"/>
      <c r="KND124" s="964"/>
      <c r="KNE124" s="845"/>
      <c r="KNF124" s="853"/>
      <c r="KNG124" s="853"/>
      <c r="KNH124" s="964"/>
      <c r="KNI124" s="845"/>
      <c r="KNJ124" s="853"/>
      <c r="KNK124" s="853"/>
      <c r="KNL124" s="964"/>
      <c r="KNM124" s="845"/>
      <c r="KNN124" s="853"/>
      <c r="KNO124" s="853"/>
      <c r="KNP124" s="964"/>
      <c r="KNQ124" s="845"/>
      <c r="KNR124" s="853"/>
      <c r="KNS124" s="853"/>
      <c r="KNT124" s="964"/>
      <c r="KNU124" s="845"/>
      <c r="KNV124" s="853"/>
      <c r="KNW124" s="853"/>
      <c r="KNX124" s="964"/>
      <c r="KNY124" s="845"/>
      <c r="KNZ124" s="853"/>
      <c r="KOA124" s="853"/>
      <c r="KOB124" s="964"/>
      <c r="KOC124" s="845"/>
      <c r="KOD124" s="853"/>
      <c r="KOE124" s="853"/>
      <c r="KOF124" s="964"/>
      <c r="KOG124" s="845"/>
      <c r="KOH124" s="853"/>
      <c r="KOI124" s="853"/>
      <c r="KOJ124" s="964"/>
      <c r="KOK124" s="845"/>
      <c r="KOL124" s="853"/>
      <c r="KOM124" s="853"/>
      <c r="KON124" s="964"/>
      <c r="KOO124" s="845"/>
      <c r="KOP124" s="853"/>
      <c r="KOQ124" s="853"/>
      <c r="KOR124" s="964"/>
      <c r="KOS124" s="845"/>
      <c r="KOT124" s="853"/>
      <c r="KOU124" s="853"/>
      <c r="KOV124" s="964"/>
      <c r="KOW124" s="845"/>
      <c r="KOX124" s="853"/>
      <c r="KOY124" s="853"/>
      <c r="KOZ124" s="964"/>
      <c r="KPA124" s="845"/>
      <c r="KPB124" s="853"/>
      <c r="KPC124" s="853"/>
      <c r="KPD124" s="964"/>
      <c r="KPE124" s="845"/>
      <c r="KPF124" s="853"/>
      <c r="KPG124" s="853"/>
      <c r="KPH124" s="964"/>
      <c r="KPI124" s="845"/>
      <c r="KPJ124" s="853"/>
      <c r="KPK124" s="853"/>
      <c r="KPL124" s="964"/>
      <c r="KPM124" s="845"/>
      <c r="KPN124" s="853"/>
      <c r="KPO124" s="853"/>
      <c r="KPP124" s="964"/>
      <c r="KPQ124" s="845"/>
      <c r="KPR124" s="853"/>
      <c r="KPS124" s="853"/>
      <c r="KPT124" s="964"/>
      <c r="KPU124" s="845"/>
      <c r="KPV124" s="853"/>
      <c r="KPW124" s="853"/>
      <c r="KPX124" s="964"/>
      <c r="KPY124" s="845"/>
      <c r="KPZ124" s="853"/>
      <c r="KQA124" s="853"/>
      <c r="KQB124" s="964"/>
      <c r="KQC124" s="845"/>
      <c r="KQD124" s="853"/>
      <c r="KQE124" s="853"/>
      <c r="KQF124" s="964"/>
      <c r="KQG124" s="845"/>
      <c r="KQH124" s="853"/>
      <c r="KQI124" s="853"/>
      <c r="KQJ124" s="964"/>
      <c r="KQK124" s="845"/>
      <c r="KQL124" s="853"/>
      <c r="KQM124" s="853"/>
      <c r="KQN124" s="964"/>
      <c r="KQO124" s="845"/>
      <c r="KQP124" s="853"/>
      <c r="KQQ124" s="853"/>
      <c r="KQR124" s="964"/>
      <c r="KQS124" s="845"/>
      <c r="KQT124" s="853"/>
      <c r="KQU124" s="853"/>
      <c r="KQV124" s="964"/>
      <c r="KQW124" s="845"/>
      <c r="KQX124" s="853"/>
      <c r="KQY124" s="853"/>
      <c r="KQZ124" s="964"/>
      <c r="KRA124" s="845"/>
      <c r="KRB124" s="853"/>
      <c r="KRC124" s="853"/>
      <c r="KRD124" s="964"/>
      <c r="KRE124" s="845"/>
      <c r="KRF124" s="853"/>
      <c r="KRG124" s="853"/>
      <c r="KRH124" s="964"/>
      <c r="KRI124" s="845"/>
      <c r="KRJ124" s="853"/>
      <c r="KRK124" s="853"/>
      <c r="KRL124" s="964"/>
      <c r="KRM124" s="845"/>
      <c r="KRN124" s="853"/>
      <c r="KRO124" s="853"/>
      <c r="KRP124" s="964"/>
      <c r="KRQ124" s="845"/>
      <c r="KRR124" s="853"/>
      <c r="KRS124" s="853"/>
      <c r="KRT124" s="964"/>
      <c r="KRU124" s="845"/>
      <c r="KRV124" s="853"/>
      <c r="KRW124" s="853"/>
      <c r="KRX124" s="964"/>
      <c r="KRY124" s="845"/>
      <c r="KRZ124" s="853"/>
      <c r="KSA124" s="853"/>
      <c r="KSB124" s="964"/>
      <c r="KSC124" s="845"/>
      <c r="KSD124" s="853"/>
      <c r="KSE124" s="853"/>
      <c r="KSF124" s="964"/>
      <c r="KSG124" s="845"/>
      <c r="KSH124" s="853"/>
      <c r="KSI124" s="853"/>
      <c r="KSJ124" s="964"/>
      <c r="KSK124" s="845"/>
      <c r="KSL124" s="853"/>
      <c r="KSM124" s="853"/>
      <c r="KSN124" s="964"/>
      <c r="KSO124" s="845"/>
      <c r="KSP124" s="853"/>
      <c r="KSQ124" s="853"/>
      <c r="KSR124" s="964"/>
      <c r="KSS124" s="845"/>
      <c r="KST124" s="853"/>
      <c r="KSU124" s="853"/>
      <c r="KSV124" s="964"/>
      <c r="KSW124" s="845"/>
      <c r="KSX124" s="853"/>
      <c r="KSY124" s="853"/>
      <c r="KSZ124" s="964"/>
      <c r="KTA124" s="845"/>
      <c r="KTB124" s="853"/>
      <c r="KTC124" s="853"/>
      <c r="KTD124" s="964"/>
      <c r="KTE124" s="845"/>
      <c r="KTF124" s="853"/>
      <c r="KTG124" s="853"/>
      <c r="KTH124" s="964"/>
      <c r="KTI124" s="845"/>
      <c r="KTJ124" s="853"/>
      <c r="KTK124" s="853"/>
      <c r="KTL124" s="964"/>
      <c r="KTM124" s="845"/>
      <c r="KTN124" s="853"/>
      <c r="KTO124" s="853"/>
      <c r="KTP124" s="964"/>
      <c r="KTQ124" s="845"/>
      <c r="KTR124" s="853"/>
      <c r="KTS124" s="853"/>
      <c r="KTT124" s="964"/>
      <c r="KTU124" s="845"/>
      <c r="KTV124" s="853"/>
      <c r="KTW124" s="853"/>
      <c r="KTX124" s="964"/>
      <c r="KTY124" s="845"/>
      <c r="KTZ124" s="853"/>
      <c r="KUA124" s="853"/>
      <c r="KUB124" s="964"/>
      <c r="KUC124" s="845"/>
      <c r="KUD124" s="853"/>
      <c r="KUE124" s="853"/>
      <c r="KUF124" s="964"/>
      <c r="KUG124" s="845"/>
      <c r="KUH124" s="853"/>
      <c r="KUI124" s="853"/>
      <c r="KUJ124" s="964"/>
      <c r="KUK124" s="845"/>
      <c r="KUL124" s="853"/>
      <c r="KUM124" s="853"/>
      <c r="KUN124" s="964"/>
      <c r="KUO124" s="845"/>
      <c r="KUP124" s="853"/>
      <c r="KUQ124" s="853"/>
      <c r="KUR124" s="964"/>
      <c r="KUS124" s="845"/>
      <c r="KUT124" s="853"/>
      <c r="KUU124" s="853"/>
      <c r="KUV124" s="964"/>
      <c r="KUW124" s="845"/>
      <c r="KUX124" s="853"/>
      <c r="KUY124" s="853"/>
      <c r="KUZ124" s="964"/>
      <c r="KVA124" s="845"/>
      <c r="KVB124" s="853"/>
      <c r="KVC124" s="853"/>
      <c r="KVD124" s="964"/>
      <c r="KVE124" s="845"/>
      <c r="KVF124" s="853"/>
      <c r="KVG124" s="853"/>
      <c r="KVH124" s="964"/>
      <c r="KVI124" s="845"/>
      <c r="KVJ124" s="853"/>
      <c r="KVK124" s="853"/>
      <c r="KVL124" s="964"/>
      <c r="KVM124" s="845"/>
      <c r="KVN124" s="853"/>
      <c r="KVO124" s="853"/>
      <c r="KVP124" s="964"/>
      <c r="KVQ124" s="845"/>
      <c r="KVR124" s="853"/>
      <c r="KVS124" s="853"/>
      <c r="KVT124" s="964"/>
      <c r="KVU124" s="845"/>
      <c r="KVV124" s="853"/>
      <c r="KVW124" s="853"/>
      <c r="KVX124" s="964"/>
      <c r="KVY124" s="845"/>
      <c r="KVZ124" s="853"/>
      <c r="KWA124" s="853"/>
      <c r="KWB124" s="964"/>
      <c r="KWC124" s="845"/>
      <c r="KWD124" s="853"/>
      <c r="KWE124" s="853"/>
      <c r="KWF124" s="964"/>
      <c r="KWG124" s="845"/>
      <c r="KWH124" s="853"/>
      <c r="KWI124" s="853"/>
      <c r="KWJ124" s="964"/>
      <c r="KWK124" s="845"/>
      <c r="KWL124" s="853"/>
      <c r="KWM124" s="853"/>
      <c r="KWN124" s="964"/>
      <c r="KWO124" s="845"/>
      <c r="KWP124" s="853"/>
      <c r="KWQ124" s="853"/>
      <c r="KWR124" s="964"/>
      <c r="KWS124" s="845"/>
      <c r="KWT124" s="853"/>
      <c r="KWU124" s="853"/>
      <c r="KWV124" s="964"/>
      <c r="KWW124" s="845"/>
      <c r="KWX124" s="853"/>
      <c r="KWY124" s="853"/>
      <c r="KWZ124" s="964"/>
      <c r="KXA124" s="845"/>
      <c r="KXB124" s="853"/>
      <c r="KXC124" s="853"/>
      <c r="KXD124" s="964"/>
      <c r="KXE124" s="845"/>
      <c r="KXF124" s="853"/>
      <c r="KXG124" s="853"/>
      <c r="KXH124" s="964"/>
      <c r="KXI124" s="845"/>
      <c r="KXJ124" s="853"/>
      <c r="KXK124" s="853"/>
      <c r="KXL124" s="964"/>
      <c r="KXM124" s="845"/>
      <c r="KXN124" s="853"/>
      <c r="KXO124" s="853"/>
      <c r="KXP124" s="964"/>
      <c r="KXQ124" s="845"/>
      <c r="KXR124" s="853"/>
      <c r="KXS124" s="853"/>
      <c r="KXT124" s="964"/>
      <c r="KXU124" s="845"/>
      <c r="KXV124" s="853"/>
      <c r="KXW124" s="853"/>
      <c r="KXX124" s="964"/>
      <c r="KXY124" s="845"/>
      <c r="KXZ124" s="853"/>
      <c r="KYA124" s="853"/>
      <c r="KYB124" s="964"/>
      <c r="KYC124" s="845"/>
      <c r="KYD124" s="853"/>
      <c r="KYE124" s="853"/>
      <c r="KYF124" s="964"/>
      <c r="KYG124" s="845"/>
      <c r="KYH124" s="853"/>
      <c r="KYI124" s="853"/>
      <c r="KYJ124" s="964"/>
      <c r="KYK124" s="845"/>
      <c r="KYL124" s="853"/>
      <c r="KYM124" s="853"/>
      <c r="KYN124" s="964"/>
      <c r="KYO124" s="845"/>
      <c r="KYP124" s="853"/>
      <c r="KYQ124" s="853"/>
      <c r="KYR124" s="964"/>
      <c r="KYS124" s="845"/>
      <c r="KYT124" s="853"/>
      <c r="KYU124" s="853"/>
      <c r="KYV124" s="964"/>
      <c r="KYW124" s="845"/>
      <c r="KYX124" s="853"/>
      <c r="KYY124" s="853"/>
      <c r="KYZ124" s="964"/>
      <c r="KZA124" s="845"/>
      <c r="KZB124" s="853"/>
      <c r="KZC124" s="853"/>
      <c r="KZD124" s="964"/>
      <c r="KZE124" s="845"/>
      <c r="KZF124" s="853"/>
      <c r="KZG124" s="853"/>
      <c r="KZH124" s="964"/>
      <c r="KZI124" s="845"/>
      <c r="KZJ124" s="853"/>
      <c r="KZK124" s="853"/>
      <c r="KZL124" s="964"/>
      <c r="KZM124" s="845"/>
      <c r="KZN124" s="853"/>
      <c r="KZO124" s="853"/>
      <c r="KZP124" s="964"/>
      <c r="KZQ124" s="845"/>
      <c r="KZR124" s="853"/>
      <c r="KZS124" s="853"/>
      <c r="KZT124" s="964"/>
      <c r="KZU124" s="845"/>
      <c r="KZV124" s="853"/>
      <c r="KZW124" s="853"/>
      <c r="KZX124" s="964"/>
      <c r="KZY124" s="845"/>
      <c r="KZZ124" s="853"/>
      <c r="LAA124" s="853"/>
      <c r="LAB124" s="964"/>
      <c r="LAC124" s="845"/>
      <c r="LAD124" s="853"/>
      <c r="LAE124" s="853"/>
      <c r="LAF124" s="964"/>
      <c r="LAG124" s="845"/>
      <c r="LAH124" s="853"/>
      <c r="LAI124" s="853"/>
      <c r="LAJ124" s="964"/>
      <c r="LAK124" s="845"/>
      <c r="LAL124" s="853"/>
      <c r="LAM124" s="853"/>
      <c r="LAN124" s="964"/>
      <c r="LAO124" s="845"/>
      <c r="LAP124" s="853"/>
      <c r="LAQ124" s="853"/>
      <c r="LAR124" s="964"/>
      <c r="LAS124" s="845"/>
      <c r="LAT124" s="853"/>
      <c r="LAU124" s="853"/>
      <c r="LAV124" s="964"/>
      <c r="LAW124" s="845"/>
      <c r="LAX124" s="853"/>
      <c r="LAY124" s="853"/>
      <c r="LAZ124" s="964"/>
      <c r="LBA124" s="845"/>
      <c r="LBB124" s="853"/>
      <c r="LBC124" s="853"/>
      <c r="LBD124" s="964"/>
      <c r="LBE124" s="845"/>
      <c r="LBF124" s="853"/>
      <c r="LBG124" s="853"/>
      <c r="LBH124" s="964"/>
      <c r="LBI124" s="845"/>
      <c r="LBJ124" s="853"/>
      <c r="LBK124" s="853"/>
      <c r="LBL124" s="964"/>
      <c r="LBM124" s="845"/>
      <c r="LBN124" s="853"/>
      <c r="LBO124" s="853"/>
      <c r="LBP124" s="964"/>
      <c r="LBQ124" s="845"/>
      <c r="LBR124" s="853"/>
      <c r="LBS124" s="853"/>
      <c r="LBT124" s="964"/>
      <c r="LBU124" s="845"/>
      <c r="LBV124" s="853"/>
      <c r="LBW124" s="853"/>
      <c r="LBX124" s="964"/>
      <c r="LBY124" s="845"/>
      <c r="LBZ124" s="853"/>
      <c r="LCA124" s="853"/>
      <c r="LCB124" s="964"/>
      <c r="LCC124" s="845"/>
      <c r="LCD124" s="853"/>
      <c r="LCE124" s="853"/>
      <c r="LCF124" s="964"/>
      <c r="LCG124" s="845"/>
      <c r="LCH124" s="853"/>
      <c r="LCI124" s="853"/>
      <c r="LCJ124" s="964"/>
      <c r="LCK124" s="845"/>
      <c r="LCL124" s="853"/>
      <c r="LCM124" s="853"/>
      <c r="LCN124" s="964"/>
      <c r="LCO124" s="845"/>
      <c r="LCP124" s="853"/>
      <c r="LCQ124" s="853"/>
      <c r="LCR124" s="964"/>
      <c r="LCS124" s="845"/>
      <c r="LCT124" s="853"/>
      <c r="LCU124" s="853"/>
      <c r="LCV124" s="964"/>
      <c r="LCW124" s="845"/>
      <c r="LCX124" s="853"/>
      <c r="LCY124" s="853"/>
      <c r="LCZ124" s="964"/>
      <c r="LDA124" s="845"/>
      <c r="LDB124" s="853"/>
      <c r="LDC124" s="853"/>
      <c r="LDD124" s="964"/>
      <c r="LDE124" s="845"/>
      <c r="LDF124" s="853"/>
      <c r="LDG124" s="853"/>
      <c r="LDH124" s="964"/>
      <c r="LDI124" s="845"/>
      <c r="LDJ124" s="853"/>
      <c r="LDK124" s="853"/>
      <c r="LDL124" s="964"/>
      <c r="LDM124" s="845"/>
      <c r="LDN124" s="853"/>
      <c r="LDO124" s="853"/>
      <c r="LDP124" s="964"/>
      <c r="LDQ124" s="845"/>
      <c r="LDR124" s="853"/>
      <c r="LDS124" s="853"/>
      <c r="LDT124" s="964"/>
      <c r="LDU124" s="845"/>
      <c r="LDV124" s="853"/>
      <c r="LDW124" s="853"/>
      <c r="LDX124" s="964"/>
      <c r="LDY124" s="845"/>
      <c r="LDZ124" s="853"/>
      <c r="LEA124" s="853"/>
      <c r="LEB124" s="964"/>
      <c r="LEC124" s="845"/>
      <c r="LED124" s="853"/>
      <c r="LEE124" s="853"/>
      <c r="LEF124" s="964"/>
      <c r="LEG124" s="845"/>
      <c r="LEH124" s="853"/>
      <c r="LEI124" s="853"/>
      <c r="LEJ124" s="964"/>
      <c r="LEK124" s="845"/>
      <c r="LEL124" s="853"/>
      <c r="LEM124" s="853"/>
      <c r="LEN124" s="964"/>
      <c r="LEO124" s="845"/>
      <c r="LEP124" s="853"/>
      <c r="LEQ124" s="853"/>
      <c r="LER124" s="964"/>
      <c r="LES124" s="845"/>
      <c r="LET124" s="853"/>
      <c r="LEU124" s="853"/>
      <c r="LEV124" s="964"/>
      <c r="LEW124" s="845"/>
      <c r="LEX124" s="853"/>
      <c r="LEY124" s="853"/>
      <c r="LEZ124" s="964"/>
      <c r="LFA124" s="845"/>
      <c r="LFB124" s="853"/>
      <c r="LFC124" s="853"/>
      <c r="LFD124" s="964"/>
      <c r="LFE124" s="845"/>
      <c r="LFF124" s="853"/>
      <c r="LFG124" s="853"/>
      <c r="LFH124" s="964"/>
      <c r="LFI124" s="845"/>
      <c r="LFJ124" s="853"/>
      <c r="LFK124" s="853"/>
      <c r="LFL124" s="964"/>
      <c r="LFM124" s="845"/>
      <c r="LFN124" s="853"/>
      <c r="LFO124" s="853"/>
      <c r="LFP124" s="964"/>
      <c r="LFQ124" s="845"/>
      <c r="LFR124" s="853"/>
      <c r="LFS124" s="853"/>
      <c r="LFT124" s="964"/>
      <c r="LFU124" s="845"/>
      <c r="LFV124" s="853"/>
      <c r="LFW124" s="853"/>
      <c r="LFX124" s="964"/>
      <c r="LFY124" s="845"/>
      <c r="LFZ124" s="853"/>
      <c r="LGA124" s="853"/>
      <c r="LGB124" s="964"/>
      <c r="LGC124" s="845"/>
      <c r="LGD124" s="853"/>
      <c r="LGE124" s="853"/>
      <c r="LGF124" s="964"/>
      <c r="LGG124" s="845"/>
      <c r="LGH124" s="853"/>
      <c r="LGI124" s="853"/>
      <c r="LGJ124" s="964"/>
      <c r="LGK124" s="845"/>
      <c r="LGL124" s="853"/>
      <c r="LGM124" s="853"/>
      <c r="LGN124" s="964"/>
      <c r="LGO124" s="845"/>
      <c r="LGP124" s="853"/>
      <c r="LGQ124" s="853"/>
      <c r="LGR124" s="964"/>
      <c r="LGS124" s="845"/>
      <c r="LGT124" s="853"/>
      <c r="LGU124" s="853"/>
      <c r="LGV124" s="964"/>
      <c r="LGW124" s="845"/>
      <c r="LGX124" s="853"/>
      <c r="LGY124" s="853"/>
      <c r="LGZ124" s="964"/>
      <c r="LHA124" s="845"/>
      <c r="LHB124" s="853"/>
      <c r="LHC124" s="853"/>
      <c r="LHD124" s="964"/>
      <c r="LHE124" s="845"/>
      <c r="LHF124" s="853"/>
      <c r="LHG124" s="853"/>
      <c r="LHH124" s="964"/>
      <c r="LHI124" s="845"/>
      <c r="LHJ124" s="853"/>
      <c r="LHK124" s="853"/>
      <c r="LHL124" s="964"/>
      <c r="LHM124" s="845"/>
      <c r="LHN124" s="853"/>
      <c r="LHO124" s="853"/>
      <c r="LHP124" s="964"/>
      <c r="LHQ124" s="845"/>
      <c r="LHR124" s="853"/>
      <c r="LHS124" s="853"/>
      <c r="LHT124" s="964"/>
      <c r="LHU124" s="845"/>
      <c r="LHV124" s="853"/>
      <c r="LHW124" s="853"/>
      <c r="LHX124" s="964"/>
      <c r="LHY124" s="845"/>
      <c r="LHZ124" s="853"/>
      <c r="LIA124" s="853"/>
      <c r="LIB124" s="964"/>
      <c r="LIC124" s="845"/>
      <c r="LID124" s="853"/>
      <c r="LIE124" s="853"/>
      <c r="LIF124" s="964"/>
      <c r="LIG124" s="845"/>
      <c r="LIH124" s="853"/>
      <c r="LII124" s="853"/>
      <c r="LIJ124" s="964"/>
      <c r="LIK124" s="845"/>
      <c r="LIL124" s="853"/>
      <c r="LIM124" s="853"/>
      <c r="LIN124" s="964"/>
      <c r="LIO124" s="845"/>
      <c r="LIP124" s="853"/>
      <c r="LIQ124" s="853"/>
      <c r="LIR124" s="964"/>
      <c r="LIS124" s="845"/>
      <c r="LIT124" s="853"/>
      <c r="LIU124" s="853"/>
      <c r="LIV124" s="964"/>
      <c r="LIW124" s="845"/>
      <c r="LIX124" s="853"/>
      <c r="LIY124" s="853"/>
      <c r="LIZ124" s="964"/>
      <c r="LJA124" s="845"/>
      <c r="LJB124" s="853"/>
      <c r="LJC124" s="853"/>
      <c r="LJD124" s="964"/>
      <c r="LJE124" s="845"/>
      <c r="LJF124" s="853"/>
      <c r="LJG124" s="853"/>
      <c r="LJH124" s="964"/>
      <c r="LJI124" s="845"/>
      <c r="LJJ124" s="853"/>
      <c r="LJK124" s="853"/>
      <c r="LJL124" s="964"/>
      <c r="LJM124" s="845"/>
      <c r="LJN124" s="853"/>
      <c r="LJO124" s="853"/>
      <c r="LJP124" s="964"/>
      <c r="LJQ124" s="845"/>
      <c r="LJR124" s="853"/>
      <c r="LJS124" s="853"/>
      <c r="LJT124" s="964"/>
      <c r="LJU124" s="845"/>
      <c r="LJV124" s="853"/>
      <c r="LJW124" s="853"/>
      <c r="LJX124" s="964"/>
      <c r="LJY124" s="845"/>
      <c r="LJZ124" s="853"/>
      <c r="LKA124" s="853"/>
      <c r="LKB124" s="964"/>
      <c r="LKC124" s="845"/>
      <c r="LKD124" s="853"/>
      <c r="LKE124" s="853"/>
      <c r="LKF124" s="964"/>
      <c r="LKG124" s="845"/>
      <c r="LKH124" s="853"/>
      <c r="LKI124" s="853"/>
      <c r="LKJ124" s="964"/>
      <c r="LKK124" s="845"/>
      <c r="LKL124" s="853"/>
      <c r="LKM124" s="853"/>
      <c r="LKN124" s="964"/>
      <c r="LKO124" s="845"/>
      <c r="LKP124" s="853"/>
      <c r="LKQ124" s="853"/>
      <c r="LKR124" s="964"/>
      <c r="LKS124" s="845"/>
      <c r="LKT124" s="853"/>
      <c r="LKU124" s="853"/>
      <c r="LKV124" s="964"/>
      <c r="LKW124" s="845"/>
      <c r="LKX124" s="853"/>
      <c r="LKY124" s="853"/>
      <c r="LKZ124" s="964"/>
      <c r="LLA124" s="845"/>
      <c r="LLB124" s="853"/>
      <c r="LLC124" s="853"/>
      <c r="LLD124" s="964"/>
      <c r="LLE124" s="845"/>
      <c r="LLF124" s="853"/>
      <c r="LLG124" s="853"/>
      <c r="LLH124" s="964"/>
      <c r="LLI124" s="845"/>
      <c r="LLJ124" s="853"/>
      <c r="LLK124" s="853"/>
      <c r="LLL124" s="964"/>
      <c r="LLM124" s="845"/>
      <c r="LLN124" s="853"/>
      <c r="LLO124" s="853"/>
      <c r="LLP124" s="964"/>
      <c r="LLQ124" s="845"/>
      <c r="LLR124" s="853"/>
      <c r="LLS124" s="853"/>
      <c r="LLT124" s="964"/>
      <c r="LLU124" s="845"/>
      <c r="LLV124" s="853"/>
      <c r="LLW124" s="853"/>
      <c r="LLX124" s="964"/>
      <c r="LLY124" s="845"/>
      <c r="LLZ124" s="853"/>
      <c r="LMA124" s="853"/>
      <c r="LMB124" s="964"/>
      <c r="LMC124" s="845"/>
      <c r="LMD124" s="853"/>
      <c r="LME124" s="853"/>
      <c r="LMF124" s="964"/>
      <c r="LMG124" s="845"/>
      <c r="LMH124" s="853"/>
      <c r="LMI124" s="853"/>
      <c r="LMJ124" s="964"/>
      <c r="LMK124" s="845"/>
      <c r="LML124" s="853"/>
      <c r="LMM124" s="853"/>
      <c r="LMN124" s="964"/>
      <c r="LMO124" s="845"/>
      <c r="LMP124" s="853"/>
      <c r="LMQ124" s="853"/>
      <c r="LMR124" s="964"/>
      <c r="LMS124" s="845"/>
      <c r="LMT124" s="853"/>
      <c r="LMU124" s="853"/>
      <c r="LMV124" s="964"/>
      <c r="LMW124" s="845"/>
      <c r="LMX124" s="853"/>
      <c r="LMY124" s="853"/>
      <c r="LMZ124" s="964"/>
      <c r="LNA124" s="845"/>
      <c r="LNB124" s="853"/>
      <c r="LNC124" s="853"/>
      <c r="LND124" s="964"/>
      <c r="LNE124" s="845"/>
      <c r="LNF124" s="853"/>
      <c r="LNG124" s="853"/>
      <c r="LNH124" s="964"/>
      <c r="LNI124" s="845"/>
      <c r="LNJ124" s="853"/>
      <c r="LNK124" s="853"/>
      <c r="LNL124" s="964"/>
      <c r="LNM124" s="845"/>
      <c r="LNN124" s="853"/>
      <c r="LNO124" s="853"/>
      <c r="LNP124" s="964"/>
      <c r="LNQ124" s="845"/>
      <c r="LNR124" s="853"/>
      <c r="LNS124" s="853"/>
      <c r="LNT124" s="964"/>
      <c r="LNU124" s="845"/>
      <c r="LNV124" s="853"/>
      <c r="LNW124" s="853"/>
      <c r="LNX124" s="964"/>
      <c r="LNY124" s="845"/>
      <c r="LNZ124" s="853"/>
      <c r="LOA124" s="853"/>
      <c r="LOB124" s="964"/>
      <c r="LOC124" s="845"/>
      <c r="LOD124" s="853"/>
      <c r="LOE124" s="853"/>
      <c r="LOF124" s="964"/>
      <c r="LOG124" s="845"/>
      <c r="LOH124" s="853"/>
      <c r="LOI124" s="853"/>
      <c r="LOJ124" s="964"/>
      <c r="LOK124" s="845"/>
      <c r="LOL124" s="853"/>
      <c r="LOM124" s="853"/>
      <c r="LON124" s="964"/>
      <c r="LOO124" s="845"/>
      <c r="LOP124" s="853"/>
      <c r="LOQ124" s="853"/>
      <c r="LOR124" s="964"/>
      <c r="LOS124" s="845"/>
      <c r="LOT124" s="853"/>
      <c r="LOU124" s="853"/>
      <c r="LOV124" s="964"/>
      <c r="LOW124" s="845"/>
      <c r="LOX124" s="853"/>
      <c r="LOY124" s="853"/>
      <c r="LOZ124" s="964"/>
      <c r="LPA124" s="845"/>
      <c r="LPB124" s="853"/>
      <c r="LPC124" s="853"/>
      <c r="LPD124" s="964"/>
      <c r="LPE124" s="845"/>
      <c r="LPF124" s="853"/>
      <c r="LPG124" s="853"/>
      <c r="LPH124" s="964"/>
      <c r="LPI124" s="845"/>
      <c r="LPJ124" s="853"/>
      <c r="LPK124" s="853"/>
      <c r="LPL124" s="964"/>
      <c r="LPM124" s="845"/>
      <c r="LPN124" s="853"/>
      <c r="LPO124" s="853"/>
      <c r="LPP124" s="964"/>
      <c r="LPQ124" s="845"/>
      <c r="LPR124" s="853"/>
      <c r="LPS124" s="853"/>
      <c r="LPT124" s="964"/>
      <c r="LPU124" s="845"/>
      <c r="LPV124" s="853"/>
      <c r="LPW124" s="853"/>
      <c r="LPX124" s="964"/>
      <c r="LPY124" s="845"/>
      <c r="LPZ124" s="853"/>
      <c r="LQA124" s="853"/>
      <c r="LQB124" s="964"/>
      <c r="LQC124" s="845"/>
      <c r="LQD124" s="853"/>
      <c r="LQE124" s="853"/>
      <c r="LQF124" s="964"/>
      <c r="LQG124" s="845"/>
      <c r="LQH124" s="853"/>
      <c r="LQI124" s="853"/>
      <c r="LQJ124" s="964"/>
      <c r="LQK124" s="845"/>
      <c r="LQL124" s="853"/>
      <c r="LQM124" s="853"/>
      <c r="LQN124" s="964"/>
      <c r="LQO124" s="845"/>
      <c r="LQP124" s="853"/>
      <c r="LQQ124" s="853"/>
      <c r="LQR124" s="964"/>
      <c r="LQS124" s="845"/>
      <c r="LQT124" s="853"/>
      <c r="LQU124" s="853"/>
      <c r="LQV124" s="964"/>
      <c r="LQW124" s="845"/>
      <c r="LQX124" s="853"/>
      <c r="LQY124" s="853"/>
      <c r="LQZ124" s="964"/>
      <c r="LRA124" s="845"/>
      <c r="LRB124" s="853"/>
      <c r="LRC124" s="853"/>
      <c r="LRD124" s="964"/>
      <c r="LRE124" s="845"/>
      <c r="LRF124" s="853"/>
      <c r="LRG124" s="853"/>
      <c r="LRH124" s="964"/>
      <c r="LRI124" s="845"/>
      <c r="LRJ124" s="853"/>
      <c r="LRK124" s="853"/>
      <c r="LRL124" s="964"/>
      <c r="LRM124" s="845"/>
      <c r="LRN124" s="853"/>
      <c r="LRO124" s="853"/>
      <c r="LRP124" s="964"/>
      <c r="LRQ124" s="845"/>
      <c r="LRR124" s="853"/>
      <c r="LRS124" s="853"/>
      <c r="LRT124" s="964"/>
      <c r="LRU124" s="845"/>
      <c r="LRV124" s="853"/>
      <c r="LRW124" s="853"/>
      <c r="LRX124" s="964"/>
      <c r="LRY124" s="845"/>
      <c r="LRZ124" s="853"/>
      <c r="LSA124" s="853"/>
      <c r="LSB124" s="964"/>
      <c r="LSC124" s="845"/>
      <c r="LSD124" s="853"/>
      <c r="LSE124" s="853"/>
      <c r="LSF124" s="964"/>
      <c r="LSG124" s="845"/>
      <c r="LSH124" s="853"/>
      <c r="LSI124" s="853"/>
      <c r="LSJ124" s="964"/>
      <c r="LSK124" s="845"/>
      <c r="LSL124" s="853"/>
      <c r="LSM124" s="853"/>
      <c r="LSN124" s="964"/>
      <c r="LSO124" s="845"/>
      <c r="LSP124" s="853"/>
      <c r="LSQ124" s="853"/>
      <c r="LSR124" s="964"/>
      <c r="LSS124" s="845"/>
      <c r="LST124" s="853"/>
      <c r="LSU124" s="853"/>
      <c r="LSV124" s="964"/>
      <c r="LSW124" s="845"/>
      <c r="LSX124" s="853"/>
      <c r="LSY124" s="853"/>
      <c r="LSZ124" s="964"/>
      <c r="LTA124" s="845"/>
      <c r="LTB124" s="853"/>
      <c r="LTC124" s="853"/>
      <c r="LTD124" s="964"/>
      <c r="LTE124" s="845"/>
      <c r="LTF124" s="853"/>
      <c r="LTG124" s="853"/>
      <c r="LTH124" s="964"/>
      <c r="LTI124" s="845"/>
      <c r="LTJ124" s="853"/>
      <c r="LTK124" s="853"/>
      <c r="LTL124" s="964"/>
      <c r="LTM124" s="845"/>
      <c r="LTN124" s="853"/>
      <c r="LTO124" s="853"/>
      <c r="LTP124" s="964"/>
      <c r="LTQ124" s="845"/>
      <c r="LTR124" s="853"/>
      <c r="LTS124" s="853"/>
      <c r="LTT124" s="964"/>
      <c r="LTU124" s="845"/>
      <c r="LTV124" s="853"/>
      <c r="LTW124" s="853"/>
      <c r="LTX124" s="964"/>
      <c r="LTY124" s="845"/>
      <c r="LTZ124" s="853"/>
      <c r="LUA124" s="853"/>
      <c r="LUB124" s="964"/>
      <c r="LUC124" s="845"/>
      <c r="LUD124" s="853"/>
      <c r="LUE124" s="853"/>
      <c r="LUF124" s="964"/>
      <c r="LUG124" s="845"/>
      <c r="LUH124" s="853"/>
      <c r="LUI124" s="853"/>
      <c r="LUJ124" s="964"/>
      <c r="LUK124" s="845"/>
      <c r="LUL124" s="853"/>
      <c r="LUM124" s="853"/>
      <c r="LUN124" s="964"/>
      <c r="LUO124" s="845"/>
      <c r="LUP124" s="853"/>
      <c r="LUQ124" s="853"/>
      <c r="LUR124" s="964"/>
      <c r="LUS124" s="845"/>
      <c r="LUT124" s="853"/>
      <c r="LUU124" s="853"/>
      <c r="LUV124" s="964"/>
      <c r="LUW124" s="845"/>
      <c r="LUX124" s="853"/>
      <c r="LUY124" s="853"/>
      <c r="LUZ124" s="964"/>
      <c r="LVA124" s="845"/>
      <c r="LVB124" s="853"/>
      <c r="LVC124" s="853"/>
      <c r="LVD124" s="964"/>
      <c r="LVE124" s="845"/>
      <c r="LVF124" s="853"/>
      <c r="LVG124" s="853"/>
      <c r="LVH124" s="964"/>
      <c r="LVI124" s="845"/>
      <c r="LVJ124" s="853"/>
      <c r="LVK124" s="853"/>
      <c r="LVL124" s="964"/>
      <c r="LVM124" s="845"/>
      <c r="LVN124" s="853"/>
      <c r="LVO124" s="853"/>
      <c r="LVP124" s="964"/>
      <c r="LVQ124" s="845"/>
      <c r="LVR124" s="853"/>
      <c r="LVS124" s="853"/>
      <c r="LVT124" s="964"/>
      <c r="LVU124" s="845"/>
      <c r="LVV124" s="853"/>
      <c r="LVW124" s="853"/>
      <c r="LVX124" s="964"/>
      <c r="LVY124" s="845"/>
      <c r="LVZ124" s="853"/>
      <c r="LWA124" s="853"/>
      <c r="LWB124" s="964"/>
      <c r="LWC124" s="845"/>
      <c r="LWD124" s="853"/>
      <c r="LWE124" s="853"/>
      <c r="LWF124" s="964"/>
      <c r="LWG124" s="845"/>
      <c r="LWH124" s="853"/>
      <c r="LWI124" s="853"/>
      <c r="LWJ124" s="964"/>
      <c r="LWK124" s="845"/>
      <c r="LWL124" s="853"/>
      <c r="LWM124" s="853"/>
      <c r="LWN124" s="964"/>
      <c r="LWO124" s="845"/>
      <c r="LWP124" s="853"/>
      <c r="LWQ124" s="853"/>
      <c r="LWR124" s="964"/>
      <c r="LWS124" s="845"/>
      <c r="LWT124" s="853"/>
      <c r="LWU124" s="853"/>
      <c r="LWV124" s="964"/>
      <c r="LWW124" s="845"/>
      <c r="LWX124" s="853"/>
      <c r="LWY124" s="853"/>
      <c r="LWZ124" s="964"/>
      <c r="LXA124" s="845"/>
      <c r="LXB124" s="853"/>
      <c r="LXC124" s="853"/>
      <c r="LXD124" s="964"/>
      <c r="LXE124" s="845"/>
      <c r="LXF124" s="853"/>
      <c r="LXG124" s="853"/>
      <c r="LXH124" s="964"/>
      <c r="LXI124" s="845"/>
      <c r="LXJ124" s="853"/>
      <c r="LXK124" s="853"/>
      <c r="LXL124" s="964"/>
      <c r="LXM124" s="845"/>
      <c r="LXN124" s="853"/>
      <c r="LXO124" s="853"/>
      <c r="LXP124" s="964"/>
      <c r="LXQ124" s="845"/>
      <c r="LXR124" s="853"/>
      <c r="LXS124" s="853"/>
      <c r="LXT124" s="964"/>
      <c r="LXU124" s="845"/>
      <c r="LXV124" s="853"/>
      <c r="LXW124" s="853"/>
      <c r="LXX124" s="964"/>
      <c r="LXY124" s="845"/>
      <c r="LXZ124" s="853"/>
      <c r="LYA124" s="853"/>
      <c r="LYB124" s="964"/>
      <c r="LYC124" s="845"/>
      <c r="LYD124" s="853"/>
      <c r="LYE124" s="853"/>
      <c r="LYF124" s="964"/>
      <c r="LYG124" s="845"/>
      <c r="LYH124" s="853"/>
      <c r="LYI124" s="853"/>
      <c r="LYJ124" s="964"/>
      <c r="LYK124" s="845"/>
      <c r="LYL124" s="853"/>
      <c r="LYM124" s="853"/>
      <c r="LYN124" s="964"/>
      <c r="LYO124" s="845"/>
      <c r="LYP124" s="853"/>
      <c r="LYQ124" s="853"/>
      <c r="LYR124" s="964"/>
      <c r="LYS124" s="845"/>
      <c r="LYT124" s="853"/>
      <c r="LYU124" s="853"/>
      <c r="LYV124" s="964"/>
      <c r="LYW124" s="845"/>
      <c r="LYX124" s="853"/>
      <c r="LYY124" s="853"/>
      <c r="LYZ124" s="964"/>
      <c r="LZA124" s="845"/>
      <c r="LZB124" s="853"/>
      <c r="LZC124" s="853"/>
      <c r="LZD124" s="964"/>
      <c r="LZE124" s="845"/>
      <c r="LZF124" s="853"/>
      <c r="LZG124" s="853"/>
      <c r="LZH124" s="964"/>
      <c r="LZI124" s="845"/>
      <c r="LZJ124" s="853"/>
      <c r="LZK124" s="853"/>
      <c r="LZL124" s="964"/>
      <c r="LZM124" s="845"/>
      <c r="LZN124" s="853"/>
      <c r="LZO124" s="853"/>
      <c r="LZP124" s="964"/>
      <c r="LZQ124" s="845"/>
      <c r="LZR124" s="853"/>
      <c r="LZS124" s="853"/>
      <c r="LZT124" s="964"/>
      <c r="LZU124" s="845"/>
      <c r="LZV124" s="853"/>
      <c r="LZW124" s="853"/>
      <c r="LZX124" s="964"/>
      <c r="LZY124" s="845"/>
      <c r="LZZ124" s="853"/>
      <c r="MAA124" s="853"/>
      <c r="MAB124" s="964"/>
      <c r="MAC124" s="845"/>
      <c r="MAD124" s="853"/>
      <c r="MAE124" s="853"/>
      <c r="MAF124" s="964"/>
      <c r="MAG124" s="845"/>
      <c r="MAH124" s="853"/>
      <c r="MAI124" s="853"/>
      <c r="MAJ124" s="964"/>
      <c r="MAK124" s="845"/>
      <c r="MAL124" s="853"/>
      <c r="MAM124" s="853"/>
      <c r="MAN124" s="964"/>
      <c r="MAO124" s="845"/>
      <c r="MAP124" s="853"/>
      <c r="MAQ124" s="853"/>
      <c r="MAR124" s="964"/>
      <c r="MAS124" s="845"/>
      <c r="MAT124" s="853"/>
      <c r="MAU124" s="853"/>
      <c r="MAV124" s="964"/>
      <c r="MAW124" s="845"/>
      <c r="MAX124" s="853"/>
      <c r="MAY124" s="853"/>
      <c r="MAZ124" s="964"/>
      <c r="MBA124" s="845"/>
      <c r="MBB124" s="853"/>
      <c r="MBC124" s="853"/>
      <c r="MBD124" s="964"/>
      <c r="MBE124" s="845"/>
      <c r="MBF124" s="853"/>
      <c r="MBG124" s="853"/>
      <c r="MBH124" s="964"/>
      <c r="MBI124" s="845"/>
      <c r="MBJ124" s="853"/>
      <c r="MBK124" s="853"/>
      <c r="MBL124" s="964"/>
      <c r="MBM124" s="845"/>
      <c r="MBN124" s="853"/>
      <c r="MBO124" s="853"/>
      <c r="MBP124" s="964"/>
      <c r="MBQ124" s="845"/>
      <c r="MBR124" s="853"/>
      <c r="MBS124" s="853"/>
      <c r="MBT124" s="964"/>
      <c r="MBU124" s="845"/>
      <c r="MBV124" s="853"/>
      <c r="MBW124" s="853"/>
      <c r="MBX124" s="964"/>
      <c r="MBY124" s="845"/>
      <c r="MBZ124" s="853"/>
      <c r="MCA124" s="853"/>
      <c r="MCB124" s="964"/>
      <c r="MCC124" s="845"/>
      <c r="MCD124" s="853"/>
      <c r="MCE124" s="853"/>
      <c r="MCF124" s="964"/>
      <c r="MCG124" s="845"/>
      <c r="MCH124" s="853"/>
      <c r="MCI124" s="853"/>
      <c r="MCJ124" s="964"/>
      <c r="MCK124" s="845"/>
      <c r="MCL124" s="853"/>
      <c r="MCM124" s="853"/>
      <c r="MCN124" s="964"/>
      <c r="MCO124" s="845"/>
      <c r="MCP124" s="853"/>
      <c r="MCQ124" s="853"/>
      <c r="MCR124" s="964"/>
      <c r="MCS124" s="845"/>
      <c r="MCT124" s="853"/>
      <c r="MCU124" s="853"/>
      <c r="MCV124" s="964"/>
      <c r="MCW124" s="845"/>
      <c r="MCX124" s="853"/>
      <c r="MCY124" s="853"/>
      <c r="MCZ124" s="964"/>
      <c r="MDA124" s="845"/>
      <c r="MDB124" s="853"/>
      <c r="MDC124" s="853"/>
      <c r="MDD124" s="964"/>
      <c r="MDE124" s="845"/>
      <c r="MDF124" s="853"/>
      <c r="MDG124" s="853"/>
      <c r="MDH124" s="964"/>
      <c r="MDI124" s="845"/>
      <c r="MDJ124" s="853"/>
      <c r="MDK124" s="853"/>
      <c r="MDL124" s="964"/>
      <c r="MDM124" s="845"/>
      <c r="MDN124" s="853"/>
      <c r="MDO124" s="853"/>
      <c r="MDP124" s="964"/>
      <c r="MDQ124" s="845"/>
      <c r="MDR124" s="853"/>
      <c r="MDS124" s="853"/>
      <c r="MDT124" s="964"/>
      <c r="MDU124" s="845"/>
      <c r="MDV124" s="853"/>
      <c r="MDW124" s="853"/>
      <c r="MDX124" s="964"/>
      <c r="MDY124" s="845"/>
      <c r="MDZ124" s="853"/>
      <c r="MEA124" s="853"/>
      <c r="MEB124" s="964"/>
      <c r="MEC124" s="845"/>
      <c r="MED124" s="853"/>
      <c r="MEE124" s="853"/>
      <c r="MEF124" s="964"/>
      <c r="MEG124" s="845"/>
      <c r="MEH124" s="853"/>
      <c r="MEI124" s="853"/>
      <c r="MEJ124" s="964"/>
      <c r="MEK124" s="845"/>
      <c r="MEL124" s="853"/>
      <c r="MEM124" s="853"/>
      <c r="MEN124" s="964"/>
      <c r="MEO124" s="845"/>
      <c r="MEP124" s="853"/>
      <c r="MEQ124" s="853"/>
      <c r="MER124" s="964"/>
      <c r="MES124" s="845"/>
      <c r="MET124" s="853"/>
      <c r="MEU124" s="853"/>
      <c r="MEV124" s="964"/>
      <c r="MEW124" s="845"/>
      <c r="MEX124" s="853"/>
      <c r="MEY124" s="853"/>
      <c r="MEZ124" s="964"/>
      <c r="MFA124" s="845"/>
      <c r="MFB124" s="853"/>
      <c r="MFC124" s="853"/>
      <c r="MFD124" s="964"/>
      <c r="MFE124" s="845"/>
      <c r="MFF124" s="853"/>
      <c r="MFG124" s="853"/>
      <c r="MFH124" s="964"/>
      <c r="MFI124" s="845"/>
      <c r="MFJ124" s="853"/>
      <c r="MFK124" s="853"/>
      <c r="MFL124" s="964"/>
      <c r="MFM124" s="845"/>
      <c r="MFN124" s="853"/>
      <c r="MFO124" s="853"/>
      <c r="MFP124" s="964"/>
      <c r="MFQ124" s="845"/>
      <c r="MFR124" s="853"/>
      <c r="MFS124" s="853"/>
      <c r="MFT124" s="964"/>
      <c r="MFU124" s="845"/>
      <c r="MFV124" s="853"/>
      <c r="MFW124" s="853"/>
      <c r="MFX124" s="964"/>
      <c r="MFY124" s="845"/>
      <c r="MFZ124" s="853"/>
      <c r="MGA124" s="853"/>
      <c r="MGB124" s="964"/>
      <c r="MGC124" s="845"/>
      <c r="MGD124" s="853"/>
      <c r="MGE124" s="853"/>
      <c r="MGF124" s="964"/>
      <c r="MGG124" s="845"/>
      <c r="MGH124" s="853"/>
      <c r="MGI124" s="853"/>
      <c r="MGJ124" s="964"/>
      <c r="MGK124" s="845"/>
      <c r="MGL124" s="853"/>
      <c r="MGM124" s="853"/>
      <c r="MGN124" s="964"/>
      <c r="MGO124" s="845"/>
      <c r="MGP124" s="853"/>
      <c r="MGQ124" s="853"/>
      <c r="MGR124" s="964"/>
      <c r="MGS124" s="845"/>
      <c r="MGT124" s="853"/>
      <c r="MGU124" s="853"/>
      <c r="MGV124" s="964"/>
      <c r="MGW124" s="845"/>
      <c r="MGX124" s="853"/>
      <c r="MGY124" s="853"/>
      <c r="MGZ124" s="964"/>
      <c r="MHA124" s="845"/>
      <c r="MHB124" s="853"/>
      <c r="MHC124" s="853"/>
      <c r="MHD124" s="964"/>
      <c r="MHE124" s="845"/>
      <c r="MHF124" s="853"/>
      <c r="MHG124" s="853"/>
      <c r="MHH124" s="964"/>
      <c r="MHI124" s="845"/>
      <c r="MHJ124" s="853"/>
      <c r="MHK124" s="853"/>
      <c r="MHL124" s="964"/>
      <c r="MHM124" s="845"/>
      <c r="MHN124" s="853"/>
      <c r="MHO124" s="853"/>
      <c r="MHP124" s="964"/>
      <c r="MHQ124" s="845"/>
      <c r="MHR124" s="853"/>
      <c r="MHS124" s="853"/>
      <c r="MHT124" s="964"/>
      <c r="MHU124" s="845"/>
      <c r="MHV124" s="853"/>
      <c r="MHW124" s="853"/>
      <c r="MHX124" s="964"/>
      <c r="MHY124" s="845"/>
      <c r="MHZ124" s="853"/>
      <c r="MIA124" s="853"/>
      <c r="MIB124" s="964"/>
      <c r="MIC124" s="845"/>
      <c r="MID124" s="853"/>
      <c r="MIE124" s="853"/>
      <c r="MIF124" s="964"/>
      <c r="MIG124" s="845"/>
      <c r="MIH124" s="853"/>
      <c r="MII124" s="853"/>
      <c r="MIJ124" s="964"/>
      <c r="MIK124" s="845"/>
      <c r="MIL124" s="853"/>
      <c r="MIM124" s="853"/>
      <c r="MIN124" s="964"/>
      <c r="MIO124" s="845"/>
      <c r="MIP124" s="853"/>
      <c r="MIQ124" s="853"/>
      <c r="MIR124" s="964"/>
      <c r="MIS124" s="845"/>
      <c r="MIT124" s="853"/>
      <c r="MIU124" s="853"/>
      <c r="MIV124" s="964"/>
      <c r="MIW124" s="845"/>
      <c r="MIX124" s="853"/>
      <c r="MIY124" s="853"/>
      <c r="MIZ124" s="964"/>
      <c r="MJA124" s="845"/>
      <c r="MJB124" s="853"/>
      <c r="MJC124" s="853"/>
      <c r="MJD124" s="964"/>
      <c r="MJE124" s="845"/>
      <c r="MJF124" s="853"/>
      <c r="MJG124" s="853"/>
      <c r="MJH124" s="964"/>
      <c r="MJI124" s="845"/>
      <c r="MJJ124" s="853"/>
      <c r="MJK124" s="853"/>
      <c r="MJL124" s="964"/>
      <c r="MJM124" s="845"/>
      <c r="MJN124" s="853"/>
      <c r="MJO124" s="853"/>
      <c r="MJP124" s="964"/>
      <c r="MJQ124" s="845"/>
      <c r="MJR124" s="853"/>
      <c r="MJS124" s="853"/>
      <c r="MJT124" s="964"/>
      <c r="MJU124" s="845"/>
      <c r="MJV124" s="853"/>
      <c r="MJW124" s="853"/>
      <c r="MJX124" s="964"/>
      <c r="MJY124" s="845"/>
      <c r="MJZ124" s="853"/>
      <c r="MKA124" s="853"/>
      <c r="MKB124" s="964"/>
      <c r="MKC124" s="845"/>
      <c r="MKD124" s="853"/>
      <c r="MKE124" s="853"/>
      <c r="MKF124" s="964"/>
      <c r="MKG124" s="845"/>
      <c r="MKH124" s="853"/>
      <c r="MKI124" s="853"/>
      <c r="MKJ124" s="964"/>
      <c r="MKK124" s="845"/>
      <c r="MKL124" s="853"/>
      <c r="MKM124" s="853"/>
      <c r="MKN124" s="964"/>
      <c r="MKO124" s="845"/>
      <c r="MKP124" s="853"/>
      <c r="MKQ124" s="853"/>
      <c r="MKR124" s="964"/>
      <c r="MKS124" s="845"/>
      <c r="MKT124" s="853"/>
      <c r="MKU124" s="853"/>
      <c r="MKV124" s="964"/>
      <c r="MKW124" s="845"/>
      <c r="MKX124" s="853"/>
      <c r="MKY124" s="853"/>
      <c r="MKZ124" s="964"/>
      <c r="MLA124" s="845"/>
      <c r="MLB124" s="853"/>
      <c r="MLC124" s="853"/>
      <c r="MLD124" s="964"/>
      <c r="MLE124" s="845"/>
      <c r="MLF124" s="853"/>
      <c r="MLG124" s="853"/>
      <c r="MLH124" s="964"/>
      <c r="MLI124" s="845"/>
      <c r="MLJ124" s="853"/>
      <c r="MLK124" s="853"/>
      <c r="MLL124" s="964"/>
      <c r="MLM124" s="845"/>
      <c r="MLN124" s="853"/>
      <c r="MLO124" s="853"/>
      <c r="MLP124" s="964"/>
      <c r="MLQ124" s="845"/>
      <c r="MLR124" s="853"/>
      <c r="MLS124" s="853"/>
      <c r="MLT124" s="964"/>
      <c r="MLU124" s="845"/>
      <c r="MLV124" s="853"/>
      <c r="MLW124" s="853"/>
      <c r="MLX124" s="964"/>
      <c r="MLY124" s="845"/>
      <c r="MLZ124" s="853"/>
      <c r="MMA124" s="853"/>
      <c r="MMB124" s="964"/>
      <c r="MMC124" s="845"/>
      <c r="MMD124" s="853"/>
      <c r="MME124" s="853"/>
      <c r="MMF124" s="964"/>
      <c r="MMG124" s="845"/>
      <c r="MMH124" s="853"/>
      <c r="MMI124" s="853"/>
      <c r="MMJ124" s="964"/>
      <c r="MMK124" s="845"/>
      <c r="MML124" s="853"/>
      <c r="MMM124" s="853"/>
      <c r="MMN124" s="964"/>
      <c r="MMO124" s="845"/>
      <c r="MMP124" s="853"/>
      <c r="MMQ124" s="853"/>
      <c r="MMR124" s="964"/>
      <c r="MMS124" s="845"/>
      <c r="MMT124" s="853"/>
      <c r="MMU124" s="853"/>
      <c r="MMV124" s="964"/>
      <c r="MMW124" s="845"/>
      <c r="MMX124" s="853"/>
      <c r="MMY124" s="853"/>
      <c r="MMZ124" s="964"/>
      <c r="MNA124" s="845"/>
      <c r="MNB124" s="853"/>
      <c r="MNC124" s="853"/>
      <c r="MND124" s="964"/>
      <c r="MNE124" s="845"/>
      <c r="MNF124" s="853"/>
      <c r="MNG124" s="853"/>
      <c r="MNH124" s="964"/>
      <c r="MNI124" s="845"/>
      <c r="MNJ124" s="853"/>
      <c r="MNK124" s="853"/>
      <c r="MNL124" s="964"/>
      <c r="MNM124" s="845"/>
      <c r="MNN124" s="853"/>
      <c r="MNO124" s="853"/>
      <c r="MNP124" s="964"/>
      <c r="MNQ124" s="845"/>
      <c r="MNR124" s="853"/>
      <c r="MNS124" s="853"/>
      <c r="MNT124" s="964"/>
      <c r="MNU124" s="845"/>
      <c r="MNV124" s="853"/>
      <c r="MNW124" s="853"/>
      <c r="MNX124" s="964"/>
      <c r="MNY124" s="845"/>
      <c r="MNZ124" s="853"/>
      <c r="MOA124" s="853"/>
      <c r="MOB124" s="964"/>
      <c r="MOC124" s="845"/>
      <c r="MOD124" s="853"/>
      <c r="MOE124" s="853"/>
      <c r="MOF124" s="964"/>
      <c r="MOG124" s="845"/>
      <c r="MOH124" s="853"/>
      <c r="MOI124" s="853"/>
      <c r="MOJ124" s="964"/>
      <c r="MOK124" s="845"/>
      <c r="MOL124" s="853"/>
      <c r="MOM124" s="853"/>
      <c r="MON124" s="964"/>
      <c r="MOO124" s="845"/>
      <c r="MOP124" s="853"/>
      <c r="MOQ124" s="853"/>
      <c r="MOR124" s="964"/>
      <c r="MOS124" s="845"/>
      <c r="MOT124" s="853"/>
      <c r="MOU124" s="853"/>
      <c r="MOV124" s="964"/>
      <c r="MOW124" s="845"/>
      <c r="MOX124" s="853"/>
      <c r="MOY124" s="853"/>
      <c r="MOZ124" s="964"/>
      <c r="MPA124" s="845"/>
      <c r="MPB124" s="853"/>
      <c r="MPC124" s="853"/>
      <c r="MPD124" s="964"/>
      <c r="MPE124" s="845"/>
      <c r="MPF124" s="853"/>
      <c r="MPG124" s="853"/>
      <c r="MPH124" s="964"/>
      <c r="MPI124" s="845"/>
      <c r="MPJ124" s="853"/>
      <c r="MPK124" s="853"/>
      <c r="MPL124" s="964"/>
      <c r="MPM124" s="845"/>
      <c r="MPN124" s="853"/>
      <c r="MPO124" s="853"/>
      <c r="MPP124" s="964"/>
      <c r="MPQ124" s="845"/>
      <c r="MPR124" s="853"/>
      <c r="MPS124" s="853"/>
      <c r="MPT124" s="964"/>
      <c r="MPU124" s="845"/>
      <c r="MPV124" s="853"/>
      <c r="MPW124" s="853"/>
      <c r="MPX124" s="964"/>
      <c r="MPY124" s="845"/>
      <c r="MPZ124" s="853"/>
      <c r="MQA124" s="853"/>
      <c r="MQB124" s="964"/>
      <c r="MQC124" s="845"/>
      <c r="MQD124" s="853"/>
      <c r="MQE124" s="853"/>
      <c r="MQF124" s="964"/>
      <c r="MQG124" s="845"/>
      <c r="MQH124" s="853"/>
      <c r="MQI124" s="853"/>
      <c r="MQJ124" s="964"/>
      <c r="MQK124" s="845"/>
      <c r="MQL124" s="853"/>
      <c r="MQM124" s="853"/>
      <c r="MQN124" s="964"/>
      <c r="MQO124" s="845"/>
      <c r="MQP124" s="853"/>
      <c r="MQQ124" s="853"/>
      <c r="MQR124" s="964"/>
      <c r="MQS124" s="845"/>
      <c r="MQT124" s="853"/>
      <c r="MQU124" s="853"/>
      <c r="MQV124" s="964"/>
      <c r="MQW124" s="845"/>
      <c r="MQX124" s="853"/>
      <c r="MQY124" s="853"/>
      <c r="MQZ124" s="964"/>
      <c r="MRA124" s="845"/>
      <c r="MRB124" s="853"/>
      <c r="MRC124" s="853"/>
      <c r="MRD124" s="964"/>
      <c r="MRE124" s="845"/>
      <c r="MRF124" s="853"/>
      <c r="MRG124" s="853"/>
      <c r="MRH124" s="964"/>
      <c r="MRI124" s="845"/>
      <c r="MRJ124" s="853"/>
      <c r="MRK124" s="853"/>
      <c r="MRL124" s="964"/>
      <c r="MRM124" s="845"/>
      <c r="MRN124" s="853"/>
      <c r="MRO124" s="853"/>
      <c r="MRP124" s="964"/>
      <c r="MRQ124" s="845"/>
      <c r="MRR124" s="853"/>
      <c r="MRS124" s="853"/>
      <c r="MRT124" s="964"/>
      <c r="MRU124" s="845"/>
      <c r="MRV124" s="853"/>
      <c r="MRW124" s="853"/>
      <c r="MRX124" s="964"/>
      <c r="MRY124" s="845"/>
      <c r="MRZ124" s="853"/>
      <c r="MSA124" s="853"/>
      <c r="MSB124" s="964"/>
      <c r="MSC124" s="845"/>
      <c r="MSD124" s="853"/>
      <c r="MSE124" s="853"/>
      <c r="MSF124" s="964"/>
      <c r="MSG124" s="845"/>
      <c r="MSH124" s="853"/>
      <c r="MSI124" s="853"/>
      <c r="MSJ124" s="964"/>
      <c r="MSK124" s="845"/>
      <c r="MSL124" s="853"/>
      <c r="MSM124" s="853"/>
      <c r="MSN124" s="964"/>
      <c r="MSO124" s="845"/>
      <c r="MSP124" s="853"/>
      <c r="MSQ124" s="853"/>
      <c r="MSR124" s="964"/>
      <c r="MSS124" s="845"/>
      <c r="MST124" s="853"/>
      <c r="MSU124" s="853"/>
      <c r="MSV124" s="964"/>
      <c r="MSW124" s="845"/>
      <c r="MSX124" s="853"/>
      <c r="MSY124" s="853"/>
      <c r="MSZ124" s="964"/>
      <c r="MTA124" s="845"/>
      <c r="MTB124" s="853"/>
      <c r="MTC124" s="853"/>
      <c r="MTD124" s="964"/>
      <c r="MTE124" s="845"/>
      <c r="MTF124" s="853"/>
      <c r="MTG124" s="853"/>
      <c r="MTH124" s="964"/>
      <c r="MTI124" s="845"/>
      <c r="MTJ124" s="853"/>
      <c r="MTK124" s="853"/>
      <c r="MTL124" s="964"/>
      <c r="MTM124" s="845"/>
      <c r="MTN124" s="853"/>
      <c r="MTO124" s="853"/>
      <c r="MTP124" s="964"/>
      <c r="MTQ124" s="845"/>
      <c r="MTR124" s="853"/>
      <c r="MTS124" s="853"/>
      <c r="MTT124" s="964"/>
      <c r="MTU124" s="845"/>
      <c r="MTV124" s="853"/>
      <c r="MTW124" s="853"/>
      <c r="MTX124" s="964"/>
      <c r="MTY124" s="845"/>
      <c r="MTZ124" s="853"/>
      <c r="MUA124" s="853"/>
      <c r="MUB124" s="964"/>
      <c r="MUC124" s="845"/>
      <c r="MUD124" s="853"/>
      <c r="MUE124" s="853"/>
      <c r="MUF124" s="964"/>
      <c r="MUG124" s="845"/>
      <c r="MUH124" s="853"/>
      <c r="MUI124" s="853"/>
      <c r="MUJ124" s="964"/>
      <c r="MUK124" s="845"/>
      <c r="MUL124" s="853"/>
      <c r="MUM124" s="853"/>
      <c r="MUN124" s="964"/>
      <c r="MUO124" s="845"/>
      <c r="MUP124" s="853"/>
      <c r="MUQ124" s="853"/>
      <c r="MUR124" s="964"/>
      <c r="MUS124" s="845"/>
      <c r="MUT124" s="853"/>
      <c r="MUU124" s="853"/>
      <c r="MUV124" s="964"/>
      <c r="MUW124" s="845"/>
      <c r="MUX124" s="853"/>
      <c r="MUY124" s="853"/>
      <c r="MUZ124" s="964"/>
      <c r="MVA124" s="845"/>
      <c r="MVB124" s="853"/>
      <c r="MVC124" s="853"/>
      <c r="MVD124" s="964"/>
      <c r="MVE124" s="845"/>
      <c r="MVF124" s="853"/>
      <c r="MVG124" s="853"/>
      <c r="MVH124" s="964"/>
      <c r="MVI124" s="845"/>
      <c r="MVJ124" s="853"/>
      <c r="MVK124" s="853"/>
      <c r="MVL124" s="964"/>
      <c r="MVM124" s="845"/>
      <c r="MVN124" s="853"/>
      <c r="MVO124" s="853"/>
      <c r="MVP124" s="964"/>
      <c r="MVQ124" s="845"/>
      <c r="MVR124" s="853"/>
      <c r="MVS124" s="853"/>
      <c r="MVT124" s="964"/>
      <c r="MVU124" s="845"/>
      <c r="MVV124" s="853"/>
      <c r="MVW124" s="853"/>
      <c r="MVX124" s="964"/>
      <c r="MVY124" s="845"/>
      <c r="MVZ124" s="853"/>
      <c r="MWA124" s="853"/>
      <c r="MWB124" s="964"/>
      <c r="MWC124" s="845"/>
      <c r="MWD124" s="853"/>
      <c r="MWE124" s="853"/>
      <c r="MWF124" s="964"/>
      <c r="MWG124" s="845"/>
      <c r="MWH124" s="853"/>
      <c r="MWI124" s="853"/>
      <c r="MWJ124" s="964"/>
      <c r="MWK124" s="845"/>
      <c r="MWL124" s="853"/>
      <c r="MWM124" s="853"/>
      <c r="MWN124" s="964"/>
      <c r="MWO124" s="845"/>
      <c r="MWP124" s="853"/>
      <c r="MWQ124" s="853"/>
      <c r="MWR124" s="964"/>
      <c r="MWS124" s="845"/>
      <c r="MWT124" s="853"/>
      <c r="MWU124" s="853"/>
      <c r="MWV124" s="964"/>
      <c r="MWW124" s="845"/>
      <c r="MWX124" s="853"/>
      <c r="MWY124" s="853"/>
      <c r="MWZ124" s="964"/>
      <c r="MXA124" s="845"/>
      <c r="MXB124" s="853"/>
      <c r="MXC124" s="853"/>
      <c r="MXD124" s="964"/>
      <c r="MXE124" s="845"/>
      <c r="MXF124" s="853"/>
      <c r="MXG124" s="853"/>
      <c r="MXH124" s="964"/>
      <c r="MXI124" s="845"/>
      <c r="MXJ124" s="853"/>
      <c r="MXK124" s="853"/>
      <c r="MXL124" s="964"/>
      <c r="MXM124" s="845"/>
      <c r="MXN124" s="853"/>
      <c r="MXO124" s="853"/>
      <c r="MXP124" s="964"/>
      <c r="MXQ124" s="845"/>
      <c r="MXR124" s="853"/>
      <c r="MXS124" s="853"/>
      <c r="MXT124" s="964"/>
      <c r="MXU124" s="845"/>
      <c r="MXV124" s="853"/>
      <c r="MXW124" s="853"/>
      <c r="MXX124" s="964"/>
      <c r="MXY124" s="845"/>
      <c r="MXZ124" s="853"/>
      <c r="MYA124" s="853"/>
      <c r="MYB124" s="964"/>
      <c r="MYC124" s="845"/>
      <c r="MYD124" s="853"/>
      <c r="MYE124" s="853"/>
      <c r="MYF124" s="964"/>
      <c r="MYG124" s="845"/>
      <c r="MYH124" s="853"/>
      <c r="MYI124" s="853"/>
      <c r="MYJ124" s="964"/>
      <c r="MYK124" s="845"/>
      <c r="MYL124" s="853"/>
      <c r="MYM124" s="853"/>
      <c r="MYN124" s="964"/>
      <c r="MYO124" s="845"/>
      <c r="MYP124" s="853"/>
      <c r="MYQ124" s="853"/>
      <c r="MYR124" s="964"/>
      <c r="MYS124" s="845"/>
      <c r="MYT124" s="853"/>
      <c r="MYU124" s="853"/>
      <c r="MYV124" s="964"/>
      <c r="MYW124" s="845"/>
      <c r="MYX124" s="853"/>
      <c r="MYY124" s="853"/>
      <c r="MYZ124" s="964"/>
      <c r="MZA124" s="845"/>
      <c r="MZB124" s="853"/>
      <c r="MZC124" s="853"/>
      <c r="MZD124" s="964"/>
      <c r="MZE124" s="845"/>
      <c r="MZF124" s="853"/>
      <c r="MZG124" s="853"/>
      <c r="MZH124" s="964"/>
      <c r="MZI124" s="845"/>
      <c r="MZJ124" s="853"/>
      <c r="MZK124" s="853"/>
      <c r="MZL124" s="964"/>
      <c r="MZM124" s="845"/>
      <c r="MZN124" s="853"/>
      <c r="MZO124" s="853"/>
      <c r="MZP124" s="964"/>
      <c r="MZQ124" s="845"/>
      <c r="MZR124" s="853"/>
      <c r="MZS124" s="853"/>
      <c r="MZT124" s="964"/>
      <c r="MZU124" s="845"/>
      <c r="MZV124" s="853"/>
      <c r="MZW124" s="853"/>
      <c r="MZX124" s="964"/>
      <c r="MZY124" s="845"/>
      <c r="MZZ124" s="853"/>
      <c r="NAA124" s="853"/>
      <c r="NAB124" s="964"/>
      <c r="NAC124" s="845"/>
      <c r="NAD124" s="853"/>
      <c r="NAE124" s="853"/>
      <c r="NAF124" s="964"/>
      <c r="NAG124" s="845"/>
      <c r="NAH124" s="853"/>
      <c r="NAI124" s="853"/>
      <c r="NAJ124" s="964"/>
      <c r="NAK124" s="845"/>
      <c r="NAL124" s="853"/>
      <c r="NAM124" s="853"/>
      <c r="NAN124" s="964"/>
      <c r="NAO124" s="845"/>
      <c r="NAP124" s="853"/>
      <c r="NAQ124" s="853"/>
      <c r="NAR124" s="964"/>
      <c r="NAS124" s="845"/>
      <c r="NAT124" s="853"/>
      <c r="NAU124" s="853"/>
      <c r="NAV124" s="964"/>
      <c r="NAW124" s="845"/>
      <c r="NAX124" s="853"/>
      <c r="NAY124" s="853"/>
      <c r="NAZ124" s="964"/>
      <c r="NBA124" s="845"/>
      <c r="NBB124" s="853"/>
      <c r="NBC124" s="853"/>
      <c r="NBD124" s="964"/>
      <c r="NBE124" s="845"/>
      <c r="NBF124" s="853"/>
      <c r="NBG124" s="853"/>
      <c r="NBH124" s="964"/>
      <c r="NBI124" s="845"/>
      <c r="NBJ124" s="853"/>
      <c r="NBK124" s="853"/>
      <c r="NBL124" s="964"/>
      <c r="NBM124" s="845"/>
      <c r="NBN124" s="853"/>
      <c r="NBO124" s="853"/>
      <c r="NBP124" s="964"/>
      <c r="NBQ124" s="845"/>
      <c r="NBR124" s="853"/>
      <c r="NBS124" s="853"/>
      <c r="NBT124" s="964"/>
      <c r="NBU124" s="845"/>
      <c r="NBV124" s="853"/>
      <c r="NBW124" s="853"/>
      <c r="NBX124" s="964"/>
      <c r="NBY124" s="845"/>
      <c r="NBZ124" s="853"/>
      <c r="NCA124" s="853"/>
      <c r="NCB124" s="964"/>
      <c r="NCC124" s="845"/>
      <c r="NCD124" s="853"/>
      <c r="NCE124" s="853"/>
      <c r="NCF124" s="964"/>
      <c r="NCG124" s="845"/>
      <c r="NCH124" s="853"/>
      <c r="NCI124" s="853"/>
      <c r="NCJ124" s="964"/>
      <c r="NCK124" s="845"/>
      <c r="NCL124" s="853"/>
      <c r="NCM124" s="853"/>
      <c r="NCN124" s="964"/>
      <c r="NCO124" s="845"/>
      <c r="NCP124" s="853"/>
      <c r="NCQ124" s="853"/>
      <c r="NCR124" s="964"/>
      <c r="NCS124" s="845"/>
      <c r="NCT124" s="853"/>
      <c r="NCU124" s="853"/>
      <c r="NCV124" s="964"/>
      <c r="NCW124" s="845"/>
      <c r="NCX124" s="853"/>
      <c r="NCY124" s="853"/>
      <c r="NCZ124" s="964"/>
      <c r="NDA124" s="845"/>
      <c r="NDB124" s="853"/>
      <c r="NDC124" s="853"/>
      <c r="NDD124" s="964"/>
      <c r="NDE124" s="845"/>
      <c r="NDF124" s="853"/>
      <c r="NDG124" s="853"/>
      <c r="NDH124" s="964"/>
      <c r="NDI124" s="845"/>
      <c r="NDJ124" s="853"/>
      <c r="NDK124" s="853"/>
      <c r="NDL124" s="964"/>
      <c r="NDM124" s="845"/>
      <c r="NDN124" s="853"/>
      <c r="NDO124" s="853"/>
      <c r="NDP124" s="964"/>
      <c r="NDQ124" s="845"/>
      <c r="NDR124" s="853"/>
      <c r="NDS124" s="853"/>
      <c r="NDT124" s="964"/>
      <c r="NDU124" s="845"/>
      <c r="NDV124" s="853"/>
      <c r="NDW124" s="853"/>
      <c r="NDX124" s="964"/>
      <c r="NDY124" s="845"/>
      <c r="NDZ124" s="853"/>
      <c r="NEA124" s="853"/>
      <c r="NEB124" s="964"/>
      <c r="NEC124" s="845"/>
      <c r="NED124" s="853"/>
      <c r="NEE124" s="853"/>
      <c r="NEF124" s="964"/>
      <c r="NEG124" s="845"/>
      <c r="NEH124" s="853"/>
      <c r="NEI124" s="853"/>
      <c r="NEJ124" s="964"/>
      <c r="NEK124" s="845"/>
      <c r="NEL124" s="853"/>
      <c r="NEM124" s="853"/>
      <c r="NEN124" s="964"/>
      <c r="NEO124" s="845"/>
      <c r="NEP124" s="853"/>
      <c r="NEQ124" s="853"/>
      <c r="NER124" s="964"/>
      <c r="NES124" s="845"/>
      <c r="NET124" s="853"/>
      <c r="NEU124" s="853"/>
      <c r="NEV124" s="964"/>
      <c r="NEW124" s="845"/>
      <c r="NEX124" s="853"/>
      <c r="NEY124" s="853"/>
      <c r="NEZ124" s="964"/>
      <c r="NFA124" s="845"/>
      <c r="NFB124" s="853"/>
      <c r="NFC124" s="853"/>
      <c r="NFD124" s="964"/>
      <c r="NFE124" s="845"/>
      <c r="NFF124" s="853"/>
      <c r="NFG124" s="853"/>
      <c r="NFH124" s="964"/>
      <c r="NFI124" s="845"/>
      <c r="NFJ124" s="853"/>
      <c r="NFK124" s="853"/>
      <c r="NFL124" s="964"/>
      <c r="NFM124" s="845"/>
      <c r="NFN124" s="853"/>
      <c r="NFO124" s="853"/>
      <c r="NFP124" s="964"/>
      <c r="NFQ124" s="845"/>
      <c r="NFR124" s="853"/>
      <c r="NFS124" s="853"/>
      <c r="NFT124" s="964"/>
      <c r="NFU124" s="845"/>
      <c r="NFV124" s="853"/>
      <c r="NFW124" s="853"/>
      <c r="NFX124" s="964"/>
      <c r="NFY124" s="845"/>
      <c r="NFZ124" s="853"/>
      <c r="NGA124" s="853"/>
      <c r="NGB124" s="964"/>
      <c r="NGC124" s="845"/>
      <c r="NGD124" s="853"/>
      <c r="NGE124" s="853"/>
      <c r="NGF124" s="964"/>
      <c r="NGG124" s="845"/>
      <c r="NGH124" s="853"/>
      <c r="NGI124" s="853"/>
      <c r="NGJ124" s="964"/>
      <c r="NGK124" s="845"/>
      <c r="NGL124" s="853"/>
      <c r="NGM124" s="853"/>
      <c r="NGN124" s="964"/>
      <c r="NGO124" s="845"/>
      <c r="NGP124" s="853"/>
      <c r="NGQ124" s="853"/>
      <c r="NGR124" s="964"/>
      <c r="NGS124" s="845"/>
      <c r="NGT124" s="853"/>
      <c r="NGU124" s="853"/>
      <c r="NGV124" s="964"/>
      <c r="NGW124" s="845"/>
      <c r="NGX124" s="853"/>
      <c r="NGY124" s="853"/>
      <c r="NGZ124" s="964"/>
      <c r="NHA124" s="845"/>
      <c r="NHB124" s="853"/>
      <c r="NHC124" s="853"/>
      <c r="NHD124" s="964"/>
      <c r="NHE124" s="845"/>
      <c r="NHF124" s="853"/>
      <c r="NHG124" s="853"/>
      <c r="NHH124" s="964"/>
      <c r="NHI124" s="845"/>
      <c r="NHJ124" s="853"/>
      <c r="NHK124" s="853"/>
      <c r="NHL124" s="964"/>
      <c r="NHM124" s="845"/>
      <c r="NHN124" s="853"/>
      <c r="NHO124" s="853"/>
      <c r="NHP124" s="964"/>
      <c r="NHQ124" s="845"/>
      <c r="NHR124" s="853"/>
      <c r="NHS124" s="853"/>
      <c r="NHT124" s="964"/>
      <c r="NHU124" s="845"/>
      <c r="NHV124" s="853"/>
      <c r="NHW124" s="853"/>
      <c r="NHX124" s="964"/>
      <c r="NHY124" s="845"/>
      <c r="NHZ124" s="853"/>
      <c r="NIA124" s="853"/>
      <c r="NIB124" s="964"/>
      <c r="NIC124" s="845"/>
      <c r="NID124" s="853"/>
      <c r="NIE124" s="853"/>
      <c r="NIF124" s="964"/>
      <c r="NIG124" s="845"/>
      <c r="NIH124" s="853"/>
      <c r="NII124" s="853"/>
      <c r="NIJ124" s="964"/>
      <c r="NIK124" s="845"/>
      <c r="NIL124" s="853"/>
      <c r="NIM124" s="853"/>
      <c r="NIN124" s="964"/>
      <c r="NIO124" s="845"/>
      <c r="NIP124" s="853"/>
      <c r="NIQ124" s="853"/>
      <c r="NIR124" s="964"/>
      <c r="NIS124" s="845"/>
      <c r="NIT124" s="853"/>
      <c r="NIU124" s="853"/>
      <c r="NIV124" s="964"/>
      <c r="NIW124" s="845"/>
      <c r="NIX124" s="853"/>
      <c r="NIY124" s="853"/>
      <c r="NIZ124" s="964"/>
      <c r="NJA124" s="845"/>
      <c r="NJB124" s="853"/>
      <c r="NJC124" s="853"/>
      <c r="NJD124" s="964"/>
      <c r="NJE124" s="845"/>
      <c r="NJF124" s="853"/>
      <c r="NJG124" s="853"/>
      <c r="NJH124" s="964"/>
      <c r="NJI124" s="845"/>
      <c r="NJJ124" s="853"/>
      <c r="NJK124" s="853"/>
      <c r="NJL124" s="964"/>
      <c r="NJM124" s="845"/>
      <c r="NJN124" s="853"/>
      <c r="NJO124" s="853"/>
      <c r="NJP124" s="964"/>
      <c r="NJQ124" s="845"/>
      <c r="NJR124" s="853"/>
      <c r="NJS124" s="853"/>
      <c r="NJT124" s="964"/>
      <c r="NJU124" s="845"/>
      <c r="NJV124" s="853"/>
      <c r="NJW124" s="853"/>
      <c r="NJX124" s="964"/>
      <c r="NJY124" s="845"/>
      <c r="NJZ124" s="853"/>
      <c r="NKA124" s="853"/>
      <c r="NKB124" s="964"/>
      <c r="NKC124" s="845"/>
      <c r="NKD124" s="853"/>
      <c r="NKE124" s="853"/>
      <c r="NKF124" s="964"/>
      <c r="NKG124" s="845"/>
      <c r="NKH124" s="853"/>
      <c r="NKI124" s="853"/>
      <c r="NKJ124" s="964"/>
      <c r="NKK124" s="845"/>
      <c r="NKL124" s="853"/>
      <c r="NKM124" s="853"/>
      <c r="NKN124" s="964"/>
      <c r="NKO124" s="845"/>
      <c r="NKP124" s="853"/>
      <c r="NKQ124" s="853"/>
      <c r="NKR124" s="964"/>
      <c r="NKS124" s="845"/>
      <c r="NKT124" s="853"/>
      <c r="NKU124" s="853"/>
      <c r="NKV124" s="964"/>
      <c r="NKW124" s="845"/>
      <c r="NKX124" s="853"/>
      <c r="NKY124" s="853"/>
      <c r="NKZ124" s="964"/>
      <c r="NLA124" s="845"/>
      <c r="NLB124" s="853"/>
      <c r="NLC124" s="853"/>
      <c r="NLD124" s="964"/>
      <c r="NLE124" s="845"/>
      <c r="NLF124" s="853"/>
      <c r="NLG124" s="853"/>
      <c r="NLH124" s="964"/>
      <c r="NLI124" s="845"/>
      <c r="NLJ124" s="853"/>
      <c r="NLK124" s="853"/>
      <c r="NLL124" s="964"/>
      <c r="NLM124" s="845"/>
      <c r="NLN124" s="853"/>
      <c r="NLO124" s="853"/>
      <c r="NLP124" s="964"/>
      <c r="NLQ124" s="845"/>
      <c r="NLR124" s="853"/>
      <c r="NLS124" s="853"/>
      <c r="NLT124" s="964"/>
      <c r="NLU124" s="845"/>
      <c r="NLV124" s="853"/>
      <c r="NLW124" s="853"/>
      <c r="NLX124" s="964"/>
      <c r="NLY124" s="845"/>
      <c r="NLZ124" s="853"/>
      <c r="NMA124" s="853"/>
      <c r="NMB124" s="964"/>
      <c r="NMC124" s="845"/>
      <c r="NMD124" s="853"/>
      <c r="NME124" s="853"/>
      <c r="NMF124" s="964"/>
      <c r="NMG124" s="845"/>
      <c r="NMH124" s="853"/>
      <c r="NMI124" s="853"/>
      <c r="NMJ124" s="964"/>
      <c r="NMK124" s="845"/>
      <c r="NML124" s="853"/>
      <c r="NMM124" s="853"/>
      <c r="NMN124" s="964"/>
      <c r="NMO124" s="845"/>
      <c r="NMP124" s="853"/>
      <c r="NMQ124" s="853"/>
      <c r="NMR124" s="964"/>
      <c r="NMS124" s="845"/>
      <c r="NMT124" s="853"/>
      <c r="NMU124" s="853"/>
      <c r="NMV124" s="964"/>
      <c r="NMW124" s="845"/>
      <c r="NMX124" s="853"/>
      <c r="NMY124" s="853"/>
      <c r="NMZ124" s="964"/>
      <c r="NNA124" s="845"/>
      <c r="NNB124" s="853"/>
      <c r="NNC124" s="853"/>
      <c r="NND124" s="964"/>
      <c r="NNE124" s="845"/>
      <c r="NNF124" s="853"/>
      <c r="NNG124" s="853"/>
      <c r="NNH124" s="964"/>
      <c r="NNI124" s="845"/>
      <c r="NNJ124" s="853"/>
      <c r="NNK124" s="853"/>
      <c r="NNL124" s="964"/>
      <c r="NNM124" s="845"/>
      <c r="NNN124" s="853"/>
      <c r="NNO124" s="853"/>
      <c r="NNP124" s="964"/>
      <c r="NNQ124" s="845"/>
      <c r="NNR124" s="853"/>
      <c r="NNS124" s="853"/>
      <c r="NNT124" s="964"/>
      <c r="NNU124" s="845"/>
      <c r="NNV124" s="853"/>
      <c r="NNW124" s="853"/>
      <c r="NNX124" s="964"/>
      <c r="NNY124" s="845"/>
      <c r="NNZ124" s="853"/>
      <c r="NOA124" s="853"/>
      <c r="NOB124" s="964"/>
      <c r="NOC124" s="845"/>
      <c r="NOD124" s="853"/>
      <c r="NOE124" s="853"/>
      <c r="NOF124" s="964"/>
      <c r="NOG124" s="845"/>
      <c r="NOH124" s="853"/>
      <c r="NOI124" s="853"/>
      <c r="NOJ124" s="964"/>
      <c r="NOK124" s="845"/>
      <c r="NOL124" s="853"/>
      <c r="NOM124" s="853"/>
      <c r="NON124" s="964"/>
      <c r="NOO124" s="845"/>
      <c r="NOP124" s="853"/>
      <c r="NOQ124" s="853"/>
      <c r="NOR124" s="964"/>
      <c r="NOS124" s="845"/>
      <c r="NOT124" s="853"/>
      <c r="NOU124" s="853"/>
      <c r="NOV124" s="964"/>
      <c r="NOW124" s="845"/>
      <c r="NOX124" s="853"/>
      <c r="NOY124" s="853"/>
      <c r="NOZ124" s="964"/>
      <c r="NPA124" s="845"/>
      <c r="NPB124" s="853"/>
      <c r="NPC124" s="853"/>
      <c r="NPD124" s="964"/>
      <c r="NPE124" s="845"/>
      <c r="NPF124" s="853"/>
      <c r="NPG124" s="853"/>
      <c r="NPH124" s="964"/>
      <c r="NPI124" s="845"/>
      <c r="NPJ124" s="853"/>
      <c r="NPK124" s="853"/>
      <c r="NPL124" s="964"/>
      <c r="NPM124" s="845"/>
      <c r="NPN124" s="853"/>
      <c r="NPO124" s="853"/>
      <c r="NPP124" s="964"/>
      <c r="NPQ124" s="845"/>
      <c r="NPR124" s="853"/>
      <c r="NPS124" s="853"/>
      <c r="NPT124" s="964"/>
      <c r="NPU124" s="845"/>
      <c r="NPV124" s="853"/>
      <c r="NPW124" s="853"/>
      <c r="NPX124" s="964"/>
      <c r="NPY124" s="845"/>
      <c r="NPZ124" s="853"/>
      <c r="NQA124" s="853"/>
      <c r="NQB124" s="964"/>
      <c r="NQC124" s="845"/>
      <c r="NQD124" s="853"/>
      <c r="NQE124" s="853"/>
      <c r="NQF124" s="964"/>
      <c r="NQG124" s="845"/>
      <c r="NQH124" s="853"/>
      <c r="NQI124" s="853"/>
      <c r="NQJ124" s="964"/>
      <c r="NQK124" s="845"/>
      <c r="NQL124" s="853"/>
      <c r="NQM124" s="853"/>
      <c r="NQN124" s="964"/>
      <c r="NQO124" s="845"/>
      <c r="NQP124" s="853"/>
      <c r="NQQ124" s="853"/>
      <c r="NQR124" s="964"/>
      <c r="NQS124" s="845"/>
      <c r="NQT124" s="853"/>
      <c r="NQU124" s="853"/>
      <c r="NQV124" s="964"/>
      <c r="NQW124" s="845"/>
      <c r="NQX124" s="853"/>
      <c r="NQY124" s="853"/>
      <c r="NQZ124" s="964"/>
      <c r="NRA124" s="845"/>
      <c r="NRB124" s="853"/>
      <c r="NRC124" s="853"/>
      <c r="NRD124" s="964"/>
      <c r="NRE124" s="845"/>
      <c r="NRF124" s="853"/>
      <c r="NRG124" s="853"/>
      <c r="NRH124" s="964"/>
      <c r="NRI124" s="845"/>
      <c r="NRJ124" s="853"/>
      <c r="NRK124" s="853"/>
      <c r="NRL124" s="964"/>
      <c r="NRM124" s="845"/>
      <c r="NRN124" s="853"/>
      <c r="NRO124" s="853"/>
      <c r="NRP124" s="964"/>
      <c r="NRQ124" s="845"/>
      <c r="NRR124" s="853"/>
      <c r="NRS124" s="853"/>
      <c r="NRT124" s="964"/>
      <c r="NRU124" s="845"/>
      <c r="NRV124" s="853"/>
      <c r="NRW124" s="853"/>
      <c r="NRX124" s="964"/>
      <c r="NRY124" s="845"/>
      <c r="NRZ124" s="853"/>
      <c r="NSA124" s="853"/>
      <c r="NSB124" s="964"/>
      <c r="NSC124" s="845"/>
      <c r="NSD124" s="853"/>
      <c r="NSE124" s="853"/>
      <c r="NSF124" s="964"/>
      <c r="NSG124" s="845"/>
      <c r="NSH124" s="853"/>
      <c r="NSI124" s="853"/>
      <c r="NSJ124" s="964"/>
      <c r="NSK124" s="845"/>
      <c r="NSL124" s="853"/>
      <c r="NSM124" s="853"/>
      <c r="NSN124" s="964"/>
      <c r="NSO124" s="845"/>
      <c r="NSP124" s="853"/>
      <c r="NSQ124" s="853"/>
      <c r="NSR124" s="964"/>
      <c r="NSS124" s="845"/>
      <c r="NST124" s="853"/>
      <c r="NSU124" s="853"/>
      <c r="NSV124" s="964"/>
      <c r="NSW124" s="845"/>
      <c r="NSX124" s="853"/>
      <c r="NSY124" s="853"/>
      <c r="NSZ124" s="964"/>
      <c r="NTA124" s="845"/>
      <c r="NTB124" s="853"/>
      <c r="NTC124" s="853"/>
      <c r="NTD124" s="964"/>
      <c r="NTE124" s="845"/>
      <c r="NTF124" s="853"/>
      <c r="NTG124" s="853"/>
      <c r="NTH124" s="964"/>
      <c r="NTI124" s="845"/>
      <c r="NTJ124" s="853"/>
      <c r="NTK124" s="853"/>
      <c r="NTL124" s="964"/>
      <c r="NTM124" s="845"/>
      <c r="NTN124" s="853"/>
      <c r="NTO124" s="853"/>
      <c r="NTP124" s="964"/>
      <c r="NTQ124" s="845"/>
      <c r="NTR124" s="853"/>
      <c r="NTS124" s="853"/>
      <c r="NTT124" s="964"/>
      <c r="NTU124" s="845"/>
      <c r="NTV124" s="853"/>
      <c r="NTW124" s="853"/>
      <c r="NTX124" s="964"/>
      <c r="NTY124" s="845"/>
      <c r="NTZ124" s="853"/>
      <c r="NUA124" s="853"/>
      <c r="NUB124" s="964"/>
      <c r="NUC124" s="845"/>
      <c r="NUD124" s="853"/>
      <c r="NUE124" s="853"/>
      <c r="NUF124" s="964"/>
      <c r="NUG124" s="845"/>
      <c r="NUH124" s="853"/>
      <c r="NUI124" s="853"/>
      <c r="NUJ124" s="964"/>
      <c r="NUK124" s="845"/>
      <c r="NUL124" s="853"/>
      <c r="NUM124" s="853"/>
      <c r="NUN124" s="964"/>
      <c r="NUO124" s="845"/>
      <c r="NUP124" s="853"/>
      <c r="NUQ124" s="853"/>
      <c r="NUR124" s="964"/>
      <c r="NUS124" s="845"/>
      <c r="NUT124" s="853"/>
      <c r="NUU124" s="853"/>
      <c r="NUV124" s="964"/>
      <c r="NUW124" s="845"/>
      <c r="NUX124" s="853"/>
      <c r="NUY124" s="853"/>
      <c r="NUZ124" s="964"/>
      <c r="NVA124" s="845"/>
      <c r="NVB124" s="853"/>
      <c r="NVC124" s="853"/>
      <c r="NVD124" s="964"/>
      <c r="NVE124" s="845"/>
      <c r="NVF124" s="853"/>
      <c r="NVG124" s="853"/>
      <c r="NVH124" s="964"/>
      <c r="NVI124" s="845"/>
      <c r="NVJ124" s="853"/>
      <c r="NVK124" s="853"/>
      <c r="NVL124" s="964"/>
      <c r="NVM124" s="845"/>
      <c r="NVN124" s="853"/>
      <c r="NVO124" s="853"/>
      <c r="NVP124" s="964"/>
      <c r="NVQ124" s="845"/>
      <c r="NVR124" s="853"/>
      <c r="NVS124" s="853"/>
      <c r="NVT124" s="964"/>
      <c r="NVU124" s="845"/>
      <c r="NVV124" s="853"/>
      <c r="NVW124" s="853"/>
      <c r="NVX124" s="964"/>
      <c r="NVY124" s="845"/>
      <c r="NVZ124" s="853"/>
      <c r="NWA124" s="853"/>
      <c r="NWB124" s="964"/>
      <c r="NWC124" s="845"/>
      <c r="NWD124" s="853"/>
      <c r="NWE124" s="853"/>
      <c r="NWF124" s="964"/>
      <c r="NWG124" s="845"/>
      <c r="NWH124" s="853"/>
      <c r="NWI124" s="853"/>
      <c r="NWJ124" s="964"/>
      <c r="NWK124" s="845"/>
      <c r="NWL124" s="853"/>
      <c r="NWM124" s="853"/>
      <c r="NWN124" s="964"/>
      <c r="NWO124" s="845"/>
      <c r="NWP124" s="853"/>
      <c r="NWQ124" s="853"/>
      <c r="NWR124" s="964"/>
      <c r="NWS124" s="845"/>
      <c r="NWT124" s="853"/>
      <c r="NWU124" s="853"/>
      <c r="NWV124" s="964"/>
      <c r="NWW124" s="845"/>
      <c r="NWX124" s="853"/>
      <c r="NWY124" s="853"/>
      <c r="NWZ124" s="964"/>
      <c r="NXA124" s="845"/>
      <c r="NXB124" s="853"/>
      <c r="NXC124" s="853"/>
      <c r="NXD124" s="964"/>
      <c r="NXE124" s="845"/>
      <c r="NXF124" s="853"/>
      <c r="NXG124" s="853"/>
      <c r="NXH124" s="964"/>
      <c r="NXI124" s="845"/>
      <c r="NXJ124" s="853"/>
      <c r="NXK124" s="853"/>
      <c r="NXL124" s="964"/>
      <c r="NXM124" s="845"/>
      <c r="NXN124" s="853"/>
      <c r="NXO124" s="853"/>
      <c r="NXP124" s="964"/>
      <c r="NXQ124" s="845"/>
      <c r="NXR124" s="853"/>
      <c r="NXS124" s="853"/>
      <c r="NXT124" s="964"/>
      <c r="NXU124" s="845"/>
      <c r="NXV124" s="853"/>
      <c r="NXW124" s="853"/>
      <c r="NXX124" s="964"/>
      <c r="NXY124" s="845"/>
      <c r="NXZ124" s="853"/>
      <c r="NYA124" s="853"/>
      <c r="NYB124" s="964"/>
      <c r="NYC124" s="845"/>
      <c r="NYD124" s="853"/>
      <c r="NYE124" s="853"/>
      <c r="NYF124" s="964"/>
      <c r="NYG124" s="845"/>
      <c r="NYH124" s="853"/>
      <c r="NYI124" s="853"/>
      <c r="NYJ124" s="964"/>
      <c r="NYK124" s="845"/>
      <c r="NYL124" s="853"/>
      <c r="NYM124" s="853"/>
      <c r="NYN124" s="964"/>
      <c r="NYO124" s="845"/>
      <c r="NYP124" s="853"/>
      <c r="NYQ124" s="853"/>
      <c r="NYR124" s="964"/>
      <c r="NYS124" s="845"/>
      <c r="NYT124" s="853"/>
      <c r="NYU124" s="853"/>
      <c r="NYV124" s="964"/>
      <c r="NYW124" s="845"/>
      <c r="NYX124" s="853"/>
      <c r="NYY124" s="853"/>
      <c r="NYZ124" s="964"/>
      <c r="NZA124" s="845"/>
      <c r="NZB124" s="853"/>
      <c r="NZC124" s="853"/>
      <c r="NZD124" s="964"/>
      <c r="NZE124" s="845"/>
      <c r="NZF124" s="853"/>
      <c r="NZG124" s="853"/>
      <c r="NZH124" s="964"/>
      <c r="NZI124" s="845"/>
      <c r="NZJ124" s="853"/>
      <c r="NZK124" s="853"/>
      <c r="NZL124" s="964"/>
      <c r="NZM124" s="845"/>
      <c r="NZN124" s="853"/>
      <c r="NZO124" s="853"/>
      <c r="NZP124" s="964"/>
      <c r="NZQ124" s="845"/>
      <c r="NZR124" s="853"/>
      <c r="NZS124" s="853"/>
      <c r="NZT124" s="964"/>
      <c r="NZU124" s="845"/>
      <c r="NZV124" s="853"/>
      <c r="NZW124" s="853"/>
      <c r="NZX124" s="964"/>
      <c r="NZY124" s="845"/>
      <c r="NZZ124" s="853"/>
      <c r="OAA124" s="853"/>
      <c r="OAB124" s="964"/>
      <c r="OAC124" s="845"/>
      <c r="OAD124" s="853"/>
      <c r="OAE124" s="853"/>
      <c r="OAF124" s="964"/>
      <c r="OAG124" s="845"/>
      <c r="OAH124" s="853"/>
      <c r="OAI124" s="853"/>
      <c r="OAJ124" s="964"/>
      <c r="OAK124" s="845"/>
      <c r="OAL124" s="853"/>
      <c r="OAM124" s="853"/>
      <c r="OAN124" s="964"/>
      <c r="OAO124" s="845"/>
      <c r="OAP124" s="853"/>
      <c r="OAQ124" s="853"/>
      <c r="OAR124" s="964"/>
      <c r="OAS124" s="845"/>
      <c r="OAT124" s="853"/>
      <c r="OAU124" s="853"/>
      <c r="OAV124" s="964"/>
      <c r="OAW124" s="845"/>
      <c r="OAX124" s="853"/>
      <c r="OAY124" s="853"/>
      <c r="OAZ124" s="964"/>
      <c r="OBA124" s="845"/>
      <c r="OBB124" s="853"/>
      <c r="OBC124" s="853"/>
      <c r="OBD124" s="964"/>
      <c r="OBE124" s="845"/>
      <c r="OBF124" s="853"/>
      <c r="OBG124" s="853"/>
      <c r="OBH124" s="964"/>
      <c r="OBI124" s="845"/>
      <c r="OBJ124" s="853"/>
      <c r="OBK124" s="853"/>
      <c r="OBL124" s="964"/>
      <c r="OBM124" s="845"/>
      <c r="OBN124" s="853"/>
      <c r="OBO124" s="853"/>
      <c r="OBP124" s="964"/>
      <c r="OBQ124" s="845"/>
      <c r="OBR124" s="853"/>
      <c r="OBS124" s="853"/>
      <c r="OBT124" s="964"/>
      <c r="OBU124" s="845"/>
      <c r="OBV124" s="853"/>
      <c r="OBW124" s="853"/>
      <c r="OBX124" s="964"/>
      <c r="OBY124" s="845"/>
      <c r="OBZ124" s="853"/>
      <c r="OCA124" s="853"/>
      <c r="OCB124" s="964"/>
      <c r="OCC124" s="845"/>
      <c r="OCD124" s="853"/>
      <c r="OCE124" s="853"/>
      <c r="OCF124" s="964"/>
      <c r="OCG124" s="845"/>
      <c r="OCH124" s="853"/>
      <c r="OCI124" s="853"/>
      <c r="OCJ124" s="964"/>
      <c r="OCK124" s="845"/>
      <c r="OCL124" s="853"/>
      <c r="OCM124" s="853"/>
      <c r="OCN124" s="964"/>
      <c r="OCO124" s="845"/>
      <c r="OCP124" s="853"/>
      <c r="OCQ124" s="853"/>
      <c r="OCR124" s="964"/>
      <c r="OCS124" s="845"/>
      <c r="OCT124" s="853"/>
      <c r="OCU124" s="853"/>
      <c r="OCV124" s="964"/>
      <c r="OCW124" s="845"/>
      <c r="OCX124" s="853"/>
      <c r="OCY124" s="853"/>
      <c r="OCZ124" s="964"/>
      <c r="ODA124" s="845"/>
      <c r="ODB124" s="853"/>
      <c r="ODC124" s="853"/>
      <c r="ODD124" s="964"/>
      <c r="ODE124" s="845"/>
      <c r="ODF124" s="853"/>
      <c r="ODG124" s="853"/>
      <c r="ODH124" s="964"/>
      <c r="ODI124" s="845"/>
      <c r="ODJ124" s="853"/>
      <c r="ODK124" s="853"/>
      <c r="ODL124" s="964"/>
      <c r="ODM124" s="845"/>
      <c r="ODN124" s="853"/>
      <c r="ODO124" s="853"/>
      <c r="ODP124" s="964"/>
      <c r="ODQ124" s="845"/>
      <c r="ODR124" s="853"/>
      <c r="ODS124" s="853"/>
      <c r="ODT124" s="964"/>
      <c r="ODU124" s="845"/>
      <c r="ODV124" s="853"/>
      <c r="ODW124" s="853"/>
      <c r="ODX124" s="964"/>
      <c r="ODY124" s="845"/>
      <c r="ODZ124" s="853"/>
      <c r="OEA124" s="853"/>
      <c r="OEB124" s="964"/>
      <c r="OEC124" s="845"/>
      <c r="OED124" s="853"/>
      <c r="OEE124" s="853"/>
      <c r="OEF124" s="964"/>
      <c r="OEG124" s="845"/>
      <c r="OEH124" s="853"/>
      <c r="OEI124" s="853"/>
      <c r="OEJ124" s="964"/>
      <c r="OEK124" s="845"/>
      <c r="OEL124" s="853"/>
      <c r="OEM124" s="853"/>
      <c r="OEN124" s="964"/>
      <c r="OEO124" s="845"/>
      <c r="OEP124" s="853"/>
      <c r="OEQ124" s="853"/>
      <c r="OER124" s="964"/>
      <c r="OES124" s="845"/>
      <c r="OET124" s="853"/>
      <c r="OEU124" s="853"/>
      <c r="OEV124" s="964"/>
      <c r="OEW124" s="845"/>
      <c r="OEX124" s="853"/>
      <c r="OEY124" s="853"/>
      <c r="OEZ124" s="964"/>
      <c r="OFA124" s="845"/>
      <c r="OFB124" s="853"/>
      <c r="OFC124" s="853"/>
      <c r="OFD124" s="964"/>
      <c r="OFE124" s="845"/>
      <c r="OFF124" s="853"/>
      <c r="OFG124" s="853"/>
      <c r="OFH124" s="964"/>
      <c r="OFI124" s="845"/>
      <c r="OFJ124" s="853"/>
      <c r="OFK124" s="853"/>
      <c r="OFL124" s="964"/>
      <c r="OFM124" s="845"/>
      <c r="OFN124" s="853"/>
      <c r="OFO124" s="853"/>
      <c r="OFP124" s="964"/>
      <c r="OFQ124" s="845"/>
      <c r="OFR124" s="853"/>
      <c r="OFS124" s="853"/>
      <c r="OFT124" s="964"/>
      <c r="OFU124" s="845"/>
      <c r="OFV124" s="853"/>
      <c r="OFW124" s="853"/>
      <c r="OFX124" s="964"/>
      <c r="OFY124" s="845"/>
      <c r="OFZ124" s="853"/>
      <c r="OGA124" s="853"/>
      <c r="OGB124" s="964"/>
      <c r="OGC124" s="845"/>
      <c r="OGD124" s="853"/>
      <c r="OGE124" s="853"/>
      <c r="OGF124" s="964"/>
      <c r="OGG124" s="845"/>
      <c r="OGH124" s="853"/>
      <c r="OGI124" s="853"/>
      <c r="OGJ124" s="964"/>
      <c r="OGK124" s="845"/>
      <c r="OGL124" s="853"/>
      <c r="OGM124" s="853"/>
      <c r="OGN124" s="964"/>
      <c r="OGO124" s="845"/>
      <c r="OGP124" s="853"/>
      <c r="OGQ124" s="853"/>
      <c r="OGR124" s="964"/>
      <c r="OGS124" s="845"/>
      <c r="OGT124" s="853"/>
      <c r="OGU124" s="853"/>
      <c r="OGV124" s="964"/>
      <c r="OGW124" s="845"/>
      <c r="OGX124" s="853"/>
      <c r="OGY124" s="853"/>
      <c r="OGZ124" s="964"/>
      <c r="OHA124" s="845"/>
      <c r="OHB124" s="853"/>
      <c r="OHC124" s="853"/>
      <c r="OHD124" s="964"/>
      <c r="OHE124" s="845"/>
      <c r="OHF124" s="853"/>
      <c r="OHG124" s="853"/>
      <c r="OHH124" s="964"/>
      <c r="OHI124" s="845"/>
      <c r="OHJ124" s="853"/>
      <c r="OHK124" s="853"/>
      <c r="OHL124" s="964"/>
      <c r="OHM124" s="845"/>
      <c r="OHN124" s="853"/>
      <c r="OHO124" s="853"/>
      <c r="OHP124" s="964"/>
      <c r="OHQ124" s="845"/>
      <c r="OHR124" s="853"/>
      <c r="OHS124" s="853"/>
      <c r="OHT124" s="964"/>
      <c r="OHU124" s="845"/>
      <c r="OHV124" s="853"/>
      <c r="OHW124" s="853"/>
      <c r="OHX124" s="964"/>
      <c r="OHY124" s="845"/>
      <c r="OHZ124" s="853"/>
      <c r="OIA124" s="853"/>
      <c r="OIB124" s="964"/>
      <c r="OIC124" s="845"/>
      <c r="OID124" s="853"/>
      <c r="OIE124" s="853"/>
      <c r="OIF124" s="964"/>
      <c r="OIG124" s="845"/>
      <c r="OIH124" s="853"/>
      <c r="OII124" s="853"/>
      <c r="OIJ124" s="964"/>
      <c r="OIK124" s="845"/>
      <c r="OIL124" s="853"/>
      <c r="OIM124" s="853"/>
      <c r="OIN124" s="964"/>
      <c r="OIO124" s="845"/>
      <c r="OIP124" s="853"/>
      <c r="OIQ124" s="853"/>
      <c r="OIR124" s="964"/>
      <c r="OIS124" s="845"/>
      <c r="OIT124" s="853"/>
      <c r="OIU124" s="853"/>
      <c r="OIV124" s="964"/>
      <c r="OIW124" s="845"/>
      <c r="OIX124" s="853"/>
      <c r="OIY124" s="853"/>
      <c r="OIZ124" s="964"/>
      <c r="OJA124" s="845"/>
      <c r="OJB124" s="853"/>
      <c r="OJC124" s="853"/>
      <c r="OJD124" s="964"/>
      <c r="OJE124" s="845"/>
      <c r="OJF124" s="853"/>
      <c r="OJG124" s="853"/>
      <c r="OJH124" s="964"/>
      <c r="OJI124" s="845"/>
      <c r="OJJ124" s="853"/>
      <c r="OJK124" s="853"/>
      <c r="OJL124" s="964"/>
      <c r="OJM124" s="845"/>
      <c r="OJN124" s="853"/>
      <c r="OJO124" s="853"/>
      <c r="OJP124" s="964"/>
      <c r="OJQ124" s="845"/>
      <c r="OJR124" s="853"/>
      <c r="OJS124" s="853"/>
      <c r="OJT124" s="964"/>
      <c r="OJU124" s="845"/>
      <c r="OJV124" s="853"/>
      <c r="OJW124" s="853"/>
      <c r="OJX124" s="964"/>
      <c r="OJY124" s="845"/>
      <c r="OJZ124" s="853"/>
      <c r="OKA124" s="853"/>
      <c r="OKB124" s="964"/>
      <c r="OKC124" s="845"/>
      <c r="OKD124" s="853"/>
      <c r="OKE124" s="853"/>
      <c r="OKF124" s="964"/>
      <c r="OKG124" s="845"/>
      <c r="OKH124" s="853"/>
      <c r="OKI124" s="853"/>
      <c r="OKJ124" s="964"/>
      <c r="OKK124" s="845"/>
      <c r="OKL124" s="853"/>
      <c r="OKM124" s="853"/>
      <c r="OKN124" s="964"/>
      <c r="OKO124" s="845"/>
      <c r="OKP124" s="853"/>
      <c r="OKQ124" s="853"/>
      <c r="OKR124" s="964"/>
      <c r="OKS124" s="845"/>
      <c r="OKT124" s="853"/>
      <c r="OKU124" s="853"/>
      <c r="OKV124" s="964"/>
      <c r="OKW124" s="845"/>
      <c r="OKX124" s="853"/>
      <c r="OKY124" s="853"/>
      <c r="OKZ124" s="964"/>
      <c r="OLA124" s="845"/>
      <c r="OLB124" s="853"/>
      <c r="OLC124" s="853"/>
      <c r="OLD124" s="964"/>
      <c r="OLE124" s="845"/>
      <c r="OLF124" s="853"/>
      <c r="OLG124" s="853"/>
      <c r="OLH124" s="964"/>
      <c r="OLI124" s="845"/>
      <c r="OLJ124" s="853"/>
      <c r="OLK124" s="853"/>
      <c r="OLL124" s="964"/>
      <c r="OLM124" s="845"/>
      <c r="OLN124" s="853"/>
      <c r="OLO124" s="853"/>
      <c r="OLP124" s="964"/>
      <c r="OLQ124" s="845"/>
      <c r="OLR124" s="853"/>
      <c r="OLS124" s="853"/>
      <c r="OLT124" s="964"/>
      <c r="OLU124" s="845"/>
      <c r="OLV124" s="853"/>
      <c r="OLW124" s="853"/>
      <c r="OLX124" s="964"/>
      <c r="OLY124" s="845"/>
      <c r="OLZ124" s="853"/>
      <c r="OMA124" s="853"/>
      <c r="OMB124" s="964"/>
      <c r="OMC124" s="845"/>
      <c r="OMD124" s="853"/>
      <c r="OME124" s="853"/>
      <c r="OMF124" s="964"/>
      <c r="OMG124" s="845"/>
      <c r="OMH124" s="853"/>
      <c r="OMI124" s="853"/>
      <c r="OMJ124" s="964"/>
      <c r="OMK124" s="845"/>
      <c r="OML124" s="853"/>
      <c r="OMM124" s="853"/>
      <c r="OMN124" s="964"/>
      <c r="OMO124" s="845"/>
      <c r="OMP124" s="853"/>
      <c r="OMQ124" s="853"/>
      <c r="OMR124" s="964"/>
      <c r="OMS124" s="845"/>
      <c r="OMT124" s="853"/>
      <c r="OMU124" s="853"/>
      <c r="OMV124" s="964"/>
      <c r="OMW124" s="845"/>
      <c r="OMX124" s="853"/>
      <c r="OMY124" s="853"/>
      <c r="OMZ124" s="964"/>
      <c r="ONA124" s="845"/>
      <c r="ONB124" s="853"/>
      <c r="ONC124" s="853"/>
      <c r="OND124" s="964"/>
      <c r="ONE124" s="845"/>
      <c r="ONF124" s="853"/>
      <c r="ONG124" s="853"/>
      <c r="ONH124" s="964"/>
      <c r="ONI124" s="845"/>
      <c r="ONJ124" s="853"/>
      <c r="ONK124" s="853"/>
      <c r="ONL124" s="964"/>
      <c r="ONM124" s="845"/>
      <c r="ONN124" s="853"/>
      <c r="ONO124" s="853"/>
      <c r="ONP124" s="964"/>
      <c r="ONQ124" s="845"/>
      <c r="ONR124" s="853"/>
      <c r="ONS124" s="853"/>
      <c r="ONT124" s="964"/>
      <c r="ONU124" s="845"/>
      <c r="ONV124" s="853"/>
      <c r="ONW124" s="853"/>
      <c r="ONX124" s="964"/>
      <c r="ONY124" s="845"/>
      <c r="ONZ124" s="853"/>
      <c r="OOA124" s="853"/>
      <c r="OOB124" s="964"/>
      <c r="OOC124" s="845"/>
      <c r="OOD124" s="853"/>
      <c r="OOE124" s="853"/>
      <c r="OOF124" s="964"/>
      <c r="OOG124" s="845"/>
      <c r="OOH124" s="853"/>
      <c r="OOI124" s="853"/>
      <c r="OOJ124" s="964"/>
      <c r="OOK124" s="845"/>
      <c r="OOL124" s="853"/>
      <c r="OOM124" s="853"/>
      <c r="OON124" s="964"/>
      <c r="OOO124" s="845"/>
      <c r="OOP124" s="853"/>
      <c r="OOQ124" s="853"/>
      <c r="OOR124" s="964"/>
      <c r="OOS124" s="845"/>
      <c r="OOT124" s="853"/>
      <c r="OOU124" s="853"/>
      <c r="OOV124" s="964"/>
      <c r="OOW124" s="845"/>
      <c r="OOX124" s="853"/>
      <c r="OOY124" s="853"/>
      <c r="OOZ124" s="964"/>
      <c r="OPA124" s="845"/>
      <c r="OPB124" s="853"/>
      <c r="OPC124" s="853"/>
      <c r="OPD124" s="964"/>
      <c r="OPE124" s="845"/>
      <c r="OPF124" s="853"/>
      <c r="OPG124" s="853"/>
      <c r="OPH124" s="964"/>
      <c r="OPI124" s="845"/>
      <c r="OPJ124" s="853"/>
      <c r="OPK124" s="853"/>
      <c r="OPL124" s="964"/>
      <c r="OPM124" s="845"/>
      <c r="OPN124" s="853"/>
      <c r="OPO124" s="853"/>
      <c r="OPP124" s="964"/>
      <c r="OPQ124" s="845"/>
      <c r="OPR124" s="853"/>
      <c r="OPS124" s="853"/>
      <c r="OPT124" s="964"/>
      <c r="OPU124" s="845"/>
      <c r="OPV124" s="853"/>
      <c r="OPW124" s="853"/>
      <c r="OPX124" s="964"/>
      <c r="OPY124" s="845"/>
      <c r="OPZ124" s="853"/>
      <c r="OQA124" s="853"/>
      <c r="OQB124" s="964"/>
      <c r="OQC124" s="845"/>
      <c r="OQD124" s="853"/>
      <c r="OQE124" s="853"/>
      <c r="OQF124" s="964"/>
      <c r="OQG124" s="845"/>
      <c r="OQH124" s="853"/>
      <c r="OQI124" s="853"/>
      <c r="OQJ124" s="964"/>
      <c r="OQK124" s="845"/>
      <c r="OQL124" s="853"/>
      <c r="OQM124" s="853"/>
      <c r="OQN124" s="964"/>
      <c r="OQO124" s="845"/>
      <c r="OQP124" s="853"/>
      <c r="OQQ124" s="853"/>
      <c r="OQR124" s="964"/>
      <c r="OQS124" s="845"/>
      <c r="OQT124" s="853"/>
      <c r="OQU124" s="853"/>
      <c r="OQV124" s="964"/>
      <c r="OQW124" s="845"/>
      <c r="OQX124" s="853"/>
      <c r="OQY124" s="853"/>
      <c r="OQZ124" s="964"/>
      <c r="ORA124" s="845"/>
      <c r="ORB124" s="853"/>
      <c r="ORC124" s="853"/>
      <c r="ORD124" s="964"/>
      <c r="ORE124" s="845"/>
      <c r="ORF124" s="853"/>
      <c r="ORG124" s="853"/>
      <c r="ORH124" s="964"/>
      <c r="ORI124" s="845"/>
      <c r="ORJ124" s="853"/>
      <c r="ORK124" s="853"/>
      <c r="ORL124" s="964"/>
      <c r="ORM124" s="845"/>
      <c r="ORN124" s="853"/>
      <c r="ORO124" s="853"/>
      <c r="ORP124" s="964"/>
      <c r="ORQ124" s="845"/>
      <c r="ORR124" s="853"/>
      <c r="ORS124" s="853"/>
      <c r="ORT124" s="964"/>
      <c r="ORU124" s="845"/>
      <c r="ORV124" s="853"/>
      <c r="ORW124" s="853"/>
      <c r="ORX124" s="964"/>
      <c r="ORY124" s="845"/>
      <c r="ORZ124" s="853"/>
      <c r="OSA124" s="853"/>
      <c r="OSB124" s="964"/>
      <c r="OSC124" s="845"/>
      <c r="OSD124" s="853"/>
      <c r="OSE124" s="853"/>
      <c r="OSF124" s="964"/>
      <c r="OSG124" s="845"/>
      <c r="OSH124" s="853"/>
      <c r="OSI124" s="853"/>
      <c r="OSJ124" s="964"/>
      <c r="OSK124" s="845"/>
      <c r="OSL124" s="853"/>
      <c r="OSM124" s="853"/>
      <c r="OSN124" s="964"/>
      <c r="OSO124" s="845"/>
      <c r="OSP124" s="853"/>
      <c r="OSQ124" s="853"/>
      <c r="OSR124" s="964"/>
      <c r="OSS124" s="845"/>
      <c r="OST124" s="853"/>
      <c r="OSU124" s="853"/>
      <c r="OSV124" s="964"/>
      <c r="OSW124" s="845"/>
      <c r="OSX124" s="853"/>
      <c r="OSY124" s="853"/>
      <c r="OSZ124" s="964"/>
      <c r="OTA124" s="845"/>
      <c r="OTB124" s="853"/>
      <c r="OTC124" s="853"/>
      <c r="OTD124" s="964"/>
      <c r="OTE124" s="845"/>
      <c r="OTF124" s="853"/>
      <c r="OTG124" s="853"/>
      <c r="OTH124" s="964"/>
      <c r="OTI124" s="845"/>
      <c r="OTJ124" s="853"/>
      <c r="OTK124" s="853"/>
      <c r="OTL124" s="964"/>
      <c r="OTM124" s="845"/>
      <c r="OTN124" s="853"/>
      <c r="OTO124" s="853"/>
      <c r="OTP124" s="964"/>
      <c r="OTQ124" s="845"/>
      <c r="OTR124" s="853"/>
      <c r="OTS124" s="853"/>
      <c r="OTT124" s="964"/>
      <c r="OTU124" s="845"/>
      <c r="OTV124" s="853"/>
      <c r="OTW124" s="853"/>
      <c r="OTX124" s="964"/>
      <c r="OTY124" s="845"/>
      <c r="OTZ124" s="853"/>
      <c r="OUA124" s="853"/>
      <c r="OUB124" s="964"/>
      <c r="OUC124" s="845"/>
      <c r="OUD124" s="853"/>
      <c r="OUE124" s="853"/>
      <c r="OUF124" s="964"/>
      <c r="OUG124" s="845"/>
      <c r="OUH124" s="853"/>
      <c r="OUI124" s="853"/>
      <c r="OUJ124" s="964"/>
      <c r="OUK124" s="845"/>
      <c r="OUL124" s="853"/>
      <c r="OUM124" s="853"/>
      <c r="OUN124" s="964"/>
      <c r="OUO124" s="845"/>
      <c r="OUP124" s="853"/>
      <c r="OUQ124" s="853"/>
      <c r="OUR124" s="964"/>
      <c r="OUS124" s="845"/>
      <c r="OUT124" s="853"/>
      <c r="OUU124" s="853"/>
      <c r="OUV124" s="964"/>
      <c r="OUW124" s="845"/>
      <c r="OUX124" s="853"/>
      <c r="OUY124" s="853"/>
      <c r="OUZ124" s="964"/>
      <c r="OVA124" s="845"/>
      <c r="OVB124" s="853"/>
      <c r="OVC124" s="853"/>
      <c r="OVD124" s="964"/>
      <c r="OVE124" s="845"/>
      <c r="OVF124" s="853"/>
      <c r="OVG124" s="853"/>
      <c r="OVH124" s="964"/>
      <c r="OVI124" s="845"/>
      <c r="OVJ124" s="853"/>
      <c r="OVK124" s="853"/>
      <c r="OVL124" s="964"/>
      <c r="OVM124" s="845"/>
      <c r="OVN124" s="853"/>
      <c r="OVO124" s="853"/>
      <c r="OVP124" s="964"/>
      <c r="OVQ124" s="845"/>
      <c r="OVR124" s="853"/>
      <c r="OVS124" s="853"/>
      <c r="OVT124" s="964"/>
      <c r="OVU124" s="845"/>
      <c r="OVV124" s="853"/>
      <c r="OVW124" s="853"/>
      <c r="OVX124" s="964"/>
      <c r="OVY124" s="845"/>
      <c r="OVZ124" s="853"/>
      <c r="OWA124" s="853"/>
      <c r="OWB124" s="964"/>
      <c r="OWC124" s="845"/>
      <c r="OWD124" s="853"/>
      <c r="OWE124" s="853"/>
      <c r="OWF124" s="964"/>
      <c r="OWG124" s="845"/>
      <c r="OWH124" s="853"/>
      <c r="OWI124" s="853"/>
      <c r="OWJ124" s="964"/>
      <c r="OWK124" s="845"/>
      <c r="OWL124" s="853"/>
      <c r="OWM124" s="853"/>
      <c r="OWN124" s="964"/>
      <c r="OWO124" s="845"/>
      <c r="OWP124" s="853"/>
      <c r="OWQ124" s="853"/>
      <c r="OWR124" s="964"/>
      <c r="OWS124" s="845"/>
      <c r="OWT124" s="853"/>
      <c r="OWU124" s="853"/>
      <c r="OWV124" s="964"/>
      <c r="OWW124" s="845"/>
      <c r="OWX124" s="853"/>
      <c r="OWY124" s="853"/>
      <c r="OWZ124" s="964"/>
      <c r="OXA124" s="845"/>
      <c r="OXB124" s="853"/>
      <c r="OXC124" s="853"/>
      <c r="OXD124" s="964"/>
      <c r="OXE124" s="845"/>
      <c r="OXF124" s="853"/>
      <c r="OXG124" s="853"/>
      <c r="OXH124" s="964"/>
      <c r="OXI124" s="845"/>
      <c r="OXJ124" s="853"/>
      <c r="OXK124" s="853"/>
      <c r="OXL124" s="964"/>
      <c r="OXM124" s="845"/>
      <c r="OXN124" s="853"/>
      <c r="OXO124" s="853"/>
      <c r="OXP124" s="964"/>
      <c r="OXQ124" s="845"/>
      <c r="OXR124" s="853"/>
      <c r="OXS124" s="853"/>
      <c r="OXT124" s="964"/>
      <c r="OXU124" s="845"/>
      <c r="OXV124" s="853"/>
      <c r="OXW124" s="853"/>
      <c r="OXX124" s="964"/>
      <c r="OXY124" s="845"/>
      <c r="OXZ124" s="853"/>
      <c r="OYA124" s="853"/>
      <c r="OYB124" s="964"/>
      <c r="OYC124" s="845"/>
      <c r="OYD124" s="853"/>
      <c r="OYE124" s="853"/>
      <c r="OYF124" s="964"/>
      <c r="OYG124" s="845"/>
      <c r="OYH124" s="853"/>
      <c r="OYI124" s="853"/>
      <c r="OYJ124" s="964"/>
      <c r="OYK124" s="845"/>
      <c r="OYL124" s="853"/>
      <c r="OYM124" s="853"/>
      <c r="OYN124" s="964"/>
      <c r="OYO124" s="845"/>
      <c r="OYP124" s="853"/>
      <c r="OYQ124" s="853"/>
      <c r="OYR124" s="964"/>
      <c r="OYS124" s="845"/>
      <c r="OYT124" s="853"/>
      <c r="OYU124" s="853"/>
      <c r="OYV124" s="964"/>
      <c r="OYW124" s="845"/>
      <c r="OYX124" s="853"/>
      <c r="OYY124" s="853"/>
      <c r="OYZ124" s="964"/>
      <c r="OZA124" s="845"/>
      <c r="OZB124" s="853"/>
      <c r="OZC124" s="853"/>
      <c r="OZD124" s="964"/>
      <c r="OZE124" s="845"/>
      <c r="OZF124" s="853"/>
      <c r="OZG124" s="853"/>
      <c r="OZH124" s="964"/>
      <c r="OZI124" s="845"/>
      <c r="OZJ124" s="853"/>
      <c r="OZK124" s="853"/>
      <c r="OZL124" s="964"/>
      <c r="OZM124" s="845"/>
      <c r="OZN124" s="853"/>
      <c r="OZO124" s="853"/>
      <c r="OZP124" s="964"/>
      <c r="OZQ124" s="845"/>
      <c r="OZR124" s="853"/>
      <c r="OZS124" s="853"/>
      <c r="OZT124" s="964"/>
      <c r="OZU124" s="845"/>
      <c r="OZV124" s="853"/>
      <c r="OZW124" s="853"/>
      <c r="OZX124" s="964"/>
      <c r="OZY124" s="845"/>
      <c r="OZZ124" s="853"/>
      <c r="PAA124" s="853"/>
      <c r="PAB124" s="964"/>
      <c r="PAC124" s="845"/>
      <c r="PAD124" s="853"/>
      <c r="PAE124" s="853"/>
      <c r="PAF124" s="964"/>
      <c r="PAG124" s="845"/>
      <c r="PAH124" s="853"/>
      <c r="PAI124" s="853"/>
      <c r="PAJ124" s="964"/>
      <c r="PAK124" s="845"/>
      <c r="PAL124" s="853"/>
      <c r="PAM124" s="853"/>
      <c r="PAN124" s="964"/>
      <c r="PAO124" s="845"/>
      <c r="PAP124" s="853"/>
      <c r="PAQ124" s="853"/>
      <c r="PAR124" s="964"/>
      <c r="PAS124" s="845"/>
      <c r="PAT124" s="853"/>
      <c r="PAU124" s="853"/>
      <c r="PAV124" s="964"/>
      <c r="PAW124" s="845"/>
      <c r="PAX124" s="853"/>
      <c r="PAY124" s="853"/>
      <c r="PAZ124" s="964"/>
      <c r="PBA124" s="845"/>
      <c r="PBB124" s="853"/>
      <c r="PBC124" s="853"/>
      <c r="PBD124" s="964"/>
      <c r="PBE124" s="845"/>
      <c r="PBF124" s="853"/>
      <c r="PBG124" s="853"/>
      <c r="PBH124" s="964"/>
      <c r="PBI124" s="845"/>
      <c r="PBJ124" s="853"/>
      <c r="PBK124" s="853"/>
      <c r="PBL124" s="964"/>
      <c r="PBM124" s="845"/>
      <c r="PBN124" s="853"/>
      <c r="PBO124" s="853"/>
      <c r="PBP124" s="964"/>
      <c r="PBQ124" s="845"/>
      <c r="PBR124" s="853"/>
      <c r="PBS124" s="853"/>
      <c r="PBT124" s="964"/>
      <c r="PBU124" s="845"/>
      <c r="PBV124" s="853"/>
      <c r="PBW124" s="853"/>
      <c r="PBX124" s="964"/>
      <c r="PBY124" s="845"/>
      <c r="PBZ124" s="853"/>
      <c r="PCA124" s="853"/>
      <c r="PCB124" s="964"/>
      <c r="PCC124" s="845"/>
      <c r="PCD124" s="853"/>
      <c r="PCE124" s="853"/>
      <c r="PCF124" s="964"/>
      <c r="PCG124" s="845"/>
      <c r="PCH124" s="853"/>
      <c r="PCI124" s="853"/>
      <c r="PCJ124" s="964"/>
      <c r="PCK124" s="845"/>
      <c r="PCL124" s="853"/>
      <c r="PCM124" s="853"/>
      <c r="PCN124" s="964"/>
      <c r="PCO124" s="845"/>
      <c r="PCP124" s="853"/>
      <c r="PCQ124" s="853"/>
      <c r="PCR124" s="964"/>
      <c r="PCS124" s="845"/>
      <c r="PCT124" s="853"/>
      <c r="PCU124" s="853"/>
      <c r="PCV124" s="964"/>
      <c r="PCW124" s="845"/>
      <c r="PCX124" s="853"/>
      <c r="PCY124" s="853"/>
      <c r="PCZ124" s="964"/>
      <c r="PDA124" s="845"/>
      <c r="PDB124" s="853"/>
      <c r="PDC124" s="853"/>
      <c r="PDD124" s="964"/>
      <c r="PDE124" s="845"/>
      <c r="PDF124" s="853"/>
      <c r="PDG124" s="853"/>
      <c r="PDH124" s="964"/>
      <c r="PDI124" s="845"/>
      <c r="PDJ124" s="853"/>
      <c r="PDK124" s="853"/>
      <c r="PDL124" s="964"/>
      <c r="PDM124" s="845"/>
      <c r="PDN124" s="853"/>
      <c r="PDO124" s="853"/>
      <c r="PDP124" s="964"/>
      <c r="PDQ124" s="845"/>
      <c r="PDR124" s="853"/>
      <c r="PDS124" s="853"/>
      <c r="PDT124" s="964"/>
      <c r="PDU124" s="845"/>
      <c r="PDV124" s="853"/>
      <c r="PDW124" s="853"/>
      <c r="PDX124" s="964"/>
      <c r="PDY124" s="845"/>
      <c r="PDZ124" s="853"/>
      <c r="PEA124" s="853"/>
      <c r="PEB124" s="964"/>
      <c r="PEC124" s="845"/>
      <c r="PED124" s="853"/>
      <c r="PEE124" s="853"/>
      <c r="PEF124" s="964"/>
      <c r="PEG124" s="845"/>
      <c r="PEH124" s="853"/>
      <c r="PEI124" s="853"/>
      <c r="PEJ124" s="964"/>
      <c r="PEK124" s="845"/>
      <c r="PEL124" s="853"/>
      <c r="PEM124" s="853"/>
      <c r="PEN124" s="964"/>
      <c r="PEO124" s="845"/>
      <c r="PEP124" s="853"/>
      <c r="PEQ124" s="853"/>
      <c r="PER124" s="964"/>
      <c r="PES124" s="845"/>
      <c r="PET124" s="853"/>
      <c r="PEU124" s="853"/>
      <c r="PEV124" s="964"/>
      <c r="PEW124" s="845"/>
      <c r="PEX124" s="853"/>
      <c r="PEY124" s="853"/>
      <c r="PEZ124" s="964"/>
      <c r="PFA124" s="845"/>
      <c r="PFB124" s="853"/>
      <c r="PFC124" s="853"/>
      <c r="PFD124" s="964"/>
      <c r="PFE124" s="845"/>
      <c r="PFF124" s="853"/>
      <c r="PFG124" s="853"/>
      <c r="PFH124" s="964"/>
      <c r="PFI124" s="845"/>
      <c r="PFJ124" s="853"/>
      <c r="PFK124" s="853"/>
      <c r="PFL124" s="964"/>
      <c r="PFM124" s="845"/>
      <c r="PFN124" s="853"/>
      <c r="PFO124" s="853"/>
      <c r="PFP124" s="964"/>
      <c r="PFQ124" s="845"/>
      <c r="PFR124" s="853"/>
      <c r="PFS124" s="853"/>
      <c r="PFT124" s="964"/>
      <c r="PFU124" s="845"/>
      <c r="PFV124" s="853"/>
      <c r="PFW124" s="853"/>
      <c r="PFX124" s="964"/>
      <c r="PFY124" s="845"/>
      <c r="PFZ124" s="853"/>
      <c r="PGA124" s="853"/>
      <c r="PGB124" s="964"/>
      <c r="PGC124" s="845"/>
      <c r="PGD124" s="853"/>
      <c r="PGE124" s="853"/>
      <c r="PGF124" s="964"/>
      <c r="PGG124" s="845"/>
      <c r="PGH124" s="853"/>
      <c r="PGI124" s="853"/>
      <c r="PGJ124" s="964"/>
      <c r="PGK124" s="845"/>
      <c r="PGL124" s="853"/>
      <c r="PGM124" s="853"/>
      <c r="PGN124" s="964"/>
      <c r="PGO124" s="845"/>
      <c r="PGP124" s="853"/>
      <c r="PGQ124" s="853"/>
      <c r="PGR124" s="964"/>
      <c r="PGS124" s="845"/>
      <c r="PGT124" s="853"/>
      <c r="PGU124" s="853"/>
      <c r="PGV124" s="964"/>
      <c r="PGW124" s="845"/>
      <c r="PGX124" s="853"/>
      <c r="PGY124" s="853"/>
      <c r="PGZ124" s="964"/>
      <c r="PHA124" s="845"/>
      <c r="PHB124" s="853"/>
      <c r="PHC124" s="853"/>
      <c r="PHD124" s="964"/>
      <c r="PHE124" s="845"/>
      <c r="PHF124" s="853"/>
      <c r="PHG124" s="853"/>
      <c r="PHH124" s="964"/>
      <c r="PHI124" s="845"/>
      <c r="PHJ124" s="853"/>
      <c r="PHK124" s="853"/>
      <c r="PHL124" s="964"/>
      <c r="PHM124" s="845"/>
      <c r="PHN124" s="853"/>
      <c r="PHO124" s="853"/>
      <c r="PHP124" s="964"/>
      <c r="PHQ124" s="845"/>
      <c r="PHR124" s="853"/>
      <c r="PHS124" s="853"/>
      <c r="PHT124" s="964"/>
      <c r="PHU124" s="845"/>
      <c r="PHV124" s="853"/>
      <c r="PHW124" s="853"/>
      <c r="PHX124" s="964"/>
      <c r="PHY124" s="845"/>
      <c r="PHZ124" s="853"/>
      <c r="PIA124" s="853"/>
      <c r="PIB124" s="964"/>
      <c r="PIC124" s="845"/>
      <c r="PID124" s="853"/>
      <c r="PIE124" s="853"/>
      <c r="PIF124" s="964"/>
      <c r="PIG124" s="845"/>
      <c r="PIH124" s="853"/>
      <c r="PII124" s="853"/>
      <c r="PIJ124" s="964"/>
      <c r="PIK124" s="845"/>
      <c r="PIL124" s="853"/>
      <c r="PIM124" s="853"/>
      <c r="PIN124" s="964"/>
      <c r="PIO124" s="845"/>
      <c r="PIP124" s="853"/>
      <c r="PIQ124" s="853"/>
      <c r="PIR124" s="964"/>
      <c r="PIS124" s="845"/>
      <c r="PIT124" s="853"/>
      <c r="PIU124" s="853"/>
      <c r="PIV124" s="964"/>
      <c r="PIW124" s="845"/>
      <c r="PIX124" s="853"/>
      <c r="PIY124" s="853"/>
      <c r="PIZ124" s="964"/>
      <c r="PJA124" s="845"/>
      <c r="PJB124" s="853"/>
      <c r="PJC124" s="853"/>
      <c r="PJD124" s="964"/>
      <c r="PJE124" s="845"/>
      <c r="PJF124" s="853"/>
      <c r="PJG124" s="853"/>
      <c r="PJH124" s="964"/>
      <c r="PJI124" s="845"/>
      <c r="PJJ124" s="853"/>
      <c r="PJK124" s="853"/>
      <c r="PJL124" s="964"/>
      <c r="PJM124" s="845"/>
      <c r="PJN124" s="853"/>
      <c r="PJO124" s="853"/>
      <c r="PJP124" s="964"/>
      <c r="PJQ124" s="845"/>
      <c r="PJR124" s="853"/>
      <c r="PJS124" s="853"/>
      <c r="PJT124" s="964"/>
      <c r="PJU124" s="845"/>
      <c r="PJV124" s="853"/>
      <c r="PJW124" s="853"/>
      <c r="PJX124" s="964"/>
      <c r="PJY124" s="845"/>
      <c r="PJZ124" s="853"/>
      <c r="PKA124" s="853"/>
      <c r="PKB124" s="964"/>
      <c r="PKC124" s="845"/>
      <c r="PKD124" s="853"/>
      <c r="PKE124" s="853"/>
      <c r="PKF124" s="964"/>
      <c r="PKG124" s="845"/>
      <c r="PKH124" s="853"/>
      <c r="PKI124" s="853"/>
      <c r="PKJ124" s="964"/>
      <c r="PKK124" s="845"/>
      <c r="PKL124" s="853"/>
      <c r="PKM124" s="853"/>
      <c r="PKN124" s="964"/>
      <c r="PKO124" s="845"/>
      <c r="PKP124" s="853"/>
      <c r="PKQ124" s="853"/>
      <c r="PKR124" s="964"/>
      <c r="PKS124" s="845"/>
      <c r="PKT124" s="853"/>
      <c r="PKU124" s="853"/>
      <c r="PKV124" s="964"/>
      <c r="PKW124" s="845"/>
      <c r="PKX124" s="853"/>
      <c r="PKY124" s="853"/>
      <c r="PKZ124" s="964"/>
      <c r="PLA124" s="845"/>
      <c r="PLB124" s="853"/>
      <c r="PLC124" s="853"/>
      <c r="PLD124" s="964"/>
      <c r="PLE124" s="845"/>
      <c r="PLF124" s="853"/>
      <c r="PLG124" s="853"/>
      <c r="PLH124" s="964"/>
      <c r="PLI124" s="845"/>
      <c r="PLJ124" s="853"/>
      <c r="PLK124" s="853"/>
      <c r="PLL124" s="964"/>
      <c r="PLM124" s="845"/>
      <c r="PLN124" s="853"/>
      <c r="PLO124" s="853"/>
      <c r="PLP124" s="964"/>
      <c r="PLQ124" s="845"/>
      <c r="PLR124" s="853"/>
      <c r="PLS124" s="853"/>
      <c r="PLT124" s="964"/>
      <c r="PLU124" s="845"/>
      <c r="PLV124" s="853"/>
      <c r="PLW124" s="853"/>
      <c r="PLX124" s="964"/>
      <c r="PLY124" s="845"/>
      <c r="PLZ124" s="853"/>
      <c r="PMA124" s="853"/>
      <c r="PMB124" s="964"/>
      <c r="PMC124" s="845"/>
      <c r="PMD124" s="853"/>
      <c r="PME124" s="853"/>
      <c r="PMF124" s="964"/>
      <c r="PMG124" s="845"/>
      <c r="PMH124" s="853"/>
      <c r="PMI124" s="853"/>
      <c r="PMJ124" s="964"/>
      <c r="PMK124" s="845"/>
      <c r="PML124" s="853"/>
      <c r="PMM124" s="853"/>
      <c r="PMN124" s="964"/>
      <c r="PMO124" s="845"/>
      <c r="PMP124" s="853"/>
      <c r="PMQ124" s="853"/>
      <c r="PMR124" s="964"/>
      <c r="PMS124" s="845"/>
      <c r="PMT124" s="853"/>
      <c r="PMU124" s="853"/>
      <c r="PMV124" s="964"/>
      <c r="PMW124" s="845"/>
      <c r="PMX124" s="853"/>
      <c r="PMY124" s="853"/>
      <c r="PMZ124" s="964"/>
      <c r="PNA124" s="845"/>
      <c r="PNB124" s="853"/>
      <c r="PNC124" s="853"/>
      <c r="PND124" s="964"/>
      <c r="PNE124" s="845"/>
      <c r="PNF124" s="853"/>
      <c r="PNG124" s="853"/>
      <c r="PNH124" s="964"/>
      <c r="PNI124" s="845"/>
      <c r="PNJ124" s="853"/>
      <c r="PNK124" s="853"/>
      <c r="PNL124" s="964"/>
      <c r="PNM124" s="845"/>
      <c r="PNN124" s="853"/>
      <c r="PNO124" s="853"/>
      <c r="PNP124" s="964"/>
      <c r="PNQ124" s="845"/>
      <c r="PNR124" s="853"/>
      <c r="PNS124" s="853"/>
      <c r="PNT124" s="964"/>
      <c r="PNU124" s="845"/>
      <c r="PNV124" s="853"/>
      <c r="PNW124" s="853"/>
      <c r="PNX124" s="964"/>
      <c r="PNY124" s="845"/>
      <c r="PNZ124" s="853"/>
      <c r="POA124" s="853"/>
      <c r="POB124" s="964"/>
      <c r="POC124" s="845"/>
      <c r="POD124" s="853"/>
      <c r="POE124" s="853"/>
      <c r="POF124" s="964"/>
      <c r="POG124" s="845"/>
      <c r="POH124" s="853"/>
      <c r="POI124" s="853"/>
      <c r="POJ124" s="964"/>
      <c r="POK124" s="845"/>
      <c r="POL124" s="853"/>
      <c r="POM124" s="853"/>
      <c r="PON124" s="964"/>
      <c r="POO124" s="845"/>
      <c r="POP124" s="853"/>
      <c r="POQ124" s="853"/>
      <c r="POR124" s="964"/>
      <c r="POS124" s="845"/>
      <c r="POT124" s="853"/>
      <c r="POU124" s="853"/>
      <c r="POV124" s="964"/>
      <c r="POW124" s="845"/>
      <c r="POX124" s="853"/>
      <c r="POY124" s="853"/>
      <c r="POZ124" s="964"/>
      <c r="PPA124" s="845"/>
      <c r="PPB124" s="853"/>
      <c r="PPC124" s="853"/>
      <c r="PPD124" s="964"/>
      <c r="PPE124" s="845"/>
      <c r="PPF124" s="853"/>
      <c r="PPG124" s="853"/>
      <c r="PPH124" s="964"/>
      <c r="PPI124" s="845"/>
      <c r="PPJ124" s="853"/>
      <c r="PPK124" s="853"/>
      <c r="PPL124" s="964"/>
      <c r="PPM124" s="845"/>
      <c r="PPN124" s="853"/>
      <c r="PPO124" s="853"/>
      <c r="PPP124" s="964"/>
      <c r="PPQ124" s="845"/>
      <c r="PPR124" s="853"/>
      <c r="PPS124" s="853"/>
      <c r="PPT124" s="964"/>
      <c r="PPU124" s="845"/>
      <c r="PPV124" s="853"/>
      <c r="PPW124" s="853"/>
      <c r="PPX124" s="964"/>
      <c r="PPY124" s="845"/>
      <c r="PPZ124" s="853"/>
      <c r="PQA124" s="853"/>
      <c r="PQB124" s="964"/>
      <c r="PQC124" s="845"/>
      <c r="PQD124" s="853"/>
      <c r="PQE124" s="853"/>
      <c r="PQF124" s="964"/>
      <c r="PQG124" s="845"/>
      <c r="PQH124" s="853"/>
      <c r="PQI124" s="853"/>
      <c r="PQJ124" s="964"/>
      <c r="PQK124" s="845"/>
      <c r="PQL124" s="853"/>
      <c r="PQM124" s="853"/>
      <c r="PQN124" s="964"/>
      <c r="PQO124" s="845"/>
      <c r="PQP124" s="853"/>
      <c r="PQQ124" s="853"/>
      <c r="PQR124" s="964"/>
      <c r="PQS124" s="845"/>
      <c r="PQT124" s="853"/>
      <c r="PQU124" s="853"/>
      <c r="PQV124" s="964"/>
      <c r="PQW124" s="845"/>
      <c r="PQX124" s="853"/>
      <c r="PQY124" s="853"/>
      <c r="PQZ124" s="964"/>
      <c r="PRA124" s="845"/>
      <c r="PRB124" s="853"/>
      <c r="PRC124" s="853"/>
      <c r="PRD124" s="964"/>
      <c r="PRE124" s="845"/>
      <c r="PRF124" s="853"/>
      <c r="PRG124" s="853"/>
      <c r="PRH124" s="964"/>
      <c r="PRI124" s="845"/>
      <c r="PRJ124" s="853"/>
      <c r="PRK124" s="853"/>
      <c r="PRL124" s="964"/>
      <c r="PRM124" s="845"/>
      <c r="PRN124" s="853"/>
      <c r="PRO124" s="853"/>
      <c r="PRP124" s="964"/>
      <c r="PRQ124" s="845"/>
      <c r="PRR124" s="853"/>
      <c r="PRS124" s="853"/>
      <c r="PRT124" s="964"/>
      <c r="PRU124" s="845"/>
      <c r="PRV124" s="853"/>
      <c r="PRW124" s="853"/>
      <c r="PRX124" s="964"/>
      <c r="PRY124" s="845"/>
      <c r="PRZ124" s="853"/>
      <c r="PSA124" s="853"/>
      <c r="PSB124" s="964"/>
      <c r="PSC124" s="845"/>
      <c r="PSD124" s="853"/>
      <c r="PSE124" s="853"/>
      <c r="PSF124" s="964"/>
      <c r="PSG124" s="845"/>
      <c r="PSH124" s="853"/>
      <c r="PSI124" s="853"/>
      <c r="PSJ124" s="964"/>
      <c r="PSK124" s="845"/>
      <c r="PSL124" s="853"/>
      <c r="PSM124" s="853"/>
      <c r="PSN124" s="964"/>
      <c r="PSO124" s="845"/>
      <c r="PSP124" s="853"/>
      <c r="PSQ124" s="853"/>
      <c r="PSR124" s="964"/>
      <c r="PSS124" s="845"/>
      <c r="PST124" s="853"/>
      <c r="PSU124" s="853"/>
      <c r="PSV124" s="964"/>
      <c r="PSW124" s="845"/>
      <c r="PSX124" s="853"/>
      <c r="PSY124" s="853"/>
      <c r="PSZ124" s="964"/>
      <c r="PTA124" s="845"/>
      <c r="PTB124" s="853"/>
      <c r="PTC124" s="853"/>
      <c r="PTD124" s="964"/>
      <c r="PTE124" s="845"/>
      <c r="PTF124" s="853"/>
      <c r="PTG124" s="853"/>
      <c r="PTH124" s="964"/>
      <c r="PTI124" s="845"/>
      <c r="PTJ124" s="853"/>
      <c r="PTK124" s="853"/>
      <c r="PTL124" s="964"/>
      <c r="PTM124" s="845"/>
      <c r="PTN124" s="853"/>
      <c r="PTO124" s="853"/>
      <c r="PTP124" s="964"/>
      <c r="PTQ124" s="845"/>
      <c r="PTR124" s="853"/>
      <c r="PTS124" s="853"/>
      <c r="PTT124" s="964"/>
      <c r="PTU124" s="845"/>
      <c r="PTV124" s="853"/>
      <c r="PTW124" s="853"/>
      <c r="PTX124" s="964"/>
      <c r="PTY124" s="845"/>
      <c r="PTZ124" s="853"/>
      <c r="PUA124" s="853"/>
      <c r="PUB124" s="964"/>
      <c r="PUC124" s="845"/>
      <c r="PUD124" s="853"/>
      <c r="PUE124" s="853"/>
      <c r="PUF124" s="964"/>
      <c r="PUG124" s="845"/>
      <c r="PUH124" s="853"/>
      <c r="PUI124" s="853"/>
      <c r="PUJ124" s="964"/>
      <c r="PUK124" s="845"/>
      <c r="PUL124" s="853"/>
      <c r="PUM124" s="853"/>
      <c r="PUN124" s="964"/>
      <c r="PUO124" s="845"/>
      <c r="PUP124" s="853"/>
      <c r="PUQ124" s="853"/>
      <c r="PUR124" s="964"/>
      <c r="PUS124" s="845"/>
      <c r="PUT124" s="853"/>
      <c r="PUU124" s="853"/>
      <c r="PUV124" s="964"/>
      <c r="PUW124" s="845"/>
      <c r="PUX124" s="853"/>
      <c r="PUY124" s="853"/>
      <c r="PUZ124" s="964"/>
      <c r="PVA124" s="845"/>
      <c r="PVB124" s="853"/>
      <c r="PVC124" s="853"/>
      <c r="PVD124" s="964"/>
      <c r="PVE124" s="845"/>
      <c r="PVF124" s="853"/>
      <c r="PVG124" s="853"/>
      <c r="PVH124" s="964"/>
      <c r="PVI124" s="845"/>
      <c r="PVJ124" s="853"/>
      <c r="PVK124" s="853"/>
      <c r="PVL124" s="964"/>
      <c r="PVM124" s="845"/>
      <c r="PVN124" s="853"/>
      <c r="PVO124" s="853"/>
      <c r="PVP124" s="964"/>
      <c r="PVQ124" s="845"/>
      <c r="PVR124" s="853"/>
      <c r="PVS124" s="853"/>
      <c r="PVT124" s="964"/>
      <c r="PVU124" s="845"/>
      <c r="PVV124" s="853"/>
      <c r="PVW124" s="853"/>
      <c r="PVX124" s="964"/>
      <c r="PVY124" s="845"/>
      <c r="PVZ124" s="853"/>
      <c r="PWA124" s="853"/>
      <c r="PWB124" s="964"/>
      <c r="PWC124" s="845"/>
      <c r="PWD124" s="853"/>
      <c r="PWE124" s="853"/>
      <c r="PWF124" s="964"/>
      <c r="PWG124" s="845"/>
      <c r="PWH124" s="853"/>
      <c r="PWI124" s="853"/>
      <c r="PWJ124" s="964"/>
      <c r="PWK124" s="845"/>
      <c r="PWL124" s="853"/>
      <c r="PWM124" s="853"/>
      <c r="PWN124" s="964"/>
      <c r="PWO124" s="845"/>
      <c r="PWP124" s="853"/>
      <c r="PWQ124" s="853"/>
      <c r="PWR124" s="964"/>
      <c r="PWS124" s="845"/>
      <c r="PWT124" s="853"/>
      <c r="PWU124" s="853"/>
      <c r="PWV124" s="964"/>
      <c r="PWW124" s="845"/>
      <c r="PWX124" s="853"/>
      <c r="PWY124" s="853"/>
      <c r="PWZ124" s="964"/>
      <c r="PXA124" s="845"/>
      <c r="PXB124" s="853"/>
      <c r="PXC124" s="853"/>
      <c r="PXD124" s="964"/>
      <c r="PXE124" s="845"/>
      <c r="PXF124" s="853"/>
      <c r="PXG124" s="853"/>
      <c r="PXH124" s="964"/>
      <c r="PXI124" s="845"/>
      <c r="PXJ124" s="853"/>
      <c r="PXK124" s="853"/>
      <c r="PXL124" s="964"/>
      <c r="PXM124" s="845"/>
      <c r="PXN124" s="853"/>
      <c r="PXO124" s="853"/>
      <c r="PXP124" s="964"/>
      <c r="PXQ124" s="845"/>
      <c r="PXR124" s="853"/>
      <c r="PXS124" s="853"/>
      <c r="PXT124" s="964"/>
      <c r="PXU124" s="845"/>
      <c r="PXV124" s="853"/>
      <c r="PXW124" s="853"/>
      <c r="PXX124" s="964"/>
      <c r="PXY124" s="845"/>
      <c r="PXZ124" s="853"/>
      <c r="PYA124" s="853"/>
      <c r="PYB124" s="964"/>
      <c r="PYC124" s="845"/>
      <c r="PYD124" s="853"/>
      <c r="PYE124" s="853"/>
      <c r="PYF124" s="964"/>
      <c r="PYG124" s="845"/>
      <c r="PYH124" s="853"/>
      <c r="PYI124" s="853"/>
      <c r="PYJ124" s="964"/>
      <c r="PYK124" s="845"/>
      <c r="PYL124" s="853"/>
      <c r="PYM124" s="853"/>
      <c r="PYN124" s="964"/>
      <c r="PYO124" s="845"/>
      <c r="PYP124" s="853"/>
      <c r="PYQ124" s="853"/>
      <c r="PYR124" s="964"/>
      <c r="PYS124" s="845"/>
      <c r="PYT124" s="853"/>
      <c r="PYU124" s="853"/>
      <c r="PYV124" s="964"/>
      <c r="PYW124" s="845"/>
      <c r="PYX124" s="853"/>
      <c r="PYY124" s="853"/>
      <c r="PYZ124" s="964"/>
      <c r="PZA124" s="845"/>
      <c r="PZB124" s="853"/>
      <c r="PZC124" s="853"/>
      <c r="PZD124" s="964"/>
      <c r="PZE124" s="845"/>
      <c r="PZF124" s="853"/>
      <c r="PZG124" s="853"/>
      <c r="PZH124" s="964"/>
      <c r="PZI124" s="845"/>
      <c r="PZJ124" s="853"/>
      <c r="PZK124" s="853"/>
      <c r="PZL124" s="964"/>
      <c r="PZM124" s="845"/>
      <c r="PZN124" s="853"/>
      <c r="PZO124" s="853"/>
      <c r="PZP124" s="964"/>
      <c r="PZQ124" s="845"/>
      <c r="PZR124" s="853"/>
      <c r="PZS124" s="853"/>
      <c r="PZT124" s="964"/>
      <c r="PZU124" s="845"/>
      <c r="PZV124" s="853"/>
      <c r="PZW124" s="853"/>
      <c r="PZX124" s="964"/>
      <c r="PZY124" s="845"/>
      <c r="PZZ124" s="853"/>
      <c r="QAA124" s="853"/>
      <c r="QAB124" s="964"/>
      <c r="QAC124" s="845"/>
      <c r="QAD124" s="853"/>
      <c r="QAE124" s="853"/>
      <c r="QAF124" s="964"/>
      <c r="QAG124" s="845"/>
      <c r="QAH124" s="853"/>
      <c r="QAI124" s="853"/>
      <c r="QAJ124" s="964"/>
      <c r="QAK124" s="845"/>
      <c r="QAL124" s="853"/>
      <c r="QAM124" s="853"/>
      <c r="QAN124" s="964"/>
      <c r="QAO124" s="845"/>
      <c r="QAP124" s="853"/>
      <c r="QAQ124" s="853"/>
      <c r="QAR124" s="964"/>
      <c r="QAS124" s="845"/>
      <c r="QAT124" s="853"/>
      <c r="QAU124" s="853"/>
      <c r="QAV124" s="964"/>
      <c r="QAW124" s="845"/>
      <c r="QAX124" s="853"/>
      <c r="QAY124" s="853"/>
      <c r="QAZ124" s="964"/>
      <c r="QBA124" s="845"/>
      <c r="QBB124" s="853"/>
      <c r="QBC124" s="853"/>
      <c r="QBD124" s="964"/>
      <c r="QBE124" s="845"/>
      <c r="QBF124" s="853"/>
      <c r="QBG124" s="853"/>
      <c r="QBH124" s="964"/>
      <c r="QBI124" s="845"/>
      <c r="QBJ124" s="853"/>
      <c r="QBK124" s="853"/>
      <c r="QBL124" s="964"/>
      <c r="QBM124" s="845"/>
      <c r="QBN124" s="853"/>
      <c r="QBO124" s="853"/>
      <c r="QBP124" s="964"/>
      <c r="QBQ124" s="845"/>
      <c r="QBR124" s="853"/>
      <c r="QBS124" s="853"/>
      <c r="QBT124" s="964"/>
      <c r="QBU124" s="845"/>
      <c r="QBV124" s="853"/>
      <c r="QBW124" s="853"/>
      <c r="QBX124" s="964"/>
      <c r="QBY124" s="845"/>
      <c r="QBZ124" s="853"/>
      <c r="QCA124" s="853"/>
      <c r="QCB124" s="964"/>
      <c r="QCC124" s="845"/>
      <c r="QCD124" s="853"/>
      <c r="QCE124" s="853"/>
      <c r="QCF124" s="964"/>
      <c r="QCG124" s="845"/>
      <c r="QCH124" s="853"/>
      <c r="QCI124" s="853"/>
      <c r="QCJ124" s="964"/>
      <c r="QCK124" s="845"/>
      <c r="QCL124" s="853"/>
      <c r="QCM124" s="853"/>
      <c r="QCN124" s="964"/>
      <c r="QCO124" s="845"/>
      <c r="QCP124" s="853"/>
      <c r="QCQ124" s="853"/>
      <c r="QCR124" s="964"/>
      <c r="QCS124" s="845"/>
      <c r="QCT124" s="853"/>
      <c r="QCU124" s="853"/>
      <c r="QCV124" s="964"/>
      <c r="QCW124" s="845"/>
      <c r="QCX124" s="853"/>
      <c r="QCY124" s="853"/>
      <c r="QCZ124" s="964"/>
      <c r="QDA124" s="845"/>
      <c r="QDB124" s="853"/>
      <c r="QDC124" s="853"/>
      <c r="QDD124" s="964"/>
      <c r="QDE124" s="845"/>
      <c r="QDF124" s="853"/>
      <c r="QDG124" s="853"/>
      <c r="QDH124" s="964"/>
      <c r="QDI124" s="845"/>
      <c r="QDJ124" s="853"/>
      <c r="QDK124" s="853"/>
      <c r="QDL124" s="964"/>
      <c r="QDM124" s="845"/>
      <c r="QDN124" s="853"/>
      <c r="QDO124" s="853"/>
      <c r="QDP124" s="964"/>
      <c r="QDQ124" s="845"/>
      <c r="QDR124" s="853"/>
      <c r="QDS124" s="853"/>
      <c r="QDT124" s="964"/>
      <c r="QDU124" s="845"/>
      <c r="QDV124" s="853"/>
      <c r="QDW124" s="853"/>
      <c r="QDX124" s="964"/>
      <c r="QDY124" s="845"/>
      <c r="QDZ124" s="853"/>
      <c r="QEA124" s="853"/>
      <c r="QEB124" s="964"/>
      <c r="QEC124" s="845"/>
      <c r="QED124" s="853"/>
      <c r="QEE124" s="853"/>
      <c r="QEF124" s="964"/>
      <c r="QEG124" s="845"/>
      <c r="QEH124" s="853"/>
      <c r="QEI124" s="853"/>
      <c r="QEJ124" s="964"/>
      <c r="QEK124" s="845"/>
      <c r="QEL124" s="853"/>
      <c r="QEM124" s="853"/>
      <c r="QEN124" s="964"/>
      <c r="QEO124" s="845"/>
      <c r="QEP124" s="853"/>
      <c r="QEQ124" s="853"/>
      <c r="QER124" s="964"/>
      <c r="QES124" s="845"/>
      <c r="QET124" s="853"/>
      <c r="QEU124" s="853"/>
      <c r="QEV124" s="964"/>
      <c r="QEW124" s="845"/>
      <c r="QEX124" s="853"/>
      <c r="QEY124" s="853"/>
      <c r="QEZ124" s="964"/>
      <c r="QFA124" s="845"/>
      <c r="QFB124" s="853"/>
      <c r="QFC124" s="853"/>
      <c r="QFD124" s="964"/>
      <c r="QFE124" s="845"/>
      <c r="QFF124" s="853"/>
      <c r="QFG124" s="853"/>
      <c r="QFH124" s="964"/>
      <c r="QFI124" s="845"/>
      <c r="QFJ124" s="853"/>
      <c r="QFK124" s="853"/>
      <c r="QFL124" s="964"/>
      <c r="QFM124" s="845"/>
      <c r="QFN124" s="853"/>
      <c r="QFO124" s="853"/>
      <c r="QFP124" s="964"/>
      <c r="QFQ124" s="845"/>
      <c r="QFR124" s="853"/>
      <c r="QFS124" s="853"/>
      <c r="QFT124" s="964"/>
      <c r="QFU124" s="845"/>
      <c r="QFV124" s="853"/>
      <c r="QFW124" s="853"/>
      <c r="QFX124" s="964"/>
      <c r="QFY124" s="845"/>
      <c r="QFZ124" s="853"/>
      <c r="QGA124" s="853"/>
      <c r="QGB124" s="964"/>
      <c r="QGC124" s="845"/>
      <c r="QGD124" s="853"/>
      <c r="QGE124" s="853"/>
      <c r="QGF124" s="964"/>
      <c r="QGG124" s="845"/>
      <c r="QGH124" s="853"/>
      <c r="QGI124" s="853"/>
      <c r="QGJ124" s="964"/>
      <c r="QGK124" s="845"/>
      <c r="QGL124" s="853"/>
      <c r="QGM124" s="853"/>
      <c r="QGN124" s="964"/>
      <c r="QGO124" s="845"/>
      <c r="QGP124" s="853"/>
      <c r="QGQ124" s="853"/>
      <c r="QGR124" s="964"/>
      <c r="QGS124" s="845"/>
      <c r="QGT124" s="853"/>
      <c r="QGU124" s="853"/>
      <c r="QGV124" s="964"/>
      <c r="QGW124" s="845"/>
      <c r="QGX124" s="853"/>
      <c r="QGY124" s="853"/>
      <c r="QGZ124" s="964"/>
      <c r="QHA124" s="845"/>
      <c r="QHB124" s="853"/>
      <c r="QHC124" s="853"/>
      <c r="QHD124" s="964"/>
      <c r="QHE124" s="845"/>
      <c r="QHF124" s="853"/>
      <c r="QHG124" s="853"/>
      <c r="QHH124" s="964"/>
      <c r="QHI124" s="845"/>
      <c r="QHJ124" s="853"/>
      <c r="QHK124" s="853"/>
      <c r="QHL124" s="964"/>
      <c r="QHM124" s="845"/>
      <c r="QHN124" s="853"/>
      <c r="QHO124" s="853"/>
      <c r="QHP124" s="964"/>
      <c r="QHQ124" s="845"/>
      <c r="QHR124" s="853"/>
      <c r="QHS124" s="853"/>
      <c r="QHT124" s="964"/>
      <c r="QHU124" s="845"/>
      <c r="QHV124" s="853"/>
      <c r="QHW124" s="853"/>
      <c r="QHX124" s="964"/>
      <c r="QHY124" s="845"/>
      <c r="QHZ124" s="853"/>
      <c r="QIA124" s="853"/>
      <c r="QIB124" s="964"/>
      <c r="QIC124" s="845"/>
      <c r="QID124" s="853"/>
      <c r="QIE124" s="853"/>
      <c r="QIF124" s="964"/>
      <c r="QIG124" s="845"/>
      <c r="QIH124" s="853"/>
      <c r="QII124" s="853"/>
      <c r="QIJ124" s="964"/>
      <c r="QIK124" s="845"/>
      <c r="QIL124" s="853"/>
      <c r="QIM124" s="853"/>
      <c r="QIN124" s="964"/>
      <c r="QIO124" s="845"/>
      <c r="QIP124" s="853"/>
      <c r="QIQ124" s="853"/>
      <c r="QIR124" s="964"/>
      <c r="QIS124" s="845"/>
      <c r="QIT124" s="853"/>
      <c r="QIU124" s="853"/>
      <c r="QIV124" s="964"/>
      <c r="QIW124" s="845"/>
      <c r="QIX124" s="853"/>
      <c r="QIY124" s="853"/>
      <c r="QIZ124" s="964"/>
      <c r="QJA124" s="845"/>
      <c r="QJB124" s="853"/>
      <c r="QJC124" s="853"/>
      <c r="QJD124" s="964"/>
      <c r="QJE124" s="845"/>
      <c r="QJF124" s="853"/>
      <c r="QJG124" s="853"/>
      <c r="QJH124" s="964"/>
      <c r="QJI124" s="845"/>
      <c r="QJJ124" s="853"/>
      <c r="QJK124" s="853"/>
      <c r="QJL124" s="964"/>
      <c r="QJM124" s="845"/>
      <c r="QJN124" s="853"/>
      <c r="QJO124" s="853"/>
      <c r="QJP124" s="964"/>
      <c r="QJQ124" s="845"/>
      <c r="QJR124" s="853"/>
      <c r="QJS124" s="853"/>
      <c r="QJT124" s="964"/>
      <c r="QJU124" s="845"/>
      <c r="QJV124" s="853"/>
      <c r="QJW124" s="853"/>
      <c r="QJX124" s="964"/>
      <c r="QJY124" s="845"/>
      <c r="QJZ124" s="853"/>
      <c r="QKA124" s="853"/>
      <c r="QKB124" s="964"/>
      <c r="QKC124" s="845"/>
      <c r="QKD124" s="853"/>
      <c r="QKE124" s="853"/>
      <c r="QKF124" s="964"/>
      <c r="QKG124" s="845"/>
      <c r="QKH124" s="853"/>
      <c r="QKI124" s="853"/>
      <c r="QKJ124" s="964"/>
      <c r="QKK124" s="845"/>
      <c r="QKL124" s="853"/>
      <c r="QKM124" s="853"/>
      <c r="QKN124" s="964"/>
      <c r="QKO124" s="845"/>
      <c r="QKP124" s="853"/>
      <c r="QKQ124" s="853"/>
      <c r="QKR124" s="964"/>
      <c r="QKS124" s="845"/>
      <c r="QKT124" s="853"/>
      <c r="QKU124" s="853"/>
      <c r="QKV124" s="964"/>
      <c r="QKW124" s="845"/>
      <c r="QKX124" s="853"/>
      <c r="QKY124" s="853"/>
      <c r="QKZ124" s="964"/>
      <c r="QLA124" s="845"/>
      <c r="QLB124" s="853"/>
      <c r="QLC124" s="853"/>
      <c r="QLD124" s="964"/>
      <c r="QLE124" s="845"/>
      <c r="QLF124" s="853"/>
      <c r="QLG124" s="853"/>
      <c r="QLH124" s="964"/>
      <c r="QLI124" s="845"/>
      <c r="QLJ124" s="853"/>
      <c r="QLK124" s="853"/>
      <c r="QLL124" s="964"/>
      <c r="QLM124" s="845"/>
      <c r="QLN124" s="853"/>
      <c r="QLO124" s="853"/>
      <c r="QLP124" s="964"/>
      <c r="QLQ124" s="845"/>
      <c r="QLR124" s="853"/>
      <c r="QLS124" s="853"/>
      <c r="QLT124" s="964"/>
      <c r="QLU124" s="845"/>
      <c r="QLV124" s="853"/>
      <c r="QLW124" s="853"/>
      <c r="QLX124" s="964"/>
      <c r="QLY124" s="845"/>
      <c r="QLZ124" s="853"/>
      <c r="QMA124" s="853"/>
      <c r="QMB124" s="964"/>
      <c r="QMC124" s="845"/>
      <c r="QMD124" s="853"/>
      <c r="QME124" s="853"/>
      <c r="QMF124" s="964"/>
      <c r="QMG124" s="845"/>
      <c r="QMH124" s="853"/>
      <c r="QMI124" s="853"/>
      <c r="QMJ124" s="964"/>
      <c r="QMK124" s="845"/>
      <c r="QML124" s="853"/>
      <c r="QMM124" s="853"/>
      <c r="QMN124" s="964"/>
      <c r="QMO124" s="845"/>
      <c r="QMP124" s="853"/>
      <c r="QMQ124" s="853"/>
      <c r="QMR124" s="964"/>
      <c r="QMS124" s="845"/>
      <c r="QMT124" s="853"/>
      <c r="QMU124" s="853"/>
      <c r="QMV124" s="964"/>
      <c r="QMW124" s="845"/>
      <c r="QMX124" s="853"/>
      <c r="QMY124" s="853"/>
      <c r="QMZ124" s="964"/>
      <c r="QNA124" s="845"/>
      <c r="QNB124" s="853"/>
      <c r="QNC124" s="853"/>
      <c r="QND124" s="964"/>
      <c r="QNE124" s="845"/>
      <c r="QNF124" s="853"/>
      <c r="QNG124" s="853"/>
      <c r="QNH124" s="964"/>
      <c r="QNI124" s="845"/>
      <c r="QNJ124" s="853"/>
      <c r="QNK124" s="853"/>
      <c r="QNL124" s="964"/>
      <c r="QNM124" s="845"/>
      <c r="QNN124" s="853"/>
      <c r="QNO124" s="853"/>
      <c r="QNP124" s="964"/>
      <c r="QNQ124" s="845"/>
      <c r="QNR124" s="853"/>
      <c r="QNS124" s="853"/>
      <c r="QNT124" s="964"/>
      <c r="QNU124" s="845"/>
      <c r="QNV124" s="853"/>
      <c r="QNW124" s="853"/>
      <c r="QNX124" s="964"/>
      <c r="QNY124" s="845"/>
      <c r="QNZ124" s="853"/>
      <c r="QOA124" s="853"/>
      <c r="QOB124" s="964"/>
      <c r="QOC124" s="845"/>
      <c r="QOD124" s="853"/>
      <c r="QOE124" s="853"/>
      <c r="QOF124" s="964"/>
      <c r="QOG124" s="845"/>
      <c r="QOH124" s="853"/>
      <c r="QOI124" s="853"/>
      <c r="QOJ124" s="964"/>
      <c r="QOK124" s="845"/>
      <c r="QOL124" s="853"/>
      <c r="QOM124" s="853"/>
      <c r="QON124" s="964"/>
      <c r="QOO124" s="845"/>
      <c r="QOP124" s="853"/>
      <c r="QOQ124" s="853"/>
      <c r="QOR124" s="964"/>
      <c r="QOS124" s="845"/>
      <c r="QOT124" s="853"/>
      <c r="QOU124" s="853"/>
      <c r="QOV124" s="964"/>
      <c r="QOW124" s="845"/>
      <c r="QOX124" s="853"/>
      <c r="QOY124" s="853"/>
      <c r="QOZ124" s="964"/>
      <c r="QPA124" s="845"/>
      <c r="QPB124" s="853"/>
      <c r="QPC124" s="853"/>
      <c r="QPD124" s="964"/>
      <c r="QPE124" s="845"/>
      <c r="QPF124" s="853"/>
      <c r="QPG124" s="853"/>
      <c r="QPH124" s="964"/>
      <c r="QPI124" s="845"/>
      <c r="QPJ124" s="853"/>
      <c r="QPK124" s="853"/>
      <c r="QPL124" s="964"/>
      <c r="QPM124" s="845"/>
      <c r="QPN124" s="853"/>
      <c r="QPO124" s="853"/>
      <c r="QPP124" s="964"/>
      <c r="QPQ124" s="845"/>
      <c r="QPR124" s="853"/>
      <c r="QPS124" s="853"/>
      <c r="QPT124" s="964"/>
      <c r="QPU124" s="845"/>
      <c r="QPV124" s="853"/>
      <c r="QPW124" s="853"/>
      <c r="QPX124" s="964"/>
      <c r="QPY124" s="845"/>
      <c r="QPZ124" s="853"/>
      <c r="QQA124" s="853"/>
      <c r="QQB124" s="964"/>
      <c r="QQC124" s="845"/>
      <c r="QQD124" s="853"/>
      <c r="QQE124" s="853"/>
      <c r="QQF124" s="964"/>
      <c r="QQG124" s="845"/>
      <c r="QQH124" s="853"/>
      <c r="QQI124" s="853"/>
      <c r="QQJ124" s="964"/>
      <c r="QQK124" s="845"/>
      <c r="QQL124" s="853"/>
      <c r="QQM124" s="853"/>
      <c r="QQN124" s="964"/>
      <c r="QQO124" s="845"/>
      <c r="QQP124" s="853"/>
      <c r="QQQ124" s="853"/>
      <c r="QQR124" s="964"/>
      <c r="QQS124" s="845"/>
      <c r="QQT124" s="853"/>
      <c r="QQU124" s="853"/>
      <c r="QQV124" s="964"/>
      <c r="QQW124" s="845"/>
      <c r="QQX124" s="853"/>
      <c r="QQY124" s="853"/>
      <c r="QQZ124" s="964"/>
      <c r="QRA124" s="845"/>
      <c r="QRB124" s="853"/>
      <c r="QRC124" s="853"/>
      <c r="QRD124" s="964"/>
      <c r="QRE124" s="845"/>
      <c r="QRF124" s="853"/>
      <c r="QRG124" s="853"/>
      <c r="QRH124" s="964"/>
      <c r="QRI124" s="845"/>
      <c r="QRJ124" s="853"/>
      <c r="QRK124" s="853"/>
      <c r="QRL124" s="964"/>
      <c r="QRM124" s="845"/>
      <c r="QRN124" s="853"/>
      <c r="QRO124" s="853"/>
      <c r="QRP124" s="964"/>
      <c r="QRQ124" s="845"/>
      <c r="QRR124" s="853"/>
      <c r="QRS124" s="853"/>
      <c r="QRT124" s="964"/>
      <c r="QRU124" s="845"/>
      <c r="QRV124" s="853"/>
      <c r="QRW124" s="853"/>
      <c r="QRX124" s="964"/>
      <c r="QRY124" s="845"/>
      <c r="QRZ124" s="853"/>
      <c r="QSA124" s="853"/>
      <c r="QSB124" s="964"/>
      <c r="QSC124" s="845"/>
      <c r="QSD124" s="853"/>
      <c r="QSE124" s="853"/>
      <c r="QSF124" s="964"/>
      <c r="QSG124" s="845"/>
      <c r="QSH124" s="853"/>
      <c r="QSI124" s="853"/>
      <c r="QSJ124" s="964"/>
      <c r="QSK124" s="845"/>
      <c r="QSL124" s="853"/>
      <c r="QSM124" s="853"/>
      <c r="QSN124" s="964"/>
      <c r="QSO124" s="845"/>
      <c r="QSP124" s="853"/>
      <c r="QSQ124" s="853"/>
      <c r="QSR124" s="964"/>
      <c r="QSS124" s="845"/>
      <c r="QST124" s="853"/>
      <c r="QSU124" s="853"/>
      <c r="QSV124" s="964"/>
      <c r="QSW124" s="845"/>
      <c r="QSX124" s="853"/>
      <c r="QSY124" s="853"/>
      <c r="QSZ124" s="964"/>
      <c r="QTA124" s="845"/>
      <c r="QTB124" s="853"/>
      <c r="QTC124" s="853"/>
      <c r="QTD124" s="964"/>
      <c r="QTE124" s="845"/>
      <c r="QTF124" s="853"/>
      <c r="QTG124" s="853"/>
      <c r="QTH124" s="964"/>
      <c r="QTI124" s="845"/>
      <c r="QTJ124" s="853"/>
      <c r="QTK124" s="853"/>
      <c r="QTL124" s="964"/>
      <c r="QTM124" s="845"/>
      <c r="QTN124" s="853"/>
      <c r="QTO124" s="853"/>
      <c r="QTP124" s="964"/>
      <c r="QTQ124" s="845"/>
      <c r="QTR124" s="853"/>
      <c r="QTS124" s="853"/>
      <c r="QTT124" s="964"/>
      <c r="QTU124" s="845"/>
      <c r="QTV124" s="853"/>
      <c r="QTW124" s="853"/>
      <c r="QTX124" s="964"/>
      <c r="QTY124" s="845"/>
      <c r="QTZ124" s="853"/>
      <c r="QUA124" s="853"/>
      <c r="QUB124" s="964"/>
      <c r="QUC124" s="845"/>
      <c r="QUD124" s="853"/>
      <c r="QUE124" s="853"/>
      <c r="QUF124" s="964"/>
      <c r="QUG124" s="845"/>
      <c r="QUH124" s="853"/>
      <c r="QUI124" s="853"/>
      <c r="QUJ124" s="964"/>
      <c r="QUK124" s="845"/>
      <c r="QUL124" s="853"/>
      <c r="QUM124" s="853"/>
      <c r="QUN124" s="964"/>
      <c r="QUO124" s="845"/>
      <c r="QUP124" s="853"/>
      <c r="QUQ124" s="853"/>
      <c r="QUR124" s="964"/>
      <c r="QUS124" s="845"/>
      <c r="QUT124" s="853"/>
      <c r="QUU124" s="853"/>
      <c r="QUV124" s="964"/>
      <c r="QUW124" s="845"/>
      <c r="QUX124" s="853"/>
      <c r="QUY124" s="853"/>
      <c r="QUZ124" s="964"/>
      <c r="QVA124" s="845"/>
      <c r="QVB124" s="853"/>
      <c r="QVC124" s="853"/>
      <c r="QVD124" s="964"/>
      <c r="QVE124" s="845"/>
      <c r="QVF124" s="853"/>
      <c r="QVG124" s="853"/>
      <c r="QVH124" s="964"/>
      <c r="QVI124" s="845"/>
      <c r="QVJ124" s="853"/>
      <c r="QVK124" s="853"/>
      <c r="QVL124" s="964"/>
      <c r="QVM124" s="845"/>
      <c r="QVN124" s="853"/>
      <c r="QVO124" s="853"/>
      <c r="QVP124" s="964"/>
      <c r="QVQ124" s="845"/>
      <c r="QVR124" s="853"/>
      <c r="QVS124" s="853"/>
      <c r="QVT124" s="964"/>
      <c r="QVU124" s="845"/>
      <c r="QVV124" s="853"/>
      <c r="QVW124" s="853"/>
      <c r="QVX124" s="964"/>
      <c r="QVY124" s="845"/>
      <c r="QVZ124" s="853"/>
      <c r="QWA124" s="853"/>
      <c r="QWB124" s="964"/>
      <c r="QWC124" s="845"/>
      <c r="QWD124" s="853"/>
      <c r="QWE124" s="853"/>
      <c r="QWF124" s="964"/>
      <c r="QWG124" s="845"/>
      <c r="QWH124" s="853"/>
      <c r="QWI124" s="853"/>
      <c r="QWJ124" s="964"/>
      <c r="QWK124" s="845"/>
      <c r="QWL124" s="853"/>
      <c r="QWM124" s="853"/>
      <c r="QWN124" s="964"/>
      <c r="QWO124" s="845"/>
      <c r="QWP124" s="853"/>
      <c r="QWQ124" s="853"/>
      <c r="QWR124" s="964"/>
      <c r="QWS124" s="845"/>
      <c r="QWT124" s="853"/>
      <c r="QWU124" s="853"/>
      <c r="QWV124" s="964"/>
      <c r="QWW124" s="845"/>
      <c r="QWX124" s="853"/>
      <c r="QWY124" s="853"/>
      <c r="QWZ124" s="964"/>
      <c r="QXA124" s="845"/>
      <c r="QXB124" s="853"/>
      <c r="QXC124" s="853"/>
      <c r="QXD124" s="964"/>
      <c r="QXE124" s="845"/>
      <c r="QXF124" s="853"/>
      <c r="QXG124" s="853"/>
      <c r="QXH124" s="964"/>
      <c r="QXI124" s="845"/>
      <c r="QXJ124" s="853"/>
      <c r="QXK124" s="853"/>
      <c r="QXL124" s="964"/>
      <c r="QXM124" s="845"/>
      <c r="QXN124" s="853"/>
      <c r="QXO124" s="853"/>
      <c r="QXP124" s="964"/>
      <c r="QXQ124" s="845"/>
      <c r="QXR124" s="853"/>
      <c r="QXS124" s="853"/>
      <c r="QXT124" s="964"/>
      <c r="QXU124" s="845"/>
      <c r="QXV124" s="853"/>
      <c r="QXW124" s="853"/>
      <c r="QXX124" s="964"/>
      <c r="QXY124" s="845"/>
      <c r="QXZ124" s="853"/>
      <c r="QYA124" s="853"/>
      <c r="QYB124" s="964"/>
      <c r="QYC124" s="845"/>
      <c r="QYD124" s="853"/>
      <c r="QYE124" s="853"/>
      <c r="QYF124" s="964"/>
      <c r="QYG124" s="845"/>
      <c r="QYH124" s="853"/>
      <c r="QYI124" s="853"/>
      <c r="QYJ124" s="964"/>
      <c r="QYK124" s="845"/>
      <c r="QYL124" s="853"/>
      <c r="QYM124" s="853"/>
      <c r="QYN124" s="964"/>
      <c r="QYO124" s="845"/>
      <c r="QYP124" s="853"/>
      <c r="QYQ124" s="853"/>
      <c r="QYR124" s="964"/>
      <c r="QYS124" s="845"/>
      <c r="QYT124" s="853"/>
      <c r="QYU124" s="853"/>
      <c r="QYV124" s="964"/>
      <c r="QYW124" s="845"/>
      <c r="QYX124" s="853"/>
      <c r="QYY124" s="853"/>
      <c r="QYZ124" s="964"/>
      <c r="QZA124" s="845"/>
      <c r="QZB124" s="853"/>
      <c r="QZC124" s="853"/>
      <c r="QZD124" s="964"/>
      <c r="QZE124" s="845"/>
      <c r="QZF124" s="853"/>
      <c r="QZG124" s="853"/>
      <c r="QZH124" s="964"/>
      <c r="QZI124" s="845"/>
      <c r="QZJ124" s="853"/>
      <c r="QZK124" s="853"/>
      <c r="QZL124" s="964"/>
      <c r="QZM124" s="845"/>
      <c r="QZN124" s="853"/>
      <c r="QZO124" s="853"/>
      <c r="QZP124" s="964"/>
      <c r="QZQ124" s="845"/>
      <c r="QZR124" s="853"/>
      <c r="QZS124" s="853"/>
      <c r="QZT124" s="964"/>
      <c r="QZU124" s="845"/>
      <c r="QZV124" s="853"/>
      <c r="QZW124" s="853"/>
      <c r="QZX124" s="964"/>
      <c r="QZY124" s="845"/>
      <c r="QZZ124" s="853"/>
      <c r="RAA124" s="853"/>
      <c r="RAB124" s="964"/>
      <c r="RAC124" s="845"/>
      <c r="RAD124" s="853"/>
      <c r="RAE124" s="853"/>
      <c r="RAF124" s="964"/>
      <c r="RAG124" s="845"/>
      <c r="RAH124" s="853"/>
      <c r="RAI124" s="853"/>
      <c r="RAJ124" s="964"/>
      <c r="RAK124" s="845"/>
      <c r="RAL124" s="853"/>
      <c r="RAM124" s="853"/>
      <c r="RAN124" s="964"/>
      <c r="RAO124" s="845"/>
      <c r="RAP124" s="853"/>
      <c r="RAQ124" s="853"/>
      <c r="RAR124" s="964"/>
      <c r="RAS124" s="845"/>
      <c r="RAT124" s="853"/>
      <c r="RAU124" s="853"/>
      <c r="RAV124" s="964"/>
      <c r="RAW124" s="845"/>
      <c r="RAX124" s="853"/>
      <c r="RAY124" s="853"/>
      <c r="RAZ124" s="964"/>
      <c r="RBA124" s="845"/>
      <c r="RBB124" s="853"/>
      <c r="RBC124" s="853"/>
      <c r="RBD124" s="964"/>
      <c r="RBE124" s="845"/>
      <c r="RBF124" s="853"/>
      <c r="RBG124" s="853"/>
      <c r="RBH124" s="964"/>
      <c r="RBI124" s="845"/>
      <c r="RBJ124" s="853"/>
      <c r="RBK124" s="853"/>
      <c r="RBL124" s="964"/>
      <c r="RBM124" s="845"/>
      <c r="RBN124" s="853"/>
      <c r="RBO124" s="853"/>
      <c r="RBP124" s="964"/>
      <c r="RBQ124" s="845"/>
      <c r="RBR124" s="853"/>
      <c r="RBS124" s="853"/>
      <c r="RBT124" s="964"/>
      <c r="RBU124" s="845"/>
      <c r="RBV124" s="853"/>
      <c r="RBW124" s="853"/>
      <c r="RBX124" s="964"/>
      <c r="RBY124" s="845"/>
      <c r="RBZ124" s="853"/>
      <c r="RCA124" s="853"/>
      <c r="RCB124" s="964"/>
      <c r="RCC124" s="845"/>
      <c r="RCD124" s="853"/>
      <c r="RCE124" s="853"/>
      <c r="RCF124" s="964"/>
      <c r="RCG124" s="845"/>
      <c r="RCH124" s="853"/>
      <c r="RCI124" s="853"/>
      <c r="RCJ124" s="964"/>
      <c r="RCK124" s="845"/>
      <c r="RCL124" s="853"/>
      <c r="RCM124" s="853"/>
      <c r="RCN124" s="964"/>
      <c r="RCO124" s="845"/>
      <c r="RCP124" s="853"/>
      <c r="RCQ124" s="853"/>
      <c r="RCR124" s="964"/>
      <c r="RCS124" s="845"/>
      <c r="RCT124" s="853"/>
      <c r="RCU124" s="853"/>
      <c r="RCV124" s="964"/>
      <c r="RCW124" s="845"/>
      <c r="RCX124" s="853"/>
      <c r="RCY124" s="853"/>
      <c r="RCZ124" s="964"/>
      <c r="RDA124" s="845"/>
      <c r="RDB124" s="853"/>
      <c r="RDC124" s="853"/>
      <c r="RDD124" s="964"/>
      <c r="RDE124" s="845"/>
      <c r="RDF124" s="853"/>
      <c r="RDG124" s="853"/>
      <c r="RDH124" s="964"/>
      <c r="RDI124" s="845"/>
      <c r="RDJ124" s="853"/>
      <c r="RDK124" s="853"/>
      <c r="RDL124" s="964"/>
      <c r="RDM124" s="845"/>
      <c r="RDN124" s="853"/>
      <c r="RDO124" s="853"/>
      <c r="RDP124" s="964"/>
      <c r="RDQ124" s="845"/>
      <c r="RDR124" s="853"/>
      <c r="RDS124" s="853"/>
      <c r="RDT124" s="964"/>
      <c r="RDU124" s="845"/>
      <c r="RDV124" s="853"/>
      <c r="RDW124" s="853"/>
      <c r="RDX124" s="964"/>
      <c r="RDY124" s="845"/>
      <c r="RDZ124" s="853"/>
      <c r="REA124" s="853"/>
      <c r="REB124" s="964"/>
      <c r="REC124" s="845"/>
      <c r="RED124" s="853"/>
      <c r="REE124" s="853"/>
      <c r="REF124" s="964"/>
      <c r="REG124" s="845"/>
      <c r="REH124" s="853"/>
      <c r="REI124" s="853"/>
      <c r="REJ124" s="964"/>
      <c r="REK124" s="845"/>
      <c r="REL124" s="853"/>
      <c r="REM124" s="853"/>
      <c r="REN124" s="964"/>
      <c r="REO124" s="845"/>
      <c r="REP124" s="853"/>
      <c r="REQ124" s="853"/>
      <c r="RER124" s="964"/>
      <c r="RES124" s="845"/>
      <c r="RET124" s="853"/>
      <c r="REU124" s="853"/>
      <c r="REV124" s="964"/>
      <c r="REW124" s="845"/>
      <c r="REX124" s="853"/>
      <c r="REY124" s="853"/>
      <c r="REZ124" s="964"/>
      <c r="RFA124" s="845"/>
      <c r="RFB124" s="853"/>
      <c r="RFC124" s="853"/>
      <c r="RFD124" s="964"/>
      <c r="RFE124" s="845"/>
      <c r="RFF124" s="853"/>
      <c r="RFG124" s="853"/>
      <c r="RFH124" s="964"/>
      <c r="RFI124" s="845"/>
      <c r="RFJ124" s="853"/>
      <c r="RFK124" s="853"/>
      <c r="RFL124" s="964"/>
      <c r="RFM124" s="845"/>
      <c r="RFN124" s="853"/>
      <c r="RFO124" s="853"/>
      <c r="RFP124" s="964"/>
      <c r="RFQ124" s="845"/>
      <c r="RFR124" s="853"/>
      <c r="RFS124" s="853"/>
      <c r="RFT124" s="964"/>
      <c r="RFU124" s="845"/>
      <c r="RFV124" s="853"/>
      <c r="RFW124" s="853"/>
      <c r="RFX124" s="964"/>
      <c r="RFY124" s="845"/>
      <c r="RFZ124" s="853"/>
      <c r="RGA124" s="853"/>
      <c r="RGB124" s="964"/>
      <c r="RGC124" s="845"/>
      <c r="RGD124" s="853"/>
      <c r="RGE124" s="853"/>
      <c r="RGF124" s="964"/>
      <c r="RGG124" s="845"/>
      <c r="RGH124" s="853"/>
      <c r="RGI124" s="853"/>
      <c r="RGJ124" s="964"/>
      <c r="RGK124" s="845"/>
      <c r="RGL124" s="853"/>
      <c r="RGM124" s="853"/>
      <c r="RGN124" s="964"/>
      <c r="RGO124" s="845"/>
      <c r="RGP124" s="853"/>
      <c r="RGQ124" s="853"/>
      <c r="RGR124" s="964"/>
      <c r="RGS124" s="845"/>
      <c r="RGT124" s="853"/>
      <c r="RGU124" s="853"/>
      <c r="RGV124" s="964"/>
      <c r="RGW124" s="845"/>
      <c r="RGX124" s="853"/>
      <c r="RGY124" s="853"/>
      <c r="RGZ124" s="964"/>
      <c r="RHA124" s="845"/>
      <c r="RHB124" s="853"/>
      <c r="RHC124" s="853"/>
      <c r="RHD124" s="964"/>
      <c r="RHE124" s="845"/>
      <c r="RHF124" s="853"/>
      <c r="RHG124" s="853"/>
      <c r="RHH124" s="964"/>
      <c r="RHI124" s="845"/>
      <c r="RHJ124" s="853"/>
      <c r="RHK124" s="853"/>
      <c r="RHL124" s="964"/>
      <c r="RHM124" s="845"/>
      <c r="RHN124" s="853"/>
      <c r="RHO124" s="853"/>
      <c r="RHP124" s="964"/>
      <c r="RHQ124" s="845"/>
      <c r="RHR124" s="853"/>
      <c r="RHS124" s="853"/>
      <c r="RHT124" s="964"/>
      <c r="RHU124" s="845"/>
      <c r="RHV124" s="853"/>
      <c r="RHW124" s="853"/>
      <c r="RHX124" s="964"/>
      <c r="RHY124" s="845"/>
      <c r="RHZ124" s="853"/>
      <c r="RIA124" s="853"/>
      <c r="RIB124" s="964"/>
      <c r="RIC124" s="845"/>
      <c r="RID124" s="853"/>
      <c r="RIE124" s="853"/>
      <c r="RIF124" s="964"/>
      <c r="RIG124" s="845"/>
      <c r="RIH124" s="853"/>
      <c r="RII124" s="853"/>
      <c r="RIJ124" s="964"/>
      <c r="RIK124" s="845"/>
      <c r="RIL124" s="853"/>
      <c r="RIM124" s="853"/>
      <c r="RIN124" s="964"/>
      <c r="RIO124" s="845"/>
      <c r="RIP124" s="853"/>
      <c r="RIQ124" s="853"/>
      <c r="RIR124" s="964"/>
      <c r="RIS124" s="845"/>
      <c r="RIT124" s="853"/>
      <c r="RIU124" s="853"/>
      <c r="RIV124" s="964"/>
      <c r="RIW124" s="845"/>
      <c r="RIX124" s="853"/>
      <c r="RIY124" s="853"/>
      <c r="RIZ124" s="964"/>
      <c r="RJA124" s="845"/>
      <c r="RJB124" s="853"/>
      <c r="RJC124" s="853"/>
      <c r="RJD124" s="964"/>
      <c r="RJE124" s="845"/>
      <c r="RJF124" s="853"/>
      <c r="RJG124" s="853"/>
      <c r="RJH124" s="964"/>
      <c r="RJI124" s="845"/>
      <c r="RJJ124" s="853"/>
      <c r="RJK124" s="853"/>
      <c r="RJL124" s="964"/>
      <c r="RJM124" s="845"/>
      <c r="RJN124" s="853"/>
      <c r="RJO124" s="853"/>
      <c r="RJP124" s="964"/>
      <c r="RJQ124" s="845"/>
      <c r="RJR124" s="853"/>
      <c r="RJS124" s="853"/>
      <c r="RJT124" s="964"/>
      <c r="RJU124" s="845"/>
      <c r="RJV124" s="853"/>
      <c r="RJW124" s="853"/>
      <c r="RJX124" s="964"/>
      <c r="RJY124" s="845"/>
      <c r="RJZ124" s="853"/>
      <c r="RKA124" s="853"/>
      <c r="RKB124" s="964"/>
      <c r="RKC124" s="845"/>
      <c r="RKD124" s="853"/>
      <c r="RKE124" s="853"/>
      <c r="RKF124" s="964"/>
      <c r="RKG124" s="845"/>
      <c r="RKH124" s="853"/>
      <c r="RKI124" s="853"/>
      <c r="RKJ124" s="964"/>
      <c r="RKK124" s="845"/>
      <c r="RKL124" s="853"/>
      <c r="RKM124" s="853"/>
      <c r="RKN124" s="964"/>
      <c r="RKO124" s="845"/>
      <c r="RKP124" s="853"/>
      <c r="RKQ124" s="853"/>
      <c r="RKR124" s="964"/>
      <c r="RKS124" s="845"/>
      <c r="RKT124" s="853"/>
      <c r="RKU124" s="853"/>
      <c r="RKV124" s="964"/>
      <c r="RKW124" s="845"/>
      <c r="RKX124" s="853"/>
      <c r="RKY124" s="853"/>
      <c r="RKZ124" s="964"/>
      <c r="RLA124" s="845"/>
      <c r="RLB124" s="853"/>
      <c r="RLC124" s="853"/>
      <c r="RLD124" s="964"/>
      <c r="RLE124" s="845"/>
      <c r="RLF124" s="853"/>
      <c r="RLG124" s="853"/>
      <c r="RLH124" s="964"/>
      <c r="RLI124" s="845"/>
      <c r="RLJ124" s="853"/>
      <c r="RLK124" s="853"/>
      <c r="RLL124" s="964"/>
      <c r="RLM124" s="845"/>
      <c r="RLN124" s="853"/>
      <c r="RLO124" s="853"/>
      <c r="RLP124" s="964"/>
      <c r="RLQ124" s="845"/>
      <c r="RLR124" s="853"/>
      <c r="RLS124" s="853"/>
      <c r="RLT124" s="964"/>
      <c r="RLU124" s="845"/>
      <c r="RLV124" s="853"/>
      <c r="RLW124" s="853"/>
      <c r="RLX124" s="964"/>
      <c r="RLY124" s="845"/>
      <c r="RLZ124" s="853"/>
      <c r="RMA124" s="853"/>
      <c r="RMB124" s="964"/>
      <c r="RMC124" s="845"/>
      <c r="RMD124" s="853"/>
      <c r="RME124" s="853"/>
      <c r="RMF124" s="964"/>
      <c r="RMG124" s="845"/>
      <c r="RMH124" s="853"/>
      <c r="RMI124" s="853"/>
      <c r="RMJ124" s="964"/>
      <c r="RMK124" s="845"/>
      <c r="RML124" s="853"/>
      <c r="RMM124" s="853"/>
      <c r="RMN124" s="964"/>
      <c r="RMO124" s="845"/>
      <c r="RMP124" s="853"/>
      <c r="RMQ124" s="853"/>
      <c r="RMR124" s="964"/>
      <c r="RMS124" s="845"/>
      <c r="RMT124" s="853"/>
      <c r="RMU124" s="853"/>
      <c r="RMV124" s="964"/>
      <c r="RMW124" s="845"/>
      <c r="RMX124" s="853"/>
      <c r="RMY124" s="853"/>
      <c r="RMZ124" s="964"/>
      <c r="RNA124" s="845"/>
      <c r="RNB124" s="853"/>
      <c r="RNC124" s="853"/>
      <c r="RND124" s="964"/>
      <c r="RNE124" s="845"/>
      <c r="RNF124" s="853"/>
      <c r="RNG124" s="853"/>
      <c r="RNH124" s="964"/>
      <c r="RNI124" s="845"/>
      <c r="RNJ124" s="853"/>
      <c r="RNK124" s="853"/>
      <c r="RNL124" s="964"/>
      <c r="RNM124" s="845"/>
      <c r="RNN124" s="853"/>
      <c r="RNO124" s="853"/>
      <c r="RNP124" s="964"/>
      <c r="RNQ124" s="845"/>
      <c r="RNR124" s="853"/>
      <c r="RNS124" s="853"/>
      <c r="RNT124" s="964"/>
      <c r="RNU124" s="845"/>
      <c r="RNV124" s="853"/>
      <c r="RNW124" s="853"/>
      <c r="RNX124" s="964"/>
      <c r="RNY124" s="845"/>
      <c r="RNZ124" s="853"/>
      <c r="ROA124" s="853"/>
      <c r="ROB124" s="964"/>
      <c r="ROC124" s="845"/>
      <c r="ROD124" s="853"/>
      <c r="ROE124" s="853"/>
      <c r="ROF124" s="964"/>
      <c r="ROG124" s="845"/>
      <c r="ROH124" s="853"/>
      <c r="ROI124" s="853"/>
      <c r="ROJ124" s="964"/>
      <c r="ROK124" s="845"/>
      <c r="ROL124" s="853"/>
      <c r="ROM124" s="853"/>
      <c r="RON124" s="964"/>
      <c r="ROO124" s="845"/>
      <c r="ROP124" s="853"/>
      <c r="ROQ124" s="853"/>
      <c r="ROR124" s="964"/>
      <c r="ROS124" s="845"/>
      <c r="ROT124" s="853"/>
      <c r="ROU124" s="853"/>
      <c r="ROV124" s="964"/>
      <c r="ROW124" s="845"/>
      <c r="ROX124" s="853"/>
      <c r="ROY124" s="853"/>
      <c r="ROZ124" s="964"/>
      <c r="RPA124" s="845"/>
      <c r="RPB124" s="853"/>
      <c r="RPC124" s="853"/>
      <c r="RPD124" s="964"/>
      <c r="RPE124" s="845"/>
      <c r="RPF124" s="853"/>
      <c r="RPG124" s="853"/>
      <c r="RPH124" s="964"/>
      <c r="RPI124" s="845"/>
      <c r="RPJ124" s="853"/>
      <c r="RPK124" s="853"/>
      <c r="RPL124" s="964"/>
      <c r="RPM124" s="845"/>
      <c r="RPN124" s="853"/>
      <c r="RPO124" s="853"/>
      <c r="RPP124" s="964"/>
      <c r="RPQ124" s="845"/>
      <c r="RPR124" s="853"/>
      <c r="RPS124" s="853"/>
      <c r="RPT124" s="964"/>
      <c r="RPU124" s="845"/>
      <c r="RPV124" s="853"/>
      <c r="RPW124" s="853"/>
      <c r="RPX124" s="964"/>
      <c r="RPY124" s="845"/>
      <c r="RPZ124" s="853"/>
      <c r="RQA124" s="853"/>
      <c r="RQB124" s="964"/>
      <c r="RQC124" s="845"/>
      <c r="RQD124" s="853"/>
      <c r="RQE124" s="853"/>
      <c r="RQF124" s="964"/>
      <c r="RQG124" s="845"/>
      <c r="RQH124" s="853"/>
      <c r="RQI124" s="853"/>
      <c r="RQJ124" s="964"/>
      <c r="RQK124" s="845"/>
      <c r="RQL124" s="853"/>
      <c r="RQM124" s="853"/>
      <c r="RQN124" s="964"/>
      <c r="RQO124" s="845"/>
      <c r="RQP124" s="853"/>
      <c r="RQQ124" s="853"/>
      <c r="RQR124" s="964"/>
      <c r="RQS124" s="845"/>
      <c r="RQT124" s="853"/>
      <c r="RQU124" s="853"/>
      <c r="RQV124" s="964"/>
      <c r="RQW124" s="845"/>
      <c r="RQX124" s="853"/>
      <c r="RQY124" s="853"/>
      <c r="RQZ124" s="964"/>
      <c r="RRA124" s="845"/>
      <c r="RRB124" s="853"/>
      <c r="RRC124" s="853"/>
      <c r="RRD124" s="964"/>
      <c r="RRE124" s="845"/>
      <c r="RRF124" s="853"/>
      <c r="RRG124" s="853"/>
      <c r="RRH124" s="964"/>
      <c r="RRI124" s="845"/>
      <c r="RRJ124" s="853"/>
      <c r="RRK124" s="853"/>
      <c r="RRL124" s="964"/>
      <c r="RRM124" s="845"/>
      <c r="RRN124" s="853"/>
      <c r="RRO124" s="853"/>
      <c r="RRP124" s="964"/>
      <c r="RRQ124" s="845"/>
      <c r="RRR124" s="853"/>
      <c r="RRS124" s="853"/>
      <c r="RRT124" s="964"/>
      <c r="RRU124" s="845"/>
      <c r="RRV124" s="853"/>
      <c r="RRW124" s="853"/>
      <c r="RRX124" s="964"/>
      <c r="RRY124" s="845"/>
      <c r="RRZ124" s="853"/>
      <c r="RSA124" s="853"/>
      <c r="RSB124" s="964"/>
      <c r="RSC124" s="845"/>
      <c r="RSD124" s="853"/>
      <c r="RSE124" s="853"/>
      <c r="RSF124" s="964"/>
      <c r="RSG124" s="845"/>
      <c r="RSH124" s="853"/>
      <c r="RSI124" s="853"/>
      <c r="RSJ124" s="964"/>
      <c r="RSK124" s="845"/>
      <c r="RSL124" s="853"/>
      <c r="RSM124" s="853"/>
      <c r="RSN124" s="964"/>
      <c r="RSO124" s="845"/>
      <c r="RSP124" s="853"/>
      <c r="RSQ124" s="853"/>
      <c r="RSR124" s="964"/>
      <c r="RSS124" s="845"/>
      <c r="RST124" s="853"/>
      <c r="RSU124" s="853"/>
      <c r="RSV124" s="964"/>
      <c r="RSW124" s="845"/>
      <c r="RSX124" s="853"/>
      <c r="RSY124" s="853"/>
      <c r="RSZ124" s="964"/>
      <c r="RTA124" s="845"/>
      <c r="RTB124" s="853"/>
      <c r="RTC124" s="853"/>
      <c r="RTD124" s="964"/>
      <c r="RTE124" s="845"/>
      <c r="RTF124" s="853"/>
      <c r="RTG124" s="853"/>
      <c r="RTH124" s="964"/>
      <c r="RTI124" s="845"/>
      <c r="RTJ124" s="853"/>
      <c r="RTK124" s="853"/>
      <c r="RTL124" s="964"/>
      <c r="RTM124" s="845"/>
      <c r="RTN124" s="853"/>
      <c r="RTO124" s="853"/>
      <c r="RTP124" s="964"/>
      <c r="RTQ124" s="845"/>
      <c r="RTR124" s="853"/>
      <c r="RTS124" s="853"/>
      <c r="RTT124" s="964"/>
      <c r="RTU124" s="845"/>
      <c r="RTV124" s="853"/>
      <c r="RTW124" s="853"/>
      <c r="RTX124" s="964"/>
      <c r="RTY124" s="845"/>
      <c r="RTZ124" s="853"/>
      <c r="RUA124" s="853"/>
      <c r="RUB124" s="964"/>
      <c r="RUC124" s="845"/>
      <c r="RUD124" s="853"/>
      <c r="RUE124" s="853"/>
      <c r="RUF124" s="964"/>
      <c r="RUG124" s="845"/>
      <c r="RUH124" s="853"/>
      <c r="RUI124" s="853"/>
      <c r="RUJ124" s="964"/>
      <c r="RUK124" s="845"/>
      <c r="RUL124" s="853"/>
      <c r="RUM124" s="853"/>
      <c r="RUN124" s="964"/>
      <c r="RUO124" s="845"/>
      <c r="RUP124" s="853"/>
      <c r="RUQ124" s="853"/>
      <c r="RUR124" s="964"/>
      <c r="RUS124" s="845"/>
      <c r="RUT124" s="853"/>
      <c r="RUU124" s="853"/>
      <c r="RUV124" s="964"/>
      <c r="RUW124" s="845"/>
      <c r="RUX124" s="853"/>
      <c r="RUY124" s="853"/>
      <c r="RUZ124" s="964"/>
      <c r="RVA124" s="845"/>
      <c r="RVB124" s="853"/>
      <c r="RVC124" s="853"/>
      <c r="RVD124" s="964"/>
      <c r="RVE124" s="845"/>
      <c r="RVF124" s="853"/>
      <c r="RVG124" s="853"/>
      <c r="RVH124" s="964"/>
      <c r="RVI124" s="845"/>
      <c r="RVJ124" s="853"/>
      <c r="RVK124" s="853"/>
      <c r="RVL124" s="964"/>
      <c r="RVM124" s="845"/>
      <c r="RVN124" s="853"/>
      <c r="RVO124" s="853"/>
      <c r="RVP124" s="964"/>
      <c r="RVQ124" s="845"/>
      <c r="RVR124" s="853"/>
      <c r="RVS124" s="853"/>
      <c r="RVT124" s="964"/>
      <c r="RVU124" s="845"/>
      <c r="RVV124" s="853"/>
      <c r="RVW124" s="853"/>
      <c r="RVX124" s="964"/>
      <c r="RVY124" s="845"/>
      <c r="RVZ124" s="853"/>
      <c r="RWA124" s="853"/>
      <c r="RWB124" s="964"/>
      <c r="RWC124" s="845"/>
      <c r="RWD124" s="853"/>
      <c r="RWE124" s="853"/>
      <c r="RWF124" s="964"/>
      <c r="RWG124" s="845"/>
      <c r="RWH124" s="853"/>
      <c r="RWI124" s="853"/>
      <c r="RWJ124" s="964"/>
      <c r="RWK124" s="845"/>
      <c r="RWL124" s="853"/>
      <c r="RWM124" s="853"/>
      <c r="RWN124" s="964"/>
      <c r="RWO124" s="845"/>
      <c r="RWP124" s="853"/>
      <c r="RWQ124" s="853"/>
      <c r="RWR124" s="964"/>
      <c r="RWS124" s="845"/>
      <c r="RWT124" s="853"/>
      <c r="RWU124" s="853"/>
      <c r="RWV124" s="964"/>
      <c r="RWW124" s="845"/>
      <c r="RWX124" s="853"/>
      <c r="RWY124" s="853"/>
      <c r="RWZ124" s="964"/>
      <c r="RXA124" s="845"/>
      <c r="RXB124" s="853"/>
      <c r="RXC124" s="853"/>
      <c r="RXD124" s="964"/>
      <c r="RXE124" s="845"/>
      <c r="RXF124" s="853"/>
      <c r="RXG124" s="853"/>
      <c r="RXH124" s="964"/>
      <c r="RXI124" s="845"/>
      <c r="RXJ124" s="853"/>
      <c r="RXK124" s="853"/>
      <c r="RXL124" s="964"/>
      <c r="RXM124" s="845"/>
      <c r="RXN124" s="853"/>
      <c r="RXO124" s="853"/>
      <c r="RXP124" s="964"/>
      <c r="RXQ124" s="845"/>
      <c r="RXR124" s="853"/>
      <c r="RXS124" s="853"/>
      <c r="RXT124" s="964"/>
      <c r="RXU124" s="845"/>
      <c r="RXV124" s="853"/>
      <c r="RXW124" s="853"/>
      <c r="RXX124" s="964"/>
      <c r="RXY124" s="845"/>
      <c r="RXZ124" s="853"/>
      <c r="RYA124" s="853"/>
      <c r="RYB124" s="964"/>
      <c r="RYC124" s="845"/>
      <c r="RYD124" s="853"/>
      <c r="RYE124" s="853"/>
      <c r="RYF124" s="964"/>
      <c r="RYG124" s="845"/>
      <c r="RYH124" s="853"/>
      <c r="RYI124" s="853"/>
      <c r="RYJ124" s="964"/>
      <c r="RYK124" s="845"/>
      <c r="RYL124" s="853"/>
      <c r="RYM124" s="853"/>
      <c r="RYN124" s="964"/>
      <c r="RYO124" s="845"/>
      <c r="RYP124" s="853"/>
      <c r="RYQ124" s="853"/>
      <c r="RYR124" s="964"/>
      <c r="RYS124" s="845"/>
      <c r="RYT124" s="853"/>
      <c r="RYU124" s="853"/>
      <c r="RYV124" s="964"/>
      <c r="RYW124" s="845"/>
      <c r="RYX124" s="853"/>
      <c r="RYY124" s="853"/>
      <c r="RYZ124" s="964"/>
      <c r="RZA124" s="845"/>
      <c r="RZB124" s="853"/>
      <c r="RZC124" s="853"/>
      <c r="RZD124" s="964"/>
      <c r="RZE124" s="845"/>
      <c r="RZF124" s="853"/>
      <c r="RZG124" s="853"/>
      <c r="RZH124" s="964"/>
      <c r="RZI124" s="845"/>
      <c r="RZJ124" s="853"/>
      <c r="RZK124" s="853"/>
      <c r="RZL124" s="964"/>
      <c r="RZM124" s="845"/>
      <c r="RZN124" s="853"/>
      <c r="RZO124" s="853"/>
      <c r="RZP124" s="964"/>
      <c r="RZQ124" s="845"/>
      <c r="RZR124" s="853"/>
      <c r="RZS124" s="853"/>
      <c r="RZT124" s="964"/>
      <c r="RZU124" s="845"/>
      <c r="RZV124" s="853"/>
      <c r="RZW124" s="853"/>
      <c r="RZX124" s="964"/>
      <c r="RZY124" s="845"/>
      <c r="RZZ124" s="853"/>
      <c r="SAA124" s="853"/>
      <c r="SAB124" s="964"/>
      <c r="SAC124" s="845"/>
      <c r="SAD124" s="853"/>
      <c r="SAE124" s="853"/>
      <c r="SAF124" s="964"/>
      <c r="SAG124" s="845"/>
      <c r="SAH124" s="853"/>
      <c r="SAI124" s="853"/>
      <c r="SAJ124" s="964"/>
      <c r="SAK124" s="845"/>
      <c r="SAL124" s="853"/>
      <c r="SAM124" s="853"/>
      <c r="SAN124" s="964"/>
      <c r="SAO124" s="845"/>
      <c r="SAP124" s="853"/>
      <c r="SAQ124" s="853"/>
      <c r="SAR124" s="964"/>
      <c r="SAS124" s="845"/>
      <c r="SAT124" s="853"/>
      <c r="SAU124" s="853"/>
      <c r="SAV124" s="964"/>
      <c r="SAW124" s="845"/>
      <c r="SAX124" s="853"/>
      <c r="SAY124" s="853"/>
      <c r="SAZ124" s="964"/>
      <c r="SBA124" s="845"/>
      <c r="SBB124" s="853"/>
      <c r="SBC124" s="853"/>
      <c r="SBD124" s="964"/>
      <c r="SBE124" s="845"/>
      <c r="SBF124" s="853"/>
      <c r="SBG124" s="853"/>
      <c r="SBH124" s="964"/>
      <c r="SBI124" s="845"/>
      <c r="SBJ124" s="853"/>
      <c r="SBK124" s="853"/>
      <c r="SBL124" s="964"/>
      <c r="SBM124" s="845"/>
      <c r="SBN124" s="853"/>
      <c r="SBO124" s="853"/>
      <c r="SBP124" s="964"/>
      <c r="SBQ124" s="845"/>
      <c r="SBR124" s="853"/>
      <c r="SBS124" s="853"/>
      <c r="SBT124" s="964"/>
      <c r="SBU124" s="845"/>
      <c r="SBV124" s="853"/>
      <c r="SBW124" s="853"/>
      <c r="SBX124" s="964"/>
      <c r="SBY124" s="845"/>
      <c r="SBZ124" s="853"/>
      <c r="SCA124" s="853"/>
      <c r="SCB124" s="964"/>
      <c r="SCC124" s="845"/>
      <c r="SCD124" s="853"/>
      <c r="SCE124" s="853"/>
      <c r="SCF124" s="964"/>
      <c r="SCG124" s="845"/>
      <c r="SCH124" s="853"/>
      <c r="SCI124" s="853"/>
      <c r="SCJ124" s="964"/>
      <c r="SCK124" s="845"/>
      <c r="SCL124" s="853"/>
      <c r="SCM124" s="853"/>
      <c r="SCN124" s="964"/>
      <c r="SCO124" s="845"/>
      <c r="SCP124" s="853"/>
      <c r="SCQ124" s="853"/>
      <c r="SCR124" s="964"/>
      <c r="SCS124" s="845"/>
      <c r="SCT124" s="853"/>
      <c r="SCU124" s="853"/>
      <c r="SCV124" s="964"/>
      <c r="SCW124" s="845"/>
      <c r="SCX124" s="853"/>
      <c r="SCY124" s="853"/>
      <c r="SCZ124" s="964"/>
      <c r="SDA124" s="845"/>
      <c r="SDB124" s="853"/>
      <c r="SDC124" s="853"/>
      <c r="SDD124" s="964"/>
      <c r="SDE124" s="845"/>
      <c r="SDF124" s="853"/>
      <c r="SDG124" s="853"/>
      <c r="SDH124" s="964"/>
      <c r="SDI124" s="845"/>
      <c r="SDJ124" s="853"/>
      <c r="SDK124" s="853"/>
      <c r="SDL124" s="964"/>
      <c r="SDM124" s="845"/>
      <c r="SDN124" s="853"/>
      <c r="SDO124" s="853"/>
      <c r="SDP124" s="964"/>
      <c r="SDQ124" s="845"/>
      <c r="SDR124" s="853"/>
      <c r="SDS124" s="853"/>
      <c r="SDT124" s="964"/>
      <c r="SDU124" s="845"/>
      <c r="SDV124" s="853"/>
      <c r="SDW124" s="853"/>
      <c r="SDX124" s="964"/>
      <c r="SDY124" s="845"/>
      <c r="SDZ124" s="853"/>
      <c r="SEA124" s="853"/>
      <c r="SEB124" s="964"/>
      <c r="SEC124" s="845"/>
      <c r="SED124" s="853"/>
      <c r="SEE124" s="853"/>
      <c r="SEF124" s="964"/>
      <c r="SEG124" s="845"/>
      <c r="SEH124" s="853"/>
      <c r="SEI124" s="853"/>
      <c r="SEJ124" s="964"/>
      <c r="SEK124" s="845"/>
      <c r="SEL124" s="853"/>
      <c r="SEM124" s="853"/>
      <c r="SEN124" s="964"/>
      <c r="SEO124" s="845"/>
      <c r="SEP124" s="853"/>
      <c r="SEQ124" s="853"/>
      <c r="SER124" s="964"/>
      <c r="SES124" s="845"/>
      <c r="SET124" s="853"/>
      <c r="SEU124" s="853"/>
      <c r="SEV124" s="964"/>
      <c r="SEW124" s="845"/>
      <c r="SEX124" s="853"/>
      <c r="SEY124" s="853"/>
      <c r="SEZ124" s="964"/>
      <c r="SFA124" s="845"/>
      <c r="SFB124" s="853"/>
      <c r="SFC124" s="853"/>
      <c r="SFD124" s="964"/>
      <c r="SFE124" s="845"/>
      <c r="SFF124" s="853"/>
      <c r="SFG124" s="853"/>
      <c r="SFH124" s="964"/>
      <c r="SFI124" s="845"/>
      <c r="SFJ124" s="853"/>
      <c r="SFK124" s="853"/>
      <c r="SFL124" s="964"/>
      <c r="SFM124" s="845"/>
      <c r="SFN124" s="853"/>
      <c r="SFO124" s="853"/>
      <c r="SFP124" s="964"/>
      <c r="SFQ124" s="845"/>
      <c r="SFR124" s="853"/>
      <c r="SFS124" s="853"/>
      <c r="SFT124" s="964"/>
      <c r="SFU124" s="845"/>
      <c r="SFV124" s="853"/>
      <c r="SFW124" s="853"/>
      <c r="SFX124" s="964"/>
      <c r="SFY124" s="845"/>
      <c r="SFZ124" s="853"/>
      <c r="SGA124" s="853"/>
      <c r="SGB124" s="964"/>
      <c r="SGC124" s="845"/>
      <c r="SGD124" s="853"/>
      <c r="SGE124" s="853"/>
      <c r="SGF124" s="964"/>
      <c r="SGG124" s="845"/>
      <c r="SGH124" s="853"/>
      <c r="SGI124" s="853"/>
      <c r="SGJ124" s="964"/>
      <c r="SGK124" s="845"/>
      <c r="SGL124" s="853"/>
      <c r="SGM124" s="853"/>
      <c r="SGN124" s="964"/>
      <c r="SGO124" s="845"/>
      <c r="SGP124" s="853"/>
      <c r="SGQ124" s="853"/>
      <c r="SGR124" s="964"/>
      <c r="SGS124" s="845"/>
      <c r="SGT124" s="853"/>
      <c r="SGU124" s="853"/>
      <c r="SGV124" s="964"/>
      <c r="SGW124" s="845"/>
      <c r="SGX124" s="853"/>
      <c r="SGY124" s="853"/>
      <c r="SGZ124" s="964"/>
      <c r="SHA124" s="845"/>
      <c r="SHB124" s="853"/>
      <c r="SHC124" s="853"/>
      <c r="SHD124" s="964"/>
      <c r="SHE124" s="845"/>
      <c r="SHF124" s="853"/>
      <c r="SHG124" s="853"/>
      <c r="SHH124" s="964"/>
      <c r="SHI124" s="845"/>
      <c r="SHJ124" s="853"/>
      <c r="SHK124" s="853"/>
      <c r="SHL124" s="964"/>
      <c r="SHM124" s="845"/>
      <c r="SHN124" s="853"/>
      <c r="SHO124" s="853"/>
      <c r="SHP124" s="964"/>
      <c r="SHQ124" s="845"/>
      <c r="SHR124" s="853"/>
      <c r="SHS124" s="853"/>
      <c r="SHT124" s="964"/>
      <c r="SHU124" s="845"/>
      <c r="SHV124" s="853"/>
      <c r="SHW124" s="853"/>
      <c r="SHX124" s="964"/>
      <c r="SHY124" s="845"/>
      <c r="SHZ124" s="853"/>
      <c r="SIA124" s="853"/>
      <c r="SIB124" s="964"/>
      <c r="SIC124" s="845"/>
      <c r="SID124" s="853"/>
      <c r="SIE124" s="853"/>
      <c r="SIF124" s="964"/>
      <c r="SIG124" s="845"/>
      <c r="SIH124" s="853"/>
      <c r="SII124" s="853"/>
      <c r="SIJ124" s="964"/>
      <c r="SIK124" s="845"/>
      <c r="SIL124" s="853"/>
      <c r="SIM124" s="853"/>
      <c r="SIN124" s="964"/>
      <c r="SIO124" s="845"/>
      <c r="SIP124" s="853"/>
      <c r="SIQ124" s="853"/>
      <c r="SIR124" s="964"/>
      <c r="SIS124" s="845"/>
      <c r="SIT124" s="853"/>
      <c r="SIU124" s="853"/>
      <c r="SIV124" s="964"/>
      <c r="SIW124" s="845"/>
      <c r="SIX124" s="853"/>
      <c r="SIY124" s="853"/>
      <c r="SIZ124" s="964"/>
      <c r="SJA124" s="845"/>
      <c r="SJB124" s="853"/>
      <c r="SJC124" s="853"/>
      <c r="SJD124" s="964"/>
      <c r="SJE124" s="845"/>
      <c r="SJF124" s="853"/>
      <c r="SJG124" s="853"/>
      <c r="SJH124" s="964"/>
      <c r="SJI124" s="845"/>
      <c r="SJJ124" s="853"/>
      <c r="SJK124" s="853"/>
      <c r="SJL124" s="964"/>
      <c r="SJM124" s="845"/>
      <c r="SJN124" s="853"/>
      <c r="SJO124" s="853"/>
      <c r="SJP124" s="964"/>
      <c r="SJQ124" s="845"/>
      <c r="SJR124" s="853"/>
      <c r="SJS124" s="853"/>
      <c r="SJT124" s="964"/>
      <c r="SJU124" s="845"/>
      <c r="SJV124" s="853"/>
      <c r="SJW124" s="853"/>
      <c r="SJX124" s="964"/>
      <c r="SJY124" s="845"/>
      <c r="SJZ124" s="853"/>
      <c r="SKA124" s="853"/>
      <c r="SKB124" s="964"/>
      <c r="SKC124" s="845"/>
      <c r="SKD124" s="853"/>
      <c r="SKE124" s="853"/>
      <c r="SKF124" s="964"/>
      <c r="SKG124" s="845"/>
      <c r="SKH124" s="853"/>
      <c r="SKI124" s="853"/>
      <c r="SKJ124" s="964"/>
      <c r="SKK124" s="845"/>
      <c r="SKL124" s="853"/>
      <c r="SKM124" s="853"/>
      <c r="SKN124" s="964"/>
      <c r="SKO124" s="845"/>
      <c r="SKP124" s="853"/>
      <c r="SKQ124" s="853"/>
      <c r="SKR124" s="964"/>
      <c r="SKS124" s="845"/>
      <c r="SKT124" s="853"/>
      <c r="SKU124" s="853"/>
      <c r="SKV124" s="964"/>
      <c r="SKW124" s="845"/>
      <c r="SKX124" s="853"/>
      <c r="SKY124" s="853"/>
      <c r="SKZ124" s="964"/>
      <c r="SLA124" s="845"/>
      <c r="SLB124" s="853"/>
      <c r="SLC124" s="853"/>
      <c r="SLD124" s="964"/>
      <c r="SLE124" s="845"/>
      <c r="SLF124" s="853"/>
      <c r="SLG124" s="853"/>
      <c r="SLH124" s="964"/>
      <c r="SLI124" s="845"/>
      <c r="SLJ124" s="853"/>
      <c r="SLK124" s="853"/>
      <c r="SLL124" s="964"/>
      <c r="SLM124" s="845"/>
      <c r="SLN124" s="853"/>
      <c r="SLO124" s="853"/>
      <c r="SLP124" s="964"/>
      <c r="SLQ124" s="845"/>
      <c r="SLR124" s="853"/>
      <c r="SLS124" s="853"/>
      <c r="SLT124" s="964"/>
      <c r="SLU124" s="845"/>
      <c r="SLV124" s="853"/>
      <c r="SLW124" s="853"/>
      <c r="SLX124" s="964"/>
      <c r="SLY124" s="845"/>
      <c r="SLZ124" s="853"/>
      <c r="SMA124" s="853"/>
      <c r="SMB124" s="964"/>
      <c r="SMC124" s="845"/>
      <c r="SMD124" s="853"/>
      <c r="SME124" s="853"/>
      <c r="SMF124" s="964"/>
      <c r="SMG124" s="845"/>
      <c r="SMH124" s="853"/>
      <c r="SMI124" s="853"/>
      <c r="SMJ124" s="964"/>
      <c r="SMK124" s="845"/>
      <c r="SML124" s="853"/>
      <c r="SMM124" s="853"/>
      <c r="SMN124" s="964"/>
      <c r="SMO124" s="845"/>
      <c r="SMP124" s="853"/>
      <c r="SMQ124" s="853"/>
      <c r="SMR124" s="964"/>
      <c r="SMS124" s="845"/>
      <c r="SMT124" s="853"/>
      <c r="SMU124" s="853"/>
      <c r="SMV124" s="964"/>
      <c r="SMW124" s="845"/>
      <c r="SMX124" s="853"/>
      <c r="SMY124" s="853"/>
      <c r="SMZ124" s="964"/>
      <c r="SNA124" s="845"/>
      <c r="SNB124" s="853"/>
      <c r="SNC124" s="853"/>
      <c r="SND124" s="964"/>
      <c r="SNE124" s="845"/>
      <c r="SNF124" s="853"/>
      <c r="SNG124" s="853"/>
      <c r="SNH124" s="964"/>
      <c r="SNI124" s="845"/>
      <c r="SNJ124" s="853"/>
      <c r="SNK124" s="853"/>
      <c r="SNL124" s="964"/>
      <c r="SNM124" s="845"/>
      <c r="SNN124" s="853"/>
      <c r="SNO124" s="853"/>
      <c r="SNP124" s="964"/>
      <c r="SNQ124" s="845"/>
      <c r="SNR124" s="853"/>
      <c r="SNS124" s="853"/>
      <c r="SNT124" s="964"/>
      <c r="SNU124" s="845"/>
      <c r="SNV124" s="853"/>
      <c r="SNW124" s="853"/>
      <c r="SNX124" s="964"/>
      <c r="SNY124" s="845"/>
      <c r="SNZ124" s="853"/>
      <c r="SOA124" s="853"/>
      <c r="SOB124" s="964"/>
      <c r="SOC124" s="845"/>
      <c r="SOD124" s="853"/>
      <c r="SOE124" s="853"/>
      <c r="SOF124" s="964"/>
      <c r="SOG124" s="845"/>
      <c r="SOH124" s="853"/>
      <c r="SOI124" s="853"/>
      <c r="SOJ124" s="964"/>
      <c r="SOK124" s="845"/>
      <c r="SOL124" s="853"/>
      <c r="SOM124" s="853"/>
      <c r="SON124" s="964"/>
      <c r="SOO124" s="845"/>
      <c r="SOP124" s="853"/>
      <c r="SOQ124" s="853"/>
      <c r="SOR124" s="964"/>
      <c r="SOS124" s="845"/>
      <c r="SOT124" s="853"/>
      <c r="SOU124" s="853"/>
      <c r="SOV124" s="964"/>
      <c r="SOW124" s="845"/>
      <c r="SOX124" s="853"/>
      <c r="SOY124" s="853"/>
      <c r="SOZ124" s="964"/>
      <c r="SPA124" s="845"/>
      <c r="SPB124" s="853"/>
      <c r="SPC124" s="853"/>
      <c r="SPD124" s="964"/>
      <c r="SPE124" s="845"/>
      <c r="SPF124" s="853"/>
      <c r="SPG124" s="853"/>
      <c r="SPH124" s="964"/>
      <c r="SPI124" s="845"/>
      <c r="SPJ124" s="853"/>
      <c r="SPK124" s="853"/>
      <c r="SPL124" s="964"/>
      <c r="SPM124" s="845"/>
      <c r="SPN124" s="853"/>
      <c r="SPO124" s="853"/>
      <c r="SPP124" s="964"/>
      <c r="SPQ124" s="845"/>
      <c r="SPR124" s="853"/>
      <c r="SPS124" s="853"/>
      <c r="SPT124" s="964"/>
      <c r="SPU124" s="845"/>
      <c r="SPV124" s="853"/>
      <c r="SPW124" s="853"/>
      <c r="SPX124" s="964"/>
      <c r="SPY124" s="845"/>
      <c r="SPZ124" s="853"/>
      <c r="SQA124" s="853"/>
      <c r="SQB124" s="964"/>
      <c r="SQC124" s="845"/>
      <c r="SQD124" s="853"/>
      <c r="SQE124" s="853"/>
      <c r="SQF124" s="964"/>
      <c r="SQG124" s="845"/>
      <c r="SQH124" s="853"/>
      <c r="SQI124" s="853"/>
      <c r="SQJ124" s="964"/>
      <c r="SQK124" s="845"/>
      <c r="SQL124" s="853"/>
      <c r="SQM124" s="853"/>
      <c r="SQN124" s="964"/>
      <c r="SQO124" s="845"/>
      <c r="SQP124" s="853"/>
      <c r="SQQ124" s="853"/>
      <c r="SQR124" s="964"/>
      <c r="SQS124" s="845"/>
      <c r="SQT124" s="853"/>
      <c r="SQU124" s="853"/>
      <c r="SQV124" s="964"/>
      <c r="SQW124" s="845"/>
      <c r="SQX124" s="853"/>
      <c r="SQY124" s="853"/>
      <c r="SQZ124" s="964"/>
      <c r="SRA124" s="845"/>
      <c r="SRB124" s="853"/>
      <c r="SRC124" s="853"/>
      <c r="SRD124" s="964"/>
      <c r="SRE124" s="845"/>
      <c r="SRF124" s="853"/>
      <c r="SRG124" s="853"/>
      <c r="SRH124" s="964"/>
      <c r="SRI124" s="845"/>
      <c r="SRJ124" s="853"/>
      <c r="SRK124" s="853"/>
      <c r="SRL124" s="964"/>
      <c r="SRM124" s="845"/>
      <c r="SRN124" s="853"/>
      <c r="SRO124" s="853"/>
      <c r="SRP124" s="964"/>
      <c r="SRQ124" s="845"/>
      <c r="SRR124" s="853"/>
      <c r="SRS124" s="853"/>
      <c r="SRT124" s="964"/>
      <c r="SRU124" s="845"/>
      <c r="SRV124" s="853"/>
      <c r="SRW124" s="853"/>
      <c r="SRX124" s="964"/>
      <c r="SRY124" s="845"/>
      <c r="SRZ124" s="853"/>
      <c r="SSA124" s="853"/>
      <c r="SSB124" s="964"/>
      <c r="SSC124" s="845"/>
      <c r="SSD124" s="853"/>
      <c r="SSE124" s="853"/>
      <c r="SSF124" s="964"/>
      <c r="SSG124" s="845"/>
      <c r="SSH124" s="853"/>
      <c r="SSI124" s="853"/>
      <c r="SSJ124" s="964"/>
      <c r="SSK124" s="845"/>
      <c r="SSL124" s="853"/>
      <c r="SSM124" s="853"/>
      <c r="SSN124" s="964"/>
      <c r="SSO124" s="845"/>
      <c r="SSP124" s="853"/>
      <c r="SSQ124" s="853"/>
      <c r="SSR124" s="964"/>
      <c r="SSS124" s="845"/>
      <c r="SST124" s="853"/>
      <c r="SSU124" s="853"/>
      <c r="SSV124" s="964"/>
      <c r="SSW124" s="845"/>
      <c r="SSX124" s="853"/>
      <c r="SSY124" s="853"/>
      <c r="SSZ124" s="964"/>
      <c r="STA124" s="845"/>
      <c r="STB124" s="853"/>
      <c r="STC124" s="853"/>
      <c r="STD124" s="964"/>
      <c r="STE124" s="845"/>
      <c r="STF124" s="853"/>
      <c r="STG124" s="853"/>
      <c r="STH124" s="964"/>
      <c r="STI124" s="845"/>
      <c r="STJ124" s="853"/>
      <c r="STK124" s="853"/>
      <c r="STL124" s="964"/>
      <c r="STM124" s="845"/>
      <c r="STN124" s="853"/>
      <c r="STO124" s="853"/>
      <c r="STP124" s="964"/>
      <c r="STQ124" s="845"/>
      <c r="STR124" s="853"/>
      <c r="STS124" s="853"/>
      <c r="STT124" s="964"/>
      <c r="STU124" s="845"/>
      <c r="STV124" s="853"/>
      <c r="STW124" s="853"/>
      <c r="STX124" s="964"/>
      <c r="STY124" s="845"/>
      <c r="STZ124" s="853"/>
      <c r="SUA124" s="853"/>
      <c r="SUB124" s="964"/>
      <c r="SUC124" s="845"/>
      <c r="SUD124" s="853"/>
      <c r="SUE124" s="853"/>
      <c r="SUF124" s="964"/>
      <c r="SUG124" s="845"/>
      <c r="SUH124" s="853"/>
      <c r="SUI124" s="853"/>
      <c r="SUJ124" s="964"/>
      <c r="SUK124" s="845"/>
      <c r="SUL124" s="853"/>
      <c r="SUM124" s="853"/>
      <c r="SUN124" s="964"/>
      <c r="SUO124" s="845"/>
      <c r="SUP124" s="853"/>
      <c r="SUQ124" s="853"/>
      <c r="SUR124" s="964"/>
      <c r="SUS124" s="845"/>
      <c r="SUT124" s="853"/>
      <c r="SUU124" s="853"/>
      <c r="SUV124" s="964"/>
      <c r="SUW124" s="845"/>
      <c r="SUX124" s="853"/>
      <c r="SUY124" s="853"/>
      <c r="SUZ124" s="964"/>
      <c r="SVA124" s="845"/>
      <c r="SVB124" s="853"/>
      <c r="SVC124" s="853"/>
      <c r="SVD124" s="964"/>
      <c r="SVE124" s="845"/>
      <c r="SVF124" s="853"/>
      <c r="SVG124" s="853"/>
      <c r="SVH124" s="964"/>
      <c r="SVI124" s="845"/>
      <c r="SVJ124" s="853"/>
      <c r="SVK124" s="853"/>
      <c r="SVL124" s="964"/>
      <c r="SVM124" s="845"/>
      <c r="SVN124" s="853"/>
      <c r="SVO124" s="853"/>
      <c r="SVP124" s="964"/>
      <c r="SVQ124" s="845"/>
      <c r="SVR124" s="853"/>
      <c r="SVS124" s="853"/>
      <c r="SVT124" s="964"/>
      <c r="SVU124" s="845"/>
      <c r="SVV124" s="853"/>
      <c r="SVW124" s="853"/>
      <c r="SVX124" s="964"/>
      <c r="SVY124" s="845"/>
      <c r="SVZ124" s="853"/>
      <c r="SWA124" s="853"/>
      <c r="SWB124" s="964"/>
      <c r="SWC124" s="845"/>
      <c r="SWD124" s="853"/>
      <c r="SWE124" s="853"/>
      <c r="SWF124" s="964"/>
      <c r="SWG124" s="845"/>
      <c r="SWH124" s="853"/>
      <c r="SWI124" s="853"/>
      <c r="SWJ124" s="964"/>
      <c r="SWK124" s="845"/>
      <c r="SWL124" s="853"/>
      <c r="SWM124" s="853"/>
      <c r="SWN124" s="964"/>
      <c r="SWO124" s="845"/>
      <c r="SWP124" s="853"/>
      <c r="SWQ124" s="853"/>
      <c r="SWR124" s="964"/>
      <c r="SWS124" s="845"/>
      <c r="SWT124" s="853"/>
      <c r="SWU124" s="853"/>
      <c r="SWV124" s="964"/>
      <c r="SWW124" s="845"/>
      <c r="SWX124" s="853"/>
      <c r="SWY124" s="853"/>
      <c r="SWZ124" s="964"/>
      <c r="SXA124" s="845"/>
      <c r="SXB124" s="853"/>
      <c r="SXC124" s="853"/>
      <c r="SXD124" s="964"/>
      <c r="SXE124" s="845"/>
      <c r="SXF124" s="853"/>
      <c r="SXG124" s="853"/>
      <c r="SXH124" s="964"/>
      <c r="SXI124" s="845"/>
      <c r="SXJ124" s="853"/>
      <c r="SXK124" s="853"/>
      <c r="SXL124" s="964"/>
      <c r="SXM124" s="845"/>
      <c r="SXN124" s="853"/>
      <c r="SXO124" s="853"/>
      <c r="SXP124" s="964"/>
      <c r="SXQ124" s="845"/>
      <c r="SXR124" s="853"/>
      <c r="SXS124" s="853"/>
      <c r="SXT124" s="964"/>
      <c r="SXU124" s="845"/>
      <c r="SXV124" s="853"/>
      <c r="SXW124" s="853"/>
      <c r="SXX124" s="964"/>
      <c r="SXY124" s="845"/>
      <c r="SXZ124" s="853"/>
      <c r="SYA124" s="853"/>
      <c r="SYB124" s="964"/>
      <c r="SYC124" s="845"/>
      <c r="SYD124" s="853"/>
      <c r="SYE124" s="853"/>
      <c r="SYF124" s="964"/>
      <c r="SYG124" s="845"/>
      <c r="SYH124" s="853"/>
      <c r="SYI124" s="853"/>
      <c r="SYJ124" s="964"/>
      <c r="SYK124" s="845"/>
      <c r="SYL124" s="853"/>
      <c r="SYM124" s="853"/>
      <c r="SYN124" s="964"/>
      <c r="SYO124" s="845"/>
      <c r="SYP124" s="853"/>
      <c r="SYQ124" s="853"/>
      <c r="SYR124" s="964"/>
      <c r="SYS124" s="845"/>
      <c r="SYT124" s="853"/>
      <c r="SYU124" s="853"/>
      <c r="SYV124" s="964"/>
      <c r="SYW124" s="845"/>
      <c r="SYX124" s="853"/>
      <c r="SYY124" s="853"/>
      <c r="SYZ124" s="964"/>
      <c r="SZA124" s="845"/>
      <c r="SZB124" s="853"/>
      <c r="SZC124" s="853"/>
      <c r="SZD124" s="964"/>
      <c r="SZE124" s="845"/>
      <c r="SZF124" s="853"/>
      <c r="SZG124" s="853"/>
      <c r="SZH124" s="964"/>
      <c r="SZI124" s="845"/>
      <c r="SZJ124" s="853"/>
      <c r="SZK124" s="853"/>
      <c r="SZL124" s="964"/>
      <c r="SZM124" s="845"/>
      <c r="SZN124" s="853"/>
      <c r="SZO124" s="853"/>
      <c r="SZP124" s="964"/>
      <c r="SZQ124" s="845"/>
      <c r="SZR124" s="853"/>
      <c r="SZS124" s="853"/>
      <c r="SZT124" s="964"/>
      <c r="SZU124" s="845"/>
      <c r="SZV124" s="853"/>
      <c r="SZW124" s="853"/>
      <c r="SZX124" s="964"/>
      <c r="SZY124" s="845"/>
      <c r="SZZ124" s="853"/>
      <c r="TAA124" s="853"/>
      <c r="TAB124" s="964"/>
      <c r="TAC124" s="845"/>
      <c r="TAD124" s="853"/>
      <c r="TAE124" s="853"/>
      <c r="TAF124" s="964"/>
      <c r="TAG124" s="845"/>
      <c r="TAH124" s="853"/>
      <c r="TAI124" s="853"/>
      <c r="TAJ124" s="964"/>
      <c r="TAK124" s="845"/>
      <c r="TAL124" s="853"/>
      <c r="TAM124" s="853"/>
      <c r="TAN124" s="964"/>
      <c r="TAO124" s="845"/>
      <c r="TAP124" s="853"/>
      <c r="TAQ124" s="853"/>
      <c r="TAR124" s="964"/>
      <c r="TAS124" s="845"/>
      <c r="TAT124" s="853"/>
      <c r="TAU124" s="853"/>
      <c r="TAV124" s="964"/>
      <c r="TAW124" s="845"/>
      <c r="TAX124" s="853"/>
      <c r="TAY124" s="853"/>
      <c r="TAZ124" s="964"/>
      <c r="TBA124" s="845"/>
      <c r="TBB124" s="853"/>
      <c r="TBC124" s="853"/>
      <c r="TBD124" s="964"/>
      <c r="TBE124" s="845"/>
      <c r="TBF124" s="853"/>
      <c r="TBG124" s="853"/>
      <c r="TBH124" s="964"/>
      <c r="TBI124" s="845"/>
      <c r="TBJ124" s="853"/>
      <c r="TBK124" s="853"/>
      <c r="TBL124" s="964"/>
      <c r="TBM124" s="845"/>
      <c r="TBN124" s="853"/>
      <c r="TBO124" s="853"/>
      <c r="TBP124" s="964"/>
      <c r="TBQ124" s="845"/>
      <c r="TBR124" s="853"/>
      <c r="TBS124" s="853"/>
      <c r="TBT124" s="964"/>
      <c r="TBU124" s="845"/>
      <c r="TBV124" s="853"/>
      <c r="TBW124" s="853"/>
      <c r="TBX124" s="964"/>
      <c r="TBY124" s="845"/>
      <c r="TBZ124" s="853"/>
      <c r="TCA124" s="853"/>
      <c r="TCB124" s="964"/>
      <c r="TCC124" s="845"/>
      <c r="TCD124" s="853"/>
      <c r="TCE124" s="853"/>
      <c r="TCF124" s="964"/>
      <c r="TCG124" s="845"/>
      <c r="TCH124" s="853"/>
      <c r="TCI124" s="853"/>
      <c r="TCJ124" s="964"/>
      <c r="TCK124" s="845"/>
      <c r="TCL124" s="853"/>
      <c r="TCM124" s="853"/>
      <c r="TCN124" s="964"/>
      <c r="TCO124" s="845"/>
      <c r="TCP124" s="853"/>
      <c r="TCQ124" s="853"/>
      <c r="TCR124" s="964"/>
      <c r="TCS124" s="845"/>
      <c r="TCT124" s="853"/>
      <c r="TCU124" s="853"/>
      <c r="TCV124" s="964"/>
      <c r="TCW124" s="845"/>
      <c r="TCX124" s="853"/>
      <c r="TCY124" s="853"/>
      <c r="TCZ124" s="964"/>
      <c r="TDA124" s="845"/>
      <c r="TDB124" s="853"/>
      <c r="TDC124" s="853"/>
      <c r="TDD124" s="964"/>
      <c r="TDE124" s="845"/>
      <c r="TDF124" s="853"/>
      <c r="TDG124" s="853"/>
      <c r="TDH124" s="964"/>
      <c r="TDI124" s="845"/>
      <c r="TDJ124" s="853"/>
      <c r="TDK124" s="853"/>
      <c r="TDL124" s="964"/>
      <c r="TDM124" s="845"/>
      <c r="TDN124" s="853"/>
      <c r="TDO124" s="853"/>
      <c r="TDP124" s="964"/>
      <c r="TDQ124" s="845"/>
      <c r="TDR124" s="853"/>
      <c r="TDS124" s="853"/>
      <c r="TDT124" s="964"/>
      <c r="TDU124" s="845"/>
      <c r="TDV124" s="853"/>
      <c r="TDW124" s="853"/>
      <c r="TDX124" s="964"/>
      <c r="TDY124" s="845"/>
      <c r="TDZ124" s="853"/>
      <c r="TEA124" s="853"/>
      <c r="TEB124" s="964"/>
      <c r="TEC124" s="845"/>
      <c r="TED124" s="853"/>
      <c r="TEE124" s="853"/>
      <c r="TEF124" s="964"/>
      <c r="TEG124" s="845"/>
      <c r="TEH124" s="853"/>
      <c r="TEI124" s="853"/>
      <c r="TEJ124" s="964"/>
      <c r="TEK124" s="845"/>
      <c r="TEL124" s="853"/>
      <c r="TEM124" s="853"/>
      <c r="TEN124" s="964"/>
      <c r="TEO124" s="845"/>
      <c r="TEP124" s="853"/>
      <c r="TEQ124" s="853"/>
      <c r="TER124" s="964"/>
      <c r="TES124" s="845"/>
      <c r="TET124" s="853"/>
      <c r="TEU124" s="853"/>
      <c r="TEV124" s="964"/>
      <c r="TEW124" s="845"/>
      <c r="TEX124" s="853"/>
      <c r="TEY124" s="853"/>
      <c r="TEZ124" s="964"/>
      <c r="TFA124" s="845"/>
      <c r="TFB124" s="853"/>
      <c r="TFC124" s="853"/>
      <c r="TFD124" s="964"/>
      <c r="TFE124" s="845"/>
      <c r="TFF124" s="853"/>
      <c r="TFG124" s="853"/>
      <c r="TFH124" s="964"/>
      <c r="TFI124" s="845"/>
      <c r="TFJ124" s="853"/>
      <c r="TFK124" s="853"/>
      <c r="TFL124" s="964"/>
      <c r="TFM124" s="845"/>
      <c r="TFN124" s="853"/>
      <c r="TFO124" s="853"/>
      <c r="TFP124" s="964"/>
      <c r="TFQ124" s="845"/>
      <c r="TFR124" s="853"/>
      <c r="TFS124" s="853"/>
      <c r="TFT124" s="964"/>
      <c r="TFU124" s="845"/>
      <c r="TFV124" s="853"/>
      <c r="TFW124" s="853"/>
      <c r="TFX124" s="964"/>
      <c r="TFY124" s="845"/>
      <c r="TFZ124" s="853"/>
      <c r="TGA124" s="853"/>
      <c r="TGB124" s="964"/>
      <c r="TGC124" s="845"/>
      <c r="TGD124" s="853"/>
      <c r="TGE124" s="853"/>
      <c r="TGF124" s="964"/>
      <c r="TGG124" s="845"/>
      <c r="TGH124" s="853"/>
      <c r="TGI124" s="853"/>
      <c r="TGJ124" s="964"/>
      <c r="TGK124" s="845"/>
      <c r="TGL124" s="853"/>
      <c r="TGM124" s="853"/>
      <c r="TGN124" s="964"/>
      <c r="TGO124" s="845"/>
      <c r="TGP124" s="853"/>
      <c r="TGQ124" s="853"/>
      <c r="TGR124" s="964"/>
      <c r="TGS124" s="845"/>
      <c r="TGT124" s="853"/>
      <c r="TGU124" s="853"/>
      <c r="TGV124" s="964"/>
      <c r="TGW124" s="845"/>
      <c r="TGX124" s="853"/>
      <c r="TGY124" s="853"/>
      <c r="TGZ124" s="964"/>
      <c r="THA124" s="845"/>
      <c r="THB124" s="853"/>
      <c r="THC124" s="853"/>
      <c r="THD124" s="964"/>
      <c r="THE124" s="845"/>
      <c r="THF124" s="853"/>
      <c r="THG124" s="853"/>
      <c r="THH124" s="964"/>
      <c r="THI124" s="845"/>
      <c r="THJ124" s="853"/>
      <c r="THK124" s="853"/>
      <c r="THL124" s="964"/>
      <c r="THM124" s="845"/>
      <c r="THN124" s="853"/>
      <c r="THO124" s="853"/>
      <c r="THP124" s="964"/>
      <c r="THQ124" s="845"/>
      <c r="THR124" s="853"/>
      <c r="THS124" s="853"/>
      <c r="THT124" s="964"/>
      <c r="THU124" s="845"/>
      <c r="THV124" s="853"/>
      <c r="THW124" s="853"/>
      <c r="THX124" s="964"/>
      <c r="THY124" s="845"/>
      <c r="THZ124" s="853"/>
      <c r="TIA124" s="853"/>
      <c r="TIB124" s="964"/>
      <c r="TIC124" s="845"/>
      <c r="TID124" s="853"/>
      <c r="TIE124" s="853"/>
      <c r="TIF124" s="964"/>
      <c r="TIG124" s="845"/>
      <c r="TIH124" s="853"/>
      <c r="TII124" s="853"/>
      <c r="TIJ124" s="964"/>
      <c r="TIK124" s="845"/>
      <c r="TIL124" s="853"/>
      <c r="TIM124" s="853"/>
      <c r="TIN124" s="964"/>
      <c r="TIO124" s="845"/>
      <c r="TIP124" s="853"/>
      <c r="TIQ124" s="853"/>
      <c r="TIR124" s="964"/>
      <c r="TIS124" s="845"/>
      <c r="TIT124" s="853"/>
      <c r="TIU124" s="853"/>
      <c r="TIV124" s="964"/>
      <c r="TIW124" s="845"/>
      <c r="TIX124" s="853"/>
      <c r="TIY124" s="853"/>
      <c r="TIZ124" s="964"/>
      <c r="TJA124" s="845"/>
      <c r="TJB124" s="853"/>
      <c r="TJC124" s="853"/>
      <c r="TJD124" s="964"/>
      <c r="TJE124" s="845"/>
      <c r="TJF124" s="853"/>
      <c r="TJG124" s="853"/>
      <c r="TJH124" s="964"/>
      <c r="TJI124" s="845"/>
      <c r="TJJ124" s="853"/>
      <c r="TJK124" s="853"/>
      <c r="TJL124" s="964"/>
      <c r="TJM124" s="845"/>
      <c r="TJN124" s="853"/>
      <c r="TJO124" s="853"/>
      <c r="TJP124" s="964"/>
      <c r="TJQ124" s="845"/>
      <c r="TJR124" s="853"/>
      <c r="TJS124" s="853"/>
      <c r="TJT124" s="964"/>
      <c r="TJU124" s="845"/>
      <c r="TJV124" s="853"/>
      <c r="TJW124" s="853"/>
      <c r="TJX124" s="964"/>
      <c r="TJY124" s="845"/>
      <c r="TJZ124" s="853"/>
      <c r="TKA124" s="853"/>
      <c r="TKB124" s="964"/>
      <c r="TKC124" s="845"/>
      <c r="TKD124" s="853"/>
      <c r="TKE124" s="853"/>
      <c r="TKF124" s="964"/>
      <c r="TKG124" s="845"/>
      <c r="TKH124" s="853"/>
      <c r="TKI124" s="853"/>
      <c r="TKJ124" s="964"/>
      <c r="TKK124" s="845"/>
      <c r="TKL124" s="853"/>
      <c r="TKM124" s="853"/>
      <c r="TKN124" s="964"/>
      <c r="TKO124" s="845"/>
      <c r="TKP124" s="853"/>
      <c r="TKQ124" s="853"/>
      <c r="TKR124" s="964"/>
      <c r="TKS124" s="845"/>
      <c r="TKT124" s="853"/>
      <c r="TKU124" s="853"/>
      <c r="TKV124" s="964"/>
      <c r="TKW124" s="845"/>
      <c r="TKX124" s="853"/>
      <c r="TKY124" s="853"/>
      <c r="TKZ124" s="964"/>
      <c r="TLA124" s="845"/>
      <c r="TLB124" s="853"/>
      <c r="TLC124" s="853"/>
      <c r="TLD124" s="964"/>
      <c r="TLE124" s="845"/>
      <c r="TLF124" s="853"/>
      <c r="TLG124" s="853"/>
      <c r="TLH124" s="964"/>
      <c r="TLI124" s="845"/>
      <c r="TLJ124" s="853"/>
      <c r="TLK124" s="853"/>
      <c r="TLL124" s="964"/>
      <c r="TLM124" s="845"/>
      <c r="TLN124" s="853"/>
      <c r="TLO124" s="853"/>
      <c r="TLP124" s="964"/>
      <c r="TLQ124" s="845"/>
      <c r="TLR124" s="853"/>
      <c r="TLS124" s="853"/>
      <c r="TLT124" s="964"/>
      <c r="TLU124" s="845"/>
      <c r="TLV124" s="853"/>
      <c r="TLW124" s="853"/>
      <c r="TLX124" s="964"/>
      <c r="TLY124" s="845"/>
      <c r="TLZ124" s="853"/>
      <c r="TMA124" s="853"/>
      <c r="TMB124" s="964"/>
      <c r="TMC124" s="845"/>
      <c r="TMD124" s="853"/>
      <c r="TME124" s="853"/>
      <c r="TMF124" s="964"/>
      <c r="TMG124" s="845"/>
      <c r="TMH124" s="853"/>
      <c r="TMI124" s="853"/>
      <c r="TMJ124" s="964"/>
      <c r="TMK124" s="845"/>
      <c r="TML124" s="853"/>
      <c r="TMM124" s="853"/>
      <c r="TMN124" s="964"/>
      <c r="TMO124" s="845"/>
      <c r="TMP124" s="853"/>
      <c r="TMQ124" s="853"/>
      <c r="TMR124" s="964"/>
      <c r="TMS124" s="845"/>
      <c r="TMT124" s="853"/>
      <c r="TMU124" s="853"/>
      <c r="TMV124" s="964"/>
      <c r="TMW124" s="845"/>
      <c r="TMX124" s="853"/>
      <c r="TMY124" s="853"/>
      <c r="TMZ124" s="964"/>
      <c r="TNA124" s="845"/>
      <c r="TNB124" s="853"/>
      <c r="TNC124" s="853"/>
      <c r="TND124" s="964"/>
      <c r="TNE124" s="845"/>
      <c r="TNF124" s="853"/>
      <c r="TNG124" s="853"/>
      <c r="TNH124" s="964"/>
      <c r="TNI124" s="845"/>
      <c r="TNJ124" s="853"/>
      <c r="TNK124" s="853"/>
      <c r="TNL124" s="964"/>
      <c r="TNM124" s="845"/>
      <c r="TNN124" s="853"/>
      <c r="TNO124" s="853"/>
      <c r="TNP124" s="964"/>
      <c r="TNQ124" s="845"/>
      <c r="TNR124" s="853"/>
      <c r="TNS124" s="853"/>
      <c r="TNT124" s="964"/>
      <c r="TNU124" s="845"/>
      <c r="TNV124" s="853"/>
      <c r="TNW124" s="853"/>
      <c r="TNX124" s="964"/>
      <c r="TNY124" s="845"/>
      <c r="TNZ124" s="853"/>
      <c r="TOA124" s="853"/>
      <c r="TOB124" s="964"/>
      <c r="TOC124" s="845"/>
      <c r="TOD124" s="853"/>
      <c r="TOE124" s="853"/>
      <c r="TOF124" s="964"/>
      <c r="TOG124" s="845"/>
      <c r="TOH124" s="853"/>
      <c r="TOI124" s="853"/>
      <c r="TOJ124" s="964"/>
      <c r="TOK124" s="845"/>
      <c r="TOL124" s="853"/>
      <c r="TOM124" s="853"/>
      <c r="TON124" s="964"/>
      <c r="TOO124" s="845"/>
      <c r="TOP124" s="853"/>
      <c r="TOQ124" s="853"/>
      <c r="TOR124" s="964"/>
      <c r="TOS124" s="845"/>
      <c r="TOT124" s="853"/>
      <c r="TOU124" s="853"/>
      <c r="TOV124" s="964"/>
      <c r="TOW124" s="845"/>
      <c r="TOX124" s="853"/>
      <c r="TOY124" s="853"/>
      <c r="TOZ124" s="964"/>
      <c r="TPA124" s="845"/>
      <c r="TPB124" s="853"/>
      <c r="TPC124" s="853"/>
      <c r="TPD124" s="964"/>
      <c r="TPE124" s="845"/>
      <c r="TPF124" s="853"/>
      <c r="TPG124" s="853"/>
      <c r="TPH124" s="964"/>
      <c r="TPI124" s="845"/>
      <c r="TPJ124" s="853"/>
      <c r="TPK124" s="853"/>
      <c r="TPL124" s="964"/>
      <c r="TPM124" s="845"/>
      <c r="TPN124" s="853"/>
      <c r="TPO124" s="853"/>
      <c r="TPP124" s="964"/>
      <c r="TPQ124" s="845"/>
      <c r="TPR124" s="853"/>
      <c r="TPS124" s="853"/>
      <c r="TPT124" s="964"/>
      <c r="TPU124" s="845"/>
      <c r="TPV124" s="853"/>
      <c r="TPW124" s="853"/>
      <c r="TPX124" s="964"/>
      <c r="TPY124" s="845"/>
      <c r="TPZ124" s="853"/>
      <c r="TQA124" s="853"/>
      <c r="TQB124" s="964"/>
      <c r="TQC124" s="845"/>
      <c r="TQD124" s="853"/>
      <c r="TQE124" s="853"/>
      <c r="TQF124" s="964"/>
      <c r="TQG124" s="845"/>
      <c r="TQH124" s="853"/>
      <c r="TQI124" s="853"/>
      <c r="TQJ124" s="964"/>
      <c r="TQK124" s="845"/>
      <c r="TQL124" s="853"/>
      <c r="TQM124" s="853"/>
      <c r="TQN124" s="964"/>
      <c r="TQO124" s="845"/>
      <c r="TQP124" s="853"/>
      <c r="TQQ124" s="853"/>
      <c r="TQR124" s="964"/>
      <c r="TQS124" s="845"/>
      <c r="TQT124" s="853"/>
      <c r="TQU124" s="853"/>
      <c r="TQV124" s="964"/>
      <c r="TQW124" s="845"/>
      <c r="TQX124" s="853"/>
      <c r="TQY124" s="853"/>
      <c r="TQZ124" s="964"/>
      <c r="TRA124" s="845"/>
      <c r="TRB124" s="853"/>
      <c r="TRC124" s="853"/>
      <c r="TRD124" s="964"/>
      <c r="TRE124" s="845"/>
      <c r="TRF124" s="853"/>
      <c r="TRG124" s="853"/>
      <c r="TRH124" s="964"/>
      <c r="TRI124" s="845"/>
      <c r="TRJ124" s="853"/>
      <c r="TRK124" s="853"/>
      <c r="TRL124" s="964"/>
      <c r="TRM124" s="845"/>
      <c r="TRN124" s="853"/>
      <c r="TRO124" s="853"/>
      <c r="TRP124" s="964"/>
      <c r="TRQ124" s="845"/>
      <c r="TRR124" s="853"/>
      <c r="TRS124" s="853"/>
      <c r="TRT124" s="964"/>
      <c r="TRU124" s="845"/>
      <c r="TRV124" s="853"/>
      <c r="TRW124" s="853"/>
      <c r="TRX124" s="964"/>
      <c r="TRY124" s="845"/>
      <c r="TRZ124" s="853"/>
      <c r="TSA124" s="853"/>
      <c r="TSB124" s="964"/>
      <c r="TSC124" s="845"/>
      <c r="TSD124" s="853"/>
      <c r="TSE124" s="853"/>
      <c r="TSF124" s="964"/>
      <c r="TSG124" s="845"/>
      <c r="TSH124" s="853"/>
      <c r="TSI124" s="853"/>
      <c r="TSJ124" s="964"/>
      <c r="TSK124" s="845"/>
      <c r="TSL124" s="853"/>
      <c r="TSM124" s="853"/>
      <c r="TSN124" s="964"/>
      <c r="TSO124" s="845"/>
      <c r="TSP124" s="853"/>
      <c r="TSQ124" s="853"/>
      <c r="TSR124" s="964"/>
      <c r="TSS124" s="845"/>
      <c r="TST124" s="853"/>
      <c r="TSU124" s="853"/>
      <c r="TSV124" s="964"/>
      <c r="TSW124" s="845"/>
      <c r="TSX124" s="853"/>
      <c r="TSY124" s="853"/>
      <c r="TSZ124" s="964"/>
      <c r="TTA124" s="845"/>
      <c r="TTB124" s="853"/>
      <c r="TTC124" s="853"/>
      <c r="TTD124" s="964"/>
      <c r="TTE124" s="845"/>
      <c r="TTF124" s="853"/>
      <c r="TTG124" s="853"/>
      <c r="TTH124" s="964"/>
      <c r="TTI124" s="845"/>
      <c r="TTJ124" s="853"/>
      <c r="TTK124" s="853"/>
      <c r="TTL124" s="964"/>
      <c r="TTM124" s="845"/>
      <c r="TTN124" s="853"/>
      <c r="TTO124" s="853"/>
      <c r="TTP124" s="964"/>
      <c r="TTQ124" s="845"/>
      <c r="TTR124" s="853"/>
      <c r="TTS124" s="853"/>
      <c r="TTT124" s="964"/>
      <c r="TTU124" s="845"/>
      <c r="TTV124" s="853"/>
      <c r="TTW124" s="853"/>
      <c r="TTX124" s="964"/>
      <c r="TTY124" s="845"/>
      <c r="TTZ124" s="853"/>
      <c r="TUA124" s="853"/>
      <c r="TUB124" s="964"/>
      <c r="TUC124" s="845"/>
      <c r="TUD124" s="853"/>
      <c r="TUE124" s="853"/>
      <c r="TUF124" s="964"/>
      <c r="TUG124" s="845"/>
      <c r="TUH124" s="853"/>
      <c r="TUI124" s="853"/>
      <c r="TUJ124" s="964"/>
      <c r="TUK124" s="845"/>
      <c r="TUL124" s="853"/>
      <c r="TUM124" s="853"/>
      <c r="TUN124" s="964"/>
      <c r="TUO124" s="845"/>
      <c r="TUP124" s="853"/>
      <c r="TUQ124" s="853"/>
      <c r="TUR124" s="964"/>
      <c r="TUS124" s="845"/>
      <c r="TUT124" s="853"/>
      <c r="TUU124" s="853"/>
      <c r="TUV124" s="964"/>
      <c r="TUW124" s="845"/>
      <c r="TUX124" s="853"/>
      <c r="TUY124" s="853"/>
      <c r="TUZ124" s="964"/>
      <c r="TVA124" s="845"/>
      <c r="TVB124" s="853"/>
      <c r="TVC124" s="853"/>
      <c r="TVD124" s="964"/>
      <c r="TVE124" s="845"/>
      <c r="TVF124" s="853"/>
      <c r="TVG124" s="853"/>
      <c r="TVH124" s="964"/>
      <c r="TVI124" s="845"/>
      <c r="TVJ124" s="853"/>
      <c r="TVK124" s="853"/>
      <c r="TVL124" s="964"/>
      <c r="TVM124" s="845"/>
      <c r="TVN124" s="853"/>
      <c r="TVO124" s="853"/>
      <c r="TVP124" s="964"/>
      <c r="TVQ124" s="845"/>
      <c r="TVR124" s="853"/>
      <c r="TVS124" s="853"/>
      <c r="TVT124" s="964"/>
      <c r="TVU124" s="845"/>
      <c r="TVV124" s="853"/>
      <c r="TVW124" s="853"/>
      <c r="TVX124" s="964"/>
      <c r="TVY124" s="845"/>
      <c r="TVZ124" s="853"/>
      <c r="TWA124" s="853"/>
      <c r="TWB124" s="964"/>
      <c r="TWC124" s="845"/>
      <c r="TWD124" s="853"/>
      <c r="TWE124" s="853"/>
      <c r="TWF124" s="964"/>
      <c r="TWG124" s="845"/>
      <c r="TWH124" s="853"/>
      <c r="TWI124" s="853"/>
      <c r="TWJ124" s="964"/>
      <c r="TWK124" s="845"/>
      <c r="TWL124" s="853"/>
      <c r="TWM124" s="853"/>
      <c r="TWN124" s="964"/>
      <c r="TWO124" s="845"/>
      <c r="TWP124" s="853"/>
      <c r="TWQ124" s="853"/>
      <c r="TWR124" s="964"/>
      <c r="TWS124" s="845"/>
      <c r="TWT124" s="853"/>
      <c r="TWU124" s="853"/>
      <c r="TWV124" s="964"/>
      <c r="TWW124" s="845"/>
      <c r="TWX124" s="853"/>
      <c r="TWY124" s="853"/>
      <c r="TWZ124" s="964"/>
      <c r="TXA124" s="845"/>
      <c r="TXB124" s="853"/>
      <c r="TXC124" s="853"/>
      <c r="TXD124" s="964"/>
      <c r="TXE124" s="845"/>
      <c r="TXF124" s="853"/>
      <c r="TXG124" s="853"/>
      <c r="TXH124" s="964"/>
      <c r="TXI124" s="845"/>
      <c r="TXJ124" s="853"/>
      <c r="TXK124" s="853"/>
      <c r="TXL124" s="964"/>
      <c r="TXM124" s="845"/>
      <c r="TXN124" s="853"/>
      <c r="TXO124" s="853"/>
      <c r="TXP124" s="964"/>
      <c r="TXQ124" s="845"/>
      <c r="TXR124" s="853"/>
      <c r="TXS124" s="853"/>
      <c r="TXT124" s="964"/>
      <c r="TXU124" s="845"/>
      <c r="TXV124" s="853"/>
      <c r="TXW124" s="853"/>
      <c r="TXX124" s="964"/>
      <c r="TXY124" s="845"/>
      <c r="TXZ124" s="853"/>
      <c r="TYA124" s="853"/>
      <c r="TYB124" s="964"/>
      <c r="TYC124" s="845"/>
      <c r="TYD124" s="853"/>
      <c r="TYE124" s="853"/>
      <c r="TYF124" s="964"/>
      <c r="TYG124" s="845"/>
      <c r="TYH124" s="853"/>
      <c r="TYI124" s="853"/>
      <c r="TYJ124" s="964"/>
      <c r="TYK124" s="845"/>
      <c r="TYL124" s="853"/>
      <c r="TYM124" s="853"/>
      <c r="TYN124" s="964"/>
      <c r="TYO124" s="845"/>
      <c r="TYP124" s="853"/>
      <c r="TYQ124" s="853"/>
      <c r="TYR124" s="964"/>
      <c r="TYS124" s="845"/>
      <c r="TYT124" s="853"/>
      <c r="TYU124" s="853"/>
      <c r="TYV124" s="964"/>
      <c r="TYW124" s="845"/>
      <c r="TYX124" s="853"/>
      <c r="TYY124" s="853"/>
      <c r="TYZ124" s="964"/>
      <c r="TZA124" s="845"/>
      <c r="TZB124" s="853"/>
      <c r="TZC124" s="853"/>
      <c r="TZD124" s="964"/>
      <c r="TZE124" s="845"/>
      <c r="TZF124" s="853"/>
      <c r="TZG124" s="853"/>
      <c r="TZH124" s="964"/>
      <c r="TZI124" s="845"/>
      <c r="TZJ124" s="853"/>
      <c r="TZK124" s="853"/>
      <c r="TZL124" s="964"/>
      <c r="TZM124" s="845"/>
      <c r="TZN124" s="853"/>
      <c r="TZO124" s="853"/>
      <c r="TZP124" s="964"/>
      <c r="TZQ124" s="845"/>
      <c r="TZR124" s="853"/>
      <c r="TZS124" s="853"/>
      <c r="TZT124" s="964"/>
      <c r="TZU124" s="845"/>
      <c r="TZV124" s="853"/>
      <c r="TZW124" s="853"/>
      <c r="TZX124" s="964"/>
      <c r="TZY124" s="845"/>
      <c r="TZZ124" s="853"/>
      <c r="UAA124" s="853"/>
      <c r="UAB124" s="964"/>
      <c r="UAC124" s="845"/>
      <c r="UAD124" s="853"/>
      <c r="UAE124" s="853"/>
      <c r="UAF124" s="964"/>
      <c r="UAG124" s="845"/>
      <c r="UAH124" s="853"/>
      <c r="UAI124" s="853"/>
      <c r="UAJ124" s="964"/>
      <c r="UAK124" s="845"/>
      <c r="UAL124" s="853"/>
      <c r="UAM124" s="853"/>
      <c r="UAN124" s="964"/>
      <c r="UAO124" s="845"/>
      <c r="UAP124" s="853"/>
      <c r="UAQ124" s="853"/>
      <c r="UAR124" s="964"/>
      <c r="UAS124" s="845"/>
      <c r="UAT124" s="853"/>
      <c r="UAU124" s="853"/>
      <c r="UAV124" s="964"/>
      <c r="UAW124" s="845"/>
      <c r="UAX124" s="853"/>
      <c r="UAY124" s="853"/>
      <c r="UAZ124" s="964"/>
      <c r="UBA124" s="845"/>
      <c r="UBB124" s="853"/>
      <c r="UBC124" s="853"/>
      <c r="UBD124" s="964"/>
      <c r="UBE124" s="845"/>
      <c r="UBF124" s="853"/>
      <c r="UBG124" s="853"/>
      <c r="UBH124" s="964"/>
      <c r="UBI124" s="845"/>
      <c r="UBJ124" s="853"/>
      <c r="UBK124" s="853"/>
      <c r="UBL124" s="964"/>
      <c r="UBM124" s="845"/>
      <c r="UBN124" s="853"/>
      <c r="UBO124" s="853"/>
      <c r="UBP124" s="964"/>
      <c r="UBQ124" s="845"/>
      <c r="UBR124" s="853"/>
      <c r="UBS124" s="853"/>
      <c r="UBT124" s="964"/>
      <c r="UBU124" s="845"/>
      <c r="UBV124" s="853"/>
      <c r="UBW124" s="853"/>
      <c r="UBX124" s="964"/>
      <c r="UBY124" s="845"/>
      <c r="UBZ124" s="853"/>
      <c r="UCA124" s="853"/>
      <c r="UCB124" s="964"/>
      <c r="UCC124" s="845"/>
      <c r="UCD124" s="853"/>
      <c r="UCE124" s="853"/>
      <c r="UCF124" s="964"/>
      <c r="UCG124" s="845"/>
      <c r="UCH124" s="853"/>
      <c r="UCI124" s="853"/>
      <c r="UCJ124" s="964"/>
      <c r="UCK124" s="845"/>
      <c r="UCL124" s="853"/>
      <c r="UCM124" s="853"/>
      <c r="UCN124" s="964"/>
      <c r="UCO124" s="845"/>
      <c r="UCP124" s="853"/>
      <c r="UCQ124" s="853"/>
      <c r="UCR124" s="964"/>
      <c r="UCS124" s="845"/>
      <c r="UCT124" s="853"/>
      <c r="UCU124" s="853"/>
      <c r="UCV124" s="964"/>
      <c r="UCW124" s="845"/>
      <c r="UCX124" s="853"/>
      <c r="UCY124" s="853"/>
      <c r="UCZ124" s="964"/>
      <c r="UDA124" s="845"/>
      <c r="UDB124" s="853"/>
      <c r="UDC124" s="853"/>
      <c r="UDD124" s="964"/>
      <c r="UDE124" s="845"/>
      <c r="UDF124" s="853"/>
      <c r="UDG124" s="853"/>
      <c r="UDH124" s="964"/>
      <c r="UDI124" s="845"/>
      <c r="UDJ124" s="853"/>
      <c r="UDK124" s="853"/>
      <c r="UDL124" s="964"/>
      <c r="UDM124" s="845"/>
      <c r="UDN124" s="853"/>
      <c r="UDO124" s="853"/>
      <c r="UDP124" s="964"/>
      <c r="UDQ124" s="845"/>
      <c r="UDR124" s="853"/>
      <c r="UDS124" s="853"/>
      <c r="UDT124" s="964"/>
      <c r="UDU124" s="845"/>
      <c r="UDV124" s="853"/>
      <c r="UDW124" s="853"/>
      <c r="UDX124" s="964"/>
      <c r="UDY124" s="845"/>
      <c r="UDZ124" s="853"/>
      <c r="UEA124" s="853"/>
      <c r="UEB124" s="964"/>
      <c r="UEC124" s="845"/>
      <c r="UED124" s="853"/>
      <c r="UEE124" s="853"/>
      <c r="UEF124" s="964"/>
      <c r="UEG124" s="845"/>
      <c r="UEH124" s="853"/>
      <c r="UEI124" s="853"/>
      <c r="UEJ124" s="964"/>
      <c r="UEK124" s="845"/>
      <c r="UEL124" s="853"/>
      <c r="UEM124" s="853"/>
      <c r="UEN124" s="964"/>
      <c r="UEO124" s="845"/>
      <c r="UEP124" s="853"/>
      <c r="UEQ124" s="853"/>
      <c r="UER124" s="964"/>
      <c r="UES124" s="845"/>
      <c r="UET124" s="853"/>
      <c r="UEU124" s="853"/>
      <c r="UEV124" s="964"/>
      <c r="UEW124" s="845"/>
      <c r="UEX124" s="853"/>
      <c r="UEY124" s="853"/>
      <c r="UEZ124" s="964"/>
      <c r="UFA124" s="845"/>
      <c r="UFB124" s="853"/>
      <c r="UFC124" s="853"/>
      <c r="UFD124" s="964"/>
      <c r="UFE124" s="845"/>
      <c r="UFF124" s="853"/>
      <c r="UFG124" s="853"/>
      <c r="UFH124" s="964"/>
      <c r="UFI124" s="845"/>
      <c r="UFJ124" s="853"/>
      <c r="UFK124" s="853"/>
      <c r="UFL124" s="964"/>
      <c r="UFM124" s="845"/>
      <c r="UFN124" s="853"/>
      <c r="UFO124" s="853"/>
      <c r="UFP124" s="964"/>
      <c r="UFQ124" s="845"/>
      <c r="UFR124" s="853"/>
      <c r="UFS124" s="853"/>
      <c r="UFT124" s="964"/>
      <c r="UFU124" s="845"/>
      <c r="UFV124" s="853"/>
      <c r="UFW124" s="853"/>
      <c r="UFX124" s="964"/>
      <c r="UFY124" s="845"/>
      <c r="UFZ124" s="853"/>
      <c r="UGA124" s="853"/>
      <c r="UGB124" s="964"/>
      <c r="UGC124" s="845"/>
      <c r="UGD124" s="853"/>
      <c r="UGE124" s="853"/>
      <c r="UGF124" s="964"/>
      <c r="UGG124" s="845"/>
      <c r="UGH124" s="853"/>
      <c r="UGI124" s="853"/>
      <c r="UGJ124" s="964"/>
      <c r="UGK124" s="845"/>
      <c r="UGL124" s="853"/>
      <c r="UGM124" s="853"/>
      <c r="UGN124" s="964"/>
      <c r="UGO124" s="845"/>
      <c r="UGP124" s="853"/>
      <c r="UGQ124" s="853"/>
      <c r="UGR124" s="964"/>
      <c r="UGS124" s="845"/>
      <c r="UGT124" s="853"/>
      <c r="UGU124" s="853"/>
      <c r="UGV124" s="964"/>
      <c r="UGW124" s="845"/>
      <c r="UGX124" s="853"/>
      <c r="UGY124" s="853"/>
      <c r="UGZ124" s="964"/>
      <c r="UHA124" s="845"/>
      <c r="UHB124" s="853"/>
      <c r="UHC124" s="853"/>
      <c r="UHD124" s="964"/>
      <c r="UHE124" s="845"/>
      <c r="UHF124" s="853"/>
      <c r="UHG124" s="853"/>
      <c r="UHH124" s="964"/>
      <c r="UHI124" s="845"/>
      <c r="UHJ124" s="853"/>
      <c r="UHK124" s="853"/>
      <c r="UHL124" s="964"/>
      <c r="UHM124" s="845"/>
      <c r="UHN124" s="853"/>
      <c r="UHO124" s="853"/>
      <c r="UHP124" s="964"/>
      <c r="UHQ124" s="845"/>
      <c r="UHR124" s="853"/>
      <c r="UHS124" s="853"/>
      <c r="UHT124" s="964"/>
      <c r="UHU124" s="845"/>
      <c r="UHV124" s="853"/>
      <c r="UHW124" s="853"/>
      <c r="UHX124" s="964"/>
      <c r="UHY124" s="845"/>
      <c r="UHZ124" s="853"/>
      <c r="UIA124" s="853"/>
      <c r="UIB124" s="964"/>
      <c r="UIC124" s="845"/>
      <c r="UID124" s="853"/>
      <c r="UIE124" s="853"/>
      <c r="UIF124" s="964"/>
      <c r="UIG124" s="845"/>
      <c r="UIH124" s="853"/>
      <c r="UII124" s="853"/>
      <c r="UIJ124" s="964"/>
      <c r="UIK124" s="845"/>
      <c r="UIL124" s="853"/>
      <c r="UIM124" s="853"/>
      <c r="UIN124" s="964"/>
      <c r="UIO124" s="845"/>
      <c r="UIP124" s="853"/>
      <c r="UIQ124" s="853"/>
      <c r="UIR124" s="964"/>
      <c r="UIS124" s="845"/>
      <c r="UIT124" s="853"/>
      <c r="UIU124" s="853"/>
      <c r="UIV124" s="964"/>
      <c r="UIW124" s="845"/>
      <c r="UIX124" s="853"/>
      <c r="UIY124" s="853"/>
      <c r="UIZ124" s="964"/>
      <c r="UJA124" s="845"/>
      <c r="UJB124" s="853"/>
      <c r="UJC124" s="853"/>
      <c r="UJD124" s="964"/>
      <c r="UJE124" s="845"/>
      <c r="UJF124" s="853"/>
      <c r="UJG124" s="853"/>
      <c r="UJH124" s="964"/>
      <c r="UJI124" s="845"/>
      <c r="UJJ124" s="853"/>
      <c r="UJK124" s="853"/>
      <c r="UJL124" s="964"/>
      <c r="UJM124" s="845"/>
      <c r="UJN124" s="853"/>
      <c r="UJO124" s="853"/>
      <c r="UJP124" s="964"/>
      <c r="UJQ124" s="845"/>
      <c r="UJR124" s="853"/>
      <c r="UJS124" s="853"/>
      <c r="UJT124" s="964"/>
      <c r="UJU124" s="845"/>
      <c r="UJV124" s="853"/>
      <c r="UJW124" s="853"/>
      <c r="UJX124" s="964"/>
      <c r="UJY124" s="845"/>
      <c r="UJZ124" s="853"/>
      <c r="UKA124" s="853"/>
      <c r="UKB124" s="964"/>
      <c r="UKC124" s="845"/>
      <c r="UKD124" s="853"/>
      <c r="UKE124" s="853"/>
      <c r="UKF124" s="964"/>
      <c r="UKG124" s="845"/>
      <c r="UKH124" s="853"/>
      <c r="UKI124" s="853"/>
      <c r="UKJ124" s="964"/>
      <c r="UKK124" s="845"/>
      <c r="UKL124" s="853"/>
      <c r="UKM124" s="853"/>
      <c r="UKN124" s="964"/>
      <c r="UKO124" s="845"/>
      <c r="UKP124" s="853"/>
      <c r="UKQ124" s="853"/>
      <c r="UKR124" s="964"/>
      <c r="UKS124" s="845"/>
      <c r="UKT124" s="853"/>
      <c r="UKU124" s="853"/>
      <c r="UKV124" s="964"/>
      <c r="UKW124" s="845"/>
      <c r="UKX124" s="853"/>
      <c r="UKY124" s="853"/>
      <c r="UKZ124" s="964"/>
      <c r="ULA124" s="845"/>
      <c r="ULB124" s="853"/>
      <c r="ULC124" s="853"/>
      <c r="ULD124" s="964"/>
      <c r="ULE124" s="845"/>
      <c r="ULF124" s="853"/>
      <c r="ULG124" s="853"/>
      <c r="ULH124" s="964"/>
      <c r="ULI124" s="845"/>
      <c r="ULJ124" s="853"/>
      <c r="ULK124" s="853"/>
      <c r="ULL124" s="964"/>
      <c r="ULM124" s="845"/>
      <c r="ULN124" s="853"/>
      <c r="ULO124" s="853"/>
      <c r="ULP124" s="964"/>
      <c r="ULQ124" s="845"/>
      <c r="ULR124" s="853"/>
      <c r="ULS124" s="853"/>
      <c r="ULT124" s="964"/>
      <c r="ULU124" s="845"/>
      <c r="ULV124" s="853"/>
      <c r="ULW124" s="853"/>
      <c r="ULX124" s="964"/>
      <c r="ULY124" s="845"/>
      <c r="ULZ124" s="853"/>
      <c r="UMA124" s="853"/>
      <c r="UMB124" s="964"/>
      <c r="UMC124" s="845"/>
      <c r="UMD124" s="853"/>
      <c r="UME124" s="853"/>
      <c r="UMF124" s="964"/>
      <c r="UMG124" s="845"/>
      <c r="UMH124" s="853"/>
      <c r="UMI124" s="853"/>
      <c r="UMJ124" s="964"/>
      <c r="UMK124" s="845"/>
      <c r="UML124" s="853"/>
      <c r="UMM124" s="853"/>
      <c r="UMN124" s="964"/>
      <c r="UMO124" s="845"/>
      <c r="UMP124" s="853"/>
      <c r="UMQ124" s="853"/>
      <c r="UMR124" s="964"/>
      <c r="UMS124" s="845"/>
      <c r="UMT124" s="853"/>
      <c r="UMU124" s="853"/>
      <c r="UMV124" s="964"/>
      <c r="UMW124" s="845"/>
      <c r="UMX124" s="853"/>
      <c r="UMY124" s="853"/>
      <c r="UMZ124" s="964"/>
      <c r="UNA124" s="845"/>
      <c r="UNB124" s="853"/>
      <c r="UNC124" s="853"/>
      <c r="UND124" s="964"/>
      <c r="UNE124" s="845"/>
      <c r="UNF124" s="853"/>
      <c r="UNG124" s="853"/>
      <c r="UNH124" s="964"/>
      <c r="UNI124" s="845"/>
      <c r="UNJ124" s="853"/>
      <c r="UNK124" s="853"/>
      <c r="UNL124" s="964"/>
      <c r="UNM124" s="845"/>
      <c r="UNN124" s="853"/>
      <c r="UNO124" s="853"/>
      <c r="UNP124" s="964"/>
      <c r="UNQ124" s="845"/>
      <c r="UNR124" s="853"/>
      <c r="UNS124" s="853"/>
      <c r="UNT124" s="964"/>
      <c r="UNU124" s="845"/>
      <c r="UNV124" s="853"/>
      <c r="UNW124" s="853"/>
      <c r="UNX124" s="964"/>
      <c r="UNY124" s="845"/>
      <c r="UNZ124" s="853"/>
      <c r="UOA124" s="853"/>
      <c r="UOB124" s="964"/>
      <c r="UOC124" s="845"/>
      <c r="UOD124" s="853"/>
      <c r="UOE124" s="853"/>
      <c r="UOF124" s="964"/>
      <c r="UOG124" s="845"/>
      <c r="UOH124" s="853"/>
      <c r="UOI124" s="853"/>
      <c r="UOJ124" s="964"/>
      <c r="UOK124" s="845"/>
      <c r="UOL124" s="853"/>
      <c r="UOM124" s="853"/>
      <c r="UON124" s="964"/>
      <c r="UOO124" s="845"/>
      <c r="UOP124" s="853"/>
      <c r="UOQ124" s="853"/>
      <c r="UOR124" s="964"/>
      <c r="UOS124" s="845"/>
      <c r="UOT124" s="853"/>
      <c r="UOU124" s="853"/>
      <c r="UOV124" s="964"/>
      <c r="UOW124" s="845"/>
      <c r="UOX124" s="853"/>
      <c r="UOY124" s="853"/>
      <c r="UOZ124" s="964"/>
      <c r="UPA124" s="845"/>
      <c r="UPB124" s="853"/>
      <c r="UPC124" s="853"/>
      <c r="UPD124" s="964"/>
      <c r="UPE124" s="845"/>
      <c r="UPF124" s="853"/>
      <c r="UPG124" s="853"/>
      <c r="UPH124" s="964"/>
      <c r="UPI124" s="845"/>
      <c r="UPJ124" s="853"/>
      <c r="UPK124" s="853"/>
      <c r="UPL124" s="964"/>
      <c r="UPM124" s="845"/>
      <c r="UPN124" s="853"/>
      <c r="UPO124" s="853"/>
      <c r="UPP124" s="964"/>
      <c r="UPQ124" s="845"/>
      <c r="UPR124" s="853"/>
      <c r="UPS124" s="853"/>
      <c r="UPT124" s="964"/>
      <c r="UPU124" s="845"/>
      <c r="UPV124" s="853"/>
      <c r="UPW124" s="853"/>
      <c r="UPX124" s="964"/>
      <c r="UPY124" s="845"/>
      <c r="UPZ124" s="853"/>
      <c r="UQA124" s="853"/>
      <c r="UQB124" s="964"/>
      <c r="UQC124" s="845"/>
      <c r="UQD124" s="853"/>
      <c r="UQE124" s="853"/>
      <c r="UQF124" s="964"/>
      <c r="UQG124" s="845"/>
      <c r="UQH124" s="853"/>
      <c r="UQI124" s="853"/>
      <c r="UQJ124" s="964"/>
      <c r="UQK124" s="845"/>
      <c r="UQL124" s="853"/>
      <c r="UQM124" s="853"/>
      <c r="UQN124" s="964"/>
      <c r="UQO124" s="845"/>
      <c r="UQP124" s="853"/>
      <c r="UQQ124" s="853"/>
      <c r="UQR124" s="964"/>
      <c r="UQS124" s="845"/>
      <c r="UQT124" s="853"/>
      <c r="UQU124" s="853"/>
      <c r="UQV124" s="964"/>
      <c r="UQW124" s="845"/>
      <c r="UQX124" s="853"/>
      <c r="UQY124" s="853"/>
      <c r="UQZ124" s="964"/>
      <c r="URA124" s="845"/>
      <c r="URB124" s="853"/>
      <c r="URC124" s="853"/>
      <c r="URD124" s="964"/>
      <c r="URE124" s="845"/>
      <c r="URF124" s="853"/>
      <c r="URG124" s="853"/>
      <c r="URH124" s="964"/>
      <c r="URI124" s="845"/>
      <c r="URJ124" s="853"/>
      <c r="URK124" s="853"/>
      <c r="URL124" s="964"/>
      <c r="URM124" s="845"/>
      <c r="URN124" s="853"/>
      <c r="URO124" s="853"/>
      <c r="URP124" s="964"/>
      <c r="URQ124" s="845"/>
      <c r="URR124" s="853"/>
      <c r="URS124" s="853"/>
      <c r="URT124" s="964"/>
      <c r="URU124" s="845"/>
      <c r="URV124" s="853"/>
      <c r="URW124" s="853"/>
      <c r="URX124" s="964"/>
      <c r="URY124" s="845"/>
      <c r="URZ124" s="853"/>
      <c r="USA124" s="853"/>
      <c r="USB124" s="964"/>
      <c r="USC124" s="845"/>
      <c r="USD124" s="853"/>
      <c r="USE124" s="853"/>
      <c r="USF124" s="964"/>
      <c r="USG124" s="845"/>
      <c r="USH124" s="853"/>
      <c r="USI124" s="853"/>
      <c r="USJ124" s="964"/>
      <c r="USK124" s="845"/>
      <c r="USL124" s="853"/>
      <c r="USM124" s="853"/>
      <c r="USN124" s="964"/>
      <c r="USO124" s="845"/>
      <c r="USP124" s="853"/>
      <c r="USQ124" s="853"/>
      <c r="USR124" s="964"/>
      <c r="USS124" s="845"/>
      <c r="UST124" s="853"/>
      <c r="USU124" s="853"/>
      <c r="USV124" s="964"/>
      <c r="USW124" s="845"/>
      <c r="USX124" s="853"/>
      <c r="USY124" s="853"/>
      <c r="USZ124" s="964"/>
      <c r="UTA124" s="845"/>
      <c r="UTB124" s="853"/>
      <c r="UTC124" s="853"/>
      <c r="UTD124" s="964"/>
      <c r="UTE124" s="845"/>
      <c r="UTF124" s="853"/>
      <c r="UTG124" s="853"/>
      <c r="UTH124" s="964"/>
      <c r="UTI124" s="845"/>
      <c r="UTJ124" s="853"/>
      <c r="UTK124" s="853"/>
      <c r="UTL124" s="964"/>
      <c r="UTM124" s="845"/>
      <c r="UTN124" s="853"/>
      <c r="UTO124" s="853"/>
      <c r="UTP124" s="964"/>
      <c r="UTQ124" s="845"/>
      <c r="UTR124" s="853"/>
      <c r="UTS124" s="853"/>
      <c r="UTT124" s="964"/>
      <c r="UTU124" s="845"/>
      <c r="UTV124" s="853"/>
      <c r="UTW124" s="853"/>
      <c r="UTX124" s="964"/>
      <c r="UTY124" s="845"/>
      <c r="UTZ124" s="853"/>
      <c r="UUA124" s="853"/>
      <c r="UUB124" s="964"/>
      <c r="UUC124" s="845"/>
      <c r="UUD124" s="853"/>
      <c r="UUE124" s="853"/>
      <c r="UUF124" s="964"/>
      <c r="UUG124" s="845"/>
      <c r="UUH124" s="853"/>
      <c r="UUI124" s="853"/>
      <c r="UUJ124" s="964"/>
      <c r="UUK124" s="845"/>
      <c r="UUL124" s="853"/>
      <c r="UUM124" s="853"/>
      <c r="UUN124" s="964"/>
      <c r="UUO124" s="845"/>
      <c r="UUP124" s="853"/>
      <c r="UUQ124" s="853"/>
      <c r="UUR124" s="964"/>
      <c r="UUS124" s="845"/>
      <c r="UUT124" s="853"/>
      <c r="UUU124" s="853"/>
      <c r="UUV124" s="964"/>
      <c r="UUW124" s="845"/>
      <c r="UUX124" s="853"/>
      <c r="UUY124" s="853"/>
      <c r="UUZ124" s="964"/>
      <c r="UVA124" s="845"/>
      <c r="UVB124" s="853"/>
      <c r="UVC124" s="853"/>
      <c r="UVD124" s="964"/>
      <c r="UVE124" s="845"/>
      <c r="UVF124" s="853"/>
      <c r="UVG124" s="853"/>
      <c r="UVH124" s="964"/>
      <c r="UVI124" s="845"/>
      <c r="UVJ124" s="853"/>
      <c r="UVK124" s="853"/>
      <c r="UVL124" s="964"/>
      <c r="UVM124" s="845"/>
      <c r="UVN124" s="853"/>
      <c r="UVO124" s="853"/>
      <c r="UVP124" s="964"/>
      <c r="UVQ124" s="845"/>
      <c r="UVR124" s="853"/>
      <c r="UVS124" s="853"/>
      <c r="UVT124" s="964"/>
      <c r="UVU124" s="845"/>
      <c r="UVV124" s="853"/>
      <c r="UVW124" s="853"/>
      <c r="UVX124" s="964"/>
      <c r="UVY124" s="845"/>
      <c r="UVZ124" s="853"/>
      <c r="UWA124" s="853"/>
      <c r="UWB124" s="964"/>
      <c r="UWC124" s="845"/>
      <c r="UWD124" s="853"/>
      <c r="UWE124" s="853"/>
      <c r="UWF124" s="964"/>
      <c r="UWG124" s="845"/>
      <c r="UWH124" s="853"/>
      <c r="UWI124" s="853"/>
      <c r="UWJ124" s="964"/>
      <c r="UWK124" s="845"/>
      <c r="UWL124" s="853"/>
      <c r="UWM124" s="853"/>
      <c r="UWN124" s="964"/>
      <c r="UWO124" s="845"/>
      <c r="UWP124" s="853"/>
      <c r="UWQ124" s="853"/>
      <c r="UWR124" s="964"/>
      <c r="UWS124" s="845"/>
      <c r="UWT124" s="853"/>
      <c r="UWU124" s="853"/>
      <c r="UWV124" s="964"/>
      <c r="UWW124" s="845"/>
      <c r="UWX124" s="853"/>
      <c r="UWY124" s="853"/>
      <c r="UWZ124" s="964"/>
      <c r="UXA124" s="845"/>
      <c r="UXB124" s="853"/>
      <c r="UXC124" s="853"/>
      <c r="UXD124" s="964"/>
      <c r="UXE124" s="845"/>
      <c r="UXF124" s="853"/>
      <c r="UXG124" s="853"/>
      <c r="UXH124" s="964"/>
      <c r="UXI124" s="845"/>
      <c r="UXJ124" s="853"/>
      <c r="UXK124" s="853"/>
      <c r="UXL124" s="964"/>
      <c r="UXM124" s="845"/>
      <c r="UXN124" s="853"/>
      <c r="UXO124" s="853"/>
      <c r="UXP124" s="964"/>
      <c r="UXQ124" s="845"/>
      <c r="UXR124" s="853"/>
      <c r="UXS124" s="853"/>
      <c r="UXT124" s="964"/>
      <c r="UXU124" s="845"/>
      <c r="UXV124" s="853"/>
      <c r="UXW124" s="853"/>
      <c r="UXX124" s="964"/>
      <c r="UXY124" s="845"/>
      <c r="UXZ124" s="853"/>
      <c r="UYA124" s="853"/>
      <c r="UYB124" s="964"/>
      <c r="UYC124" s="845"/>
      <c r="UYD124" s="853"/>
      <c r="UYE124" s="853"/>
      <c r="UYF124" s="964"/>
      <c r="UYG124" s="845"/>
      <c r="UYH124" s="853"/>
      <c r="UYI124" s="853"/>
      <c r="UYJ124" s="964"/>
      <c r="UYK124" s="845"/>
      <c r="UYL124" s="853"/>
      <c r="UYM124" s="853"/>
      <c r="UYN124" s="964"/>
      <c r="UYO124" s="845"/>
      <c r="UYP124" s="853"/>
      <c r="UYQ124" s="853"/>
      <c r="UYR124" s="964"/>
      <c r="UYS124" s="845"/>
      <c r="UYT124" s="853"/>
      <c r="UYU124" s="853"/>
      <c r="UYV124" s="964"/>
      <c r="UYW124" s="845"/>
      <c r="UYX124" s="853"/>
      <c r="UYY124" s="853"/>
      <c r="UYZ124" s="964"/>
      <c r="UZA124" s="845"/>
      <c r="UZB124" s="853"/>
      <c r="UZC124" s="853"/>
      <c r="UZD124" s="964"/>
      <c r="UZE124" s="845"/>
      <c r="UZF124" s="853"/>
      <c r="UZG124" s="853"/>
      <c r="UZH124" s="964"/>
      <c r="UZI124" s="845"/>
      <c r="UZJ124" s="853"/>
      <c r="UZK124" s="853"/>
      <c r="UZL124" s="964"/>
      <c r="UZM124" s="845"/>
      <c r="UZN124" s="853"/>
      <c r="UZO124" s="853"/>
      <c r="UZP124" s="964"/>
      <c r="UZQ124" s="845"/>
      <c r="UZR124" s="853"/>
      <c r="UZS124" s="853"/>
      <c r="UZT124" s="964"/>
      <c r="UZU124" s="845"/>
      <c r="UZV124" s="853"/>
      <c r="UZW124" s="853"/>
      <c r="UZX124" s="964"/>
      <c r="UZY124" s="845"/>
      <c r="UZZ124" s="853"/>
      <c r="VAA124" s="853"/>
      <c r="VAB124" s="964"/>
      <c r="VAC124" s="845"/>
      <c r="VAD124" s="853"/>
      <c r="VAE124" s="853"/>
      <c r="VAF124" s="964"/>
      <c r="VAG124" s="845"/>
      <c r="VAH124" s="853"/>
      <c r="VAI124" s="853"/>
      <c r="VAJ124" s="964"/>
      <c r="VAK124" s="845"/>
      <c r="VAL124" s="853"/>
      <c r="VAM124" s="853"/>
      <c r="VAN124" s="964"/>
      <c r="VAO124" s="845"/>
      <c r="VAP124" s="853"/>
      <c r="VAQ124" s="853"/>
      <c r="VAR124" s="964"/>
      <c r="VAS124" s="845"/>
      <c r="VAT124" s="853"/>
      <c r="VAU124" s="853"/>
      <c r="VAV124" s="964"/>
      <c r="VAW124" s="845"/>
      <c r="VAX124" s="853"/>
      <c r="VAY124" s="853"/>
      <c r="VAZ124" s="964"/>
      <c r="VBA124" s="845"/>
      <c r="VBB124" s="853"/>
      <c r="VBC124" s="853"/>
      <c r="VBD124" s="964"/>
      <c r="VBE124" s="845"/>
      <c r="VBF124" s="853"/>
      <c r="VBG124" s="853"/>
      <c r="VBH124" s="964"/>
      <c r="VBI124" s="845"/>
      <c r="VBJ124" s="853"/>
      <c r="VBK124" s="853"/>
      <c r="VBL124" s="964"/>
      <c r="VBM124" s="845"/>
      <c r="VBN124" s="853"/>
      <c r="VBO124" s="853"/>
      <c r="VBP124" s="964"/>
      <c r="VBQ124" s="845"/>
      <c r="VBR124" s="853"/>
      <c r="VBS124" s="853"/>
      <c r="VBT124" s="964"/>
      <c r="VBU124" s="845"/>
      <c r="VBV124" s="853"/>
      <c r="VBW124" s="853"/>
      <c r="VBX124" s="964"/>
      <c r="VBY124" s="845"/>
      <c r="VBZ124" s="853"/>
      <c r="VCA124" s="853"/>
      <c r="VCB124" s="964"/>
      <c r="VCC124" s="845"/>
      <c r="VCD124" s="853"/>
      <c r="VCE124" s="853"/>
      <c r="VCF124" s="964"/>
      <c r="VCG124" s="845"/>
      <c r="VCH124" s="853"/>
      <c r="VCI124" s="853"/>
      <c r="VCJ124" s="964"/>
      <c r="VCK124" s="845"/>
      <c r="VCL124" s="853"/>
      <c r="VCM124" s="853"/>
      <c r="VCN124" s="964"/>
      <c r="VCO124" s="845"/>
      <c r="VCP124" s="853"/>
      <c r="VCQ124" s="853"/>
      <c r="VCR124" s="964"/>
      <c r="VCS124" s="845"/>
      <c r="VCT124" s="853"/>
      <c r="VCU124" s="853"/>
      <c r="VCV124" s="964"/>
      <c r="VCW124" s="845"/>
      <c r="VCX124" s="853"/>
      <c r="VCY124" s="853"/>
      <c r="VCZ124" s="964"/>
      <c r="VDA124" s="845"/>
      <c r="VDB124" s="853"/>
      <c r="VDC124" s="853"/>
      <c r="VDD124" s="964"/>
      <c r="VDE124" s="845"/>
      <c r="VDF124" s="853"/>
      <c r="VDG124" s="853"/>
      <c r="VDH124" s="964"/>
      <c r="VDI124" s="845"/>
      <c r="VDJ124" s="853"/>
      <c r="VDK124" s="853"/>
      <c r="VDL124" s="964"/>
      <c r="VDM124" s="845"/>
      <c r="VDN124" s="853"/>
      <c r="VDO124" s="853"/>
      <c r="VDP124" s="964"/>
      <c r="VDQ124" s="845"/>
      <c r="VDR124" s="853"/>
      <c r="VDS124" s="853"/>
      <c r="VDT124" s="964"/>
      <c r="VDU124" s="845"/>
      <c r="VDV124" s="853"/>
      <c r="VDW124" s="853"/>
      <c r="VDX124" s="964"/>
      <c r="VDY124" s="845"/>
      <c r="VDZ124" s="853"/>
      <c r="VEA124" s="853"/>
      <c r="VEB124" s="964"/>
      <c r="VEC124" s="845"/>
      <c r="VED124" s="853"/>
      <c r="VEE124" s="853"/>
      <c r="VEF124" s="964"/>
      <c r="VEG124" s="845"/>
      <c r="VEH124" s="853"/>
      <c r="VEI124" s="853"/>
      <c r="VEJ124" s="964"/>
      <c r="VEK124" s="845"/>
      <c r="VEL124" s="853"/>
      <c r="VEM124" s="853"/>
      <c r="VEN124" s="964"/>
      <c r="VEO124" s="845"/>
      <c r="VEP124" s="853"/>
      <c r="VEQ124" s="853"/>
      <c r="VER124" s="964"/>
      <c r="VES124" s="845"/>
      <c r="VET124" s="853"/>
      <c r="VEU124" s="853"/>
      <c r="VEV124" s="964"/>
      <c r="VEW124" s="845"/>
      <c r="VEX124" s="853"/>
      <c r="VEY124" s="853"/>
      <c r="VEZ124" s="964"/>
      <c r="VFA124" s="845"/>
      <c r="VFB124" s="853"/>
      <c r="VFC124" s="853"/>
      <c r="VFD124" s="964"/>
      <c r="VFE124" s="845"/>
      <c r="VFF124" s="853"/>
      <c r="VFG124" s="853"/>
      <c r="VFH124" s="964"/>
      <c r="VFI124" s="845"/>
      <c r="VFJ124" s="853"/>
      <c r="VFK124" s="853"/>
      <c r="VFL124" s="964"/>
      <c r="VFM124" s="845"/>
      <c r="VFN124" s="853"/>
      <c r="VFO124" s="853"/>
      <c r="VFP124" s="964"/>
      <c r="VFQ124" s="845"/>
      <c r="VFR124" s="853"/>
      <c r="VFS124" s="853"/>
      <c r="VFT124" s="964"/>
      <c r="VFU124" s="845"/>
      <c r="VFV124" s="853"/>
      <c r="VFW124" s="853"/>
      <c r="VFX124" s="964"/>
      <c r="VFY124" s="845"/>
      <c r="VFZ124" s="853"/>
      <c r="VGA124" s="853"/>
      <c r="VGB124" s="964"/>
      <c r="VGC124" s="845"/>
      <c r="VGD124" s="853"/>
      <c r="VGE124" s="853"/>
      <c r="VGF124" s="964"/>
      <c r="VGG124" s="845"/>
      <c r="VGH124" s="853"/>
      <c r="VGI124" s="853"/>
      <c r="VGJ124" s="964"/>
      <c r="VGK124" s="845"/>
      <c r="VGL124" s="853"/>
      <c r="VGM124" s="853"/>
      <c r="VGN124" s="964"/>
      <c r="VGO124" s="845"/>
      <c r="VGP124" s="853"/>
      <c r="VGQ124" s="853"/>
      <c r="VGR124" s="964"/>
      <c r="VGS124" s="845"/>
      <c r="VGT124" s="853"/>
      <c r="VGU124" s="853"/>
      <c r="VGV124" s="964"/>
      <c r="VGW124" s="845"/>
      <c r="VGX124" s="853"/>
      <c r="VGY124" s="853"/>
      <c r="VGZ124" s="964"/>
      <c r="VHA124" s="845"/>
      <c r="VHB124" s="853"/>
      <c r="VHC124" s="853"/>
      <c r="VHD124" s="964"/>
      <c r="VHE124" s="845"/>
      <c r="VHF124" s="853"/>
      <c r="VHG124" s="853"/>
      <c r="VHH124" s="964"/>
      <c r="VHI124" s="845"/>
      <c r="VHJ124" s="853"/>
      <c r="VHK124" s="853"/>
      <c r="VHL124" s="964"/>
      <c r="VHM124" s="845"/>
      <c r="VHN124" s="853"/>
      <c r="VHO124" s="853"/>
      <c r="VHP124" s="964"/>
      <c r="VHQ124" s="845"/>
      <c r="VHR124" s="853"/>
      <c r="VHS124" s="853"/>
      <c r="VHT124" s="964"/>
      <c r="VHU124" s="845"/>
      <c r="VHV124" s="853"/>
      <c r="VHW124" s="853"/>
      <c r="VHX124" s="964"/>
      <c r="VHY124" s="845"/>
      <c r="VHZ124" s="853"/>
      <c r="VIA124" s="853"/>
      <c r="VIB124" s="964"/>
      <c r="VIC124" s="845"/>
      <c r="VID124" s="853"/>
      <c r="VIE124" s="853"/>
      <c r="VIF124" s="964"/>
      <c r="VIG124" s="845"/>
      <c r="VIH124" s="853"/>
      <c r="VII124" s="853"/>
      <c r="VIJ124" s="964"/>
      <c r="VIK124" s="845"/>
      <c r="VIL124" s="853"/>
      <c r="VIM124" s="853"/>
      <c r="VIN124" s="964"/>
      <c r="VIO124" s="845"/>
      <c r="VIP124" s="853"/>
      <c r="VIQ124" s="853"/>
      <c r="VIR124" s="964"/>
      <c r="VIS124" s="845"/>
      <c r="VIT124" s="853"/>
      <c r="VIU124" s="853"/>
      <c r="VIV124" s="964"/>
      <c r="VIW124" s="845"/>
      <c r="VIX124" s="853"/>
      <c r="VIY124" s="853"/>
      <c r="VIZ124" s="964"/>
      <c r="VJA124" s="845"/>
      <c r="VJB124" s="853"/>
      <c r="VJC124" s="853"/>
      <c r="VJD124" s="964"/>
      <c r="VJE124" s="845"/>
      <c r="VJF124" s="853"/>
      <c r="VJG124" s="853"/>
      <c r="VJH124" s="964"/>
      <c r="VJI124" s="845"/>
      <c r="VJJ124" s="853"/>
      <c r="VJK124" s="853"/>
      <c r="VJL124" s="964"/>
      <c r="VJM124" s="845"/>
      <c r="VJN124" s="853"/>
      <c r="VJO124" s="853"/>
      <c r="VJP124" s="964"/>
      <c r="VJQ124" s="845"/>
      <c r="VJR124" s="853"/>
      <c r="VJS124" s="853"/>
      <c r="VJT124" s="964"/>
      <c r="VJU124" s="845"/>
      <c r="VJV124" s="853"/>
      <c r="VJW124" s="853"/>
      <c r="VJX124" s="964"/>
      <c r="VJY124" s="845"/>
      <c r="VJZ124" s="853"/>
      <c r="VKA124" s="853"/>
      <c r="VKB124" s="964"/>
      <c r="VKC124" s="845"/>
      <c r="VKD124" s="853"/>
      <c r="VKE124" s="853"/>
      <c r="VKF124" s="964"/>
      <c r="VKG124" s="845"/>
      <c r="VKH124" s="853"/>
      <c r="VKI124" s="853"/>
      <c r="VKJ124" s="964"/>
      <c r="VKK124" s="845"/>
      <c r="VKL124" s="853"/>
      <c r="VKM124" s="853"/>
      <c r="VKN124" s="964"/>
      <c r="VKO124" s="845"/>
      <c r="VKP124" s="853"/>
      <c r="VKQ124" s="853"/>
      <c r="VKR124" s="964"/>
      <c r="VKS124" s="845"/>
      <c r="VKT124" s="853"/>
      <c r="VKU124" s="853"/>
      <c r="VKV124" s="964"/>
      <c r="VKW124" s="845"/>
      <c r="VKX124" s="853"/>
      <c r="VKY124" s="853"/>
      <c r="VKZ124" s="964"/>
      <c r="VLA124" s="845"/>
      <c r="VLB124" s="853"/>
      <c r="VLC124" s="853"/>
      <c r="VLD124" s="964"/>
      <c r="VLE124" s="845"/>
      <c r="VLF124" s="853"/>
      <c r="VLG124" s="853"/>
      <c r="VLH124" s="964"/>
      <c r="VLI124" s="845"/>
      <c r="VLJ124" s="853"/>
      <c r="VLK124" s="853"/>
      <c r="VLL124" s="964"/>
      <c r="VLM124" s="845"/>
      <c r="VLN124" s="853"/>
      <c r="VLO124" s="853"/>
      <c r="VLP124" s="964"/>
      <c r="VLQ124" s="845"/>
      <c r="VLR124" s="853"/>
      <c r="VLS124" s="853"/>
      <c r="VLT124" s="964"/>
      <c r="VLU124" s="845"/>
      <c r="VLV124" s="853"/>
      <c r="VLW124" s="853"/>
      <c r="VLX124" s="964"/>
      <c r="VLY124" s="845"/>
      <c r="VLZ124" s="853"/>
      <c r="VMA124" s="853"/>
      <c r="VMB124" s="964"/>
      <c r="VMC124" s="845"/>
      <c r="VMD124" s="853"/>
      <c r="VME124" s="853"/>
      <c r="VMF124" s="964"/>
      <c r="VMG124" s="845"/>
      <c r="VMH124" s="853"/>
      <c r="VMI124" s="853"/>
      <c r="VMJ124" s="964"/>
      <c r="VMK124" s="845"/>
      <c r="VML124" s="853"/>
      <c r="VMM124" s="853"/>
      <c r="VMN124" s="964"/>
      <c r="VMO124" s="845"/>
      <c r="VMP124" s="853"/>
      <c r="VMQ124" s="853"/>
      <c r="VMR124" s="964"/>
      <c r="VMS124" s="845"/>
      <c r="VMT124" s="853"/>
      <c r="VMU124" s="853"/>
      <c r="VMV124" s="964"/>
      <c r="VMW124" s="845"/>
      <c r="VMX124" s="853"/>
      <c r="VMY124" s="853"/>
      <c r="VMZ124" s="964"/>
      <c r="VNA124" s="845"/>
      <c r="VNB124" s="853"/>
      <c r="VNC124" s="853"/>
      <c r="VND124" s="964"/>
      <c r="VNE124" s="845"/>
      <c r="VNF124" s="853"/>
      <c r="VNG124" s="853"/>
      <c r="VNH124" s="964"/>
      <c r="VNI124" s="845"/>
      <c r="VNJ124" s="853"/>
      <c r="VNK124" s="853"/>
      <c r="VNL124" s="964"/>
      <c r="VNM124" s="845"/>
      <c r="VNN124" s="853"/>
      <c r="VNO124" s="853"/>
      <c r="VNP124" s="964"/>
      <c r="VNQ124" s="845"/>
      <c r="VNR124" s="853"/>
      <c r="VNS124" s="853"/>
      <c r="VNT124" s="964"/>
      <c r="VNU124" s="845"/>
      <c r="VNV124" s="853"/>
      <c r="VNW124" s="853"/>
      <c r="VNX124" s="964"/>
      <c r="VNY124" s="845"/>
      <c r="VNZ124" s="853"/>
      <c r="VOA124" s="853"/>
      <c r="VOB124" s="964"/>
      <c r="VOC124" s="845"/>
      <c r="VOD124" s="853"/>
      <c r="VOE124" s="853"/>
      <c r="VOF124" s="964"/>
      <c r="VOG124" s="845"/>
      <c r="VOH124" s="853"/>
      <c r="VOI124" s="853"/>
      <c r="VOJ124" s="964"/>
      <c r="VOK124" s="845"/>
      <c r="VOL124" s="853"/>
      <c r="VOM124" s="853"/>
      <c r="VON124" s="964"/>
      <c r="VOO124" s="845"/>
      <c r="VOP124" s="853"/>
      <c r="VOQ124" s="853"/>
      <c r="VOR124" s="964"/>
      <c r="VOS124" s="845"/>
      <c r="VOT124" s="853"/>
      <c r="VOU124" s="853"/>
      <c r="VOV124" s="964"/>
      <c r="VOW124" s="845"/>
      <c r="VOX124" s="853"/>
      <c r="VOY124" s="853"/>
      <c r="VOZ124" s="964"/>
      <c r="VPA124" s="845"/>
      <c r="VPB124" s="853"/>
      <c r="VPC124" s="853"/>
      <c r="VPD124" s="964"/>
      <c r="VPE124" s="845"/>
      <c r="VPF124" s="853"/>
      <c r="VPG124" s="853"/>
      <c r="VPH124" s="964"/>
      <c r="VPI124" s="845"/>
      <c r="VPJ124" s="853"/>
      <c r="VPK124" s="853"/>
      <c r="VPL124" s="964"/>
      <c r="VPM124" s="845"/>
      <c r="VPN124" s="853"/>
      <c r="VPO124" s="853"/>
      <c r="VPP124" s="964"/>
      <c r="VPQ124" s="845"/>
      <c r="VPR124" s="853"/>
      <c r="VPS124" s="853"/>
      <c r="VPT124" s="964"/>
      <c r="VPU124" s="845"/>
      <c r="VPV124" s="853"/>
      <c r="VPW124" s="853"/>
      <c r="VPX124" s="964"/>
      <c r="VPY124" s="845"/>
      <c r="VPZ124" s="853"/>
      <c r="VQA124" s="853"/>
      <c r="VQB124" s="964"/>
      <c r="VQC124" s="845"/>
      <c r="VQD124" s="853"/>
      <c r="VQE124" s="853"/>
      <c r="VQF124" s="964"/>
      <c r="VQG124" s="845"/>
      <c r="VQH124" s="853"/>
      <c r="VQI124" s="853"/>
      <c r="VQJ124" s="964"/>
      <c r="VQK124" s="845"/>
      <c r="VQL124" s="853"/>
      <c r="VQM124" s="853"/>
      <c r="VQN124" s="964"/>
      <c r="VQO124" s="845"/>
      <c r="VQP124" s="853"/>
      <c r="VQQ124" s="853"/>
      <c r="VQR124" s="964"/>
      <c r="VQS124" s="845"/>
      <c r="VQT124" s="853"/>
      <c r="VQU124" s="853"/>
      <c r="VQV124" s="964"/>
      <c r="VQW124" s="845"/>
      <c r="VQX124" s="853"/>
      <c r="VQY124" s="853"/>
      <c r="VQZ124" s="964"/>
      <c r="VRA124" s="845"/>
      <c r="VRB124" s="853"/>
      <c r="VRC124" s="853"/>
      <c r="VRD124" s="964"/>
      <c r="VRE124" s="845"/>
      <c r="VRF124" s="853"/>
      <c r="VRG124" s="853"/>
      <c r="VRH124" s="964"/>
      <c r="VRI124" s="845"/>
      <c r="VRJ124" s="853"/>
      <c r="VRK124" s="853"/>
      <c r="VRL124" s="964"/>
      <c r="VRM124" s="845"/>
      <c r="VRN124" s="853"/>
      <c r="VRO124" s="853"/>
      <c r="VRP124" s="964"/>
      <c r="VRQ124" s="845"/>
      <c r="VRR124" s="853"/>
      <c r="VRS124" s="853"/>
      <c r="VRT124" s="964"/>
      <c r="VRU124" s="845"/>
      <c r="VRV124" s="853"/>
      <c r="VRW124" s="853"/>
      <c r="VRX124" s="964"/>
      <c r="VRY124" s="845"/>
      <c r="VRZ124" s="853"/>
      <c r="VSA124" s="853"/>
      <c r="VSB124" s="964"/>
      <c r="VSC124" s="845"/>
      <c r="VSD124" s="853"/>
      <c r="VSE124" s="853"/>
      <c r="VSF124" s="964"/>
      <c r="VSG124" s="845"/>
      <c r="VSH124" s="853"/>
      <c r="VSI124" s="853"/>
      <c r="VSJ124" s="964"/>
      <c r="VSK124" s="845"/>
      <c r="VSL124" s="853"/>
      <c r="VSM124" s="853"/>
      <c r="VSN124" s="964"/>
      <c r="VSO124" s="845"/>
      <c r="VSP124" s="853"/>
      <c r="VSQ124" s="853"/>
      <c r="VSR124" s="964"/>
      <c r="VSS124" s="845"/>
      <c r="VST124" s="853"/>
      <c r="VSU124" s="853"/>
      <c r="VSV124" s="964"/>
      <c r="VSW124" s="845"/>
      <c r="VSX124" s="853"/>
      <c r="VSY124" s="853"/>
      <c r="VSZ124" s="964"/>
      <c r="VTA124" s="845"/>
      <c r="VTB124" s="853"/>
      <c r="VTC124" s="853"/>
      <c r="VTD124" s="964"/>
      <c r="VTE124" s="845"/>
      <c r="VTF124" s="853"/>
      <c r="VTG124" s="853"/>
      <c r="VTH124" s="964"/>
      <c r="VTI124" s="845"/>
      <c r="VTJ124" s="853"/>
      <c r="VTK124" s="853"/>
      <c r="VTL124" s="964"/>
      <c r="VTM124" s="845"/>
      <c r="VTN124" s="853"/>
      <c r="VTO124" s="853"/>
      <c r="VTP124" s="964"/>
      <c r="VTQ124" s="845"/>
      <c r="VTR124" s="853"/>
      <c r="VTS124" s="853"/>
      <c r="VTT124" s="964"/>
      <c r="VTU124" s="845"/>
      <c r="VTV124" s="853"/>
      <c r="VTW124" s="853"/>
      <c r="VTX124" s="964"/>
      <c r="VTY124" s="845"/>
      <c r="VTZ124" s="853"/>
      <c r="VUA124" s="853"/>
      <c r="VUB124" s="964"/>
      <c r="VUC124" s="845"/>
      <c r="VUD124" s="853"/>
      <c r="VUE124" s="853"/>
      <c r="VUF124" s="964"/>
      <c r="VUG124" s="845"/>
      <c r="VUH124" s="853"/>
      <c r="VUI124" s="853"/>
      <c r="VUJ124" s="964"/>
      <c r="VUK124" s="845"/>
      <c r="VUL124" s="853"/>
      <c r="VUM124" s="853"/>
      <c r="VUN124" s="964"/>
      <c r="VUO124" s="845"/>
      <c r="VUP124" s="853"/>
      <c r="VUQ124" s="853"/>
      <c r="VUR124" s="964"/>
      <c r="VUS124" s="845"/>
      <c r="VUT124" s="853"/>
      <c r="VUU124" s="853"/>
      <c r="VUV124" s="964"/>
      <c r="VUW124" s="845"/>
      <c r="VUX124" s="853"/>
      <c r="VUY124" s="853"/>
      <c r="VUZ124" s="964"/>
      <c r="VVA124" s="845"/>
      <c r="VVB124" s="853"/>
      <c r="VVC124" s="853"/>
      <c r="VVD124" s="964"/>
      <c r="VVE124" s="845"/>
      <c r="VVF124" s="853"/>
      <c r="VVG124" s="853"/>
      <c r="VVH124" s="964"/>
      <c r="VVI124" s="845"/>
      <c r="VVJ124" s="853"/>
      <c r="VVK124" s="853"/>
      <c r="VVL124" s="964"/>
      <c r="VVM124" s="845"/>
      <c r="VVN124" s="853"/>
      <c r="VVO124" s="853"/>
      <c r="VVP124" s="964"/>
      <c r="VVQ124" s="845"/>
      <c r="VVR124" s="853"/>
      <c r="VVS124" s="853"/>
      <c r="VVT124" s="964"/>
      <c r="VVU124" s="845"/>
      <c r="VVV124" s="853"/>
      <c r="VVW124" s="853"/>
      <c r="VVX124" s="964"/>
      <c r="VVY124" s="845"/>
      <c r="VVZ124" s="853"/>
      <c r="VWA124" s="853"/>
      <c r="VWB124" s="964"/>
      <c r="VWC124" s="845"/>
      <c r="VWD124" s="853"/>
      <c r="VWE124" s="853"/>
      <c r="VWF124" s="964"/>
      <c r="VWG124" s="845"/>
      <c r="VWH124" s="853"/>
      <c r="VWI124" s="853"/>
      <c r="VWJ124" s="964"/>
      <c r="VWK124" s="845"/>
      <c r="VWL124" s="853"/>
      <c r="VWM124" s="853"/>
      <c r="VWN124" s="964"/>
      <c r="VWO124" s="845"/>
      <c r="VWP124" s="853"/>
      <c r="VWQ124" s="853"/>
      <c r="VWR124" s="964"/>
      <c r="VWS124" s="845"/>
      <c r="VWT124" s="853"/>
      <c r="VWU124" s="853"/>
      <c r="VWV124" s="964"/>
      <c r="VWW124" s="845"/>
      <c r="VWX124" s="853"/>
      <c r="VWY124" s="853"/>
      <c r="VWZ124" s="964"/>
      <c r="VXA124" s="845"/>
      <c r="VXB124" s="853"/>
      <c r="VXC124" s="853"/>
      <c r="VXD124" s="964"/>
      <c r="VXE124" s="845"/>
      <c r="VXF124" s="853"/>
      <c r="VXG124" s="853"/>
      <c r="VXH124" s="964"/>
      <c r="VXI124" s="845"/>
      <c r="VXJ124" s="853"/>
      <c r="VXK124" s="853"/>
      <c r="VXL124" s="964"/>
      <c r="VXM124" s="845"/>
      <c r="VXN124" s="853"/>
      <c r="VXO124" s="853"/>
      <c r="VXP124" s="964"/>
      <c r="VXQ124" s="845"/>
      <c r="VXR124" s="853"/>
      <c r="VXS124" s="853"/>
      <c r="VXT124" s="964"/>
      <c r="VXU124" s="845"/>
      <c r="VXV124" s="853"/>
      <c r="VXW124" s="853"/>
      <c r="VXX124" s="964"/>
      <c r="VXY124" s="845"/>
      <c r="VXZ124" s="853"/>
      <c r="VYA124" s="853"/>
      <c r="VYB124" s="964"/>
      <c r="VYC124" s="845"/>
      <c r="VYD124" s="853"/>
      <c r="VYE124" s="853"/>
      <c r="VYF124" s="964"/>
      <c r="VYG124" s="845"/>
      <c r="VYH124" s="853"/>
      <c r="VYI124" s="853"/>
      <c r="VYJ124" s="964"/>
      <c r="VYK124" s="845"/>
      <c r="VYL124" s="853"/>
      <c r="VYM124" s="853"/>
      <c r="VYN124" s="964"/>
      <c r="VYO124" s="845"/>
      <c r="VYP124" s="853"/>
      <c r="VYQ124" s="853"/>
      <c r="VYR124" s="964"/>
      <c r="VYS124" s="845"/>
      <c r="VYT124" s="853"/>
      <c r="VYU124" s="853"/>
      <c r="VYV124" s="964"/>
      <c r="VYW124" s="845"/>
      <c r="VYX124" s="853"/>
      <c r="VYY124" s="853"/>
      <c r="VYZ124" s="964"/>
      <c r="VZA124" s="845"/>
      <c r="VZB124" s="853"/>
      <c r="VZC124" s="853"/>
      <c r="VZD124" s="964"/>
      <c r="VZE124" s="845"/>
      <c r="VZF124" s="853"/>
      <c r="VZG124" s="853"/>
      <c r="VZH124" s="964"/>
      <c r="VZI124" s="845"/>
      <c r="VZJ124" s="853"/>
      <c r="VZK124" s="853"/>
      <c r="VZL124" s="964"/>
      <c r="VZM124" s="845"/>
      <c r="VZN124" s="853"/>
      <c r="VZO124" s="853"/>
      <c r="VZP124" s="964"/>
      <c r="VZQ124" s="845"/>
      <c r="VZR124" s="853"/>
      <c r="VZS124" s="853"/>
      <c r="VZT124" s="964"/>
      <c r="VZU124" s="845"/>
      <c r="VZV124" s="853"/>
      <c r="VZW124" s="853"/>
      <c r="VZX124" s="964"/>
      <c r="VZY124" s="845"/>
      <c r="VZZ124" s="853"/>
      <c r="WAA124" s="853"/>
      <c r="WAB124" s="964"/>
      <c r="WAC124" s="845"/>
      <c r="WAD124" s="853"/>
      <c r="WAE124" s="853"/>
      <c r="WAF124" s="964"/>
      <c r="WAG124" s="845"/>
      <c r="WAH124" s="853"/>
      <c r="WAI124" s="853"/>
      <c r="WAJ124" s="964"/>
      <c r="WAK124" s="845"/>
      <c r="WAL124" s="853"/>
      <c r="WAM124" s="853"/>
      <c r="WAN124" s="964"/>
      <c r="WAO124" s="845"/>
      <c r="WAP124" s="853"/>
      <c r="WAQ124" s="853"/>
      <c r="WAR124" s="964"/>
      <c r="WAS124" s="845"/>
      <c r="WAT124" s="853"/>
      <c r="WAU124" s="853"/>
      <c r="WAV124" s="964"/>
      <c r="WAW124" s="845"/>
      <c r="WAX124" s="853"/>
      <c r="WAY124" s="853"/>
      <c r="WAZ124" s="964"/>
      <c r="WBA124" s="845"/>
      <c r="WBB124" s="853"/>
      <c r="WBC124" s="853"/>
      <c r="WBD124" s="964"/>
      <c r="WBE124" s="845"/>
      <c r="WBF124" s="853"/>
      <c r="WBG124" s="853"/>
      <c r="WBH124" s="964"/>
      <c r="WBI124" s="845"/>
      <c r="WBJ124" s="853"/>
      <c r="WBK124" s="853"/>
      <c r="WBL124" s="964"/>
      <c r="WBM124" s="845"/>
      <c r="WBN124" s="853"/>
      <c r="WBO124" s="853"/>
      <c r="WBP124" s="964"/>
      <c r="WBQ124" s="845"/>
      <c r="WBR124" s="853"/>
      <c r="WBS124" s="853"/>
      <c r="WBT124" s="964"/>
      <c r="WBU124" s="845"/>
      <c r="WBV124" s="853"/>
      <c r="WBW124" s="853"/>
      <c r="WBX124" s="964"/>
      <c r="WBY124" s="845"/>
      <c r="WBZ124" s="853"/>
      <c r="WCA124" s="853"/>
      <c r="WCB124" s="964"/>
      <c r="WCC124" s="845"/>
      <c r="WCD124" s="853"/>
      <c r="WCE124" s="853"/>
      <c r="WCF124" s="964"/>
      <c r="WCG124" s="845"/>
      <c r="WCH124" s="853"/>
      <c r="WCI124" s="853"/>
      <c r="WCJ124" s="964"/>
      <c r="WCK124" s="845"/>
      <c r="WCL124" s="853"/>
      <c r="WCM124" s="853"/>
      <c r="WCN124" s="964"/>
      <c r="WCO124" s="845"/>
      <c r="WCP124" s="853"/>
      <c r="WCQ124" s="853"/>
      <c r="WCR124" s="964"/>
      <c r="WCS124" s="845"/>
      <c r="WCT124" s="853"/>
      <c r="WCU124" s="853"/>
      <c r="WCV124" s="964"/>
      <c r="WCW124" s="845"/>
      <c r="WCX124" s="853"/>
      <c r="WCY124" s="853"/>
      <c r="WCZ124" s="964"/>
      <c r="WDA124" s="845"/>
      <c r="WDB124" s="853"/>
      <c r="WDC124" s="853"/>
      <c r="WDD124" s="964"/>
      <c r="WDE124" s="845"/>
      <c r="WDF124" s="853"/>
      <c r="WDG124" s="853"/>
      <c r="WDH124" s="964"/>
      <c r="WDI124" s="845"/>
      <c r="WDJ124" s="853"/>
      <c r="WDK124" s="853"/>
      <c r="WDL124" s="964"/>
      <c r="WDM124" s="845"/>
      <c r="WDN124" s="853"/>
      <c r="WDO124" s="853"/>
      <c r="WDP124" s="964"/>
      <c r="WDQ124" s="845"/>
      <c r="WDR124" s="853"/>
      <c r="WDS124" s="853"/>
      <c r="WDT124" s="964"/>
      <c r="WDU124" s="845"/>
      <c r="WDV124" s="853"/>
      <c r="WDW124" s="853"/>
      <c r="WDX124" s="964"/>
      <c r="WDY124" s="845"/>
      <c r="WDZ124" s="853"/>
      <c r="WEA124" s="853"/>
      <c r="WEB124" s="964"/>
      <c r="WEC124" s="845"/>
      <c r="WED124" s="853"/>
      <c r="WEE124" s="853"/>
      <c r="WEF124" s="964"/>
      <c r="WEG124" s="845"/>
      <c r="WEH124" s="853"/>
      <c r="WEI124" s="853"/>
      <c r="WEJ124" s="964"/>
      <c r="WEK124" s="845"/>
      <c r="WEL124" s="853"/>
      <c r="WEM124" s="853"/>
      <c r="WEN124" s="964"/>
      <c r="WEO124" s="845"/>
      <c r="WEP124" s="853"/>
      <c r="WEQ124" s="853"/>
      <c r="WER124" s="964"/>
      <c r="WES124" s="845"/>
      <c r="WET124" s="853"/>
      <c r="WEU124" s="853"/>
      <c r="WEV124" s="964"/>
      <c r="WEW124" s="845"/>
      <c r="WEX124" s="853"/>
      <c r="WEY124" s="853"/>
      <c r="WEZ124" s="964"/>
      <c r="WFA124" s="845"/>
      <c r="WFB124" s="853"/>
      <c r="WFC124" s="853"/>
      <c r="WFD124" s="964"/>
      <c r="WFE124" s="845"/>
      <c r="WFF124" s="853"/>
      <c r="WFG124" s="853"/>
      <c r="WFH124" s="964"/>
      <c r="WFI124" s="845"/>
      <c r="WFJ124" s="853"/>
      <c r="WFK124" s="853"/>
      <c r="WFL124" s="964"/>
      <c r="WFM124" s="845"/>
      <c r="WFN124" s="853"/>
      <c r="WFO124" s="853"/>
      <c r="WFP124" s="964"/>
      <c r="WFQ124" s="845"/>
      <c r="WFR124" s="853"/>
      <c r="WFS124" s="853"/>
      <c r="WFT124" s="964"/>
      <c r="WFU124" s="845"/>
      <c r="WFV124" s="853"/>
      <c r="WFW124" s="853"/>
      <c r="WFX124" s="964"/>
      <c r="WFY124" s="845"/>
      <c r="WFZ124" s="853"/>
      <c r="WGA124" s="853"/>
      <c r="WGB124" s="964"/>
      <c r="WGC124" s="845"/>
      <c r="WGD124" s="853"/>
      <c r="WGE124" s="853"/>
      <c r="WGF124" s="964"/>
      <c r="WGG124" s="845"/>
      <c r="WGH124" s="853"/>
      <c r="WGI124" s="853"/>
      <c r="WGJ124" s="964"/>
      <c r="WGK124" s="845"/>
      <c r="WGL124" s="853"/>
      <c r="WGM124" s="853"/>
      <c r="WGN124" s="964"/>
      <c r="WGO124" s="845"/>
      <c r="WGP124" s="853"/>
      <c r="WGQ124" s="853"/>
      <c r="WGR124" s="964"/>
      <c r="WGS124" s="845"/>
      <c r="WGT124" s="853"/>
      <c r="WGU124" s="853"/>
      <c r="WGV124" s="964"/>
      <c r="WGW124" s="845"/>
      <c r="WGX124" s="853"/>
      <c r="WGY124" s="853"/>
      <c r="WGZ124" s="964"/>
      <c r="WHA124" s="845"/>
      <c r="WHB124" s="853"/>
      <c r="WHC124" s="853"/>
      <c r="WHD124" s="964"/>
      <c r="WHE124" s="845"/>
      <c r="WHF124" s="853"/>
      <c r="WHG124" s="853"/>
      <c r="WHH124" s="964"/>
      <c r="WHI124" s="845"/>
      <c r="WHJ124" s="853"/>
      <c r="WHK124" s="853"/>
      <c r="WHL124" s="964"/>
      <c r="WHM124" s="845"/>
      <c r="WHN124" s="853"/>
      <c r="WHO124" s="853"/>
      <c r="WHP124" s="964"/>
      <c r="WHQ124" s="845"/>
      <c r="WHR124" s="853"/>
      <c r="WHS124" s="853"/>
      <c r="WHT124" s="964"/>
      <c r="WHU124" s="845"/>
      <c r="WHV124" s="853"/>
      <c r="WHW124" s="853"/>
      <c r="WHX124" s="964"/>
      <c r="WHY124" s="845"/>
      <c r="WHZ124" s="853"/>
      <c r="WIA124" s="853"/>
      <c r="WIB124" s="964"/>
      <c r="WIC124" s="845"/>
      <c r="WID124" s="853"/>
      <c r="WIE124" s="853"/>
      <c r="WIF124" s="964"/>
      <c r="WIG124" s="845"/>
      <c r="WIH124" s="853"/>
      <c r="WII124" s="853"/>
      <c r="WIJ124" s="964"/>
      <c r="WIK124" s="845"/>
      <c r="WIL124" s="853"/>
      <c r="WIM124" s="853"/>
      <c r="WIN124" s="964"/>
      <c r="WIO124" s="845"/>
      <c r="WIP124" s="853"/>
      <c r="WIQ124" s="853"/>
      <c r="WIR124" s="964"/>
      <c r="WIS124" s="845"/>
      <c r="WIT124" s="853"/>
      <c r="WIU124" s="853"/>
      <c r="WIV124" s="964"/>
      <c r="WIW124" s="845"/>
      <c r="WIX124" s="853"/>
      <c r="WIY124" s="853"/>
      <c r="WIZ124" s="964"/>
      <c r="WJA124" s="845"/>
      <c r="WJB124" s="853"/>
      <c r="WJC124" s="853"/>
      <c r="WJD124" s="964"/>
      <c r="WJE124" s="845"/>
      <c r="WJF124" s="853"/>
      <c r="WJG124" s="853"/>
      <c r="WJH124" s="964"/>
      <c r="WJI124" s="845"/>
      <c r="WJJ124" s="853"/>
      <c r="WJK124" s="853"/>
      <c r="WJL124" s="964"/>
      <c r="WJM124" s="845"/>
      <c r="WJN124" s="853"/>
      <c r="WJO124" s="853"/>
      <c r="WJP124" s="964"/>
      <c r="WJQ124" s="845"/>
      <c r="WJR124" s="853"/>
      <c r="WJS124" s="853"/>
      <c r="WJT124" s="964"/>
      <c r="WJU124" s="845"/>
      <c r="WJV124" s="853"/>
      <c r="WJW124" s="853"/>
      <c r="WJX124" s="964"/>
      <c r="WJY124" s="845"/>
      <c r="WJZ124" s="853"/>
      <c r="WKA124" s="853"/>
      <c r="WKB124" s="964"/>
      <c r="WKC124" s="845"/>
      <c r="WKD124" s="853"/>
      <c r="WKE124" s="853"/>
      <c r="WKF124" s="964"/>
      <c r="WKG124" s="845"/>
      <c r="WKH124" s="853"/>
      <c r="WKI124" s="853"/>
      <c r="WKJ124" s="964"/>
      <c r="WKK124" s="845"/>
      <c r="WKL124" s="853"/>
      <c r="WKM124" s="853"/>
      <c r="WKN124" s="964"/>
      <c r="WKO124" s="845"/>
      <c r="WKP124" s="853"/>
      <c r="WKQ124" s="853"/>
      <c r="WKR124" s="964"/>
      <c r="WKS124" s="845"/>
      <c r="WKT124" s="853"/>
      <c r="WKU124" s="853"/>
      <c r="WKV124" s="964"/>
      <c r="WKW124" s="845"/>
      <c r="WKX124" s="853"/>
      <c r="WKY124" s="853"/>
      <c r="WKZ124" s="964"/>
      <c r="WLA124" s="845"/>
      <c r="WLB124" s="853"/>
      <c r="WLC124" s="853"/>
      <c r="WLD124" s="964"/>
      <c r="WLE124" s="845"/>
      <c r="WLF124" s="853"/>
      <c r="WLG124" s="853"/>
      <c r="WLH124" s="964"/>
      <c r="WLI124" s="845"/>
      <c r="WLJ124" s="853"/>
      <c r="WLK124" s="853"/>
      <c r="WLL124" s="964"/>
      <c r="WLM124" s="845"/>
      <c r="WLN124" s="853"/>
      <c r="WLO124" s="853"/>
      <c r="WLP124" s="964"/>
      <c r="WLQ124" s="845"/>
      <c r="WLR124" s="853"/>
      <c r="WLS124" s="853"/>
      <c r="WLT124" s="964"/>
      <c r="WLU124" s="845"/>
      <c r="WLV124" s="853"/>
      <c r="WLW124" s="853"/>
      <c r="WLX124" s="964"/>
      <c r="WLY124" s="845"/>
      <c r="WLZ124" s="853"/>
      <c r="WMA124" s="853"/>
      <c r="WMB124" s="964"/>
      <c r="WMC124" s="845"/>
      <c r="WMD124" s="853"/>
      <c r="WME124" s="853"/>
      <c r="WMF124" s="964"/>
      <c r="WMG124" s="845"/>
      <c r="WMH124" s="853"/>
      <c r="WMI124" s="853"/>
      <c r="WMJ124" s="964"/>
      <c r="WMK124" s="845"/>
      <c r="WML124" s="853"/>
      <c r="WMM124" s="853"/>
      <c r="WMN124" s="964"/>
      <c r="WMO124" s="845"/>
      <c r="WMP124" s="853"/>
      <c r="WMQ124" s="853"/>
      <c r="WMR124" s="964"/>
      <c r="WMS124" s="845"/>
      <c r="WMT124" s="853"/>
      <c r="WMU124" s="853"/>
      <c r="WMV124" s="964"/>
      <c r="WMW124" s="845"/>
      <c r="WMX124" s="853"/>
      <c r="WMY124" s="853"/>
      <c r="WMZ124" s="964"/>
      <c r="WNA124" s="845"/>
      <c r="WNB124" s="853"/>
      <c r="WNC124" s="853"/>
      <c r="WND124" s="964"/>
      <c r="WNE124" s="845"/>
      <c r="WNF124" s="853"/>
      <c r="WNG124" s="853"/>
      <c r="WNH124" s="964"/>
      <c r="WNI124" s="845"/>
      <c r="WNJ124" s="853"/>
      <c r="WNK124" s="853"/>
      <c r="WNL124" s="964"/>
      <c r="WNM124" s="845"/>
      <c r="WNN124" s="853"/>
      <c r="WNO124" s="853"/>
      <c r="WNP124" s="964"/>
      <c r="WNQ124" s="845"/>
      <c r="WNR124" s="853"/>
      <c r="WNS124" s="853"/>
      <c r="WNT124" s="964"/>
      <c r="WNU124" s="845"/>
      <c r="WNV124" s="853"/>
      <c r="WNW124" s="853"/>
      <c r="WNX124" s="964"/>
      <c r="WNY124" s="845"/>
      <c r="WNZ124" s="853"/>
      <c r="WOA124" s="853"/>
      <c r="WOB124" s="964"/>
      <c r="WOC124" s="845"/>
      <c r="WOD124" s="853"/>
      <c r="WOE124" s="853"/>
      <c r="WOF124" s="964"/>
      <c r="WOG124" s="845"/>
      <c r="WOH124" s="853"/>
      <c r="WOI124" s="853"/>
      <c r="WOJ124" s="964"/>
      <c r="WOK124" s="845"/>
      <c r="WOL124" s="853"/>
      <c r="WOM124" s="853"/>
      <c r="WON124" s="964"/>
      <c r="WOO124" s="845"/>
      <c r="WOP124" s="853"/>
      <c r="WOQ124" s="853"/>
      <c r="WOR124" s="964"/>
      <c r="WOS124" s="845"/>
      <c r="WOT124" s="853"/>
      <c r="WOU124" s="853"/>
      <c r="WOV124" s="964"/>
      <c r="WOW124" s="845"/>
      <c r="WOX124" s="853"/>
      <c r="WOY124" s="853"/>
      <c r="WOZ124" s="964"/>
      <c r="WPA124" s="845"/>
      <c r="WPB124" s="853"/>
      <c r="WPC124" s="853"/>
      <c r="WPD124" s="964"/>
      <c r="WPE124" s="845"/>
      <c r="WPF124" s="853"/>
      <c r="WPG124" s="853"/>
      <c r="WPH124" s="964"/>
      <c r="WPI124" s="845"/>
      <c r="WPJ124" s="853"/>
      <c r="WPK124" s="853"/>
      <c r="WPL124" s="964"/>
      <c r="WPM124" s="845"/>
      <c r="WPN124" s="853"/>
      <c r="WPO124" s="853"/>
      <c r="WPP124" s="964"/>
      <c r="WPQ124" s="845"/>
      <c r="WPR124" s="853"/>
      <c r="WPS124" s="853"/>
      <c r="WPT124" s="964"/>
      <c r="WPU124" s="845"/>
      <c r="WPV124" s="853"/>
      <c r="WPW124" s="853"/>
      <c r="WPX124" s="964"/>
      <c r="WPY124" s="845"/>
      <c r="WPZ124" s="853"/>
      <c r="WQA124" s="853"/>
      <c r="WQB124" s="964"/>
      <c r="WQC124" s="845"/>
      <c r="WQD124" s="853"/>
      <c r="WQE124" s="853"/>
      <c r="WQF124" s="964"/>
      <c r="WQG124" s="845"/>
      <c r="WQH124" s="853"/>
      <c r="WQI124" s="853"/>
      <c r="WQJ124" s="964"/>
      <c r="WQK124" s="845"/>
      <c r="WQL124" s="853"/>
      <c r="WQM124" s="853"/>
      <c r="WQN124" s="964"/>
      <c r="WQO124" s="845"/>
      <c r="WQP124" s="853"/>
      <c r="WQQ124" s="853"/>
      <c r="WQR124" s="964"/>
      <c r="WQS124" s="845"/>
      <c r="WQT124" s="853"/>
      <c r="WQU124" s="853"/>
      <c r="WQV124" s="964"/>
      <c r="WQW124" s="845"/>
      <c r="WQX124" s="853"/>
      <c r="WQY124" s="853"/>
      <c r="WQZ124" s="964"/>
      <c r="WRA124" s="845"/>
      <c r="WRB124" s="853"/>
      <c r="WRC124" s="853"/>
      <c r="WRD124" s="964"/>
      <c r="WRE124" s="845"/>
      <c r="WRF124" s="853"/>
      <c r="WRG124" s="853"/>
      <c r="WRH124" s="964"/>
      <c r="WRI124" s="845"/>
      <c r="WRJ124" s="853"/>
      <c r="WRK124" s="853"/>
      <c r="WRL124" s="964"/>
      <c r="WRM124" s="845"/>
      <c r="WRN124" s="853"/>
      <c r="WRO124" s="853"/>
      <c r="WRP124" s="964"/>
      <c r="WRQ124" s="845"/>
      <c r="WRR124" s="853"/>
      <c r="WRS124" s="853"/>
      <c r="WRT124" s="964"/>
      <c r="WRU124" s="845"/>
      <c r="WRV124" s="853"/>
      <c r="WRW124" s="853"/>
      <c r="WRX124" s="964"/>
      <c r="WRY124" s="845"/>
      <c r="WRZ124" s="853"/>
      <c r="WSA124" s="853"/>
      <c r="WSB124" s="964"/>
      <c r="WSC124" s="845"/>
      <c r="WSD124" s="853"/>
      <c r="WSE124" s="853"/>
      <c r="WSF124" s="964"/>
      <c r="WSG124" s="845"/>
      <c r="WSH124" s="853"/>
      <c r="WSI124" s="853"/>
      <c r="WSJ124" s="964"/>
      <c r="WSK124" s="845"/>
      <c r="WSL124" s="853"/>
      <c r="WSM124" s="853"/>
      <c r="WSN124" s="964"/>
      <c r="WSO124" s="845"/>
      <c r="WSP124" s="853"/>
      <c r="WSQ124" s="853"/>
      <c r="WSR124" s="964"/>
      <c r="WSS124" s="845"/>
      <c r="WST124" s="853"/>
      <c r="WSU124" s="853"/>
      <c r="WSV124" s="964"/>
      <c r="WSW124" s="845"/>
      <c r="WSX124" s="853"/>
      <c r="WSY124" s="853"/>
      <c r="WSZ124" s="964"/>
      <c r="WTA124" s="845"/>
      <c r="WTB124" s="853"/>
      <c r="WTC124" s="853"/>
      <c r="WTD124" s="964"/>
      <c r="WTE124" s="845"/>
      <c r="WTF124" s="853"/>
      <c r="WTG124" s="853"/>
      <c r="WTH124" s="964"/>
      <c r="WTI124" s="845"/>
      <c r="WTJ124" s="853"/>
      <c r="WTK124" s="853"/>
      <c r="WTL124" s="964"/>
      <c r="WTM124" s="845"/>
      <c r="WTN124" s="853"/>
      <c r="WTO124" s="853"/>
      <c r="WTP124" s="964"/>
      <c r="WTQ124" s="845"/>
      <c r="WTR124" s="853"/>
      <c r="WTS124" s="853"/>
      <c r="WTT124" s="964"/>
      <c r="WTU124" s="845"/>
      <c r="WTV124" s="853"/>
      <c r="WTW124" s="853"/>
      <c r="WTX124" s="964"/>
      <c r="WTY124" s="845"/>
      <c r="WTZ124" s="853"/>
      <c r="WUA124" s="853"/>
      <c r="WUB124" s="964"/>
      <c r="WUC124" s="845"/>
      <c r="WUD124" s="853"/>
      <c r="WUE124" s="853"/>
      <c r="WUF124" s="964"/>
      <c r="WUG124" s="845"/>
      <c r="WUH124" s="853"/>
      <c r="WUI124" s="853"/>
      <c r="WUJ124" s="964"/>
      <c r="WUK124" s="845"/>
      <c r="WUL124" s="853"/>
      <c r="WUM124" s="853"/>
      <c r="WUN124" s="964"/>
      <c r="WUO124" s="845"/>
      <c r="WUP124" s="853"/>
      <c r="WUQ124" s="853"/>
      <c r="WUR124" s="964"/>
      <c r="WUS124" s="845"/>
      <c r="WUT124" s="853"/>
      <c r="WUU124" s="853"/>
      <c r="WUV124" s="964"/>
      <c r="WUW124" s="845"/>
      <c r="WUX124" s="853"/>
      <c r="WUY124" s="853"/>
      <c r="WUZ124" s="964"/>
      <c r="WVA124" s="845"/>
      <c r="WVB124" s="853"/>
      <c r="WVC124" s="853"/>
      <c r="WVD124" s="964"/>
      <c r="WVE124" s="845"/>
      <c r="WVF124" s="853"/>
      <c r="WVG124" s="853"/>
      <c r="WVH124" s="964"/>
      <c r="WVI124" s="845"/>
      <c r="WVJ124" s="853"/>
      <c r="WVK124" s="853"/>
      <c r="WVL124" s="964"/>
      <c r="WVM124" s="845"/>
      <c r="WVN124" s="853"/>
      <c r="WVO124" s="853"/>
      <c r="WVP124" s="964"/>
      <c r="WVQ124" s="845"/>
      <c r="WVR124" s="853"/>
      <c r="WVS124" s="853"/>
      <c r="WVT124" s="964"/>
      <c r="WVU124" s="845"/>
      <c r="WVV124" s="853"/>
      <c r="WVW124" s="853"/>
      <c r="WVX124" s="964"/>
      <c r="WVY124" s="845"/>
      <c r="WVZ124" s="853"/>
      <c r="WWA124" s="853"/>
      <c r="WWB124" s="964"/>
      <c r="WWC124" s="845"/>
      <c r="WWD124" s="853"/>
      <c r="WWE124" s="853"/>
      <c r="WWF124" s="964"/>
      <c r="WWG124" s="845"/>
      <c r="WWH124" s="853"/>
      <c r="WWI124" s="853"/>
      <c r="WWJ124" s="964"/>
      <c r="WWK124" s="845"/>
      <c r="WWL124" s="853"/>
      <c r="WWM124" s="853"/>
      <c r="WWN124" s="964"/>
      <c r="WWO124" s="845"/>
      <c r="WWP124" s="853"/>
      <c r="WWQ124" s="853"/>
      <c r="WWR124" s="964"/>
      <c r="WWS124" s="845"/>
      <c r="WWT124" s="853"/>
      <c r="WWU124" s="853"/>
      <c r="WWV124" s="964"/>
      <c r="WWW124" s="845"/>
      <c r="WWX124" s="853"/>
      <c r="WWY124" s="853"/>
      <c r="WWZ124" s="964"/>
      <c r="WXA124" s="845"/>
      <c r="WXB124" s="853"/>
      <c r="WXC124" s="853"/>
      <c r="WXD124" s="964"/>
      <c r="WXE124" s="845"/>
      <c r="WXF124" s="853"/>
      <c r="WXG124" s="853"/>
      <c r="WXH124" s="964"/>
      <c r="WXI124" s="845"/>
      <c r="WXJ124" s="853"/>
      <c r="WXK124" s="853"/>
      <c r="WXL124" s="964"/>
      <c r="WXM124" s="845"/>
      <c r="WXN124" s="853"/>
      <c r="WXO124" s="853"/>
      <c r="WXP124" s="964"/>
      <c r="WXQ124" s="845"/>
      <c r="WXR124" s="853"/>
      <c r="WXS124" s="853"/>
      <c r="WXT124" s="964"/>
      <c r="WXU124" s="845"/>
      <c r="WXV124" s="853"/>
      <c r="WXW124" s="853"/>
      <c r="WXX124" s="964"/>
      <c r="WXY124" s="845"/>
      <c r="WXZ124" s="853"/>
      <c r="WYA124" s="853"/>
      <c r="WYB124" s="964"/>
      <c r="WYC124" s="845"/>
      <c r="WYD124" s="853"/>
      <c r="WYE124" s="853"/>
      <c r="WYF124" s="964"/>
      <c r="WYG124" s="845"/>
      <c r="WYH124" s="853"/>
      <c r="WYI124" s="853"/>
      <c r="WYJ124" s="964"/>
      <c r="WYK124" s="845"/>
      <c r="WYL124" s="853"/>
      <c r="WYM124" s="853"/>
      <c r="WYN124" s="964"/>
      <c r="WYO124" s="845"/>
      <c r="WYP124" s="853"/>
      <c r="WYQ124" s="853"/>
      <c r="WYR124" s="964"/>
      <c r="WYS124" s="845"/>
      <c r="WYT124" s="853"/>
      <c r="WYU124" s="853"/>
      <c r="WYV124" s="964"/>
      <c r="WYW124" s="845"/>
      <c r="WYX124" s="853"/>
      <c r="WYY124" s="853"/>
      <c r="WYZ124" s="964"/>
      <c r="WZA124" s="845"/>
      <c r="WZB124" s="853"/>
      <c r="WZC124" s="853"/>
      <c r="WZD124" s="964"/>
      <c r="WZE124" s="845"/>
      <c r="WZF124" s="853"/>
      <c r="WZG124" s="853"/>
      <c r="WZH124" s="964"/>
      <c r="WZI124" s="845"/>
      <c r="WZJ124" s="853"/>
      <c r="WZK124" s="853"/>
      <c r="WZL124" s="964"/>
      <c r="WZM124" s="845"/>
      <c r="WZN124" s="853"/>
      <c r="WZO124" s="853"/>
      <c r="WZP124" s="964"/>
      <c r="WZQ124" s="845"/>
      <c r="WZR124" s="853"/>
      <c r="WZS124" s="853"/>
      <c r="WZT124" s="964"/>
      <c r="WZU124" s="845"/>
      <c r="WZV124" s="853"/>
      <c r="WZW124" s="853"/>
      <c r="WZX124" s="964"/>
      <c r="WZY124" s="845"/>
      <c r="WZZ124" s="853"/>
      <c r="XAA124" s="853"/>
      <c r="XAB124" s="964"/>
      <c r="XAC124" s="845"/>
      <c r="XAD124" s="853"/>
      <c r="XAE124" s="853"/>
      <c r="XAF124" s="964"/>
      <c r="XAG124" s="845"/>
      <c r="XAH124" s="853"/>
      <c r="XAI124" s="853"/>
      <c r="XAJ124" s="964"/>
      <c r="XAK124" s="845"/>
      <c r="XAL124" s="853"/>
      <c r="XAM124" s="853"/>
      <c r="XAN124" s="964"/>
      <c r="XAO124" s="845"/>
      <c r="XAP124" s="853"/>
      <c r="XAQ124" s="853"/>
      <c r="XAR124" s="964"/>
      <c r="XAS124" s="845"/>
      <c r="XAT124" s="853"/>
      <c r="XAU124" s="853"/>
      <c r="XAV124" s="964"/>
      <c r="XAW124" s="845"/>
      <c r="XAX124" s="853"/>
      <c r="XAY124" s="853"/>
      <c r="XAZ124" s="964"/>
      <c r="XBA124" s="845"/>
      <c r="XBB124" s="853"/>
      <c r="XBC124" s="853"/>
      <c r="XBD124" s="964"/>
      <c r="XBE124" s="845"/>
      <c r="XBF124" s="853"/>
      <c r="XBG124" s="853"/>
      <c r="XBH124" s="964"/>
      <c r="XBI124" s="845"/>
      <c r="XBJ124" s="853"/>
      <c r="XBK124" s="853"/>
      <c r="XBL124" s="964"/>
      <c r="XBM124" s="845"/>
      <c r="XBN124" s="853"/>
      <c r="XBO124" s="853"/>
      <c r="XBP124" s="964"/>
      <c r="XBQ124" s="845"/>
      <c r="XBR124" s="853"/>
      <c r="XBS124" s="853"/>
      <c r="XBT124" s="964"/>
      <c r="XBU124" s="845"/>
      <c r="XBV124" s="853"/>
      <c r="XBW124" s="853"/>
      <c r="XBX124" s="964"/>
      <c r="XBY124" s="845"/>
      <c r="XBZ124" s="853"/>
      <c r="XCA124" s="853"/>
      <c r="XCB124" s="964"/>
      <c r="XCC124" s="845"/>
      <c r="XCD124" s="853"/>
      <c r="XCE124" s="853"/>
      <c r="XCF124" s="964"/>
      <c r="XCG124" s="845"/>
      <c r="XCH124" s="853"/>
      <c r="XCI124" s="853"/>
      <c r="XCJ124" s="964"/>
      <c r="XCK124" s="845"/>
      <c r="XCL124" s="853"/>
      <c r="XCM124" s="853"/>
      <c r="XCN124" s="964"/>
      <c r="XCO124" s="845"/>
      <c r="XCP124" s="853"/>
      <c r="XCQ124" s="853"/>
      <c r="XCR124" s="964"/>
      <c r="XCS124" s="845"/>
      <c r="XCT124" s="853"/>
      <c r="XCU124" s="853"/>
      <c r="XCV124" s="964"/>
      <c r="XCW124" s="845"/>
      <c r="XCX124" s="853"/>
      <c r="XCY124" s="853"/>
      <c r="XCZ124" s="964"/>
      <c r="XDA124" s="845"/>
      <c r="XDB124" s="853"/>
      <c r="XDC124" s="853"/>
      <c r="XDD124" s="964"/>
      <c r="XDE124" s="845"/>
      <c r="XDF124" s="853"/>
      <c r="XDG124" s="853"/>
      <c r="XDH124" s="964"/>
      <c r="XDI124" s="845"/>
      <c r="XDJ124" s="853"/>
      <c r="XDK124" s="853"/>
      <c r="XDL124" s="964"/>
      <c r="XDM124" s="845"/>
      <c r="XDN124" s="853"/>
      <c r="XDO124" s="853"/>
      <c r="XDP124" s="964"/>
      <c r="XDQ124" s="845"/>
      <c r="XDR124" s="853"/>
      <c r="XDS124" s="853"/>
      <c r="XDT124" s="964"/>
      <c r="XDU124" s="845"/>
      <c r="XDV124" s="853"/>
      <c r="XDW124" s="853"/>
      <c r="XDX124" s="964"/>
      <c r="XDY124" s="845"/>
      <c r="XDZ124" s="853"/>
      <c r="XEA124" s="853"/>
      <c r="XEB124" s="964"/>
      <c r="XEC124" s="845"/>
      <c r="XED124" s="853"/>
      <c r="XEE124" s="853"/>
      <c r="XEF124" s="964"/>
      <c r="XEG124" s="845"/>
      <c r="XEH124" s="853"/>
      <c r="XEI124" s="853"/>
      <c r="XEJ124" s="964"/>
      <c r="XEK124" s="845"/>
      <c r="XEL124" s="853"/>
      <c r="XEM124" s="853"/>
      <c r="XEN124" s="964"/>
      <c r="XEO124" s="845"/>
      <c r="XEP124" s="853"/>
      <c r="XEQ124" s="853"/>
      <c r="XER124" s="964"/>
      <c r="XES124" s="845"/>
      <c r="XET124" s="853"/>
      <c r="XEU124" s="853"/>
      <c r="XEV124" s="964"/>
      <c r="XEW124" s="845"/>
      <c r="XEX124" s="853"/>
      <c r="XEY124" s="853"/>
      <c r="XEZ124" s="964"/>
      <c r="XFA124" s="845"/>
      <c r="XFB124" s="853"/>
      <c r="XFC124" s="853"/>
      <c r="XFD124" s="964"/>
    </row>
    <row r="125" spans="1:16384" ht="39.6">
      <c r="A125" s="1123" t="s">
        <v>2858</v>
      </c>
      <c r="B125" s="913"/>
      <c r="C125" s="838" t="s">
        <v>1462</v>
      </c>
      <c r="D125" s="914" t="s">
        <v>240</v>
      </c>
      <c r="E125" s="915">
        <v>2</v>
      </c>
      <c r="F125" s="940"/>
      <c r="G125" s="843"/>
    </row>
    <row r="126" spans="1:16384" ht="9" customHeight="1">
      <c r="A126" s="1123"/>
      <c r="B126" s="913"/>
      <c r="C126" s="838"/>
      <c r="D126" s="914"/>
      <c r="E126" s="915"/>
      <c r="F126" s="940"/>
      <c r="G126" s="843"/>
      <c r="H126" s="964"/>
      <c r="AF126" s="964"/>
      <c r="AG126" s="845"/>
      <c r="AH126" s="853"/>
      <c r="AI126" s="853"/>
      <c r="AJ126" s="964"/>
      <c r="AK126" s="845"/>
      <c r="AL126" s="853"/>
      <c r="AM126" s="853"/>
      <c r="AN126" s="964"/>
      <c r="AO126" s="845"/>
      <c r="AP126" s="853"/>
      <c r="AQ126" s="853"/>
      <c r="AR126" s="964"/>
      <c r="AS126" s="845"/>
      <c r="AT126" s="853"/>
      <c r="AU126" s="853"/>
      <c r="AV126" s="964"/>
      <c r="AW126" s="845"/>
      <c r="AX126" s="853"/>
      <c r="AY126" s="853"/>
      <c r="AZ126" s="964"/>
      <c r="BA126" s="845"/>
      <c r="BB126" s="853"/>
      <c r="BC126" s="853"/>
      <c r="BD126" s="964"/>
      <c r="BE126" s="845"/>
      <c r="BF126" s="853"/>
      <c r="BG126" s="853"/>
      <c r="BH126" s="964"/>
      <c r="BI126" s="845"/>
      <c r="BJ126" s="853"/>
      <c r="BK126" s="853"/>
      <c r="BL126" s="964"/>
      <c r="BM126" s="845"/>
      <c r="BN126" s="853"/>
      <c r="BO126" s="853"/>
      <c r="BP126" s="964"/>
      <c r="BQ126" s="845"/>
      <c r="BR126" s="853"/>
      <c r="BS126" s="853"/>
      <c r="BT126" s="964"/>
      <c r="BU126" s="845"/>
      <c r="BV126" s="853"/>
      <c r="BW126" s="853"/>
      <c r="BX126" s="964"/>
      <c r="BY126" s="845"/>
      <c r="BZ126" s="853"/>
      <c r="CA126" s="853"/>
      <c r="CB126" s="964"/>
      <c r="CC126" s="845"/>
      <c r="CD126" s="853"/>
      <c r="CE126" s="853"/>
      <c r="CF126" s="964"/>
      <c r="CG126" s="845"/>
      <c r="CH126" s="853"/>
      <c r="CI126" s="853"/>
      <c r="CJ126" s="964"/>
      <c r="CK126" s="845"/>
      <c r="CL126" s="853"/>
      <c r="CM126" s="853"/>
      <c r="CN126" s="964"/>
      <c r="CO126" s="845"/>
      <c r="CP126" s="853"/>
      <c r="CQ126" s="853"/>
      <c r="CR126" s="964"/>
      <c r="CS126" s="845"/>
      <c r="CT126" s="853"/>
      <c r="CU126" s="853"/>
      <c r="CV126" s="964"/>
      <c r="CW126" s="845"/>
      <c r="CX126" s="853"/>
      <c r="CY126" s="853"/>
      <c r="CZ126" s="964"/>
      <c r="DA126" s="845"/>
      <c r="DB126" s="853"/>
      <c r="DC126" s="853"/>
      <c r="DD126" s="964"/>
      <c r="DE126" s="845"/>
      <c r="DF126" s="853"/>
      <c r="DG126" s="853"/>
      <c r="DH126" s="964"/>
      <c r="DI126" s="845"/>
      <c r="DJ126" s="853"/>
      <c r="DK126" s="853"/>
      <c r="DL126" s="964"/>
      <c r="DM126" s="845"/>
      <c r="DN126" s="853"/>
      <c r="DO126" s="853"/>
      <c r="DP126" s="964"/>
      <c r="DQ126" s="845"/>
      <c r="DR126" s="853"/>
      <c r="DS126" s="853"/>
      <c r="DT126" s="964"/>
      <c r="DU126" s="845"/>
      <c r="DV126" s="853"/>
      <c r="DW126" s="853"/>
      <c r="DX126" s="964"/>
      <c r="DY126" s="845"/>
      <c r="DZ126" s="853"/>
      <c r="EA126" s="853"/>
      <c r="EB126" s="964"/>
      <c r="EC126" s="845"/>
      <c r="ED126" s="853"/>
      <c r="EE126" s="853"/>
      <c r="EF126" s="964"/>
      <c r="EG126" s="845"/>
      <c r="EH126" s="853"/>
      <c r="EI126" s="853"/>
      <c r="EJ126" s="964"/>
      <c r="EK126" s="845"/>
      <c r="EL126" s="853"/>
      <c r="EM126" s="853"/>
      <c r="EN126" s="964"/>
      <c r="EO126" s="845"/>
      <c r="EP126" s="853"/>
      <c r="EQ126" s="853"/>
      <c r="ER126" s="964"/>
      <c r="ES126" s="845"/>
      <c r="ET126" s="853"/>
      <c r="EU126" s="853"/>
      <c r="EV126" s="964"/>
      <c r="EW126" s="845"/>
      <c r="EX126" s="853"/>
      <c r="EY126" s="853"/>
      <c r="EZ126" s="964"/>
      <c r="FA126" s="845"/>
      <c r="FB126" s="853"/>
      <c r="FC126" s="853"/>
      <c r="FD126" s="964"/>
      <c r="FE126" s="845"/>
      <c r="FF126" s="853"/>
      <c r="FG126" s="853"/>
      <c r="FH126" s="964"/>
      <c r="FI126" s="845"/>
      <c r="FJ126" s="853"/>
      <c r="FK126" s="853"/>
      <c r="FL126" s="964"/>
      <c r="FM126" s="845"/>
      <c r="FN126" s="853"/>
      <c r="FO126" s="853"/>
      <c r="FP126" s="964"/>
      <c r="FQ126" s="845"/>
      <c r="FR126" s="853"/>
      <c r="FS126" s="853"/>
      <c r="FT126" s="964"/>
      <c r="FU126" s="845"/>
      <c r="FV126" s="853"/>
      <c r="FW126" s="853"/>
      <c r="FX126" s="964"/>
      <c r="FY126" s="845"/>
      <c r="FZ126" s="853"/>
      <c r="GA126" s="853"/>
      <c r="GB126" s="964"/>
      <c r="GC126" s="845"/>
      <c r="GD126" s="853"/>
      <c r="GE126" s="853"/>
      <c r="GF126" s="964"/>
      <c r="GG126" s="845"/>
      <c r="GH126" s="853"/>
      <c r="GI126" s="853"/>
      <c r="GJ126" s="964"/>
      <c r="GK126" s="845"/>
      <c r="GL126" s="853"/>
      <c r="GM126" s="853"/>
      <c r="GN126" s="964"/>
      <c r="GO126" s="845"/>
      <c r="GP126" s="853"/>
      <c r="GQ126" s="853"/>
      <c r="GR126" s="964"/>
      <c r="GS126" s="845"/>
      <c r="GT126" s="853"/>
      <c r="GU126" s="853"/>
      <c r="GV126" s="964"/>
      <c r="GW126" s="845"/>
      <c r="GX126" s="853"/>
      <c r="GY126" s="853"/>
      <c r="GZ126" s="964"/>
      <c r="HA126" s="845"/>
      <c r="HB126" s="853"/>
      <c r="HC126" s="853"/>
      <c r="HD126" s="964"/>
      <c r="HE126" s="845"/>
      <c r="HF126" s="853"/>
      <c r="HG126" s="853"/>
      <c r="HH126" s="964"/>
      <c r="HI126" s="845"/>
      <c r="HJ126" s="853"/>
      <c r="HK126" s="853"/>
      <c r="HL126" s="964"/>
      <c r="HM126" s="845"/>
      <c r="HN126" s="853"/>
      <c r="HO126" s="853"/>
      <c r="HP126" s="964"/>
      <c r="HQ126" s="845"/>
      <c r="HR126" s="853"/>
      <c r="HS126" s="853"/>
      <c r="HT126" s="964"/>
      <c r="HU126" s="845"/>
      <c r="HV126" s="853"/>
      <c r="HW126" s="853"/>
      <c r="HX126" s="964"/>
      <c r="HY126" s="845"/>
      <c r="HZ126" s="853"/>
      <c r="IA126" s="853"/>
      <c r="IB126" s="964"/>
      <c r="IC126" s="845"/>
      <c r="ID126" s="853"/>
      <c r="IE126" s="853"/>
      <c r="IF126" s="964"/>
      <c r="IG126" s="845"/>
      <c r="IH126" s="853"/>
      <c r="II126" s="853"/>
      <c r="IJ126" s="964"/>
      <c r="IK126" s="845"/>
      <c r="IL126" s="853"/>
      <c r="IM126" s="853"/>
      <c r="IN126" s="964"/>
      <c r="IO126" s="845"/>
      <c r="IP126" s="853"/>
      <c r="IQ126" s="853"/>
      <c r="IR126" s="964"/>
      <c r="IS126" s="845"/>
      <c r="IT126" s="853"/>
      <c r="IU126" s="853"/>
      <c r="IV126" s="964"/>
      <c r="IW126" s="845"/>
      <c r="IX126" s="853"/>
      <c r="IY126" s="853"/>
      <c r="IZ126" s="964"/>
      <c r="JA126" s="845"/>
      <c r="JB126" s="853"/>
      <c r="JC126" s="853"/>
      <c r="JD126" s="964"/>
      <c r="JE126" s="845"/>
      <c r="JF126" s="853"/>
      <c r="JG126" s="853"/>
      <c r="JH126" s="964"/>
      <c r="JI126" s="845"/>
      <c r="JJ126" s="853"/>
      <c r="JK126" s="853"/>
      <c r="JL126" s="964"/>
      <c r="JM126" s="845"/>
      <c r="JN126" s="853"/>
      <c r="JO126" s="853"/>
      <c r="JP126" s="964"/>
      <c r="JQ126" s="845"/>
      <c r="JR126" s="853"/>
      <c r="JS126" s="853"/>
      <c r="JT126" s="964"/>
      <c r="JU126" s="845"/>
      <c r="JV126" s="853"/>
      <c r="JW126" s="853"/>
      <c r="JX126" s="964"/>
      <c r="JY126" s="845"/>
      <c r="JZ126" s="853"/>
      <c r="KA126" s="853"/>
      <c r="KB126" s="964"/>
      <c r="KC126" s="845"/>
      <c r="KD126" s="853"/>
      <c r="KE126" s="853"/>
      <c r="KF126" s="964"/>
      <c r="KG126" s="845"/>
      <c r="KH126" s="853"/>
      <c r="KI126" s="853"/>
      <c r="KJ126" s="964"/>
      <c r="KK126" s="845"/>
      <c r="KL126" s="853"/>
      <c r="KM126" s="853"/>
      <c r="KN126" s="964"/>
      <c r="KO126" s="845"/>
      <c r="KP126" s="853"/>
      <c r="KQ126" s="853"/>
      <c r="KR126" s="964"/>
      <c r="KS126" s="845"/>
      <c r="KT126" s="853"/>
      <c r="KU126" s="853"/>
      <c r="KV126" s="964"/>
      <c r="KW126" s="845"/>
      <c r="KX126" s="853"/>
      <c r="KY126" s="853"/>
      <c r="KZ126" s="964"/>
      <c r="LA126" s="845"/>
      <c r="LB126" s="853"/>
      <c r="LC126" s="853"/>
      <c r="LD126" s="964"/>
      <c r="LE126" s="845"/>
      <c r="LF126" s="853"/>
      <c r="LG126" s="853"/>
      <c r="LH126" s="964"/>
      <c r="LI126" s="845"/>
      <c r="LJ126" s="853"/>
      <c r="LK126" s="853"/>
      <c r="LL126" s="964"/>
      <c r="LM126" s="845"/>
      <c r="LN126" s="853"/>
      <c r="LO126" s="853"/>
      <c r="LP126" s="964"/>
      <c r="LQ126" s="845"/>
      <c r="LR126" s="853"/>
      <c r="LS126" s="853"/>
      <c r="LT126" s="964"/>
      <c r="LU126" s="845"/>
      <c r="LV126" s="853"/>
      <c r="LW126" s="853"/>
      <c r="LX126" s="964"/>
      <c r="LY126" s="845"/>
      <c r="LZ126" s="853"/>
      <c r="MA126" s="853"/>
      <c r="MB126" s="964"/>
      <c r="MC126" s="845"/>
      <c r="MD126" s="853"/>
      <c r="ME126" s="853"/>
      <c r="MF126" s="964"/>
      <c r="MG126" s="845"/>
      <c r="MH126" s="853"/>
      <c r="MI126" s="853"/>
      <c r="MJ126" s="964"/>
      <c r="MK126" s="845"/>
      <c r="ML126" s="853"/>
      <c r="MM126" s="853"/>
      <c r="MN126" s="964"/>
      <c r="MO126" s="845"/>
      <c r="MP126" s="853"/>
      <c r="MQ126" s="853"/>
      <c r="MR126" s="964"/>
      <c r="MS126" s="845"/>
      <c r="MT126" s="853"/>
      <c r="MU126" s="853"/>
      <c r="MV126" s="964"/>
      <c r="MW126" s="845"/>
      <c r="MX126" s="853"/>
      <c r="MY126" s="853"/>
      <c r="MZ126" s="964"/>
      <c r="NA126" s="845"/>
      <c r="NB126" s="853"/>
      <c r="NC126" s="853"/>
      <c r="ND126" s="964"/>
      <c r="NE126" s="845"/>
      <c r="NF126" s="853"/>
      <c r="NG126" s="853"/>
      <c r="NH126" s="964"/>
      <c r="NI126" s="845"/>
      <c r="NJ126" s="853"/>
      <c r="NK126" s="853"/>
      <c r="NL126" s="964"/>
      <c r="NM126" s="845"/>
      <c r="NN126" s="853"/>
      <c r="NO126" s="853"/>
      <c r="NP126" s="964"/>
      <c r="NQ126" s="845"/>
      <c r="NR126" s="853"/>
      <c r="NS126" s="853"/>
      <c r="NT126" s="964"/>
      <c r="NU126" s="845"/>
      <c r="NV126" s="853"/>
      <c r="NW126" s="853"/>
      <c r="NX126" s="964"/>
      <c r="NY126" s="845"/>
      <c r="NZ126" s="853"/>
      <c r="OA126" s="853"/>
      <c r="OB126" s="964"/>
      <c r="OC126" s="845"/>
      <c r="OD126" s="853"/>
      <c r="OE126" s="853"/>
      <c r="OF126" s="964"/>
      <c r="OG126" s="845"/>
      <c r="OH126" s="853"/>
      <c r="OI126" s="853"/>
      <c r="OJ126" s="964"/>
      <c r="OK126" s="845"/>
      <c r="OL126" s="853"/>
      <c r="OM126" s="853"/>
      <c r="ON126" s="964"/>
      <c r="OO126" s="845"/>
      <c r="OP126" s="853"/>
      <c r="OQ126" s="853"/>
      <c r="OR126" s="964"/>
      <c r="OS126" s="845"/>
      <c r="OT126" s="853"/>
      <c r="OU126" s="853"/>
      <c r="OV126" s="964"/>
      <c r="OW126" s="845"/>
      <c r="OX126" s="853"/>
      <c r="OY126" s="853"/>
      <c r="OZ126" s="964"/>
      <c r="PA126" s="845"/>
      <c r="PB126" s="853"/>
      <c r="PC126" s="853"/>
      <c r="PD126" s="964"/>
      <c r="PE126" s="845"/>
      <c r="PF126" s="853"/>
      <c r="PG126" s="853"/>
      <c r="PH126" s="964"/>
      <c r="PI126" s="845"/>
      <c r="PJ126" s="853"/>
      <c r="PK126" s="853"/>
      <c r="PL126" s="964"/>
      <c r="PM126" s="845"/>
      <c r="PN126" s="853"/>
      <c r="PO126" s="853"/>
      <c r="PP126" s="964"/>
      <c r="PQ126" s="845"/>
      <c r="PR126" s="853"/>
      <c r="PS126" s="853"/>
      <c r="PT126" s="964"/>
      <c r="PU126" s="845"/>
      <c r="PV126" s="853"/>
      <c r="PW126" s="853"/>
      <c r="PX126" s="964"/>
      <c r="PY126" s="845"/>
      <c r="PZ126" s="853"/>
      <c r="QA126" s="853"/>
      <c r="QB126" s="964"/>
      <c r="QC126" s="845"/>
      <c r="QD126" s="853"/>
      <c r="QE126" s="853"/>
      <c r="QF126" s="964"/>
      <c r="QG126" s="845"/>
      <c r="QH126" s="853"/>
      <c r="QI126" s="853"/>
      <c r="QJ126" s="964"/>
      <c r="QK126" s="845"/>
      <c r="QL126" s="853"/>
      <c r="QM126" s="853"/>
      <c r="QN126" s="964"/>
      <c r="QO126" s="845"/>
      <c r="QP126" s="853"/>
      <c r="QQ126" s="853"/>
      <c r="QR126" s="964"/>
      <c r="QS126" s="845"/>
      <c r="QT126" s="853"/>
      <c r="QU126" s="853"/>
      <c r="QV126" s="964"/>
      <c r="QW126" s="845"/>
      <c r="QX126" s="853"/>
      <c r="QY126" s="853"/>
      <c r="QZ126" s="964"/>
      <c r="RA126" s="845"/>
      <c r="RB126" s="853"/>
      <c r="RC126" s="853"/>
      <c r="RD126" s="964"/>
      <c r="RE126" s="845"/>
      <c r="RF126" s="853"/>
      <c r="RG126" s="853"/>
      <c r="RH126" s="964"/>
      <c r="RI126" s="845"/>
      <c r="RJ126" s="853"/>
      <c r="RK126" s="853"/>
      <c r="RL126" s="964"/>
      <c r="RM126" s="845"/>
      <c r="RN126" s="853"/>
      <c r="RO126" s="853"/>
      <c r="RP126" s="964"/>
      <c r="RQ126" s="845"/>
      <c r="RR126" s="853"/>
      <c r="RS126" s="853"/>
      <c r="RT126" s="964"/>
      <c r="RU126" s="845"/>
      <c r="RV126" s="853"/>
      <c r="RW126" s="853"/>
      <c r="RX126" s="964"/>
      <c r="RY126" s="845"/>
      <c r="RZ126" s="853"/>
      <c r="SA126" s="853"/>
      <c r="SB126" s="964"/>
      <c r="SC126" s="845"/>
      <c r="SD126" s="853"/>
      <c r="SE126" s="853"/>
      <c r="SF126" s="964"/>
      <c r="SG126" s="845"/>
      <c r="SH126" s="853"/>
      <c r="SI126" s="853"/>
      <c r="SJ126" s="964"/>
      <c r="SK126" s="845"/>
      <c r="SL126" s="853"/>
      <c r="SM126" s="853"/>
      <c r="SN126" s="964"/>
      <c r="SO126" s="845"/>
      <c r="SP126" s="853"/>
      <c r="SQ126" s="853"/>
      <c r="SR126" s="964"/>
      <c r="SS126" s="845"/>
      <c r="ST126" s="853"/>
      <c r="SU126" s="853"/>
      <c r="SV126" s="964"/>
      <c r="SW126" s="845"/>
      <c r="SX126" s="853"/>
      <c r="SY126" s="853"/>
      <c r="SZ126" s="964"/>
      <c r="TA126" s="845"/>
      <c r="TB126" s="853"/>
      <c r="TC126" s="853"/>
      <c r="TD126" s="964"/>
      <c r="TE126" s="845"/>
      <c r="TF126" s="853"/>
      <c r="TG126" s="853"/>
      <c r="TH126" s="964"/>
      <c r="TI126" s="845"/>
      <c r="TJ126" s="853"/>
      <c r="TK126" s="853"/>
      <c r="TL126" s="964"/>
      <c r="TM126" s="845"/>
      <c r="TN126" s="853"/>
      <c r="TO126" s="853"/>
      <c r="TP126" s="964"/>
      <c r="TQ126" s="845"/>
      <c r="TR126" s="853"/>
      <c r="TS126" s="853"/>
      <c r="TT126" s="964"/>
      <c r="TU126" s="845"/>
      <c r="TV126" s="853"/>
      <c r="TW126" s="853"/>
      <c r="TX126" s="964"/>
      <c r="TY126" s="845"/>
      <c r="TZ126" s="853"/>
      <c r="UA126" s="853"/>
      <c r="UB126" s="964"/>
      <c r="UC126" s="845"/>
      <c r="UD126" s="853"/>
      <c r="UE126" s="853"/>
      <c r="UF126" s="964"/>
      <c r="UG126" s="845"/>
      <c r="UH126" s="853"/>
      <c r="UI126" s="853"/>
      <c r="UJ126" s="964"/>
      <c r="UK126" s="845"/>
      <c r="UL126" s="853"/>
      <c r="UM126" s="853"/>
      <c r="UN126" s="964"/>
      <c r="UO126" s="845"/>
      <c r="UP126" s="853"/>
      <c r="UQ126" s="853"/>
      <c r="UR126" s="964"/>
      <c r="US126" s="845"/>
      <c r="UT126" s="853"/>
      <c r="UU126" s="853"/>
      <c r="UV126" s="964"/>
      <c r="UW126" s="845"/>
      <c r="UX126" s="853"/>
      <c r="UY126" s="853"/>
      <c r="UZ126" s="964"/>
      <c r="VA126" s="845"/>
      <c r="VB126" s="853"/>
      <c r="VC126" s="853"/>
      <c r="VD126" s="964"/>
      <c r="VE126" s="845"/>
      <c r="VF126" s="853"/>
      <c r="VG126" s="853"/>
      <c r="VH126" s="964"/>
      <c r="VI126" s="845"/>
      <c r="VJ126" s="853"/>
      <c r="VK126" s="853"/>
      <c r="VL126" s="964"/>
      <c r="VM126" s="845"/>
      <c r="VN126" s="853"/>
      <c r="VO126" s="853"/>
      <c r="VP126" s="964"/>
      <c r="VQ126" s="845"/>
      <c r="VR126" s="853"/>
      <c r="VS126" s="853"/>
      <c r="VT126" s="964"/>
      <c r="VU126" s="845"/>
      <c r="VV126" s="853"/>
      <c r="VW126" s="853"/>
      <c r="VX126" s="964"/>
      <c r="VY126" s="845"/>
      <c r="VZ126" s="853"/>
      <c r="WA126" s="853"/>
      <c r="WB126" s="964"/>
      <c r="WC126" s="845"/>
      <c r="WD126" s="853"/>
      <c r="WE126" s="853"/>
      <c r="WF126" s="964"/>
      <c r="WG126" s="845"/>
      <c r="WH126" s="853"/>
      <c r="WI126" s="853"/>
      <c r="WJ126" s="964"/>
      <c r="WK126" s="845"/>
      <c r="WL126" s="853"/>
      <c r="WM126" s="853"/>
      <c r="WN126" s="964"/>
      <c r="WO126" s="845"/>
      <c r="WP126" s="853"/>
      <c r="WQ126" s="853"/>
      <c r="WR126" s="964"/>
      <c r="WS126" s="845"/>
      <c r="WT126" s="853"/>
      <c r="WU126" s="853"/>
      <c r="WV126" s="964"/>
      <c r="WW126" s="845"/>
      <c r="WX126" s="853"/>
      <c r="WY126" s="853"/>
      <c r="WZ126" s="964"/>
      <c r="XA126" s="845"/>
      <c r="XB126" s="853"/>
      <c r="XC126" s="853"/>
      <c r="XD126" s="964"/>
      <c r="XE126" s="845"/>
      <c r="XF126" s="853"/>
      <c r="XG126" s="853"/>
      <c r="XH126" s="964"/>
      <c r="XI126" s="845"/>
      <c r="XJ126" s="853"/>
      <c r="XK126" s="853"/>
      <c r="XL126" s="964"/>
      <c r="XM126" s="845"/>
      <c r="XN126" s="853"/>
      <c r="XO126" s="853"/>
      <c r="XP126" s="964"/>
      <c r="XQ126" s="845"/>
      <c r="XR126" s="853"/>
      <c r="XS126" s="853"/>
      <c r="XT126" s="964"/>
      <c r="XU126" s="845"/>
      <c r="XV126" s="853"/>
      <c r="XW126" s="853"/>
      <c r="XX126" s="964"/>
      <c r="XY126" s="845"/>
      <c r="XZ126" s="853"/>
      <c r="YA126" s="853"/>
      <c r="YB126" s="964"/>
      <c r="YC126" s="845"/>
      <c r="YD126" s="853"/>
      <c r="YE126" s="853"/>
      <c r="YF126" s="964"/>
      <c r="YG126" s="845"/>
      <c r="YH126" s="853"/>
      <c r="YI126" s="853"/>
      <c r="YJ126" s="964"/>
      <c r="YK126" s="845"/>
      <c r="YL126" s="853"/>
      <c r="YM126" s="853"/>
      <c r="YN126" s="964"/>
      <c r="YO126" s="845"/>
      <c r="YP126" s="853"/>
      <c r="YQ126" s="853"/>
      <c r="YR126" s="964"/>
      <c r="YS126" s="845"/>
      <c r="YT126" s="853"/>
      <c r="YU126" s="853"/>
      <c r="YV126" s="964"/>
      <c r="YW126" s="845"/>
      <c r="YX126" s="853"/>
      <c r="YY126" s="853"/>
      <c r="YZ126" s="964"/>
      <c r="ZA126" s="845"/>
      <c r="ZB126" s="853"/>
      <c r="ZC126" s="853"/>
      <c r="ZD126" s="964"/>
      <c r="ZE126" s="845"/>
      <c r="ZF126" s="853"/>
      <c r="ZG126" s="853"/>
      <c r="ZH126" s="964"/>
      <c r="ZI126" s="845"/>
      <c r="ZJ126" s="853"/>
      <c r="ZK126" s="853"/>
      <c r="ZL126" s="964"/>
      <c r="ZM126" s="845"/>
      <c r="ZN126" s="853"/>
      <c r="ZO126" s="853"/>
      <c r="ZP126" s="964"/>
      <c r="ZQ126" s="845"/>
      <c r="ZR126" s="853"/>
      <c r="ZS126" s="853"/>
      <c r="ZT126" s="964"/>
      <c r="ZU126" s="845"/>
      <c r="ZV126" s="853"/>
      <c r="ZW126" s="853"/>
      <c r="ZX126" s="964"/>
      <c r="ZY126" s="845"/>
      <c r="ZZ126" s="853"/>
      <c r="AAA126" s="853"/>
      <c r="AAB126" s="964"/>
      <c r="AAC126" s="845"/>
      <c r="AAD126" s="853"/>
      <c r="AAE126" s="853"/>
      <c r="AAF126" s="964"/>
      <c r="AAG126" s="845"/>
      <c r="AAH126" s="853"/>
      <c r="AAI126" s="853"/>
      <c r="AAJ126" s="964"/>
      <c r="AAK126" s="845"/>
      <c r="AAL126" s="853"/>
      <c r="AAM126" s="853"/>
      <c r="AAN126" s="964"/>
      <c r="AAO126" s="845"/>
      <c r="AAP126" s="853"/>
      <c r="AAQ126" s="853"/>
      <c r="AAR126" s="964"/>
      <c r="AAS126" s="845"/>
      <c r="AAT126" s="853"/>
      <c r="AAU126" s="853"/>
      <c r="AAV126" s="964"/>
      <c r="AAW126" s="845"/>
      <c r="AAX126" s="853"/>
      <c r="AAY126" s="853"/>
      <c r="AAZ126" s="964"/>
      <c r="ABA126" s="845"/>
      <c r="ABB126" s="853"/>
      <c r="ABC126" s="853"/>
      <c r="ABD126" s="964"/>
      <c r="ABE126" s="845"/>
      <c r="ABF126" s="853"/>
      <c r="ABG126" s="853"/>
      <c r="ABH126" s="964"/>
      <c r="ABI126" s="845"/>
      <c r="ABJ126" s="853"/>
      <c r="ABK126" s="853"/>
      <c r="ABL126" s="964"/>
      <c r="ABM126" s="845"/>
      <c r="ABN126" s="853"/>
      <c r="ABO126" s="853"/>
      <c r="ABP126" s="964"/>
      <c r="ABQ126" s="845"/>
      <c r="ABR126" s="853"/>
      <c r="ABS126" s="853"/>
      <c r="ABT126" s="964"/>
      <c r="ABU126" s="845"/>
      <c r="ABV126" s="853"/>
      <c r="ABW126" s="853"/>
      <c r="ABX126" s="964"/>
      <c r="ABY126" s="845"/>
      <c r="ABZ126" s="853"/>
      <c r="ACA126" s="853"/>
      <c r="ACB126" s="964"/>
      <c r="ACC126" s="845"/>
      <c r="ACD126" s="853"/>
      <c r="ACE126" s="853"/>
      <c r="ACF126" s="964"/>
      <c r="ACG126" s="845"/>
      <c r="ACH126" s="853"/>
      <c r="ACI126" s="853"/>
      <c r="ACJ126" s="964"/>
      <c r="ACK126" s="845"/>
      <c r="ACL126" s="853"/>
      <c r="ACM126" s="853"/>
      <c r="ACN126" s="964"/>
      <c r="ACO126" s="845"/>
      <c r="ACP126" s="853"/>
      <c r="ACQ126" s="853"/>
      <c r="ACR126" s="964"/>
      <c r="ACS126" s="845"/>
      <c r="ACT126" s="853"/>
      <c r="ACU126" s="853"/>
      <c r="ACV126" s="964"/>
      <c r="ACW126" s="845"/>
      <c r="ACX126" s="853"/>
      <c r="ACY126" s="853"/>
      <c r="ACZ126" s="964"/>
      <c r="ADA126" s="845"/>
      <c r="ADB126" s="853"/>
      <c r="ADC126" s="853"/>
      <c r="ADD126" s="964"/>
      <c r="ADE126" s="845"/>
      <c r="ADF126" s="853"/>
      <c r="ADG126" s="853"/>
      <c r="ADH126" s="964"/>
      <c r="ADI126" s="845"/>
      <c r="ADJ126" s="853"/>
      <c r="ADK126" s="853"/>
      <c r="ADL126" s="964"/>
      <c r="ADM126" s="845"/>
      <c r="ADN126" s="853"/>
      <c r="ADO126" s="853"/>
      <c r="ADP126" s="964"/>
      <c r="ADQ126" s="845"/>
      <c r="ADR126" s="853"/>
      <c r="ADS126" s="853"/>
      <c r="ADT126" s="964"/>
      <c r="ADU126" s="845"/>
      <c r="ADV126" s="853"/>
      <c r="ADW126" s="853"/>
      <c r="ADX126" s="964"/>
      <c r="ADY126" s="845"/>
      <c r="ADZ126" s="853"/>
      <c r="AEA126" s="853"/>
      <c r="AEB126" s="964"/>
      <c r="AEC126" s="845"/>
      <c r="AED126" s="853"/>
      <c r="AEE126" s="853"/>
      <c r="AEF126" s="964"/>
      <c r="AEG126" s="845"/>
      <c r="AEH126" s="853"/>
      <c r="AEI126" s="853"/>
      <c r="AEJ126" s="964"/>
      <c r="AEK126" s="845"/>
      <c r="AEL126" s="853"/>
      <c r="AEM126" s="853"/>
      <c r="AEN126" s="964"/>
      <c r="AEO126" s="845"/>
      <c r="AEP126" s="853"/>
      <c r="AEQ126" s="853"/>
      <c r="AER126" s="964"/>
      <c r="AES126" s="845"/>
      <c r="AET126" s="853"/>
      <c r="AEU126" s="853"/>
      <c r="AEV126" s="964"/>
      <c r="AEW126" s="845"/>
      <c r="AEX126" s="853"/>
      <c r="AEY126" s="853"/>
      <c r="AEZ126" s="964"/>
      <c r="AFA126" s="845"/>
      <c r="AFB126" s="853"/>
      <c r="AFC126" s="853"/>
      <c r="AFD126" s="964"/>
      <c r="AFE126" s="845"/>
      <c r="AFF126" s="853"/>
      <c r="AFG126" s="853"/>
      <c r="AFH126" s="964"/>
      <c r="AFI126" s="845"/>
      <c r="AFJ126" s="853"/>
      <c r="AFK126" s="853"/>
      <c r="AFL126" s="964"/>
      <c r="AFM126" s="845"/>
      <c r="AFN126" s="853"/>
      <c r="AFO126" s="853"/>
      <c r="AFP126" s="964"/>
      <c r="AFQ126" s="845"/>
      <c r="AFR126" s="853"/>
      <c r="AFS126" s="853"/>
      <c r="AFT126" s="964"/>
      <c r="AFU126" s="845"/>
      <c r="AFV126" s="853"/>
      <c r="AFW126" s="853"/>
      <c r="AFX126" s="964"/>
      <c r="AFY126" s="845"/>
      <c r="AFZ126" s="853"/>
      <c r="AGA126" s="853"/>
      <c r="AGB126" s="964"/>
      <c r="AGC126" s="845"/>
      <c r="AGD126" s="853"/>
      <c r="AGE126" s="853"/>
      <c r="AGF126" s="964"/>
      <c r="AGG126" s="845"/>
      <c r="AGH126" s="853"/>
      <c r="AGI126" s="853"/>
      <c r="AGJ126" s="964"/>
      <c r="AGK126" s="845"/>
      <c r="AGL126" s="853"/>
      <c r="AGM126" s="853"/>
      <c r="AGN126" s="964"/>
      <c r="AGO126" s="845"/>
      <c r="AGP126" s="853"/>
      <c r="AGQ126" s="853"/>
      <c r="AGR126" s="964"/>
      <c r="AGS126" s="845"/>
      <c r="AGT126" s="853"/>
      <c r="AGU126" s="853"/>
      <c r="AGV126" s="964"/>
      <c r="AGW126" s="845"/>
      <c r="AGX126" s="853"/>
      <c r="AGY126" s="853"/>
      <c r="AGZ126" s="964"/>
      <c r="AHA126" s="845"/>
      <c r="AHB126" s="853"/>
      <c r="AHC126" s="853"/>
      <c r="AHD126" s="964"/>
      <c r="AHE126" s="845"/>
      <c r="AHF126" s="853"/>
      <c r="AHG126" s="853"/>
      <c r="AHH126" s="964"/>
      <c r="AHI126" s="845"/>
      <c r="AHJ126" s="853"/>
      <c r="AHK126" s="853"/>
      <c r="AHL126" s="964"/>
      <c r="AHM126" s="845"/>
      <c r="AHN126" s="853"/>
      <c r="AHO126" s="853"/>
      <c r="AHP126" s="964"/>
      <c r="AHQ126" s="845"/>
      <c r="AHR126" s="853"/>
      <c r="AHS126" s="853"/>
      <c r="AHT126" s="964"/>
      <c r="AHU126" s="845"/>
      <c r="AHV126" s="853"/>
      <c r="AHW126" s="853"/>
      <c r="AHX126" s="964"/>
      <c r="AHY126" s="845"/>
      <c r="AHZ126" s="853"/>
      <c r="AIA126" s="853"/>
      <c r="AIB126" s="964"/>
      <c r="AIC126" s="845"/>
      <c r="AID126" s="853"/>
      <c r="AIE126" s="853"/>
      <c r="AIF126" s="964"/>
      <c r="AIG126" s="845"/>
      <c r="AIH126" s="853"/>
      <c r="AII126" s="853"/>
      <c r="AIJ126" s="964"/>
      <c r="AIK126" s="845"/>
      <c r="AIL126" s="853"/>
      <c r="AIM126" s="853"/>
      <c r="AIN126" s="964"/>
      <c r="AIO126" s="845"/>
      <c r="AIP126" s="853"/>
      <c r="AIQ126" s="853"/>
      <c r="AIR126" s="964"/>
      <c r="AIS126" s="845"/>
      <c r="AIT126" s="853"/>
      <c r="AIU126" s="853"/>
      <c r="AIV126" s="964"/>
      <c r="AIW126" s="845"/>
      <c r="AIX126" s="853"/>
      <c r="AIY126" s="853"/>
      <c r="AIZ126" s="964"/>
      <c r="AJA126" s="845"/>
      <c r="AJB126" s="853"/>
      <c r="AJC126" s="853"/>
      <c r="AJD126" s="964"/>
      <c r="AJE126" s="845"/>
      <c r="AJF126" s="853"/>
      <c r="AJG126" s="853"/>
      <c r="AJH126" s="964"/>
      <c r="AJI126" s="845"/>
      <c r="AJJ126" s="853"/>
      <c r="AJK126" s="853"/>
      <c r="AJL126" s="964"/>
      <c r="AJM126" s="845"/>
      <c r="AJN126" s="853"/>
      <c r="AJO126" s="853"/>
      <c r="AJP126" s="964"/>
      <c r="AJQ126" s="845"/>
      <c r="AJR126" s="853"/>
      <c r="AJS126" s="853"/>
      <c r="AJT126" s="964"/>
      <c r="AJU126" s="845"/>
      <c r="AJV126" s="853"/>
      <c r="AJW126" s="853"/>
      <c r="AJX126" s="964"/>
      <c r="AJY126" s="845"/>
      <c r="AJZ126" s="853"/>
      <c r="AKA126" s="853"/>
      <c r="AKB126" s="964"/>
      <c r="AKC126" s="845"/>
      <c r="AKD126" s="853"/>
      <c r="AKE126" s="853"/>
      <c r="AKF126" s="964"/>
      <c r="AKG126" s="845"/>
      <c r="AKH126" s="853"/>
      <c r="AKI126" s="853"/>
      <c r="AKJ126" s="964"/>
      <c r="AKK126" s="845"/>
      <c r="AKL126" s="853"/>
      <c r="AKM126" s="853"/>
      <c r="AKN126" s="964"/>
      <c r="AKO126" s="845"/>
      <c r="AKP126" s="853"/>
      <c r="AKQ126" s="853"/>
      <c r="AKR126" s="964"/>
      <c r="AKS126" s="845"/>
      <c r="AKT126" s="853"/>
      <c r="AKU126" s="853"/>
      <c r="AKV126" s="964"/>
      <c r="AKW126" s="845"/>
      <c r="AKX126" s="853"/>
      <c r="AKY126" s="853"/>
      <c r="AKZ126" s="964"/>
      <c r="ALA126" s="845"/>
      <c r="ALB126" s="853"/>
      <c r="ALC126" s="853"/>
      <c r="ALD126" s="964"/>
      <c r="ALE126" s="845"/>
      <c r="ALF126" s="853"/>
      <c r="ALG126" s="853"/>
      <c r="ALH126" s="964"/>
      <c r="ALI126" s="845"/>
      <c r="ALJ126" s="853"/>
      <c r="ALK126" s="853"/>
      <c r="ALL126" s="964"/>
      <c r="ALM126" s="845"/>
      <c r="ALN126" s="853"/>
      <c r="ALO126" s="853"/>
      <c r="ALP126" s="964"/>
      <c r="ALQ126" s="845"/>
      <c r="ALR126" s="853"/>
      <c r="ALS126" s="853"/>
      <c r="ALT126" s="964"/>
      <c r="ALU126" s="845"/>
      <c r="ALV126" s="853"/>
      <c r="ALW126" s="853"/>
      <c r="ALX126" s="964"/>
      <c r="ALY126" s="845"/>
      <c r="ALZ126" s="853"/>
      <c r="AMA126" s="853"/>
      <c r="AMB126" s="964"/>
      <c r="AMC126" s="845"/>
      <c r="AMD126" s="853"/>
      <c r="AME126" s="853"/>
      <c r="AMF126" s="964"/>
      <c r="AMG126" s="845"/>
      <c r="AMH126" s="853"/>
      <c r="AMI126" s="853"/>
      <c r="AMJ126" s="964"/>
      <c r="AMK126" s="845"/>
      <c r="AML126" s="853"/>
      <c r="AMM126" s="853"/>
      <c r="AMN126" s="964"/>
      <c r="AMO126" s="845"/>
      <c r="AMP126" s="853"/>
      <c r="AMQ126" s="853"/>
      <c r="AMR126" s="964"/>
      <c r="AMS126" s="845"/>
      <c r="AMT126" s="853"/>
      <c r="AMU126" s="853"/>
      <c r="AMV126" s="964"/>
      <c r="AMW126" s="845"/>
      <c r="AMX126" s="853"/>
      <c r="AMY126" s="853"/>
      <c r="AMZ126" s="964"/>
      <c r="ANA126" s="845"/>
      <c r="ANB126" s="853"/>
      <c r="ANC126" s="853"/>
      <c r="AND126" s="964"/>
      <c r="ANE126" s="845"/>
      <c r="ANF126" s="853"/>
      <c r="ANG126" s="853"/>
      <c r="ANH126" s="964"/>
      <c r="ANI126" s="845"/>
      <c r="ANJ126" s="853"/>
      <c r="ANK126" s="853"/>
      <c r="ANL126" s="964"/>
      <c r="ANM126" s="845"/>
      <c r="ANN126" s="853"/>
      <c r="ANO126" s="853"/>
      <c r="ANP126" s="964"/>
      <c r="ANQ126" s="845"/>
      <c r="ANR126" s="853"/>
      <c r="ANS126" s="853"/>
      <c r="ANT126" s="964"/>
      <c r="ANU126" s="845"/>
      <c r="ANV126" s="853"/>
      <c r="ANW126" s="853"/>
      <c r="ANX126" s="964"/>
      <c r="ANY126" s="845"/>
      <c r="ANZ126" s="853"/>
      <c r="AOA126" s="853"/>
      <c r="AOB126" s="964"/>
      <c r="AOC126" s="845"/>
      <c r="AOD126" s="853"/>
      <c r="AOE126" s="853"/>
      <c r="AOF126" s="964"/>
      <c r="AOG126" s="845"/>
      <c r="AOH126" s="853"/>
      <c r="AOI126" s="853"/>
      <c r="AOJ126" s="964"/>
      <c r="AOK126" s="845"/>
      <c r="AOL126" s="853"/>
      <c r="AOM126" s="853"/>
      <c r="AON126" s="964"/>
      <c r="AOO126" s="845"/>
      <c r="AOP126" s="853"/>
      <c r="AOQ126" s="853"/>
      <c r="AOR126" s="964"/>
      <c r="AOS126" s="845"/>
      <c r="AOT126" s="853"/>
      <c r="AOU126" s="853"/>
      <c r="AOV126" s="964"/>
      <c r="AOW126" s="845"/>
      <c r="AOX126" s="853"/>
      <c r="AOY126" s="853"/>
      <c r="AOZ126" s="964"/>
      <c r="APA126" s="845"/>
      <c r="APB126" s="853"/>
      <c r="APC126" s="853"/>
      <c r="APD126" s="964"/>
      <c r="APE126" s="845"/>
      <c r="APF126" s="853"/>
      <c r="APG126" s="853"/>
      <c r="APH126" s="964"/>
      <c r="API126" s="845"/>
      <c r="APJ126" s="853"/>
      <c r="APK126" s="853"/>
      <c r="APL126" s="964"/>
      <c r="APM126" s="845"/>
      <c r="APN126" s="853"/>
      <c r="APO126" s="853"/>
      <c r="APP126" s="964"/>
      <c r="APQ126" s="845"/>
      <c r="APR126" s="853"/>
      <c r="APS126" s="853"/>
      <c r="APT126" s="964"/>
      <c r="APU126" s="845"/>
      <c r="APV126" s="853"/>
      <c r="APW126" s="853"/>
      <c r="APX126" s="964"/>
      <c r="APY126" s="845"/>
      <c r="APZ126" s="853"/>
      <c r="AQA126" s="853"/>
      <c r="AQB126" s="964"/>
      <c r="AQC126" s="845"/>
      <c r="AQD126" s="853"/>
      <c r="AQE126" s="853"/>
      <c r="AQF126" s="964"/>
      <c r="AQG126" s="845"/>
      <c r="AQH126" s="853"/>
      <c r="AQI126" s="853"/>
      <c r="AQJ126" s="964"/>
      <c r="AQK126" s="845"/>
      <c r="AQL126" s="853"/>
      <c r="AQM126" s="853"/>
      <c r="AQN126" s="964"/>
      <c r="AQO126" s="845"/>
      <c r="AQP126" s="853"/>
      <c r="AQQ126" s="853"/>
      <c r="AQR126" s="964"/>
      <c r="AQS126" s="845"/>
      <c r="AQT126" s="853"/>
      <c r="AQU126" s="853"/>
      <c r="AQV126" s="964"/>
      <c r="AQW126" s="845"/>
      <c r="AQX126" s="853"/>
      <c r="AQY126" s="853"/>
      <c r="AQZ126" s="964"/>
      <c r="ARA126" s="845"/>
      <c r="ARB126" s="853"/>
      <c r="ARC126" s="853"/>
      <c r="ARD126" s="964"/>
      <c r="ARE126" s="845"/>
      <c r="ARF126" s="853"/>
      <c r="ARG126" s="853"/>
      <c r="ARH126" s="964"/>
      <c r="ARI126" s="845"/>
      <c r="ARJ126" s="853"/>
      <c r="ARK126" s="853"/>
      <c r="ARL126" s="964"/>
      <c r="ARM126" s="845"/>
      <c r="ARN126" s="853"/>
      <c r="ARO126" s="853"/>
      <c r="ARP126" s="964"/>
      <c r="ARQ126" s="845"/>
      <c r="ARR126" s="853"/>
      <c r="ARS126" s="853"/>
      <c r="ART126" s="964"/>
      <c r="ARU126" s="845"/>
      <c r="ARV126" s="853"/>
      <c r="ARW126" s="853"/>
      <c r="ARX126" s="964"/>
      <c r="ARY126" s="845"/>
      <c r="ARZ126" s="853"/>
      <c r="ASA126" s="853"/>
      <c r="ASB126" s="964"/>
      <c r="ASC126" s="845"/>
      <c r="ASD126" s="853"/>
      <c r="ASE126" s="853"/>
      <c r="ASF126" s="964"/>
      <c r="ASG126" s="845"/>
      <c r="ASH126" s="853"/>
      <c r="ASI126" s="853"/>
      <c r="ASJ126" s="964"/>
      <c r="ASK126" s="845"/>
      <c r="ASL126" s="853"/>
      <c r="ASM126" s="853"/>
      <c r="ASN126" s="964"/>
      <c r="ASO126" s="845"/>
      <c r="ASP126" s="853"/>
      <c r="ASQ126" s="853"/>
      <c r="ASR126" s="964"/>
      <c r="ASS126" s="845"/>
      <c r="AST126" s="853"/>
      <c r="ASU126" s="853"/>
      <c r="ASV126" s="964"/>
      <c r="ASW126" s="845"/>
      <c r="ASX126" s="853"/>
      <c r="ASY126" s="853"/>
      <c r="ASZ126" s="964"/>
      <c r="ATA126" s="845"/>
      <c r="ATB126" s="853"/>
      <c r="ATC126" s="853"/>
      <c r="ATD126" s="964"/>
      <c r="ATE126" s="845"/>
      <c r="ATF126" s="853"/>
      <c r="ATG126" s="853"/>
      <c r="ATH126" s="964"/>
      <c r="ATI126" s="845"/>
      <c r="ATJ126" s="853"/>
      <c r="ATK126" s="853"/>
      <c r="ATL126" s="964"/>
      <c r="ATM126" s="845"/>
      <c r="ATN126" s="853"/>
      <c r="ATO126" s="853"/>
      <c r="ATP126" s="964"/>
      <c r="ATQ126" s="845"/>
      <c r="ATR126" s="853"/>
      <c r="ATS126" s="853"/>
      <c r="ATT126" s="964"/>
      <c r="ATU126" s="845"/>
      <c r="ATV126" s="853"/>
      <c r="ATW126" s="853"/>
      <c r="ATX126" s="964"/>
      <c r="ATY126" s="845"/>
      <c r="ATZ126" s="853"/>
      <c r="AUA126" s="853"/>
      <c r="AUB126" s="964"/>
      <c r="AUC126" s="845"/>
      <c r="AUD126" s="853"/>
      <c r="AUE126" s="853"/>
      <c r="AUF126" s="964"/>
      <c r="AUG126" s="845"/>
      <c r="AUH126" s="853"/>
      <c r="AUI126" s="853"/>
      <c r="AUJ126" s="964"/>
      <c r="AUK126" s="845"/>
      <c r="AUL126" s="853"/>
      <c r="AUM126" s="853"/>
      <c r="AUN126" s="964"/>
      <c r="AUO126" s="845"/>
      <c r="AUP126" s="853"/>
      <c r="AUQ126" s="853"/>
      <c r="AUR126" s="964"/>
      <c r="AUS126" s="845"/>
      <c r="AUT126" s="853"/>
      <c r="AUU126" s="853"/>
      <c r="AUV126" s="964"/>
      <c r="AUW126" s="845"/>
      <c r="AUX126" s="853"/>
      <c r="AUY126" s="853"/>
      <c r="AUZ126" s="964"/>
      <c r="AVA126" s="845"/>
      <c r="AVB126" s="853"/>
      <c r="AVC126" s="853"/>
      <c r="AVD126" s="964"/>
      <c r="AVE126" s="845"/>
      <c r="AVF126" s="853"/>
      <c r="AVG126" s="853"/>
      <c r="AVH126" s="964"/>
      <c r="AVI126" s="845"/>
      <c r="AVJ126" s="853"/>
      <c r="AVK126" s="853"/>
      <c r="AVL126" s="964"/>
      <c r="AVM126" s="845"/>
      <c r="AVN126" s="853"/>
      <c r="AVO126" s="853"/>
      <c r="AVP126" s="964"/>
      <c r="AVQ126" s="845"/>
      <c r="AVR126" s="853"/>
      <c r="AVS126" s="853"/>
      <c r="AVT126" s="964"/>
      <c r="AVU126" s="845"/>
      <c r="AVV126" s="853"/>
      <c r="AVW126" s="853"/>
      <c r="AVX126" s="964"/>
      <c r="AVY126" s="845"/>
      <c r="AVZ126" s="853"/>
      <c r="AWA126" s="853"/>
      <c r="AWB126" s="964"/>
      <c r="AWC126" s="845"/>
      <c r="AWD126" s="853"/>
      <c r="AWE126" s="853"/>
      <c r="AWF126" s="964"/>
      <c r="AWG126" s="845"/>
      <c r="AWH126" s="853"/>
      <c r="AWI126" s="853"/>
      <c r="AWJ126" s="964"/>
      <c r="AWK126" s="845"/>
      <c r="AWL126" s="853"/>
      <c r="AWM126" s="853"/>
      <c r="AWN126" s="964"/>
      <c r="AWO126" s="845"/>
      <c r="AWP126" s="853"/>
      <c r="AWQ126" s="853"/>
      <c r="AWR126" s="964"/>
      <c r="AWS126" s="845"/>
      <c r="AWT126" s="853"/>
      <c r="AWU126" s="853"/>
      <c r="AWV126" s="964"/>
      <c r="AWW126" s="845"/>
      <c r="AWX126" s="853"/>
      <c r="AWY126" s="853"/>
      <c r="AWZ126" s="964"/>
      <c r="AXA126" s="845"/>
      <c r="AXB126" s="853"/>
      <c r="AXC126" s="853"/>
      <c r="AXD126" s="964"/>
      <c r="AXE126" s="845"/>
      <c r="AXF126" s="853"/>
      <c r="AXG126" s="853"/>
      <c r="AXH126" s="964"/>
      <c r="AXI126" s="845"/>
      <c r="AXJ126" s="853"/>
      <c r="AXK126" s="853"/>
      <c r="AXL126" s="964"/>
      <c r="AXM126" s="845"/>
      <c r="AXN126" s="853"/>
      <c r="AXO126" s="853"/>
      <c r="AXP126" s="964"/>
      <c r="AXQ126" s="845"/>
      <c r="AXR126" s="853"/>
      <c r="AXS126" s="853"/>
      <c r="AXT126" s="964"/>
      <c r="AXU126" s="845"/>
      <c r="AXV126" s="853"/>
      <c r="AXW126" s="853"/>
      <c r="AXX126" s="964"/>
      <c r="AXY126" s="845"/>
      <c r="AXZ126" s="853"/>
      <c r="AYA126" s="853"/>
      <c r="AYB126" s="964"/>
      <c r="AYC126" s="845"/>
      <c r="AYD126" s="853"/>
      <c r="AYE126" s="853"/>
      <c r="AYF126" s="964"/>
      <c r="AYG126" s="845"/>
      <c r="AYH126" s="853"/>
      <c r="AYI126" s="853"/>
      <c r="AYJ126" s="964"/>
      <c r="AYK126" s="845"/>
      <c r="AYL126" s="853"/>
      <c r="AYM126" s="853"/>
      <c r="AYN126" s="964"/>
      <c r="AYO126" s="845"/>
      <c r="AYP126" s="853"/>
      <c r="AYQ126" s="853"/>
      <c r="AYR126" s="964"/>
      <c r="AYS126" s="845"/>
      <c r="AYT126" s="853"/>
      <c r="AYU126" s="853"/>
      <c r="AYV126" s="964"/>
      <c r="AYW126" s="845"/>
      <c r="AYX126" s="853"/>
      <c r="AYY126" s="853"/>
      <c r="AYZ126" s="964"/>
      <c r="AZA126" s="845"/>
      <c r="AZB126" s="853"/>
      <c r="AZC126" s="853"/>
      <c r="AZD126" s="964"/>
      <c r="AZE126" s="845"/>
      <c r="AZF126" s="853"/>
      <c r="AZG126" s="853"/>
      <c r="AZH126" s="964"/>
      <c r="AZI126" s="845"/>
      <c r="AZJ126" s="853"/>
      <c r="AZK126" s="853"/>
      <c r="AZL126" s="964"/>
      <c r="AZM126" s="845"/>
      <c r="AZN126" s="853"/>
      <c r="AZO126" s="853"/>
      <c r="AZP126" s="964"/>
      <c r="AZQ126" s="845"/>
      <c r="AZR126" s="853"/>
      <c r="AZS126" s="853"/>
      <c r="AZT126" s="964"/>
      <c r="AZU126" s="845"/>
      <c r="AZV126" s="853"/>
      <c r="AZW126" s="853"/>
      <c r="AZX126" s="964"/>
      <c r="AZY126" s="845"/>
      <c r="AZZ126" s="853"/>
      <c r="BAA126" s="853"/>
      <c r="BAB126" s="964"/>
      <c r="BAC126" s="845"/>
      <c r="BAD126" s="853"/>
      <c r="BAE126" s="853"/>
      <c r="BAF126" s="964"/>
      <c r="BAG126" s="845"/>
      <c r="BAH126" s="853"/>
      <c r="BAI126" s="853"/>
      <c r="BAJ126" s="964"/>
      <c r="BAK126" s="845"/>
      <c r="BAL126" s="853"/>
      <c r="BAM126" s="853"/>
      <c r="BAN126" s="964"/>
      <c r="BAO126" s="845"/>
      <c r="BAP126" s="853"/>
      <c r="BAQ126" s="853"/>
      <c r="BAR126" s="964"/>
      <c r="BAS126" s="845"/>
      <c r="BAT126" s="853"/>
      <c r="BAU126" s="853"/>
      <c r="BAV126" s="964"/>
      <c r="BAW126" s="845"/>
      <c r="BAX126" s="853"/>
      <c r="BAY126" s="853"/>
      <c r="BAZ126" s="964"/>
      <c r="BBA126" s="845"/>
      <c r="BBB126" s="853"/>
      <c r="BBC126" s="853"/>
      <c r="BBD126" s="964"/>
      <c r="BBE126" s="845"/>
      <c r="BBF126" s="853"/>
      <c r="BBG126" s="853"/>
      <c r="BBH126" s="964"/>
      <c r="BBI126" s="845"/>
      <c r="BBJ126" s="853"/>
      <c r="BBK126" s="853"/>
      <c r="BBL126" s="964"/>
      <c r="BBM126" s="845"/>
      <c r="BBN126" s="853"/>
      <c r="BBO126" s="853"/>
      <c r="BBP126" s="964"/>
      <c r="BBQ126" s="845"/>
      <c r="BBR126" s="853"/>
      <c r="BBS126" s="853"/>
      <c r="BBT126" s="964"/>
      <c r="BBU126" s="845"/>
      <c r="BBV126" s="853"/>
      <c r="BBW126" s="853"/>
      <c r="BBX126" s="964"/>
      <c r="BBY126" s="845"/>
      <c r="BBZ126" s="853"/>
      <c r="BCA126" s="853"/>
      <c r="BCB126" s="964"/>
      <c r="BCC126" s="845"/>
      <c r="BCD126" s="853"/>
      <c r="BCE126" s="853"/>
      <c r="BCF126" s="964"/>
      <c r="BCG126" s="845"/>
      <c r="BCH126" s="853"/>
      <c r="BCI126" s="853"/>
      <c r="BCJ126" s="964"/>
      <c r="BCK126" s="845"/>
      <c r="BCL126" s="853"/>
      <c r="BCM126" s="853"/>
      <c r="BCN126" s="964"/>
      <c r="BCO126" s="845"/>
      <c r="BCP126" s="853"/>
      <c r="BCQ126" s="853"/>
      <c r="BCR126" s="964"/>
      <c r="BCS126" s="845"/>
      <c r="BCT126" s="853"/>
      <c r="BCU126" s="853"/>
      <c r="BCV126" s="964"/>
      <c r="BCW126" s="845"/>
      <c r="BCX126" s="853"/>
      <c r="BCY126" s="853"/>
      <c r="BCZ126" s="964"/>
      <c r="BDA126" s="845"/>
      <c r="BDB126" s="853"/>
      <c r="BDC126" s="853"/>
      <c r="BDD126" s="964"/>
      <c r="BDE126" s="845"/>
      <c r="BDF126" s="853"/>
      <c r="BDG126" s="853"/>
      <c r="BDH126" s="964"/>
      <c r="BDI126" s="845"/>
      <c r="BDJ126" s="853"/>
      <c r="BDK126" s="853"/>
      <c r="BDL126" s="964"/>
      <c r="BDM126" s="845"/>
      <c r="BDN126" s="853"/>
      <c r="BDO126" s="853"/>
      <c r="BDP126" s="964"/>
      <c r="BDQ126" s="845"/>
      <c r="BDR126" s="853"/>
      <c r="BDS126" s="853"/>
      <c r="BDT126" s="964"/>
      <c r="BDU126" s="845"/>
      <c r="BDV126" s="853"/>
      <c r="BDW126" s="853"/>
      <c r="BDX126" s="964"/>
      <c r="BDY126" s="845"/>
      <c r="BDZ126" s="853"/>
      <c r="BEA126" s="853"/>
      <c r="BEB126" s="964"/>
      <c r="BEC126" s="845"/>
      <c r="BED126" s="853"/>
      <c r="BEE126" s="853"/>
      <c r="BEF126" s="964"/>
      <c r="BEG126" s="845"/>
      <c r="BEH126" s="853"/>
      <c r="BEI126" s="853"/>
      <c r="BEJ126" s="964"/>
      <c r="BEK126" s="845"/>
      <c r="BEL126" s="853"/>
      <c r="BEM126" s="853"/>
      <c r="BEN126" s="964"/>
      <c r="BEO126" s="845"/>
      <c r="BEP126" s="853"/>
      <c r="BEQ126" s="853"/>
      <c r="BER126" s="964"/>
      <c r="BES126" s="845"/>
      <c r="BET126" s="853"/>
      <c r="BEU126" s="853"/>
      <c r="BEV126" s="964"/>
      <c r="BEW126" s="845"/>
      <c r="BEX126" s="853"/>
      <c r="BEY126" s="853"/>
      <c r="BEZ126" s="964"/>
      <c r="BFA126" s="845"/>
      <c r="BFB126" s="853"/>
      <c r="BFC126" s="853"/>
      <c r="BFD126" s="964"/>
      <c r="BFE126" s="845"/>
      <c r="BFF126" s="853"/>
      <c r="BFG126" s="853"/>
      <c r="BFH126" s="964"/>
      <c r="BFI126" s="845"/>
      <c r="BFJ126" s="853"/>
      <c r="BFK126" s="853"/>
      <c r="BFL126" s="964"/>
      <c r="BFM126" s="845"/>
      <c r="BFN126" s="853"/>
      <c r="BFO126" s="853"/>
      <c r="BFP126" s="964"/>
      <c r="BFQ126" s="845"/>
      <c r="BFR126" s="853"/>
      <c r="BFS126" s="853"/>
      <c r="BFT126" s="964"/>
      <c r="BFU126" s="845"/>
      <c r="BFV126" s="853"/>
      <c r="BFW126" s="853"/>
      <c r="BFX126" s="964"/>
      <c r="BFY126" s="845"/>
      <c r="BFZ126" s="853"/>
      <c r="BGA126" s="853"/>
      <c r="BGB126" s="964"/>
      <c r="BGC126" s="845"/>
      <c r="BGD126" s="853"/>
      <c r="BGE126" s="853"/>
      <c r="BGF126" s="964"/>
      <c r="BGG126" s="845"/>
      <c r="BGH126" s="853"/>
      <c r="BGI126" s="853"/>
      <c r="BGJ126" s="964"/>
      <c r="BGK126" s="845"/>
      <c r="BGL126" s="853"/>
      <c r="BGM126" s="853"/>
      <c r="BGN126" s="964"/>
      <c r="BGO126" s="845"/>
      <c r="BGP126" s="853"/>
      <c r="BGQ126" s="853"/>
      <c r="BGR126" s="964"/>
      <c r="BGS126" s="845"/>
      <c r="BGT126" s="853"/>
      <c r="BGU126" s="853"/>
      <c r="BGV126" s="964"/>
      <c r="BGW126" s="845"/>
      <c r="BGX126" s="853"/>
      <c r="BGY126" s="853"/>
      <c r="BGZ126" s="964"/>
      <c r="BHA126" s="845"/>
      <c r="BHB126" s="853"/>
      <c r="BHC126" s="853"/>
      <c r="BHD126" s="964"/>
      <c r="BHE126" s="845"/>
      <c r="BHF126" s="853"/>
      <c r="BHG126" s="853"/>
      <c r="BHH126" s="964"/>
      <c r="BHI126" s="845"/>
      <c r="BHJ126" s="853"/>
      <c r="BHK126" s="853"/>
      <c r="BHL126" s="964"/>
      <c r="BHM126" s="845"/>
      <c r="BHN126" s="853"/>
      <c r="BHO126" s="853"/>
      <c r="BHP126" s="964"/>
      <c r="BHQ126" s="845"/>
      <c r="BHR126" s="853"/>
      <c r="BHS126" s="853"/>
      <c r="BHT126" s="964"/>
      <c r="BHU126" s="845"/>
      <c r="BHV126" s="853"/>
      <c r="BHW126" s="853"/>
      <c r="BHX126" s="964"/>
      <c r="BHY126" s="845"/>
      <c r="BHZ126" s="853"/>
      <c r="BIA126" s="853"/>
      <c r="BIB126" s="964"/>
      <c r="BIC126" s="845"/>
      <c r="BID126" s="853"/>
      <c r="BIE126" s="853"/>
      <c r="BIF126" s="964"/>
      <c r="BIG126" s="845"/>
      <c r="BIH126" s="853"/>
      <c r="BII126" s="853"/>
      <c r="BIJ126" s="964"/>
      <c r="BIK126" s="845"/>
      <c r="BIL126" s="853"/>
      <c r="BIM126" s="853"/>
      <c r="BIN126" s="964"/>
      <c r="BIO126" s="845"/>
      <c r="BIP126" s="853"/>
      <c r="BIQ126" s="853"/>
      <c r="BIR126" s="964"/>
      <c r="BIS126" s="845"/>
      <c r="BIT126" s="853"/>
      <c r="BIU126" s="853"/>
      <c r="BIV126" s="964"/>
      <c r="BIW126" s="845"/>
      <c r="BIX126" s="853"/>
      <c r="BIY126" s="853"/>
      <c r="BIZ126" s="964"/>
      <c r="BJA126" s="845"/>
      <c r="BJB126" s="853"/>
      <c r="BJC126" s="853"/>
      <c r="BJD126" s="964"/>
      <c r="BJE126" s="845"/>
      <c r="BJF126" s="853"/>
      <c r="BJG126" s="853"/>
      <c r="BJH126" s="964"/>
      <c r="BJI126" s="845"/>
      <c r="BJJ126" s="853"/>
      <c r="BJK126" s="853"/>
      <c r="BJL126" s="964"/>
      <c r="BJM126" s="845"/>
      <c r="BJN126" s="853"/>
      <c r="BJO126" s="853"/>
      <c r="BJP126" s="964"/>
      <c r="BJQ126" s="845"/>
      <c r="BJR126" s="853"/>
      <c r="BJS126" s="853"/>
      <c r="BJT126" s="964"/>
      <c r="BJU126" s="845"/>
      <c r="BJV126" s="853"/>
      <c r="BJW126" s="853"/>
      <c r="BJX126" s="964"/>
      <c r="BJY126" s="845"/>
      <c r="BJZ126" s="853"/>
      <c r="BKA126" s="853"/>
      <c r="BKB126" s="964"/>
      <c r="BKC126" s="845"/>
      <c r="BKD126" s="853"/>
      <c r="BKE126" s="853"/>
      <c r="BKF126" s="964"/>
      <c r="BKG126" s="845"/>
      <c r="BKH126" s="853"/>
      <c r="BKI126" s="853"/>
      <c r="BKJ126" s="964"/>
      <c r="BKK126" s="845"/>
      <c r="BKL126" s="853"/>
      <c r="BKM126" s="853"/>
      <c r="BKN126" s="964"/>
      <c r="BKO126" s="845"/>
      <c r="BKP126" s="853"/>
      <c r="BKQ126" s="853"/>
      <c r="BKR126" s="964"/>
      <c r="BKS126" s="845"/>
      <c r="BKT126" s="853"/>
      <c r="BKU126" s="853"/>
      <c r="BKV126" s="964"/>
      <c r="BKW126" s="845"/>
      <c r="BKX126" s="853"/>
      <c r="BKY126" s="853"/>
      <c r="BKZ126" s="964"/>
      <c r="BLA126" s="845"/>
      <c r="BLB126" s="853"/>
      <c r="BLC126" s="853"/>
      <c r="BLD126" s="964"/>
      <c r="BLE126" s="845"/>
      <c r="BLF126" s="853"/>
      <c r="BLG126" s="853"/>
      <c r="BLH126" s="964"/>
      <c r="BLI126" s="845"/>
      <c r="BLJ126" s="853"/>
      <c r="BLK126" s="853"/>
      <c r="BLL126" s="964"/>
      <c r="BLM126" s="845"/>
      <c r="BLN126" s="853"/>
      <c r="BLO126" s="853"/>
      <c r="BLP126" s="964"/>
      <c r="BLQ126" s="845"/>
      <c r="BLR126" s="853"/>
      <c r="BLS126" s="853"/>
      <c r="BLT126" s="964"/>
      <c r="BLU126" s="845"/>
      <c r="BLV126" s="853"/>
      <c r="BLW126" s="853"/>
      <c r="BLX126" s="964"/>
      <c r="BLY126" s="845"/>
      <c r="BLZ126" s="853"/>
      <c r="BMA126" s="853"/>
      <c r="BMB126" s="964"/>
      <c r="BMC126" s="845"/>
      <c r="BMD126" s="853"/>
      <c r="BME126" s="853"/>
      <c r="BMF126" s="964"/>
      <c r="BMG126" s="845"/>
      <c r="BMH126" s="853"/>
      <c r="BMI126" s="853"/>
      <c r="BMJ126" s="964"/>
      <c r="BMK126" s="845"/>
      <c r="BML126" s="853"/>
      <c r="BMM126" s="853"/>
      <c r="BMN126" s="964"/>
      <c r="BMO126" s="845"/>
      <c r="BMP126" s="853"/>
      <c r="BMQ126" s="853"/>
      <c r="BMR126" s="964"/>
      <c r="BMS126" s="845"/>
      <c r="BMT126" s="853"/>
      <c r="BMU126" s="853"/>
      <c r="BMV126" s="964"/>
      <c r="BMW126" s="845"/>
      <c r="BMX126" s="853"/>
      <c r="BMY126" s="853"/>
      <c r="BMZ126" s="964"/>
      <c r="BNA126" s="845"/>
      <c r="BNB126" s="853"/>
      <c r="BNC126" s="853"/>
      <c r="BND126" s="964"/>
      <c r="BNE126" s="845"/>
      <c r="BNF126" s="853"/>
      <c r="BNG126" s="853"/>
      <c r="BNH126" s="964"/>
      <c r="BNI126" s="845"/>
      <c r="BNJ126" s="853"/>
      <c r="BNK126" s="853"/>
      <c r="BNL126" s="964"/>
      <c r="BNM126" s="845"/>
      <c r="BNN126" s="853"/>
      <c r="BNO126" s="853"/>
      <c r="BNP126" s="964"/>
      <c r="BNQ126" s="845"/>
      <c r="BNR126" s="853"/>
      <c r="BNS126" s="853"/>
      <c r="BNT126" s="964"/>
      <c r="BNU126" s="845"/>
      <c r="BNV126" s="853"/>
      <c r="BNW126" s="853"/>
      <c r="BNX126" s="964"/>
      <c r="BNY126" s="845"/>
      <c r="BNZ126" s="853"/>
      <c r="BOA126" s="853"/>
      <c r="BOB126" s="964"/>
      <c r="BOC126" s="845"/>
      <c r="BOD126" s="853"/>
      <c r="BOE126" s="853"/>
      <c r="BOF126" s="964"/>
      <c r="BOG126" s="845"/>
      <c r="BOH126" s="853"/>
      <c r="BOI126" s="853"/>
      <c r="BOJ126" s="964"/>
      <c r="BOK126" s="845"/>
      <c r="BOL126" s="853"/>
      <c r="BOM126" s="853"/>
      <c r="BON126" s="964"/>
      <c r="BOO126" s="845"/>
      <c r="BOP126" s="853"/>
      <c r="BOQ126" s="853"/>
      <c r="BOR126" s="964"/>
      <c r="BOS126" s="845"/>
      <c r="BOT126" s="853"/>
      <c r="BOU126" s="853"/>
      <c r="BOV126" s="964"/>
      <c r="BOW126" s="845"/>
      <c r="BOX126" s="853"/>
      <c r="BOY126" s="853"/>
      <c r="BOZ126" s="964"/>
      <c r="BPA126" s="845"/>
      <c r="BPB126" s="853"/>
      <c r="BPC126" s="853"/>
      <c r="BPD126" s="964"/>
      <c r="BPE126" s="845"/>
      <c r="BPF126" s="853"/>
      <c r="BPG126" s="853"/>
      <c r="BPH126" s="964"/>
      <c r="BPI126" s="845"/>
      <c r="BPJ126" s="853"/>
      <c r="BPK126" s="853"/>
      <c r="BPL126" s="964"/>
      <c r="BPM126" s="845"/>
      <c r="BPN126" s="853"/>
      <c r="BPO126" s="853"/>
      <c r="BPP126" s="964"/>
      <c r="BPQ126" s="845"/>
      <c r="BPR126" s="853"/>
      <c r="BPS126" s="853"/>
      <c r="BPT126" s="964"/>
      <c r="BPU126" s="845"/>
      <c r="BPV126" s="853"/>
      <c r="BPW126" s="853"/>
      <c r="BPX126" s="964"/>
      <c r="BPY126" s="845"/>
      <c r="BPZ126" s="853"/>
      <c r="BQA126" s="853"/>
      <c r="BQB126" s="964"/>
      <c r="BQC126" s="845"/>
      <c r="BQD126" s="853"/>
      <c r="BQE126" s="853"/>
      <c r="BQF126" s="964"/>
      <c r="BQG126" s="845"/>
      <c r="BQH126" s="853"/>
      <c r="BQI126" s="853"/>
      <c r="BQJ126" s="964"/>
      <c r="BQK126" s="845"/>
      <c r="BQL126" s="853"/>
      <c r="BQM126" s="853"/>
      <c r="BQN126" s="964"/>
      <c r="BQO126" s="845"/>
      <c r="BQP126" s="853"/>
      <c r="BQQ126" s="853"/>
      <c r="BQR126" s="964"/>
      <c r="BQS126" s="845"/>
      <c r="BQT126" s="853"/>
      <c r="BQU126" s="853"/>
      <c r="BQV126" s="964"/>
      <c r="BQW126" s="845"/>
      <c r="BQX126" s="853"/>
      <c r="BQY126" s="853"/>
      <c r="BQZ126" s="964"/>
      <c r="BRA126" s="845"/>
      <c r="BRB126" s="853"/>
      <c r="BRC126" s="853"/>
      <c r="BRD126" s="964"/>
      <c r="BRE126" s="845"/>
      <c r="BRF126" s="853"/>
      <c r="BRG126" s="853"/>
      <c r="BRH126" s="964"/>
      <c r="BRI126" s="845"/>
      <c r="BRJ126" s="853"/>
      <c r="BRK126" s="853"/>
      <c r="BRL126" s="964"/>
      <c r="BRM126" s="845"/>
      <c r="BRN126" s="853"/>
      <c r="BRO126" s="853"/>
      <c r="BRP126" s="964"/>
      <c r="BRQ126" s="845"/>
      <c r="BRR126" s="853"/>
      <c r="BRS126" s="853"/>
      <c r="BRT126" s="964"/>
      <c r="BRU126" s="845"/>
      <c r="BRV126" s="853"/>
      <c r="BRW126" s="853"/>
      <c r="BRX126" s="964"/>
      <c r="BRY126" s="845"/>
      <c r="BRZ126" s="853"/>
      <c r="BSA126" s="853"/>
      <c r="BSB126" s="964"/>
      <c r="BSC126" s="845"/>
      <c r="BSD126" s="853"/>
      <c r="BSE126" s="853"/>
      <c r="BSF126" s="964"/>
      <c r="BSG126" s="845"/>
      <c r="BSH126" s="853"/>
      <c r="BSI126" s="853"/>
      <c r="BSJ126" s="964"/>
      <c r="BSK126" s="845"/>
      <c r="BSL126" s="853"/>
      <c r="BSM126" s="853"/>
      <c r="BSN126" s="964"/>
      <c r="BSO126" s="845"/>
      <c r="BSP126" s="853"/>
      <c r="BSQ126" s="853"/>
      <c r="BSR126" s="964"/>
      <c r="BSS126" s="845"/>
      <c r="BST126" s="853"/>
      <c r="BSU126" s="853"/>
      <c r="BSV126" s="964"/>
      <c r="BSW126" s="845"/>
      <c r="BSX126" s="853"/>
      <c r="BSY126" s="853"/>
      <c r="BSZ126" s="964"/>
      <c r="BTA126" s="845"/>
      <c r="BTB126" s="853"/>
      <c r="BTC126" s="853"/>
      <c r="BTD126" s="964"/>
      <c r="BTE126" s="845"/>
      <c r="BTF126" s="853"/>
      <c r="BTG126" s="853"/>
      <c r="BTH126" s="964"/>
      <c r="BTI126" s="845"/>
      <c r="BTJ126" s="853"/>
      <c r="BTK126" s="853"/>
      <c r="BTL126" s="964"/>
      <c r="BTM126" s="845"/>
      <c r="BTN126" s="853"/>
      <c r="BTO126" s="853"/>
      <c r="BTP126" s="964"/>
      <c r="BTQ126" s="845"/>
      <c r="BTR126" s="853"/>
      <c r="BTS126" s="853"/>
      <c r="BTT126" s="964"/>
      <c r="BTU126" s="845"/>
      <c r="BTV126" s="853"/>
      <c r="BTW126" s="853"/>
      <c r="BTX126" s="964"/>
      <c r="BTY126" s="845"/>
      <c r="BTZ126" s="853"/>
      <c r="BUA126" s="853"/>
      <c r="BUB126" s="964"/>
      <c r="BUC126" s="845"/>
      <c r="BUD126" s="853"/>
      <c r="BUE126" s="853"/>
      <c r="BUF126" s="964"/>
      <c r="BUG126" s="845"/>
      <c r="BUH126" s="853"/>
      <c r="BUI126" s="853"/>
      <c r="BUJ126" s="964"/>
      <c r="BUK126" s="845"/>
      <c r="BUL126" s="853"/>
      <c r="BUM126" s="853"/>
      <c r="BUN126" s="964"/>
      <c r="BUO126" s="845"/>
      <c r="BUP126" s="853"/>
      <c r="BUQ126" s="853"/>
      <c r="BUR126" s="964"/>
      <c r="BUS126" s="845"/>
      <c r="BUT126" s="853"/>
      <c r="BUU126" s="853"/>
      <c r="BUV126" s="964"/>
      <c r="BUW126" s="845"/>
      <c r="BUX126" s="853"/>
      <c r="BUY126" s="853"/>
      <c r="BUZ126" s="964"/>
      <c r="BVA126" s="845"/>
      <c r="BVB126" s="853"/>
      <c r="BVC126" s="853"/>
      <c r="BVD126" s="964"/>
      <c r="BVE126" s="845"/>
      <c r="BVF126" s="853"/>
      <c r="BVG126" s="853"/>
      <c r="BVH126" s="964"/>
      <c r="BVI126" s="845"/>
      <c r="BVJ126" s="853"/>
      <c r="BVK126" s="853"/>
      <c r="BVL126" s="964"/>
      <c r="BVM126" s="845"/>
      <c r="BVN126" s="853"/>
      <c r="BVO126" s="853"/>
      <c r="BVP126" s="964"/>
      <c r="BVQ126" s="845"/>
      <c r="BVR126" s="853"/>
      <c r="BVS126" s="853"/>
      <c r="BVT126" s="964"/>
      <c r="BVU126" s="845"/>
      <c r="BVV126" s="853"/>
      <c r="BVW126" s="853"/>
      <c r="BVX126" s="964"/>
      <c r="BVY126" s="845"/>
      <c r="BVZ126" s="853"/>
      <c r="BWA126" s="853"/>
      <c r="BWB126" s="964"/>
      <c r="BWC126" s="845"/>
      <c r="BWD126" s="853"/>
      <c r="BWE126" s="853"/>
      <c r="BWF126" s="964"/>
      <c r="BWG126" s="845"/>
      <c r="BWH126" s="853"/>
      <c r="BWI126" s="853"/>
      <c r="BWJ126" s="964"/>
      <c r="BWK126" s="845"/>
      <c r="BWL126" s="853"/>
      <c r="BWM126" s="853"/>
      <c r="BWN126" s="964"/>
      <c r="BWO126" s="845"/>
      <c r="BWP126" s="853"/>
      <c r="BWQ126" s="853"/>
      <c r="BWR126" s="964"/>
      <c r="BWS126" s="845"/>
      <c r="BWT126" s="853"/>
      <c r="BWU126" s="853"/>
      <c r="BWV126" s="964"/>
      <c r="BWW126" s="845"/>
      <c r="BWX126" s="853"/>
      <c r="BWY126" s="853"/>
      <c r="BWZ126" s="964"/>
      <c r="BXA126" s="845"/>
      <c r="BXB126" s="853"/>
      <c r="BXC126" s="853"/>
      <c r="BXD126" s="964"/>
      <c r="BXE126" s="845"/>
      <c r="BXF126" s="853"/>
      <c r="BXG126" s="853"/>
      <c r="BXH126" s="964"/>
      <c r="BXI126" s="845"/>
      <c r="BXJ126" s="853"/>
      <c r="BXK126" s="853"/>
      <c r="BXL126" s="964"/>
      <c r="BXM126" s="845"/>
      <c r="BXN126" s="853"/>
      <c r="BXO126" s="853"/>
      <c r="BXP126" s="964"/>
      <c r="BXQ126" s="845"/>
      <c r="BXR126" s="853"/>
      <c r="BXS126" s="853"/>
      <c r="BXT126" s="964"/>
      <c r="BXU126" s="845"/>
      <c r="BXV126" s="853"/>
      <c r="BXW126" s="853"/>
      <c r="BXX126" s="964"/>
      <c r="BXY126" s="845"/>
      <c r="BXZ126" s="853"/>
      <c r="BYA126" s="853"/>
      <c r="BYB126" s="964"/>
      <c r="BYC126" s="845"/>
      <c r="BYD126" s="853"/>
      <c r="BYE126" s="853"/>
      <c r="BYF126" s="964"/>
      <c r="BYG126" s="845"/>
      <c r="BYH126" s="853"/>
      <c r="BYI126" s="853"/>
      <c r="BYJ126" s="964"/>
      <c r="BYK126" s="845"/>
      <c r="BYL126" s="853"/>
      <c r="BYM126" s="853"/>
      <c r="BYN126" s="964"/>
      <c r="BYO126" s="845"/>
      <c r="BYP126" s="853"/>
      <c r="BYQ126" s="853"/>
      <c r="BYR126" s="964"/>
      <c r="BYS126" s="845"/>
      <c r="BYT126" s="853"/>
      <c r="BYU126" s="853"/>
      <c r="BYV126" s="964"/>
      <c r="BYW126" s="845"/>
      <c r="BYX126" s="853"/>
      <c r="BYY126" s="853"/>
      <c r="BYZ126" s="964"/>
      <c r="BZA126" s="845"/>
      <c r="BZB126" s="853"/>
      <c r="BZC126" s="853"/>
      <c r="BZD126" s="964"/>
      <c r="BZE126" s="845"/>
      <c r="BZF126" s="853"/>
      <c r="BZG126" s="853"/>
      <c r="BZH126" s="964"/>
      <c r="BZI126" s="845"/>
      <c r="BZJ126" s="853"/>
      <c r="BZK126" s="853"/>
      <c r="BZL126" s="964"/>
      <c r="BZM126" s="845"/>
      <c r="BZN126" s="853"/>
      <c r="BZO126" s="853"/>
      <c r="BZP126" s="964"/>
      <c r="BZQ126" s="845"/>
      <c r="BZR126" s="853"/>
      <c r="BZS126" s="853"/>
      <c r="BZT126" s="964"/>
      <c r="BZU126" s="845"/>
      <c r="BZV126" s="853"/>
      <c r="BZW126" s="853"/>
      <c r="BZX126" s="964"/>
      <c r="BZY126" s="845"/>
      <c r="BZZ126" s="853"/>
      <c r="CAA126" s="853"/>
      <c r="CAB126" s="964"/>
      <c r="CAC126" s="845"/>
      <c r="CAD126" s="853"/>
      <c r="CAE126" s="853"/>
      <c r="CAF126" s="964"/>
      <c r="CAG126" s="845"/>
      <c r="CAH126" s="853"/>
      <c r="CAI126" s="853"/>
      <c r="CAJ126" s="964"/>
      <c r="CAK126" s="845"/>
      <c r="CAL126" s="853"/>
      <c r="CAM126" s="853"/>
      <c r="CAN126" s="964"/>
      <c r="CAO126" s="845"/>
      <c r="CAP126" s="853"/>
      <c r="CAQ126" s="853"/>
      <c r="CAR126" s="964"/>
      <c r="CAS126" s="845"/>
      <c r="CAT126" s="853"/>
      <c r="CAU126" s="853"/>
      <c r="CAV126" s="964"/>
      <c r="CAW126" s="845"/>
      <c r="CAX126" s="853"/>
      <c r="CAY126" s="853"/>
      <c r="CAZ126" s="964"/>
      <c r="CBA126" s="845"/>
      <c r="CBB126" s="853"/>
      <c r="CBC126" s="853"/>
      <c r="CBD126" s="964"/>
      <c r="CBE126" s="845"/>
      <c r="CBF126" s="853"/>
      <c r="CBG126" s="853"/>
      <c r="CBH126" s="964"/>
      <c r="CBI126" s="845"/>
      <c r="CBJ126" s="853"/>
      <c r="CBK126" s="853"/>
      <c r="CBL126" s="964"/>
      <c r="CBM126" s="845"/>
      <c r="CBN126" s="853"/>
      <c r="CBO126" s="853"/>
      <c r="CBP126" s="964"/>
      <c r="CBQ126" s="845"/>
      <c r="CBR126" s="853"/>
      <c r="CBS126" s="853"/>
      <c r="CBT126" s="964"/>
      <c r="CBU126" s="845"/>
      <c r="CBV126" s="853"/>
      <c r="CBW126" s="853"/>
      <c r="CBX126" s="964"/>
      <c r="CBY126" s="845"/>
      <c r="CBZ126" s="853"/>
      <c r="CCA126" s="853"/>
      <c r="CCB126" s="964"/>
      <c r="CCC126" s="845"/>
      <c r="CCD126" s="853"/>
      <c r="CCE126" s="853"/>
      <c r="CCF126" s="964"/>
      <c r="CCG126" s="845"/>
      <c r="CCH126" s="853"/>
      <c r="CCI126" s="853"/>
      <c r="CCJ126" s="964"/>
      <c r="CCK126" s="845"/>
      <c r="CCL126" s="853"/>
      <c r="CCM126" s="853"/>
      <c r="CCN126" s="964"/>
      <c r="CCO126" s="845"/>
      <c r="CCP126" s="853"/>
      <c r="CCQ126" s="853"/>
      <c r="CCR126" s="964"/>
      <c r="CCS126" s="845"/>
      <c r="CCT126" s="853"/>
      <c r="CCU126" s="853"/>
      <c r="CCV126" s="964"/>
      <c r="CCW126" s="845"/>
      <c r="CCX126" s="853"/>
      <c r="CCY126" s="853"/>
      <c r="CCZ126" s="964"/>
      <c r="CDA126" s="845"/>
      <c r="CDB126" s="853"/>
      <c r="CDC126" s="853"/>
      <c r="CDD126" s="964"/>
      <c r="CDE126" s="845"/>
      <c r="CDF126" s="853"/>
      <c r="CDG126" s="853"/>
      <c r="CDH126" s="964"/>
      <c r="CDI126" s="845"/>
      <c r="CDJ126" s="853"/>
      <c r="CDK126" s="853"/>
      <c r="CDL126" s="964"/>
      <c r="CDM126" s="845"/>
      <c r="CDN126" s="853"/>
      <c r="CDO126" s="853"/>
      <c r="CDP126" s="964"/>
      <c r="CDQ126" s="845"/>
      <c r="CDR126" s="853"/>
      <c r="CDS126" s="853"/>
      <c r="CDT126" s="964"/>
      <c r="CDU126" s="845"/>
      <c r="CDV126" s="853"/>
      <c r="CDW126" s="853"/>
      <c r="CDX126" s="964"/>
      <c r="CDY126" s="845"/>
      <c r="CDZ126" s="853"/>
      <c r="CEA126" s="853"/>
      <c r="CEB126" s="964"/>
      <c r="CEC126" s="845"/>
      <c r="CED126" s="853"/>
      <c r="CEE126" s="853"/>
      <c r="CEF126" s="964"/>
      <c r="CEG126" s="845"/>
      <c r="CEH126" s="853"/>
      <c r="CEI126" s="853"/>
      <c r="CEJ126" s="964"/>
      <c r="CEK126" s="845"/>
      <c r="CEL126" s="853"/>
      <c r="CEM126" s="853"/>
      <c r="CEN126" s="964"/>
      <c r="CEO126" s="845"/>
      <c r="CEP126" s="853"/>
      <c r="CEQ126" s="853"/>
      <c r="CER126" s="964"/>
      <c r="CES126" s="845"/>
      <c r="CET126" s="853"/>
      <c r="CEU126" s="853"/>
      <c r="CEV126" s="964"/>
      <c r="CEW126" s="845"/>
      <c r="CEX126" s="853"/>
      <c r="CEY126" s="853"/>
      <c r="CEZ126" s="964"/>
      <c r="CFA126" s="845"/>
      <c r="CFB126" s="853"/>
      <c r="CFC126" s="853"/>
      <c r="CFD126" s="964"/>
      <c r="CFE126" s="845"/>
      <c r="CFF126" s="853"/>
      <c r="CFG126" s="853"/>
      <c r="CFH126" s="964"/>
      <c r="CFI126" s="845"/>
      <c r="CFJ126" s="853"/>
      <c r="CFK126" s="853"/>
      <c r="CFL126" s="964"/>
      <c r="CFM126" s="845"/>
      <c r="CFN126" s="853"/>
      <c r="CFO126" s="853"/>
      <c r="CFP126" s="964"/>
      <c r="CFQ126" s="845"/>
      <c r="CFR126" s="853"/>
      <c r="CFS126" s="853"/>
      <c r="CFT126" s="964"/>
      <c r="CFU126" s="845"/>
      <c r="CFV126" s="853"/>
      <c r="CFW126" s="853"/>
      <c r="CFX126" s="964"/>
      <c r="CFY126" s="845"/>
      <c r="CFZ126" s="853"/>
      <c r="CGA126" s="853"/>
      <c r="CGB126" s="964"/>
      <c r="CGC126" s="845"/>
      <c r="CGD126" s="853"/>
      <c r="CGE126" s="853"/>
      <c r="CGF126" s="964"/>
      <c r="CGG126" s="845"/>
      <c r="CGH126" s="853"/>
      <c r="CGI126" s="853"/>
      <c r="CGJ126" s="964"/>
      <c r="CGK126" s="845"/>
      <c r="CGL126" s="853"/>
      <c r="CGM126" s="853"/>
      <c r="CGN126" s="964"/>
      <c r="CGO126" s="845"/>
      <c r="CGP126" s="853"/>
      <c r="CGQ126" s="853"/>
      <c r="CGR126" s="964"/>
      <c r="CGS126" s="845"/>
      <c r="CGT126" s="853"/>
      <c r="CGU126" s="853"/>
      <c r="CGV126" s="964"/>
      <c r="CGW126" s="845"/>
      <c r="CGX126" s="853"/>
      <c r="CGY126" s="853"/>
      <c r="CGZ126" s="964"/>
      <c r="CHA126" s="845"/>
      <c r="CHB126" s="853"/>
      <c r="CHC126" s="853"/>
      <c r="CHD126" s="964"/>
      <c r="CHE126" s="845"/>
      <c r="CHF126" s="853"/>
      <c r="CHG126" s="853"/>
      <c r="CHH126" s="964"/>
      <c r="CHI126" s="845"/>
      <c r="CHJ126" s="853"/>
      <c r="CHK126" s="853"/>
      <c r="CHL126" s="964"/>
      <c r="CHM126" s="845"/>
      <c r="CHN126" s="853"/>
      <c r="CHO126" s="853"/>
      <c r="CHP126" s="964"/>
      <c r="CHQ126" s="845"/>
      <c r="CHR126" s="853"/>
      <c r="CHS126" s="853"/>
      <c r="CHT126" s="964"/>
      <c r="CHU126" s="845"/>
      <c r="CHV126" s="853"/>
      <c r="CHW126" s="853"/>
      <c r="CHX126" s="964"/>
      <c r="CHY126" s="845"/>
      <c r="CHZ126" s="853"/>
      <c r="CIA126" s="853"/>
      <c r="CIB126" s="964"/>
      <c r="CIC126" s="845"/>
      <c r="CID126" s="853"/>
      <c r="CIE126" s="853"/>
      <c r="CIF126" s="964"/>
      <c r="CIG126" s="845"/>
      <c r="CIH126" s="853"/>
      <c r="CII126" s="853"/>
      <c r="CIJ126" s="964"/>
      <c r="CIK126" s="845"/>
      <c r="CIL126" s="853"/>
      <c r="CIM126" s="853"/>
      <c r="CIN126" s="964"/>
      <c r="CIO126" s="845"/>
      <c r="CIP126" s="853"/>
      <c r="CIQ126" s="853"/>
      <c r="CIR126" s="964"/>
      <c r="CIS126" s="845"/>
      <c r="CIT126" s="853"/>
      <c r="CIU126" s="853"/>
      <c r="CIV126" s="964"/>
      <c r="CIW126" s="845"/>
      <c r="CIX126" s="853"/>
      <c r="CIY126" s="853"/>
      <c r="CIZ126" s="964"/>
      <c r="CJA126" s="845"/>
      <c r="CJB126" s="853"/>
      <c r="CJC126" s="853"/>
      <c r="CJD126" s="964"/>
      <c r="CJE126" s="845"/>
      <c r="CJF126" s="853"/>
      <c r="CJG126" s="853"/>
      <c r="CJH126" s="964"/>
      <c r="CJI126" s="845"/>
      <c r="CJJ126" s="853"/>
      <c r="CJK126" s="853"/>
      <c r="CJL126" s="964"/>
      <c r="CJM126" s="845"/>
      <c r="CJN126" s="853"/>
      <c r="CJO126" s="853"/>
      <c r="CJP126" s="964"/>
      <c r="CJQ126" s="845"/>
      <c r="CJR126" s="853"/>
      <c r="CJS126" s="853"/>
      <c r="CJT126" s="964"/>
      <c r="CJU126" s="845"/>
      <c r="CJV126" s="853"/>
      <c r="CJW126" s="853"/>
      <c r="CJX126" s="964"/>
      <c r="CJY126" s="845"/>
      <c r="CJZ126" s="853"/>
      <c r="CKA126" s="853"/>
      <c r="CKB126" s="964"/>
      <c r="CKC126" s="845"/>
      <c r="CKD126" s="853"/>
      <c r="CKE126" s="853"/>
      <c r="CKF126" s="964"/>
      <c r="CKG126" s="845"/>
      <c r="CKH126" s="853"/>
      <c r="CKI126" s="853"/>
      <c r="CKJ126" s="964"/>
      <c r="CKK126" s="845"/>
      <c r="CKL126" s="853"/>
      <c r="CKM126" s="853"/>
      <c r="CKN126" s="964"/>
      <c r="CKO126" s="845"/>
      <c r="CKP126" s="853"/>
      <c r="CKQ126" s="853"/>
      <c r="CKR126" s="964"/>
      <c r="CKS126" s="845"/>
      <c r="CKT126" s="853"/>
      <c r="CKU126" s="853"/>
      <c r="CKV126" s="964"/>
      <c r="CKW126" s="845"/>
      <c r="CKX126" s="853"/>
      <c r="CKY126" s="853"/>
      <c r="CKZ126" s="964"/>
      <c r="CLA126" s="845"/>
      <c r="CLB126" s="853"/>
      <c r="CLC126" s="853"/>
      <c r="CLD126" s="964"/>
      <c r="CLE126" s="845"/>
      <c r="CLF126" s="853"/>
      <c r="CLG126" s="853"/>
      <c r="CLH126" s="964"/>
      <c r="CLI126" s="845"/>
      <c r="CLJ126" s="853"/>
      <c r="CLK126" s="853"/>
      <c r="CLL126" s="964"/>
      <c r="CLM126" s="845"/>
      <c r="CLN126" s="853"/>
      <c r="CLO126" s="853"/>
      <c r="CLP126" s="964"/>
      <c r="CLQ126" s="845"/>
      <c r="CLR126" s="853"/>
      <c r="CLS126" s="853"/>
      <c r="CLT126" s="964"/>
      <c r="CLU126" s="845"/>
      <c r="CLV126" s="853"/>
      <c r="CLW126" s="853"/>
      <c r="CLX126" s="964"/>
      <c r="CLY126" s="845"/>
      <c r="CLZ126" s="853"/>
      <c r="CMA126" s="853"/>
      <c r="CMB126" s="964"/>
      <c r="CMC126" s="845"/>
      <c r="CMD126" s="853"/>
      <c r="CME126" s="853"/>
      <c r="CMF126" s="964"/>
      <c r="CMG126" s="845"/>
      <c r="CMH126" s="853"/>
      <c r="CMI126" s="853"/>
      <c r="CMJ126" s="964"/>
      <c r="CMK126" s="845"/>
      <c r="CML126" s="853"/>
      <c r="CMM126" s="853"/>
      <c r="CMN126" s="964"/>
      <c r="CMO126" s="845"/>
      <c r="CMP126" s="853"/>
      <c r="CMQ126" s="853"/>
      <c r="CMR126" s="964"/>
      <c r="CMS126" s="845"/>
      <c r="CMT126" s="853"/>
      <c r="CMU126" s="853"/>
      <c r="CMV126" s="964"/>
      <c r="CMW126" s="845"/>
      <c r="CMX126" s="853"/>
      <c r="CMY126" s="853"/>
      <c r="CMZ126" s="964"/>
      <c r="CNA126" s="845"/>
      <c r="CNB126" s="853"/>
      <c r="CNC126" s="853"/>
      <c r="CND126" s="964"/>
      <c r="CNE126" s="845"/>
      <c r="CNF126" s="853"/>
      <c r="CNG126" s="853"/>
      <c r="CNH126" s="964"/>
      <c r="CNI126" s="845"/>
      <c r="CNJ126" s="853"/>
      <c r="CNK126" s="853"/>
      <c r="CNL126" s="964"/>
      <c r="CNM126" s="845"/>
      <c r="CNN126" s="853"/>
      <c r="CNO126" s="853"/>
      <c r="CNP126" s="964"/>
      <c r="CNQ126" s="845"/>
      <c r="CNR126" s="853"/>
      <c r="CNS126" s="853"/>
      <c r="CNT126" s="964"/>
      <c r="CNU126" s="845"/>
      <c r="CNV126" s="853"/>
      <c r="CNW126" s="853"/>
      <c r="CNX126" s="964"/>
      <c r="CNY126" s="845"/>
      <c r="CNZ126" s="853"/>
      <c r="COA126" s="853"/>
      <c r="COB126" s="964"/>
      <c r="COC126" s="845"/>
      <c r="COD126" s="853"/>
      <c r="COE126" s="853"/>
      <c r="COF126" s="964"/>
      <c r="COG126" s="845"/>
      <c r="COH126" s="853"/>
      <c r="COI126" s="853"/>
      <c r="COJ126" s="964"/>
      <c r="COK126" s="845"/>
      <c r="COL126" s="853"/>
      <c r="COM126" s="853"/>
      <c r="CON126" s="964"/>
      <c r="COO126" s="845"/>
      <c r="COP126" s="853"/>
      <c r="COQ126" s="853"/>
      <c r="COR126" s="964"/>
      <c r="COS126" s="845"/>
      <c r="COT126" s="853"/>
      <c r="COU126" s="853"/>
      <c r="COV126" s="964"/>
      <c r="COW126" s="845"/>
      <c r="COX126" s="853"/>
      <c r="COY126" s="853"/>
      <c r="COZ126" s="964"/>
      <c r="CPA126" s="845"/>
      <c r="CPB126" s="853"/>
      <c r="CPC126" s="853"/>
      <c r="CPD126" s="964"/>
      <c r="CPE126" s="845"/>
      <c r="CPF126" s="853"/>
      <c r="CPG126" s="853"/>
      <c r="CPH126" s="964"/>
      <c r="CPI126" s="845"/>
      <c r="CPJ126" s="853"/>
      <c r="CPK126" s="853"/>
      <c r="CPL126" s="964"/>
      <c r="CPM126" s="845"/>
      <c r="CPN126" s="853"/>
      <c r="CPO126" s="853"/>
      <c r="CPP126" s="964"/>
      <c r="CPQ126" s="845"/>
      <c r="CPR126" s="853"/>
      <c r="CPS126" s="853"/>
      <c r="CPT126" s="964"/>
      <c r="CPU126" s="845"/>
      <c r="CPV126" s="853"/>
      <c r="CPW126" s="853"/>
      <c r="CPX126" s="964"/>
      <c r="CPY126" s="845"/>
      <c r="CPZ126" s="853"/>
      <c r="CQA126" s="853"/>
      <c r="CQB126" s="964"/>
      <c r="CQC126" s="845"/>
      <c r="CQD126" s="853"/>
      <c r="CQE126" s="853"/>
      <c r="CQF126" s="964"/>
      <c r="CQG126" s="845"/>
      <c r="CQH126" s="853"/>
      <c r="CQI126" s="853"/>
      <c r="CQJ126" s="964"/>
      <c r="CQK126" s="845"/>
      <c r="CQL126" s="853"/>
      <c r="CQM126" s="853"/>
      <c r="CQN126" s="964"/>
      <c r="CQO126" s="845"/>
      <c r="CQP126" s="853"/>
      <c r="CQQ126" s="853"/>
      <c r="CQR126" s="964"/>
      <c r="CQS126" s="845"/>
      <c r="CQT126" s="853"/>
      <c r="CQU126" s="853"/>
      <c r="CQV126" s="964"/>
      <c r="CQW126" s="845"/>
      <c r="CQX126" s="853"/>
      <c r="CQY126" s="853"/>
      <c r="CQZ126" s="964"/>
      <c r="CRA126" s="845"/>
      <c r="CRB126" s="853"/>
      <c r="CRC126" s="853"/>
      <c r="CRD126" s="964"/>
      <c r="CRE126" s="845"/>
      <c r="CRF126" s="853"/>
      <c r="CRG126" s="853"/>
      <c r="CRH126" s="964"/>
      <c r="CRI126" s="845"/>
      <c r="CRJ126" s="853"/>
      <c r="CRK126" s="853"/>
      <c r="CRL126" s="964"/>
      <c r="CRM126" s="845"/>
      <c r="CRN126" s="853"/>
      <c r="CRO126" s="853"/>
      <c r="CRP126" s="964"/>
      <c r="CRQ126" s="845"/>
      <c r="CRR126" s="853"/>
      <c r="CRS126" s="853"/>
      <c r="CRT126" s="964"/>
      <c r="CRU126" s="845"/>
      <c r="CRV126" s="853"/>
      <c r="CRW126" s="853"/>
      <c r="CRX126" s="964"/>
      <c r="CRY126" s="845"/>
      <c r="CRZ126" s="853"/>
      <c r="CSA126" s="853"/>
      <c r="CSB126" s="964"/>
      <c r="CSC126" s="845"/>
      <c r="CSD126" s="853"/>
      <c r="CSE126" s="853"/>
      <c r="CSF126" s="964"/>
      <c r="CSG126" s="845"/>
      <c r="CSH126" s="853"/>
      <c r="CSI126" s="853"/>
      <c r="CSJ126" s="964"/>
      <c r="CSK126" s="845"/>
      <c r="CSL126" s="853"/>
      <c r="CSM126" s="853"/>
      <c r="CSN126" s="964"/>
      <c r="CSO126" s="845"/>
      <c r="CSP126" s="853"/>
      <c r="CSQ126" s="853"/>
      <c r="CSR126" s="964"/>
      <c r="CSS126" s="845"/>
      <c r="CST126" s="853"/>
      <c r="CSU126" s="853"/>
      <c r="CSV126" s="964"/>
      <c r="CSW126" s="845"/>
      <c r="CSX126" s="853"/>
      <c r="CSY126" s="853"/>
      <c r="CSZ126" s="964"/>
      <c r="CTA126" s="845"/>
      <c r="CTB126" s="853"/>
      <c r="CTC126" s="853"/>
      <c r="CTD126" s="964"/>
      <c r="CTE126" s="845"/>
      <c r="CTF126" s="853"/>
      <c r="CTG126" s="853"/>
      <c r="CTH126" s="964"/>
      <c r="CTI126" s="845"/>
      <c r="CTJ126" s="853"/>
      <c r="CTK126" s="853"/>
      <c r="CTL126" s="964"/>
      <c r="CTM126" s="845"/>
      <c r="CTN126" s="853"/>
      <c r="CTO126" s="853"/>
      <c r="CTP126" s="964"/>
      <c r="CTQ126" s="845"/>
      <c r="CTR126" s="853"/>
      <c r="CTS126" s="853"/>
      <c r="CTT126" s="964"/>
      <c r="CTU126" s="845"/>
      <c r="CTV126" s="853"/>
      <c r="CTW126" s="853"/>
      <c r="CTX126" s="964"/>
      <c r="CTY126" s="845"/>
      <c r="CTZ126" s="853"/>
      <c r="CUA126" s="853"/>
      <c r="CUB126" s="964"/>
      <c r="CUC126" s="845"/>
      <c r="CUD126" s="853"/>
      <c r="CUE126" s="853"/>
      <c r="CUF126" s="964"/>
      <c r="CUG126" s="845"/>
      <c r="CUH126" s="853"/>
      <c r="CUI126" s="853"/>
      <c r="CUJ126" s="964"/>
      <c r="CUK126" s="845"/>
      <c r="CUL126" s="853"/>
      <c r="CUM126" s="853"/>
      <c r="CUN126" s="964"/>
      <c r="CUO126" s="845"/>
      <c r="CUP126" s="853"/>
      <c r="CUQ126" s="853"/>
      <c r="CUR126" s="964"/>
      <c r="CUS126" s="845"/>
      <c r="CUT126" s="853"/>
      <c r="CUU126" s="853"/>
      <c r="CUV126" s="964"/>
      <c r="CUW126" s="845"/>
      <c r="CUX126" s="853"/>
      <c r="CUY126" s="853"/>
      <c r="CUZ126" s="964"/>
      <c r="CVA126" s="845"/>
      <c r="CVB126" s="853"/>
      <c r="CVC126" s="853"/>
      <c r="CVD126" s="964"/>
      <c r="CVE126" s="845"/>
      <c r="CVF126" s="853"/>
      <c r="CVG126" s="853"/>
      <c r="CVH126" s="964"/>
      <c r="CVI126" s="845"/>
      <c r="CVJ126" s="853"/>
      <c r="CVK126" s="853"/>
      <c r="CVL126" s="964"/>
      <c r="CVM126" s="845"/>
      <c r="CVN126" s="853"/>
      <c r="CVO126" s="853"/>
      <c r="CVP126" s="964"/>
      <c r="CVQ126" s="845"/>
      <c r="CVR126" s="853"/>
      <c r="CVS126" s="853"/>
      <c r="CVT126" s="964"/>
      <c r="CVU126" s="845"/>
      <c r="CVV126" s="853"/>
      <c r="CVW126" s="853"/>
      <c r="CVX126" s="964"/>
      <c r="CVY126" s="845"/>
      <c r="CVZ126" s="853"/>
      <c r="CWA126" s="853"/>
      <c r="CWB126" s="964"/>
      <c r="CWC126" s="845"/>
      <c r="CWD126" s="853"/>
      <c r="CWE126" s="853"/>
      <c r="CWF126" s="964"/>
      <c r="CWG126" s="845"/>
      <c r="CWH126" s="853"/>
      <c r="CWI126" s="853"/>
      <c r="CWJ126" s="964"/>
      <c r="CWK126" s="845"/>
      <c r="CWL126" s="853"/>
      <c r="CWM126" s="853"/>
      <c r="CWN126" s="964"/>
      <c r="CWO126" s="845"/>
      <c r="CWP126" s="853"/>
      <c r="CWQ126" s="853"/>
      <c r="CWR126" s="964"/>
      <c r="CWS126" s="845"/>
      <c r="CWT126" s="853"/>
      <c r="CWU126" s="853"/>
      <c r="CWV126" s="964"/>
      <c r="CWW126" s="845"/>
      <c r="CWX126" s="853"/>
      <c r="CWY126" s="853"/>
      <c r="CWZ126" s="964"/>
      <c r="CXA126" s="845"/>
      <c r="CXB126" s="853"/>
      <c r="CXC126" s="853"/>
      <c r="CXD126" s="964"/>
      <c r="CXE126" s="845"/>
      <c r="CXF126" s="853"/>
      <c r="CXG126" s="853"/>
      <c r="CXH126" s="964"/>
      <c r="CXI126" s="845"/>
      <c r="CXJ126" s="853"/>
      <c r="CXK126" s="853"/>
      <c r="CXL126" s="964"/>
      <c r="CXM126" s="845"/>
      <c r="CXN126" s="853"/>
      <c r="CXO126" s="853"/>
      <c r="CXP126" s="964"/>
      <c r="CXQ126" s="845"/>
      <c r="CXR126" s="853"/>
      <c r="CXS126" s="853"/>
      <c r="CXT126" s="964"/>
      <c r="CXU126" s="845"/>
      <c r="CXV126" s="853"/>
      <c r="CXW126" s="853"/>
      <c r="CXX126" s="964"/>
      <c r="CXY126" s="845"/>
      <c r="CXZ126" s="853"/>
      <c r="CYA126" s="853"/>
      <c r="CYB126" s="964"/>
      <c r="CYC126" s="845"/>
      <c r="CYD126" s="853"/>
      <c r="CYE126" s="853"/>
      <c r="CYF126" s="964"/>
      <c r="CYG126" s="845"/>
      <c r="CYH126" s="853"/>
      <c r="CYI126" s="853"/>
      <c r="CYJ126" s="964"/>
      <c r="CYK126" s="845"/>
      <c r="CYL126" s="853"/>
      <c r="CYM126" s="853"/>
      <c r="CYN126" s="964"/>
      <c r="CYO126" s="845"/>
      <c r="CYP126" s="853"/>
      <c r="CYQ126" s="853"/>
      <c r="CYR126" s="964"/>
      <c r="CYS126" s="845"/>
      <c r="CYT126" s="853"/>
      <c r="CYU126" s="853"/>
      <c r="CYV126" s="964"/>
      <c r="CYW126" s="845"/>
      <c r="CYX126" s="853"/>
      <c r="CYY126" s="853"/>
      <c r="CYZ126" s="964"/>
      <c r="CZA126" s="845"/>
      <c r="CZB126" s="853"/>
      <c r="CZC126" s="853"/>
      <c r="CZD126" s="964"/>
      <c r="CZE126" s="845"/>
      <c r="CZF126" s="853"/>
      <c r="CZG126" s="853"/>
      <c r="CZH126" s="964"/>
      <c r="CZI126" s="845"/>
      <c r="CZJ126" s="853"/>
      <c r="CZK126" s="853"/>
      <c r="CZL126" s="964"/>
      <c r="CZM126" s="845"/>
      <c r="CZN126" s="853"/>
      <c r="CZO126" s="853"/>
      <c r="CZP126" s="964"/>
      <c r="CZQ126" s="845"/>
      <c r="CZR126" s="853"/>
      <c r="CZS126" s="853"/>
      <c r="CZT126" s="964"/>
      <c r="CZU126" s="845"/>
      <c r="CZV126" s="853"/>
      <c r="CZW126" s="853"/>
      <c r="CZX126" s="964"/>
      <c r="CZY126" s="845"/>
      <c r="CZZ126" s="853"/>
      <c r="DAA126" s="853"/>
      <c r="DAB126" s="964"/>
      <c r="DAC126" s="845"/>
      <c r="DAD126" s="853"/>
      <c r="DAE126" s="853"/>
      <c r="DAF126" s="964"/>
      <c r="DAG126" s="845"/>
      <c r="DAH126" s="853"/>
      <c r="DAI126" s="853"/>
      <c r="DAJ126" s="964"/>
      <c r="DAK126" s="845"/>
      <c r="DAL126" s="853"/>
      <c r="DAM126" s="853"/>
      <c r="DAN126" s="964"/>
      <c r="DAO126" s="845"/>
      <c r="DAP126" s="853"/>
      <c r="DAQ126" s="853"/>
      <c r="DAR126" s="964"/>
      <c r="DAS126" s="845"/>
      <c r="DAT126" s="853"/>
      <c r="DAU126" s="853"/>
      <c r="DAV126" s="964"/>
      <c r="DAW126" s="845"/>
      <c r="DAX126" s="853"/>
      <c r="DAY126" s="853"/>
      <c r="DAZ126" s="964"/>
      <c r="DBA126" s="845"/>
      <c r="DBB126" s="853"/>
      <c r="DBC126" s="853"/>
      <c r="DBD126" s="964"/>
      <c r="DBE126" s="845"/>
      <c r="DBF126" s="853"/>
      <c r="DBG126" s="853"/>
      <c r="DBH126" s="964"/>
      <c r="DBI126" s="845"/>
      <c r="DBJ126" s="853"/>
      <c r="DBK126" s="853"/>
      <c r="DBL126" s="964"/>
      <c r="DBM126" s="845"/>
      <c r="DBN126" s="853"/>
      <c r="DBO126" s="853"/>
      <c r="DBP126" s="964"/>
      <c r="DBQ126" s="845"/>
      <c r="DBR126" s="853"/>
      <c r="DBS126" s="853"/>
      <c r="DBT126" s="964"/>
      <c r="DBU126" s="845"/>
      <c r="DBV126" s="853"/>
      <c r="DBW126" s="853"/>
      <c r="DBX126" s="964"/>
      <c r="DBY126" s="845"/>
      <c r="DBZ126" s="853"/>
      <c r="DCA126" s="853"/>
      <c r="DCB126" s="964"/>
      <c r="DCC126" s="845"/>
      <c r="DCD126" s="853"/>
      <c r="DCE126" s="853"/>
      <c r="DCF126" s="964"/>
      <c r="DCG126" s="845"/>
      <c r="DCH126" s="853"/>
      <c r="DCI126" s="853"/>
      <c r="DCJ126" s="964"/>
      <c r="DCK126" s="845"/>
      <c r="DCL126" s="853"/>
      <c r="DCM126" s="853"/>
      <c r="DCN126" s="964"/>
      <c r="DCO126" s="845"/>
      <c r="DCP126" s="853"/>
      <c r="DCQ126" s="853"/>
      <c r="DCR126" s="964"/>
      <c r="DCS126" s="845"/>
      <c r="DCT126" s="853"/>
      <c r="DCU126" s="853"/>
      <c r="DCV126" s="964"/>
      <c r="DCW126" s="845"/>
      <c r="DCX126" s="853"/>
      <c r="DCY126" s="853"/>
      <c r="DCZ126" s="964"/>
      <c r="DDA126" s="845"/>
      <c r="DDB126" s="853"/>
      <c r="DDC126" s="853"/>
      <c r="DDD126" s="964"/>
      <c r="DDE126" s="845"/>
      <c r="DDF126" s="853"/>
      <c r="DDG126" s="853"/>
      <c r="DDH126" s="964"/>
      <c r="DDI126" s="845"/>
      <c r="DDJ126" s="853"/>
      <c r="DDK126" s="853"/>
      <c r="DDL126" s="964"/>
      <c r="DDM126" s="845"/>
      <c r="DDN126" s="853"/>
      <c r="DDO126" s="853"/>
      <c r="DDP126" s="964"/>
      <c r="DDQ126" s="845"/>
      <c r="DDR126" s="853"/>
      <c r="DDS126" s="853"/>
      <c r="DDT126" s="964"/>
      <c r="DDU126" s="845"/>
      <c r="DDV126" s="853"/>
      <c r="DDW126" s="853"/>
      <c r="DDX126" s="964"/>
      <c r="DDY126" s="845"/>
      <c r="DDZ126" s="853"/>
      <c r="DEA126" s="853"/>
      <c r="DEB126" s="964"/>
      <c r="DEC126" s="845"/>
      <c r="DED126" s="853"/>
      <c r="DEE126" s="853"/>
      <c r="DEF126" s="964"/>
      <c r="DEG126" s="845"/>
      <c r="DEH126" s="853"/>
      <c r="DEI126" s="853"/>
      <c r="DEJ126" s="964"/>
      <c r="DEK126" s="845"/>
      <c r="DEL126" s="853"/>
      <c r="DEM126" s="853"/>
      <c r="DEN126" s="964"/>
      <c r="DEO126" s="845"/>
      <c r="DEP126" s="853"/>
      <c r="DEQ126" s="853"/>
      <c r="DER126" s="964"/>
      <c r="DES126" s="845"/>
      <c r="DET126" s="853"/>
      <c r="DEU126" s="853"/>
      <c r="DEV126" s="964"/>
      <c r="DEW126" s="845"/>
      <c r="DEX126" s="853"/>
      <c r="DEY126" s="853"/>
      <c r="DEZ126" s="964"/>
      <c r="DFA126" s="845"/>
      <c r="DFB126" s="853"/>
      <c r="DFC126" s="853"/>
      <c r="DFD126" s="964"/>
      <c r="DFE126" s="845"/>
      <c r="DFF126" s="853"/>
      <c r="DFG126" s="853"/>
      <c r="DFH126" s="964"/>
      <c r="DFI126" s="845"/>
      <c r="DFJ126" s="853"/>
      <c r="DFK126" s="853"/>
      <c r="DFL126" s="964"/>
      <c r="DFM126" s="845"/>
      <c r="DFN126" s="853"/>
      <c r="DFO126" s="853"/>
      <c r="DFP126" s="964"/>
      <c r="DFQ126" s="845"/>
      <c r="DFR126" s="853"/>
      <c r="DFS126" s="853"/>
      <c r="DFT126" s="964"/>
      <c r="DFU126" s="845"/>
      <c r="DFV126" s="853"/>
      <c r="DFW126" s="853"/>
      <c r="DFX126" s="964"/>
      <c r="DFY126" s="845"/>
      <c r="DFZ126" s="853"/>
      <c r="DGA126" s="853"/>
      <c r="DGB126" s="964"/>
      <c r="DGC126" s="845"/>
      <c r="DGD126" s="853"/>
      <c r="DGE126" s="853"/>
      <c r="DGF126" s="964"/>
      <c r="DGG126" s="845"/>
      <c r="DGH126" s="853"/>
      <c r="DGI126" s="853"/>
      <c r="DGJ126" s="964"/>
      <c r="DGK126" s="845"/>
      <c r="DGL126" s="853"/>
      <c r="DGM126" s="853"/>
      <c r="DGN126" s="964"/>
      <c r="DGO126" s="845"/>
      <c r="DGP126" s="853"/>
      <c r="DGQ126" s="853"/>
      <c r="DGR126" s="964"/>
      <c r="DGS126" s="845"/>
      <c r="DGT126" s="853"/>
      <c r="DGU126" s="853"/>
      <c r="DGV126" s="964"/>
      <c r="DGW126" s="845"/>
      <c r="DGX126" s="853"/>
      <c r="DGY126" s="853"/>
      <c r="DGZ126" s="964"/>
      <c r="DHA126" s="845"/>
      <c r="DHB126" s="853"/>
      <c r="DHC126" s="853"/>
      <c r="DHD126" s="964"/>
      <c r="DHE126" s="845"/>
      <c r="DHF126" s="853"/>
      <c r="DHG126" s="853"/>
      <c r="DHH126" s="964"/>
      <c r="DHI126" s="845"/>
      <c r="DHJ126" s="853"/>
      <c r="DHK126" s="853"/>
      <c r="DHL126" s="964"/>
      <c r="DHM126" s="845"/>
      <c r="DHN126" s="853"/>
      <c r="DHO126" s="853"/>
      <c r="DHP126" s="964"/>
      <c r="DHQ126" s="845"/>
      <c r="DHR126" s="853"/>
      <c r="DHS126" s="853"/>
      <c r="DHT126" s="964"/>
      <c r="DHU126" s="845"/>
      <c r="DHV126" s="853"/>
      <c r="DHW126" s="853"/>
      <c r="DHX126" s="964"/>
      <c r="DHY126" s="845"/>
      <c r="DHZ126" s="853"/>
      <c r="DIA126" s="853"/>
      <c r="DIB126" s="964"/>
      <c r="DIC126" s="845"/>
      <c r="DID126" s="853"/>
      <c r="DIE126" s="853"/>
      <c r="DIF126" s="964"/>
      <c r="DIG126" s="845"/>
      <c r="DIH126" s="853"/>
      <c r="DII126" s="853"/>
      <c r="DIJ126" s="964"/>
      <c r="DIK126" s="845"/>
      <c r="DIL126" s="853"/>
      <c r="DIM126" s="853"/>
      <c r="DIN126" s="964"/>
      <c r="DIO126" s="845"/>
      <c r="DIP126" s="853"/>
      <c r="DIQ126" s="853"/>
      <c r="DIR126" s="964"/>
      <c r="DIS126" s="845"/>
      <c r="DIT126" s="853"/>
      <c r="DIU126" s="853"/>
      <c r="DIV126" s="964"/>
      <c r="DIW126" s="845"/>
      <c r="DIX126" s="853"/>
      <c r="DIY126" s="853"/>
      <c r="DIZ126" s="964"/>
      <c r="DJA126" s="845"/>
      <c r="DJB126" s="853"/>
      <c r="DJC126" s="853"/>
      <c r="DJD126" s="964"/>
      <c r="DJE126" s="845"/>
      <c r="DJF126" s="853"/>
      <c r="DJG126" s="853"/>
      <c r="DJH126" s="964"/>
      <c r="DJI126" s="845"/>
      <c r="DJJ126" s="853"/>
      <c r="DJK126" s="853"/>
      <c r="DJL126" s="964"/>
      <c r="DJM126" s="845"/>
      <c r="DJN126" s="853"/>
      <c r="DJO126" s="853"/>
      <c r="DJP126" s="964"/>
      <c r="DJQ126" s="845"/>
      <c r="DJR126" s="853"/>
      <c r="DJS126" s="853"/>
      <c r="DJT126" s="964"/>
      <c r="DJU126" s="845"/>
      <c r="DJV126" s="853"/>
      <c r="DJW126" s="853"/>
      <c r="DJX126" s="964"/>
      <c r="DJY126" s="845"/>
      <c r="DJZ126" s="853"/>
      <c r="DKA126" s="853"/>
      <c r="DKB126" s="964"/>
      <c r="DKC126" s="845"/>
      <c r="DKD126" s="853"/>
      <c r="DKE126" s="853"/>
      <c r="DKF126" s="964"/>
      <c r="DKG126" s="845"/>
      <c r="DKH126" s="853"/>
      <c r="DKI126" s="853"/>
      <c r="DKJ126" s="964"/>
      <c r="DKK126" s="845"/>
      <c r="DKL126" s="853"/>
      <c r="DKM126" s="853"/>
      <c r="DKN126" s="964"/>
      <c r="DKO126" s="845"/>
      <c r="DKP126" s="853"/>
      <c r="DKQ126" s="853"/>
      <c r="DKR126" s="964"/>
      <c r="DKS126" s="845"/>
      <c r="DKT126" s="853"/>
      <c r="DKU126" s="853"/>
      <c r="DKV126" s="964"/>
      <c r="DKW126" s="845"/>
      <c r="DKX126" s="853"/>
      <c r="DKY126" s="853"/>
      <c r="DKZ126" s="964"/>
      <c r="DLA126" s="845"/>
      <c r="DLB126" s="853"/>
      <c r="DLC126" s="853"/>
      <c r="DLD126" s="964"/>
      <c r="DLE126" s="845"/>
      <c r="DLF126" s="853"/>
      <c r="DLG126" s="853"/>
      <c r="DLH126" s="964"/>
      <c r="DLI126" s="845"/>
      <c r="DLJ126" s="853"/>
      <c r="DLK126" s="853"/>
      <c r="DLL126" s="964"/>
      <c r="DLM126" s="845"/>
      <c r="DLN126" s="853"/>
      <c r="DLO126" s="853"/>
      <c r="DLP126" s="964"/>
      <c r="DLQ126" s="845"/>
      <c r="DLR126" s="853"/>
      <c r="DLS126" s="853"/>
      <c r="DLT126" s="964"/>
      <c r="DLU126" s="845"/>
      <c r="DLV126" s="853"/>
      <c r="DLW126" s="853"/>
      <c r="DLX126" s="964"/>
      <c r="DLY126" s="845"/>
      <c r="DLZ126" s="853"/>
      <c r="DMA126" s="853"/>
      <c r="DMB126" s="964"/>
      <c r="DMC126" s="845"/>
      <c r="DMD126" s="853"/>
      <c r="DME126" s="853"/>
      <c r="DMF126" s="964"/>
      <c r="DMG126" s="845"/>
      <c r="DMH126" s="853"/>
      <c r="DMI126" s="853"/>
      <c r="DMJ126" s="964"/>
      <c r="DMK126" s="845"/>
      <c r="DML126" s="853"/>
      <c r="DMM126" s="853"/>
      <c r="DMN126" s="964"/>
      <c r="DMO126" s="845"/>
      <c r="DMP126" s="853"/>
      <c r="DMQ126" s="853"/>
      <c r="DMR126" s="964"/>
      <c r="DMS126" s="845"/>
      <c r="DMT126" s="853"/>
      <c r="DMU126" s="853"/>
      <c r="DMV126" s="964"/>
      <c r="DMW126" s="845"/>
      <c r="DMX126" s="853"/>
      <c r="DMY126" s="853"/>
      <c r="DMZ126" s="964"/>
      <c r="DNA126" s="845"/>
      <c r="DNB126" s="853"/>
      <c r="DNC126" s="853"/>
      <c r="DND126" s="964"/>
      <c r="DNE126" s="845"/>
      <c r="DNF126" s="853"/>
      <c r="DNG126" s="853"/>
      <c r="DNH126" s="964"/>
      <c r="DNI126" s="845"/>
      <c r="DNJ126" s="853"/>
      <c r="DNK126" s="853"/>
      <c r="DNL126" s="964"/>
      <c r="DNM126" s="845"/>
      <c r="DNN126" s="853"/>
      <c r="DNO126" s="853"/>
      <c r="DNP126" s="964"/>
      <c r="DNQ126" s="845"/>
      <c r="DNR126" s="853"/>
      <c r="DNS126" s="853"/>
      <c r="DNT126" s="964"/>
      <c r="DNU126" s="845"/>
      <c r="DNV126" s="853"/>
      <c r="DNW126" s="853"/>
      <c r="DNX126" s="964"/>
      <c r="DNY126" s="845"/>
      <c r="DNZ126" s="853"/>
      <c r="DOA126" s="853"/>
      <c r="DOB126" s="964"/>
      <c r="DOC126" s="845"/>
      <c r="DOD126" s="853"/>
      <c r="DOE126" s="853"/>
      <c r="DOF126" s="964"/>
      <c r="DOG126" s="845"/>
      <c r="DOH126" s="853"/>
      <c r="DOI126" s="853"/>
      <c r="DOJ126" s="964"/>
      <c r="DOK126" s="845"/>
      <c r="DOL126" s="853"/>
      <c r="DOM126" s="853"/>
      <c r="DON126" s="964"/>
      <c r="DOO126" s="845"/>
      <c r="DOP126" s="853"/>
      <c r="DOQ126" s="853"/>
      <c r="DOR126" s="964"/>
      <c r="DOS126" s="845"/>
      <c r="DOT126" s="853"/>
      <c r="DOU126" s="853"/>
      <c r="DOV126" s="964"/>
      <c r="DOW126" s="845"/>
      <c r="DOX126" s="853"/>
      <c r="DOY126" s="853"/>
      <c r="DOZ126" s="964"/>
      <c r="DPA126" s="845"/>
      <c r="DPB126" s="853"/>
      <c r="DPC126" s="853"/>
      <c r="DPD126" s="964"/>
      <c r="DPE126" s="845"/>
      <c r="DPF126" s="853"/>
      <c r="DPG126" s="853"/>
      <c r="DPH126" s="964"/>
      <c r="DPI126" s="845"/>
      <c r="DPJ126" s="853"/>
      <c r="DPK126" s="853"/>
      <c r="DPL126" s="964"/>
      <c r="DPM126" s="845"/>
      <c r="DPN126" s="853"/>
      <c r="DPO126" s="853"/>
      <c r="DPP126" s="964"/>
      <c r="DPQ126" s="845"/>
      <c r="DPR126" s="853"/>
      <c r="DPS126" s="853"/>
      <c r="DPT126" s="964"/>
      <c r="DPU126" s="845"/>
      <c r="DPV126" s="853"/>
      <c r="DPW126" s="853"/>
      <c r="DPX126" s="964"/>
      <c r="DPY126" s="845"/>
      <c r="DPZ126" s="853"/>
      <c r="DQA126" s="853"/>
      <c r="DQB126" s="964"/>
      <c r="DQC126" s="845"/>
      <c r="DQD126" s="853"/>
      <c r="DQE126" s="853"/>
      <c r="DQF126" s="964"/>
      <c r="DQG126" s="845"/>
      <c r="DQH126" s="853"/>
      <c r="DQI126" s="853"/>
      <c r="DQJ126" s="964"/>
      <c r="DQK126" s="845"/>
      <c r="DQL126" s="853"/>
      <c r="DQM126" s="853"/>
      <c r="DQN126" s="964"/>
      <c r="DQO126" s="845"/>
      <c r="DQP126" s="853"/>
      <c r="DQQ126" s="853"/>
      <c r="DQR126" s="964"/>
      <c r="DQS126" s="845"/>
      <c r="DQT126" s="853"/>
      <c r="DQU126" s="853"/>
      <c r="DQV126" s="964"/>
      <c r="DQW126" s="845"/>
      <c r="DQX126" s="853"/>
      <c r="DQY126" s="853"/>
      <c r="DQZ126" s="964"/>
      <c r="DRA126" s="845"/>
      <c r="DRB126" s="853"/>
      <c r="DRC126" s="853"/>
      <c r="DRD126" s="964"/>
      <c r="DRE126" s="845"/>
      <c r="DRF126" s="853"/>
      <c r="DRG126" s="853"/>
      <c r="DRH126" s="964"/>
      <c r="DRI126" s="845"/>
      <c r="DRJ126" s="853"/>
      <c r="DRK126" s="853"/>
      <c r="DRL126" s="964"/>
      <c r="DRM126" s="845"/>
      <c r="DRN126" s="853"/>
      <c r="DRO126" s="853"/>
      <c r="DRP126" s="964"/>
      <c r="DRQ126" s="845"/>
      <c r="DRR126" s="853"/>
      <c r="DRS126" s="853"/>
      <c r="DRT126" s="964"/>
      <c r="DRU126" s="845"/>
      <c r="DRV126" s="853"/>
      <c r="DRW126" s="853"/>
      <c r="DRX126" s="964"/>
      <c r="DRY126" s="845"/>
      <c r="DRZ126" s="853"/>
      <c r="DSA126" s="853"/>
      <c r="DSB126" s="964"/>
      <c r="DSC126" s="845"/>
      <c r="DSD126" s="853"/>
      <c r="DSE126" s="853"/>
      <c r="DSF126" s="964"/>
      <c r="DSG126" s="845"/>
      <c r="DSH126" s="853"/>
      <c r="DSI126" s="853"/>
      <c r="DSJ126" s="964"/>
      <c r="DSK126" s="845"/>
      <c r="DSL126" s="853"/>
      <c r="DSM126" s="853"/>
      <c r="DSN126" s="964"/>
      <c r="DSO126" s="845"/>
      <c r="DSP126" s="853"/>
      <c r="DSQ126" s="853"/>
      <c r="DSR126" s="964"/>
      <c r="DSS126" s="845"/>
      <c r="DST126" s="853"/>
      <c r="DSU126" s="853"/>
      <c r="DSV126" s="964"/>
      <c r="DSW126" s="845"/>
      <c r="DSX126" s="853"/>
      <c r="DSY126" s="853"/>
      <c r="DSZ126" s="964"/>
      <c r="DTA126" s="845"/>
      <c r="DTB126" s="853"/>
      <c r="DTC126" s="853"/>
      <c r="DTD126" s="964"/>
      <c r="DTE126" s="845"/>
      <c r="DTF126" s="853"/>
      <c r="DTG126" s="853"/>
      <c r="DTH126" s="964"/>
      <c r="DTI126" s="845"/>
      <c r="DTJ126" s="853"/>
      <c r="DTK126" s="853"/>
      <c r="DTL126" s="964"/>
      <c r="DTM126" s="845"/>
      <c r="DTN126" s="853"/>
      <c r="DTO126" s="853"/>
      <c r="DTP126" s="964"/>
      <c r="DTQ126" s="845"/>
      <c r="DTR126" s="853"/>
      <c r="DTS126" s="853"/>
      <c r="DTT126" s="964"/>
      <c r="DTU126" s="845"/>
      <c r="DTV126" s="853"/>
      <c r="DTW126" s="853"/>
      <c r="DTX126" s="964"/>
      <c r="DTY126" s="845"/>
      <c r="DTZ126" s="853"/>
      <c r="DUA126" s="853"/>
      <c r="DUB126" s="964"/>
      <c r="DUC126" s="845"/>
      <c r="DUD126" s="853"/>
      <c r="DUE126" s="853"/>
      <c r="DUF126" s="964"/>
      <c r="DUG126" s="845"/>
      <c r="DUH126" s="853"/>
      <c r="DUI126" s="853"/>
      <c r="DUJ126" s="964"/>
      <c r="DUK126" s="845"/>
      <c r="DUL126" s="853"/>
      <c r="DUM126" s="853"/>
      <c r="DUN126" s="964"/>
      <c r="DUO126" s="845"/>
      <c r="DUP126" s="853"/>
      <c r="DUQ126" s="853"/>
      <c r="DUR126" s="964"/>
      <c r="DUS126" s="845"/>
      <c r="DUT126" s="853"/>
      <c r="DUU126" s="853"/>
      <c r="DUV126" s="964"/>
      <c r="DUW126" s="845"/>
      <c r="DUX126" s="853"/>
      <c r="DUY126" s="853"/>
      <c r="DUZ126" s="964"/>
      <c r="DVA126" s="845"/>
      <c r="DVB126" s="853"/>
      <c r="DVC126" s="853"/>
      <c r="DVD126" s="964"/>
      <c r="DVE126" s="845"/>
      <c r="DVF126" s="853"/>
      <c r="DVG126" s="853"/>
      <c r="DVH126" s="964"/>
      <c r="DVI126" s="845"/>
      <c r="DVJ126" s="853"/>
      <c r="DVK126" s="853"/>
      <c r="DVL126" s="964"/>
      <c r="DVM126" s="845"/>
      <c r="DVN126" s="853"/>
      <c r="DVO126" s="853"/>
      <c r="DVP126" s="964"/>
      <c r="DVQ126" s="845"/>
      <c r="DVR126" s="853"/>
      <c r="DVS126" s="853"/>
      <c r="DVT126" s="964"/>
      <c r="DVU126" s="845"/>
      <c r="DVV126" s="853"/>
      <c r="DVW126" s="853"/>
      <c r="DVX126" s="964"/>
      <c r="DVY126" s="845"/>
      <c r="DVZ126" s="853"/>
      <c r="DWA126" s="853"/>
      <c r="DWB126" s="964"/>
      <c r="DWC126" s="845"/>
      <c r="DWD126" s="853"/>
      <c r="DWE126" s="853"/>
      <c r="DWF126" s="964"/>
      <c r="DWG126" s="845"/>
      <c r="DWH126" s="853"/>
      <c r="DWI126" s="853"/>
      <c r="DWJ126" s="964"/>
      <c r="DWK126" s="845"/>
      <c r="DWL126" s="853"/>
      <c r="DWM126" s="853"/>
      <c r="DWN126" s="964"/>
      <c r="DWO126" s="845"/>
      <c r="DWP126" s="853"/>
      <c r="DWQ126" s="853"/>
      <c r="DWR126" s="964"/>
      <c r="DWS126" s="845"/>
      <c r="DWT126" s="853"/>
      <c r="DWU126" s="853"/>
      <c r="DWV126" s="964"/>
      <c r="DWW126" s="845"/>
      <c r="DWX126" s="853"/>
      <c r="DWY126" s="853"/>
      <c r="DWZ126" s="964"/>
      <c r="DXA126" s="845"/>
      <c r="DXB126" s="853"/>
      <c r="DXC126" s="853"/>
      <c r="DXD126" s="964"/>
      <c r="DXE126" s="845"/>
      <c r="DXF126" s="853"/>
      <c r="DXG126" s="853"/>
      <c r="DXH126" s="964"/>
      <c r="DXI126" s="845"/>
      <c r="DXJ126" s="853"/>
      <c r="DXK126" s="853"/>
      <c r="DXL126" s="964"/>
      <c r="DXM126" s="845"/>
      <c r="DXN126" s="853"/>
      <c r="DXO126" s="853"/>
      <c r="DXP126" s="964"/>
      <c r="DXQ126" s="845"/>
      <c r="DXR126" s="853"/>
      <c r="DXS126" s="853"/>
      <c r="DXT126" s="964"/>
      <c r="DXU126" s="845"/>
      <c r="DXV126" s="853"/>
      <c r="DXW126" s="853"/>
      <c r="DXX126" s="964"/>
      <c r="DXY126" s="845"/>
      <c r="DXZ126" s="853"/>
      <c r="DYA126" s="853"/>
      <c r="DYB126" s="964"/>
      <c r="DYC126" s="845"/>
      <c r="DYD126" s="853"/>
      <c r="DYE126" s="853"/>
      <c r="DYF126" s="964"/>
      <c r="DYG126" s="845"/>
      <c r="DYH126" s="853"/>
      <c r="DYI126" s="853"/>
      <c r="DYJ126" s="964"/>
      <c r="DYK126" s="845"/>
      <c r="DYL126" s="853"/>
      <c r="DYM126" s="853"/>
      <c r="DYN126" s="964"/>
      <c r="DYO126" s="845"/>
      <c r="DYP126" s="853"/>
      <c r="DYQ126" s="853"/>
      <c r="DYR126" s="964"/>
      <c r="DYS126" s="845"/>
      <c r="DYT126" s="853"/>
      <c r="DYU126" s="853"/>
      <c r="DYV126" s="964"/>
      <c r="DYW126" s="845"/>
      <c r="DYX126" s="853"/>
      <c r="DYY126" s="853"/>
      <c r="DYZ126" s="964"/>
      <c r="DZA126" s="845"/>
      <c r="DZB126" s="853"/>
      <c r="DZC126" s="853"/>
      <c r="DZD126" s="964"/>
      <c r="DZE126" s="845"/>
      <c r="DZF126" s="853"/>
      <c r="DZG126" s="853"/>
      <c r="DZH126" s="964"/>
      <c r="DZI126" s="845"/>
      <c r="DZJ126" s="853"/>
      <c r="DZK126" s="853"/>
      <c r="DZL126" s="964"/>
      <c r="DZM126" s="845"/>
      <c r="DZN126" s="853"/>
      <c r="DZO126" s="853"/>
      <c r="DZP126" s="964"/>
      <c r="DZQ126" s="845"/>
      <c r="DZR126" s="853"/>
      <c r="DZS126" s="853"/>
      <c r="DZT126" s="964"/>
      <c r="DZU126" s="845"/>
      <c r="DZV126" s="853"/>
      <c r="DZW126" s="853"/>
      <c r="DZX126" s="964"/>
      <c r="DZY126" s="845"/>
      <c r="DZZ126" s="853"/>
      <c r="EAA126" s="853"/>
      <c r="EAB126" s="964"/>
      <c r="EAC126" s="845"/>
      <c r="EAD126" s="853"/>
      <c r="EAE126" s="853"/>
      <c r="EAF126" s="964"/>
      <c r="EAG126" s="845"/>
      <c r="EAH126" s="853"/>
      <c r="EAI126" s="853"/>
      <c r="EAJ126" s="964"/>
      <c r="EAK126" s="845"/>
      <c r="EAL126" s="853"/>
      <c r="EAM126" s="853"/>
      <c r="EAN126" s="964"/>
      <c r="EAO126" s="845"/>
      <c r="EAP126" s="853"/>
      <c r="EAQ126" s="853"/>
      <c r="EAR126" s="964"/>
      <c r="EAS126" s="845"/>
      <c r="EAT126" s="853"/>
      <c r="EAU126" s="853"/>
      <c r="EAV126" s="964"/>
      <c r="EAW126" s="845"/>
      <c r="EAX126" s="853"/>
      <c r="EAY126" s="853"/>
      <c r="EAZ126" s="964"/>
      <c r="EBA126" s="845"/>
      <c r="EBB126" s="853"/>
      <c r="EBC126" s="853"/>
      <c r="EBD126" s="964"/>
      <c r="EBE126" s="845"/>
      <c r="EBF126" s="853"/>
      <c r="EBG126" s="853"/>
      <c r="EBH126" s="964"/>
      <c r="EBI126" s="845"/>
      <c r="EBJ126" s="853"/>
      <c r="EBK126" s="853"/>
      <c r="EBL126" s="964"/>
      <c r="EBM126" s="845"/>
      <c r="EBN126" s="853"/>
      <c r="EBO126" s="853"/>
      <c r="EBP126" s="964"/>
      <c r="EBQ126" s="845"/>
      <c r="EBR126" s="853"/>
      <c r="EBS126" s="853"/>
      <c r="EBT126" s="964"/>
      <c r="EBU126" s="845"/>
      <c r="EBV126" s="853"/>
      <c r="EBW126" s="853"/>
      <c r="EBX126" s="964"/>
      <c r="EBY126" s="845"/>
      <c r="EBZ126" s="853"/>
      <c r="ECA126" s="853"/>
      <c r="ECB126" s="964"/>
      <c r="ECC126" s="845"/>
      <c r="ECD126" s="853"/>
      <c r="ECE126" s="853"/>
      <c r="ECF126" s="964"/>
      <c r="ECG126" s="845"/>
      <c r="ECH126" s="853"/>
      <c r="ECI126" s="853"/>
      <c r="ECJ126" s="964"/>
      <c r="ECK126" s="845"/>
      <c r="ECL126" s="853"/>
      <c r="ECM126" s="853"/>
      <c r="ECN126" s="964"/>
      <c r="ECO126" s="845"/>
      <c r="ECP126" s="853"/>
      <c r="ECQ126" s="853"/>
      <c r="ECR126" s="964"/>
      <c r="ECS126" s="845"/>
      <c r="ECT126" s="853"/>
      <c r="ECU126" s="853"/>
      <c r="ECV126" s="964"/>
      <c r="ECW126" s="845"/>
      <c r="ECX126" s="853"/>
      <c r="ECY126" s="853"/>
      <c r="ECZ126" s="964"/>
      <c r="EDA126" s="845"/>
      <c r="EDB126" s="853"/>
      <c r="EDC126" s="853"/>
      <c r="EDD126" s="964"/>
      <c r="EDE126" s="845"/>
      <c r="EDF126" s="853"/>
      <c r="EDG126" s="853"/>
      <c r="EDH126" s="964"/>
      <c r="EDI126" s="845"/>
      <c r="EDJ126" s="853"/>
      <c r="EDK126" s="853"/>
      <c r="EDL126" s="964"/>
      <c r="EDM126" s="845"/>
      <c r="EDN126" s="853"/>
      <c r="EDO126" s="853"/>
      <c r="EDP126" s="964"/>
      <c r="EDQ126" s="845"/>
      <c r="EDR126" s="853"/>
      <c r="EDS126" s="853"/>
      <c r="EDT126" s="964"/>
      <c r="EDU126" s="845"/>
      <c r="EDV126" s="853"/>
      <c r="EDW126" s="853"/>
      <c r="EDX126" s="964"/>
      <c r="EDY126" s="845"/>
      <c r="EDZ126" s="853"/>
      <c r="EEA126" s="853"/>
      <c r="EEB126" s="964"/>
      <c r="EEC126" s="845"/>
      <c r="EED126" s="853"/>
      <c r="EEE126" s="853"/>
      <c r="EEF126" s="964"/>
      <c r="EEG126" s="845"/>
      <c r="EEH126" s="853"/>
      <c r="EEI126" s="853"/>
      <c r="EEJ126" s="964"/>
      <c r="EEK126" s="845"/>
      <c r="EEL126" s="853"/>
      <c r="EEM126" s="853"/>
      <c r="EEN126" s="964"/>
      <c r="EEO126" s="845"/>
      <c r="EEP126" s="853"/>
      <c r="EEQ126" s="853"/>
      <c r="EER126" s="964"/>
      <c r="EES126" s="845"/>
      <c r="EET126" s="853"/>
      <c r="EEU126" s="853"/>
      <c r="EEV126" s="964"/>
      <c r="EEW126" s="845"/>
      <c r="EEX126" s="853"/>
      <c r="EEY126" s="853"/>
      <c r="EEZ126" s="964"/>
      <c r="EFA126" s="845"/>
      <c r="EFB126" s="853"/>
      <c r="EFC126" s="853"/>
      <c r="EFD126" s="964"/>
      <c r="EFE126" s="845"/>
      <c r="EFF126" s="853"/>
      <c r="EFG126" s="853"/>
      <c r="EFH126" s="964"/>
      <c r="EFI126" s="845"/>
      <c r="EFJ126" s="853"/>
      <c r="EFK126" s="853"/>
      <c r="EFL126" s="964"/>
      <c r="EFM126" s="845"/>
      <c r="EFN126" s="853"/>
      <c r="EFO126" s="853"/>
      <c r="EFP126" s="964"/>
      <c r="EFQ126" s="845"/>
      <c r="EFR126" s="853"/>
      <c r="EFS126" s="853"/>
      <c r="EFT126" s="964"/>
      <c r="EFU126" s="845"/>
      <c r="EFV126" s="853"/>
      <c r="EFW126" s="853"/>
      <c r="EFX126" s="964"/>
      <c r="EFY126" s="845"/>
      <c r="EFZ126" s="853"/>
      <c r="EGA126" s="853"/>
      <c r="EGB126" s="964"/>
      <c r="EGC126" s="845"/>
      <c r="EGD126" s="853"/>
      <c r="EGE126" s="853"/>
      <c r="EGF126" s="964"/>
      <c r="EGG126" s="845"/>
      <c r="EGH126" s="853"/>
      <c r="EGI126" s="853"/>
      <c r="EGJ126" s="964"/>
      <c r="EGK126" s="845"/>
      <c r="EGL126" s="853"/>
      <c r="EGM126" s="853"/>
      <c r="EGN126" s="964"/>
      <c r="EGO126" s="845"/>
      <c r="EGP126" s="853"/>
      <c r="EGQ126" s="853"/>
      <c r="EGR126" s="964"/>
      <c r="EGS126" s="845"/>
      <c r="EGT126" s="853"/>
      <c r="EGU126" s="853"/>
      <c r="EGV126" s="964"/>
      <c r="EGW126" s="845"/>
      <c r="EGX126" s="853"/>
      <c r="EGY126" s="853"/>
      <c r="EGZ126" s="964"/>
      <c r="EHA126" s="845"/>
      <c r="EHB126" s="853"/>
      <c r="EHC126" s="853"/>
      <c r="EHD126" s="964"/>
      <c r="EHE126" s="845"/>
      <c r="EHF126" s="853"/>
      <c r="EHG126" s="853"/>
      <c r="EHH126" s="964"/>
      <c r="EHI126" s="845"/>
      <c r="EHJ126" s="853"/>
      <c r="EHK126" s="853"/>
      <c r="EHL126" s="964"/>
      <c r="EHM126" s="845"/>
      <c r="EHN126" s="853"/>
      <c r="EHO126" s="853"/>
      <c r="EHP126" s="964"/>
      <c r="EHQ126" s="845"/>
      <c r="EHR126" s="853"/>
      <c r="EHS126" s="853"/>
      <c r="EHT126" s="964"/>
      <c r="EHU126" s="845"/>
      <c r="EHV126" s="853"/>
      <c r="EHW126" s="853"/>
      <c r="EHX126" s="964"/>
      <c r="EHY126" s="845"/>
      <c r="EHZ126" s="853"/>
      <c r="EIA126" s="853"/>
      <c r="EIB126" s="964"/>
      <c r="EIC126" s="845"/>
      <c r="EID126" s="853"/>
      <c r="EIE126" s="853"/>
      <c r="EIF126" s="964"/>
      <c r="EIG126" s="845"/>
      <c r="EIH126" s="853"/>
      <c r="EII126" s="853"/>
      <c r="EIJ126" s="964"/>
      <c r="EIK126" s="845"/>
      <c r="EIL126" s="853"/>
      <c r="EIM126" s="853"/>
      <c r="EIN126" s="964"/>
      <c r="EIO126" s="845"/>
      <c r="EIP126" s="853"/>
      <c r="EIQ126" s="853"/>
      <c r="EIR126" s="964"/>
      <c r="EIS126" s="845"/>
      <c r="EIT126" s="853"/>
      <c r="EIU126" s="853"/>
      <c r="EIV126" s="964"/>
      <c r="EIW126" s="845"/>
      <c r="EIX126" s="853"/>
      <c r="EIY126" s="853"/>
      <c r="EIZ126" s="964"/>
      <c r="EJA126" s="845"/>
      <c r="EJB126" s="853"/>
      <c r="EJC126" s="853"/>
      <c r="EJD126" s="964"/>
      <c r="EJE126" s="845"/>
      <c r="EJF126" s="853"/>
      <c r="EJG126" s="853"/>
      <c r="EJH126" s="964"/>
      <c r="EJI126" s="845"/>
      <c r="EJJ126" s="853"/>
      <c r="EJK126" s="853"/>
      <c r="EJL126" s="964"/>
      <c r="EJM126" s="845"/>
      <c r="EJN126" s="853"/>
      <c r="EJO126" s="853"/>
      <c r="EJP126" s="964"/>
      <c r="EJQ126" s="845"/>
      <c r="EJR126" s="853"/>
      <c r="EJS126" s="853"/>
      <c r="EJT126" s="964"/>
      <c r="EJU126" s="845"/>
      <c r="EJV126" s="853"/>
      <c r="EJW126" s="853"/>
      <c r="EJX126" s="964"/>
      <c r="EJY126" s="845"/>
      <c r="EJZ126" s="853"/>
      <c r="EKA126" s="853"/>
      <c r="EKB126" s="964"/>
      <c r="EKC126" s="845"/>
      <c r="EKD126" s="853"/>
      <c r="EKE126" s="853"/>
      <c r="EKF126" s="964"/>
      <c r="EKG126" s="845"/>
      <c r="EKH126" s="853"/>
      <c r="EKI126" s="853"/>
      <c r="EKJ126" s="964"/>
      <c r="EKK126" s="845"/>
      <c r="EKL126" s="853"/>
      <c r="EKM126" s="853"/>
      <c r="EKN126" s="964"/>
      <c r="EKO126" s="845"/>
      <c r="EKP126" s="853"/>
      <c r="EKQ126" s="853"/>
      <c r="EKR126" s="964"/>
      <c r="EKS126" s="845"/>
      <c r="EKT126" s="853"/>
      <c r="EKU126" s="853"/>
      <c r="EKV126" s="964"/>
      <c r="EKW126" s="845"/>
      <c r="EKX126" s="853"/>
      <c r="EKY126" s="853"/>
      <c r="EKZ126" s="964"/>
      <c r="ELA126" s="845"/>
      <c r="ELB126" s="853"/>
      <c r="ELC126" s="853"/>
      <c r="ELD126" s="964"/>
      <c r="ELE126" s="845"/>
      <c r="ELF126" s="853"/>
      <c r="ELG126" s="853"/>
      <c r="ELH126" s="964"/>
      <c r="ELI126" s="845"/>
      <c r="ELJ126" s="853"/>
      <c r="ELK126" s="853"/>
      <c r="ELL126" s="964"/>
      <c r="ELM126" s="845"/>
      <c r="ELN126" s="853"/>
      <c r="ELO126" s="853"/>
      <c r="ELP126" s="964"/>
      <c r="ELQ126" s="845"/>
      <c r="ELR126" s="853"/>
      <c r="ELS126" s="853"/>
      <c r="ELT126" s="964"/>
      <c r="ELU126" s="845"/>
      <c r="ELV126" s="853"/>
      <c r="ELW126" s="853"/>
      <c r="ELX126" s="964"/>
      <c r="ELY126" s="845"/>
      <c r="ELZ126" s="853"/>
      <c r="EMA126" s="853"/>
      <c r="EMB126" s="964"/>
      <c r="EMC126" s="845"/>
      <c r="EMD126" s="853"/>
      <c r="EME126" s="853"/>
      <c r="EMF126" s="964"/>
      <c r="EMG126" s="845"/>
      <c r="EMH126" s="853"/>
      <c r="EMI126" s="853"/>
      <c r="EMJ126" s="964"/>
      <c r="EMK126" s="845"/>
      <c r="EML126" s="853"/>
      <c r="EMM126" s="853"/>
      <c r="EMN126" s="964"/>
      <c r="EMO126" s="845"/>
      <c r="EMP126" s="853"/>
      <c r="EMQ126" s="853"/>
      <c r="EMR126" s="964"/>
      <c r="EMS126" s="845"/>
      <c r="EMT126" s="853"/>
      <c r="EMU126" s="853"/>
      <c r="EMV126" s="964"/>
      <c r="EMW126" s="845"/>
      <c r="EMX126" s="853"/>
      <c r="EMY126" s="853"/>
      <c r="EMZ126" s="964"/>
      <c r="ENA126" s="845"/>
      <c r="ENB126" s="853"/>
      <c r="ENC126" s="853"/>
      <c r="END126" s="964"/>
      <c r="ENE126" s="845"/>
      <c r="ENF126" s="853"/>
      <c r="ENG126" s="853"/>
      <c r="ENH126" s="964"/>
      <c r="ENI126" s="845"/>
      <c r="ENJ126" s="853"/>
      <c r="ENK126" s="853"/>
      <c r="ENL126" s="964"/>
      <c r="ENM126" s="845"/>
      <c r="ENN126" s="853"/>
      <c r="ENO126" s="853"/>
      <c r="ENP126" s="964"/>
      <c r="ENQ126" s="845"/>
      <c r="ENR126" s="853"/>
      <c r="ENS126" s="853"/>
      <c r="ENT126" s="964"/>
      <c r="ENU126" s="845"/>
      <c r="ENV126" s="853"/>
      <c r="ENW126" s="853"/>
      <c r="ENX126" s="964"/>
      <c r="ENY126" s="845"/>
      <c r="ENZ126" s="853"/>
      <c r="EOA126" s="853"/>
      <c r="EOB126" s="964"/>
      <c r="EOC126" s="845"/>
      <c r="EOD126" s="853"/>
      <c r="EOE126" s="853"/>
      <c r="EOF126" s="964"/>
      <c r="EOG126" s="845"/>
      <c r="EOH126" s="853"/>
      <c r="EOI126" s="853"/>
      <c r="EOJ126" s="964"/>
      <c r="EOK126" s="845"/>
      <c r="EOL126" s="853"/>
      <c r="EOM126" s="853"/>
      <c r="EON126" s="964"/>
      <c r="EOO126" s="845"/>
      <c r="EOP126" s="853"/>
      <c r="EOQ126" s="853"/>
      <c r="EOR126" s="964"/>
      <c r="EOS126" s="845"/>
      <c r="EOT126" s="853"/>
      <c r="EOU126" s="853"/>
      <c r="EOV126" s="964"/>
      <c r="EOW126" s="845"/>
      <c r="EOX126" s="853"/>
      <c r="EOY126" s="853"/>
      <c r="EOZ126" s="964"/>
      <c r="EPA126" s="845"/>
      <c r="EPB126" s="853"/>
      <c r="EPC126" s="853"/>
      <c r="EPD126" s="964"/>
      <c r="EPE126" s="845"/>
      <c r="EPF126" s="853"/>
      <c r="EPG126" s="853"/>
      <c r="EPH126" s="964"/>
      <c r="EPI126" s="845"/>
      <c r="EPJ126" s="853"/>
      <c r="EPK126" s="853"/>
      <c r="EPL126" s="964"/>
      <c r="EPM126" s="845"/>
      <c r="EPN126" s="853"/>
      <c r="EPO126" s="853"/>
      <c r="EPP126" s="964"/>
      <c r="EPQ126" s="845"/>
      <c r="EPR126" s="853"/>
      <c r="EPS126" s="853"/>
      <c r="EPT126" s="964"/>
      <c r="EPU126" s="845"/>
      <c r="EPV126" s="853"/>
      <c r="EPW126" s="853"/>
      <c r="EPX126" s="964"/>
      <c r="EPY126" s="845"/>
      <c r="EPZ126" s="853"/>
      <c r="EQA126" s="853"/>
      <c r="EQB126" s="964"/>
      <c r="EQC126" s="845"/>
      <c r="EQD126" s="853"/>
      <c r="EQE126" s="853"/>
      <c r="EQF126" s="964"/>
      <c r="EQG126" s="845"/>
      <c r="EQH126" s="853"/>
      <c r="EQI126" s="853"/>
      <c r="EQJ126" s="964"/>
      <c r="EQK126" s="845"/>
      <c r="EQL126" s="853"/>
      <c r="EQM126" s="853"/>
      <c r="EQN126" s="964"/>
      <c r="EQO126" s="845"/>
      <c r="EQP126" s="853"/>
      <c r="EQQ126" s="853"/>
      <c r="EQR126" s="964"/>
      <c r="EQS126" s="845"/>
      <c r="EQT126" s="853"/>
      <c r="EQU126" s="853"/>
      <c r="EQV126" s="964"/>
      <c r="EQW126" s="845"/>
      <c r="EQX126" s="853"/>
      <c r="EQY126" s="853"/>
      <c r="EQZ126" s="964"/>
      <c r="ERA126" s="845"/>
      <c r="ERB126" s="853"/>
      <c r="ERC126" s="853"/>
      <c r="ERD126" s="964"/>
      <c r="ERE126" s="845"/>
      <c r="ERF126" s="853"/>
      <c r="ERG126" s="853"/>
      <c r="ERH126" s="964"/>
      <c r="ERI126" s="845"/>
      <c r="ERJ126" s="853"/>
      <c r="ERK126" s="853"/>
      <c r="ERL126" s="964"/>
      <c r="ERM126" s="845"/>
      <c r="ERN126" s="853"/>
      <c r="ERO126" s="853"/>
      <c r="ERP126" s="964"/>
      <c r="ERQ126" s="845"/>
      <c r="ERR126" s="853"/>
      <c r="ERS126" s="853"/>
      <c r="ERT126" s="964"/>
      <c r="ERU126" s="845"/>
      <c r="ERV126" s="853"/>
      <c r="ERW126" s="853"/>
      <c r="ERX126" s="964"/>
      <c r="ERY126" s="845"/>
      <c r="ERZ126" s="853"/>
      <c r="ESA126" s="853"/>
      <c r="ESB126" s="964"/>
      <c r="ESC126" s="845"/>
      <c r="ESD126" s="853"/>
      <c r="ESE126" s="853"/>
      <c r="ESF126" s="964"/>
      <c r="ESG126" s="845"/>
      <c r="ESH126" s="853"/>
      <c r="ESI126" s="853"/>
      <c r="ESJ126" s="964"/>
      <c r="ESK126" s="845"/>
      <c r="ESL126" s="853"/>
      <c r="ESM126" s="853"/>
      <c r="ESN126" s="964"/>
      <c r="ESO126" s="845"/>
      <c r="ESP126" s="853"/>
      <c r="ESQ126" s="853"/>
      <c r="ESR126" s="964"/>
      <c r="ESS126" s="845"/>
      <c r="EST126" s="853"/>
      <c r="ESU126" s="853"/>
      <c r="ESV126" s="964"/>
      <c r="ESW126" s="845"/>
      <c r="ESX126" s="853"/>
      <c r="ESY126" s="853"/>
      <c r="ESZ126" s="964"/>
      <c r="ETA126" s="845"/>
      <c r="ETB126" s="853"/>
      <c r="ETC126" s="853"/>
      <c r="ETD126" s="964"/>
      <c r="ETE126" s="845"/>
      <c r="ETF126" s="853"/>
      <c r="ETG126" s="853"/>
      <c r="ETH126" s="964"/>
      <c r="ETI126" s="845"/>
      <c r="ETJ126" s="853"/>
      <c r="ETK126" s="853"/>
      <c r="ETL126" s="964"/>
      <c r="ETM126" s="845"/>
      <c r="ETN126" s="853"/>
      <c r="ETO126" s="853"/>
      <c r="ETP126" s="964"/>
      <c r="ETQ126" s="845"/>
      <c r="ETR126" s="853"/>
      <c r="ETS126" s="853"/>
      <c r="ETT126" s="964"/>
      <c r="ETU126" s="845"/>
      <c r="ETV126" s="853"/>
      <c r="ETW126" s="853"/>
      <c r="ETX126" s="964"/>
      <c r="ETY126" s="845"/>
      <c r="ETZ126" s="853"/>
      <c r="EUA126" s="853"/>
      <c r="EUB126" s="964"/>
      <c r="EUC126" s="845"/>
      <c r="EUD126" s="853"/>
      <c r="EUE126" s="853"/>
      <c r="EUF126" s="964"/>
      <c r="EUG126" s="845"/>
      <c r="EUH126" s="853"/>
      <c r="EUI126" s="853"/>
      <c r="EUJ126" s="964"/>
      <c r="EUK126" s="845"/>
      <c r="EUL126" s="853"/>
      <c r="EUM126" s="853"/>
      <c r="EUN126" s="964"/>
      <c r="EUO126" s="845"/>
      <c r="EUP126" s="853"/>
      <c r="EUQ126" s="853"/>
      <c r="EUR126" s="964"/>
      <c r="EUS126" s="845"/>
      <c r="EUT126" s="853"/>
      <c r="EUU126" s="853"/>
      <c r="EUV126" s="964"/>
      <c r="EUW126" s="845"/>
      <c r="EUX126" s="853"/>
      <c r="EUY126" s="853"/>
      <c r="EUZ126" s="964"/>
      <c r="EVA126" s="845"/>
      <c r="EVB126" s="853"/>
      <c r="EVC126" s="853"/>
      <c r="EVD126" s="964"/>
      <c r="EVE126" s="845"/>
      <c r="EVF126" s="853"/>
      <c r="EVG126" s="853"/>
      <c r="EVH126" s="964"/>
      <c r="EVI126" s="845"/>
      <c r="EVJ126" s="853"/>
      <c r="EVK126" s="853"/>
      <c r="EVL126" s="964"/>
      <c r="EVM126" s="845"/>
      <c r="EVN126" s="853"/>
      <c r="EVO126" s="853"/>
      <c r="EVP126" s="964"/>
      <c r="EVQ126" s="845"/>
      <c r="EVR126" s="853"/>
      <c r="EVS126" s="853"/>
      <c r="EVT126" s="964"/>
      <c r="EVU126" s="845"/>
      <c r="EVV126" s="853"/>
      <c r="EVW126" s="853"/>
      <c r="EVX126" s="964"/>
      <c r="EVY126" s="845"/>
      <c r="EVZ126" s="853"/>
      <c r="EWA126" s="853"/>
      <c r="EWB126" s="964"/>
      <c r="EWC126" s="845"/>
      <c r="EWD126" s="853"/>
      <c r="EWE126" s="853"/>
      <c r="EWF126" s="964"/>
      <c r="EWG126" s="845"/>
      <c r="EWH126" s="853"/>
      <c r="EWI126" s="853"/>
      <c r="EWJ126" s="964"/>
      <c r="EWK126" s="845"/>
      <c r="EWL126" s="853"/>
      <c r="EWM126" s="853"/>
      <c r="EWN126" s="964"/>
      <c r="EWO126" s="845"/>
      <c r="EWP126" s="853"/>
      <c r="EWQ126" s="853"/>
      <c r="EWR126" s="964"/>
      <c r="EWS126" s="845"/>
      <c r="EWT126" s="853"/>
      <c r="EWU126" s="853"/>
      <c r="EWV126" s="964"/>
      <c r="EWW126" s="845"/>
      <c r="EWX126" s="853"/>
      <c r="EWY126" s="853"/>
      <c r="EWZ126" s="964"/>
      <c r="EXA126" s="845"/>
      <c r="EXB126" s="853"/>
      <c r="EXC126" s="853"/>
      <c r="EXD126" s="964"/>
      <c r="EXE126" s="845"/>
      <c r="EXF126" s="853"/>
      <c r="EXG126" s="853"/>
      <c r="EXH126" s="964"/>
      <c r="EXI126" s="845"/>
      <c r="EXJ126" s="853"/>
      <c r="EXK126" s="853"/>
      <c r="EXL126" s="964"/>
      <c r="EXM126" s="845"/>
      <c r="EXN126" s="853"/>
      <c r="EXO126" s="853"/>
      <c r="EXP126" s="964"/>
      <c r="EXQ126" s="845"/>
      <c r="EXR126" s="853"/>
      <c r="EXS126" s="853"/>
      <c r="EXT126" s="964"/>
      <c r="EXU126" s="845"/>
      <c r="EXV126" s="853"/>
      <c r="EXW126" s="853"/>
      <c r="EXX126" s="964"/>
      <c r="EXY126" s="845"/>
      <c r="EXZ126" s="853"/>
      <c r="EYA126" s="853"/>
      <c r="EYB126" s="964"/>
      <c r="EYC126" s="845"/>
      <c r="EYD126" s="853"/>
      <c r="EYE126" s="853"/>
      <c r="EYF126" s="964"/>
      <c r="EYG126" s="845"/>
      <c r="EYH126" s="853"/>
      <c r="EYI126" s="853"/>
      <c r="EYJ126" s="964"/>
      <c r="EYK126" s="845"/>
      <c r="EYL126" s="853"/>
      <c r="EYM126" s="853"/>
      <c r="EYN126" s="964"/>
      <c r="EYO126" s="845"/>
      <c r="EYP126" s="853"/>
      <c r="EYQ126" s="853"/>
      <c r="EYR126" s="964"/>
      <c r="EYS126" s="845"/>
      <c r="EYT126" s="853"/>
      <c r="EYU126" s="853"/>
      <c r="EYV126" s="964"/>
      <c r="EYW126" s="845"/>
      <c r="EYX126" s="853"/>
      <c r="EYY126" s="853"/>
      <c r="EYZ126" s="964"/>
      <c r="EZA126" s="845"/>
      <c r="EZB126" s="853"/>
      <c r="EZC126" s="853"/>
      <c r="EZD126" s="964"/>
      <c r="EZE126" s="845"/>
      <c r="EZF126" s="853"/>
      <c r="EZG126" s="853"/>
      <c r="EZH126" s="964"/>
      <c r="EZI126" s="845"/>
      <c r="EZJ126" s="853"/>
      <c r="EZK126" s="853"/>
      <c r="EZL126" s="964"/>
      <c r="EZM126" s="845"/>
      <c r="EZN126" s="853"/>
      <c r="EZO126" s="853"/>
      <c r="EZP126" s="964"/>
      <c r="EZQ126" s="845"/>
      <c r="EZR126" s="853"/>
      <c r="EZS126" s="853"/>
      <c r="EZT126" s="964"/>
      <c r="EZU126" s="845"/>
      <c r="EZV126" s="853"/>
      <c r="EZW126" s="853"/>
      <c r="EZX126" s="964"/>
      <c r="EZY126" s="845"/>
      <c r="EZZ126" s="853"/>
      <c r="FAA126" s="853"/>
      <c r="FAB126" s="964"/>
      <c r="FAC126" s="845"/>
      <c r="FAD126" s="853"/>
      <c r="FAE126" s="853"/>
      <c r="FAF126" s="964"/>
      <c r="FAG126" s="845"/>
      <c r="FAH126" s="853"/>
      <c r="FAI126" s="853"/>
      <c r="FAJ126" s="964"/>
      <c r="FAK126" s="845"/>
      <c r="FAL126" s="853"/>
      <c r="FAM126" s="853"/>
      <c r="FAN126" s="964"/>
      <c r="FAO126" s="845"/>
      <c r="FAP126" s="853"/>
      <c r="FAQ126" s="853"/>
      <c r="FAR126" s="964"/>
      <c r="FAS126" s="845"/>
      <c r="FAT126" s="853"/>
      <c r="FAU126" s="853"/>
      <c r="FAV126" s="964"/>
      <c r="FAW126" s="845"/>
      <c r="FAX126" s="853"/>
      <c r="FAY126" s="853"/>
      <c r="FAZ126" s="964"/>
      <c r="FBA126" s="845"/>
      <c r="FBB126" s="853"/>
      <c r="FBC126" s="853"/>
      <c r="FBD126" s="964"/>
      <c r="FBE126" s="845"/>
      <c r="FBF126" s="853"/>
      <c r="FBG126" s="853"/>
      <c r="FBH126" s="964"/>
      <c r="FBI126" s="845"/>
      <c r="FBJ126" s="853"/>
      <c r="FBK126" s="853"/>
      <c r="FBL126" s="964"/>
      <c r="FBM126" s="845"/>
      <c r="FBN126" s="853"/>
      <c r="FBO126" s="853"/>
      <c r="FBP126" s="964"/>
      <c r="FBQ126" s="845"/>
      <c r="FBR126" s="853"/>
      <c r="FBS126" s="853"/>
      <c r="FBT126" s="964"/>
      <c r="FBU126" s="845"/>
      <c r="FBV126" s="853"/>
      <c r="FBW126" s="853"/>
      <c r="FBX126" s="964"/>
      <c r="FBY126" s="845"/>
      <c r="FBZ126" s="853"/>
      <c r="FCA126" s="853"/>
      <c r="FCB126" s="964"/>
      <c r="FCC126" s="845"/>
      <c r="FCD126" s="853"/>
      <c r="FCE126" s="853"/>
      <c r="FCF126" s="964"/>
      <c r="FCG126" s="845"/>
      <c r="FCH126" s="853"/>
      <c r="FCI126" s="853"/>
      <c r="FCJ126" s="964"/>
      <c r="FCK126" s="845"/>
      <c r="FCL126" s="853"/>
      <c r="FCM126" s="853"/>
      <c r="FCN126" s="964"/>
      <c r="FCO126" s="845"/>
      <c r="FCP126" s="853"/>
      <c r="FCQ126" s="853"/>
      <c r="FCR126" s="964"/>
      <c r="FCS126" s="845"/>
      <c r="FCT126" s="853"/>
      <c r="FCU126" s="853"/>
      <c r="FCV126" s="964"/>
      <c r="FCW126" s="845"/>
      <c r="FCX126" s="853"/>
      <c r="FCY126" s="853"/>
      <c r="FCZ126" s="964"/>
      <c r="FDA126" s="845"/>
      <c r="FDB126" s="853"/>
      <c r="FDC126" s="853"/>
      <c r="FDD126" s="964"/>
      <c r="FDE126" s="845"/>
      <c r="FDF126" s="853"/>
      <c r="FDG126" s="853"/>
      <c r="FDH126" s="964"/>
      <c r="FDI126" s="845"/>
      <c r="FDJ126" s="853"/>
      <c r="FDK126" s="853"/>
      <c r="FDL126" s="964"/>
      <c r="FDM126" s="845"/>
      <c r="FDN126" s="853"/>
      <c r="FDO126" s="853"/>
      <c r="FDP126" s="964"/>
      <c r="FDQ126" s="845"/>
      <c r="FDR126" s="853"/>
      <c r="FDS126" s="853"/>
      <c r="FDT126" s="964"/>
      <c r="FDU126" s="845"/>
      <c r="FDV126" s="853"/>
      <c r="FDW126" s="853"/>
      <c r="FDX126" s="964"/>
      <c r="FDY126" s="845"/>
      <c r="FDZ126" s="853"/>
      <c r="FEA126" s="853"/>
      <c r="FEB126" s="964"/>
      <c r="FEC126" s="845"/>
      <c r="FED126" s="853"/>
      <c r="FEE126" s="853"/>
      <c r="FEF126" s="964"/>
      <c r="FEG126" s="845"/>
      <c r="FEH126" s="853"/>
      <c r="FEI126" s="853"/>
      <c r="FEJ126" s="964"/>
      <c r="FEK126" s="845"/>
      <c r="FEL126" s="853"/>
      <c r="FEM126" s="853"/>
      <c r="FEN126" s="964"/>
      <c r="FEO126" s="845"/>
      <c r="FEP126" s="853"/>
      <c r="FEQ126" s="853"/>
      <c r="FER126" s="964"/>
      <c r="FES126" s="845"/>
      <c r="FET126" s="853"/>
      <c r="FEU126" s="853"/>
      <c r="FEV126" s="964"/>
      <c r="FEW126" s="845"/>
      <c r="FEX126" s="853"/>
      <c r="FEY126" s="853"/>
      <c r="FEZ126" s="964"/>
      <c r="FFA126" s="845"/>
      <c r="FFB126" s="853"/>
      <c r="FFC126" s="853"/>
      <c r="FFD126" s="964"/>
      <c r="FFE126" s="845"/>
      <c r="FFF126" s="853"/>
      <c r="FFG126" s="853"/>
      <c r="FFH126" s="964"/>
      <c r="FFI126" s="845"/>
      <c r="FFJ126" s="853"/>
      <c r="FFK126" s="853"/>
      <c r="FFL126" s="964"/>
      <c r="FFM126" s="845"/>
      <c r="FFN126" s="853"/>
      <c r="FFO126" s="853"/>
      <c r="FFP126" s="964"/>
      <c r="FFQ126" s="845"/>
      <c r="FFR126" s="853"/>
      <c r="FFS126" s="853"/>
      <c r="FFT126" s="964"/>
      <c r="FFU126" s="845"/>
      <c r="FFV126" s="853"/>
      <c r="FFW126" s="853"/>
      <c r="FFX126" s="964"/>
      <c r="FFY126" s="845"/>
      <c r="FFZ126" s="853"/>
      <c r="FGA126" s="853"/>
      <c r="FGB126" s="964"/>
      <c r="FGC126" s="845"/>
      <c r="FGD126" s="853"/>
      <c r="FGE126" s="853"/>
      <c r="FGF126" s="964"/>
      <c r="FGG126" s="845"/>
      <c r="FGH126" s="853"/>
      <c r="FGI126" s="853"/>
      <c r="FGJ126" s="964"/>
      <c r="FGK126" s="845"/>
      <c r="FGL126" s="853"/>
      <c r="FGM126" s="853"/>
      <c r="FGN126" s="964"/>
      <c r="FGO126" s="845"/>
      <c r="FGP126" s="853"/>
      <c r="FGQ126" s="853"/>
      <c r="FGR126" s="964"/>
      <c r="FGS126" s="845"/>
      <c r="FGT126" s="853"/>
      <c r="FGU126" s="853"/>
      <c r="FGV126" s="964"/>
      <c r="FGW126" s="845"/>
      <c r="FGX126" s="853"/>
      <c r="FGY126" s="853"/>
      <c r="FGZ126" s="964"/>
      <c r="FHA126" s="845"/>
      <c r="FHB126" s="853"/>
      <c r="FHC126" s="853"/>
      <c r="FHD126" s="964"/>
      <c r="FHE126" s="845"/>
      <c r="FHF126" s="853"/>
      <c r="FHG126" s="853"/>
      <c r="FHH126" s="964"/>
      <c r="FHI126" s="845"/>
      <c r="FHJ126" s="853"/>
      <c r="FHK126" s="853"/>
      <c r="FHL126" s="964"/>
      <c r="FHM126" s="845"/>
      <c r="FHN126" s="853"/>
      <c r="FHO126" s="853"/>
      <c r="FHP126" s="964"/>
      <c r="FHQ126" s="845"/>
      <c r="FHR126" s="853"/>
      <c r="FHS126" s="853"/>
      <c r="FHT126" s="964"/>
      <c r="FHU126" s="845"/>
      <c r="FHV126" s="853"/>
      <c r="FHW126" s="853"/>
      <c r="FHX126" s="964"/>
      <c r="FHY126" s="845"/>
      <c r="FHZ126" s="853"/>
      <c r="FIA126" s="853"/>
      <c r="FIB126" s="964"/>
      <c r="FIC126" s="845"/>
      <c r="FID126" s="853"/>
      <c r="FIE126" s="853"/>
      <c r="FIF126" s="964"/>
      <c r="FIG126" s="845"/>
      <c r="FIH126" s="853"/>
      <c r="FII126" s="853"/>
      <c r="FIJ126" s="964"/>
      <c r="FIK126" s="845"/>
      <c r="FIL126" s="853"/>
      <c r="FIM126" s="853"/>
      <c r="FIN126" s="964"/>
      <c r="FIO126" s="845"/>
      <c r="FIP126" s="853"/>
      <c r="FIQ126" s="853"/>
      <c r="FIR126" s="964"/>
      <c r="FIS126" s="845"/>
      <c r="FIT126" s="853"/>
      <c r="FIU126" s="853"/>
      <c r="FIV126" s="964"/>
      <c r="FIW126" s="845"/>
      <c r="FIX126" s="853"/>
      <c r="FIY126" s="853"/>
      <c r="FIZ126" s="964"/>
      <c r="FJA126" s="845"/>
      <c r="FJB126" s="853"/>
      <c r="FJC126" s="853"/>
      <c r="FJD126" s="964"/>
      <c r="FJE126" s="845"/>
      <c r="FJF126" s="853"/>
      <c r="FJG126" s="853"/>
      <c r="FJH126" s="964"/>
      <c r="FJI126" s="845"/>
      <c r="FJJ126" s="853"/>
      <c r="FJK126" s="853"/>
      <c r="FJL126" s="964"/>
      <c r="FJM126" s="845"/>
      <c r="FJN126" s="853"/>
      <c r="FJO126" s="853"/>
      <c r="FJP126" s="964"/>
      <c r="FJQ126" s="845"/>
      <c r="FJR126" s="853"/>
      <c r="FJS126" s="853"/>
      <c r="FJT126" s="964"/>
      <c r="FJU126" s="845"/>
      <c r="FJV126" s="853"/>
      <c r="FJW126" s="853"/>
      <c r="FJX126" s="964"/>
      <c r="FJY126" s="845"/>
      <c r="FJZ126" s="853"/>
      <c r="FKA126" s="853"/>
      <c r="FKB126" s="964"/>
      <c r="FKC126" s="845"/>
      <c r="FKD126" s="853"/>
      <c r="FKE126" s="853"/>
      <c r="FKF126" s="964"/>
      <c r="FKG126" s="845"/>
      <c r="FKH126" s="853"/>
      <c r="FKI126" s="853"/>
      <c r="FKJ126" s="964"/>
      <c r="FKK126" s="845"/>
      <c r="FKL126" s="853"/>
      <c r="FKM126" s="853"/>
      <c r="FKN126" s="964"/>
      <c r="FKO126" s="845"/>
      <c r="FKP126" s="853"/>
      <c r="FKQ126" s="853"/>
      <c r="FKR126" s="964"/>
      <c r="FKS126" s="845"/>
      <c r="FKT126" s="853"/>
      <c r="FKU126" s="853"/>
      <c r="FKV126" s="964"/>
      <c r="FKW126" s="845"/>
      <c r="FKX126" s="853"/>
      <c r="FKY126" s="853"/>
      <c r="FKZ126" s="964"/>
      <c r="FLA126" s="845"/>
      <c r="FLB126" s="853"/>
      <c r="FLC126" s="853"/>
      <c r="FLD126" s="964"/>
      <c r="FLE126" s="845"/>
      <c r="FLF126" s="853"/>
      <c r="FLG126" s="853"/>
      <c r="FLH126" s="964"/>
      <c r="FLI126" s="845"/>
      <c r="FLJ126" s="853"/>
      <c r="FLK126" s="853"/>
      <c r="FLL126" s="964"/>
      <c r="FLM126" s="845"/>
      <c r="FLN126" s="853"/>
      <c r="FLO126" s="853"/>
      <c r="FLP126" s="964"/>
      <c r="FLQ126" s="845"/>
      <c r="FLR126" s="853"/>
      <c r="FLS126" s="853"/>
      <c r="FLT126" s="964"/>
      <c r="FLU126" s="845"/>
      <c r="FLV126" s="853"/>
      <c r="FLW126" s="853"/>
      <c r="FLX126" s="964"/>
      <c r="FLY126" s="845"/>
      <c r="FLZ126" s="853"/>
      <c r="FMA126" s="853"/>
      <c r="FMB126" s="964"/>
      <c r="FMC126" s="845"/>
      <c r="FMD126" s="853"/>
      <c r="FME126" s="853"/>
      <c r="FMF126" s="964"/>
      <c r="FMG126" s="845"/>
      <c r="FMH126" s="853"/>
      <c r="FMI126" s="853"/>
      <c r="FMJ126" s="964"/>
      <c r="FMK126" s="845"/>
      <c r="FML126" s="853"/>
      <c r="FMM126" s="853"/>
      <c r="FMN126" s="964"/>
      <c r="FMO126" s="845"/>
      <c r="FMP126" s="853"/>
      <c r="FMQ126" s="853"/>
      <c r="FMR126" s="964"/>
      <c r="FMS126" s="845"/>
      <c r="FMT126" s="853"/>
      <c r="FMU126" s="853"/>
      <c r="FMV126" s="964"/>
      <c r="FMW126" s="845"/>
      <c r="FMX126" s="853"/>
      <c r="FMY126" s="853"/>
      <c r="FMZ126" s="964"/>
      <c r="FNA126" s="845"/>
      <c r="FNB126" s="853"/>
      <c r="FNC126" s="853"/>
      <c r="FND126" s="964"/>
      <c r="FNE126" s="845"/>
      <c r="FNF126" s="853"/>
      <c r="FNG126" s="853"/>
      <c r="FNH126" s="964"/>
      <c r="FNI126" s="845"/>
      <c r="FNJ126" s="853"/>
      <c r="FNK126" s="853"/>
      <c r="FNL126" s="964"/>
      <c r="FNM126" s="845"/>
      <c r="FNN126" s="853"/>
      <c r="FNO126" s="853"/>
      <c r="FNP126" s="964"/>
      <c r="FNQ126" s="845"/>
      <c r="FNR126" s="853"/>
      <c r="FNS126" s="853"/>
      <c r="FNT126" s="964"/>
      <c r="FNU126" s="845"/>
      <c r="FNV126" s="853"/>
      <c r="FNW126" s="853"/>
      <c r="FNX126" s="964"/>
      <c r="FNY126" s="845"/>
      <c r="FNZ126" s="853"/>
      <c r="FOA126" s="853"/>
      <c r="FOB126" s="964"/>
      <c r="FOC126" s="845"/>
      <c r="FOD126" s="853"/>
      <c r="FOE126" s="853"/>
      <c r="FOF126" s="964"/>
      <c r="FOG126" s="845"/>
      <c r="FOH126" s="853"/>
      <c r="FOI126" s="853"/>
      <c r="FOJ126" s="964"/>
      <c r="FOK126" s="845"/>
      <c r="FOL126" s="853"/>
      <c r="FOM126" s="853"/>
      <c r="FON126" s="964"/>
      <c r="FOO126" s="845"/>
      <c r="FOP126" s="853"/>
      <c r="FOQ126" s="853"/>
      <c r="FOR126" s="964"/>
      <c r="FOS126" s="845"/>
      <c r="FOT126" s="853"/>
      <c r="FOU126" s="853"/>
      <c r="FOV126" s="964"/>
      <c r="FOW126" s="845"/>
      <c r="FOX126" s="853"/>
      <c r="FOY126" s="853"/>
      <c r="FOZ126" s="964"/>
      <c r="FPA126" s="845"/>
      <c r="FPB126" s="853"/>
      <c r="FPC126" s="853"/>
      <c r="FPD126" s="964"/>
      <c r="FPE126" s="845"/>
      <c r="FPF126" s="853"/>
      <c r="FPG126" s="853"/>
      <c r="FPH126" s="964"/>
      <c r="FPI126" s="845"/>
      <c r="FPJ126" s="853"/>
      <c r="FPK126" s="853"/>
      <c r="FPL126" s="964"/>
      <c r="FPM126" s="845"/>
      <c r="FPN126" s="853"/>
      <c r="FPO126" s="853"/>
      <c r="FPP126" s="964"/>
      <c r="FPQ126" s="845"/>
      <c r="FPR126" s="853"/>
      <c r="FPS126" s="853"/>
      <c r="FPT126" s="964"/>
      <c r="FPU126" s="845"/>
      <c r="FPV126" s="853"/>
      <c r="FPW126" s="853"/>
      <c r="FPX126" s="964"/>
      <c r="FPY126" s="845"/>
      <c r="FPZ126" s="853"/>
      <c r="FQA126" s="853"/>
      <c r="FQB126" s="964"/>
      <c r="FQC126" s="845"/>
      <c r="FQD126" s="853"/>
      <c r="FQE126" s="853"/>
      <c r="FQF126" s="964"/>
      <c r="FQG126" s="845"/>
      <c r="FQH126" s="853"/>
      <c r="FQI126" s="853"/>
      <c r="FQJ126" s="964"/>
      <c r="FQK126" s="845"/>
      <c r="FQL126" s="853"/>
      <c r="FQM126" s="853"/>
      <c r="FQN126" s="964"/>
      <c r="FQO126" s="845"/>
      <c r="FQP126" s="853"/>
      <c r="FQQ126" s="853"/>
      <c r="FQR126" s="964"/>
      <c r="FQS126" s="845"/>
      <c r="FQT126" s="853"/>
      <c r="FQU126" s="853"/>
      <c r="FQV126" s="964"/>
      <c r="FQW126" s="845"/>
      <c r="FQX126" s="853"/>
      <c r="FQY126" s="853"/>
      <c r="FQZ126" s="964"/>
      <c r="FRA126" s="845"/>
      <c r="FRB126" s="853"/>
      <c r="FRC126" s="853"/>
      <c r="FRD126" s="964"/>
      <c r="FRE126" s="845"/>
      <c r="FRF126" s="853"/>
      <c r="FRG126" s="853"/>
      <c r="FRH126" s="964"/>
      <c r="FRI126" s="845"/>
      <c r="FRJ126" s="853"/>
      <c r="FRK126" s="853"/>
      <c r="FRL126" s="964"/>
      <c r="FRM126" s="845"/>
      <c r="FRN126" s="853"/>
      <c r="FRO126" s="853"/>
      <c r="FRP126" s="964"/>
      <c r="FRQ126" s="845"/>
      <c r="FRR126" s="853"/>
      <c r="FRS126" s="853"/>
      <c r="FRT126" s="964"/>
      <c r="FRU126" s="845"/>
      <c r="FRV126" s="853"/>
      <c r="FRW126" s="853"/>
      <c r="FRX126" s="964"/>
      <c r="FRY126" s="845"/>
      <c r="FRZ126" s="853"/>
      <c r="FSA126" s="853"/>
      <c r="FSB126" s="964"/>
      <c r="FSC126" s="845"/>
      <c r="FSD126" s="853"/>
      <c r="FSE126" s="853"/>
      <c r="FSF126" s="964"/>
      <c r="FSG126" s="845"/>
      <c r="FSH126" s="853"/>
      <c r="FSI126" s="853"/>
      <c r="FSJ126" s="964"/>
      <c r="FSK126" s="845"/>
      <c r="FSL126" s="853"/>
      <c r="FSM126" s="853"/>
      <c r="FSN126" s="964"/>
      <c r="FSO126" s="845"/>
      <c r="FSP126" s="853"/>
      <c r="FSQ126" s="853"/>
      <c r="FSR126" s="964"/>
      <c r="FSS126" s="845"/>
      <c r="FST126" s="853"/>
      <c r="FSU126" s="853"/>
      <c r="FSV126" s="964"/>
      <c r="FSW126" s="845"/>
      <c r="FSX126" s="853"/>
      <c r="FSY126" s="853"/>
      <c r="FSZ126" s="964"/>
      <c r="FTA126" s="845"/>
      <c r="FTB126" s="853"/>
      <c r="FTC126" s="853"/>
      <c r="FTD126" s="964"/>
      <c r="FTE126" s="845"/>
      <c r="FTF126" s="853"/>
      <c r="FTG126" s="853"/>
      <c r="FTH126" s="964"/>
      <c r="FTI126" s="845"/>
      <c r="FTJ126" s="853"/>
      <c r="FTK126" s="853"/>
      <c r="FTL126" s="964"/>
      <c r="FTM126" s="845"/>
      <c r="FTN126" s="853"/>
      <c r="FTO126" s="853"/>
      <c r="FTP126" s="964"/>
      <c r="FTQ126" s="845"/>
      <c r="FTR126" s="853"/>
      <c r="FTS126" s="853"/>
      <c r="FTT126" s="964"/>
      <c r="FTU126" s="845"/>
      <c r="FTV126" s="853"/>
      <c r="FTW126" s="853"/>
      <c r="FTX126" s="964"/>
      <c r="FTY126" s="845"/>
      <c r="FTZ126" s="853"/>
      <c r="FUA126" s="853"/>
      <c r="FUB126" s="964"/>
      <c r="FUC126" s="845"/>
      <c r="FUD126" s="853"/>
      <c r="FUE126" s="853"/>
      <c r="FUF126" s="964"/>
      <c r="FUG126" s="845"/>
      <c r="FUH126" s="853"/>
      <c r="FUI126" s="853"/>
      <c r="FUJ126" s="964"/>
      <c r="FUK126" s="845"/>
      <c r="FUL126" s="853"/>
      <c r="FUM126" s="853"/>
      <c r="FUN126" s="964"/>
      <c r="FUO126" s="845"/>
      <c r="FUP126" s="853"/>
      <c r="FUQ126" s="853"/>
      <c r="FUR126" s="964"/>
      <c r="FUS126" s="845"/>
      <c r="FUT126" s="853"/>
      <c r="FUU126" s="853"/>
      <c r="FUV126" s="964"/>
      <c r="FUW126" s="845"/>
      <c r="FUX126" s="853"/>
      <c r="FUY126" s="853"/>
      <c r="FUZ126" s="964"/>
      <c r="FVA126" s="845"/>
      <c r="FVB126" s="853"/>
      <c r="FVC126" s="853"/>
      <c r="FVD126" s="964"/>
      <c r="FVE126" s="845"/>
      <c r="FVF126" s="853"/>
      <c r="FVG126" s="853"/>
      <c r="FVH126" s="964"/>
      <c r="FVI126" s="845"/>
      <c r="FVJ126" s="853"/>
      <c r="FVK126" s="853"/>
      <c r="FVL126" s="964"/>
      <c r="FVM126" s="845"/>
      <c r="FVN126" s="853"/>
      <c r="FVO126" s="853"/>
      <c r="FVP126" s="964"/>
      <c r="FVQ126" s="845"/>
      <c r="FVR126" s="853"/>
      <c r="FVS126" s="853"/>
      <c r="FVT126" s="964"/>
      <c r="FVU126" s="845"/>
      <c r="FVV126" s="853"/>
      <c r="FVW126" s="853"/>
      <c r="FVX126" s="964"/>
      <c r="FVY126" s="845"/>
      <c r="FVZ126" s="853"/>
      <c r="FWA126" s="853"/>
      <c r="FWB126" s="964"/>
      <c r="FWC126" s="845"/>
      <c r="FWD126" s="853"/>
      <c r="FWE126" s="853"/>
      <c r="FWF126" s="964"/>
      <c r="FWG126" s="845"/>
      <c r="FWH126" s="853"/>
      <c r="FWI126" s="853"/>
      <c r="FWJ126" s="964"/>
      <c r="FWK126" s="845"/>
      <c r="FWL126" s="853"/>
      <c r="FWM126" s="853"/>
      <c r="FWN126" s="964"/>
      <c r="FWO126" s="845"/>
      <c r="FWP126" s="853"/>
      <c r="FWQ126" s="853"/>
      <c r="FWR126" s="964"/>
      <c r="FWS126" s="845"/>
      <c r="FWT126" s="853"/>
      <c r="FWU126" s="853"/>
      <c r="FWV126" s="964"/>
      <c r="FWW126" s="845"/>
      <c r="FWX126" s="853"/>
      <c r="FWY126" s="853"/>
      <c r="FWZ126" s="964"/>
      <c r="FXA126" s="845"/>
      <c r="FXB126" s="853"/>
      <c r="FXC126" s="853"/>
      <c r="FXD126" s="964"/>
      <c r="FXE126" s="845"/>
      <c r="FXF126" s="853"/>
      <c r="FXG126" s="853"/>
      <c r="FXH126" s="964"/>
      <c r="FXI126" s="845"/>
      <c r="FXJ126" s="853"/>
      <c r="FXK126" s="853"/>
      <c r="FXL126" s="964"/>
      <c r="FXM126" s="845"/>
      <c r="FXN126" s="853"/>
      <c r="FXO126" s="853"/>
      <c r="FXP126" s="964"/>
      <c r="FXQ126" s="845"/>
      <c r="FXR126" s="853"/>
      <c r="FXS126" s="853"/>
      <c r="FXT126" s="964"/>
      <c r="FXU126" s="845"/>
      <c r="FXV126" s="853"/>
      <c r="FXW126" s="853"/>
      <c r="FXX126" s="964"/>
      <c r="FXY126" s="845"/>
      <c r="FXZ126" s="853"/>
      <c r="FYA126" s="853"/>
      <c r="FYB126" s="964"/>
      <c r="FYC126" s="845"/>
      <c r="FYD126" s="853"/>
      <c r="FYE126" s="853"/>
      <c r="FYF126" s="964"/>
      <c r="FYG126" s="845"/>
      <c r="FYH126" s="853"/>
      <c r="FYI126" s="853"/>
      <c r="FYJ126" s="964"/>
      <c r="FYK126" s="845"/>
      <c r="FYL126" s="853"/>
      <c r="FYM126" s="853"/>
      <c r="FYN126" s="964"/>
      <c r="FYO126" s="845"/>
      <c r="FYP126" s="853"/>
      <c r="FYQ126" s="853"/>
      <c r="FYR126" s="964"/>
      <c r="FYS126" s="845"/>
      <c r="FYT126" s="853"/>
      <c r="FYU126" s="853"/>
      <c r="FYV126" s="964"/>
      <c r="FYW126" s="845"/>
      <c r="FYX126" s="853"/>
      <c r="FYY126" s="853"/>
      <c r="FYZ126" s="964"/>
      <c r="FZA126" s="845"/>
      <c r="FZB126" s="853"/>
      <c r="FZC126" s="853"/>
      <c r="FZD126" s="964"/>
      <c r="FZE126" s="845"/>
      <c r="FZF126" s="853"/>
      <c r="FZG126" s="853"/>
      <c r="FZH126" s="964"/>
      <c r="FZI126" s="845"/>
      <c r="FZJ126" s="853"/>
      <c r="FZK126" s="853"/>
      <c r="FZL126" s="964"/>
      <c r="FZM126" s="845"/>
      <c r="FZN126" s="853"/>
      <c r="FZO126" s="853"/>
      <c r="FZP126" s="964"/>
      <c r="FZQ126" s="845"/>
      <c r="FZR126" s="853"/>
      <c r="FZS126" s="853"/>
      <c r="FZT126" s="964"/>
      <c r="FZU126" s="845"/>
      <c r="FZV126" s="853"/>
      <c r="FZW126" s="853"/>
      <c r="FZX126" s="964"/>
      <c r="FZY126" s="845"/>
      <c r="FZZ126" s="853"/>
      <c r="GAA126" s="853"/>
      <c r="GAB126" s="964"/>
      <c r="GAC126" s="845"/>
      <c r="GAD126" s="853"/>
      <c r="GAE126" s="853"/>
      <c r="GAF126" s="964"/>
      <c r="GAG126" s="845"/>
      <c r="GAH126" s="853"/>
      <c r="GAI126" s="853"/>
      <c r="GAJ126" s="964"/>
      <c r="GAK126" s="845"/>
      <c r="GAL126" s="853"/>
      <c r="GAM126" s="853"/>
      <c r="GAN126" s="964"/>
      <c r="GAO126" s="845"/>
      <c r="GAP126" s="853"/>
      <c r="GAQ126" s="853"/>
      <c r="GAR126" s="964"/>
      <c r="GAS126" s="845"/>
      <c r="GAT126" s="853"/>
      <c r="GAU126" s="853"/>
      <c r="GAV126" s="964"/>
      <c r="GAW126" s="845"/>
      <c r="GAX126" s="853"/>
      <c r="GAY126" s="853"/>
      <c r="GAZ126" s="964"/>
      <c r="GBA126" s="845"/>
      <c r="GBB126" s="853"/>
      <c r="GBC126" s="853"/>
      <c r="GBD126" s="964"/>
      <c r="GBE126" s="845"/>
      <c r="GBF126" s="853"/>
      <c r="GBG126" s="853"/>
      <c r="GBH126" s="964"/>
      <c r="GBI126" s="845"/>
      <c r="GBJ126" s="853"/>
      <c r="GBK126" s="853"/>
      <c r="GBL126" s="964"/>
      <c r="GBM126" s="845"/>
      <c r="GBN126" s="853"/>
      <c r="GBO126" s="853"/>
      <c r="GBP126" s="964"/>
      <c r="GBQ126" s="845"/>
      <c r="GBR126" s="853"/>
      <c r="GBS126" s="853"/>
      <c r="GBT126" s="964"/>
      <c r="GBU126" s="845"/>
      <c r="GBV126" s="853"/>
      <c r="GBW126" s="853"/>
      <c r="GBX126" s="964"/>
      <c r="GBY126" s="845"/>
      <c r="GBZ126" s="853"/>
      <c r="GCA126" s="853"/>
      <c r="GCB126" s="964"/>
      <c r="GCC126" s="845"/>
      <c r="GCD126" s="853"/>
      <c r="GCE126" s="853"/>
      <c r="GCF126" s="964"/>
      <c r="GCG126" s="845"/>
      <c r="GCH126" s="853"/>
      <c r="GCI126" s="853"/>
      <c r="GCJ126" s="964"/>
      <c r="GCK126" s="845"/>
      <c r="GCL126" s="853"/>
      <c r="GCM126" s="853"/>
      <c r="GCN126" s="964"/>
      <c r="GCO126" s="845"/>
      <c r="GCP126" s="853"/>
      <c r="GCQ126" s="853"/>
      <c r="GCR126" s="964"/>
      <c r="GCS126" s="845"/>
      <c r="GCT126" s="853"/>
      <c r="GCU126" s="853"/>
      <c r="GCV126" s="964"/>
      <c r="GCW126" s="845"/>
      <c r="GCX126" s="853"/>
      <c r="GCY126" s="853"/>
      <c r="GCZ126" s="964"/>
      <c r="GDA126" s="845"/>
      <c r="GDB126" s="853"/>
      <c r="GDC126" s="853"/>
      <c r="GDD126" s="964"/>
      <c r="GDE126" s="845"/>
      <c r="GDF126" s="853"/>
      <c r="GDG126" s="853"/>
      <c r="GDH126" s="964"/>
      <c r="GDI126" s="845"/>
      <c r="GDJ126" s="853"/>
      <c r="GDK126" s="853"/>
      <c r="GDL126" s="964"/>
      <c r="GDM126" s="845"/>
      <c r="GDN126" s="853"/>
      <c r="GDO126" s="853"/>
      <c r="GDP126" s="964"/>
      <c r="GDQ126" s="845"/>
      <c r="GDR126" s="853"/>
      <c r="GDS126" s="853"/>
      <c r="GDT126" s="964"/>
      <c r="GDU126" s="845"/>
      <c r="GDV126" s="853"/>
      <c r="GDW126" s="853"/>
      <c r="GDX126" s="964"/>
      <c r="GDY126" s="845"/>
      <c r="GDZ126" s="853"/>
      <c r="GEA126" s="853"/>
      <c r="GEB126" s="964"/>
      <c r="GEC126" s="845"/>
      <c r="GED126" s="853"/>
      <c r="GEE126" s="853"/>
      <c r="GEF126" s="964"/>
      <c r="GEG126" s="845"/>
      <c r="GEH126" s="853"/>
      <c r="GEI126" s="853"/>
      <c r="GEJ126" s="964"/>
      <c r="GEK126" s="845"/>
      <c r="GEL126" s="853"/>
      <c r="GEM126" s="853"/>
      <c r="GEN126" s="964"/>
      <c r="GEO126" s="845"/>
      <c r="GEP126" s="853"/>
      <c r="GEQ126" s="853"/>
      <c r="GER126" s="964"/>
      <c r="GES126" s="845"/>
      <c r="GET126" s="853"/>
      <c r="GEU126" s="853"/>
      <c r="GEV126" s="964"/>
      <c r="GEW126" s="845"/>
      <c r="GEX126" s="853"/>
      <c r="GEY126" s="853"/>
      <c r="GEZ126" s="964"/>
      <c r="GFA126" s="845"/>
      <c r="GFB126" s="853"/>
      <c r="GFC126" s="853"/>
      <c r="GFD126" s="964"/>
      <c r="GFE126" s="845"/>
      <c r="GFF126" s="853"/>
      <c r="GFG126" s="853"/>
      <c r="GFH126" s="964"/>
      <c r="GFI126" s="845"/>
      <c r="GFJ126" s="853"/>
      <c r="GFK126" s="853"/>
      <c r="GFL126" s="964"/>
      <c r="GFM126" s="845"/>
      <c r="GFN126" s="853"/>
      <c r="GFO126" s="853"/>
      <c r="GFP126" s="964"/>
      <c r="GFQ126" s="845"/>
      <c r="GFR126" s="853"/>
      <c r="GFS126" s="853"/>
      <c r="GFT126" s="964"/>
      <c r="GFU126" s="845"/>
      <c r="GFV126" s="853"/>
      <c r="GFW126" s="853"/>
      <c r="GFX126" s="964"/>
      <c r="GFY126" s="845"/>
      <c r="GFZ126" s="853"/>
      <c r="GGA126" s="853"/>
      <c r="GGB126" s="964"/>
      <c r="GGC126" s="845"/>
      <c r="GGD126" s="853"/>
      <c r="GGE126" s="853"/>
      <c r="GGF126" s="964"/>
      <c r="GGG126" s="845"/>
      <c r="GGH126" s="853"/>
      <c r="GGI126" s="853"/>
      <c r="GGJ126" s="964"/>
      <c r="GGK126" s="845"/>
      <c r="GGL126" s="853"/>
      <c r="GGM126" s="853"/>
      <c r="GGN126" s="964"/>
      <c r="GGO126" s="845"/>
      <c r="GGP126" s="853"/>
      <c r="GGQ126" s="853"/>
      <c r="GGR126" s="964"/>
      <c r="GGS126" s="845"/>
      <c r="GGT126" s="853"/>
      <c r="GGU126" s="853"/>
      <c r="GGV126" s="964"/>
      <c r="GGW126" s="845"/>
      <c r="GGX126" s="853"/>
      <c r="GGY126" s="853"/>
      <c r="GGZ126" s="964"/>
      <c r="GHA126" s="845"/>
      <c r="GHB126" s="853"/>
      <c r="GHC126" s="853"/>
      <c r="GHD126" s="964"/>
      <c r="GHE126" s="845"/>
      <c r="GHF126" s="853"/>
      <c r="GHG126" s="853"/>
      <c r="GHH126" s="964"/>
      <c r="GHI126" s="845"/>
      <c r="GHJ126" s="853"/>
      <c r="GHK126" s="853"/>
      <c r="GHL126" s="964"/>
      <c r="GHM126" s="845"/>
      <c r="GHN126" s="853"/>
      <c r="GHO126" s="853"/>
      <c r="GHP126" s="964"/>
      <c r="GHQ126" s="845"/>
      <c r="GHR126" s="853"/>
      <c r="GHS126" s="853"/>
      <c r="GHT126" s="964"/>
      <c r="GHU126" s="845"/>
      <c r="GHV126" s="853"/>
      <c r="GHW126" s="853"/>
      <c r="GHX126" s="964"/>
      <c r="GHY126" s="845"/>
      <c r="GHZ126" s="853"/>
      <c r="GIA126" s="853"/>
      <c r="GIB126" s="964"/>
      <c r="GIC126" s="845"/>
      <c r="GID126" s="853"/>
      <c r="GIE126" s="853"/>
      <c r="GIF126" s="964"/>
      <c r="GIG126" s="845"/>
      <c r="GIH126" s="853"/>
      <c r="GII126" s="853"/>
      <c r="GIJ126" s="964"/>
      <c r="GIK126" s="845"/>
      <c r="GIL126" s="853"/>
      <c r="GIM126" s="853"/>
      <c r="GIN126" s="964"/>
      <c r="GIO126" s="845"/>
      <c r="GIP126" s="853"/>
      <c r="GIQ126" s="853"/>
      <c r="GIR126" s="964"/>
      <c r="GIS126" s="845"/>
      <c r="GIT126" s="853"/>
      <c r="GIU126" s="853"/>
      <c r="GIV126" s="964"/>
      <c r="GIW126" s="845"/>
      <c r="GIX126" s="853"/>
      <c r="GIY126" s="853"/>
      <c r="GIZ126" s="964"/>
      <c r="GJA126" s="845"/>
      <c r="GJB126" s="853"/>
      <c r="GJC126" s="853"/>
      <c r="GJD126" s="964"/>
      <c r="GJE126" s="845"/>
      <c r="GJF126" s="853"/>
      <c r="GJG126" s="853"/>
      <c r="GJH126" s="964"/>
      <c r="GJI126" s="845"/>
      <c r="GJJ126" s="853"/>
      <c r="GJK126" s="853"/>
      <c r="GJL126" s="964"/>
      <c r="GJM126" s="845"/>
      <c r="GJN126" s="853"/>
      <c r="GJO126" s="853"/>
      <c r="GJP126" s="964"/>
      <c r="GJQ126" s="845"/>
      <c r="GJR126" s="853"/>
      <c r="GJS126" s="853"/>
      <c r="GJT126" s="964"/>
      <c r="GJU126" s="845"/>
      <c r="GJV126" s="853"/>
      <c r="GJW126" s="853"/>
      <c r="GJX126" s="964"/>
      <c r="GJY126" s="845"/>
      <c r="GJZ126" s="853"/>
      <c r="GKA126" s="853"/>
      <c r="GKB126" s="964"/>
      <c r="GKC126" s="845"/>
      <c r="GKD126" s="853"/>
      <c r="GKE126" s="853"/>
      <c r="GKF126" s="964"/>
      <c r="GKG126" s="845"/>
      <c r="GKH126" s="853"/>
      <c r="GKI126" s="853"/>
      <c r="GKJ126" s="964"/>
      <c r="GKK126" s="845"/>
      <c r="GKL126" s="853"/>
      <c r="GKM126" s="853"/>
      <c r="GKN126" s="964"/>
      <c r="GKO126" s="845"/>
      <c r="GKP126" s="853"/>
      <c r="GKQ126" s="853"/>
      <c r="GKR126" s="964"/>
      <c r="GKS126" s="845"/>
      <c r="GKT126" s="853"/>
      <c r="GKU126" s="853"/>
      <c r="GKV126" s="964"/>
      <c r="GKW126" s="845"/>
      <c r="GKX126" s="853"/>
      <c r="GKY126" s="853"/>
      <c r="GKZ126" s="964"/>
      <c r="GLA126" s="845"/>
      <c r="GLB126" s="853"/>
      <c r="GLC126" s="853"/>
      <c r="GLD126" s="964"/>
      <c r="GLE126" s="845"/>
      <c r="GLF126" s="853"/>
      <c r="GLG126" s="853"/>
      <c r="GLH126" s="964"/>
      <c r="GLI126" s="845"/>
      <c r="GLJ126" s="853"/>
      <c r="GLK126" s="853"/>
      <c r="GLL126" s="964"/>
      <c r="GLM126" s="845"/>
      <c r="GLN126" s="853"/>
      <c r="GLO126" s="853"/>
      <c r="GLP126" s="964"/>
      <c r="GLQ126" s="845"/>
      <c r="GLR126" s="853"/>
      <c r="GLS126" s="853"/>
      <c r="GLT126" s="964"/>
      <c r="GLU126" s="845"/>
      <c r="GLV126" s="853"/>
      <c r="GLW126" s="853"/>
      <c r="GLX126" s="964"/>
      <c r="GLY126" s="845"/>
      <c r="GLZ126" s="853"/>
      <c r="GMA126" s="853"/>
      <c r="GMB126" s="964"/>
      <c r="GMC126" s="845"/>
      <c r="GMD126" s="853"/>
      <c r="GME126" s="853"/>
      <c r="GMF126" s="964"/>
      <c r="GMG126" s="845"/>
      <c r="GMH126" s="853"/>
      <c r="GMI126" s="853"/>
      <c r="GMJ126" s="964"/>
      <c r="GMK126" s="845"/>
      <c r="GML126" s="853"/>
      <c r="GMM126" s="853"/>
      <c r="GMN126" s="964"/>
      <c r="GMO126" s="845"/>
      <c r="GMP126" s="853"/>
      <c r="GMQ126" s="853"/>
      <c r="GMR126" s="964"/>
      <c r="GMS126" s="845"/>
      <c r="GMT126" s="853"/>
      <c r="GMU126" s="853"/>
      <c r="GMV126" s="964"/>
      <c r="GMW126" s="845"/>
      <c r="GMX126" s="853"/>
      <c r="GMY126" s="853"/>
      <c r="GMZ126" s="964"/>
      <c r="GNA126" s="845"/>
      <c r="GNB126" s="853"/>
      <c r="GNC126" s="853"/>
      <c r="GND126" s="964"/>
      <c r="GNE126" s="845"/>
      <c r="GNF126" s="853"/>
      <c r="GNG126" s="853"/>
      <c r="GNH126" s="964"/>
      <c r="GNI126" s="845"/>
      <c r="GNJ126" s="853"/>
      <c r="GNK126" s="853"/>
      <c r="GNL126" s="964"/>
      <c r="GNM126" s="845"/>
      <c r="GNN126" s="853"/>
      <c r="GNO126" s="853"/>
      <c r="GNP126" s="964"/>
      <c r="GNQ126" s="845"/>
      <c r="GNR126" s="853"/>
      <c r="GNS126" s="853"/>
      <c r="GNT126" s="964"/>
      <c r="GNU126" s="845"/>
      <c r="GNV126" s="853"/>
      <c r="GNW126" s="853"/>
      <c r="GNX126" s="964"/>
      <c r="GNY126" s="845"/>
      <c r="GNZ126" s="853"/>
      <c r="GOA126" s="853"/>
      <c r="GOB126" s="964"/>
      <c r="GOC126" s="845"/>
      <c r="GOD126" s="853"/>
      <c r="GOE126" s="853"/>
      <c r="GOF126" s="964"/>
      <c r="GOG126" s="845"/>
      <c r="GOH126" s="853"/>
      <c r="GOI126" s="853"/>
      <c r="GOJ126" s="964"/>
      <c r="GOK126" s="845"/>
      <c r="GOL126" s="853"/>
      <c r="GOM126" s="853"/>
      <c r="GON126" s="964"/>
      <c r="GOO126" s="845"/>
      <c r="GOP126" s="853"/>
      <c r="GOQ126" s="853"/>
      <c r="GOR126" s="964"/>
      <c r="GOS126" s="845"/>
      <c r="GOT126" s="853"/>
      <c r="GOU126" s="853"/>
      <c r="GOV126" s="964"/>
      <c r="GOW126" s="845"/>
      <c r="GOX126" s="853"/>
      <c r="GOY126" s="853"/>
      <c r="GOZ126" s="964"/>
      <c r="GPA126" s="845"/>
      <c r="GPB126" s="853"/>
      <c r="GPC126" s="853"/>
      <c r="GPD126" s="964"/>
      <c r="GPE126" s="845"/>
      <c r="GPF126" s="853"/>
      <c r="GPG126" s="853"/>
      <c r="GPH126" s="964"/>
      <c r="GPI126" s="845"/>
      <c r="GPJ126" s="853"/>
      <c r="GPK126" s="853"/>
      <c r="GPL126" s="964"/>
      <c r="GPM126" s="845"/>
      <c r="GPN126" s="853"/>
      <c r="GPO126" s="853"/>
      <c r="GPP126" s="964"/>
      <c r="GPQ126" s="845"/>
      <c r="GPR126" s="853"/>
      <c r="GPS126" s="853"/>
      <c r="GPT126" s="964"/>
      <c r="GPU126" s="845"/>
      <c r="GPV126" s="853"/>
      <c r="GPW126" s="853"/>
      <c r="GPX126" s="964"/>
      <c r="GPY126" s="845"/>
      <c r="GPZ126" s="853"/>
      <c r="GQA126" s="853"/>
      <c r="GQB126" s="964"/>
      <c r="GQC126" s="845"/>
      <c r="GQD126" s="853"/>
      <c r="GQE126" s="853"/>
      <c r="GQF126" s="964"/>
      <c r="GQG126" s="845"/>
      <c r="GQH126" s="853"/>
      <c r="GQI126" s="853"/>
      <c r="GQJ126" s="964"/>
      <c r="GQK126" s="845"/>
      <c r="GQL126" s="853"/>
      <c r="GQM126" s="853"/>
      <c r="GQN126" s="964"/>
      <c r="GQO126" s="845"/>
      <c r="GQP126" s="853"/>
      <c r="GQQ126" s="853"/>
      <c r="GQR126" s="964"/>
      <c r="GQS126" s="845"/>
      <c r="GQT126" s="853"/>
      <c r="GQU126" s="853"/>
      <c r="GQV126" s="964"/>
      <c r="GQW126" s="845"/>
      <c r="GQX126" s="853"/>
      <c r="GQY126" s="853"/>
      <c r="GQZ126" s="964"/>
      <c r="GRA126" s="845"/>
      <c r="GRB126" s="853"/>
      <c r="GRC126" s="853"/>
      <c r="GRD126" s="964"/>
      <c r="GRE126" s="845"/>
      <c r="GRF126" s="853"/>
      <c r="GRG126" s="853"/>
      <c r="GRH126" s="964"/>
      <c r="GRI126" s="845"/>
      <c r="GRJ126" s="853"/>
      <c r="GRK126" s="853"/>
      <c r="GRL126" s="964"/>
      <c r="GRM126" s="845"/>
      <c r="GRN126" s="853"/>
      <c r="GRO126" s="853"/>
      <c r="GRP126" s="964"/>
      <c r="GRQ126" s="845"/>
      <c r="GRR126" s="853"/>
      <c r="GRS126" s="853"/>
      <c r="GRT126" s="964"/>
      <c r="GRU126" s="845"/>
      <c r="GRV126" s="853"/>
      <c r="GRW126" s="853"/>
      <c r="GRX126" s="964"/>
      <c r="GRY126" s="845"/>
      <c r="GRZ126" s="853"/>
      <c r="GSA126" s="853"/>
      <c r="GSB126" s="964"/>
      <c r="GSC126" s="845"/>
      <c r="GSD126" s="853"/>
      <c r="GSE126" s="853"/>
      <c r="GSF126" s="964"/>
      <c r="GSG126" s="845"/>
      <c r="GSH126" s="853"/>
      <c r="GSI126" s="853"/>
      <c r="GSJ126" s="964"/>
      <c r="GSK126" s="845"/>
      <c r="GSL126" s="853"/>
      <c r="GSM126" s="853"/>
      <c r="GSN126" s="964"/>
      <c r="GSO126" s="845"/>
      <c r="GSP126" s="853"/>
      <c r="GSQ126" s="853"/>
      <c r="GSR126" s="964"/>
      <c r="GSS126" s="845"/>
      <c r="GST126" s="853"/>
      <c r="GSU126" s="853"/>
      <c r="GSV126" s="964"/>
      <c r="GSW126" s="845"/>
      <c r="GSX126" s="853"/>
      <c r="GSY126" s="853"/>
      <c r="GSZ126" s="964"/>
      <c r="GTA126" s="845"/>
      <c r="GTB126" s="853"/>
      <c r="GTC126" s="853"/>
      <c r="GTD126" s="964"/>
      <c r="GTE126" s="845"/>
      <c r="GTF126" s="853"/>
      <c r="GTG126" s="853"/>
      <c r="GTH126" s="964"/>
      <c r="GTI126" s="845"/>
      <c r="GTJ126" s="853"/>
      <c r="GTK126" s="853"/>
      <c r="GTL126" s="964"/>
      <c r="GTM126" s="845"/>
      <c r="GTN126" s="853"/>
      <c r="GTO126" s="853"/>
      <c r="GTP126" s="964"/>
      <c r="GTQ126" s="845"/>
      <c r="GTR126" s="853"/>
      <c r="GTS126" s="853"/>
      <c r="GTT126" s="964"/>
      <c r="GTU126" s="845"/>
      <c r="GTV126" s="853"/>
      <c r="GTW126" s="853"/>
      <c r="GTX126" s="964"/>
      <c r="GTY126" s="845"/>
      <c r="GTZ126" s="853"/>
      <c r="GUA126" s="853"/>
      <c r="GUB126" s="964"/>
      <c r="GUC126" s="845"/>
      <c r="GUD126" s="853"/>
      <c r="GUE126" s="853"/>
      <c r="GUF126" s="964"/>
      <c r="GUG126" s="845"/>
      <c r="GUH126" s="853"/>
      <c r="GUI126" s="853"/>
      <c r="GUJ126" s="964"/>
      <c r="GUK126" s="845"/>
      <c r="GUL126" s="853"/>
      <c r="GUM126" s="853"/>
      <c r="GUN126" s="964"/>
      <c r="GUO126" s="845"/>
      <c r="GUP126" s="853"/>
      <c r="GUQ126" s="853"/>
      <c r="GUR126" s="964"/>
      <c r="GUS126" s="845"/>
      <c r="GUT126" s="853"/>
      <c r="GUU126" s="853"/>
      <c r="GUV126" s="964"/>
      <c r="GUW126" s="845"/>
      <c r="GUX126" s="853"/>
      <c r="GUY126" s="853"/>
      <c r="GUZ126" s="964"/>
      <c r="GVA126" s="845"/>
      <c r="GVB126" s="853"/>
      <c r="GVC126" s="853"/>
      <c r="GVD126" s="964"/>
      <c r="GVE126" s="845"/>
      <c r="GVF126" s="853"/>
      <c r="GVG126" s="853"/>
      <c r="GVH126" s="964"/>
      <c r="GVI126" s="845"/>
      <c r="GVJ126" s="853"/>
      <c r="GVK126" s="853"/>
      <c r="GVL126" s="964"/>
      <c r="GVM126" s="845"/>
      <c r="GVN126" s="853"/>
      <c r="GVO126" s="853"/>
      <c r="GVP126" s="964"/>
      <c r="GVQ126" s="845"/>
      <c r="GVR126" s="853"/>
      <c r="GVS126" s="853"/>
      <c r="GVT126" s="964"/>
      <c r="GVU126" s="845"/>
      <c r="GVV126" s="853"/>
      <c r="GVW126" s="853"/>
      <c r="GVX126" s="964"/>
      <c r="GVY126" s="845"/>
      <c r="GVZ126" s="853"/>
      <c r="GWA126" s="853"/>
      <c r="GWB126" s="964"/>
      <c r="GWC126" s="845"/>
      <c r="GWD126" s="853"/>
      <c r="GWE126" s="853"/>
      <c r="GWF126" s="964"/>
      <c r="GWG126" s="845"/>
      <c r="GWH126" s="853"/>
      <c r="GWI126" s="853"/>
      <c r="GWJ126" s="964"/>
      <c r="GWK126" s="845"/>
      <c r="GWL126" s="853"/>
      <c r="GWM126" s="853"/>
      <c r="GWN126" s="964"/>
      <c r="GWO126" s="845"/>
      <c r="GWP126" s="853"/>
      <c r="GWQ126" s="853"/>
      <c r="GWR126" s="964"/>
      <c r="GWS126" s="845"/>
      <c r="GWT126" s="853"/>
      <c r="GWU126" s="853"/>
      <c r="GWV126" s="964"/>
      <c r="GWW126" s="845"/>
      <c r="GWX126" s="853"/>
      <c r="GWY126" s="853"/>
      <c r="GWZ126" s="964"/>
      <c r="GXA126" s="845"/>
      <c r="GXB126" s="853"/>
      <c r="GXC126" s="853"/>
      <c r="GXD126" s="964"/>
      <c r="GXE126" s="845"/>
      <c r="GXF126" s="853"/>
      <c r="GXG126" s="853"/>
      <c r="GXH126" s="964"/>
      <c r="GXI126" s="845"/>
      <c r="GXJ126" s="853"/>
      <c r="GXK126" s="853"/>
      <c r="GXL126" s="964"/>
      <c r="GXM126" s="845"/>
      <c r="GXN126" s="853"/>
      <c r="GXO126" s="853"/>
      <c r="GXP126" s="964"/>
      <c r="GXQ126" s="845"/>
      <c r="GXR126" s="853"/>
      <c r="GXS126" s="853"/>
      <c r="GXT126" s="964"/>
      <c r="GXU126" s="845"/>
      <c r="GXV126" s="853"/>
      <c r="GXW126" s="853"/>
      <c r="GXX126" s="964"/>
      <c r="GXY126" s="845"/>
      <c r="GXZ126" s="853"/>
      <c r="GYA126" s="853"/>
      <c r="GYB126" s="964"/>
      <c r="GYC126" s="845"/>
      <c r="GYD126" s="853"/>
      <c r="GYE126" s="853"/>
      <c r="GYF126" s="964"/>
      <c r="GYG126" s="845"/>
      <c r="GYH126" s="853"/>
      <c r="GYI126" s="853"/>
      <c r="GYJ126" s="964"/>
      <c r="GYK126" s="845"/>
      <c r="GYL126" s="853"/>
      <c r="GYM126" s="853"/>
      <c r="GYN126" s="964"/>
      <c r="GYO126" s="845"/>
      <c r="GYP126" s="853"/>
      <c r="GYQ126" s="853"/>
      <c r="GYR126" s="964"/>
      <c r="GYS126" s="845"/>
      <c r="GYT126" s="853"/>
      <c r="GYU126" s="853"/>
      <c r="GYV126" s="964"/>
      <c r="GYW126" s="845"/>
      <c r="GYX126" s="853"/>
      <c r="GYY126" s="853"/>
      <c r="GYZ126" s="964"/>
      <c r="GZA126" s="845"/>
      <c r="GZB126" s="853"/>
      <c r="GZC126" s="853"/>
      <c r="GZD126" s="964"/>
      <c r="GZE126" s="845"/>
      <c r="GZF126" s="853"/>
      <c r="GZG126" s="853"/>
      <c r="GZH126" s="964"/>
      <c r="GZI126" s="845"/>
      <c r="GZJ126" s="853"/>
      <c r="GZK126" s="853"/>
      <c r="GZL126" s="964"/>
      <c r="GZM126" s="845"/>
      <c r="GZN126" s="853"/>
      <c r="GZO126" s="853"/>
      <c r="GZP126" s="964"/>
      <c r="GZQ126" s="845"/>
      <c r="GZR126" s="853"/>
      <c r="GZS126" s="853"/>
      <c r="GZT126" s="964"/>
      <c r="GZU126" s="845"/>
      <c r="GZV126" s="853"/>
      <c r="GZW126" s="853"/>
      <c r="GZX126" s="964"/>
      <c r="GZY126" s="845"/>
      <c r="GZZ126" s="853"/>
      <c r="HAA126" s="853"/>
      <c r="HAB126" s="964"/>
      <c r="HAC126" s="845"/>
      <c r="HAD126" s="853"/>
      <c r="HAE126" s="853"/>
      <c r="HAF126" s="964"/>
      <c r="HAG126" s="845"/>
      <c r="HAH126" s="853"/>
      <c r="HAI126" s="853"/>
      <c r="HAJ126" s="964"/>
      <c r="HAK126" s="845"/>
      <c r="HAL126" s="853"/>
      <c r="HAM126" s="853"/>
      <c r="HAN126" s="964"/>
      <c r="HAO126" s="845"/>
      <c r="HAP126" s="853"/>
      <c r="HAQ126" s="853"/>
      <c r="HAR126" s="964"/>
      <c r="HAS126" s="845"/>
      <c r="HAT126" s="853"/>
      <c r="HAU126" s="853"/>
      <c r="HAV126" s="964"/>
      <c r="HAW126" s="845"/>
      <c r="HAX126" s="853"/>
      <c r="HAY126" s="853"/>
      <c r="HAZ126" s="964"/>
      <c r="HBA126" s="845"/>
      <c r="HBB126" s="853"/>
      <c r="HBC126" s="853"/>
      <c r="HBD126" s="964"/>
      <c r="HBE126" s="845"/>
      <c r="HBF126" s="853"/>
      <c r="HBG126" s="853"/>
      <c r="HBH126" s="964"/>
      <c r="HBI126" s="845"/>
      <c r="HBJ126" s="853"/>
      <c r="HBK126" s="853"/>
      <c r="HBL126" s="964"/>
      <c r="HBM126" s="845"/>
      <c r="HBN126" s="853"/>
      <c r="HBO126" s="853"/>
      <c r="HBP126" s="964"/>
      <c r="HBQ126" s="845"/>
      <c r="HBR126" s="853"/>
      <c r="HBS126" s="853"/>
      <c r="HBT126" s="964"/>
      <c r="HBU126" s="845"/>
      <c r="HBV126" s="853"/>
      <c r="HBW126" s="853"/>
      <c r="HBX126" s="964"/>
      <c r="HBY126" s="845"/>
      <c r="HBZ126" s="853"/>
      <c r="HCA126" s="853"/>
      <c r="HCB126" s="964"/>
      <c r="HCC126" s="845"/>
      <c r="HCD126" s="853"/>
      <c r="HCE126" s="853"/>
      <c r="HCF126" s="964"/>
      <c r="HCG126" s="845"/>
      <c r="HCH126" s="853"/>
      <c r="HCI126" s="853"/>
      <c r="HCJ126" s="964"/>
      <c r="HCK126" s="845"/>
      <c r="HCL126" s="853"/>
      <c r="HCM126" s="853"/>
      <c r="HCN126" s="964"/>
      <c r="HCO126" s="845"/>
      <c r="HCP126" s="853"/>
      <c r="HCQ126" s="853"/>
      <c r="HCR126" s="964"/>
      <c r="HCS126" s="845"/>
      <c r="HCT126" s="853"/>
      <c r="HCU126" s="853"/>
      <c r="HCV126" s="964"/>
      <c r="HCW126" s="845"/>
      <c r="HCX126" s="853"/>
      <c r="HCY126" s="853"/>
      <c r="HCZ126" s="964"/>
      <c r="HDA126" s="845"/>
      <c r="HDB126" s="853"/>
      <c r="HDC126" s="853"/>
      <c r="HDD126" s="964"/>
      <c r="HDE126" s="845"/>
      <c r="HDF126" s="853"/>
      <c r="HDG126" s="853"/>
      <c r="HDH126" s="964"/>
      <c r="HDI126" s="845"/>
      <c r="HDJ126" s="853"/>
      <c r="HDK126" s="853"/>
      <c r="HDL126" s="964"/>
      <c r="HDM126" s="845"/>
      <c r="HDN126" s="853"/>
      <c r="HDO126" s="853"/>
      <c r="HDP126" s="964"/>
      <c r="HDQ126" s="845"/>
      <c r="HDR126" s="853"/>
      <c r="HDS126" s="853"/>
      <c r="HDT126" s="964"/>
      <c r="HDU126" s="845"/>
      <c r="HDV126" s="853"/>
      <c r="HDW126" s="853"/>
      <c r="HDX126" s="964"/>
      <c r="HDY126" s="845"/>
      <c r="HDZ126" s="853"/>
      <c r="HEA126" s="853"/>
      <c r="HEB126" s="964"/>
      <c r="HEC126" s="845"/>
      <c r="HED126" s="853"/>
      <c r="HEE126" s="853"/>
      <c r="HEF126" s="964"/>
      <c r="HEG126" s="845"/>
      <c r="HEH126" s="853"/>
      <c r="HEI126" s="853"/>
      <c r="HEJ126" s="964"/>
      <c r="HEK126" s="845"/>
      <c r="HEL126" s="853"/>
      <c r="HEM126" s="853"/>
      <c r="HEN126" s="964"/>
      <c r="HEO126" s="845"/>
      <c r="HEP126" s="853"/>
      <c r="HEQ126" s="853"/>
      <c r="HER126" s="964"/>
      <c r="HES126" s="845"/>
      <c r="HET126" s="853"/>
      <c r="HEU126" s="853"/>
      <c r="HEV126" s="964"/>
      <c r="HEW126" s="845"/>
      <c r="HEX126" s="853"/>
      <c r="HEY126" s="853"/>
      <c r="HEZ126" s="964"/>
      <c r="HFA126" s="845"/>
      <c r="HFB126" s="853"/>
      <c r="HFC126" s="853"/>
      <c r="HFD126" s="964"/>
      <c r="HFE126" s="845"/>
      <c r="HFF126" s="853"/>
      <c r="HFG126" s="853"/>
      <c r="HFH126" s="964"/>
      <c r="HFI126" s="845"/>
      <c r="HFJ126" s="853"/>
      <c r="HFK126" s="853"/>
      <c r="HFL126" s="964"/>
      <c r="HFM126" s="845"/>
      <c r="HFN126" s="853"/>
      <c r="HFO126" s="853"/>
      <c r="HFP126" s="964"/>
      <c r="HFQ126" s="845"/>
      <c r="HFR126" s="853"/>
      <c r="HFS126" s="853"/>
      <c r="HFT126" s="964"/>
      <c r="HFU126" s="845"/>
      <c r="HFV126" s="853"/>
      <c r="HFW126" s="853"/>
      <c r="HFX126" s="964"/>
      <c r="HFY126" s="845"/>
      <c r="HFZ126" s="853"/>
      <c r="HGA126" s="853"/>
      <c r="HGB126" s="964"/>
      <c r="HGC126" s="845"/>
      <c r="HGD126" s="853"/>
      <c r="HGE126" s="853"/>
      <c r="HGF126" s="964"/>
      <c r="HGG126" s="845"/>
      <c r="HGH126" s="853"/>
      <c r="HGI126" s="853"/>
      <c r="HGJ126" s="964"/>
      <c r="HGK126" s="845"/>
      <c r="HGL126" s="853"/>
      <c r="HGM126" s="853"/>
      <c r="HGN126" s="964"/>
      <c r="HGO126" s="845"/>
      <c r="HGP126" s="853"/>
      <c r="HGQ126" s="853"/>
      <c r="HGR126" s="964"/>
      <c r="HGS126" s="845"/>
      <c r="HGT126" s="853"/>
      <c r="HGU126" s="853"/>
      <c r="HGV126" s="964"/>
      <c r="HGW126" s="845"/>
      <c r="HGX126" s="853"/>
      <c r="HGY126" s="853"/>
      <c r="HGZ126" s="964"/>
      <c r="HHA126" s="845"/>
      <c r="HHB126" s="853"/>
      <c r="HHC126" s="853"/>
      <c r="HHD126" s="964"/>
      <c r="HHE126" s="845"/>
      <c r="HHF126" s="853"/>
      <c r="HHG126" s="853"/>
      <c r="HHH126" s="964"/>
      <c r="HHI126" s="845"/>
      <c r="HHJ126" s="853"/>
      <c r="HHK126" s="853"/>
      <c r="HHL126" s="964"/>
      <c r="HHM126" s="845"/>
      <c r="HHN126" s="853"/>
      <c r="HHO126" s="853"/>
      <c r="HHP126" s="964"/>
      <c r="HHQ126" s="845"/>
      <c r="HHR126" s="853"/>
      <c r="HHS126" s="853"/>
      <c r="HHT126" s="964"/>
      <c r="HHU126" s="845"/>
      <c r="HHV126" s="853"/>
      <c r="HHW126" s="853"/>
      <c r="HHX126" s="964"/>
      <c r="HHY126" s="845"/>
      <c r="HHZ126" s="853"/>
      <c r="HIA126" s="853"/>
      <c r="HIB126" s="964"/>
      <c r="HIC126" s="845"/>
      <c r="HID126" s="853"/>
      <c r="HIE126" s="853"/>
      <c r="HIF126" s="964"/>
      <c r="HIG126" s="845"/>
      <c r="HIH126" s="853"/>
      <c r="HII126" s="853"/>
      <c r="HIJ126" s="964"/>
      <c r="HIK126" s="845"/>
      <c r="HIL126" s="853"/>
      <c r="HIM126" s="853"/>
      <c r="HIN126" s="964"/>
      <c r="HIO126" s="845"/>
      <c r="HIP126" s="853"/>
      <c r="HIQ126" s="853"/>
      <c r="HIR126" s="964"/>
      <c r="HIS126" s="845"/>
      <c r="HIT126" s="853"/>
      <c r="HIU126" s="853"/>
      <c r="HIV126" s="964"/>
      <c r="HIW126" s="845"/>
      <c r="HIX126" s="853"/>
      <c r="HIY126" s="853"/>
      <c r="HIZ126" s="964"/>
      <c r="HJA126" s="845"/>
      <c r="HJB126" s="853"/>
      <c r="HJC126" s="853"/>
      <c r="HJD126" s="964"/>
      <c r="HJE126" s="845"/>
      <c r="HJF126" s="853"/>
      <c r="HJG126" s="853"/>
      <c r="HJH126" s="964"/>
      <c r="HJI126" s="845"/>
      <c r="HJJ126" s="853"/>
      <c r="HJK126" s="853"/>
      <c r="HJL126" s="964"/>
      <c r="HJM126" s="845"/>
      <c r="HJN126" s="853"/>
      <c r="HJO126" s="853"/>
      <c r="HJP126" s="964"/>
      <c r="HJQ126" s="845"/>
      <c r="HJR126" s="853"/>
      <c r="HJS126" s="853"/>
      <c r="HJT126" s="964"/>
      <c r="HJU126" s="845"/>
      <c r="HJV126" s="853"/>
      <c r="HJW126" s="853"/>
      <c r="HJX126" s="964"/>
      <c r="HJY126" s="845"/>
      <c r="HJZ126" s="853"/>
      <c r="HKA126" s="853"/>
      <c r="HKB126" s="964"/>
      <c r="HKC126" s="845"/>
      <c r="HKD126" s="853"/>
      <c r="HKE126" s="853"/>
      <c r="HKF126" s="964"/>
      <c r="HKG126" s="845"/>
      <c r="HKH126" s="853"/>
      <c r="HKI126" s="853"/>
      <c r="HKJ126" s="964"/>
      <c r="HKK126" s="845"/>
      <c r="HKL126" s="853"/>
      <c r="HKM126" s="853"/>
      <c r="HKN126" s="964"/>
      <c r="HKO126" s="845"/>
      <c r="HKP126" s="853"/>
      <c r="HKQ126" s="853"/>
      <c r="HKR126" s="964"/>
      <c r="HKS126" s="845"/>
      <c r="HKT126" s="853"/>
      <c r="HKU126" s="853"/>
      <c r="HKV126" s="964"/>
      <c r="HKW126" s="845"/>
      <c r="HKX126" s="853"/>
      <c r="HKY126" s="853"/>
      <c r="HKZ126" s="964"/>
      <c r="HLA126" s="845"/>
      <c r="HLB126" s="853"/>
      <c r="HLC126" s="853"/>
      <c r="HLD126" s="964"/>
      <c r="HLE126" s="845"/>
      <c r="HLF126" s="853"/>
      <c r="HLG126" s="853"/>
      <c r="HLH126" s="964"/>
      <c r="HLI126" s="845"/>
      <c r="HLJ126" s="853"/>
      <c r="HLK126" s="853"/>
      <c r="HLL126" s="964"/>
      <c r="HLM126" s="845"/>
      <c r="HLN126" s="853"/>
      <c r="HLO126" s="853"/>
      <c r="HLP126" s="964"/>
      <c r="HLQ126" s="845"/>
      <c r="HLR126" s="853"/>
      <c r="HLS126" s="853"/>
      <c r="HLT126" s="964"/>
      <c r="HLU126" s="845"/>
      <c r="HLV126" s="853"/>
      <c r="HLW126" s="853"/>
      <c r="HLX126" s="964"/>
      <c r="HLY126" s="845"/>
      <c r="HLZ126" s="853"/>
      <c r="HMA126" s="853"/>
      <c r="HMB126" s="964"/>
      <c r="HMC126" s="845"/>
      <c r="HMD126" s="853"/>
      <c r="HME126" s="853"/>
      <c r="HMF126" s="964"/>
      <c r="HMG126" s="845"/>
      <c r="HMH126" s="853"/>
      <c r="HMI126" s="853"/>
      <c r="HMJ126" s="964"/>
      <c r="HMK126" s="845"/>
      <c r="HML126" s="853"/>
      <c r="HMM126" s="853"/>
      <c r="HMN126" s="964"/>
      <c r="HMO126" s="845"/>
      <c r="HMP126" s="853"/>
      <c r="HMQ126" s="853"/>
      <c r="HMR126" s="964"/>
      <c r="HMS126" s="845"/>
      <c r="HMT126" s="853"/>
      <c r="HMU126" s="853"/>
      <c r="HMV126" s="964"/>
      <c r="HMW126" s="845"/>
      <c r="HMX126" s="853"/>
      <c r="HMY126" s="853"/>
      <c r="HMZ126" s="964"/>
      <c r="HNA126" s="845"/>
      <c r="HNB126" s="853"/>
      <c r="HNC126" s="853"/>
      <c r="HND126" s="964"/>
      <c r="HNE126" s="845"/>
      <c r="HNF126" s="853"/>
      <c r="HNG126" s="853"/>
      <c r="HNH126" s="964"/>
      <c r="HNI126" s="845"/>
      <c r="HNJ126" s="853"/>
      <c r="HNK126" s="853"/>
      <c r="HNL126" s="964"/>
      <c r="HNM126" s="845"/>
      <c r="HNN126" s="853"/>
      <c r="HNO126" s="853"/>
      <c r="HNP126" s="964"/>
      <c r="HNQ126" s="845"/>
      <c r="HNR126" s="853"/>
      <c r="HNS126" s="853"/>
      <c r="HNT126" s="964"/>
      <c r="HNU126" s="845"/>
      <c r="HNV126" s="853"/>
      <c r="HNW126" s="853"/>
      <c r="HNX126" s="964"/>
      <c r="HNY126" s="845"/>
      <c r="HNZ126" s="853"/>
      <c r="HOA126" s="853"/>
      <c r="HOB126" s="964"/>
      <c r="HOC126" s="845"/>
      <c r="HOD126" s="853"/>
      <c r="HOE126" s="853"/>
      <c r="HOF126" s="964"/>
      <c r="HOG126" s="845"/>
      <c r="HOH126" s="853"/>
      <c r="HOI126" s="853"/>
      <c r="HOJ126" s="964"/>
      <c r="HOK126" s="845"/>
      <c r="HOL126" s="853"/>
      <c r="HOM126" s="853"/>
      <c r="HON126" s="964"/>
      <c r="HOO126" s="845"/>
      <c r="HOP126" s="853"/>
      <c r="HOQ126" s="853"/>
      <c r="HOR126" s="964"/>
      <c r="HOS126" s="845"/>
      <c r="HOT126" s="853"/>
      <c r="HOU126" s="853"/>
      <c r="HOV126" s="964"/>
      <c r="HOW126" s="845"/>
      <c r="HOX126" s="853"/>
      <c r="HOY126" s="853"/>
      <c r="HOZ126" s="964"/>
      <c r="HPA126" s="845"/>
      <c r="HPB126" s="853"/>
      <c r="HPC126" s="853"/>
      <c r="HPD126" s="964"/>
      <c r="HPE126" s="845"/>
      <c r="HPF126" s="853"/>
      <c r="HPG126" s="853"/>
      <c r="HPH126" s="964"/>
      <c r="HPI126" s="845"/>
      <c r="HPJ126" s="853"/>
      <c r="HPK126" s="853"/>
      <c r="HPL126" s="964"/>
      <c r="HPM126" s="845"/>
      <c r="HPN126" s="853"/>
      <c r="HPO126" s="853"/>
      <c r="HPP126" s="964"/>
      <c r="HPQ126" s="845"/>
      <c r="HPR126" s="853"/>
      <c r="HPS126" s="853"/>
      <c r="HPT126" s="964"/>
      <c r="HPU126" s="845"/>
      <c r="HPV126" s="853"/>
      <c r="HPW126" s="853"/>
      <c r="HPX126" s="964"/>
      <c r="HPY126" s="845"/>
      <c r="HPZ126" s="853"/>
      <c r="HQA126" s="853"/>
      <c r="HQB126" s="964"/>
      <c r="HQC126" s="845"/>
      <c r="HQD126" s="853"/>
      <c r="HQE126" s="853"/>
      <c r="HQF126" s="964"/>
      <c r="HQG126" s="845"/>
      <c r="HQH126" s="853"/>
      <c r="HQI126" s="853"/>
      <c r="HQJ126" s="964"/>
      <c r="HQK126" s="845"/>
      <c r="HQL126" s="853"/>
      <c r="HQM126" s="853"/>
      <c r="HQN126" s="964"/>
      <c r="HQO126" s="845"/>
      <c r="HQP126" s="853"/>
      <c r="HQQ126" s="853"/>
      <c r="HQR126" s="964"/>
      <c r="HQS126" s="845"/>
      <c r="HQT126" s="853"/>
      <c r="HQU126" s="853"/>
      <c r="HQV126" s="964"/>
      <c r="HQW126" s="845"/>
      <c r="HQX126" s="853"/>
      <c r="HQY126" s="853"/>
      <c r="HQZ126" s="964"/>
      <c r="HRA126" s="845"/>
      <c r="HRB126" s="853"/>
      <c r="HRC126" s="853"/>
      <c r="HRD126" s="964"/>
      <c r="HRE126" s="845"/>
      <c r="HRF126" s="853"/>
      <c r="HRG126" s="853"/>
      <c r="HRH126" s="964"/>
      <c r="HRI126" s="845"/>
      <c r="HRJ126" s="853"/>
      <c r="HRK126" s="853"/>
      <c r="HRL126" s="964"/>
      <c r="HRM126" s="845"/>
      <c r="HRN126" s="853"/>
      <c r="HRO126" s="853"/>
      <c r="HRP126" s="964"/>
      <c r="HRQ126" s="845"/>
      <c r="HRR126" s="853"/>
      <c r="HRS126" s="853"/>
      <c r="HRT126" s="964"/>
      <c r="HRU126" s="845"/>
      <c r="HRV126" s="853"/>
      <c r="HRW126" s="853"/>
      <c r="HRX126" s="964"/>
      <c r="HRY126" s="845"/>
      <c r="HRZ126" s="853"/>
      <c r="HSA126" s="853"/>
      <c r="HSB126" s="964"/>
      <c r="HSC126" s="845"/>
      <c r="HSD126" s="853"/>
      <c r="HSE126" s="853"/>
      <c r="HSF126" s="964"/>
      <c r="HSG126" s="845"/>
      <c r="HSH126" s="853"/>
      <c r="HSI126" s="853"/>
      <c r="HSJ126" s="964"/>
      <c r="HSK126" s="845"/>
      <c r="HSL126" s="853"/>
      <c r="HSM126" s="853"/>
      <c r="HSN126" s="964"/>
      <c r="HSO126" s="845"/>
      <c r="HSP126" s="853"/>
      <c r="HSQ126" s="853"/>
      <c r="HSR126" s="964"/>
      <c r="HSS126" s="845"/>
      <c r="HST126" s="853"/>
      <c r="HSU126" s="853"/>
      <c r="HSV126" s="964"/>
      <c r="HSW126" s="845"/>
      <c r="HSX126" s="853"/>
      <c r="HSY126" s="853"/>
      <c r="HSZ126" s="964"/>
      <c r="HTA126" s="845"/>
      <c r="HTB126" s="853"/>
      <c r="HTC126" s="853"/>
      <c r="HTD126" s="964"/>
      <c r="HTE126" s="845"/>
      <c r="HTF126" s="853"/>
      <c r="HTG126" s="853"/>
      <c r="HTH126" s="964"/>
      <c r="HTI126" s="845"/>
      <c r="HTJ126" s="853"/>
      <c r="HTK126" s="853"/>
      <c r="HTL126" s="964"/>
      <c r="HTM126" s="845"/>
      <c r="HTN126" s="853"/>
      <c r="HTO126" s="853"/>
      <c r="HTP126" s="964"/>
      <c r="HTQ126" s="845"/>
      <c r="HTR126" s="853"/>
      <c r="HTS126" s="853"/>
      <c r="HTT126" s="964"/>
      <c r="HTU126" s="845"/>
      <c r="HTV126" s="853"/>
      <c r="HTW126" s="853"/>
      <c r="HTX126" s="964"/>
      <c r="HTY126" s="845"/>
      <c r="HTZ126" s="853"/>
      <c r="HUA126" s="853"/>
      <c r="HUB126" s="964"/>
      <c r="HUC126" s="845"/>
      <c r="HUD126" s="853"/>
      <c r="HUE126" s="853"/>
      <c r="HUF126" s="964"/>
      <c r="HUG126" s="845"/>
      <c r="HUH126" s="853"/>
      <c r="HUI126" s="853"/>
      <c r="HUJ126" s="964"/>
      <c r="HUK126" s="845"/>
      <c r="HUL126" s="853"/>
      <c r="HUM126" s="853"/>
      <c r="HUN126" s="964"/>
      <c r="HUO126" s="845"/>
      <c r="HUP126" s="853"/>
      <c r="HUQ126" s="853"/>
      <c r="HUR126" s="964"/>
      <c r="HUS126" s="845"/>
      <c r="HUT126" s="853"/>
      <c r="HUU126" s="853"/>
      <c r="HUV126" s="964"/>
      <c r="HUW126" s="845"/>
      <c r="HUX126" s="853"/>
      <c r="HUY126" s="853"/>
      <c r="HUZ126" s="964"/>
      <c r="HVA126" s="845"/>
      <c r="HVB126" s="853"/>
      <c r="HVC126" s="853"/>
      <c r="HVD126" s="964"/>
      <c r="HVE126" s="845"/>
      <c r="HVF126" s="853"/>
      <c r="HVG126" s="853"/>
      <c r="HVH126" s="964"/>
      <c r="HVI126" s="845"/>
      <c r="HVJ126" s="853"/>
      <c r="HVK126" s="853"/>
      <c r="HVL126" s="964"/>
      <c r="HVM126" s="845"/>
      <c r="HVN126" s="853"/>
      <c r="HVO126" s="853"/>
      <c r="HVP126" s="964"/>
      <c r="HVQ126" s="845"/>
      <c r="HVR126" s="853"/>
      <c r="HVS126" s="853"/>
      <c r="HVT126" s="964"/>
      <c r="HVU126" s="845"/>
      <c r="HVV126" s="853"/>
      <c r="HVW126" s="853"/>
      <c r="HVX126" s="964"/>
      <c r="HVY126" s="845"/>
      <c r="HVZ126" s="853"/>
      <c r="HWA126" s="853"/>
      <c r="HWB126" s="964"/>
      <c r="HWC126" s="845"/>
      <c r="HWD126" s="853"/>
      <c r="HWE126" s="853"/>
      <c r="HWF126" s="964"/>
      <c r="HWG126" s="845"/>
      <c r="HWH126" s="853"/>
      <c r="HWI126" s="853"/>
      <c r="HWJ126" s="964"/>
      <c r="HWK126" s="845"/>
      <c r="HWL126" s="853"/>
      <c r="HWM126" s="853"/>
      <c r="HWN126" s="964"/>
      <c r="HWO126" s="845"/>
      <c r="HWP126" s="853"/>
      <c r="HWQ126" s="853"/>
      <c r="HWR126" s="964"/>
      <c r="HWS126" s="845"/>
      <c r="HWT126" s="853"/>
      <c r="HWU126" s="853"/>
      <c r="HWV126" s="964"/>
      <c r="HWW126" s="845"/>
      <c r="HWX126" s="853"/>
      <c r="HWY126" s="853"/>
      <c r="HWZ126" s="964"/>
      <c r="HXA126" s="845"/>
      <c r="HXB126" s="853"/>
      <c r="HXC126" s="853"/>
      <c r="HXD126" s="964"/>
      <c r="HXE126" s="845"/>
      <c r="HXF126" s="853"/>
      <c r="HXG126" s="853"/>
      <c r="HXH126" s="964"/>
      <c r="HXI126" s="845"/>
      <c r="HXJ126" s="853"/>
      <c r="HXK126" s="853"/>
      <c r="HXL126" s="964"/>
      <c r="HXM126" s="845"/>
      <c r="HXN126" s="853"/>
      <c r="HXO126" s="853"/>
      <c r="HXP126" s="964"/>
      <c r="HXQ126" s="845"/>
      <c r="HXR126" s="853"/>
      <c r="HXS126" s="853"/>
      <c r="HXT126" s="964"/>
      <c r="HXU126" s="845"/>
      <c r="HXV126" s="853"/>
      <c r="HXW126" s="853"/>
      <c r="HXX126" s="964"/>
      <c r="HXY126" s="845"/>
      <c r="HXZ126" s="853"/>
      <c r="HYA126" s="853"/>
      <c r="HYB126" s="964"/>
      <c r="HYC126" s="845"/>
      <c r="HYD126" s="853"/>
      <c r="HYE126" s="853"/>
      <c r="HYF126" s="964"/>
      <c r="HYG126" s="845"/>
      <c r="HYH126" s="853"/>
      <c r="HYI126" s="853"/>
      <c r="HYJ126" s="964"/>
      <c r="HYK126" s="845"/>
      <c r="HYL126" s="853"/>
      <c r="HYM126" s="853"/>
      <c r="HYN126" s="964"/>
      <c r="HYO126" s="845"/>
      <c r="HYP126" s="853"/>
      <c r="HYQ126" s="853"/>
      <c r="HYR126" s="964"/>
      <c r="HYS126" s="845"/>
      <c r="HYT126" s="853"/>
      <c r="HYU126" s="853"/>
      <c r="HYV126" s="964"/>
      <c r="HYW126" s="845"/>
      <c r="HYX126" s="853"/>
      <c r="HYY126" s="853"/>
      <c r="HYZ126" s="964"/>
      <c r="HZA126" s="845"/>
      <c r="HZB126" s="853"/>
      <c r="HZC126" s="853"/>
      <c r="HZD126" s="964"/>
      <c r="HZE126" s="845"/>
      <c r="HZF126" s="853"/>
      <c r="HZG126" s="853"/>
      <c r="HZH126" s="964"/>
      <c r="HZI126" s="845"/>
      <c r="HZJ126" s="853"/>
      <c r="HZK126" s="853"/>
      <c r="HZL126" s="964"/>
      <c r="HZM126" s="845"/>
      <c r="HZN126" s="853"/>
      <c r="HZO126" s="853"/>
      <c r="HZP126" s="964"/>
      <c r="HZQ126" s="845"/>
      <c r="HZR126" s="853"/>
      <c r="HZS126" s="853"/>
      <c r="HZT126" s="964"/>
      <c r="HZU126" s="845"/>
      <c r="HZV126" s="853"/>
      <c r="HZW126" s="853"/>
      <c r="HZX126" s="964"/>
      <c r="HZY126" s="845"/>
      <c r="HZZ126" s="853"/>
      <c r="IAA126" s="853"/>
      <c r="IAB126" s="964"/>
      <c r="IAC126" s="845"/>
      <c r="IAD126" s="853"/>
      <c r="IAE126" s="853"/>
      <c r="IAF126" s="964"/>
      <c r="IAG126" s="845"/>
      <c r="IAH126" s="853"/>
      <c r="IAI126" s="853"/>
      <c r="IAJ126" s="964"/>
      <c r="IAK126" s="845"/>
      <c r="IAL126" s="853"/>
      <c r="IAM126" s="853"/>
      <c r="IAN126" s="964"/>
      <c r="IAO126" s="845"/>
      <c r="IAP126" s="853"/>
      <c r="IAQ126" s="853"/>
      <c r="IAR126" s="964"/>
      <c r="IAS126" s="845"/>
      <c r="IAT126" s="853"/>
      <c r="IAU126" s="853"/>
      <c r="IAV126" s="964"/>
      <c r="IAW126" s="845"/>
      <c r="IAX126" s="853"/>
      <c r="IAY126" s="853"/>
      <c r="IAZ126" s="964"/>
      <c r="IBA126" s="845"/>
      <c r="IBB126" s="853"/>
      <c r="IBC126" s="853"/>
      <c r="IBD126" s="964"/>
      <c r="IBE126" s="845"/>
      <c r="IBF126" s="853"/>
      <c r="IBG126" s="853"/>
      <c r="IBH126" s="964"/>
      <c r="IBI126" s="845"/>
      <c r="IBJ126" s="853"/>
      <c r="IBK126" s="853"/>
      <c r="IBL126" s="964"/>
      <c r="IBM126" s="845"/>
      <c r="IBN126" s="853"/>
      <c r="IBO126" s="853"/>
      <c r="IBP126" s="964"/>
      <c r="IBQ126" s="845"/>
      <c r="IBR126" s="853"/>
      <c r="IBS126" s="853"/>
      <c r="IBT126" s="964"/>
      <c r="IBU126" s="845"/>
      <c r="IBV126" s="853"/>
      <c r="IBW126" s="853"/>
      <c r="IBX126" s="964"/>
      <c r="IBY126" s="845"/>
      <c r="IBZ126" s="853"/>
      <c r="ICA126" s="853"/>
      <c r="ICB126" s="964"/>
      <c r="ICC126" s="845"/>
      <c r="ICD126" s="853"/>
      <c r="ICE126" s="853"/>
      <c r="ICF126" s="964"/>
      <c r="ICG126" s="845"/>
      <c r="ICH126" s="853"/>
      <c r="ICI126" s="853"/>
      <c r="ICJ126" s="964"/>
      <c r="ICK126" s="845"/>
      <c r="ICL126" s="853"/>
      <c r="ICM126" s="853"/>
      <c r="ICN126" s="964"/>
      <c r="ICO126" s="845"/>
      <c r="ICP126" s="853"/>
      <c r="ICQ126" s="853"/>
      <c r="ICR126" s="964"/>
      <c r="ICS126" s="845"/>
      <c r="ICT126" s="853"/>
      <c r="ICU126" s="853"/>
      <c r="ICV126" s="964"/>
      <c r="ICW126" s="845"/>
      <c r="ICX126" s="853"/>
      <c r="ICY126" s="853"/>
      <c r="ICZ126" s="964"/>
      <c r="IDA126" s="845"/>
      <c r="IDB126" s="853"/>
      <c r="IDC126" s="853"/>
      <c r="IDD126" s="964"/>
      <c r="IDE126" s="845"/>
      <c r="IDF126" s="853"/>
      <c r="IDG126" s="853"/>
      <c r="IDH126" s="964"/>
      <c r="IDI126" s="845"/>
      <c r="IDJ126" s="853"/>
      <c r="IDK126" s="853"/>
      <c r="IDL126" s="964"/>
      <c r="IDM126" s="845"/>
      <c r="IDN126" s="853"/>
      <c r="IDO126" s="853"/>
      <c r="IDP126" s="964"/>
      <c r="IDQ126" s="845"/>
      <c r="IDR126" s="853"/>
      <c r="IDS126" s="853"/>
      <c r="IDT126" s="964"/>
      <c r="IDU126" s="845"/>
      <c r="IDV126" s="853"/>
      <c r="IDW126" s="853"/>
      <c r="IDX126" s="964"/>
      <c r="IDY126" s="845"/>
      <c r="IDZ126" s="853"/>
      <c r="IEA126" s="853"/>
      <c r="IEB126" s="964"/>
      <c r="IEC126" s="845"/>
      <c r="IED126" s="853"/>
      <c r="IEE126" s="853"/>
      <c r="IEF126" s="964"/>
      <c r="IEG126" s="845"/>
      <c r="IEH126" s="853"/>
      <c r="IEI126" s="853"/>
      <c r="IEJ126" s="964"/>
      <c r="IEK126" s="845"/>
      <c r="IEL126" s="853"/>
      <c r="IEM126" s="853"/>
      <c r="IEN126" s="964"/>
      <c r="IEO126" s="845"/>
      <c r="IEP126" s="853"/>
      <c r="IEQ126" s="853"/>
      <c r="IER126" s="964"/>
      <c r="IES126" s="845"/>
      <c r="IET126" s="853"/>
      <c r="IEU126" s="853"/>
      <c r="IEV126" s="964"/>
      <c r="IEW126" s="845"/>
      <c r="IEX126" s="853"/>
      <c r="IEY126" s="853"/>
      <c r="IEZ126" s="964"/>
      <c r="IFA126" s="845"/>
      <c r="IFB126" s="853"/>
      <c r="IFC126" s="853"/>
      <c r="IFD126" s="964"/>
      <c r="IFE126" s="845"/>
      <c r="IFF126" s="853"/>
      <c r="IFG126" s="853"/>
      <c r="IFH126" s="964"/>
      <c r="IFI126" s="845"/>
      <c r="IFJ126" s="853"/>
      <c r="IFK126" s="853"/>
      <c r="IFL126" s="964"/>
      <c r="IFM126" s="845"/>
      <c r="IFN126" s="853"/>
      <c r="IFO126" s="853"/>
      <c r="IFP126" s="964"/>
      <c r="IFQ126" s="845"/>
      <c r="IFR126" s="853"/>
      <c r="IFS126" s="853"/>
      <c r="IFT126" s="964"/>
      <c r="IFU126" s="845"/>
      <c r="IFV126" s="853"/>
      <c r="IFW126" s="853"/>
      <c r="IFX126" s="964"/>
      <c r="IFY126" s="845"/>
      <c r="IFZ126" s="853"/>
      <c r="IGA126" s="853"/>
      <c r="IGB126" s="964"/>
      <c r="IGC126" s="845"/>
      <c r="IGD126" s="853"/>
      <c r="IGE126" s="853"/>
      <c r="IGF126" s="964"/>
      <c r="IGG126" s="845"/>
      <c r="IGH126" s="853"/>
      <c r="IGI126" s="853"/>
      <c r="IGJ126" s="964"/>
      <c r="IGK126" s="845"/>
      <c r="IGL126" s="853"/>
      <c r="IGM126" s="853"/>
      <c r="IGN126" s="964"/>
      <c r="IGO126" s="845"/>
      <c r="IGP126" s="853"/>
      <c r="IGQ126" s="853"/>
      <c r="IGR126" s="964"/>
      <c r="IGS126" s="845"/>
      <c r="IGT126" s="853"/>
      <c r="IGU126" s="853"/>
      <c r="IGV126" s="964"/>
      <c r="IGW126" s="845"/>
      <c r="IGX126" s="853"/>
      <c r="IGY126" s="853"/>
      <c r="IGZ126" s="964"/>
      <c r="IHA126" s="845"/>
      <c r="IHB126" s="853"/>
      <c r="IHC126" s="853"/>
      <c r="IHD126" s="964"/>
      <c r="IHE126" s="845"/>
      <c r="IHF126" s="853"/>
      <c r="IHG126" s="853"/>
      <c r="IHH126" s="964"/>
      <c r="IHI126" s="845"/>
      <c r="IHJ126" s="853"/>
      <c r="IHK126" s="853"/>
      <c r="IHL126" s="964"/>
      <c r="IHM126" s="845"/>
      <c r="IHN126" s="853"/>
      <c r="IHO126" s="853"/>
      <c r="IHP126" s="964"/>
      <c r="IHQ126" s="845"/>
      <c r="IHR126" s="853"/>
      <c r="IHS126" s="853"/>
      <c r="IHT126" s="964"/>
      <c r="IHU126" s="845"/>
      <c r="IHV126" s="853"/>
      <c r="IHW126" s="853"/>
      <c r="IHX126" s="964"/>
      <c r="IHY126" s="845"/>
      <c r="IHZ126" s="853"/>
      <c r="IIA126" s="853"/>
      <c r="IIB126" s="964"/>
      <c r="IIC126" s="845"/>
      <c r="IID126" s="853"/>
      <c r="IIE126" s="853"/>
      <c r="IIF126" s="964"/>
      <c r="IIG126" s="845"/>
      <c r="IIH126" s="853"/>
      <c r="III126" s="853"/>
      <c r="IIJ126" s="964"/>
      <c r="IIK126" s="845"/>
      <c r="IIL126" s="853"/>
      <c r="IIM126" s="853"/>
      <c r="IIN126" s="964"/>
      <c r="IIO126" s="845"/>
      <c r="IIP126" s="853"/>
      <c r="IIQ126" s="853"/>
      <c r="IIR126" s="964"/>
      <c r="IIS126" s="845"/>
      <c r="IIT126" s="853"/>
      <c r="IIU126" s="853"/>
      <c r="IIV126" s="964"/>
      <c r="IIW126" s="845"/>
      <c r="IIX126" s="853"/>
      <c r="IIY126" s="853"/>
      <c r="IIZ126" s="964"/>
      <c r="IJA126" s="845"/>
      <c r="IJB126" s="853"/>
      <c r="IJC126" s="853"/>
      <c r="IJD126" s="964"/>
      <c r="IJE126" s="845"/>
      <c r="IJF126" s="853"/>
      <c r="IJG126" s="853"/>
      <c r="IJH126" s="964"/>
      <c r="IJI126" s="845"/>
      <c r="IJJ126" s="853"/>
      <c r="IJK126" s="853"/>
      <c r="IJL126" s="964"/>
      <c r="IJM126" s="845"/>
      <c r="IJN126" s="853"/>
      <c r="IJO126" s="853"/>
      <c r="IJP126" s="964"/>
      <c r="IJQ126" s="845"/>
      <c r="IJR126" s="853"/>
      <c r="IJS126" s="853"/>
      <c r="IJT126" s="964"/>
      <c r="IJU126" s="845"/>
      <c r="IJV126" s="853"/>
      <c r="IJW126" s="853"/>
      <c r="IJX126" s="964"/>
      <c r="IJY126" s="845"/>
      <c r="IJZ126" s="853"/>
      <c r="IKA126" s="853"/>
      <c r="IKB126" s="964"/>
      <c r="IKC126" s="845"/>
      <c r="IKD126" s="853"/>
      <c r="IKE126" s="853"/>
      <c r="IKF126" s="964"/>
      <c r="IKG126" s="845"/>
      <c r="IKH126" s="853"/>
      <c r="IKI126" s="853"/>
      <c r="IKJ126" s="964"/>
      <c r="IKK126" s="845"/>
      <c r="IKL126" s="853"/>
      <c r="IKM126" s="853"/>
      <c r="IKN126" s="964"/>
      <c r="IKO126" s="845"/>
      <c r="IKP126" s="853"/>
      <c r="IKQ126" s="853"/>
      <c r="IKR126" s="964"/>
      <c r="IKS126" s="845"/>
      <c r="IKT126" s="853"/>
      <c r="IKU126" s="853"/>
      <c r="IKV126" s="964"/>
      <c r="IKW126" s="845"/>
      <c r="IKX126" s="853"/>
      <c r="IKY126" s="853"/>
      <c r="IKZ126" s="964"/>
      <c r="ILA126" s="845"/>
      <c r="ILB126" s="853"/>
      <c r="ILC126" s="853"/>
      <c r="ILD126" s="964"/>
      <c r="ILE126" s="845"/>
      <c r="ILF126" s="853"/>
      <c r="ILG126" s="853"/>
      <c r="ILH126" s="964"/>
      <c r="ILI126" s="845"/>
      <c r="ILJ126" s="853"/>
      <c r="ILK126" s="853"/>
      <c r="ILL126" s="964"/>
      <c r="ILM126" s="845"/>
      <c r="ILN126" s="853"/>
      <c r="ILO126" s="853"/>
      <c r="ILP126" s="964"/>
      <c r="ILQ126" s="845"/>
      <c r="ILR126" s="853"/>
      <c r="ILS126" s="853"/>
      <c r="ILT126" s="964"/>
      <c r="ILU126" s="845"/>
      <c r="ILV126" s="853"/>
      <c r="ILW126" s="853"/>
      <c r="ILX126" s="964"/>
      <c r="ILY126" s="845"/>
      <c r="ILZ126" s="853"/>
      <c r="IMA126" s="853"/>
      <c r="IMB126" s="964"/>
      <c r="IMC126" s="845"/>
      <c r="IMD126" s="853"/>
      <c r="IME126" s="853"/>
      <c r="IMF126" s="964"/>
      <c r="IMG126" s="845"/>
      <c r="IMH126" s="853"/>
      <c r="IMI126" s="853"/>
      <c r="IMJ126" s="964"/>
      <c r="IMK126" s="845"/>
      <c r="IML126" s="853"/>
      <c r="IMM126" s="853"/>
      <c r="IMN126" s="964"/>
      <c r="IMO126" s="845"/>
      <c r="IMP126" s="853"/>
      <c r="IMQ126" s="853"/>
      <c r="IMR126" s="964"/>
      <c r="IMS126" s="845"/>
      <c r="IMT126" s="853"/>
      <c r="IMU126" s="853"/>
      <c r="IMV126" s="964"/>
      <c r="IMW126" s="845"/>
      <c r="IMX126" s="853"/>
      <c r="IMY126" s="853"/>
      <c r="IMZ126" s="964"/>
      <c r="INA126" s="845"/>
      <c r="INB126" s="853"/>
      <c r="INC126" s="853"/>
      <c r="IND126" s="964"/>
      <c r="INE126" s="845"/>
      <c r="INF126" s="853"/>
      <c r="ING126" s="853"/>
      <c r="INH126" s="964"/>
      <c r="INI126" s="845"/>
      <c r="INJ126" s="853"/>
      <c r="INK126" s="853"/>
      <c r="INL126" s="964"/>
      <c r="INM126" s="845"/>
      <c r="INN126" s="853"/>
      <c r="INO126" s="853"/>
      <c r="INP126" s="964"/>
      <c r="INQ126" s="845"/>
      <c r="INR126" s="853"/>
      <c r="INS126" s="853"/>
      <c r="INT126" s="964"/>
      <c r="INU126" s="845"/>
      <c r="INV126" s="853"/>
      <c r="INW126" s="853"/>
      <c r="INX126" s="964"/>
      <c r="INY126" s="845"/>
      <c r="INZ126" s="853"/>
      <c r="IOA126" s="853"/>
      <c r="IOB126" s="964"/>
      <c r="IOC126" s="845"/>
      <c r="IOD126" s="853"/>
      <c r="IOE126" s="853"/>
      <c r="IOF126" s="964"/>
      <c r="IOG126" s="845"/>
      <c r="IOH126" s="853"/>
      <c r="IOI126" s="853"/>
      <c r="IOJ126" s="964"/>
      <c r="IOK126" s="845"/>
      <c r="IOL126" s="853"/>
      <c r="IOM126" s="853"/>
      <c r="ION126" s="964"/>
      <c r="IOO126" s="845"/>
      <c r="IOP126" s="853"/>
      <c r="IOQ126" s="853"/>
      <c r="IOR126" s="964"/>
      <c r="IOS126" s="845"/>
      <c r="IOT126" s="853"/>
      <c r="IOU126" s="853"/>
      <c r="IOV126" s="964"/>
      <c r="IOW126" s="845"/>
      <c r="IOX126" s="853"/>
      <c r="IOY126" s="853"/>
      <c r="IOZ126" s="964"/>
      <c r="IPA126" s="845"/>
      <c r="IPB126" s="853"/>
      <c r="IPC126" s="853"/>
      <c r="IPD126" s="964"/>
      <c r="IPE126" s="845"/>
      <c r="IPF126" s="853"/>
      <c r="IPG126" s="853"/>
      <c r="IPH126" s="964"/>
      <c r="IPI126" s="845"/>
      <c r="IPJ126" s="853"/>
      <c r="IPK126" s="853"/>
      <c r="IPL126" s="964"/>
      <c r="IPM126" s="845"/>
      <c r="IPN126" s="853"/>
      <c r="IPO126" s="853"/>
      <c r="IPP126" s="964"/>
      <c r="IPQ126" s="845"/>
      <c r="IPR126" s="853"/>
      <c r="IPS126" s="853"/>
      <c r="IPT126" s="964"/>
      <c r="IPU126" s="845"/>
      <c r="IPV126" s="853"/>
      <c r="IPW126" s="853"/>
      <c r="IPX126" s="964"/>
      <c r="IPY126" s="845"/>
      <c r="IPZ126" s="853"/>
      <c r="IQA126" s="853"/>
      <c r="IQB126" s="964"/>
      <c r="IQC126" s="845"/>
      <c r="IQD126" s="853"/>
      <c r="IQE126" s="853"/>
      <c r="IQF126" s="964"/>
      <c r="IQG126" s="845"/>
      <c r="IQH126" s="853"/>
      <c r="IQI126" s="853"/>
      <c r="IQJ126" s="964"/>
      <c r="IQK126" s="845"/>
      <c r="IQL126" s="853"/>
      <c r="IQM126" s="853"/>
      <c r="IQN126" s="964"/>
      <c r="IQO126" s="845"/>
      <c r="IQP126" s="853"/>
      <c r="IQQ126" s="853"/>
      <c r="IQR126" s="964"/>
      <c r="IQS126" s="845"/>
      <c r="IQT126" s="853"/>
      <c r="IQU126" s="853"/>
      <c r="IQV126" s="964"/>
      <c r="IQW126" s="845"/>
      <c r="IQX126" s="853"/>
      <c r="IQY126" s="853"/>
      <c r="IQZ126" s="964"/>
      <c r="IRA126" s="845"/>
      <c r="IRB126" s="853"/>
      <c r="IRC126" s="853"/>
      <c r="IRD126" s="964"/>
      <c r="IRE126" s="845"/>
      <c r="IRF126" s="853"/>
      <c r="IRG126" s="853"/>
      <c r="IRH126" s="964"/>
      <c r="IRI126" s="845"/>
      <c r="IRJ126" s="853"/>
      <c r="IRK126" s="853"/>
      <c r="IRL126" s="964"/>
      <c r="IRM126" s="845"/>
      <c r="IRN126" s="853"/>
      <c r="IRO126" s="853"/>
      <c r="IRP126" s="964"/>
      <c r="IRQ126" s="845"/>
      <c r="IRR126" s="853"/>
      <c r="IRS126" s="853"/>
      <c r="IRT126" s="964"/>
      <c r="IRU126" s="845"/>
      <c r="IRV126" s="853"/>
      <c r="IRW126" s="853"/>
      <c r="IRX126" s="964"/>
      <c r="IRY126" s="845"/>
      <c r="IRZ126" s="853"/>
      <c r="ISA126" s="853"/>
      <c r="ISB126" s="964"/>
      <c r="ISC126" s="845"/>
      <c r="ISD126" s="853"/>
      <c r="ISE126" s="853"/>
      <c r="ISF126" s="964"/>
      <c r="ISG126" s="845"/>
      <c r="ISH126" s="853"/>
      <c r="ISI126" s="853"/>
      <c r="ISJ126" s="964"/>
      <c r="ISK126" s="845"/>
      <c r="ISL126" s="853"/>
      <c r="ISM126" s="853"/>
      <c r="ISN126" s="964"/>
      <c r="ISO126" s="845"/>
      <c r="ISP126" s="853"/>
      <c r="ISQ126" s="853"/>
      <c r="ISR126" s="964"/>
      <c r="ISS126" s="845"/>
      <c r="IST126" s="853"/>
      <c r="ISU126" s="853"/>
      <c r="ISV126" s="964"/>
      <c r="ISW126" s="845"/>
      <c r="ISX126" s="853"/>
      <c r="ISY126" s="853"/>
      <c r="ISZ126" s="964"/>
      <c r="ITA126" s="845"/>
      <c r="ITB126" s="853"/>
      <c r="ITC126" s="853"/>
      <c r="ITD126" s="964"/>
      <c r="ITE126" s="845"/>
      <c r="ITF126" s="853"/>
      <c r="ITG126" s="853"/>
      <c r="ITH126" s="964"/>
      <c r="ITI126" s="845"/>
      <c r="ITJ126" s="853"/>
      <c r="ITK126" s="853"/>
      <c r="ITL126" s="964"/>
      <c r="ITM126" s="845"/>
      <c r="ITN126" s="853"/>
      <c r="ITO126" s="853"/>
      <c r="ITP126" s="964"/>
      <c r="ITQ126" s="845"/>
      <c r="ITR126" s="853"/>
      <c r="ITS126" s="853"/>
      <c r="ITT126" s="964"/>
      <c r="ITU126" s="845"/>
      <c r="ITV126" s="853"/>
      <c r="ITW126" s="853"/>
      <c r="ITX126" s="964"/>
      <c r="ITY126" s="845"/>
      <c r="ITZ126" s="853"/>
      <c r="IUA126" s="853"/>
      <c r="IUB126" s="964"/>
      <c r="IUC126" s="845"/>
      <c r="IUD126" s="853"/>
      <c r="IUE126" s="853"/>
      <c r="IUF126" s="964"/>
      <c r="IUG126" s="845"/>
      <c r="IUH126" s="853"/>
      <c r="IUI126" s="853"/>
      <c r="IUJ126" s="964"/>
      <c r="IUK126" s="845"/>
      <c r="IUL126" s="853"/>
      <c r="IUM126" s="853"/>
      <c r="IUN126" s="964"/>
      <c r="IUO126" s="845"/>
      <c r="IUP126" s="853"/>
      <c r="IUQ126" s="853"/>
      <c r="IUR126" s="964"/>
      <c r="IUS126" s="845"/>
      <c r="IUT126" s="853"/>
      <c r="IUU126" s="853"/>
      <c r="IUV126" s="964"/>
      <c r="IUW126" s="845"/>
      <c r="IUX126" s="853"/>
      <c r="IUY126" s="853"/>
      <c r="IUZ126" s="964"/>
      <c r="IVA126" s="845"/>
      <c r="IVB126" s="853"/>
      <c r="IVC126" s="853"/>
      <c r="IVD126" s="964"/>
      <c r="IVE126" s="845"/>
      <c r="IVF126" s="853"/>
      <c r="IVG126" s="853"/>
      <c r="IVH126" s="964"/>
      <c r="IVI126" s="845"/>
      <c r="IVJ126" s="853"/>
      <c r="IVK126" s="853"/>
      <c r="IVL126" s="964"/>
      <c r="IVM126" s="845"/>
      <c r="IVN126" s="853"/>
      <c r="IVO126" s="853"/>
      <c r="IVP126" s="964"/>
      <c r="IVQ126" s="845"/>
      <c r="IVR126" s="853"/>
      <c r="IVS126" s="853"/>
      <c r="IVT126" s="964"/>
      <c r="IVU126" s="845"/>
      <c r="IVV126" s="853"/>
      <c r="IVW126" s="853"/>
      <c r="IVX126" s="964"/>
      <c r="IVY126" s="845"/>
      <c r="IVZ126" s="853"/>
      <c r="IWA126" s="853"/>
      <c r="IWB126" s="964"/>
      <c r="IWC126" s="845"/>
      <c r="IWD126" s="853"/>
      <c r="IWE126" s="853"/>
      <c r="IWF126" s="964"/>
      <c r="IWG126" s="845"/>
      <c r="IWH126" s="853"/>
      <c r="IWI126" s="853"/>
      <c r="IWJ126" s="964"/>
      <c r="IWK126" s="845"/>
      <c r="IWL126" s="853"/>
      <c r="IWM126" s="853"/>
      <c r="IWN126" s="964"/>
      <c r="IWO126" s="845"/>
      <c r="IWP126" s="853"/>
      <c r="IWQ126" s="853"/>
      <c r="IWR126" s="964"/>
      <c r="IWS126" s="845"/>
      <c r="IWT126" s="853"/>
      <c r="IWU126" s="853"/>
      <c r="IWV126" s="964"/>
      <c r="IWW126" s="845"/>
      <c r="IWX126" s="853"/>
      <c r="IWY126" s="853"/>
      <c r="IWZ126" s="964"/>
      <c r="IXA126" s="845"/>
      <c r="IXB126" s="853"/>
      <c r="IXC126" s="853"/>
      <c r="IXD126" s="964"/>
      <c r="IXE126" s="845"/>
      <c r="IXF126" s="853"/>
      <c r="IXG126" s="853"/>
      <c r="IXH126" s="964"/>
      <c r="IXI126" s="845"/>
      <c r="IXJ126" s="853"/>
      <c r="IXK126" s="853"/>
      <c r="IXL126" s="964"/>
      <c r="IXM126" s="845"/>
      <c r="IXN126" s="853"/>
      <c r="IXO126" s="853"/>
      <c r="IXP126" s="964"/>
      <c r="IXQ126" s="845"/>
      <c r="IXR126" s="853"/>
      <c r="IXS126" s="853"/>
      <c r="IXT126" s="964"/>
      <c r="IXU126" s="845"/>
      <c r="IXV126" s="853"/>
      <c r="IXW126" s="853"/>
      <c r="IXX126" s="964"/>
      <c r="IXY126" s="845"/>
      <c r="IXZ126" s="853"/>
      <c r="IYA126" s="853"/>
      <c r="IYB126" s="964"/>
      <c r="IYC126" s="845"/>
      <c r="IYD126" s="853"/>
      <c r="IYE126" s="853"/>
      <c r="IYF126" s="964"/>
      <c r="IYG126" s="845"/>
      <c r="IYH126" s="853"/>
      <c r="IYI126" s="853"/>
      <c r="IYJ126" s="964"/>
      <c r="IYK126" s="845"/>
      <c r="IYL126" s="853"/>
      <c r="IYM126" s="853"/>
      <c r="IYN126" s="964"/>
      <c r="IYO126" s="845"/>
      <c r="IYP126" s="853"/>
      <c r="IYQ126" s="853"/>
      <c r="IYR126" s="964"/>
      <c r="IYS126" s="845"/>
      <c r="IYT126" s="853"/>
      <c r="IYU126" s="853"/>
      <c r="IYV126" s="964"/>
      <c r="IYW126" s="845"/>
      <c r="IYX126" s="853"/>
      <c r="IYY126" s="853"/>
      <c r="IYZ126" s="964"/>
      <c r="IZA126" s="845"/>
      <c r="IZB126" s="853"/>
      <c r="IZC126" s="853"/>
      <c r="IZD126" s="964"/>
      <c r="IZE126" s="845"/>
      <c r="IZF126" s="853"/>
      <c r="IZG126" s="853"/>
      <c r="IZH126" s="964"/>
      <c r="IZI126" s="845"/>
      <c r="IZJ126" s="853"/>
      <c r="IZK126" s="853"/>
      <c r="IZL126" s="964"/>
      <c r="IZM126" s="845"/>
      <c r="IZN126" s="853"/>
      <c r="IZO126" s="853"/>
      <c r="IZP126" s="964"/>
      <c r="IZQ126" s="845"/>
      <c r="IZR126" s="853"/>
      <c r="IZS126" s="853"/>
      <c r="IZT126" s="964"/>
      <c r="IZU126" s="845"/>
      <c r="IZV126" s="853"/>
      <c r="IZW126" s="853"/>
      <c r="IZX126" s="964"/>
      <c r="IZY126" s="845"/>
      <c r="IZZ126" s="853"/>
      <c r="JAA126" s="853"/>
      <c r="JAB126" s="964"/>
      <c r="JAC126" s="845"/>
      <c r="JAD126" s="853"/>
      <c r="JAE126" s="853"/>
      <c r="JAF126" s="964"/>
      <c r="JAG126" s="845"/>
      <c r="JAH126" s="853"/>
      <c r="JAI126" s="853"/>
      <c r="JAJ126" s="964"/>
      <c r="JAK126" s="845"/>
      <c r="JAL126" s="853"/>
      <c r="JAM126" s="853"/>
      <c r="JAN126" s="964"/>
      <c r="JAO126" s="845"/>
      <c r="JAP126" s="853"/>
      <c r="JAQ126" s="853"/>
      <c r="JAR126" s="964"/>
      <c r="JAS126" s="845"/>
      <c r="JAT126" s="853"/>
      <c r="JAU126" s="853"/>
      <c r="JAV126" s="964"/>
      <c r="JAW126" s="845"/>
      <c r="JAX126" s="853"/>
      <c r="JAY126" s="853"/>
      <c r="JAZ126" s="964"/>
      <c r="JBA126" s="845"/>
      <c r="JBB126" s="853"/>
      <c r="JBC126" s="853"/>
      <c r="JBD126" s="964"/>
      <c r="JBE126" s="845"/>
      <c r="JBF126" s="853"/>
      <c r="JBG126" s="853"/>
      <c r="JBH126" s="964"/>
      <c r="JBI126" s="845"/>
      <c r="JBJ126" s="853"/>
      <c r="JBK126" s="853"/>
      <c r="JBL126" s="964"/>
      <c r="JBM126" s="845"/>
      <c r="JBN126" s="853"/>
      <c r="JBO126" s="853"/>
      <c r="JBP126" s="964"/>
      <c r="JBQ126" s="845"/>
      <c r="JBR126" s="853"/>
      <c r="JBS126" s="853"/>
      <c r="JBT126" s="964"/>
      <c r="JBU126" s="845"/>
      <c r="JBV126" s="853"/>
      <c r="JBW126" s="853"/>
      <c r="JBX126" s="964"/>
      <c r="JBY126" s="845"/>
      <c r="JBZ126" s="853"/>
      <c r="JCA126" s="853"/>
      <c r="JCB126" s="964"/>
      <c r="JCC126" s="845"/>
      <c r="JCD126" s="853"/>
      <c r="JCE126" s="853"/>
      <c r="JCF126" s="964"/>
      <c r="JCG126" s="845"/>
      <c r="JCH126" s="853"/>
      <c r="JCI126" s="853"/>
      <c r="JCJ126" s="964"/>
      <c r="JCK126" s="845"/>
      <c r="JCL126" s="853"/>
      <c r="JCM126" s="853"/>
      <c r="JCN126" s="964"/>
      <c r="JCO126" s="845"/>
      <c r="JCP126" s="853"/>
      <c r="JCQ126" s="853"/>
      <c r="JCR126" s="964"/>
      <c r="JCS126" s="845"/>
      <c r="JCT126" s="853"/>
      <c r="JCU126" s="853"/>
      <c r="JCV126" s="964"/>
      <c r="JCW126" s="845"/>
      <c r="JCX126" s="853"/>
      <c r="JCY126" s="853"/>
      <c r="JCZ126" s="964"/>
      <c r="JDA126" s="845"/>
      <c r="JDB126" s="853"/>
      <c r="JDC126" s="853"/>
      <c r="JDD126" s="964"/>
      <c r="JDE126" s="845"/>
      <c r="JDF126" s="853"/>
      <c r="JDG126" s="853"/>
      <c r="JDH126" s="964"/>
      <c r="JDI126" s="845"/>
      <c r="JDJ126" s="853"/>
      <c r="JDK126" s="853"/>
      <c r="JDL126" s="964"/>
      <c r="JDM126" s="845"/>
      <c r="JDN126" s="853"/>
      <c r="JDO126" s="853"/>
      <c r="JDP126" s="964"/>
      <c r="JDQ126" s="845"/>
      <c r="JDR126" s="853"/>
      <c r="JDS126" s="853"/>
      <c r="JDT126" s="964"/>
      <c r="JDU126" s="845"/>
      <c r="JDV126" s="853"/>
      <c r="JDW126" s="853"/>
      <c r="JDX126" s="964"/>
      <c r="JDY126" s="845"/>
      <c r="JDZ126" s="853"/>
      <c r="JEA126" s="853"/>
      <c r="JEB126" s="964"/>
      <c r="JEC126" s="845"/>
      <c r="JED126" s="853"/>
      <c r="JEE126" s="853"/>
      <c r="JEF126" s="964"/>
      <c r="JEG126" s="845"/>
      <c r="JEH126" s="853"/>
      <c r="JEI126" s="853"/>
      <c r="JEJ126" s="964"/>
      <c r="JEK126" s="845"/>
      <c r="JEL126" s="853"/>
      <c r="JEM126" s="853"/>
      <c r="JEN126" s="964"/>
      <c r="JEO126" s="845"/>
      <c r="JEP126" s="853"/>
      <c r="JEQ126" s="853"/>
      <c r="JER126" s="964"/>
      <c r="JES126" s="845"/>
      <c r="JET126" s="853"/>
      <c r="JEU126" s="853"/>
      <c r="JEV126" s="964"/>
      <c r="JEW126" s="845"/>
      <c r="JEX126" s="853"/>
      <c r="JEY126" s="853"/>
      <c r="JEZ126" s="964"/>
      <c r="JFA126" s="845"/>
      <c r="JFB126" s="853"/>
      <c r="JFC126" s="853"/>
      <c r="JFD126" s="964"/>
      <c r="JFE126" s="845"/>
      <c r="JFF126" s="853"/>
      <c r="JFG126" s="853"/>
      <c r="JFH126" s="964"/>
      <c r="JFI126" s="845"/>
      <c r="JFJ126" s="853"/>
      <c r="JFK126" s="853"/>
      <c r="JFL126" s="964"/>
      <c r="JFM126" s="845"/>
      <c r="JFN126" s="853"/>
      <c r="JFO126" s="853"/>
      <c r="JFP126" s="964"/>
      <c r="JFQ126" s="845"/>
      <c r="JFR126" s="853"/>
      <c r="JFS126" s="853"/>
      <c r="JFT126" s="964"/>
      <c r="JFU126" s="845"/>
      <c r="JFV126" s="853"/>
      <c r="JFW126" s="853"/>
      <c r="JFX126" s="964"/>
      <c r="JFY126" s="845"/>
      <c r="JFZ126" s="853"/>
      <c r="JGA126" s="853"/>
      <c r="JGB126" s="964"/>
      <c r="JGC126" s="845"/>
      <c r="JGD126" s="853"/>
      <c r="JGE126" s="853"/>
      <c r="JGF126" s="964"/>
      <c r="JGG126" s="845"/>
      <c r="JGH126" s="853"/>
      <c r="JGI126" s="853"/>
      <c r="JGJ126" s="964"/>
      <c r="JGK126" s="845"/>
      <c r="JGL126" s="853"/>
      <c r="JGM126" s="853"/>
      <c r="JGN126" s="964"/>
      <c r="JGO126" s="845"/>
      <c r="JGP126" s="853"/>
      <c r="JGQ126" s="853"/>
      <c r="JGR126" s="964"/>
      <c r="JGS126" s="845"/>
      <c r="JGT126" s="853"/>
      <c r="JGU126" s="853"/>
      <c r="JGV126" s="964"/>
      <c r="JGW126" s="845"/>
      <c r="JGX126" s="853"/>
      <c r="JGY126" s="853"/>
      <c r="JGZ126" s="964"/>
      <c r="JHA126" s="845"/>
      <c r="JHB126" s="853"/>
      <c r="JHC126" s="853"/>
      <c r="JHD126" s="964"/>
      <c r="JHE126" s="845"/>
      <c r="JHF126" s="853"/>
      <c r="JHG126" s="853"/>
      <c r="JHH126" s="964"/>
      <c r="JHI126" s="845"/>
      <c r="JHJ126" s="853"/>
      <c r="JHK126" s="853"/>
      <c r="JHL126" s="964"/>
      <c r="JHM126" s="845"/>
      <c r="JHN126" s="853"/>
      <c r="JHO126" s="853"/>
      <c r="JHP126" s="964"/>
      <c r="JHQ126" s="845"/>
      <c r="JHR126" s="853"/>
      <c r="JHS126" s="853"/>
      <c r="JHT126" s="964"/>
      <c r="JHU126" s="845"/>
      <c r="JHV126" s="853"/>
      <c r="JHW126" s="853"/>
      <c r="JHX126" s="964"/>
      <c r="JHY126" s="845"/>
      <c r="JHZ126" s="853"/>
      <c r="JIA126" s="853"/>
      <c r="JIB126" s="964"/>
      <c r="JIC126" s="845"/>
      <c r="JID126" s="853"/>
      <c r="JIE126" s="853"/>
      <c r="JIF126" s="964"/>
      <c r="JIG126" s="845"/>
      <c r="JIH126" s="853"/>
      <c r="JII126" s="853"/>
      <c r="JIJ126" s="964"/>
      <c r="JIK126" s="845"/>
      <c r="JIL126" s="853"/>
      <c r="JIM126" s="853"/>
      <c r="JIN126" s="964"/>
      <c r="JIO126" s="845"/>
      <c r="JIP126" s="853"/>
      <c r="JIQ126" s="853"/>
      <c r="JIR126" s="964"/>
      <c r="JIS126" s="845"/>
      <c r="JIT126" s="853"/>
      <c r="JIU126" s="853"/>
      <c r="JIV126" s="964"/>
      <c r="JIW126" s="845"/>
      <c r="JIX126" s="853"/>
      <c r="JIY126" s="853"/>
      <c r="JIZ126" s="964"/>
      <c r="JJA126" s="845"/>
      <c r="JJB126" s="853"/>
      <c r="JJC126" s="853"/>
      <c r="JJD126" s="964"/>
      <c r="JJE126" s="845"/>
      <c r="JJF126" s="853"/>
      <c r="JJG126" s="853"/>
      <c r="JJH126" s="964"/>
      <c r="JJI126" s="845"/>
      <c r="JJJ126" s="853"/>
      <c r="JJK126" s="853"/>
      <c r="JJL126" s="964"/>
      <c r="JJM126" s="845"/>
      <c r="JJN126" s="853"/>
      <c r="JJO126" s="853"/>
      <c r="JJP126" s="964"/>
      <c r="JJQ126" s="845"/>
      <c r="JJR126" s="853"/>
      <c r="JJS126" s="853"/>
      <c r="JJT126" s="964"/>
      <c r="JJU126" s="845"/>
      <c r="JJV126" s="853"/>
      <c r="JJW126" s="853"/>
      <c r="JJX126" s="964"/>
      <c r="JJY126" s="845"/>
      <c r="JJZ126" s="853"/>
      <c r="JKA126" s="853"/>
      <c r="JKB126" s="964"/>
      <c r="JKC126" s="845"/>
      <c r="JKD126" s="853"/>
      <c r="JKE126" s="853"/>
      <c r="JKF126" s="964"/>
      <c r="JKG126" s="845"/>
      <c r="JKH126" s="853"/>
      <c r="JKI126" s="853"/>
      <c r="JKJ126" s="964"/>
      <c r="JKK126" s="845"/>
      <c r="JKL126" s="853"/>
      <c r="JKM126" s="853"/>
      <c r="JKN126" s="964"/>
      <c r="JKO126" s="845"/>
      <c r="JKP126" s="853"/>
      <c r="JKQ126" s="853"/>
      <c r="JKR126" s="964"/>
      <c r="JKS126" s="845"/>
      <c r="JKT126" s="853"/>
      <c r="JKU126" s="853"/>
      <c r="JKV126" s="964"/>
      <c r="JKW126" s="845"/>
      <c r="JKX126" s="853"/>
      <c r="JKY126" s="853"/>
      <c r="JKZ126" s="964"/>
      <c r="JLA126" s="845"/>
      <c r="JLB126" s="853"/>
      <c r="JLC126" s="853"/>
      <c r="JLD126" s="964"/>
      <c r="JLE126" s="845"/>
      <c r="JLF126" s="853"/>
      <c r="JLG126" s="853"/>
      <c r="JLH126" s="964"/>
      <c r="JLI126" s="845"/>
      <c r="JLJ126" s="853"/>
      <c r="JLK126" s="853"/>
      <c r="JLL126" s="964"/>
      <c r="JLM126" s="845"/>
      <c r="JLN126" s="853"/>
      <c r="JLO126" s="853"/>
      <c r="JLP126" s="964"/>
      <c r="JLQ126" s="845"/>
      <c r="JLR126" s="853"/>
      <c r="JLS126" s="853"/>
      <c r="JLT126" s="964"/>
      <c r="JLU126" s="845"/>
      <c r="JLV126" s="853"/>
      <c r="JLW126" s="853"/>
      <c r="JLX126" s="964"/>
      <c r="JLY126" s="845"/>
      <c r="JLZ126" s="853"/>
      <c r="JMA126" s="853"/>
      <c r="JMB126" s="964"/>
      <c r="JMC126" s="845"/>
      <c r="JMD126" s="853"/>
      <c r="JME126" s="853"/>
      <c r="JMF126" s="964"/>
      <c r="JMG126" s="845"/>
      <c r="JMH126" s="853"/>
      <c r="JMI126" s="853"/>
      <c r="JMJ126" s="964"/>
      <c r="JMK126" s="845"/>
      <c r="JML126" s="853"/>
      <c r="JMM126" s="853"/>
      <c r="JMN126" s="964"/>
      <c r="JMO126" s="845"/>
      <c r="JMP126" s="853"/>
      <c r="JMQ126" s="853"/>
      <c r="JMR126" s="964"/>
      <c r="JMS126" s="845"/>
      <c r="JMT126" s="853"/>
      <c r="JMU126" s="853"/>
      <c r="JMV126" s="964"/>
      <c r="JMW126" s="845"/>
      <c r="JMX126" s="853"/>
      <c r="JMY126" s="853"/>
      <c r="JMZ126" s="964"/>
      <c r="JNA126" s="845"/>
      <c r="JNB126" s="853"/>
      <c r="JNC126" s="853"/>
      <c r="JND126" s="964"/>
      <c r="JNE126" s="845"/>
      <c r="JNF126" s="853"/>
      <c r="JNG126" s="853"/>
      <c r="JNH126" s="964"/>
      <c r="JNI126" s="845"/>
      <c r="JNJ126" s="853"/>
      <c r="JNK126" s="853"/>
      <c r="JNL126" s="964"/>
      <c r="JNM126" s="845"/>
      <c r="JNN126" s="853"/>
      <c r="JNO126" s="853"/>
      <c r="JNP126" s="964"/>
      <c r="JNQ126" s="845"/>
      <c r="JNR126" s="853"/>
      <c r="JNS126" s="853"/>
      <c r="JNT126" s="964"/>
      <c r="JNU126" s="845"/>
      <c r="JNV126" s="853"/>
      <c r="JNW126" s="853"/>
      <c r="JNX126" s="964"/>
      <c r="JNY126" s="845"/>
      <c r="JNZ126" s="853"/>
      <c r="JOA126" s="853"/>
      <c r="JOB126" s="964"/>
      <c r="JOC126" s="845"/>
      <c r="JOD126" s="853"/>
      <c r="JOE126" s="853"/>
      <c r="JOF126" s="964"/>
      <c r="JOG126" s="845"/>
      <c r="JOH126" s="853"/>
      <c r="JOI126" s="853"/>
      <c r="JOJ126" s="964"/>
      <c r="JOK126" s="845"/>
      <c r="JOL126" s="853"/>
      <c r="JOM126" s="853"/>
      <c r="JON126" s="964"/>
      <c r="JOO126" s="845"/>
      <c r="JOP126" s="853"/>
      <c r="JOQ126" s="853"/>
      <c r="JOR126" s="964"/>
      <c r="JOS126" s="845"/>
      <c r="JOT126" s="853"/>
      <c r="JOU126" s="853"/>
      <c r="JOV126" s="964"/>
      <c r="JOW126" s="845"/>
      <c r="JOX126" s="853"/>
      <c r="JOY126" s="853"/>
      <c r="JOZ126" s="964"/>
      <c r="JPA126" s="845"/>
      <c r="JPB126" s="853"/>
      <c r="JPC126" s="853"/>
      <c r="JPD126" s="964"/>
      <c r="JPE126" s="845"/>
      <c r="JPF126" s="853"/>
      <c r="JPG126" s="853"/>
      <c r="JPH126" s="964"/>
      <c r="JPI126" s="845"/>
      <c r="JPJ126" s="853"/>
      <c r="JPK126" s="853"/>
      <c r="JPL126" s="964"/>
      <c r="JPM126" s="845"/>
      <c r="JPN126" s="853"/>
      <c r="JPO126" s="853"/>
      <c r="JPP126" s="964"/>
      <c r="JPQ126" s="845"/>
      <c r="JPR126" s="853"/>
      <c r="JPS126" s="853"/>
      <c r="JPT126" s="964"/>
      <c r="JPU126" s="845"/>
      <c r="JPV126" s="853"/>
      <c r="JPW126" s="853"/>
      <c r="JPX126" s="964"/>
      <c r="JPY126" s="845"/>
      <c r="JPZ126" s="853"/>
      <c r="JQA126" s="853"/>
      <c r="JQB126" s="964"/>
      <c r="JQC126" s="845"/>
      <c r="JQD126" s="853"/>
      <c r="JQE126" s="853"/>
      <c r="JQF126" s="964"/>
      <c r="JQG126" s="845"/>
      <c r="JQH126" s="853"/>
      <c r="JQI126" s="853"/>
      <c r="JQJ126" s="964"/>
      <c r="JQK126" s="845"/>
      <c r="JQL126" s="853"/>
      <c r="JQM126" s="853"/>
      <c r="JQN126" s="964"/>
      <c r="JQO126" s="845"/>
      <c r="JQP126" s="853"/>
      <c r="JQQ126" s="853"/>
      <c r="JQR126" s="964"/>
      <c r="JQS126" s="845"/>
      <c r="JQT126" s="853"/>
      <c r="JQU126" s="853"/>
      <c r="JQV126" s="964"/>
      <c r="JQW126" s="845"/>
      <c r="JQX126" s="853"/>
      <c r="JQY126" s="853"/>
      <c r="JQZ126" s="964"/>
      <c r="JRA126" s="845"/>
      <c r="JRB126" s="853"/>
      <c r="JRC126" s="853"/>
      <c r="JRD126" s="964"/>
      <c r="JRE126" s="845"/>
      <c r="JRF126" s="853"/>
      <c r="JRG126" s="853"/>
      <c r="JRH126" s="964"/>
      <c r="JRI126" s="845"/>
      <c r="JRJ126" s="853"/>
      <c r="JRK126" s="853"/>
      <c r="JRL126" s="964"/>
      <c r="JRM126" s="845"/>
      <c r="JRN126" s="853"/>
      <c r="JRO126" s="853"/>
      <c r="JRP126" s="964"/>
      <c r="JRQ126" s="845"/>
      <c r="JRR126" s="853"/>
      <c r="JRS126" s="853"/>
      <c r="JRT126" s="964"/>
      <c r="JRU126" s="845"/>
      <c r="JRV126" s="853"/>
      <c r="JRW126" s="853"/>
      <c r="JRX126" s="964"/>
      <c r="JRY126" s="845"/>
      <c r="JRZ126" s="853"/>
      <c r="JSA126" s="853"/>
      <c r="JSB126" s="964"/>
      <c r="JSC126" s="845"/>
      <c r="JSD126" s="853"/>
      <c r="JSE126" s="853"/>
      <c r="JSF126" s="964"/>
      <c r="JSG126" s="845"/>
      <c r="JSH126" s="853"/>
      <c r="JSI126" s="853"/>
      <c r="JSJ126" s="964"/>
      <c r="JSK126" s="845"/>
      <c r="JSL126" s="853"/>
      <c r="JSM126" s="853"/>
      <c r="JSN126" s="964"/>
      <c r="JSO126" s="845"/>
      <c r="JSP126" s="853"/>
      <c r="JSQ126" s="853"/>
      <c r="JSR126" s="964"/>
      <c r="JSS126" s="845"/>
      <c r="JST126" s="853"/>
      <c r="JSU126" s="853"/>
      <c r="JSV126" s="964"/>
      <c r="JSW126" s="845"/>
      <c r="JSX126" s="853"/>
      <c r="JSY126" s="853"/>
      <c r="JSZ126" s="964"/>
      <c r="JTA126" s="845"/>
      <c r="JTB126" s="853"/>
      <c r="JTC126" s="853"/>
      <c r="JTD126" s="964"/>
      <c r="JTE126" s="845"/>
      <c r="JTF126" s="853"/>
      <c r="JTG126" s="853"/>
      <c r="JTH126" s="964"/>
      <c r="JTI126" s="845"/>
      <c r="JTJ126" s="853"/>
      <c r="JTK126" s="853"/>
      <c r="JTL126" s="964"/>
      <c r="JTM126" s="845"/>
      <c r="JTN126" s="853"/>
      <c r="JTO126" s="853"/>
      <c r="JTP126" s="964"/>
      <c r="JTQ126" s="845"/>
      <c r="JTR126" s="853"/>
      <c r="JTS126" s="853"/>
      <c r="JTT126" s="964"/>
      <c r="JTU126" s="845"/>
      <c r="JTV126" s="853"/>
      <c r="JTW126" s="853"/>
      <c r="JTX126" s="964"/>
      <c r="JTY126" s="845"/>
      <c r="JTZ126" s="853"/>
      <c r="JUA126" s="853"/>
      <c r="JUB126" s="964"/>
      <c r="JUC126" s="845"/>
      <c r="JUD126" s="853"/>
      <c r="JUE126" s="853"/>
      <c r="JUF126" s="964"/>
      <c r="JUG126" s="845"/>
      <c r="JUH126" s="853"/>
      <c r="JUI126" s="853"/>
      <c r="JUJ126" s="964"/>
      <c r="JUK126" s="845"/>
      <c r="JUL126" s="853"/>
      <c r="JUM126" s="853"/>
      <c r="JUN126" s="964"/>
      <c r="JUO126" s="845"/>
      <c r="JUP126" s="853"/>
      <c r="JUQ126" s="853"/>
      <c r="JUR126" s="964"/>
      <c r="JUS126" s="845"/>
      <c r="JUT126" s="853"/>
      <c r="JUU126" s="853"/>
      <c r="JUV126" s="964"/>
      <c r="JUW126" s="845"/>
      <c r="JUX126" s="853"/>
      <c r="JUY126" s="853"/>
      <c r="JUZ126" s="964"/>
      <c r="JVA126" s="845"/>
      <c r="JVB126" s="853"/>
      <c r="JVC126" s="853"/>
      <c r="JVD126" s="964"/>
      <c r="JVE126" s="845"/>
      <c r="JVF126" s="853"/>
      <c r="JVG126" s="853"/>
      <c r="JVH126" s="964"/>
      <c r="JVI126" s="845"/>
      <c r="JVJ126" s="853"/>
      <c r="JVK126" s="853"/>
      <c r="JVL126" s="964"/>
      <c r="JVM126" s="845"/>
      <c r="JVN126" s="853"/>
      <c r="JVO126" s="853"/>
      <c r="JVP126" s="964"/>
      <c r="JVQ126" s="845"/>
      <c r="JVR126" s="853"/>
      <c r="JVS126" s="853"/>
      <c r="JVT126" s="964"/>
      <c r="JVU126" s="845"/>
      <c r="JVV126" s="853"/>
      <c r="JVW126" s="853"/>
      <c r="JVX126" s="964"/>
      <c r="JVY126" s="845"/>
      <c r="JVZ126" s="853"/>
      <c r="JWA126" s="853"/>
      <c r="JWB126" s="964"/>
      <c r="JWC126" s="845"/>
      <c r="JWD126" s="853"/>
      <c r="JWE126" s="853"/>
      <c r="JWF126" s="964"/>
      <c r="JWG126" s="845"/>
      <c r="JWH126" s="853"/>
      <c r="JWI126" s="853"/>
      <c r="JWJ126" s="964"/>
      <c r="JWK126" s="845"/>
      <c r="JWL126" s="853"/>
      <c r="JWM126" s="853"/>
      <c r="JWN126" s="964"/>
      <c r="JWO126" s="845"/>
      <c r="JWP126" s="853"/>
      <c r="JWQ126" s="853"/>
      <c r="JWR126" s="964"/>
      <c r="JWS126" s="845"/>
      <c r="JWT126" s="853"/>
      <c r="JWU126" s="853"/>
      <c r="JWV126" s="964"/>
      <c r="JWW126" s="845"/>
      <c r="JWX126" s="853"/>
      <c r="JWY126" s="853"/>
      <c r="JWZ126" s="964"/>
      <c r="JXA126" s="845"/>
      <c r="JXB126" s="853"/>
      <c r="JXC126" s="853"/>
      <c r="JXD126" s="964"/>
      <c r="JXE126" s="845"/>
      <c r="JXF126" s="853"/>
      <c r="JXG126" s="853"/>
      <c r="JXH126" s="964"/>
      <c r="JXI126" s="845"/>
      <c r="JXJ126" s="853"/>
      <c r="JXK126" s="853"/>
      <c r="JXL126" s="964"/>
      <c r="JXM126" s="845"/>
      <c r="JXN126" s="853"/>
      <c r="JXO126" s="853"/>
      <c r="JXP126" s="964"/>
      <c r="JXQ126" s="845"/>
      <c r="JXR126" s="853"/>
      <c r="JXS126" s="853"/>
      <c r="JXT126" s="964"/>
      <c r="JXU126" s="845"/>
      <c r="JXV126" s="853"/>
      <c r="JXW126" s="853"/>
      <c r="JXX126" s="964"/>
      <c r="JXY126" s="845"/>
      <c r="JXZ126" s="853"/>
      <c r="JYA126" s="853"/>
      <c r="JYB126" s="964"/>
      <c r="JYC126" s="845"/>
      <c r="JYD126" s="853"/>
      <c r="JYE126" s="853"/>
      <c r="JYF126" s="964"/>
      <c r="JYG126" s="845"/>
      <c r="JYH126" s="853"/>
      <c r="JYI126" s="853"/>
      <c r="JYJ126" s="964"/>
      <c r="JYK126" s="845"/>
      <c r="JYL126" s="853"/>
      <c r="JYM126" s="853"/>
      <c r="JYN126" s="964"/>
      <c r="JYO126" s="845"/>
      <c r="JYP126" s="853"/>
      <c r="JYQ126" s="853"/>
      <c r="JYR126" s="964"/>
      <c r="JYS126" s="845"/>
      <c r="JYT126" s="853"/>
      <c r="JYU126" s="853"/>
      <c r="JYV126" s="964"/>
      <c r="JYW126" s="845"/>
      <c r="JYX126" s="853"/>
      <c r="JYY126" s="853"/>
      <c r="JYZ126" s="964"/>
      <c r="JZA126" s="845"/>
      <c r="JZB126" s="853"/>
      <c r="JZC126" s="853"/>
      <c r="JZD126" s="964"/>
      <c r="JZE126" s="845"/>
      <c r="JZF126" s="853"/>
      <c r="JZG126" s="853"/>
      <c r="JZH126" s="964"/>
      <c r="JZI126" s="845"/>
      <c r="JZJ126" s="853"/>
      <c r="JZK126" s="853"/>
      <c r="JZL126" s="964"/>
      <c r="JZM126" s="845"/>
      <c r="JZN126" s="853"/>
      <c r="JZO126" s="853"/>
      <c r="JZP126" s="964"/>
      <c r="JZQ126" s="845"/>
      <c r="JZR126" s="853"/>
      <c r="JZS126" s="853"/>
      <c r="JZT126" s="964"/>
      <c r="JZU126" s="845"/>
      <c r="JZV126" s="853"/>
      <c r="JZW126" s="853"/>
      <c r="JZX126" s="964"/>
      <c r="JZY126" s="845"/>
      <c r="JZZ126" s="853"/>
      <c r="KAA126" s="853"/>
      <c r="KAB126" s="964"/>
      <c r="KAC126" s="845"/>
      <c r="KAD126" s="853"/>
      <c r="KAE126" s="853"/>
      <c r="KAF126" s="964"/>
      <c r="KAG126" s="845"/>
      <c r="KAH126" s="853"/>
      <c r="KAI126" s="853"/>
      <c r="KAJ126" s="964"/>
      <c r="KAK126" s="845"/>
      <c r="KAL126" s="853"/>
      <c r="KAM126" s="853"/>
      <c r="KAN126" s="964"/>
      <c r="KAO126" s="845"/>
      <c r="KAP126" s="853"/>
      <c r="KAQ126" s="853"/>
      <c r="KAR126" s="964"/>
      <c r="KAS126" s="845"/>
      <c r="KAT126" s="853"/>
      <c r="KAU126" s="853"/>
      <c r="KAV126" s="964"/>
      <c r="KAW126" s="845"/>
      <c r="KAX126" s="853"/>
      <c r="KAY126" s="853"/>
      <c r="KAZ126" s="964"/>
      <c r="KBA126" s="845"/>
      <c r="KBB126" s="853"/>
      <c r="KBC126" s="853"/>
      <c r="KBD126" s="964"/>
      <c r="KBE126" s="845"/>
      <c r="KBF126" s="853"/>
      <c r="KBG126" s="853"/>
      <c r="KBH126" s="964"/>
      <c r="KBI126" s="845"/>
      <c r="KBJ126" s="853"/>
      <c r="KBK126" s="853"/>
      <c r="KBL126" s="964"/>
      <c r="KBM126" s="845"/>
      <c r="KBN126" s="853"/>
      <c r="KBO126" s="853"/>
      <c r="KBP126" s="964"/>
      <c r="KBQ126" s="845"/>
      <c r="KBR126" s="853"/>
      <c r="KBS126" s="853"/>
      <c r="KBT126" s="964"/>
      <c r="KBU126" s="845"/>
      <c r="KBV126" s="853"/>
      <c r="KBW126" s="853"/>
      <c r="KBX126" s="964"/>
      <c r="KBY126" s="845"/>
      <c r="KBZ126" s="853"/>
      <c r="KCA126" s="853"/>
      <c r="KCB126" s="964"/>
      <c r="KCC126" s="845"/>
      <c r="KCD126" s="853"/>
      <c r="KCE126" s="853"/>
      <c r="KCF126" s="964"/>
      <c r="KCG126" s="845"/>
      <c r="KCH126" s="853"/>
      <c r="KCI126" s="853"/>
      <c r="KCJ126" s="964"/>
      <c r="KCK126" s="845"/>
      <c r="KCL126" s="853"/>
      <c r="KCM126" s="853"/>
      <c r="KCN126" s="964"/>
      <c r="KCO126" s="845"/>
      <c r="KCP126" s="853"/>
      <c r="KCQ126" s="853"/>
      <c r="KCR126" s="964"/>
      <c r="KCS126" s="845"/>
      <c r="KCT126" s="853"/>
      <c r="KCU126" s="853"/>
      <c r="KCV126" s="964"/>
      <c r="KCW126" s="845"/>
      <c r="KCX126" s="853"/>
      <c r="KCY126" s="853"/>
      <c r="KCZ126" s="964"/>
      <c r="KDA126" s="845"/>
      <c r="KDB126" s="853"/>
      <c r="KDC126" s="853"/>
      <c r="KDD126" s="964"/>
      <c r="KDE126" s="845"/>
      <c r="KDF126" s="853"/>
      <c r="KDG126" s="853"/>
      <c r="KDH126" s="964"/>
      <c r="KDI126" s="845"/>
      <c r="KDJ126" s="853"/>
      <c r="KDK126" s="853"/>
      <c r="KDL126" s="964"/>
      <c r="KDM126" s="845"/>
      <c r="KDN126" s="853"/>
      <c r="KDO126" s="853"/>
      <c r="KDP126" s="964"/>
      <c r="KDQ126" s="845"/>
      <c r="KDR126" s="853"/>
      <c r="KDS126" s="853"/>
      <c r="KDT126" s="964"/>
      <c r="KDU126" s="845"/>
      <c r="KDV126" s="853"/>
      <c r="KDW126" s="853"/>
      <c r="KDX126" s="964"/>
      <c r="KDY126" s="845"/>
      <c r="KDZ126" s="853"/>
      <c r="KEA126" s="853"/>
      <c r="KEB126" s="964"/>
      <c r="KEC126" s="845"/>
      <c r="KED126" s="853"/>
      <c r="KEE126" s="853"/>
      <c r="KEF126" s="964"/>
      <c r="KEG126" s="845"/>
      <c r="KEH126" s="853"/>
      <c r="KEI126" s="853"/>
      <c r="KEJ126" s="964"/>
      <c r="KEK126" s="845"/>
      <c r="KEL126" s="853"/>
      <c r="KEM126" s="853"/>
      <c r="KEN126" s="964"/>
      <c r="KEO126" s="845"/>
      <c r="KEP126" s="853"/>
      <c r="KEQ126" s="853"/>
      <c r="KER126" s="964"/>
      <c r="KES126" s="845"/>
      <c r="KET126" s="853"/>
      <c r="KEU126" s="853"/>
      <c r="KEV126" s="964"/>
      <c r="KEW126" s="845"/>
      <c r="KEX126" s="853"/>
      <c r="KEY126" s="853"/>
      <c r="KEZ126" s="964"/>
      <c r="KFA126" s="845"/>
      <c r="KFB126" s="853"/>
      <c r="KFC126" s="853"/>
      <c r="KFD126" s="964"/>
      <c r="KFE126" s="845"/>
      <c r="KFF126" s="853"/>
      <c r="KFG126" s="853"/>
      <c r="KFH126" s="964"/>
      <c r="KFI126" s="845"/>
      <c r="KFJ126" s="853"/>
      <c r="KFK126" s="853"/>
      <c r="KFL126" s="964"/>
      <c r="KFM126" s="845"/>
      <c r="KFN126" s="853"/>
      <c r="KFO126" s="853"/>
      <c r="KFP126" s="964"/>
      <c r="KFQ126" s="845"/>
      <c r="KFR126" s="853"/>
      <c r="KFS126" s="853"/>
      <c r="KFT126" s="964"/>
      <c r="KFU126" s="845"/>
      <c r="KFV126" s="853"/>
      <c r="KFW126" s="853"/>
      <c r="KFX126" s="964"/>
      <c r="KFY126" s="845"/>
      <c r="KFZ126" s="853"/>
      <c r="KGA126" s="853"/>
      <c r="KGB126" s="964"/>
      <c r="KGC126" s="845"/>
      <c r="KGD126" s="853"/>
      <c r="KGE126" s="853"/>
      <c r="KGF126" s="964"/>
      <c r="KGG126" s="845"/>
      <c r="KGH126" s="853"/>
      <c r="KGI126" s="853"/>
      <c r="KGJ126" s="964"/>
      <c r="KGK126" s="845"/>
      <c r="KGL126" s="853"/>
      <c r="KGM126" s="853"/>
      <c r="KGN126" s="964"/>
      <c r="KGO126" s="845"/>
      <c r="KGP126" s="853"/>
      <c r="KGQ126" s="853"/>
      <c r="KGR126" s="964"/>
      <c r="KGS126" s="845"/>
      <c r="KGT126" s="853"/>
      <c r="KGU126" s="853"/>
      <c r="KGV126" s="964"/>
      <c r="KGW126" s="845"/>
      <c r="KGX126" s="853"/>
      <c r="KGY126" s="853"/>
      <c r="KGZ126" s="964"/>
      <c r="KHA126" s="845"/>
      <c r="KHB126" s="853"/>
      <c r="KHC126" s="853"/>
      <c r="KHD126" s="964"/>
      <c r="KHE126" s="845"/>
      <c r="KHF126" s="853"/>
      <c r="KHG126" s="853"/>
      <c r="KHH126" s="964"/>
      <c r="KHI126" s="845"/>
      <c r="KHJ126" s="853"/>
      <c r="KHK126" s="853"/>
      <c r="KHL126" s="964"/>
      <c r="KHM126" s="845"/>
      <c r="KHN126" s="853"/>
      <c r="KHO126" s="853"/>
      <c r="KHP126" s="964"/>
      <c r="KHQ126" s="845"/>
      <c r="KHR126" s="853"/>
      <c r="KHS126" s="853"/>
      <c r="KHT126" s="964"/>
      <c r="KHU126" s="845"/>
      <c r="KHV126" s="853"/>
      <c r="KHW126" s="853"/>
      <c r="KHX126" s="964"/>
      <c r="KHY126" s="845"/>
      <c r="KHZ126" s="853"/>
      <c r="KIA126" s="853"/>
      <c r="KIB126" s="964"/>
      <c r="KIC126" s="845"/>
      <c r="KID126" s="853"/>
      <c r="KIE126" s="853"/>
      <c r="KIF126" s="964"/>
      <c r="KIG126" s="845"/>
      <c r="KIH126" s="853"/>
      <c r="KII126" s="853"/>
      <c r="KIJ126" s="964"/>
      <c r="KIK126" s="845"/>
      <c r="KIL126" s="853"/>
      <c r="KIM126" s="853"/>
      <c r="KIN126" s="964"/>
      <c r="KIO126" s="845"/>
      <c r="KIP126" s="853"/>
      <c r="KIQ126" s="853"/>
      <c r="KIR126" s="964"/>
      <c r="KIS126" s="845"/>
      <c r="KIT126" s="853"/>
      <c r="KIU126" s="853"/>
      <c r="KIV126" s="964"/>
      <c r="KIW126" s="845"/>
      <c r="KIX126" s="853"/>
      <c r="KIY126" s="853"/>
      <c r="KIZ126" s="964"/>
      <c r="KJA126" s="845"/>
      <c r="KJB126" s="853"/>
      <c r="KJC126" s="853"/>
      <c r="KJD126" s="964"/>
      <c r="KJE126" s="845"/>
      <c r="KJF126" s="853"/>
      <c r="KJG126" s="853"/>
      <c r="KJH126" s="964"/>
      <c r="KJI126" s="845"/>
      <c r="KJJ126" s="853"/>
      <c r="KJK126" s="853"/>
      <c r="KJL126" s="964"/>
      <c r="KJM126" s="845"/>
      <c r="KJN126" s="853"/>
      <c r="KJO126" s="853"/>
      <c r="KJP126" s="964"/>
      <c r="KJQ126" s="845"/>
      <c r="KJR126" s="853"/>
      <c r="KJS126" s="853"/>
      <c r="KJT126" s="964"/>
      <c r="KJU126" s="845"/>
      <c r="KJV126" s="853"/>
      <c r="KJW126" s="853"/>
      <c r="KJX126" s="964"/>
      <c r="KJY126" s="845"/>
      <c r="KJZ126" s="853"/>
      <c r="KKA126" s="853"/>
      <c r="KKB126" s="964"/>
      <c r="KKC126" s="845"/>
      <c r="KKD126" s="853"/>
      <c r="KKE126" s="853"/>
      <c r="KKF126" s="964"/>
      <c r="KKG126" s="845"/>
      <c r="KKH126" s="853"/>
      <c r="KKI126" s="853"/>
      <c r="KKJ126" s="964"/>
      <c r="KKK126" s="845"/>
      <c r="KKL126" s="853"/>
      <c r="KKM126" s="853"/>
      <c r="KKN126" s="964"/>
      <c r="KKO126" s="845"/>
      <c r="KKP126" s="853"/>
      <c r="KKQ126" s="853"/>
      <c r="KKR126" s="964"/>
      <c r="KKS126" s="845"/>
      <c r="KKT126" s="853"/>
      <c r="KKU126" s="853"/>
      <c r="KKV126" s="964"/>
      <c r="KKW126" s="845"/>
      <c r="KKX126" s="853"/>
      <c r="KKY126" s="853"/>
      <c r="KKZ126" s="964"/>
      <c r="KLA126" s="845"/>
      <c r="KLB126" s="853"/>
      <c r="KLC126" s="853"/>
      <c r="KLD126" s="964"/>
      <c r="KLE126" s="845"/>
      <c r="KLF126" s="853"/>
      <c r="KLG126" s="853"/>
      <c r="KLH126" s="964"/>
      <c r="KLI126" s="845"/>
      <c r="KLJ126" s="853"/>
      <c r="KLK126" s="853"/>
      <c r="KLL126" s="964"/>
      <c r="KLM126" s="845"/>
      <c r="KLN126" s="853"/>
      <c r="KLO126" s="853"/>
      <c r="KLP126" s="964"/>
      <c r="KLQ126" s="845"/>
      <c r="KLR126" s="853"/>
      <c r="KLS126" s="853"/>
      <c r="KLT126" s="964"/>
      <c r="KLU126" s="845"/>
      <c r="KLV126" s="853"/>
      <c r="KLW126" s="853"/>
      <c r="KLX126" s="964"/>
      <c r="KLY126" s="845"/>
      <c r="KLZ126" s="853"/>
      <c r="KMA126" s="853"/>
      <c r="KMB126" s="964"/>
      <c r="KMC126" s="845"/>
      <c r="KMD126" s="853"/>
      <c r="KME126" s="853"/>
      <c r="KMF126" s="964"/>
      <c r="KMG126" s="845"/>
      <c r="KMH126" s="853"/>
      <c r="KMI126" s="853"/>
      <c r="KMJ126" s="964"/>
      <c r="KMK126" s="845"/>
      <c r="KML126" s="853"/>
      <c r="KMM126" s="853"/>
      <c r="KMN126" s="964"/>
      <c r="KMO126" s="845"/>
      <c r="KMP126" s="853"/>
      <c r="KMQ126" s="853"/>
      <c r="KMR126" s="964"/>
      <c r="KMS126" s="845"/>
      <c r="KMT126" s="853"/>
      <c r="KMU126" s="853"/>
      <c r="KMV126" s="964"/>
      <c r="KMW126" s="845"/>
      <c r="KMX126" s="853"/>
      <c r="KMY126" s="853"/>
      <c r="KMZ126" s="964"/>
      <c r="KNA126" s="845"/>
      <c r="KNB126" s="853"/>
      <c r="KNC126" s="853"/>
      <c r="KND126" s="964"/>
      <c r="KNE126" s="845"/>
      <c r="KNF126" s="853"/>
      <c r="KNG126" s="853"/>
      <c r="KNH126" s="964"/>
      <c r="KNI126" s="845"/>
      <c r="KNJ126" s="853"/>
      <c r="KNK126" s="853"/>
      <c r="KNL126" s="964"/>
      <c r="KNM126" s="845"/>
      <c r="KNN126" s="853"/>
      <c r="KNO126" s="853"/>
      <c r="KNP126" s="964"/>
      <c r="KNQ126" s="845"/>
      <c r="KNR126" s="853"/>
      <c r="KNS126" s="853"/>
      <c r="KNT126" s="964"/>
      <c r="KNU126" s="845"/>
      <c r="KNV126" s="853"/>
      <c r="KNW126" s="853"/>
      <c r="KNX126" s="964"/>
      <c r="KNY126" s="845"/>
      <c r="KNZ126" s="853"/>
      <c r="KOA126" s="853"/>
      <c r="KOB126" s="964"/>
      <c r="KOC126" s="845"/>
      <c r="KOD126" s="853"/>
      <c r="KOE126" s="853"/>
      <c r="KOF126" s="964"/>
      <c r="KOG126" s="845"/>
      <c r="KOH126" s="853"/>
      <c r="KOI126" s="853"/>
      <c r="KOJ126" s="964"/>
      <c r="KOK126" s="845"/>
      <c r="KOL126" s="853"/>
      <c r="KOM126" s="853"/>
      <c r="KON126" s="964"/>
      <c r="KOO126" s="845"/>
      <c r="KOP126" s="853"/>
      <c r="KOQ126" s="853"/>
      <c r="KOR126" s="964"/>
      <c r="KOS126" s="845"/>
      <c r="KOT126" s="853"/>
      <c r="KOU126" s="853"/>
      <c r="KOV126" s="964"/>
      <c r="KOW126" s="845"/>
      <c r="KOX126" s="853"/>
      <c r="KOY126" s="853"/>
      <c r="KOZ126" s="964"/>
      <c r="KPA126" s="845"/>
      <c r="KPB126" s="853"/>
      <c r="KPC126" s="853"/>
      <c r="KPD126" s="964"/>
      <c r="KPE126" s="845"/>
      <c r="KPF126" s="853"/>
      <c r="KPG126" s="853"/>
      <c r="KPH126" s="964"/>
      <c r="KPI126" s="845"/>
      <c r="KPJ126" s="853"/>
      <c r="KPK126" s="853"/>
      <c r="KPL126" s="964"/>
      <c r="KPM126" s="845"/>
      <c r="KPN126" s="853"/>
      <c r="KPO126" s="853"/>
      <c r="KPP126" s="964"/>
      <c r="KPQ126" s="845"/>
      <c r="KPR126" s="853"/>
      <c r="KPS126" s="853"/>
      <c r="KPT126" s="964"/>
      <c r="KPU126" s="845"/>
      <c r="KPV126" s="853"/>
      <c r="KPW126" s="853"/>
      <c r="KPX126" s="964"/>
      <c r="KPY126" s="845"/>
      <c r="KPZ126" s="853"/>
      <c r="KQA126" s="853"/>
      <c r="KQB126" s="964"/>
      <c r="KQC126" s="845"/>
      <c r="KQD126" s="853"/>
      <c r="KQE126" s="853"/>
      <c r="KQF126" s="964"/>
      <c r="KQG126" s="845"/>
      <c r="KQH126" s="853"/>
      <c r="KQI126" s="853"/>
      <c r="KQJ126" s="964"/>
      <c r="KQK126" s="845"/>
      <c r="KQL126" s="853"/>
      <c r="KQM126" s="853"/>
      <c r="KQN126" s="964"/>
      <c r="KQO126" s="845"/>
      <c r="KQP126" s="853"/>
      <c r="KQQ126" s="853"/>
      <c r="KQR126" s="964"/>
      <c r="KQS126" s="845"/>
      <c r="KQT126" s="853"/>
      <c r="KQU126" s="853"/>
      <c r="KQV126" s="964"/>
      <c r="KQW126" s="845"/>
      <c r="KQX126" s="853"/>
      <c r="KQY126" s="853"/>
      <c r="KQZ126" s="964"/>
      <c r="KRA126" s="845"/>
      <c r="KRB126" s="853"/>
      <c r="KRC126" s="853"/>
      <c r="KRD126" s="964"/>
      <c r="KRE126" s="845"/>
      <c r="KRF126" s="853"/>
      <c r="KRG126" s="853"/>
      <c r="KRH126" s="964"/>
      <c r="KRI126" s="845"/>
      <c r="KRJ126" s="853"/>
      <c r="KRK126" s="853"/>
      <c r="KRL126" s="964"/>
      <c r="KRM126" s="845"/>
      <c r="KRN126" s="853"/>
      <c r="KRO126" s="853"/>
      <c r="KRP126" s="964"/>
      <c r="KRQ126" s="845"/>
      <c r="KRR126" s="853"/>
      <c r="KRS126" s="853"/>
      <c r="KRT126" s="964"/>
      <c r="KRU126" s="845"/>
      <c r="KRV126" s="853"/>
      <c r="KRW126" s="853"/>
      <c r="KRX126" s="964"/>
      <c r="KRY126" s="845"/>
      <c r="KRZ126" s="853"/>
      <c r="KSA126" s="853"/>
      <c r="KSB126" s="964"/>
      <c r="KSC126" s="845"/>
      <c r="KSD126" s="853"/>
      <c r="KSE126" s="853"/>
      <c r="KSF126" s="964"/>
      <c r="KSG126" s="845"/>
      <c r="KSH126" s="853"/>
      <c r="KSI126" s="853"/>
      <c r="KSJ126" s="964"/>
      <c r="KSK126" s="845"/>
      <c r="KSL126" s="853"/>
      <c r="KSM126" s="853"/>
      <c r="KSN126" s="964"/>
      <c r="KSO126" s="845"/>
      <c r="KSP126" s="853"/>
      <c r="KSQ126" s="853"/>
      <c r="KSR126" s="964"/>
      <c r="KSS126" s="845"/>
      <c r="KST126" s="853"/>
      <c r="KSU126" s="853"/>
      <c r="KSV126" s="964"/>
      <c r="KSW126" s="845"/>
      <c r="KSX126" s="853"/>
      <c r="KSY126" s="853"/>
      <c r="KSZ126" s="964"/>
      <c r="KTA126" s="845"/>
      <c r="KTB126" s="853"/>
      <c r="KTC126" s="853"/>
      <c r="KTD126" s="964"/>
      <c r="KTE126" s="845"/>
      <c r="KTF126" s="853"/>
      <c r="KTG126" s="853"/>
      <c r="KTH126" s="964"/>
      <c r="KTI126" s="845"/>
      <c r="KTJ126" s="853"/>
      <c r="KTK126" s="853"/>
      <c r="KTL126" s="964"/>
      <c r="KTM126" s="845"/>
      <c r="KTN126" s="853"/>
      <c r="KTO126" s="853"/>
      <c r="KTP126" s="964"/>
      <c r="KTQ126" s="845"/>
      <c r="KTR126" s="853"/>
      <c r="KTS126" s="853"/>
      <c r="KTT126" s="964"/>
      <c r="KTU126" s="845"/>
      <c r="KTV126" s="853"/>
      <c r="KTW126" s="853"/>
      <c r="KTX126" s="964"/>
      <c r="KTY126" s="845"/>
      <c r="KTZ126" s="853"/>
      <c r="KUA126" s="853"/>
      <c r="KUB126" s="964"/>
      <c r="KUC126" s="845"/>
      <c r="KUD126" s="853"/>
      <c r="KUE126" s="853"/>
      <c r="KUF126" s="964"/>
      <c r="KUG126" s="845"/>
      <c r="KUH126" s="853"/>
      <c r="KUI126" s="853"/>
      <c r="KUJ126" s="964"/>
      <c r="KUK126" s="845"/>
      <c r="KUL126" s="853"/>
      <c r="KUM126" s="853"/>
      <c r="KUN126" s="964"/>
      <c r="KUO126" s="845"/>
      <c r="KUP126" s="853"/>
      <c r="KUQ126" s="853"/>
      <c r="KUR126" s="964"/>
      <c r="KUS126" s="845"/>
      <c r="KUT126" s="853"/>
      <c r="KUU126" s="853"/>
      <c r="KUV126" s="964"/>
      <c r="KUW126" s="845"/>
      <c r="KUX126" s="853"/>
      <c r="KUY126" s="853"/>
      <c r="KUZ126" s="964"/>
      <c r="KVA126" s="845"/>
      <c r="KVB126" s="853"/>
      <c r="KVC126" s="853"/>
      <c r="KVD126" s="964"/>
      <c r="KVE126" s="845"/>
      <c r="KVF126" s="853"/>
      <c r="KVG126" s="853"/>
      <c r="KVH126" s="964"/>
      <c r="KVI126" s="845"/>
      <c r="KVJ126" s="853"/>
      <c r="KVK126" s="853"/>
      <c r="KVL126" s="964"/>
      <c r="KVM126" s="845"/>
      <c r="KVN126" s="853"/>
      <c r="KVO126" s="853"/>
      <c r="KVP126" s="964"/>
      <c r="KVQ126" s="845"/>
      <c r="KVR126" s="853"/>
      <c r="KVS126" s="853"/>
      <c r="KVT126" s="964"/>
      <c r="KVU126" s="845"/>
      <c r="KVV126" s="853"/>
      <c r="KVW126" s="853"/>
      <c r="KVX126" s="964"/>
      <c r="KVY126" s="845"/>
      <c r="KVZ126" s="853"/>
      <c r="KWA126" s="853"/>
      <c r="KWB126" s="964"/>
      <c r="KWC126" s="845"/>
      <c r="KWD126" s="853"/>
      <c r="KWE126" s="853"/>
      <c r="KWF126" s="964"/>
      <c r="KWG126" s="845"/>
      <c r="KWH126" s="853"/>
      <c r="KWI126" s="853"/>
      <c r="KWJ126" s="964"/>
      <c r="KWK126" s="845"/>
      <c r="KWL126" s="853"/>
      <c r="KWM126" s="853"/>
      <c r="KWN126" s="964"/>
      <c r="KWO126" s="845"/>
      <c r="KWP126" s="853"/>
      <c r="KWQ126" s="853"/>
      <c r="KWR126" s="964"/>
      <c r="KWS126" s="845"/>
      <c r="KWT126" s="853"/>
      <c r="KWU126" s="853"/>
      <c r="KWV126" s="964"/>
      <c r="KWW126" s="845"/>
      <c r="KWX126" s="853"/>
      <c r="KWY126" s="853"/>
      <c r="KWZ126" s="964"/>
      <c r="KXA126" s="845"/>
      <c r="KXB126" s="853"/>
      <c r="KXC126" s="853"/>
      <c r="KXD126" s="964"/>
      <c r="KXE126" s="845"/>
      <c r="KXF126" s="853"/>
      <c r="KXG126" s="853"/>
      <c r="KXH126" s="964"/>
      <c r="KXI126" s="845"/>
      <c r="KXJ126" s="853"/>
      <c r="KXK126" s="853"/>
      <c r="KXL126" s="964"/>
      <c r="KXM126" s="845"/>
      <c r="KXN126" s="853"/>
      <c r="KXO126" s="853"/>
      <c r="KXP126" s="964"/>
      <c r="KXQ126" s="845"/>
      <c r="KXR126" s="853"/>
      <c r="KXS126" s="853"/>
      <c r="KXT126" s="964"/>
      <c r="KXU126" s="845"/>
      <c r="KXV126" s="853"/>
      <c r="KXW126" s="853"/>
      <c r="KXX126" s="964"/>
      <c r="KXY126" s="845"/>
      <c r="KXZ126" s="853"/>
      <c r="KYA126" s="853"/>
      <c r="KYB126" s="964"/>
      <c r="KYC126" s="845"/>
      <c r="KYD126" s="853"/>
      <c r="KYE126" s="853"/>
      <c r="KYF126" s="964"/>
      <c r="KYG126" s="845"/>
      <c r="KYH126" s="853"/>
      <c r="KYI126" s="853"/>
      <c r="KYJ126" s="964"/>
      <c r="KYK126" s="845"/>
      <c r="KYL126" s="853"/>
      <c r="KYM126" s="853"/>
      <c r="KYN126" s="964"/>
      <c r="KYO126" s="845"/>
      <c r="KYP126" s="853"/>
      <c r="KYQ126" s="853"/>
      <c r="KYR126" s="964"/>
      <c r="KYS126" s="845"/>
      <c r="KYT126" s="853"/>
      <c r="KYU126" s="853"/>
      <c r="KYV126" s="964"/>
      <c r="KYW126" s="845"/>
      <c r="KYX126" s="853"/>
      <c r="KYY126" s="853"/>
      <c r="KYZ126" s="964"/>
      <c r="KZA126" s="845"/>
      <c r="KZB126" s="853"/>
      <c r="KZC126" s="853"/>
      <c r="KZD126" s="964"/>
      <c r="KZE126" s="845"/>
      <c r="KZF126" s="853"/>
      <c r="KZG126" s="853"/>
      <c r="KZH126" s="964"/>
      <c r="KZI126" s="845"/>
      <c r="KZJ126" s="853"/>
      <c r="KZK126" s="853"/>
      <c r="KZL126" s="964"/>
      <c r="KZM126" s="845"/>
      <c r="KZN126" s="853"/>
      <c r="KZO126" s="853"/>
      <c r="KZP126" s="964"/>
      <c r="KZQ126" s="845"/>
      <c r="KZR126" s="853"/>
      <c r="KZS126" s="853"/>
      <c r="KZT126" s="964"/>
      <c r="KZU126" s="845"/>
      <c r="KZV126" s="853"/>
      <c r="KZW126" s="853"/>
      <c r="KZX126" s="964"/>
      <c r="KZY126" s="845"/>
      <c r="KZZ126" s="853"/>
      <c r="LAA126" s="853"/>
      <c r="LAB126" s="964"/>
      <c r="LAC126" s="845"/>
      <c r="LAD126" s="853"/>
      <c r="LAE126" s="853"/>
      <c r="LAF126" s="964"/>
      <c r="LAG126" s="845"/>
      <c r="LAH126" s="853"/>
      <c r="LAI126" s="853"/>
      <c r="LAJ126" s="964"/>
      <c r="LAK126" s="845"/>
      <c r="LAL126" s="853"/>
      <c r="LAM126" s="853"/>
      <c r="LAN126" s="964"/>
      <c r="LAO126" s="845"/>
      <c r="LAP126" s="853"/>
      <c r="LAQ126" s="853"/>
      <c r="LAR126" s="964"/>
      <c r="LAS126" s="845"/>
      <c r="LAT126" s="853"/>
      <c r="LAU126" s="853"/>
      <c r="LAV126" s="964"/>
      <c r="LAW126" s="845"/>
      <c r="LAX126" s="853"/>
      <c r="LAY126" s="853"/>
      <c r="LAZ126" s="964"/>
      <c r="LBA126" s="845"/>
      <c r="LBB126" s="853"/>
      <c r="LBC126" s="853"/>
      <c r="LBD126" s="964"/>
      <c r="LBE126" s="845"/>
      <c r="LBF126" s="853"/>
      <c r="LBG126" s="853"/>
      <c r="LBH126" s="964"/>
      <c r="LBI126" s="845"/>
      <c r="LBJ126" s="853"/>
      <c r="LBK126" s="853"/>
      <c r="LBL126" s="964"/>
      <c r="LBM126" s="845"/>
      <c r="LBN126" s="853"/>
      <c r="LBO126" s="853"/>
      <c r="LBP126" s="964"/>
      <c r="LBQ126" s="845"/>
      <c r="LBR126" s="853"/>
      <c r="LBS126" s="853"/>
      <c r="LBT126" s="964"/>
      <c r="LBU126" s="845"/>
      <c r="LBV126" s="853"/>
      <c r="LBW126" s="853"/>
      <c r="LBX126" s="964"/>
      <c r="LBY126" s="845"/>
      <c r="LBZ126" s="853"/>
      <c r="LCA126" s="853"/>
      <c r="LCB126" s="964"/>
      <c r="LCC126" s="845"/>
      <c r="LCD126" s="853"/>
      <c r="LCE126" s="853"/>
      <c r="LCF126" s="964"/>
      <c r="LCG126" s="845"/>
      <c r="LCH126" s="853"/>
      <c r="LCI126" s="853"/>
      <c r="LCJ126" s="964"/>
      <c r="LCK126" s="845"/>
      <c r="LCL126" s="853"/>
      <c r="LCM126" s="853"/>
      <c r="LCN126" s="964"/>
      <c r="LCO126" s="845"/>
      <c r="LCP126" s="853"/>
      <c r="LCQ126" s="853"/>
      <c r="LCR126" s="964"/>
      <c r="LCS126" s="845"/>
      <c r="LCT126" s="853"/>
      <c r="LCU126" s="853"/>
      <c r="LCV126" s="964"/>
      <c r="LCW126" s="845"/>
      <c r="LCX126" s="853"/>
      <c r="LCY126" s="853"/>
      <c r="LCZ126" s="964"/>
      <c r="LDA126" s="845"/>
      <c r="LDB126" s="853"/>
      <c r="LDC126" s="853"/>
      <c r="LDD126" s="964"/>
      <c r="LDE126" s="845"/>
      <c r="LDF126" s="853"/>
      <c r="LDG126" s="853"/>
      <c r="LDH126" s="964"/>
      <c r="LDI126" s="845"/>
      <c r="LDJ126" s="853"/>
      <c r="LDK126" s="853"/>
      <c r="LDL126" s="964"/>
      <c r="LDM126" s="845"/>
      <c r="LDN126" s="853"/>
      <c r="LDO126" s="853"/>
      <c r="LDP126" s="964"/>
      <c r="LDQ126" s="845"/>
      <c r="LDR126" s="853"/>
      <c r="LDS126" s="853"/>
      <c r="LDT126" s="964"/>
      <c r="LDU126" s="845"/>
      <c r="LDV126" s="853"/>
      <c r="LDW126" s="853"/>
      <c r="LDX126" s="964"/>
      <c r="LDY126" s="845"/>
      <c r="LDZ126" s="853"/>
      <c r="LEA126" s="853"/>
      <c r="LEB126" s="964"/>
      <c r="LEC126" s="845"/>
      <c r="LED126" s="853"/>
      <c r="LEE126" s="853"/>
      <c r="LEF126" s="964"/>
      <c r="LEG126" s="845"/>
      <c r="LEH126" s="853"/>
      <c r="LEI126" s="853"/>
      <c r="LEJ126" s="964"/>
      <c r="LEK126" s="845"/>
      <c r="LEL126" s="853"/>
      <c r="LEM126" s="853"/>
      <c r="LEN126" s="964"/>
      <c r="LEO126" s="845"/>
      <c r="LEP126" s="853"/>
      <c r="LEQ126" s="853"/>
      <c r="LER126" s="964"/>
      <c r="LES126" s="845"/>
      <c r="LET126" s="853"/>
      <c r="LEU126" s="853"/>
      <c r="LEV126" s="964"/>
      <c r="LEW126" s="845"/>
      <c r="LEX126" s="853"/>
      <c r="LEY126" s="853"/>
      <c r="LEZ126" s="964"/>
      <c r="LFA126" s="845"/>
      <c r="LFB126" s="853"/>
      <c r="LFC126" s="853"/>
      <c r="LFD126" s="964"/>
      <c r="LFE126" s="845"/>
      <c r="LFF126" s="853"/>
      <c r="LFG126" s="853"/>
      <c r="LFH126" s="964"/>
      <c r="LFI126" s="845"/>
      <c r="LFJ126" s="853"/>
      <c r="LFK126" s="853"/>
      <c r="LFL126" s="964"/>
      <c r="LFM126" s="845"/>
      <c r="LFN126" s="853"/>
      <c r="LFO126" s="853"/>
      <c r="LFP126" s="964"/>
      <c r="LFQ126" s="845"/>
      <c r="LFR126" s="853"/>
      <c r="LFS126" s="853"/>
      <c r="LFT126" s="964"/>
      <c r="LFU126" s="845"/>
      <c r="LFV126" s="853"/>
      <c r="LFW126" s="853"/>
      <c r="LFX126" s="964"/>
      <c r="LFY126" s="845"/>
      <c r="LFZ126" s="853"/>
      <c r="LGA126" s="853"/>
      <c r="LGB126" s="964"/>
      <c r="LGC126" s="845"/>
      <c r="LGD126" s="853"/>
      <c r="LGE126" s="853"/>
      <c r="LGF126" s="964"/>
      <c r="LGG126" s="845"/>
      <c r="LGH126" s="853"/>
      <c r="LGI126" s="853"/>
      <c r="LGJ126" s="964"/>
      <c r="LGK126" s="845"/>
      <c r="LGL126" s="853"/>
      <c r="LGM126" s="853"/>
      <c r="LGN126" s="964"/>
      <c r="LGO126" s="845"/>
      <c r="LGP126" s="853"/>
      <c r="LGQ126" s="853"/>
      <c r="LGR126" s="964"/>
      <c r="LGS126" s="845"/>
      <c r="LGT126" s="853"/>
      <c r="LGU126" s="853"/>
      <c r="LGV126" s="964"/>
      <c r="LGW126" s="845"/>
      <c r="LGX126" s="853"/>
      <c r="LGY126" s="853"/>
      <c r="LGZ126" s="964"/>
      <c r="LHA126" s="845"/>
      <c r="LHB126" s="853"/>
      <c r="LHC126" s="853"/>
      <c r="LHD126" s="964"/>
      <c r="LHE126" s="845"/>
      <c r="LHF126" s="853"/>
      <c r="LHG126" s="853"/>
      <c r="LHH126" s="964"/>
      <c r="LHI126" s="845"/>
      <c r="LHJ126" s="853"/>
      <c r="LHK126" s="853"/>
      <c r="LHL126" s="964"/>
      <c r="LHM126" s="845"/>
      <c r="LHN126" s="853"/>
      <c r="LHO126" s="853"/>
      <c r="LHP126" s="964"/>
      <c r="LHQ126" s="845"/>
      <c r="LHR126" s="853"/>
      <c r="LHS126" s="853"/>
      <c r="LHT126" s="964"/>
      <c r="LHU126" s="845"/>
      <c r="LHV126" s="853"/>
      <c r="LHW126" s="853"/>
      <c r="LHX126" s="964"/>
      <c r="LHY126" s="845"/>
      <c r="LHZ126" s="853"/>
      <c r="LIA126" s="853"/>
      <c r="LIB126" s="964"/>
      <c r="LIC126" s="845"/>
      <c r="LID126" s="853"/>
      <c r="LIE126" s="853"/>
      <c r="LIF126" s="964"/>
      <c r="LIG126" s="845"/>
      <c r="LIH126" s="853"/>
      <c r="LII126" s="853"/>
      <c r="LIJ126" s="964"/>
      <c r="LIK126" s="845"/>
      <c r="LIL126" s="853"/>
      <c r="LIM126" s="853"/>
      <c r="LIN126" s="964"/>
      <c r="LIO126" s="845"/>
      <c r="LIP126" s="853"/>
      <c r="LIQ126" s="853"/>
      <c r="LIR126" s="964"/>
      <c r="LIS126" s="845"/>
      <c r="LIT126" s="853"/>
      <c r="LIU126" s="853"/>
      <c r="LIV126" s="964"/>
      <c r="LIW126" s="845"/>
      <c r="LIX126" s="853"/>
      <c r="LIY126" s="853"/>
      <c r="LIZ126" s="964"/>
      <c r="LJA126" s="845"/>
      <c r="LJB126" s="853"/>
      <c r="LJC126" s="853"/>
      <c r="LJD126" s="964"/>
      <c r="LJE126" s="845"/>
      <c r="LJF126" s="853"/>
      <c r="LJG126" s="853"/>
      <c r="LJH126" s="964"/>
      <c r="LJI126" s="845"/>
      <c r="LJJ126" s="853"/>
      <c r="LJK126" s="853"/>
      <c r="LJL126" s="964"/>
      <c r="LJM126" s="845"/>
      <c r="LJN126" s="853"/>
      <c r="LJO126" s="853"/>
      <c r="LJP126" s="964"/>
      <c r="LJQ126" s="845"/>
      <c r="LJR126" s="853"/>
      <c r="LJS126" s="853"/>
      <c r="LJT126" s="964"/>
      <c r="LJU126" s="845"/>
      <c r="LJV126" s="853"/>
      <c r="LJW126" s="853"/>
      <c r="LJX126" s="964"/>
      <c r="LJY126" s="845"/>
      <c r="LJZ126" s="853"/>
      <c r="LKA126" s="853"/>
      <c r="LKB126" s="964"/>
      <c r="LKC126" s="845"/>
      <c r="LKD126" s="853"/>
      <c r="LKE126" s="853"/>
      <c r="LKF126" s="964"/>
      <c r="LKG126" s="845"/>
      <c r="LKH126" s="853"/>
      <c r="LKI126" s="853"/>
      <c r="LKJ126" s="964"/>
      <c r="LKK126" s="845"/>
      <c r="LKL126" s="853"/>
      <c r="LKM126" s="853"/>
      <c r="LKN126" s="964"/>
      <c r="LKO126" s="845"/>
      <c r="LKP126" s="853"/>
      <c r="LKQ126" s="853"/>
      <c r="LKR126" s="964"/>
      <c r="LKS126" s="845"/>
      <c r="LKT126" s="853"/>
      <c r="LKU126" s="853"/>
      <c r="LKV126" s="964"/>
      <c r="LKW126" s="845"/>
      <c r="LKX126" s="853"/>
      <c r="LKY126" s="853"/>
      <c r="LKZ126" s="964"/>
      <c r="LLA126" s="845"/>
      <c r="LLB126" s="853"/>
      <c r="LLC126" s="853"/>
      <c r="LLD126" s="964"/>
      <c r="LLE126" s="845"/>
      <c r="LLF126" s="853"/>
      <c r="LLG126" s="853"/>
      <c r="LLH126" s="964"/>
      <c r="LLI126" s="845"/>
      <c r="LLJ126" s="853"/>
      <c r="LLK126" s="853"/>
      <c r="LLL126" s="964"/>
      <c r="LLM126" s="845"/>
      <c r="LLN126" s="853"/>
      <c r="LLO126" s="853"/>
      <c r="LLP126" s="964"/>
      <c r="LLQ126" s="845"/>
      <c r="LLR126" s="853"/>
      <c r="LLS126" s="853"/>
      <c r="LLT126" s="964"/>
      <c r="LLU126" s="845"/>
      <c r="LLV126" s="853"/>
      <c r="LLW126" s="853"/>
      <c r="LLX126" s="964"/>
      <c r="LLY126" s="845"/>
      <c r="LLZ126" s="853"/>
      <c r="LMA126" s="853"/>
      <c r="LMB126" s="964"/>
      <c r="LMC126" s="845"/>
      <c r="LMD126" s="853"/>
      <c r="LME126" s="853"/>
      <c r="LMF126" s="964"/>
      <c r="LMG126" s="845"/>
      <c r="LMH126" s="853"/>
      <c r="LMI126" s="853"/>
      <c r="LMJ126" s="964"/>
      <c r="LMK126" s="845"/>
      <c r="LML126" s="853"/>
      <c r="LMM126" s="853"/>
      <c r="LMN126" s="964"/>
      <c r="LMO126" s="845"/>
      <c r="LMP126" s="853"/>
      <c r="LMQ126" s="853"/>
      <c r="LMR126" s="964"/>
      <c r="LMS126" s="845"/>
      <c r="LMT126" s="853"/>
      <c r="LMU126" s="853"/>
      <c r="LMV126" s="964"/>
      <c r="LMW126" s="845"/>
      <c r="LMX126" s="853"/>
      <c r="LMY126" s="853"/>
      <c r="LMZ126" s="964"/>
      <c r="LNA126" s="845"/>
      <c r="LNB126" s="853"/>
      <c r="LNC126" s="853"/>
      <c r="LND126" s="964"/>
      <c r="LNE126" s="845"/>
      <c r="LNF126" s="853"/>
      <c r="LNG126" s="853"/>
      <c r="LNH126" s="964"/>
      <c r="LNI126" s="845"/>
      <c r="LNJ126" s="853"/>
      <c r="LNK126" s="853"/>
      <c r="LNL126" s="964"/>
      <c r="LNM126" s="845"/>
      <c r="LNN126" s="853"/>
      <c r="LNO126" s="853"/>
      <c r="LNP126" s="964"/>
      <c r="LNQ126" s="845"/>
      <c r="LNR126" s="853"/>
      <c r="LNS126" s="853"/>
      <c r="LNT126" s="964"/>
      <c r="LNU126" s="845"/>
      <c r="LNV126" s="853"/>
      <c r="LNW126" s="853"/>
      <c r="LNX126" s="964"/>
      <c r="LNY126" s="845"/>
      <c r="LNZ126" s="853"/>
      <c r="LOA126" s="853"/>
      <c r="LOB126" s="964"/>
      <c r="LOC126" s="845"/>
      <c r="LOD126" s="853"/>
      <c r="LOE126" s="853"/>
      <c r="LOF126" s="964"/>
      <c r="LOG126" s="845"/>
      <c r="LOH126" s="853"/>
      <c r="LOI126" s="853"/>
      <c r="LOJ126" s="964"/>
      <c r="LOK126" s="845"/>
      <c r="LOL126" s="853"/>
      <c r="LOM126" s="853"/>
      <c r="LON126" s="964"/>
      <c r="LOO126" s="845"/>
      <c r="LOP126" s="853"/>
      <c r="LOQ126" s="853"/>
      <c r="LOR126" s="964"/>
      <c r="LOS126" s="845"/>
      <c r="LOT126" s="853"/>
      <c r="LOU126" s="853"/>
      <c r="LOV126" s="964"/>
      <c r="LOW126" s="845"/>
      <c r="LOX126" s="853"/>
      <c r="LOY126" s="853"/>
      <c r="LOZ126" s="964"/>
      <c r="LPA126" s="845"/>
      <c r="LPB126" s="853"/>
      <c r="LPC126" s="853"/>
      <c r="LPD126" s="964"/>
      <c r="LPE126" s="845"/>
      <c r="LPF126" s="853"/>
      <c r="LPG126" s="853"/>
      <c r="LPH126" s="964"/>
      <c r="LPI126" s="845"/>
      <c r="LPJ126" s="853"/>
      <c r="LPK126" s="853"/>
      <c r="LPL126" s="964"/>
      <c r="LPM126" s="845"/>
      <c r="LPN126" s="853"/>
      <c r="LPO126" s="853"/>
      <c r="LPP126" s="964"/>
      <c r="LPQ126" s="845"/>
      <c r="LPR126" s="853"/>
      <c r="LPS126" s="853"/>
      <c r="LPT126" s="964"/>
      <c r="LPU126" s="845"/>
      <c r="LPV126" s="853"/>
      <c r="LPW126" s="853"/>
      <c r="LPX126" s="964"/>
      <c r="LPY126" s="845"/>
      <c r="LPZ126" s="853"/>
      <c r="LQA126" s="853"/>
      <c r="LQB126" s="964"/>
      <c r="LQC126" s="845"/>
      <c r="LQD126" s="853"/>
      <c r="LQE126" s="853"/>
      <c r="LQF126" s="964"/>
      <c r="LQG126" s="845"/>
      <c r="LQH126" s="853"/>
      <c r="LQI126" s="853"/>
      <c r="LQJ126" s="964"/>
      <c r="LQK126" s="845"/>
      <c r="LQL126" s="853"/>
      <c r="LQM126" s="853"/>
      <c r="LQN126" s="964"/>
      <c r="LQO126" s="845"/>
      <c r="LQP126" s="853"/>
      <c r="LQQ126" s="853"/>
      <c r="LQR126" s="964"/>
      <c r="LQS126" s="845"/>
      <c r="LQT126" s="853"/>
      <c r="LQU126" s="853"/>
      <c r="LQV126" s="964"/>
      <c r="LQW126" s="845"/>
      <c r="LQX126" s="853"/>
      <c r="LQY126" s="853"/>
      <c r="LQZ126" s="964"/>
      <c r="LRA126" s="845"/>
      <c r="LRB126" s="853"/>
      <c r="LRC126" s="853"/>
      <c r="LRD126" s="964"/>
      <c r="LRE126" s="845"/>
      <c r="LRF126" s="853"/>
      <c r="LRG126" s="853"/>
      <c r="LRH126" s="964"/>
      <c r="LRI126" s="845"/>
      <c r="LRJ126" s="853"/>
      <c r="LRK126" s="853"/>
      <c r="LRL126" s="964"/>
      <c r="LRM126" s="845"/>
      <c r="LRN126" s="853"/>
      <c r="LRO126" s="853"/>
      <c r="LRP126" s="964"/>
      <c r="LRQ126" s="845"/>
      <c r="LRR126" s="853"/>
      <c r="LRS126" s="853"/>
      <c r="LRT126" s="964"/>
      <c r="LRU126" s="845"/>
      <c r="LRV126" s="853"/>
      <c r="LRW126" s="853"/>
      <c r="LRX126" s="964"/>
      <c r="LRY126" s="845"/>
      <c r="LRZ126" s="853"/>
      <c r="LSA126" s="853"/>
      <c r="LSB126" s="964"/>
      <c r="LSC126" s="845"/>
      <c r="LSD126" s="853"/>
      <c r="LSE126" s="853"/>
      <c r="LSF126" s="964"/>
      <c r="LSG126" s="845"/>
      <c r="LSH126" s="853"/>
      <c r="LSI126" s="853"/>
      <c r="LSJ126" s="964"/>
      <c r="LSK126" s="845"/>
      <c r="LSL126" s="853"/>
      <c r="LSM126" s="853"/>
      <c r="LSN126" s="964"/>
      <c r="LSO126" s="845"/>
      <c r="LSP126" s="853"/>
      <c r="LSQ126" s="853"/>
      <c r="LSR126" s="964"/>
      <c r="LSS126" s="845"/>
      <c r="LST126" s="853"/>
      <c r="LSU126" s="853"/>
      <c r="LSV126" s="964"/>
      <c r="LSW126" s="845"/>
      <c r="LSX126" s="853"/>
      <c r="LSY126" s="853"/>
      <c r="LSZ126" s="964"/>
      <c r="LTA126" s="845"/>
      <c r="LTB126" s="853"/>
      <c r="LTC126" s="853"/>
      <c r="LTD126" s="964"/>
      <c r="LTE126" s="845"/>
      <c r="LTF126" s="853"/>
      <c r="LTG126" s="853"/>
      <c r="LTH126" s="964"/>
      <c r="LTI126" s="845"/>
      <c r="LTJ126" s="853"/>
      <c r="LTK126" s="853"/>
      <c r="LTL126" s="964"/>
      <c r="LTM126" s="845"/>
      <c r="LTN126" s="853"/>
      <c r="LTO126" s="853"/>
      <c r="LTP126" s="964"/>
      <c r="LTQ126" s="845"/>
      <c r="LTR126" s="853"/>
      <c r="LTS126" s="853"/>
      <c r="LTT126" s="964"/>
      <c r="LTU126" s="845"/>
      <c r="LTV126" s="853"/>
      <c r="LTW126" s="853"/>
      <c r="LTX126" s="964"/>
      <c r="LTY126" s="845"/>
      <c r="LTZ126" s="853"/>
      <c r="LUA126" s="853"/>
      <c r="LUB126" s="964"/>
      <c r="LUC126" s="845"/>
      <c r="LUD126" s="853"/>
      <c r="LUE126" s="853"/>
      <c r="LUF126" s="964"/>
      <c r="LUG126" s="845"/>
      <c r="LUH126" s="853"/>
      <c r="LUI126" s="853"/>
      <c r="LUJ126" s="964"/>
      <c r="LUK126" s="845"/>
      <c r="LUL126" s="853"/>
      <c r="LUM126" s="853"/>
      <c r="LUN126" s="964"/>
      <c r="LUO126" s="845"/>
      <c r="LUP126" s="853"/>
      <c r="LUQ126" s="853"/>
      <c r="LUR126" s="964"/>
      <c r="LUS126" s="845"/>
      <c r="LUT126" s="853"/>
      <c r="LUU126" s="853"/>
      <c r="LUV126" s="964"/>
      <c r="LUW126" s="845"/>
      <c r="LUX126" s="853"/>
      <c r="LUY126" s="853"/>
      <c r="LUZ126" s="964"/>
      <c r="LVA126" s="845"/>
      <c r="LVB126" s="853"/>
      <c r="LVC126" s="853"/>
      <c r="LVD126" s="964"/>
      <c r="LVE126" s="845"/>
      <c r="LVF126" s="853"/>
      <c r="LVG126" s="853"/>
      <c r="LVH126" s="964"/>
      <c r="LVI126" s="845"/>
      <c r="LVJ126" s="853"/>
      <c r="LVK126" s="853"/>
      <c r="LVL126" s="964"/>
      <c r="LVM126" s="845"/>
      <c r="LVN126" s="853"/>
      <c r="LVO126" s="853"/>
      <c r="LVP126" s="964"/>
      <c r="LVQ126" s="845"/>
      <c r="LVR126" s="853"/>
      <c r="LVS126" s="853"/>
      <c r="LVT126" s="964"/>
      <c r="LVU126" s="845"/>
      <c r="LVV126" s="853"/>
      <c r="LVW126" s="853"/>
      <c r="LVX126" s="964"/>
      <c r="LVY126" s="845"/>
      <c r="LVZ126" s="853"/>
      <c r="LWA126" s="853"/>
      <c r="LWB126" s="964"/>
      <c r="LWC126" s="845"/>
      <c r="LWD126" s="853"/>
      <c r="LWE126" s="853"/>
      <c r="LWF126" s="964"/>
      <c r="LWG126" s="845"/>
      <c r="LWH126" s="853"/>
      <c r="LWI126" s="853"/>
      <c r="LWJ126" s="964"/>
      <c r="LWK126" s="845"/>
      <c r="LWL126" s="853"/>
      <c r="LWM126" s="853"/>
      <c r="LWN126" s="964"/>
      <c r="LWO126" s="845"/>
      <c r="LWP126" s="853"/>
      <c r="LWQ126" s="853"/>
      <c r="LWR126" s="964"/>
      <c r="LWS126" s="845"/>
      <c r="LWT126" s="853"/>
      <c r="LWU126" s="853"/>
      <c r="LWV126" s="964"/>
      <c r="LWW126" s="845"/>
      <c r="LWX126" s="853"/>
      <c r="LWY126" s="853"/>
      <c r="LWZ126" s="964"/>
      <c r="LXA126" s="845"/>
      <c r="LXB126" s="853"/>
      <c r="LXC126" s="853"/>
      <c r="LXD126" s="964"/>
      <c r="LXE126" s="845"/>
      <c r="LXF126" s="853"/>
      <c r="LXG126" s="853"/>
      <c r="LXH126" s="964"/>
      <c r="LXI126" s="845"/>
      <c r="LXJ126" s="853"/>
      <c r="LXK126" s="853"/>
      <c r="LXL126" s="964"/>
      <c r="LXM126" s="845"/>
      <c r="LXN126" s="853"/>
      <c r="LXO126" s="853"/>
      <c r="LXP126" s="964"/>
      <c r="LXQ126" s="845"/>
      <c r="LXR126" s="853"/>
      <c r="LXS126" s="853"/>
      <c r="LXT126" s="964"/>
      <c r="LXU126" s="845"/>
      <c r="LXV126" s="853"/>
      <c r="LXW126" s="853"/>
      <c r="LXX126" s="964"/>
      <c r="LXY126" s="845"/>
      <c r="LXZ126" s="853"/>
      <c r="LYA126" s="853"/>
      <c r="LYB126" s="964"/>
      <c r="LYC126" s="845"/>
      <c r="LYD126" s="853"/>
      <c r="LYE126" s="853"/>
      <c r="LYF126" s="964"/>
      <c r="LYG126" s="845"/>
      <c r="LYH126" s="853"/>
      <c r="LYI126" s="853"/>
      <c r="LYJ126" s="964"/>
      <c r="LYK126" s="845"/>
      <c r="LYL126" s="853"/>
      <c r="LYM126" s="853"/>
      <c r="LYN126" s="964"/>
      <c r="LYO126" s="845"/>
      <c r="LYP126" s="853"/>
      <c r="LYQ126" s="853"/>
      <c r="LYR126" s="964"/>
      <c r="LYS126" s="845"/>
      <c r="LYT126" s="853"/>
      <c r="LYU126" s="853"/>
      <c r="LYV126" s="964"/>
      <c r="LYW126" s="845"/>
      <c r="LYX126" s="853"/>
      <c r="LYY126" s="853"/>
      <c r="LYZ126" s="964"/>
      <c r="LZA126" s="845"/>
      <c r="LZB126" s="853"/>
      <c r="LZC126" s="853"/>
      <c r="LZD126" s="964"/>
      <c r="LZE126" s="845"/>
      <c r="LZF126" s="853"/>
      <c r="LZG126" s="853"/>
      <c r="LZH126" s="964"/>
      <c r="LZI126" s="845"/>
      <c r="LZJ126" s="853"/>
      <c r="LZK126" s="853"/>
      <c r="LZL126" s="964"/>
      <c r="LZM126" s="845"/>
      <c r="LZN126" s="853"/>
      <c r="LZO126" s="853"/>
      <c r="LZP126" s="964"/>
      <c r="LZQ126" s="845"/>
      <c r="LZR126" s="853"/>
      <c r="LZS126" s="853"/>
      <c r="LZT126" s="964"/>
      <c r="LZU126" s="845"/>
      <c r="LZV126" s="853"/>
      <c r="LZW126" s="853"/>
      <c r="LZX126" s="964"/>
      <c r="LZY126" s="845"/>
      <c r="LZZ126" s="853"/>
      <c r="MAA126" s="853"/>
      <c r="MAB126" s="964"/>
      <c r="MAC126" s="845"/>
      <c r="MAD126" s="853"/>
      <c r="MAE126" s="853"/>
      <c r="MAF126" s="964"/>
      <c r="MAG126" s="845"/>
      <c r="MAH126" s="853"/>
      <c r="MAI126" s="853"/>
      <c r="MAJ126" s="964"/>
      <c r="MAK126" s="845"/>
      <c r="MAL126" s="853"/>
      <c r="MAM126" s="853"/>
      <c r="MAN126" s="964"/>
      <c r="MAO126" s="845"/>
      <c r="MAP126" s="853"/>
      <c r="MAQ126" s="853"/>
      <c r="MAR126" s="964"/>
      <c r="MAS126" s="845"/>
      <c r="MAT126" s="853"/>
      <c r="MAU126" s="853"/>
      <c r="MAV126" s="964"/>
      <c r="MAW126" s="845"/>
      <c r="MAX126" s="853"/>
      <c r="MAY126" s="853"/>
      <c r="MAZ126" s="964"/>
      <c r="MBA126" s="845"/>
      <c r="MBB126" s="853"/>
      <c r="MBC126" s="853"/>
      <c r="MBD126" s="964"/>
      <c r="MBE126" s="845"/>
      <c r="MBF126" s="853"/>
      <c r="MBG126" s="853"/>
      <c r="MBH126" s="964"/>
      <c r="MBI126" s="845"/>
      <c r="MBJ126" s="853"/>
      <c r="MBK126" s="853"/>
      <c r="MBL126" s="964"/>
      <c r="MBM126" s="845"/>
      <c r="MBN126" s="853"/>
      <c r="MBO126" s="853"/>
      <c r="MBP126" s="964"/>
      <c r="MBQ126" s="845"/>
      <c r="MBR126" s="853"/>
      <c r="MBS126" s="853"/>
      <c r="MBT126" s="964"/>
      <c r="MBU126" s="845"/>
      <c r="MBV126" s="853"/>
      <c r="MBW126" s="853"/>
      <c r="MBX126" s="964"/>
      <c r="MBY126" s="845"/>
      <c r="MBZ126" s="853"/>
      <c r="MCA126" s="853"/>
      <c r="MCB126" s="964"/>
      <c r="MCC126" s="845"/>
      <c r="MCD126" s="853"/>
      <c r="MCE126" s="853"/>
      <c r="MCF126" s="964"/>
      <c r="MCG126" s="845"/>
      <c r="MCH126" s="853"/>
      <c r="MCI126" s="853"/>
      <c r="MCJ126" s="964"/>
      <c r="MCK126" s="845"/>
      <c r="MCL126" s="853"/>
      <c r="MCM126" s="853"/>
      <c r="MCN126" s="964"/>
      <c r="MCO126" s="845"/>
      <c r="MCP126" s="853"/>
      <c r="MCQ126" s="853"/>
      <c r="MCR126" s="964"/>
      <c r="MCS126" s="845"/>
      <c r="MCT126" s="853"/>
      <c r="MCU126" s="853"/>
      <c r="MCV126" s="964"/>
      <c r="MCW126" s="845"/>
      <c r="MCX126" s="853"/>
      <c r="MCY126" s="853"/>
      <c r="MCZ126" s="964"/>
      <c r="MDA126" s="845"/>
      <c r="MDB126" s="853"/>
      <c r="MDC126" s="853"/>
      <c r="MDD126" s="964"/>
      <c r="MDE126" s="845"/>
      <c r="MDF126" s="853"/>
      <c r="MDG126" s="853"/>
      <c r="MDH126" s="964"/>
      <c r="MDI126" s="845"/>
      <c r="MDJ126" s="853"/>
      <c r="MDK126" s="853"/>
      <c r="MDL126" s="964"/>
      <c r="MDM126" s="845"/>
      <c r="MDN126" s="853"/>
      <c r="MDO126" s="853"/>
      <c r="MDP126" s="964"/>
      <c r="MDQ126" s="845"/>
      <c r="MDR126" s="853"/>
      <c r="MDS126" s="853"/>
      <c r="MDT126" s="964"/>
      <c r="MDU126" s="845"/>
      <c r="MDV126" s="853"/>
      <c r="MDW126" s="853"/>
      <c r="MDX126" s="964"/>
      <c r="MDY126" s="845"/>
      <c r="MDZ126" s="853"/>
      <c r="MEA126" s="853"/>
      <c r="MEB126" s="964"/>
      <c r="MEC126" s="845"/>
      <c r="MED126" s="853"/>
      <c r="MEE126" s="853"/>
      <c r="MEF126" s="964"/>
      <c r="MEG126" s="845"/>
      <c r="MEH126" s="853"/>
      <c r="MEI126" s="853"/>
      <c r="MEJ126" s="964"/>
      <c r="MEK126" s="845"/>
      <c r="MEL126" s="853"/>
      <c r="MEM126" s="853"/>
      <c r="MEN126" s="964"/>
      <c r="MEO126" s="845"/>
      <c r="MEP126" s="853"/>
      <c r="MEQ126" s="853"/>
      <c r="MER126" s="964"/>
      <c r="MES126" s="845"/>
      <c r="MET126" s="853"/>
      <c r="MEU126" s="853"/>
      <c r="MEV126" s="964"/>
      <c r="MEW126" s="845"/>
      <c r="MEX126" s="853"/>
      <c r="MEY126" s="853"/>
      <c r="MEZ126" s="964"/>
      <c r="MFA126" s="845"/>
      <c r="MFB126" s="853"/>
      <c r="MFC126" s="853"/>
      <c r="MFD126" s="964"/>
      <c r="MFE126" s="845"/>
      <c r="MFF126" s="853"/>
      <c r="MFG126" s="853"/>
      <c r="MFH126" s="964"/>
      <c r="MFI126" s="845"/>
      <c r="MFJ126" s="853"/>
      <c r="MFK126" s="853"/>
      <c r="MFL126" s="964"/>
      <c r="MFM126" s="845"/>
      <c r="MFN126" s="853"/>
      <c r="MFO126" s="853"/>
      <c r="MFP126" s="964"/>
      <c r="MFQ126" s="845"/>
      <c r="MFR126" s="853"/>
      <c r="MFS126" s="853"/>
      <c r="MFT126" s="964"/>
      <c r="MFU126" s="845"/>
      <c r="MFV126" s="853"/>
      <c r="MFW126" s="853"/>
      <c r="MFX126" s="964"/>
      <c r="MFY126" s="845"/>
      <c r="MFZ126" s="853"/>
      <c r="MGA126" s="853"/>
      <c r="MGB126" s="964"/>
      <c r="MGC126" s="845"/>
      <c r="MGD126" s="853"/>
      <c r="MGE126" s="853"/>
      <c r="MGF126" s="964"/>
      <c r="MGG126" s="845"/>
      <c r="MGH126" s="853"/>
      <c r="MGI126" s="853"/>
      <c r="MGJ126" s="964"/>
      <c r="MGK126" s="845"/>
      <c r="MGL126" s="853"/>
      <c r="MGM126" s="853"/>
      <c r="MGN126" s="964"/>
      <c r="MGO126" s="845"/>
      <c r="MGP126" s="853"/>
      <c r="MGQ126" s="853"/>
      <c r="MGR126" s="964"/>
      <c r="MGS126" s="845"/>
      <c r="MGT126" s="853"/>
      <c r="MGU126" s="853"/>
      <c r="MGV126" s="964"/>
      <c r="MGW126" s="845"/>
      <c r="MGX126" s="853"/>
      <c r="MGY126" s="853"/>
      <c r="MGZ126" s="964"/>
      <c r="MHA126" s="845"/>
      <c r="MHB126" s="853"/>
      <c r="MHC126" s="853"/>
      <c r="MHD126" s="964"/>
      <c r="MHE126" s="845"/>
      <c r="MHF126" s="853"/>
      <c r="MHG126" s="853"/>
      <c r="MHH126" s="964"/>
      <c r="MHI126" s="845"/>
      <c r="MHJ126" s="853"/>
      <c r="MHK126" s="853"/>
      <c r="MHL126" s="964"/>
      <c r="MHM126" s="845"/>
      <c r="MHN126" s="853"/>
      <c r="MHO126" s="853"/>
      <c r="MHP126" s="964"/>
      <c r="MHQ126" s="845"/>
      <c r="MHR126" s="853"/>
      <c r="MHS126" s="853"/>
      <c r="MHT126" s="964"/>
      <c r="MHU126" s="845"/>
      <c r="MHV126" s="853"/>
      <c r="MHW126" s="853"/>
      <c r="MHX126" s="964"/>
      <c r="MHY126" s="845"/>
      <c r="MHZ126" s="853"/>
      <c r="MIA126" s="853"/>
      <c r="MIB126" s="964"/>
      <c r="MIC126" s="845"/>
      <c r="MID126" s="853"/>
      <c r="MIE126" s="853"/>
      <c r="MIF126" s="964"/>
      <c r="MIG126" s="845"/>
      <c r="MIH126" s="853"/>
      <c r="MII126" s="853"/>
      <c r="MIJ126" s="964"/>
      <c r="MIK126" s="845"/>
      <c r="MIL126" s="853"/>
      <c r="MIM126" s="853"/>
      <c r="MIN126" s="964"/>
      <c r="MIO126" s="845"/>
      <c r="MIP126" s="853"/>
      <c r="MIQ126" s="853"/>
      <c r="MIR126" s="964"/>
      <c r="MIS126" s="845"/>
      <c r="MIT126" s="853"/>
      <c r="MIU126" s="853"/>
      <c r="MIV126" s="964"/>
      <c r="MIW126" s="845"/>
      <c r="MIX126" s="853"/>
      <c r="MIY126" s="853"/>
      <c r="MIZ126" s="964"/>
      <c r="MJA126" s="845"/>
      <c r="MJB126" s="853"/>
      <c r="MJC126" s="853"/>
      <c r="MJD126" s="964"/>
      <c r="MJE126" s="845"/>
      <c r="MJF126" s="853"/>
      <c r="MJG126" s="853"/>
      <c r="MJH126" s="964"/>
      <c r="MJI126" s="845"/>
      <c r="MJJ126" s="853"/>
      <c r="MJK126" s="853"/>
      <c r="MJL126" s="964"/>
      <c r="MJM126" s="845"/>
      <c r="MJN126" s="853"/>
      <c r="MJO126" s="853"/>
      <c r="MJP126" s="964"/>
      <c r="MJQ126" s="845"/>
      <c r="MJR126" s="853"/>
      <c r="MJS126" s="853"/>
      <c r="MJT126" s="964"/>
      <c r="MJU126" s="845"/>
      <c r="MJV126" s="853"/>
      <c r="MJW126" s="853"/>
      <c r="MJX126" s="964"/>
      <c r="MJY126" s="845"/>
      <c r="MJZ126" s="853"/>
      <c r="MKA126" s="853"/>
      <c r="MKB126" s="964"/>
      <c r="MKC126" s="845"/>
      <c r="MKD126" s="853"/>
      <c r="MKE126" s="853"/>
      <c r="MKF126" s="964"/>
      <c r="MKG126" s="845"/>
      <c r="MKH126" s="853"/>
      <c r="MKI126" s="853"/>
      <c r="MKJ126" s="964"/>
      <c r="MKK126" s="845"/>
      <c r="MKL126" s="853"/>
      <c r="MKM126" s="853"/>
      <c r="MKN126" s="964"/>
      <c r="MKO126" s="845"/>
      <c r="MKP126" s="853"/>
      <c r="MKQ126" s="853"/>
      <c r="MKR126" s="964"/>
      <c r="MKS126" s="845"/>
      <c r="MKT126" s="853"/>
      <c r="MKU126" s="853"/>
      <c r="MKV126" s="964"/>
      <c r="MKW126" s="845"/>
      <c r="MKX126" s="853"/>
      <c r="MKY126" s="853"/>
      <c r="MKZ126" s="964"/>
      <c r="MLA126" s="845"/>
      <c r="MLB126" s="853"/>
      <c r="MLC126" s="853"/>
      <c r="MLD126" s="964"/>
      <c r="MLE126" s="845"/>
      <c r="MLF126" s="853"/>
      <c r="MLG126" s="853"/>
      <c r="MLH126" s="964"/>
      <c r="MLI126" s="845"/>
      <c r="MLJ126" s="853"/>
      <c r="MLK126" s="853"/>
      <c r="MLL126" s="964"/>
      <c r="MLM126" s="845"/>
      <c r="MLN126" s="853"/>
      <c r="MLO126" s="853"/>
      <c r="MLP126" s="964"/>
      <c r="MLQ126" s="845"/>
      <c r="MLR126" s="853"/>
      <c r="MLS126" s="853"/>
      <c r="MLT126" s="964"/>
      <c r="MLU126" s="845"/>
      <c r="MLV126" s="853"/>
      <c r="MLW126" s="853"/>
      <c r="MLX126" s="964"/>
      <c r="MLY126" s="845"/>
      <c r="MLZ126" s="853"/>
      <c r="MMA126" s="853"/>
      <c r="MMB126" s="964"/>
      <c r="MMC126" s="845"/>
      <c r="MMD126" s="853"/>
      <c r="MME126" s="853"/>
      <c r="MMF126" s="964"/>
      <c r="MMG126" s="845"/>
      <c r="MMH126" s="853"/>
      <c r="MMI126" s="853"/>
      <c r="MMJ126" s="964"/>
      <c r="MMK126" s="845"/>
      <c r="MML126" s="853"/>
      <c r="MMM126" s="853"/>
      <c r="MMN126" s="964"/>
      <c r="MMO126" s="845"/>
      <c r="MMP126" s="853"/>
      <c r="MMQ126" s="853"/>
      <c r="MMR126" s="964"/>
      <c r="MMS126" s="845"/>
      <c r="MMT126" s="853"/>
      <c r="MMU126" s="853"/>
      <c r="MMV126" s="964"/>
      <c r="MMW126" s="845"/>
      <c r="MMX126" s="853"/>
      <c r="MMY126" s="853"/>
      <c r="MMZ126" s="964"/>
      <c r="MNA126" s="845"/>
      <c r="MNB126" s="853"/>
      <c r="MNC126" s="853"/>
      <c r="MND126" s="964"/>
      <c r="MNE126" s="845"/>
      <c r="MNF126" s="853"/>
      <c r="MNG126" s="853"/>
      <c r="MNH126" s="964"/>
      <c r="MNI126" s="845"/>
      <c r="MNJ126" s="853"/>
      <c r="MNK126" s="853"/>
      <c r="MNL126" s="964"/>
      <c r="MNM126" s="845"/>
      <c r="MNN126" s="853"/>
      <c r="MNO126" s="853"/>
      <c r="MNP126" s="964"/>
      <c r="MNQ126" s="845"/>
      <c r="MNR126" s="853"/>
      <c r="MNS126" s="853"/>
      <c r="MNT126" s="964"/>
      <c r="MNU126" s="845"/>
      <c r="MNV126" s="853"/>
      <c r="MNW126" s="853"/>
      <c r="MNX126" s="964"/>
      <c r="MNY126" s="845"/>
      <c r="MNZ126" s="853"/>
      <c r="MOA126" s="853"/>
      <c r="MOB126" s="964"/>
      <c r="MOC126" s="845"/>
      <c r="MOD126" s="853"/>
      <c r="MOE126" s="853"/>
      <c r="MOF126" s="964"/>
      <c r="MOG126" s="845"/>
      <c r="MOH126" s="853"/>
      <c r="MOI126" s="853"/>
      <c r="MOJ126" s="964"/>
      <c r="MOK126" s="845"/>
      <c r="MOL126" s="853"/>
      <c r="MOM126" s="853"/>
      <c r="MON126" s="964"/>
      <c r="MOO126" s="845"/>
      <c r="MOP126" s="853"/>
      <c r="MOQ126" s="853"/>
      <c r="MOR126" s="964"/>
      <c r="MOS126" s="845"/>
      <c r="MOT126" s="853"/>
      <c r="MOU126" s="853"/>
      <c r="MOV126" s="964"/>
      <c r="MOW126" s="845"/>
      <c r="MOX126" s="853"/>
      <c r="MOY126" s="853"/>
      <c r="MOZ126" s="964"/>
      <c r="MPA126" s="845"/>
      <c r="MPB126" s="853"/>
      <c r="MPC126" s="853"/>
      <c r="MPD126" s="964"/>
      <c r="MPE126" s="845"/>
      <c r="MPF126" s="853"/>
      <c r="MPG126" s="853"/>
      <c r="MPH126" s="964"/>
      <c r="MPI126" s="845"/>
      <c r="MPJ126" s="853"/>
      <c r="MPK126" s="853"/>
      <c r="MPL126" s="964"/>
      <c r="MPM126" s="845"/>
      <c r="MPN126" s="853"/>
      <c r="MPO126" s="853"/>
      <c r="MPP126" s="964"/>
      <c r="MPQ126" s="845"/>
      <c r="MPR126" s="853"/>
      <c r="MPS126" s="853"/>
      <c r="MPT126" s="964"/>
      <c r="MPU126" s="845"/>
      <c r="MPV126" s="853"/>
      <c r="MPW126" s="853"/>
      <c r="MPX126" s="964"/>
      <c r="MPY126" s="845"/>
      <c r="MPZ126" s="853"/>
      <c r="MQA126" s="853"/>
      <c r="MQB126" s="964"/>
      <c r="MQC126" s="845"/>
      <c r="MQD126" s="853"/>
      <c r="MQE126" s="853"/>
      <c r="MQF126" s="964"/>
      <c r="MQG126" s="845"/>
      <c r="MQH126" s="853"/>
      <c r="MQI126" s="853"/>
      <c r="MQJ126" s="964"/>
      <c r="MQK126" s="845"/>
      <c r="MQL126" s="853"/>
      <c r="MQM126" s="853"/>
      <c r="MQN126" s="964"/>
      <c r="MQO126" s="845"/>
      <c r="MQP126" s="853"/>
      <c r="MQQ126" s="853"/>
      <c r="MQR126" s="964"/>
      <c r="MQS126" s="845"/>
      <c r="MQT126" s="853"/>
      <c r="MQU126" s="853"/>
      <c r="MQV126" s="964"/>
      <c r="MQW126" s="845"/>
      <c r="MQX126" s="853"/>
      <c r="MQY126" s="853"/>
      <c r="MQZ126" s="964"/>
      <c r="MRA126" s="845"/>
      <c r="MRB126" s="853"/>
      <c r="MRC126" s="853"/>
      <c r="MRD126" s="964"/>
      <c r="MRE126" s="845"/>
      <c r="MRF126" s="853"/>
      <c r="MRG126" s="853"/>
      <c r="MRH126" s="964"/>
      <c r="MRI126" s="845"/>
      <c r="MRJ126" s="853"/>
      <c r="MRK126" s="853"/>
      <c r="MRL126" s="964"/>
      <c r="MRM126" s="845"/>
      <c r="MRN126" s="853"/>
      <c r="MRO126" s="853"/>
      <c r="MRP126" s="964"/>
      <c r="MRQ126" s="845"/>
      <c r="MRR126" s="853"/>
      <c r="MRS126" s="853"/>
      <c r="MRT126" s="964"/>
      <c r="MRU126" s="845"/>
      <c r="MRV126" s="853"/>
      <c r="MRW126" s="853"/>
      <c r="MRX126" s="964"/>
      <c r="MRY126" s="845"/>
      <c r="MRZ126" s="853"/>
      <c r="MSA126" s="853"/>
      <c r="MSB126" s="964"/>
      <c r="MSC126" s="845"/>
      <c r="MSD126" s="853"/>
      <c r="MSE126" s="853"/>
      <c r="MSF126" s="964"/>
      <c r="MSG126" s="845"/>
      <c r="MSH126" s="853"/>
      <c r="MSI126" s="853"/>
      <c r="MSJ126" s="964"/>
      <c r="MSK126" s="845"/>
      <c r="MSL126" s="853"/>
      <c r="MSM126" s="853"/>
      <c r="MSN126" s="964"/>
      <c r="MSO126" s="845"/>
      <c r="MSP126" s="853"/>
      <c r="MSQ126" s="853"/>
      <c r="MSR126" s="964"/>
      <c r="MSS126" s="845"/>
      <c r="MST126" s="853"/>
      <c r="MSU126" s="853"/>
      <c r="MSV126" s="964"/>
      <c r="MSW126" s="845"/>
      <c r="MSX126" s="853"/>
      <c r="MSY126" s="853"/>
      <c r="MSZ126" s="964"/>
      <c r="MTA126" s="845"/>
      <c r="MTB126" s="853"/>
      <c r="MTC126" s="853"/>
      <c r="MTD126" s="964"/>
      <c r="MTE126" s="845"/>
      <c r="MTF126" s="853"/>
      <c r="MTG126" s="853"/>
      <c r="MTH126" s="964"/>
      <c r="MTI126" s="845"/>
      <c r="MTJ126" s="853"/>
      <c r="MTK126" s="853"/>
      <c r="MTL126" s="964"/>
      <c r="MTM126" s="845"/>
      <c r="MTN126" s="853"/>
      <c r="MTO126" s="853"/>
      <c r="MTP126" s="964"/>
      <c r="MTQ126" s="845"/>
      <c r="MTR126" s="853"/>
      <c r="MTS126" s="853"/>
      <c r="MTT126" s="964"/>
      <c r="MTU126" s="845"/>
      <c r="MTV126" s="853"/>
      <c r="MTW126" s="853"/>
      <c r="MTX126" s="964"/>
      <c r="MTY126" s="845"/>
      <c r="MTZ126" s="853"/>
      <c r="MUA126" s="853"/>
      <c r="MUB126" s="964"/>
      <c r="MUC126" s="845"/>
      <c r="MUD126" s="853"/>
      <c r="MUE126" s="853"/>
      <c r="MUF126" s="964"/>
      <c r="MUG126" s="845"/>
      <c r="MUH126" s="853"/>
      <c r="MUI126" s="853"/>
      <c r="MUJ126" s="964"/>
      <c r="MUK126" s="845"/>
      <c r="MUL126" s="853"/>
      <c r="MUM126" s="853"/>
      <c r="MUN126" s="964"/>
      <c r="MUO126" s="845"/>
      <c r="MUP126" s="853"/>
      <c r="MUQ126" s="853"/>
      <c r="MUR126" s="964"/>
      <c r="MUS126" s="845"/>
      <c r="MUT126" s="853"/>
      <c r="MUU126" s="853"/>
      <c r="MUV126" s="964"/>
      <c r="MUW126" s="845"/>
      <c r="MUX126" s="853"/>
      <c r="MUY126" s="853"/>
      <c r="MUZ126" s="964"/>
      <c r="MVA126" s="845"/>
      <c r="MVB126" s="853"/>
      <c r="MVC126" s="853"/>
      <c r="MVD126" s="964"/>
      <c r="MVE126" s="845"/>
      <c r="MVF126" s="853"/>
      <c r="MVG126" s="853"/>
      <c r="MVH126" s="964"/>
      <c r="MVI126" s="845"/>
      <c r="MVJ126" s="853"/>
      <c r="MVK126" s="853"/>
      <c r="MVL126" s="964"/>
      <c r="MVM126" s="845"/>
      <c r="MVN126" s="853"/>
      <c r="MVO126" s="853"/>
      <c r="MVP126" s="964"/>
      <c r="MVQ126" s="845"/>
      <c r="MVR126" s="853"/>
      <c r="MVS126" s="853"/>
      <c r="MVT126" s="964"/>
      <c r="MVU126" s="845"/>
      <c r="MVV126" s="853"/>
      <c r="MVW126" s="853"/>
      <c r="MVX126" s="964"/>
      <c r="MVY126" s="845"/>
      <c r="MVZ126" s="853"/>
      <c r="MWA126" s="853"/>
      <c r="MWB126" s="964"/>
      <c r="MWC126" s="845"/>
      <c r="MWD126" s="853"/>
      <c r="MWE126" s="853"/>
      <c r="MWF126" s="964"/>
      <c r="MWG126" s="845"/>
      <c r="MWH126" s="853"/>
      <c r="MWI126" s="853"/>
      <c r="MWJ126" s="964"/>
      <c r="MWK126" s="845"/>
      <c r="MWL126" s="853"/>
      <c r="MWM126" s="853"/>
      <c r="MWN126" s="964"/>
      <c r="MWO126" s="845"/>
      <c r="MWP126" s="853"/>
      <c r="MWQ126" s="853"/>
      <c r="MWR126" s="964"/>
      <c r="MWS126" s="845"/>
      <c r="MWT126" s="853"/>
      <c r="MWU126" s="853"/>
      <c r="MWV126" s="964"/>
      <c r="MWW126" s="845"/>
      <c r="MWX126" s="853"/>
      <c r="MWY126" s="853"/>
      <c r="MWZ126" s="964"/>
      <c r="MXA126" s="845"/>
      <c r="MXB126" s="853"/>
      <c r="MXC126" s="853"/>
      <c r="MXD126" s="964"/>
      <c r="MXE126" s="845"/>
      <c r="MXF126" s="853"/>
      <c r="MXG126" s="853"/>
      <c r="MXH126" s="964"/>
      <c r="MXI126" s="845"/>
      <c r="MXJ126" s="853"/>
      <c r="MXK126" s="853"/>
      <c r="MXL126" s="964"/>
      <c r="MXM126" s="845"/>
      <c r="MXN126" s="853"/>
      <c r="MXO126" s="853"/>
      <c r="MXP126" s="964"/>
      <c r="MXQ126" s="845"/>
      <c r="MXR126" s="853"/>
      <c r="MXS126" s="853"/>
      <c r="MXT126" s="964"/>
      <c r="MXU126" s="845"/>
      <c r="MXV126" s="853"/>
      <c r="MXW126" s="853"/>
      <c r="MXX126" s="964"/>
      <c r="MXY126" s="845"/>
      <c r="MXZ126" s="853"/>
      <c r="MYA126" s="853"/>
      <c r="MYB126" s="964"/>
      <c r="MYC126" s="845"/>
      <c r="MYD126" s="853"/>
      <c r="MYE126" s="853"/>
      <c r="MYF126" s="964"/>
      <c r="MYG126" s="845"/>
      <c r="MYH126" s="853"/>
      <c r="MYI126" s="853"/>
      <c r="MYJ126" s="964"/>
      <c r="MYK126" s="845"/>
      <c r="MYL126" s="853"/>
      <c r="MYM126" s="853"/>
      <c r="MYN126" s="964"/>
      <c r="MYO126" s="845"/>
      <c r="MYP126" s="853"/>
      <c r="MYQ126" s="853"/>
      <c r="MYR126" s="964"/>
      <c r="MYS126" s="845"/>
      <c r="MYT126" s="853"/>
      <c r="MYU126" s="853"/>
      <c r="MYV126" s="964"/>
      <c r="MYW126" s="845"/>
      <c r="MYX126" s="853"/>
      <c r="MYY126" s="853"/>
      <c r="MYZ126" s="964"/>
      <c r="MZA126" s="845"/>
      <c r="MZB126" s="853"/>
      <c r="MZC126" s="853"/>
      <c r="MZD126" s="964"/>
      <c r="MZE126" s="845"/>
      <c r="MZF126" s="853"/>
      <c r="MZG126" s="853"/>
      <c r="MZH126" s="964"/>
      <c r="MZI126" s="845"/>
      <c r="MZJ126" s="853"/>
      <c r="MZK126" s="853"/>
      <c r="MZL126" s="964"/>
      <c r="MZM126" s="845"/>
      <c r="MZN126" s="853"/>
      <c r="MZO126" s="853"/>
      <c r="MZP126" s="964"/>
      <c r="MZQ126" s="845"/>
      <c r="MZR126" s="853"/>
      <c r="MZS126" s="853"/>
      <c r="MZT126" s="964"/>
      <c r="MZU126" s="845"/>
      <c r="MZV126" s="853"/>
      <c r="MZW126" s="853"/>
      <c r="MZX126" s="964"/>
      <c r="MZY126" s="845"/>
      <c r="MZZ126" s="853"/>
      <c r="NAA126" s="853"/>
      <c r="NAB126" s="964"/>
      <c r="NAC126" s="845"/>
      <c r="NAD126" s="853"/>
      <c r="NAE126" s="853"/>
      <c r="NAF126" s="964"/>
      <c r="NAG126" s="845"/>
      <c r="NAH126" s="853"/>
      <c r="NAI126" s="853"/>
      <c r="NAJ126" s="964"/>
      <c r="NAK126" s="845"/>
      <c r="NAL126" s="853"/>
      <c r="NAM126" s="853"/>
      <c r="NAN126" s="964"/>
      <c r="NAO126" s="845"/>
      <c r="NAP126" s="853"/>
      <c r="NAQ126" s="853"/>
      <c r="NAR126" s="964"/>
      <c r="NAS126" s="845"/>
      <c r="NAT126" s="853"/>
      <c r="NAU126" s="853"/>
      <c r="NAV126" s="964"/>
      <c r="NAW126" s="845"/>
      <c r="NAX126" s="853"/>
      <c r="NAY126" s="853"/>
      <c r="NAZ126" s="964"/>
      <c r="NBA126" s="845"/>
      <c r="NBB126" s="853"/>
      <c r="NBC126" s="853"/>
      <c r="NBD126" s="964"/>
      <c r="NBE126" s="845"/>
      <c r="NBF126" s="853"/>
      <c r="NBG126" s="853"/>
      <c r="NBH126" s="964"/>
      <c r="NBI126" s="845"/>
      <c r="NBJ126" s="853"/>
      <c r="NBK126" s="853"/>
      <c r="NBL126" s="964"/>
      <c r="NBM126" s="845"/>
      <c r="NBN126" s="853"/>
      <c r="NBO126" s="853"/>
      <c r="NBP126" s="964"/>
      <c r="NBQ126" s="845"/>
      <c r="NBR126" s="853"/>
      <c r="NBS126" s="853"/>
      <c r="NBT126" s="964"/>
      <c r="NBU126" s="845"/>
      <c r="NBV126" s="853"/>
      <c r="NBW126" s="853"/>
      <c r="NBX126" s="964"/>
      <c r="NBY126" s="845"/>
      <c r="NBZ126" s="853"/>
      <c r="NCA126" s="853"/>
      <c r="NCB126" s="964"/>
      <c r="NCC126" s="845"/>
      <c r="NCD126" s="853"/>
      <c r="NCE126" s="853"/>
      <c r="NCF126" s="964"/>
      <c r="NCG126" s="845"/>
      <c r="NCH126" s="853"/>
      <c r="NCI126" s="853"/>
      <c r="NCJ126" s="964"/>
      <c r="NCK126" s="845"/>
      <c r="NCL126" s="853"/>
      <c r="NCM126" s="853"/>
      <c r="NCN126" s="964"/>
      <c r="NCO126" s="845"/>
      <c r="NCP126" s="853"/>
      <c r="NCQ126" s="853"/>
      <c r="NCR126" s="964"/>
      <c r="NCS126" s="845"/>
      <c r="NCT126" s="853"/>
      <c r="NCU126" s="853"/>
      <c r="NCV126" s="964"/>
      <c r="NCW126" s="845"/>
      <c r="NCX126" s="853"/>
      <c r="NCY126" s="853"/>
      <c r="NCZ126" s="964"/>
      <c r="NDA126" s="845"/>
      <c r="NDB126" s="853"/>
      <c r="NDC126" s="853"/>
      <c r="NDD126" s="964"/>
      <c r="NDE126" s="845"/>
      <c r="NDF126" s="853"/>
      <c r="NDG126" s="853"/>
      <c r="NDH126" s="964"/>
      <c r="NDI126" s="845"/>
      <c r="NDJ126" s="853"/>
      <c r="NDK126" s="853"/>
      <c r="NDL126" s="964"/>
      <c r="NDM126" s="845"/>
      <c r="NDN126" s="853"/>
      <c r="NDO126" s="853"/>
      <c r="NDP126" s="964"/>
      <c r="NDQ126" s="845"/>
      <c r="NDR126" s="853"/>
      <c r="NDS126" s="853"/>
      <c r="NDT126" s="964"/>
      <c r="NDU126" s="845"/>
      <c r="NDV126" s="853"/>
      <c r="NDW126" s="853"/>
      <c r="NDX126" s="964"/>
      <c r="NDY126" s="845"/>
      <c r="NDZ126" s="853"/>
      <c r="NEA126" s="853"/>
      <c r="NEB126" s="964"/>
      <c r="NEC126" s="845"/>
      <c r="NED126" s="853"/>
      <c r="NEE126" s="853"/>
      <c r="NEF126" s="964"/>
      <c r="NEG126" s="845"/>
      <c r="NEH126" s="853"/>
      <c r="NEI126" s="853"/>
      <c r="NEJ126" s="964"/>
      <c r="NEK126" s="845"/>
      <c r="NEL126" s="853"/>
      <c r="NEM126" s="853"/>
      <c r="NEN126" s="964"/>
      <c r="NEO126" s="845"/>
      <c r="NEP126" s="853"/>
      <c r="NEQ126" s="853"/>
      <c r="NER126" s="964"/>
      <c r="NES126" s="845"/>
      <c r="NET126" s="853"/>
      <c r="NEU126" s="853"/>
      <c r="NEV126" s="964"/>
      <c r="NEW126" s="845"/>
      <c r="NEX126" s="853"/>
      <c r="NEY126" s="853"/>
      <c r="NEZ126" s="964"/>
      <c r="NFA126" s="845"/>
      <c r="NFB126" s="853"/>
      <c r="NFC126" s="853"/>
      <c r="NFD126" s="964"/>
      <c r="NFE126" s="845"/>
      <c r="NFF126" s="853"/>
      <c r="NFG126" s="853"/>
      <c r="NFH126" s="964"/>
      <c r="NFI126" s="845"/>
      <c r="NFJ126" s="853"/>
      <c r="NFK126" s="853"/>
      <c r="NFL126" s="964"/>
      <c r="NFM126" s="845"/>
      <c r="NFN126" s="853"/>
      <c r="NFO126" s="853"/>
      <c r="NFP126" s="964"/>
      <c r="NFQ126" s="845"/>
      <c r="NFR126" s="853"/>
      <c r="NFS126" s="853"/>
      <c r="NFT126" s="964"/>
      <c r="NFU126" s="845"/>
      <c r="NFV126" s="853"/>
      <c r="NFW126" s="853"/>
      <c r="NFX126" s="964"/>
      <c r="NFY126" s="845"/>
      <c r="NFZ126" s="853"/>
      <c r="NGA126" s="853"/>
      <c r="NGB126" s="964"/>
      <c r="NGC126" s="845"/>
      <c r="NGD126" s="853"/>
      <c r="NGE126" s="853"/>
      <c r="NGF126" s="964"/>
      <c r="NGG126" s="845"/>
      <c r="NGH126" s="853"/>
      <c r="NGI126" s="853"/>
      <c r="NGJ126" s="964"/>
      <c r="NGK126" s="845"/>
      <c r="NGL126" s="853"/>
      <c r="NGM126" s="853"/>
      <c r="NGN126" s="964"/>
      <c r="NGO126" s="845"/>
      <c r="NGP126" s="853"/>
      <c r="NGQ126" s="853"/>
      <c r="NGR126" s="964"/>
      <c r="NGS126" s="845"/>
      <c r="NGT126" s="853"/>
      <c r="NGU126" s="853"/>
      <c r="NGV126" s="964"/>
      <c r="NGW126" s="845"/>
      <c r="NGX126" s="853"/>
      <c r="NGY126" s="853"/>
      <c r="NGZ126" s="964"/>
      <c r="NHA126" s="845"/>
      <c r="NHB126" s="853"/>
      <c r="NHC126" s="853"/>
      <c r="NHD126" s="964"/>
      <c r="NHE126" s="845"/>
      <c r="NHF126" s="853"/>
      <c r="NHG126" s="853"/>
      <c r="NHH126" s="964"/>
      <c r="NHI126" s="845"/>
      <c r="NHJ126" s="853"/>
      <c r="NHK126" s="853"/>
      <c r="NHL126" s="964"/>
      <c r="NHM126" s="845"/>
      <c r="NHN126" s="853"/>
      <c r="NHO126" s="853"/>
      <c r="NHP126" s="964"/>
      <c r="NHQ126" s="845"/>
      <c r="NHR126" s="853"/>
      <c r="NHS126" s="853"/>
      <c r="NHT126" s="964"/>
      <c r="NHU126" s="845"/>
      <c r="NHV126" s="853"/>
      <c r="NHW126" s="853"/>
      <c r="NHX126" s="964"/>
      <c r="NHY126" s="845"/>
      <c r="NHZ126" s="853"/>
      <c r="NIA126" s="853"/>
      <c r="NIB126" s="964"/>
      <c r="NIC126" s="845"/>
      <c r="NID126" s="853"/>
      <c r="NIE126" s="853"/>
      <c r="NIF126" s="964"/>
      <c r="NIG126" s="845"/>
      <c r="NIH126" s="853"/>
      <c r="NII126" s="853"/>
      <c r="NIJ126" s="964"/>
      <c r="NIK126" s="845"/>
      <c r="NIL126" s="853"/>
      <c r="NIM126" s="853"/>
      <c r="NIN126" s="964"/>
      <c r="NIO126" s="845"/>
      <c r="NIP126" s="853"/>
      <c r="NIQ126" s="853"/>
      <c r="NIR126" s="964"/>
      <c r="NIS126" s="845"/>
      <c r="NIT126" s="853"/>
      <c r="NIU126" s="853"/>
      <c r="NIV126" s="964"/>
      <c r="NIW126" s="845"/>
      <c r="NIX126" s="853"/>
      <c r="NIY126" s="853"/>
      <c r="NIZ126" s="964"/>
      <c r="NJA126" s="845"/>
      <c r="NJB126" s="853"/>
      <c r="NJC126" s="853"/>
      <c r="NJD126" s="964"/>
      <c r="NJE126" s="845"/>
      <c r="NJF126" s="853"/>
      <c r="NJG126" s="853"/>
      <c r="NJH126" s="964"/>
      <c r="NJI126" s="845"/>
      <c r="NJJ126" s="853"/>
      <c r="NJK126" s="853"/>
      <c r="NJL126" s="964"/>
      <c r="NJM126" s="845"/>
      <c r="NJN126" s="853"/>
      <c r="NJO126" s="853"/>
      <c r="NJP126" s="964"/>
      <c r="NJQ126" s="845"/>
      <c r="NJR126" s="853"/>
      <c r="NJS126" s="853"/>
      <c r="NJT126" s="964"/>
      <c r="NJU126" s="845"/>
      <c r="NJV126" s="853"/>
      <c r="NJW126" s="853"/>
      <c r="NJX126" s="964"/>
      <c r="NJY126" s="845"/>
      <c r="NJZ126" s="853"/>
      <c r="NKA126" s="853"/>
      <c r="NKB126" s="964"/>
      <c r="NKC126" s="845"/>
      <c r="NKD126" s="853"/>
      <c r="NKE126" s="853"/>
      <c r="NKF126" s="964"/>
      <c r="NKG126" s="845"/>
      <c r="NKH126" s="853"/>
      <c r="NKI126" s="853"/>
      <c r="NKJ126" s="964"/>
      <c r="NKK126" s="845"/>
      <c r="NKL126" s="853"/>
      <c r="NKM126" s="853"/>
      <c r="NKN126" s="964"/>
      <c r="NKO126" s="845"/>
      <c r="NKP126" s="853"/>
      <c r="NKQ126" s="853"/>
      <c r="NKR126" s="964"/>
      <c r="NKS126" s="845"/>
      <c r="NKT126" s="853"/>
      <c r="NKU126" s="853"/>
      <c r="NKV126" s="964"/>
      <c r="NKW126" s="845"/>
      <c r="NKX126" s="853"/>
      <c r="NKY126" s="853"/>
      <c r="NKZ126" s="964"/>
      <c r="NLA126" s="845"/>
      <c r="NLB126" s="853"/>
      <c r="NLC126" s="853"/>
      <c r="NLD126" s="964"/>
      <c r="NLE126" s="845"/>
      <c r="NLF126" s="853"/>
      <c r="NLG126" s="853"/>
      <c r="NLH126" s="964"/>
      <c r="NLI126" s="845"/>
      <c r="NLJ126" s="853"/>
      <c r="NLK126" s="853"/>
      <c r="NLL126" s="964"/>
      <c r="NLM126" s="845"/>
      <c r="NLN126" s="853"/>
      <c r="NLO126" s="853"/>
      <c r="NLP126" s="964"/>
      <c r="NLQ126" s="845"/>
      <c r="NLR126" s="853"/>
      <c r="NLS126" s="853"/>
      <c r="NLT126" s="964"/>
      <c r="NLU126" s="845"/>
      <c r="NLV126" s="853"/>
      <c r="NLW126" s="853"/>
      <c r="NLX126" s="964"/>
      <c r="NLY126" s="845"/>
      <c r="NLZ126" s="853"/>
      <c r="NMA126" s="853"/>
      <c r="NMB126" s="964"/>
      <c r="NMC126" s="845"/>
      <c r="NMD126" s="853"/>
      <c r="NME126" s="853"/>
      <c r="NMF126" s="964"/>
      <c r="NMG126" s="845"/>
      <c r="NMH126" s="853"/>
      <c r="NMI126" s="853"/>
      <c r="NMJ126" s="964"/>
      <c r="NMK126" s="845"/>
      <c r="NML126" s="853"/>
      <c r="NMM126" s="853"/>
      <c r="NMN126" s="964"/>
      <c r="NMO126" s="845"/>
      <c r="NMP126" s="853"/>
      <c r="NMQ126" s="853"/>
      <c r="NMR126" s="964"/>
      <c r="NMS126" s="845"/>
      <c r="NMT126" s="853"/>
      <c r="NMU126" s="853"/>
      <c r="NMV126" s="964"/>
      <c r="NMW126" s="845"/>
      <c r="NMX126" s="853"/>
      <c r="NMY126" s="853"/>
      <c r="NMZ126" s="964"/>
      <c r="NNA126" s="845"/>
      <c r="NNB126" s="853"/>
      <c r="NNC126" s="853"/>
      <c r="NND126" s="964"/>
      <c r="NNE126" s="845"/>
      <c r="NNF126" s="853"/>
      <c r="NNG126" s="853"/>
      <c r="NNH126" s="964"/>
      <c r="NNI126" s="845"/>
      <c r="NNJ126" s="853"/>
      <c r="NNK126" s="853"/>
      <c r="NNL126" s="964"/>
      <c r="NNM126" s="845"/>
      <c r="NNN126" s="853"/>
      <c r="NNO126" s="853"/>
      <c r="NNP126" s="964"/>
      <c r="NNQ126" s="845"/>
      <c r="NNR126" s="853"/>
      <c r="NNS126" s="853"/>
      <c r="NNT126" s="964"/>
      <c r="NNU126" s="845"/>
      <c r="NNV126" s="853"/>
      <c r="NNW126" s="853"/>
      <c r="NNX126" s="964"/>
      <c r="NNY126" s="845"/>
      <c r="NNZ126" s="853"/>
      <c r="NOA126" s="853"/>
      <c r="NOB126" s="964"/>
      <c r="NOC126" s="845"/>
      <c r="NOD126" s="853"/>
      <c r="NOE126" s="853"/>
      <c r="NOF126" s="964"/>
      <c r="NOG126" s="845"/>
      <c r="NOH126" s="853"/>
      <c r="NOI126" s="853"/>
      <c r="NOJ126" s="964"/>
      <c r="NOK126" s="845"/>
      <c r="NOL126" s="853"/>
      <c r="NOM126" s="853"/>
      <c r="NON126" s="964"/>
      <c r="NOO126" s="845"/>
      <c r="NOP126" s="853"/>
      <c r="NOQ126" s="853"/>
      <c r="NOR126" s="964"/>
      <c r="NOS126" s="845"/>
      <c r="NOT126" s="853"/>
      <c r="NOU126" s="853"/>
      <c r="NOV126" s="964"/>
      <c r="NOW126" s="845"/>
      <c r="NOX126" s="853"/>
      <c r="NOY126" s="853"/>
      <c r="NOZ126" s="964"/>
      <c r="NPA126" s="845"/>
      <c r="NPB126" s="853"/>
      <c r="NPC126" s="853"/>
      <c r="NPD126" s="964"/>
      <c r="NPE126" s="845"/>
      <c r="NPF126" s="853"/>
      <c r="NPG126" s="853"/>
      <c r="NPH126" s="964"/>
      <c r="NPI126" s="845"/>
      <c r="NPJ126" s="853"/>
      <c r="NPK126" s="853"/>
      <c r="NPL126" s="964"/>
      <c r="NPM126" s="845"/>
      <c r="NPN126" s="853"/>
      <c r="NPO126" s="853"/>
      <c r="NPP126" s="964"/>
      <c r="NPQ126" s="845"/>
      <c r="NPR126" s="853"/>
      <c r="NPS126" s="853"/>
      <c r="NPT126" s="964"/>
      <c r="NPU126" s="845"/>
      <c r="NPV126" s="853"/>
      <c r="NPW126" s="853"/>
      <c r="NPX126" s="964"/>
      <c r="NPY126" s="845"/>
      <c r="NPZ126" s="853"/>
      <c r="NQA126" s="853"/>
      <c r="NQB126" s="964"/>
      <c r="NQC126" s="845"/>
      <c r="NQD126" s="853"/>
      <c r="NQE126" s="853"/>
      <c r="NQF126" s="964"/>
      <c r="NQG126" s="845"/>
      <c r="NQH126" s="853"/>
      <c r="NQI126" s="853"/>
      <c r="NQJ126" s="964"/>
      <c r="NQK126" s="845"/>
      <c r="NQL126" s="853"/>
      <c r="NQM126" s="853"/>
      <c r="NQN126" s="964"/>
      <c r="NQO126" s="845"/>
      <c r="NQP126" s="853"/>
      <c r="NQQ126" s="853"/>
      <c r="NQR126" s="964"/>
      <c r="NQS126" s="845"/>
      <c r="NQT126" s="853"/>
      <c r="NQU126" s="853"/>
      <c r="NQV126" s="964"/>
      <c r="NQW126" s="845"/>
      <c r="NQX126" s="853"/>
      <c r="NQY126" s="853"/>
      <c r="NQZ126" s="964"/>
      <c r="NRA126" s="845"/>
      <c r="NRB126" s="853"/>
      <c r="NRC126" s="853"/>
      <c r="NRD126" s="964"/>
      <c r="NRE126" s="845"/>
      <c r="NRF126" s="853"/>
      <c r="NRG126" s="853"/>
      <c r="NRH126" s="964"/>
      <c r="NRI126" s="845"/>
      <c r="NRJ126" s="853"/>
      <c r="NRK126" s="853"/>
      <c r="NRL126" s="964"/>
      <c r="NRM126" s="845"/>
      <c r="NRN126" s="853"/>
      <c r="NRO126" s="853"/>
      <c r="NRP126" s="964"/>
      <c r="NRQ126" s="845"/>
      <c r="NRR126" s="853"/>
      <c r="NRS126" s="853"/>
      <c r="NRT126" s="964"/>
      <c r="NRU126" s="845"/>
      <c r="NRV126" s="853"/>
      <c r="NRW126" s="853"/>
      <c r="NRX126" s="964"/>
      <c r="NRY126" s="845"/>
      <c r="NRZ126" s="853"/>
      <c r="NSA126" s="853"/>
      <c r="NSB126" s="964"/>
      <c r="NSC126" s="845"/>
      <c r="NSD126" s="853"/>
      <c r="NSE126" s="853"/>
      <c r="NSF126" s="964"/>
      <c r="NSG126" s="845"/>
      <c r="NSH126" s="853"/>
      <c r="NSI126" s="853"/>
      <c r="NSJ126" s="964"/>
      <c r="NSK126" s="845"/>
      <c r="NSL126" s="853"/>
      <c r="NSM126" s="853"/>
      <c r="NSN126" s="964"/>
      <c r="NSO126" s="845"/>
      <c r="NSP126" s="853"/>
      <c r="NSQ126" s="853"/>
      <c r="NSR126" s="964"/>
      <c r="NSS126" s="845"/>
      <c r="NST126" s="853"/>
      <c r="NSU126" s="853"/>
      <c r="NSV126" s="964"/>
      <c r="NSW126" s="845"/>
      <c r="NSX126" s="853"/>
      <c r="NSY126" s="853"/>
      <c r="NSZ126" s="964"/>
      <c r="NTA126" s="845"/>
      <c r="NTB126" s="853"/>
      <c r="NTC126" s="853"/>
      <c r="NTD126" s="964"/>
      <c r="NTE126" s="845"/>
      <c r="NTF126" s="853"/>
      <c r="NTG126" s="853"/>
      <c r="NTH126" s="964"/>
      <c r="NTI126" s="845"/>
      <c r="NTJ126" s="853"/>
      <c r="NTK126" s="853"/>
      <c r="NTL126" s="964"/>
      <c r="NTM126" s="845"/>
      <c r="NTN126" s="853"/>
      <c r="NTO126" s="853"/>
      <c r="NTP126" s="964"/>
      <c r="NTQ126" s="845"/>
      <c r="NTR126" s="853"/>
      <c r="NTS126" s="853"/>
      <c r="NTT126" s="964"/>
      <c r="NTU126" s="845"/>
      <c r="NTV126" s="853"/>
      <c r="NTW126" s="853"/>
      <c r="NTX126" s="964"/>
      <c r="NTY126" s="845"/>
      <c r="NTZ126" s="853"/>
      <c r="NUA126" s="853"/>
      <c r="NUB126" s="964"/>
      <c r="NUC126" s="845"/>
      <c r="NUD126" s="853"/>
      <c r="NUE126" s="853"/>
      <c r="NUF126" s="964"/>
      <c r="NUG126" s="845"/>
      <c r="NUH126" s="853"/>
      <c r="NUI126" s="853"/>
      <c r="NUJ126" s="964"/>
      <c r="NUK126" s="845"/>
      <c r="NUL126" s="853"/>
      <c r="NUM126" s="853"/>
      <c r="NUN126" s="964"/>
      <c r="NUO126" s="845"/>
      <c r="NUP126" s="853"/>
      <c r="NUQ126" s="853"/>
      <c r="NUR126" s="964"/>
      <c r="NUS126" s="845"/>
      <c r="NUT126" s="853"/>
      <c r="NUU126" s="853"/>
      <c r="NUV126" s="964"/>
      <c r="NUW126" s="845"/>
      <c r="NUX126" s="853"/>
      <c r="NUY126" s="853"/>
      <c r="NUZ126" s="964"/>
      <c r="NVA126" s="845"/>
      <c r="NVB126" s="853"/>
      <c r="NVC126" s="853"/>
      <c r="NVD126" s="964"/>
      <c r="NVE126" s="845"/>
      <c r="NVF126" s="853"/>
      <c r="NVG126" s="853"/>
      <c r="NVH126" s="964"/>
      <c r="NVI126" s="845"/>
      <c r="NVJ126" s="853"/>
      <c r="NVK126" s="853"/>
      <c r="NVL126" s="964"/>
      <c r="NVM126" s="845"/>
      <c r="NVN126" s="853"/>
      <c r="NVO126" s="853"/>
      <c r="NVP126" s="964"/>
      <c r="NVQ126" s="845"/>
      <c r="NVR126" s="853"/>
      <c r="NVS126" s="853"/>
      <c r="NVT126" s="964"/>
      <c r="NVU126" s="845"/>
      <c r="NVV126" s="853"/>
      <c r="NVW126" s="853"/>
      <c r="NVX126" s="964"/>
      <c r="NVY126" s="845"/>
      <c r="NVZ126" s="853"/>
      <c r="NWA126" s="853"/>
      <c r="NWB126" s="964"/>
      <c r="NWC126" s="845"/>
      <c r="NWD126" s="853"/>
      <c r="NWE126" s="853"/>
      <c r="NWF126" s="964"/>
      <c r="NWG126" s="845"/>
      <c r="NWH126" s="853"/>
      <c r="NWI126" s="853"/>
      <c r="NWJ126" s="964"/>
      <c r="NWK126" s="845"/>
      <c r="NWL126" s="853"/>
      <c r="NWM126" s="853"/>
      <c r="NWN126" s="964"/>
      <c r="NWO126" s="845"/>
      <c r="NWP126" s="853"/>
      <c r="NWQ126" s="853"/>
      <c r="NWR126" s="964"/>
      <c r="NWS126" s="845"/>
      <c r="NWT126" s="853"/>
      <c r="NWU126" s="853"/>
      <c r="NWV126" s="964"/>
      <c r="NWW126" s="845"/>
      <c r="NWX126" s="853"/>
      <c r="NWY126" s="853"/>
      <c r="NWZ126" s="964"/>
      <c r="NXA126" s="845"/>
      <c r="NXB126" s="853"/>
      <c r="NXC126" s="853"/>
      <c r="NXD126" s="964"/>
      <c r="NXE126" s="845"/>
      <c r="NXF126" s="853"/>
      <c r="NXG126" s="853"/>
      <c r="NXH126" s="964"/>
      <c r="NXI126" s="845"/>
      <c r="NXJ126" s="853"/>
      <c r="NXK126" s="853"/>
      <c r="NXL126" s="964"/>
      <c r="NXM126" s="845"/>
      <c r="NXN126" s="853"/>
      <c r="NXO126" s="853"/>
      <c r="NXP126" s="964"/>
      <c r="NXQ126" s="845"/>
      <c r="NXR126" s="853"/>
      <c r="NXS126" s="853"/>
      <c r="NXT126" s="964"/>
      <c r="NXU126" s="845"/>
      <c r="NXV126" s="853"/>
      <c r="NXW126" s="853"/>
      <c r="NXX126" s="964"/>
      <c r="NXY126" s="845"/>
      <c r="NXZ126" s="853"/>
      <c r="NYA126" s="853"/>
      <c r="NYB126" s="964"/>
      <c r="NYC126" s="845"/>
      <c r="NYD126" s="853"/>
      <c r="NYE126" s="853"/>
      <c r="NYF126" s="964"/>
      <c r="NYG126" s="845"/>
      <c r="NYH126" s="853"/>
      <c r="NYI126" s="853"/>
      <c r="NYJ126" s="964"/>
      <c r="NYK126" s="845"/>
      <c r="NYL126" s="853"/>
      <c r="NYM126" s="853"/>
      <c r="NYN126" s="964"/>
      <c r="NYO126" s="845"/>
      <c r="NYP126" s="853"/>
      <c r="NYQ126" s="853"/>
      <c r="NYR126" s="964"/>
      <c r="NYS126" s="845"/>
      <c r="NYT126" s="853"/>
      <c r="NYU126" s="853"/>
      <c r="NYV126" s="964"/>
      <c r="NYW126" s="845"/>
      <c r="NYX126" s="853"/>
      <c r="NYY126" s="853"/>
      <c r="NYZ126" s="964"/>
      <c r="NZA126" s="845"/>
      <c r="NZB126" s="853"/>
      <c r="NZC126" s="853"/>
      <c r="NZD126" s="964"/>
      <c r="NZE126" s="845"/>
      <c r="NZF126" s="853"/>
      <c r="NZG126" s="853"/>
      <c r="NZH126" s="964"/>
      <c r="NZI126" s="845"/>
      <c r="NZJ126" s="853"/>
      <c r="NZK126" s="853"/>
      <c r="NZL126" s="964"/>
      <c r="NZM126" s="845"/>
      <c r="NZN126" s="853"/>
      <c r="NZO126" s="853"/>
      <c r="NZP126" s="964"/>
      <c r="NZQ126" s="845"/>
      <c r="NZR126" s="853"/>
      <c r="NZS126" s="853"/>
      <c r="NZT126" s="964"/>
      <c r="NZU126" s="845"/>
      <c r="NZV126" s="853"/>
      <c r="NZW126" s="853"/>
      <c r="NZX126" s="964"/>
      <c r="NZY126" s="845"/>
      <c r="NZZ126" s="853"/>
      <c r="OAA126" s="853"/>
      <c r="OAB126" s="964"/>
      <c r="OAC126" s="845"/>
      <c r="OAD126" s="853"/>
      <c r="OAE126" s="853"/>
      <c r="OAF126" s="964"/>
      <c r="OAG126" s="845"/>
      <c r="OAH126" s="853"/>
      <c r="OAI126" s="853"/>
      <c r="OAJ126" s="964"/>
      <c r="OAK126" s="845"/>
      <c r="OAL126" s="853"/>
      <c r="OAM126" s="853"/>
      <c r="OAN126" s="964"/>
      <c r="OAO126" s="845"/>
      <c r="OAP126" s="853"/>
      <c r="OAQ126" s="853"/>
      <c r="OAR126" s="964"/>
      <c r="OAS126" s="845"/>
      <c r="OAT126" s="853"/>
      <c r="OAU126" s="853"/>
      <c r="OAV126" s="964"/>
      <c r="OAW126" s="845"/>
      <c r="OAX126" s="853"/>
      <c r="OAY126" s="853"/>
      <c r="OAZ126" s="964"/>
      <c r="OBA126" s="845"/>
      <c r="OBB126" s="853"/>
      <c r="OBC126" s="853"/>
      <c r="OBD126" s="964"/>
      <c r="OBE126" s="845"/>
      <c r="OBF126" s="853"/>
      <c r="OBG126" s="853"/>
      <c r="OBH126" s="964"/>
      <c r="OBI126" s="845"/>
      <c r="OBJ126" s="853"/>
      <c r="OBK126" s="853"/>
      <c r="OBL126" s="964"/>
      <c r="OBM126" s="845"/>
      <c r="OBN126" s="853"/>
      <c r="OBO126" s="853"/>
      <c r="OBP126" s="964"/>
      <c r="OBQ126" s="845"/>
      <c r="OBR126" s="853"/>
      <c r="OBS126" s="853"/>
      <c r="OBT126" s="964"/>
      <c r="OBU126" s="845"/>
      <c r="OBV126" s="853"/>
      <c r="OBW126" s="853"/>
      <c r="OBX126" s="964"/>
      <c r="OBY126" s="845"/>
      <c r="OBZ126" s="853"/>
      <c r="OCA126" s="853"/>
      <c r="OCB126" s="964"/>
      <c r="OCC126" s="845"/>
      <c r="OCD126" s="853"/>
      <c r="OCE126" s="853"/>
      <c r="OCF126" s="964"/>
      <c r="OCG126" s="845"/>
      <c r="OCH126" s="853"/>
      <c r="OCI126" s="853"/>
      <c r="OCJ126" s="964"/>
      <c r="OCK126" s="845"/>
      <c r="OCL126" s="853"/>
      <c r="OCM126" s="853"/>
      <c r="OCN126" s="964"/>
      <c r="OCO126" s="845"/>
      <c r="OCP126" s="853"/>
      <c r="OCQ126" s="853"/>
      <c r="OCR126" s="964"/>
      <c r="OCS126" s="845"/>
      <c r="OCT126" s="853"/>
      <c r="OCU126" s="853"/>
      <c r="OCV126" s="964"/>
      <c r="OCW126" s="845"/>
      <c r="OCX126" s="853"/>
      <c r="OCY126" s="853"/>
      <c r="OCZ126" s="964"/>
      <c r="ODA126" s="845"/>
      <c r="ODB126" s="853"/>
      <c r="ODC126" s="853"/>
      <c r="ODD126" s="964"/>
      <c r="ODE126" s="845"/>
      <c r="ODF126" s="853"/>
      <c r="ODG126" s="853"/>
      <c r="ODH126" s="964"/>
      <c r="ODI126" s="845"/>
      <c r="ODJ126" s="853"/>
      <c r="ODK126" s="853"/>
      <c r="ODL126" s="964"/>
      <c r="ODM126" s="845"/>
      <c r="ODN126" s="853"/>
      <c r="ODO126" s="853"/>
      <c r="ODP126" s="964"/>
      <c r="ODQ126" s="845"/>
      <c r="ODR126" s="853"/>
      <c r="ODS126" s="853"/>
      <c r="ODT126" s="964"/>
      <c r="ODU126" s="845"/>
      <c r="ODV126" s="853"/>
      <c r="ODW126" s="853"/>
      <c r="ODX126" s="964"/>
      <c r="ODY126" s="845"/>
      <c r="ODZ126" s="853"/>
      <c r="OEA126" s="853"/>
      <c r="OEB126" s="964"/>
      <c r="OEC126" s="845"/>
      <c r="OED126" s="853"/>
      <c r="OEE126" s="853"/>
      <c r="OEF126" s="964"/>
      <c r="OEG126" s="845"/>
      <c r="OEH126" s="853"/>
      <c r="OEI126" s="853"/>
      <c r="OEJ126" s="964"/>
      <c r="OEK126" s="845"/>
      <c r="OEL126" s="853"/>
      <c r="OEM126" s="853"/>
      <c r="OEN126" s="964"/>
      <c r="OEO126" s="845"/>
      <c r="OEP126" s="853"/>
      <c r="OEQ126" s="853"/>
      <c r="OER126" s="964"/>
      <c r="OES126" s="845"/>
      <c r="OET126" s="853"/>
      <c r="OEU126" s="853"/>
      <c r="OEV126" s="964"/>
      <c r="OEW126" s="845"/>
      <c r="OEX126" s="853"/>
      <c r="OEY126" s="853"/>
      <c r="OEZ126" s="964"/>
      <c r="OFA126" s="845"/>
      <c r="OFB126" s="853"/>
      <c r="OFC126" s="853"/>
      <c r="OFD126" s="964"/>
      <c r="OFE126" s="845"/>
      <c r="OFF126" s="853"/>
      <c r="OFG126" s="853"/>
      <c r="OFH126" s="964"/>
      <c r="OFI126" s="845"/>
      <c r="OFJ126" s="853"/>
      <c r="OFK126" s="853"/>
      <c r="OFL126" s="964"/>
      <c r="OFM126" s="845"/>
      <c r="OFN126" s="853"/>
      <c r="OFO126" s="853"/>
      <c r="OFP126" s="964"/>
      <c r="OFQ126" s="845"/>
      <c r="OFR126" s="853"/>
      <c r="OFS126" s="853"/>
      <c r="OFT126" s="964"/>
      <c r="OFU126" s="845"/>
      <c r="OFV126" s="853"/>
      <c r="OFW126" s="853"/>
      <c r="OFX126" s="964"/>
      <c r="OFY126" s="845"/>
      <c r="OFZ126" s="853"/>
      <c r="OGA126" s="853"/>
      <c r="OGB126" s="964"/>
      <c r="OGC126" s="845"/>
      <c r="OGD126" s="853"/>
      <c r="OGE126" s="853"/>
      <c r="OGF126" s="964"/>
      <c r="OGG126" s="845"/>
      <c r="OGH126" s="853"/>
      <c r="OGI126" s="853"/>
      <c r="OGJ126" s="964"/>
      <c r="OGK126" s="845"/>
      <c r="OGL126" s="853"/>
      <c r="OGM126" s="853"/>
      <c r="OGN126" s="964"/>
      <c r="OGO126" s="845"/>
      <c r="OGP126" s="853"/>
      <c r="OGQ126" s="853"/>
      <c r="OGR126" s="964"/>
      <c r="OGS126" s="845"/>
      <c r="OGT126" s="853"/>
      <c r="OGU126" s="853"/>
      <c r="OGV126" s="964"/>
      <c r="OGW126" s="845"/>
      <c r="OGX126" s="853"/>
      <c r="OGY126" s="853"/>
      <c r="OGZ126" s="964"/>
      <c r="OHA126" s="845"/>
      <c r="OHB126" s="853"/>
      <c r="OHC126" s="853"/>
      <c r="OHD126" s="964"/>
      <c r="OHE126" s="845"/>
      <c r="OHF126" s="853"/>
      <c r="OHG126" s="853"/>
      <c r="OHH126" s="964"/>
      <c r="OHI126" s="845"/>
      <c r="OHJ126" s="853"/>
      <c r="OHK126" s="853"/>
      <c r="OHL126" s="964"/>
      <c r="OHM126" s="845"/>
      <c r="OHN126" s="853"/>
      <c r="OHO126" s="853"/>
      <c r="OHP126" s="964"/>
      <c r="OHQ126" s="845"/>
      <c r="OHR126" s="853"/>
      <c r="OHS126" s="853"/>
      <c r="OHT126" s="964"/>
      <c r="OHU126" s="845"/>
      <c r="OHV126" s="853"/>
      <c r="OHW126" s="853"/>
      <c r="OHX126" s="964"/>
      <c r="OHY126" s="845"/>
      <c r="OHZ126" s="853"/>
      <c r="OIA126" s="853"/>
      <c r="OIB126" s="964"/>
      <c r="OIC126" s="845"/>
      <c r="OID126" s="853"/>
      <c r="OIE126" s="853"/>
      <c r="OIF126" s="964"/>
      <c r="OIG126" s="845"/>
      <c r="OIH126" s="853"/>
      <c r="OII126" s="853"/>
      <c r="OIJ126" s="964"/>
      <c r="OIK126" s="845"/>
      <c r="OIL126" s="853"/>
      <c r="OIM126" s="853"/>
      <c r="OIN126" s="964"/>
      <c r="OIO126" s="845"/>
      <c r="OIP126" s="853"/>
      <c r="OIQ126" s="853"/>
      <c r="OIR126" s="964"/>
      <c r="OIS126" s="845"/>
      <c r="OIT126" s="853"/>
      <c r="OIU126" s="853"/>
      <c r="OIV126" s="964"/>
      <c r="OIW126" s="845"/>
      <c r="OIX126" s="853"/>
      <c r="OIY126" s="853"/>
      <c r="OIZ126" s="964"/>
      <c r="OJA126" s="845"/>
      <c r="OJB126" s="853"/>
      <c r="OJC126" s="853"/>
      <c r="OJD126" s="964"/>
      <c r="OJE126" s="845"/>
      <c r="OJF126" s="853"/>
      <c r="OJG126" s="853"/>
      <c r="OJH126" s="964"/>
      <c r="OJI126" s="845"/>
      <c r="OJJ126" s="853"/>
      <c r="OJK126" s="853"/>
      <c r="OJL126" s="964"/>
      <c r="OJM126" s="845"/>
      <c r="OJN126" s="853"/>
      <c r="OJO126" s="853"/>
      <c r="OJP126" s="964"/>
      <c r="OJQ126" s="845"/>
      <c r="OJR126" s="853"/>
      <c r="OJS126" s="853"/>
      <c r="OJT126" s="964"/>
      <c r="OJU126" s="845"/>
      <c r="OJV126" s="853"/>
      <c r="OJW126" s="853"/>
      <c r="OJX126" s="964"/>
      <c r="OJY126" s="845"/>
      <c r="OJZ126" s="853"/>
      <c r="OKA126" s="853"/>
      <c r="OKB126" s="964"/>
      <c r="OKC126" s="845"/>
      <c r="OKD126" s="853"/>
      <c r="OKE126" s="853"/>
      <c r="OKF126" s="964"/>
      <c r="OKG126" s="845"/>
      <c r="OKH126" s="853"/>
      <c r="OKI126" s="853"/>
      <c r="OKJ126" s="964"/>
      <c r="OKK126" s="845"/>
      <c r="OKL126" s="853"/>
      <c r="OKM126" s="853"/>
      <c r="OKN126" s="964"/>
      <c r="OKO126" s="845"/>
      <c r="OKP126" s="853"/>
      <c r="OKQ126" s="853"/>
      <c r="OKR126" s="964"/>
      <c r="OKS126" s="845"/>
      <c r="OKT126" s="853"/>
      <c r="OKU126" s="853"/>
      <c r="OKV126" s="964"/>
      <c r="OKW126" s="845"/>
      <c r="OKX126" s="853"/>
      <c r="OKY126" s="853"/>
      <c r="OKZ126" s="964"/>
      <c r="OLA126" s="845"/>
      <c r="OLB126" s="853"/>
      <c r="OLC126" s="853"/>
      <c r="OLD126" s="964"/>
      <c r="OLE126" s="845"/>
      <c r="OLF126" s="853"/>
      <c r="OLG126" s="853"/>
      <c r="OLH126" s="964"/>
      <c r="OLI126" s="845"/>
      <c r="OLJ126" s="853"/>
      <c r="OLK126" s="853"/>
      <c r="OLL126" s="964"/>
      <c r="OLM126" s="845"/>
      <c r="OLN126" s="853"/>
      <c r="OLO126" s="853"/>
      <c r="OLP126" s="964"/>
      <c r="OLQ126" s="845"/>
      <c r="OLR126" s="853"/>
      <c r="OLS126" s="853"/>
      <c r="OLT126" s="964"/>
      <c r="OLU126" s="845"/>
      <c r="OLV126" s="853"/>
      <c r="OLW126" s="853"/>
      <c r="OLX126" s="964"/>
      <c r="OLY126" s="845"/>
      <c r="OLZ126" s="853"/>
      <c r="OMA126" s="853"/>
      <c r="OMB126" s="964"/>
      <c r="OMC126" s="845"/>
      <c r="OMD126" s="853"/>
      <c r="OME126" s="853"/>
      <c r="OMF126" s="964"/>
      <c r="OMG126" s="845"/>
      <c r="OMH126" s="853"/>
      <c r="OMI126" s="853"/>
      <c r="OMJ126" s="964"/>
      <c r="OMK126" s="845"/>
      <c r="OML126" s="853"/>
      <c r="OMM126" s="853"/>
      <c r="OMN126" s="964"/>
      <c r="OMO126" s="845"/>
      <c r="OMP126" s="853"/>
      <c r="OMQ126" s="853"/>
      <c r="OMR126" s="964"/>
      <c r="OMS126" s="845"/>
      <c r="OMT126" s="853"/>
      <c r="OMU126" s="853"/>
      <c r="OMV126" s="964"/>
      <c r="OMW126" s="845"/>
      <c r="OMX126" s="853"/>
      <c r="OMY126" s="853"/>
      <c r="OMZ126" s="964"/>
      <c r="ONA126" s="845"/>
      <c r="ONB126" s="853"/>
      <c r="ONC126" s="853"/>
      <c r="OND126" s="964"/>
      <c r="ONE126" s="845"/>
      <c r="ONF126" s="853"/>
      <c r="ONG126" s="853"/>
      <c r="ONH126" s="964"/>
      <c r="ONI126" s="845"/>
      <c r="ONJ126" s="853"/>
      <c r="ONK126" s="853"/>
      <c r="ONL126" s="964"/>
      <c r="ONM126" s="845"/>
      <c r="ONN126" s="853"/>
      <c r="ONO126" s="853"/>
      <c r="ONP126" s="964"/>
      <c r="ONQ126" s="845"/>
      <c r="ONR126" s="853"/>
      <c r="ONS126" s="853"/>
      <c r="ONT126" s="964"/>
      <c r="ONU126" s="845"/>
      <c r="ONV126" s="853"/>
      <c r="ONW126" s="853"/>
      <c r="ONX126" s="964"/>
      <c r="ONY126" s="845"/>
      <c r="ONZ126" s="853"/>
      <c r="OOA126" s="853"/>
      <c r="OOB126" s="964"/>
      <c r="OOC126" s="845"/>
      <c r="OOD126" s="853"/>
      <c r="OOE126" s="853"/>
      <c r="OOF126" s="964"/>
      <c r="OOG126" s="845"/>
      <c r="OOH126" s="853"/>
      <c r="OOI126" s="853"/>
      <c r="OOJ126" s="964"/>
      <c r="OOK126" s="845"/>
      <c r="OOL126" s="853"/>
      <c r="OOM126" s="853"/>
      <c r="OON126" s="964"/>
      <c r="OOO126" s="845"/>
      <c r="OOP126" s="853"/>
      <c r="OOQ126" s="853"/>
      <c r="OOR126" s="964"/>
      <c r="OOS126" s="845"/>
      <c r="OOT126" s="853"/>
      <c r="OOU126" s="853"/>
      <c r="OOV126" s="964"/>
      <c r="OOW126" s="845"/>
      <c r="OOX126" s="853"/>
      <c r="OOY126" s="853"/>
      <c r="OOZ126" s="964"/>
      <c r="OPA126" s="845"/>
      <c r="OPB126" s="853"/>
      <c r="OPC126" s="853"/>
      <c r="OPD126" s="964"/>
      <c r="OPE126" s="845"/>
      <c r="OPF126" s="853"/>
      <c r="OPG126" s="853"/>
      <c r="OPH126" s="964"/>
      <c r="OPI126" s="845"/>
      <c r="OPJ126" s="853"/>
      <c r="OPK126" s="853"/>
      <c r="OPL126" s="964"/>
      <c r="OPM126" s="845"/>
      <c r="OPN126" s="853"/>
      <c r="OPO126" s="853"/>
      <c r="OPP126" s="964"/>
      <c r="OPQ126" s="845"/>
      <c r="OPR126" s="853"/>
      <c r="OPS126" s="853"/>
      <c r="OPT126" s="964"/>
      <c r="OPU126" s="845"/>
      <c r="OPV126" s="853"/>
      <c r="OPW126" s="853"/>
      <c r="OPX126" s="964"/>
      <c r="OPY126" s="845"/>
      <c r="OPZ126" s="853"/>
      <c r="OQA126" s="853"/>
      <c r="OQB126" s="964"/>
      <c r="OQC126" s="845"/>
      <c r="OQD126" s="853"/>
      <c r="OQE126" s="853"/>
      <c r="OQF126" s="964"/>
      <c r="OQG126" s="845"/>
      <c r="OQH126" s="853"/>
      <c r="OQI126" s="853"/>
      <c r="OQJ126" s="964"/>
      <c r="OQK126" s="845"/>
      <c r="OQL126" s="853"/>
      <c r="OQM126" s="853"/>
      <c r="OQN126" s="964"/>
      <c r="OQO126" s="845"/>
      <c r="OQP126" s="853"/>
      <c r="OQQ126" s="853"/>
      <c r="OQR126" s="964"/>
      <c r="OQS126" s="845"/>
      <c r="OQT126" s="853"/>
      <c r="OQU126" s="853"/>
      <c r="OQV126" s="964"/>
      <c r="OQW126" s="845"/>
      <c r="OQX126" s="853"/>
      <c r="OQY126" s="853"/>
      <c r="OQZ126" s="964"/>
      <c r="ORA126" s="845"/>
      <c r="ORB126" s="853"/>
      <c r="ORC126" s="853"/>
      <c r="ORD126" s="964"/>
      <c r="ORE126" s="845"/>
      <c r="ORF126" s="853"/>
      <c r="ORG126" s="853"/>
      <c r="ORH126" s="964"/>
      <c r="ORI126" s="845"/>
      <c r="ORJ126" s="853"/>
      <c r="ORK126" s="853"/>
      <c r="ORL126" s="964"/>
      <c r="ORM126" s="845"/>
      <c r="ORN126" s="853"/>
      <c r="ORO126" s="853"/>
      <c r="ORP126" s="964"/>
      <c r="ORQ126" s="845"/>
      <c r="ORR126" s="853"/>
      <c r="ORS126" s="853"/>
      <c r="ORT126" s="964"/>
      <c r="ORU126" s="845"/>
      <c r="ORV126" s="853"/>
      <c r="ORW126" s="853"/>
      <c r="ORX126" s="964"/>
      <c r="ORY126" s="845"/>
      <c r="ORZ126" s="853"/>
      <c r="OSA126" s="853"/>
      <c r="OSB126" s="964"/>
      <c r="OSC126" s="845"/>
      <c r="OSD126" s="853"/>
      <c r="OSE126" s="853"/>
      <c r="OSF126" s="964"/>
      <c r="OSG126" s="845"/>
      <c r="OSH126" s="853"/>
      <c r="OSI126" s="853"/>
      <c r="OSJ126" s="964"/>
      <c r="OSK126" s="845"/>
      <c r="OSL126" s="853"/>
      <c r="OSM126" s="853"/>
      <c r="OSN126" s="964"/>
      <c r="OSO126" s="845"/>
      <c r="OSP126" s="853"/>
      <c r="OSQ126" s="853"/>
      <c r="OSR126" s="964"/>
      <c r="OSS126" s="845"/>
      <c r="OST126" s="853"/>
      <c r="OSU126" s="853"/>
      <c r="OSV126" s="964"/>
      <c r="OSW126" s="845"/>
      <c r="OSX126" s="853"/>
      <c r="OSY126" s="853"/>
      <c r="OSZ126" s="964"/>
      <c r="OTA126" s="845"/>
      <c r="OTB126" s="853"/>
      <c r="OTC126" s="853"/>
      <c r="OTD126" s="964"/>
      <c r="OTE126" s="845"/>
      <c r="OTF126" s="853"/>
      <c r="OTG126" s="853"/>
      <c r="OTH126" s="964"/>
      <c r="OTI126" s="845"/>
      <c r="OTJ126" s="853"/>
      <c r="OTK126" s="853"/>
      <c r="OTL126" s="964"/>
      <c r="OTM126" s="845"/>
      <c r="OTN126" s="853"/>
      <c r="OTO126" s="853"/>
      <c r="OTP126" s="964"/>
      <c r="OTQ126" s="845"/>
      <c r="OTR126" s="853"/>
      <c r="OTS126" s="853"/>
      <c r="OTT126" s="964"/>
      <c r="OTU126" s="845"/>
      <c r="OTV126" s="853"/>
      <c r="OTW126" s="853"/>
      <c r="OTX126" s="964"/>
      <c r="OTY126" s="845"/>
      <c r="OTZ126" s="853"/>
      <c r="OUA126" s="853"/>
      <c r="OUB126" s="964"/>
      <c r="OUC126" s="845"/>
      <c r="OUD126" s="853"/>
      <c r="OUE126" s="853"/>
      <c r="OUF126" s="964"/>
      <c r="OUG126" s="845"/>
      <c r="OUH126" s="853"/>
      <c r="OUI126" s="853"/>
      <c r="OUJ126" s="964"/>
      <c r="OUK126" s="845"/>
      <c r="OUL126" s="853"/>
      <c r="OUM126" s="853"/>
      <c r="OUN126" s="964"/>
      <c r="OUO126" s="845"/>
      <c r="OUP126" s="853"/>
      <c r="OUQ126" s="853"/>
      <c r="OUR126" s="964"/>
      <c r="OUS126" s="845"/>
      <c r="OUT126" s="853"/>
      <c r="OUU126" s="853"/>
      <c r="OUV126" s="964"/>
      <c r="OUW126" s="845"/>
      <c r="OUX126" s="853"/>
      <c r="OUY126" s="853"/>
      <c r="OUZ126" s="964"/>
      <c r="OVA126" s="845"/>
      <c r="OVB126" s="853"/>
      <c r="OVC126" s="853"/>
      <c r="OVD126" s="964"/>
      <c r="OVE126" s="845"/>
      <c r="OVF126" s="853"/>
      <c r="OVG126" s="853"/>
      <c r="OVH126" s="964"/>
      <c r="OVI126" s="845"/>
      <c r="OVJ126" s="853"/>
      <c r="OVK126" s="853"/>
      <c r="OVL126" s="964"/>
      <c r="OVM126" s="845"/>
      <c r="OVN126" s="853"/>
      <c r="OVO126" s="853"/>
      <c r="OVP126" s="964"/>
      <c r="OVQ126" s="845"/>
      <c r="OVR126" s="853"/>
      <c r="OVS126" s="853"/>
      <c r="OVT126" s="964"/>
      <c r="OVU126" s="845"/>
      <c r="OVV126" s="853"/>
      <c r="OVW126" s="853"/>
      <c r="OVX126" s="964"/>
      <c r="OVY126" s="845"/>
      <c r="OVZ126" s="853"/>
      <c r="OWA126" s="853"/>
      <c r="OWB126" s="964"/>
      <c r="OWC126" s="845"/>
      <c r="OWD126" s="853"/>
      <c r="OWE126" s="853"/>
      <c r="OWF126" s="964"/>
      <c r="OWG126" s="845"/>
      <c r="OWH126" s="853"/>
      <c r="OWI126" s="853"/>
      <c r="OWJ126" s="964"/>
      <c r="OWK126" s="845"/>
      <c r="OWL126" s="853"/>
      <c r="OWM126" s="853"/>
      <c r="OWN126" s="964"/>
      <c r="OWO126" s="845"/>
      <c r="OWP126" s="853"/>
      <c r="OWQ126" s="853"/>
      <c r="OWR126" s="964"/>
      <c r="OWS126" s="845"/>
      <c r="OWT126" s="853"/>
      <c r="OWU126" s="853"/>
      <c r="OWV126" s="964"/>
      <c r="OWW126" s="845"/>
      <c r="OWX126" s="853"/>
      <c r="OWY126" s="853"/>
      <c r="OWZ126" s="964"/>
      <c r="OXA126" s="845"/>
      <c r="OXB126" s="853"/>
      <c r="OXC126" s="853"/>
      <c r="OXD126" s="964"/>
      <c r="OXE126" s="845"/>
      <c r="OXF126" s="853"/>
      <c r="OXG126" s="853"/>
      <c r="OXH126" s="964"/>
      <c r="OXI126" s="845"/>
      <c r="OXJ126" s="853"/>
      <c r="OXK126" s="853"/>
      <c r="OXL126" s="964"/>
      <c r="OXM126" s="845"/>
      <c r="OXN126" s="853"/>
      <c r="OXO126" s="853"/>
      <c r="OXP126" s="964"/>
      <c r="OXQ126" s="845"/>
      <c r="OXR126" s="853"/>
      <c r="OXS126" s="853"/>
      <c r="OXT126" s="964"/>
      <c r="OXU126" s="845"/>
      <c r="OXV126" s="853"/>
      <c r="OXW126" s="853"/>
      <c r="OXX126" s="964"/>
      <c r="OXY126" s="845"/>
      <c r="OXZ126" s="853"/>
      <c r="OYA126" s="853"/>
      <c r="OYB126" s="964"/>
      <c r="OYC126" s="845"/>
      <c r="OYD126" s="853"/>
      <c r="OYE126" s="853"/>
      <c r="OYF126" s="964"/>
      <c r="OYG126" s="845"/>
      <c r="OYH126" s="853"/>
      <c r="OYI126" s="853"/>
      <c r="OYJ126" s="964"/>
      <c r="OYK126" s="845"/>
      <c r="OYL126" s="853"/>
      <c r="OYM126" s="853"/>
      <c r="OYN126" s="964"/>
      <c r="OYO126" s="845"/>
      <c r="OYP126" s="853"/>
      <c r="OYQ126" s="853"/>
      <c r="OYR126" s="964"/>
      <c r="OYS126" s="845"/>
      <c r="OYT126" s="853"/>
      <c r="OYU126" s="853"/>
      <c r="OYV126" s="964"/>
      <c r="OYW126" s="845"/>
      <c r="OYX126" s="853"/>
      <c r="OYY126" s="853"/>
      <c r="OYZ126" s="964"/>
      <c r="OZA126" s="845"/>
      <c r="OZB126" s="853"/>
      <c r="OZC126" s="853"/>
      <c r="OZD126" s="964"/>
      <c r="OZE126" s="845"/>
      <c r="OZF126" s="853"/>
      <c r="OZG126" s="853"/>
      <c r="OZH126" s="964"/>
      <c r="OZI126" s="845"/>
      <c r="OZJ126" s="853"/>
      <c r="OZK126" s="853"/>
      <c r="OZL126" s="964"/>
      <c r="OZM126" s="845"/>
      <c r="OZN126" s="853"/>
      <c r="OZO126" s="853"/>
      <c r="OZP126" s="964"/>
      <c r="OZQ126" s="845"/>
      <c r="OZR126" s="853"/>
      <c r="OZS126" s="853"/>
      <c r="OZT126" s="964"/>
      <c r="OZU126" s="845"/>
      <c r="OZV126" s="853"/>
      <c r="OZW126" s="853"/>
      <c r="OZX126" s="964"/>
      <c r="OZY126" s="845"/>
      <c r="OZZ126" s="853"/>
      <c r="PAA126" s="853"/>
      <c r="PAB126" s="964"/>
      <c r="PAC126" s="845"/>
      <c r="PAD126" s="853"/>
      <c r="PAE126" s="853"/>
      <c r="PAF126" s="964"/>
      <c r="PAG126" s="845"/>
      <c r="PAH126" s="853"/>
      <c r="PAI126" s="853"/>
      <c r="PAJ126" s="964"/>
      <c r="PAK126" s="845"/>
      <c r="PAL126" s="853"/>
      <c r="PAM126" s="853"/>
      <c r="PAN126" s="964"/>
      <c r="PAO126" s="845"/>
      <c r="PAP126" s="853"/>
      <c r="PAQ126" s="853"/>
      <c r="PAR126" s="964"/>
      <c r="PAS126" s="845"/>
      <c r="PAT126" s="853"/>
      <c r="PAU126" s="853"/>
      <c r="PAV126" s="964"/>
      <c r="PAW126" s="845"/>
      <c r="PAX126" s="853"/>
      <c r="PAY126" s="853"/>
      <c r="PAZ126" s="964"/>
      <c r="PBA126" s="845"/>
      <c r="PBB126" s="853"/>
      <c r="PBC126" s="853"/>
      <c r="PBD126" s="964"/>
      <c r="PBE126" s="845"/>
      <c r="PBF126" s="853"/>
      <c r="PBG126" s="853"/>
      <c r="PBH126" s="964"/>
      <c r="PBI126" s="845"/>
      <c r="PBJ126" s="853"/>
      <c r="PBK126" s="853"/>
      <c r="PBL126" s="964"/>
      <c r="PBM126" s="845"/>
      <c r="PBN126" s="853"/>
      <c r="PBO126" s="853"/>
      <c r="PBP126" s="964"/>
      <c r="PBQ126" s="845"/>
      <c r="PBR126" s="853"/>
      <c r="PBS126" s="853"/>
      <c r="PBT126" s="964"/>
      <c r="PBU126" s="845"/>
      <c r="PBV126" s="853"/>
      <c r="PBW126" s="853"/>
      <c r="PBX126" s="964"/>
      <c r="PBY126" s="845"/>
      <c r="PBZ126" s="853"/>
      <c r="PCA126" s="853"/>
      <c r="PCB126" s="964"/>
      <c r="PCC126" s="845"/>
      <c r="PCD126" s="853"/>
      <c r="PCE126" s="853"/>
      <c r="PCF126" s="964"/>
      <c r="PCG126" s="845"/>
      <c r="PCH126" s="853"/>
      <c r="PCI126" s="853"/>
      <c r="PCJ126" s="964"/>
      <c r="PCK126" s="845"/>
      <c r="PCL126" s="853"/>
      <c r="PCM126" s="853"/>
      <c r="PCN126" s="964"/>
      <c r="PCO126" s="845"/>
      <c r="PCP126" s="853"/>
      <c r="PCQ126" s="853"/>
      <c r="PCR126" s="964"/>
      <c r="PCS126" s="845"/>
      <c r="PCT126" s="853"/>
      <c r="PCU126" s="853"/>
      <c r="PCV126" s="964"/>
      <c r="PCW126" s="845"/>
      <c r="PCX126" s="853"/>
      <c r="PCY126" s="853"/>
      <c r="PCZ126" s="964"/>
      <c r="PDA126" s="845"/>
      <c r="PDB126" s="853"/>
      <c r="PDC126" s="853"/>
      <c r="PDD126" s="964"/>
      <c r="PDE126" s="845"/>
      <c r="PDF126" s="853"/>
      <c r="PDG126" s="853"/>
      <c r="PDH126" s="964"/>
      <c r="PDI126" s="845"/>
      <c r="PDJ126" s="853"/>
      <c r="PDK126" s="853"/>
      <c r="PDL126" s="964"/>
      <c r="PDM126" s="845"/>
      <c r="PDN126" s="853"/>
      <c r="PDO126" s="853"/>
      <c r="PDP126" s="964"/>
      <c r="PDQ126" s="845"/>
      <c r="PDR126" s="853"/>
      <c r="PDS126" s="853"/>
      <c r="PDT126" s="964"/>
      <c r="PDU126" s="845"/>
      <c r="PDV126" s="853"/>
      <c r="PDW126" s="853"/>
      <c r="PDX126" s="964"/>
      <c r="PDY126" s="845"/>
      <c r="PDZ126" s="853"/>
      <c r="PEA126" s="853"/>
      <c r="PEB126" s="964"/>
      <c r="PEC126" s="845"/>
      <c r="PED126" s="853"/>
      <c r="PEE126" s="853"/>
      <c r="PEF126" s="964"/>
      <c r="PEG126" s="845"/>
      <c r="PEH126" s="853"/>
      <c r="PEI126" s="853"/>
      <c r="PEJ126" s="964"/>
      <c r="PEK126" s="845"/>
      <c r="PEL126" s="853"/>
      <c r="PEM126" s="853"/>
      <c r="PEN126" s="964"/>
      <c r="PEO126" s="845"/>
      <c r="PEP126" s="853"/>
      <c r="PEQ126" s="853"/>
      <c r="PER126" s="964"/>
      <c r="PES126" s="845"/>
      <c r="PET126" s="853"/>
      <c r="PEU126" s="853"/>
      <c r="PEV126" s="964"/>
      <c r="PEW126" s="845"/>
      <c r="PEX126" s="853"/>
      <c r="PEY126" s="853"/>
      <c r="PEZ126" s="964"/>
      <c r="PFA126" s="845"/>
      <c r="PFB126" s="853"/>
      <c r="PFC126" s="853"/>
      <c r="PFD126" s="964"/>
      <c r="PFE126" s="845"/>
      <c r="PFF126" s="853"/>
      <c r="PFG126" s="853"/>
      <c r="PFH126" s="964"/>
      <c r="PFI126" s="845"/>
      <c r="PFJ126" s="853"/>
      <c r="PFK126" s="853"/>
      <c r="PFL126" s="964"/>
      <c r="PFM126" s="845"/>
      <c r="PFN126" s="853"/>
      <c r="PFO126" s="853"/>
      <c r="PFP126" s="964"/>
      <c r="PFQ126" s="845"/>
      <c r="PFR126" s="853"/>
      <c r="PFS126" s="853"/>
      <c r="PFT126" s="964"/>
      <c r="PFU126" s="845"/>
      <c r="PFV126" s="853"/>
      <c r="PFW126" s="853"/>
      <c r="PFX126" s="964"/>
      <c r="PFY126" s="845"/>
      <c r="PFZ126" s="853"/>
      <c r="PGA126" s="853"/>
      <c r="PGB126" s="964"/>
      <c r="PGC126" s="845"/>
      <c r="PGD126" s="853"/>
      <c r="PGE126" s="853"/>
      <c r="PGF126" s="964"/>
      <c r="PGG126" s="845"/>
      <c r="PGH126" s="853"/>
      <c r="PGI126" s="853"/>
      <c r="PGJ126" s="964"/>
      <c r="PGK126" s="845"/>
      <c r="PGL126" s="853"/>
      <c r="PGM126" s="853"/>
      <c r="PGN126" s="964"/>
      <c r="PGO126" s="845"/>
      <c r="PGP126" s="853"/>
      <c r="PGQ126" s="853"/>
      <c r="PGR126" s="964"/>
      <c r="PGS126" s="845"/>
      <c r="PGT126" s="853"/>
      <c r="PGU126" s="853"/>
      <c r="PGV126" s="964"/>
      <c r="PGW126" s="845"/>
      <c r="PGX126" s="853"/>
      <c r="PGY126" s="853"/>
      <c r="PGZ126" s="964"/>
      <c r="PHA126" s="845"/>
      <c r="PHB126" s="853"/>
      <c r="PHC126" s="853"/>
      <c r="PHD126" s="964"/>
      <c r="PHE126" s="845"/>
      <c r="PHF126" s="853"/>
      <c r="PHG126" s="853"/>
      <c r="PHH126" s="964"/>
      <c r="PHI126" s="845"/>
      <c r="PHJ126" s="853"/>
      <c r="PHK126" s="853"/>
      <c r="PHL126" s="964"/>
      <c r="PHM126" s="845"/>
      <c r="PHN126" s="853"/>
      <c r="PHO126" s="853"/>
      <c r="PHP126" s="964"/>
      <c r="PHQ126" s="845"/>
      <c r="PHR126" s="853"/>
      <c r="PHS126" s="853"/>
      <c r="PHT126" s="964"/>
      <c r="PHU126" s="845"/>
      <c r="PHV126" s="853"/>
      <c r="PHW126" s="853"/>
      <c r="PHX126" s="964"/>
      <c r="PHY126" s="845"/>
      <c r="PHZ126" s="853"/>
      <c r="PIA126" s="853"/>
      <c r="PIB126" s="964"/>
      <c r="PIC126" s="845"/>
      <c r="PID126" s="853"/>
      <c r="PIE126" s="853"/>
      <c r="PIF126" s="964"/>
      <c r="PIG126" s="845"/>
      <c r="PIH126" s="853"/>
      <c r="PII126" s="853"/>
      <c r="PIJ126" s="964"/>
      <c r="PIK126" s="845"/>
      <c r="PIL126" s="853"/>
      <c r="PIM126" s="853"/>
      <c r="PIN126" s="964"/>
      <c r="PIO126" s="845"/>
      <c r="PIP126" s="853"/>
      <c r="PIQ126" s="853"/>
      <c r="PIR126" s="964"/>
      <c r="PIS126" s="845"/>
      <c r="PIT126" s="853"/>
      <c r="PIU126" s="853"/>
      <c r="PIV126" s="964"/>
      <c r="PIW126" s="845"/>
      <c r="PIX126" s="853"/>
      <c r="PIY126" s="853"/>
      <c r="PIZ126" s="964"/>
      <c r="PJA126" s="845"/>
      <c r="PJB126" s="853"/>
      <c r="PJC126" s="853"/>
      <c r="PJD126" s="964"/>
      <c r="PJE126" s="845"/>
      <c r="PJF126" s="853"/>
      <c r="PJG126" s="853"/>
      <c r="PJH126" s="964"/>
      <c r="PJI126" s="845"/>
      <c r="PJJ126" s="853"/>
      <c r="PJK126" s="853"/>
      <c r="PJL126" s="964"/>
      <c r="PJM126" s="845"/>
      <c r="PJN126" s="853"/>
      <c r="PJO126" s="853"/>
      <c r="PJP126" s="964"/>
      <c r="PJQ126" s="845"/>
      <c r="PJR126" s="853"/>
      <c r="PJS126" s="853"/>
      <c r="PJT126" s="964"/>
      <c r="PJU126" s="845"/>
      <c r="PJV126" s="853"/>
      <c r="PJW126" s="853"/>
      <c r="PJX126" s="964"/>
      <c r="PJY126" s="845"/>
      <c r="PJZ126" s="853"/>
      <c r="PKA126" s="853"/>
      <c r="PKB126" s="964"/>
      <c r="PKC126" s="845"/>
      <c r="PKD126" s="853"/>
      <c r="PKE126" s="853"/>
      <c r="PKF126" s="964"/>
      <c r="PKG126" s="845"/>
      <c r="PKH126" s="853"/>
      <c r="PKI126" s="853"/>
      <c r="PKJ126" s="964"/>
      <c r="PKK126" s="845"/>
      <c r="PKL126" s="853"/>
      <c r="PKM126" s="853"/>
      <c r="PKN126" s="964"/>
      <c r="PKO126" s="845"/>
      <c r="PKP126" s="853"/>
      <c r="PKQ126" s="853"/>
      <c r="PKR126" s="964"/>
      <c r="PKS126" s="845"/>
      <c r="PKT126" s="853"/>
      <c r="PKU126" s="853"/>
      <c r="PKV126" s="964"/>
      <c r="PKW126" s="845"/>
      <c r="PKX126" s="853"/>
      <c r="PKY126" s="853"/>
      <c r="PKZ126" s="964"/>
      <c r="PLA126" s="845"/>
      <c r="PLB126" s="853"/>
      <c r="PLC126" s="853"/>
      <c r="PLD126" s="964"/>
      <c r="PLE126" s="845"/>
      <c r="PLF126" s="853"/>
      <c r="PLG126" s="853"/>
      <c r="PLH126" s="964"/>
      <c r="PLI126" s="845"/>
      <c r="PLJ126" s="853"/>
      <c r="PLK126" s="853"/>
      <c r="PLL126" s="964"/>
      <c r="PLM126" s="845"/>
      <c r="PLN126" s="853"/>
      <c r="PLO126" s="853"/>
      <c r="PLP126" s="964"/>
      <c r="PLQ126" s="845"/>
      <c r="PLR126" s="853"/>
      <c r="PLS126" s="853"/>
      <c r="PLT126" s="964"/>
      <c r="PLU126" s="845"/>
      <c r="PLV126" s="853"/>
      <c r="PLW126" s="853"/>
      <c r="PLX126" s="964"/>
      <c r="PLY126" s="845"/>
      <c r="PLZ126" s="853"/>
      <c r="PMA126" s="853"/>
      <c r="PMB126" s="964"/>
      <c r="PMC126" s="845"/>
      <c r="PMD126" s="853"/>
      <c r="PME126" s="853"/>
      <c r="PMF126" s="964"/>
      <c r="PMG126" s="845"/>
      <c r="PMH126" s="853"/>
      <c r="PMI126" s="853"/>
      <c r="PMJ126" s="964"/>
      <c r="PMK126" s="845"/>
      <c r="PML126" s="853"/>
      <c r="PMM126" s="853"/>
      <c r="PMN126" s="964"/>
      <c r="PMO126" s="845"/>
      <c r="PMP126" s="853"/>
      <c r="PMQ126" s="853"/>
      <c r="PMR126" s="964"/>
      <c r="PMS126" s="845"/>
      <c r="PMT126" s="853"/>
      <c r="PMU126" s="853"/>
      <c r="PMV126" s="964"/>
      <c r="PMW126" s="845"/>
      <c r="PMX126" s="853"/>
      <c r="PMY126" s="853"/>
      <c r="PMZ126" s="964"/>
      <c r="PNA126" s="845"/>
      <c r="PNB126" s="853"/>
      <c r="PNC126" s="853"/>
      <c r="PND126" s="964"/>
      <c r="PNE126" s="845"/>
      <c r="PNF126" s="853"/>
      <c r="PNG126" s="853"/>
      <c r="PNH126" s="964"/>
      <c r="PNI126" s="845"/>
      <c r="PNJ126" s="853"/>
      <c r="PNK126" s="853"/>
      <c r="PNL126" s="964"/>
      <c r="PNM126" s="845"/>
      <c r="PNN126" s="853"/>
      <c r="PNO126" s="853"/>
      <c r="PNP126" s="964"/>
      <c r="PNQ126" s="845"/>
      <c r="PNR126" s="853"/>
      <c r="PNS126" s="853"/>
      <c r="PNT126" s="964"/>
      <c r="PNU126" s="845"/>
      <c r="PNV126" s="853"/>
      <c r="PNW126" s="853"/>
      <c r="PNX126" s="964"/>
      <c r="PNY126" s="845"/>
      <c r="PNZ126" s="853"/>
      <c r="POA126" s="853"/>
      <c r="POB126" s="964"/>
      <c r="POC126" s="845"/>
      <c r="POD126" s="853"/>
      <c r="POE126" s="853"/>
      <c r="POF126" s="964"/>
      <c r="POG126" s="845"/>
      <c r="POH126" s="853"/>
      <c r="POI126" s="853"/>
      <c r="POJ126" s="964"/>
      <c r="POK126" s="845"/>
      <c r="POL126" s="853"/>
      <c r="POM126" s="853"/>
      <c r="PON126" s="964"/>
      <c r="POO126" s="845"/>
      <c r="POP126" s="853"/>
      <c r="POQ126" s="853"/>
      <c r="POR126" s="964"/>
      <c r="POS126" s="845"/>
      <c r="POT126" s="853"/>
      <c r="POU126" s="853"/>
      <c r="POV126" s="964"/>
      <c r="POW126" s="845"/>
      <c r="POX126" s="853"/>
      <c r="POY126" s="853"/>
      <c r="POZ126" s="964"/>
      <c r="PPA126" s="845"/>
      <c r="PPB126" s="853"/>
      <c r="PPC126" s="853"/>
      <c r="PPD126" s="964"/>
      <c r="PPE126" s="845"/>
      <c r="PPF126" s="853"/>
      <c r="PPG126" s="853"/>
      <c r="PPH126" s="964"/>
      <c r="PPI126" s="845"/>
      <c r="PPJ126" s="853"/>
      <c r="PPK126" s="853"/>
      <c r="PPL126" s="964"/>
      <c r="PPM126" s="845"/>
      <c r="PPN126" s="853"/>
      <c r="PPO126" s="853"/>
      <c r="PPP126" s="964"/>
      <c r="PPQ126" s="845"/>
      <c r="PPR126" s="853"/>
      <c r="PPS126" s="853"/>
      <c r="PPT126" s="964"/>
      <c r="PPU126" s="845"/>
      <c r="PPV126" s="853"/>
      <c r="PPW126" s="853"/>
      <c r="PPX126" s="964"/>
      <c r="PPY126" s="845"/>
      <c r="PPZ126" s="853"/>
      <c r="PQA126" s="853"/>
      <c r="PQB126" s="964"/>
      <c r="PQC126" s="845"/>
      <c r="PQD126" s="853"/>
      <c r="PQE126" s="853"/>
      <c r="PQF126" s="964"/>
      <c r="PQG126" s="845"/>
      <c r="PQH126" s="853"/>
      <c r="PQI126" s="853"/>
      <c r="PQJ126" s="964"/>
      <c r="PQK126" s="845"/>
      <c r="PQL126" s="853"/>
      <c r="PQM126" s="853"/>
      <c r="PQN126" s="964"/>
      <c r="PQO126" s="845"/>
      <c r="PQP126" s="853"/>
      <c r="PQQ126" s="853"/>
      <c r="PQR126" s="964"/>
      <c r="PQS126" s="845"/>
      <c r="PQT126" s="853"/>
      <c r="PQU126" s="853"/>
      <c r="PQV126" s="964"/>
      <c r="PQW126" s="845"/>
      <c r="PQX126" s="853"/>
      <c r="PQY126" s="853"/>
      <c r="PQZ126" s="964"/>
      <c r="PRA126" s="845"/>
      <c r="PRB126" s="853"/>
      <c r="PRC126" s="853"/>
      <c r="PRD126" s="964"/>
      <c r="PRE126" s="845"/>
      <c r="PRF126" s="853"/>
      <c r="PRG126" s="853"/>
      <c r="PRH126" s="964"/>
      <c r="PRI126" s="845"/>
      <c r="PRJ126" s="853"/>
      <c r="PRK126" s="853"/>
      <c r="PRL126" s="964"/>
      <c r="PRM126" s="845"/>
      <c r="PRN126" s="853"/>
      <c r="PRO126" s="853"/>
      <c r="PRP126" s="964"/>
      <c r="PRQ126" s="845"/>
      <c r="PRR126" s="853"/>
      <c r="PRS126" s="853"/>
      <c r="PRT126" s="964"/>
      <c r="PRU126" s="845"/>
      <c r="PRV126" s="853"/>
      <c r="PRW126" s="853"/>
      <c r="PRX126" s="964"/>
      <c r="PRY126" s="845"/>
      <c r="PRZ126" s="853"/>
      <c r="PSA126" s="853"/>
      <c r="PSB126" s="964"/>
      <c r="PSC126" s="845"/>
      <c r="PSD126" s="853"/>
      <c r="PSE126" s="853"/>
      <c r="PSF126" s="964"/>
      <c r="PSG126" s="845"/>
      <c r="PSH126" s="853"/>
      <c r="PSI126" s="853"/>
      <c r="PSJ126" s="964"/>
      <c r="PSK126" s="845"/>
      <c r="PSL126" s="853"/>
      <c r="PSM126" s="853"/>
      <c r="PSN126" s="964"/>
      <c r="PSO126" s="845"/>
      <c r="PSP126" s="853"/>
      <c r="PSQ126" s="853"/>
      <c r="PSR126" s="964"/>
      <c r="PSS126" s="845"/>
      <c r="PST126" s="853"/>
      <c r="PSU126" s="853"/>
      <c r="PSV126" s="964"/>
      <c r="PSW126" s="845"/>
      <c r="PSX126" s="853"/>
      <c r="PSY126" s="853"/>
      <c r="PSZ126" s="964"/>
      <c r="PTA126" s="845"/>
      <c r="PTB126" s="853"/>
      <c r="PTC126" s="853"/>
      <c r="PTD126" s="964"/>
      <c r="PTE126" s="845"/>
      <c r="PTF126" s="853"/>
      <c r="PTG126" s="853"/>
      <c r="PTH126" s="964"/>
      <c r="PTI126" s="845"/>
      <c r="PTJ126" s="853"/>
      <c r="PTK126" s="853"/>
      <c r="PTL126" s="964"/>
      <c r="PTM126" s="845"/>
      <c r="PTN126" s="853"/>
      <c r="PTO126" s="853"/>
      <c r="PTP126" s="964"/>
      <c r="PTQ126" s="845"/>
      <c r="PTR126" s="853"/>
      <c r="PTS126" s="853"/>
      <c r="PTT126" s="964"/>
      <c r="PTU126" s="845"/>
      <c r="PTV126" s="853"/>
      <c r="PTW126" s="853"/>
      <c r="PTX126" s="964"/>
      <c r="PTY126" s="845"/>
      <c r="PTZ126" s="853"/>
      <c r="PUA126" s="853"/>
      <c r="PUB126" s="964"/>
      <c r="PUC126" s="845"/>
      <c r="PUD126" s="853"/>
      <c r="PUE126" s="853"/>
      <c r="PUF126" s="964"/>
      <c r="PUG126" s="845"/>
      <c r="PUH126" s="853"/>
      <c r="PUI126" s="853"/>
      <c r="PUJ126" s="964"/>
      <c r="PUK126" s="845"/>
      <c r="PUL126" s="853"/>
      <c r="PUM126" s="853"/>
      <c r="PUN126" s="964"/>
      <c r="PUO126" s="845"/>
      <c r="PUP126" s="853"/>
      <c r="PUQ126" s="853"/>
      <c r="PUR126" s="964"/>
      <c r="PUS126" s="845"/>
      <c r="PUT126" s="853"/>
      <c r="PUU126" s="853"/>
      <c r="PUV126" s="964"/>
      <c r="PUW126" s="845"/>
      <c r="PUX126" s="853"/>
      <c r="PUY126" s="853"/>
      <c r="PUZ126" s="964"/>
      <c r="PVA126" s="845"/>
      <c r="PVB126" s="853"/>
      <c r="PVC126" s="853"/>
      <c r="PVD126" s="964"/>
      <c r="PVE126" s="845"/>
      <c r="PVF126" s="853"/>
      <c r="PVG126" s="853"/>
      <c r="PVH126" s="964"/>
      <c r="PVI126" s="845"/>
      <c r="PVJ126" s="853"/>
      <c r="PVK126" s="853"/>
      <c r="PVL126" s="964"/>
      <c r="PVM126" s="845"/>
      <c r="PVN126" s="853"/>
      <c r="PVO126" s="853"/>
      <c r="PVP126" s="964"/>
      <c r="PVQ126" s="845"/>
      <c r="PVR126" s="853"/>
      <c r="PVS126" s="853"/>
      <c r="PVT126" s="964"/>
      <c r="PVU126" s="845"/>
      <c r="PVV126" s="853"/>
      <c r="PVW126" s="853"/>
      <c r="PVX126" s="964"/>
      <c r="PVY126" s="845"/>
      <c r="PVZ126" s="853"/>
      <c r="PWA126" s="853"/>
      <c r="PWB126" s="964"/>
      <c r="PWC126" s="845"/>
      <c r="PWD126" s="853"/>
      <c r="PWE126" s="853"/>
      <c r="PWF126" s="964"/>
      <c r="PWG126" s="845"/>
      <c r="PWH126" s="853"/>
      <c r="PWI126" s="853"/>
      <c r="PWJ126" s="964"/>
      <c r="PWK126" s="845"/>
      <c r="PWL126" s="853"/>
      <c r="PWM126" s="853"/>
      <c r="PWN126" s="964"/>
      <c r="PWO126" s="845"/>
      <c r="PWP126" s="853"/>
      <c r="PWQ126" s="853"/>
      <c r="PWR126" s="964"/>
      <c r="PWS126" s="845"/>
      <c r="PWT126" s="853"/>
      <c r="PWU126" s="853"/>
      <c r="PWV126" s="964"/>
      <c r="PWW126" s="845"/>
      <c r="PWX126" s="853"/>
      <c r="PWY126" s="853"/>
      <c r="PWZ126" s="964"/>
      <c r="PXA126" s="845"/>
      <c r="PXB126" s="853"/>
      <c r="PXC126" s="853"/>
      <c r="PXD126" s="964"/>
      <c r="PXE126" s="845"/>
      <c r="PXF126" s="853"/>
      <c r="PXG126" s="853"/>
      <c r="PXH126" s="964"/>
      <c r="PXI126" s="845"/>
      <c r="PXJ126" s="853"/>
      <c r="PXK126" s="853"/>
      <c r="PXL126" s="964"/>
      <c r="PXM126" s="845"/>
      <c r="PXN126" s="853"/>
      <c r="PXO126" s="853"/>
      <c r="PXP126" s="964"/>
      <c r="PXQ126" s="845"/>
      <c r="PXR126" s="853"/>
      <c r="PXS126" s="853"/>
      <c r="PXT126" s="964"/>
      <c r="PXU126" s="845"/>
      <c r="PXV126" s="853"/>
      <c r="PXW126" s="853"/>
      <c r="PXX126" s="964"/>
      <c r="PXY126" s="845"/>
      <c r="PXZ126" s="853"/>
      <c r="PYA126" s="853"/>
      <c r="PYB126" s="964"/>
      <c r="PYC126" s="845"/>
      <c r="PYD126" s="853"/>
      <c r="PYE126" s="853"/>
      <c r="PYF126" s="964"/>
      <c r="PYG126" s="845"/>
      <c r="PYH126" s="853"/>
      <c r="PYI126" s="853"/>
      <c r="PYJ126" s="964"/>
      <c r="PYK126" s="845"/>
      <c r="PYL126" s="853"/>
      <c r="PYM126" s="853"/>
      <c r="PYN126" s="964"/>
      <c r="PYO126" s="845"/>
      <c r="PYP126" s="853"/>
      <c r="PYQ126" s="853"/>
      <c r="PYR126" s="964"/>
      <c r="PYS126" s="845"/>
      <c r="PYT126" s="853"/>
      <c r="PYU126" s="853"/>
      <c r="PYV126" s="964"/>
      <c r="PYW126" s="845"/>
      <c r="PYX126" s="853"/>
      <c r="PYY126" s="853"/>
      <c r="PYZ126" s="964"/>
      <c r="PZA126" s="845"/>
      <c r="PZB126" s="853"/>
      <c r="PZC126" s="853"/>
      <c r="PZD126" s="964"/>
      <c r="PZE126" s="845"/>
      <c r="PZF126" s="853"/>
      <c r="PZG126" s="853"/>
      <c r="PZH126" s="964"/>
      <c r="PZI126" s="845"/>
      <c r="PZJ126" s="853"/>
      <c r="PZK126" s="853"/>
      <c r="PZL126" s="964"/>
      <c r="PZM126" s="845"/>
      <c r="PZN126" s="853"/>
      <c r="PZO126" s="853"/>
      <c r="PZP126" s="964"/>
      <c r="PZQ126" s="845"/>
      <c r="PZR126" s="853"/>
      <c r="PZS126" s="853"/>
      <c r="PZT126" s="964"/>
      <c r="PZU126" s="845"/>
      <c r="PZV126" s="853"/>
      <c r="PZW126" s="853"/>
      <c r="PZX126" s="964"/>
      <c r="PZY126" s="845"/>
      <c r="PZZ126" s="853"/>
      <c r="QAA126" s="853"/>
      <c r="QAB126" s="964"/>
      <c r="QAC126" s="845"/>
      <c r="QAD126" s="853"/>
      <c r="QAE126" s="853"/>
      <c r="QAF126" s="964"/>
      <c r="QAG126" s="845"/>
      <c r="QAH126" s="853"/>
      <c r="QAI126" s="853"/>
      <c r="QAJ126" s="964"/>
      <c r="QAK126" s="845"/>
      <c r="QAL126" s="853"/>
      <c r="QAM126" s="853"/>
      <c r="QAN126" s="964"/>
      <c r="QAO126" s="845"/>
      <c r="QAP126" s="853"/>
      <c r="QAQ126" s="853"/>
      <c r="QAR126" s="964"/>
      <c r="QAS126" s="845"/>
      <c r="QAT126" s="853"/>
      <c r="QAU126" s="853"/>
      <c r="QAV126" s="964"/>
      <c r="QAW126" s="845"/>
      <c r="QAX126" s="853"/>
      <c r="QAY126" s="853"/>
      <c r="QAZ126" s="964"/>
      <c r="QBA126" s="845"/>
      <c r="QBB126" s="853"/>
      <c r="QBC126" s="853"/>
      <c r="QBD126" s="964"/>
      <c r="QBE126" s="845"/>
      <c r="QBF126" s="853"/>
      <c r="QBG126" s="853"/>
      <c r="QBH126" s="964"/>
      <c r="QBI126" s="845"/>
      <c r="QBJ126" s="853"/>
      <c r="QBK126" s="853"/>
      <c r="QBL126" s="964"/>
      <c r="QBM126" s="845"/>
      <c r="QBN126" s="853"/>
      <c r="QBO126" s="853"/>
      <c r="QBP126" s="964"/>
      <c r="QBQ126" s="845"/>
      <c r="QBR126" s="853"/>
      <c r="QBS126" s="853"/>
      <c r="QBT126" s="964"/>
      <c r="QBU126" s="845"/>
      <c r="QBV126" s="853"/>
      <c r="QBW126" s="853"/>
      <c r="QBX126" s="964"/>
      <c r="QBY126" s="845"/>
      <c r="QBZ126" s="853"/>
      <c r="QCA126" s="853"/>
      <c r="QCB126" s="964"/>
      <c r="QCC126" s="845"/>
      <c r="QCD126" s="853"/>
      <c r="QCE126" s="853"/>
      <c r="QCF126" s="964"/>
      <c r="QCG126" s="845"/>
      <c r="QCH126" s="853"/>
      <c r="QCI126" s="853"/>
      <c r="QCJ126" s="964"/>
      <c r="QCK126" s="845"/>
      <c r="QCL126" s="853"/>
      <c r="QCM126" s="853"/>
      <c r="QCN126" s="964"/>
      <c r="QCO126" s="845"/>
      <c r="QCP126" s="853"/>
      <c r="QCQ126" s="853"/>
      <c r="QCR126" s="964"/>
      <c r="QCS126" s="845"/>
      <c r="QCT126" s="853"/>
      <c r="QCU126" s="853"/>
      <c r="QCV126" s="964"/>
      <c r="QCW126" s="845"/>
      <c r="QCX126" s="853"/>
      <c r="QCY126" s="853"/>
      <c r="QCZ126" s="964"/>
      <c r="QDA126" s="845"/>
      <c r="QDB126" s="853"/>
      <c r="QDC126" s="853"/>
      <c r="QDD126" s="964"/>
      <c r="QDE126" s="845"/>
      <c r="QDF126" s="853"/>
      <c r="QDG126" s="853"/>
      <c r="QDH126" s="964"/>
      <c r="QDI126" s="845"/>
      <c r="QDJ126" s="853"/>
      <c r="QDK126" s="853"/>
      <c r="QDL126" s="964"/>
      <c r="QDM126" s="845"/>
      <c r="QDN126" s="853"/>
      <c r="QDO126" s="853"/>
      <c r="QDP126" s="964"/>
      <c r="QDQ126" s="845"/>
      <c r="QDR126" s="853"/>
      <c r="QDS126" s="853"/>
      <c r="QDT126" s="964"/>
      <c r="QDU126" s="845"/>
      <c r="QDV126" s="853"/>
      <c r="QDW126" s="853"/>
      <c r="QDX126" s="964"/>
      <c r="QDY126" s="845"/>
      <c r="QDZ126" s="853"/>
      <c r="QEA126" s="853"/>
      <c r="QEB126" s="964"/>
      <c r="QEC126" s="845"/>
      <c r="QED126" s="853"/>
      <c r="QEE126" s="853"/>
      <c r="QEF126" s="964"/>
      <c r="QEG126" s="845"/>
      <c r="QEH126" s="853"/>
      <c r="QEI126" s="853"/>
      <c r="QEJ126" s="964"/>
      <c r="QEK126" s="845"/>
      <c r="QEL126" s="853"/>
      <c r="QEM126" s="853"/>
      <c r="QEN126" s="964"/>
      <c r="QEO126" s="845"/>
      <c r="QEP126" s="853"/>
      <c r="QEQ126" s="853"/>
      <c r="QER126" s="964"/>
      <c r="QES126" s="845"/>
      <c r="QET126" s="853"/>
      <c r="QEU126" s="853"/>
      <c r="QEV126" s="964"/>
      <c r="QEW126" s="845"/>
      <c r="QEX126" s="853"/>
      <c r="QEY126" s="853"/>
      <c r="QEZ126" s="964"/>
      <c r="QFA126" s="845"/>
      <c r="QFB126" s="853"/>
      <c r="QFC126" s="853"/>
      <c r="QFD126" s="964"/>
      <c r="QFE126" s="845"/>
      <c r="QFF126" s="853"/>
      <c r="QFG126" s="853"/>
      <c r="QFH126" s="964"/>
      <c r="QFI126" s="845"/>
      <c r="QFJ126" s="853"/>
      <c r="QFK126" s="853"/>
      <c r="QFL126" s="964"/>
      <c r="QFM126" s="845"/>
      <c r="QFN126" s="853"/>
      <c r="QFO126" s="853"/>
      <c r="QFP126" s="964"/>
      <c r="QFQ126" s="845"/>
      <c r="QFR126" s="853"/>
      <c r="QFS126" s="853"/>
      <c r="QFT126" s="964"/>
      <c r="QFU126" s="845"/>
      <c r="QFV126" s="853"/>
      <c r="QFW126" s="853"/>
      <c r="QFX126" s="964"/>
      <c r="QFY126" s="845"/>
      <c r="QFZ126" s="853"/>
      <c r="QGA126" s="853"/>
      <c r="QGB126" s="964"/>
      <c r="QGC126" s="845"/>
      <c r="QGD126" s="853"/>
      <c r="QGE126" s="853"/>
      <c r="QGF126" s="964"/>
      <c r="QGG126" s="845"/>
      <c r="QGH126" s="853"/>
      <c r="QGI126" s="853"/>
      <c r="QGJ126" s="964"/>
      <c r="QGK126" s="845"/>
      <c r="QGL126" s="853"/>
      <c r="QGM126" s="853"/>
      <c r="QGN126" s="964"/>
      <c r="QGO126" s="845"/>
      <c r="QGP126" s="853"/>
      <c r="QGQ126" s="853"/>
      <c r="QGR126" s="964"/>
      <c r="QGS126" s="845"/>
      <c r="QGT126" s="853"/>
      <c r="QGU126" s="853"/>
      <c r="QGV126" s="964"/>
      <c r="QGW126" s="845"/>
      <c r="QGX126" s="853"/>
      <c r="QGY126" s="853"/>
      <c r="QGZ126" s="964"/>
      <c r="QHA126" s="845"/>
      <c r="QHB126" s="853"/>
      <c r="QHC126" s="853"/>
      <c r="QHD126" s="964"/>
      <c r="QHE126" s="845"/>
      <c r="QHF126" s="853"/>
      <c r="QHG126" s="853"/>
      <c r="QHH126" s="964"/>
      <c r="QHI126" s="845"/>
      <c r="QHJ126" s="853"/>
      <c r="QHK126" s="853"/>
      <c r="QHL126" s="964"/>
      <c r="QHM126" s="845"/>
      <c r="QHN126" s="853"/>
      <c r="QHO126" s="853"/>
      <c r="QHP126" s="964"/>
      <c r="QHQ126" s="845"/>
      <c r="QHR126" s="853"/>
      <c r="QHS126" s="853"/>
      <c r="QHT126" s="964"/>
      <c r="QHU126" s="845"/>
      <c r="QHV126" s="853"/>
      <c r="QHW126" s="853"/>
      <c r="QHX126" s="964"/>
      <c r="QHY126" s="845"/>
      <c r="QHZ126" s="853"/>
      <c r="QIA126" s="853"/>
      <c r="QIB126" s="964"/>
      <c r="QIC126" s="845"/>
      <c r="QID126" s="853"/>
      <c r="QIE126" s="853"/>
      <c r="QIF126" s="964"/>
      <c r="QIG126" s="845"/>
      <c r="QIH126" s="853"/>
      <c r="QII126" s="853"/>
      <c r="QIJ126" s="964"/>
      <c r="QIK126" s="845"/>
      <c r="QIL126" s="853"/>
      <c r="QIM126" s="853"/>
      <c r="QIN126" s="964"/>
      <c r="QIO126" s="845"/>
      <c r="QIP126" s="853"/>
      <c r="QIQ126" s="853"/>
      <c r="QIR126" s="964"/>
      <c r="QIS126" s="845"/>
      <c r="QIT126" s="853"/>
      <c r="QIU126" s="853"/>
      <c r="QIV126" s="964"/>
      <c r="QIW126" s="845"/>
      <c r="QIX126" s="853"/>
      <c r="QIY126" s="853"/>
      <c r="QIZ126" s="964"/>
      <c r="QJA126" s="845"/>
      <c r="QJB126" s="853"/>
      <c r="QJC126" s="853"/>
      <c r="QJD126" s="964"/>
      <c r="QJE126" s="845"/>
      <c r="QJF126" s="853"/>
      <c r="QJG126" s="853"/>
      <c r="QJH126" s="964"/>
      <c r="QJI126" s="845"/>
      <c r="QJJ126" s="853"/>
      <c r="QJK126" s="853"/>
      <c r="QJL126" s="964"/>
      <c r="QJM126" s="845"/>
      <c r="QJN126" s="853"/>
      <c r="QJO126" s="853"/>
      <c r="QJP126" s="964"/>
      <c r="QJQ126" s="845"/>
      <c r="QJR126" s="853"/>
      <c r="QJS126" s="853"/>
      <c r="QJT126" s="964"/>
      <c r="QJU126" s="845"/>
      <c r="QJV126" s="853"/>
      <c r="QJW126" s="853"/>
      <c r="QJX126" s="964"/>
      <c r="QJY126" s="845"/>
      <c r="QJZ126" s="853"/>
      <c r="QKA126" s="853"/>
      <c r="QKB126" s="964"/>
      <c r="QKC126" s="845"/>
      <c r="QKD126" s="853"/>
      <c r="QKE126" s="853"/>
      <c r="QKF126" s="964"/>
      <c r="QKG126" s="845"/>
      <c r="QKH126" s="853"/>
      <c r="QKI126" s="853"/>
      <c r="QKJ126" s="964"/>
      <c r="QKK126" s="845"/>
      <c r="QKL126" s="853"/>
      <c r="QKM126" s="853"/>
      <c r="QKN126" s="964"/>
      <c r="QKO126" s="845"/>
      <c r="QKP126" s="853"/>
      <c r="QKQ126" s="853"/>
      <c r="QKR126" s="964"/>
      <c r="QKS126" s="845"/>
      <c r="QKT126" s="853"/>
      <c r="QKU126" s="853"/>
      <c r="QKV126" s="964"/>
      <c r="QKW126" s="845"/>
      <c r="QKX126" s="853"/>
      <c r="QKY126" s="853"/>
      <c r="QKZ126" s="964"/>
      <c r="QLA126" s="845"/>
      <c r="QLB126" s="853"/>
      <c r="QLC126" s="853"/>
      <c r="QLD126" s="964"/>
      <c r="QLE126" s="845"/>
      <c r="QLF126" s="853"/>
      <c r="QLG126" s="853"/>
      <c r="QLH126" s="964"/>
      <c r="QLI126" s="845"/>
      <c r="QLJ126" s="853"/>
      <c r="QLK126" s="853"/>
      <c r="QLL126" s="964"/>
      <c r="QLM126" s="845"/>
      <c r="QLN126" s="853"/>
      <c r="QLO126" s="853"/>
      <c r="QLP126" s="964"/>
      <c r="QLQ126" s="845"/>
      <c r="QLR126" s="853"/>
      <c r="QLS126" s="853"/>
      <c r="QLT126" s="964"/>
      <c r="QLU126" s="845"/>
      <c r="QLV126" s="853"/>
      <c r="QLW126" s="853"/>
      <c r="QLX126" s="964"/>
      <c r="QLY126" s="845"/>
      <c r="QLZ126" s="853"/>
      <c r="QMA126" s="853"/>
      <c r="QMB126" s="964"/>
      <c r="QMC126" s="845"/>
      <c r="QMD126" s="853"/>
      <c r="QME126" s="853"/>
      <c r="QMF126" s="964"/>
      <c r="QMG126" s="845"/>
      <c r="QMH126" s="853"/>
      <c r="QMI126" s="853"/>
      <c r="QMJ126" s="964"/>
      <c r="QMK126" s="845"/>
      <c r="QML126" s="853"/>
      <c r="QMM126" s="853"/>
      <c r="QMN126" s="964"/>
      <c r="QMO126" s="845"/>
      <c r="QMP126" s="853"/>
      <c r="QMQ126" s="853"/>
      <c r="QMR126" s="964"/>
      <c r="QMS126" s="845"/>
      <c r="QMT126" s="853"/>
      <c r="QMU126" s="853"/>
      <c r="QMV126" s="964"/>
      <c r="QMW126" s="845"/>
      <c r="QMX126" s="853"/>
      <c r="QMY126" s="853"/>
      <c r="QMZ126" s="964"/>
      <c r="QNA126" s="845"/>
      <c r="QNB126" s="853"/>
      <c r="QNC126" s="853"/>
      <c r="QND126" s="964"/>
      <c r="QNE126" s="845"/>
      <c r="QNF126" s="853"/>
      <c r="QNG126" s="853"/>
      <c r="QNH126" s="964"/>
      <c r="QNI126" s="845"/>
      <c r="QNJ126" s="853"/>
      <c r="QNK126" s="853"/>
      <c r="QNL126" s="964"/>
      <c r="QNM126" s="845"/>
      <c r="QNN126" s="853"/>
      <c r="QNO126" s="853"/>
      <c r="QNP126" s="964"/>
      <c r="QNQ126" s="845"/>
      <c r="QNR126" s="853"/>
      <c r="QNS126" s="853"/>
      <c r="QNT126" s="964"/>
      <c r="QNU126" s="845"/>
      <c r="QNV126" s="853"/>
      <c r="QNW126" s="853"/>
      <c r="QNX126" s="964"/>
      <c r="QNY126" s="845"/>
      <c r="QNZ126" s="853"/>
      <c r="QOA126" s="853"/>
      <c r="QOB126" s="964"/>
      <c r="QOC126" s="845"/>
      <c r="QOD126" s="853"/>
      <c r="QOE126" s="853"/>
      <c r="QOF126" s="964"/>
      <c r="QOG126" s="845"/>
      <c r="QOH126" s="853"/>
      <c r="QOI126" s="853"/>
      <c r="QOJ126" s="964"/>
      <c r="QOK126" s="845"/>
      <c r="QOL126" s="853"/>
      <c r="QOM126" s="853"/>
      <c r="QON126" s="964"/>
      <c r="QOO126" s="845"/>
      <c r="QOP126" s="853"/>
      <c r="QOQ126" s="853"/>
      <c r="QOR126" s="964"/>
      <c r="QOS126" s="845"/>
      <c r="QOT126" s="853"/>
      <c r="QOU126" s="853"/>
      <c r="QOV126" s="964"/>
      <c r="QOW126" s="845"/>
      <c r="QOX126" s="853"/>
      <c r="QOY126" s="853"/>
      <c r="QOZ126" s="964"/>
      <c r="QPA126" s="845"/>
      <c r="QPB126" s="853"/>
      <c r="QPC126" s="853"/>
      <c r="QPD126" s="964"/>
      <c r="QPE126" s="845"/>
      <c r="QPF126" s="853"/>
      <c r="QPG126" s="853"/>
      <c r="QPH126" s="964"/>
      <c r="QPI126" s="845"/>
      <c r="QPJ126" s="853"/>
      <c r="QPK126" s="853"/>
      <c r="QPL126" s="964"/>
      <c r="QPM126" s="845"/>
      <c r="QPN126" s="853"/>
      <c r="QPO126" s="853"/>
      <c r="QPP126" s="964"/>
      <c r="QPQ126" s="845"/>
      <c r="QPR126" s="853"/>
      <c r="QPS126" s="853"/>
      <c r="QPT126" s="964"/>
      <c r="QPU126" s="845"/>
      <c r="QPV126" s="853"/>
      <c r="QPW126" s="853"/>
      <c r="QPX126" s="964"/>
      <c r="QPY126" s="845"/>
      <c r="QPZ126" s="853"/>
      <c r="QQA126" s="853"/>
      <c r="QQB126" s="964"/>
      <c r="QQC126" s="845"/>
      <c r="QQD126" s="853"/>
      <c r="QQE126" s="853"/>
      <c r="QQF126" s="964"/>
      <c r="QQG126" s="845"/>
      <c r="QQH126" s="853"/>
      <c r="QQI126" s="853"/>
      <c r="QQJ126" s="964"/>
      <c r="QQK126" s="845"/>
      <c r="QQL126" s="853"/>
      <c r="QQM126" s="853"/>
      <c r="QQN126" s="964"/>
      <c r="QQO126" s="845"/>
      <c r="QQP126" s="853"/>
      <c r="QQQ126" s="853"/>
      <c r="QQR126" s="964"/>
      <c r="QQS126" s="845"/>
      <c r="QQT126" s="853"/>
      <c r="QQU126" s="853"/>
      <c r="QQV126" s="964"/>
      <c r="QQW126" s="845"/>
      <c r="QQX126" s="853"/>
      <c r="QQY126" s="853"/>
      <c r="QQZ126" s="964"/>
      <c r="QRA126" s="845"/>
      <c r="QRB126" s="853"/>
      <c r="QRC126" s="853"/>
      <c r="QRD126" s="964"/>
      <c r="QRE126" s="845"/>
      <c r="QRF126" s="853"/>
      <c r="QRG126" s="853"/>
      <c r="QRH126" s="964"/>
      <c r="QRI126" s="845"/>
      <c r="QRJ126" s="853"/>
      <c r="QRK126" s="853"/>
      <c r="QRL126" s="964"/>
      <c r="QRM126" s="845"/>
      <c r="QRN126" s="853"/>
      <c r="QRO126" s="853"/>
      <c r="QRP126" s="964"/>
      <c r="QRQ126" s="845"/>
      <c r="QRR126" s="853"/>
      <c r="QRS126" s="853"/>
      <c r="QRT126" s="964"/>
      <c r="QRU126" s="845"/>
      <c r="QRV126" s="853"/>
      <c r="QRW126" s="853"/>
      <c r="QRX126" s="964"/>
      <c r="QRY126" s="845"/>
      <c r="QRZ126" s="853"/>
      <c r="QSA126" s="853"/>
      <c r="QSB126" s="964"/>
      <c r="QSC126" s="845"/>
      <c r="QSD126" s="853"/>
      <c r="QSE126" s="853"/>
      <c r="QSF126" s="964"/>
      <c r="QSG126" s="845"/>
      <c r="QSH126" s="853"/>
      <c r="QSI126" s="853"/>
      <c r="QSJ126" s="964"/>
      <c r="QSK126" s="845"/>
      <c r="QSL126" s="853"/>
      <c r="QSM126" s="853"/>
      <c r="QSN126" s="964"/>
      <c r="QSO126" s="845"/>
      <c r="QSP126" s="853"/>
      <c r="QSQ126" s="853"/>
      <c r="QSR126" s="964"/>
      <c r="QSS126" s="845"/>
      <c r="QST126" s="853"/>
      <c r="QSU126" s="853"/>
      <c r="QSV126" s="964"/>
      <c r="QSW126" s="845"/>
      <c r="QSX126" s="853"/>
      <c r="QSY126" s="853"/>
      <c r="QSZ126" s="964"/>
      <c r="QTA126" s="845"/>
      <c r="QTB126" s="853"/>
      <c r="QTC126" s="853"/>
      <c r="QTD126" s="964"/>
      <c r="QTE126" s="845"/>
      <c r="QTF126" s="853"/>
      <c r="QTG126" s="853"/>
      <c r="QTH126" s="964"/>
      <c r="QTI126" s="845"/>
      <c r="QTJ126" s="853"/>
      <c r="QTK126" s="853"/>
      <c r="QTL126" s="964"/>
      <c r="QTM126" s="845"/>
      <c r="QTN126" s="853"/>
      <c r="QTO126" s="853"/>
      <c r="QTP126" s="964"/>
      <c r="QTQ126" s="845"/>
      <c r="QTR126" s="853"/>
      <c r="QTS126" s="853"/>
      <c r="QTT126" s="964"/>
      <c r="QTU126" s="845"/>
      <c r="QTV126" s="853"/>
      <c r="QTW126" s="853"/>
      <c r="QTX126" s="964"/>
      <c r="QTY126" s="845"/>
      <c r="QTZ126" s="853"/>
      <c r="QUA126" s="853"/>
      <c r="QUB126" s="964"/>
      <c r="QUC126" s="845"/>
      <c r="QUD126" s="853"/>
      <c r="QUE126" s="853"/>
      <c r="QUF126" s="964"/>
      <c r="QUG126" s="845"/>
      <c r="QUH126" s="853"/>
      <c r="QUI126" s="853"/>
      <c r="QUJ126" s="964"/>
      <c r="QUK126" s="845"/>
      <c r="QUL126" s="853"/>
      <c r="QUM126" s="853"/>
      <c r="QUN126" s="964"/>
      <c r="QUO126" s="845"/>
      <c r="QUP126" s="853"/>
      <c r="QUQ126" s="853"/>
      <c r="QUR126" s="964"/>
      <c r="QUS126" s="845"/>
      <c r="QUT126" s="853"/>
      <c r="QUU126" s="853"/>
      <c r="QUV126" s="964"/>
      <c r="QUW126" s="845"/>
      <c r="QUX126" s="853"/>
      <c r="QUY126" s="853"/>
      <c r="QUZ126" s="964"/>
      <c r="QVA126" s="845"/>
      <c r="QVB126" s="853"/>
      <c r="QVC126" s="853"/>
      <c r="QVD126" s="964"/>
      <c r="QVE126" s="845"/>
      <c r="QVF126" s="853"/>
      <c r="QVG126" s="853"/>
      <c r="QVH126" s="964"/>
      <c r="QVI126" s="845"/>
      <c r="QVJ126" s="853"/>
      <c r="QVK126" s="853"/>
      <c r="QVL126" s="964"/>
      <c r="QVM126" s="845"/>
      <c r="QVN126" s="853"/>
      <c r="QVO126" s="853"/>
      <c r="QVP126" s="964"/>
      <c r="QVQ126" s="845"/>
      <c r="QVR126" s="853"/>
      <c r="QVS126" s="853"/>
      <c r="QVT126" s="964"/>
      <c r="QVU126" s="845"/>
      <c r="QVV126" s="853"/>
      <c r="QVW126" s="853"/>
      <c r="QVX126" s="964"/>
      <c r="QVY126" s="845"/>
      <c r="QVZ126" s="853"/>
      <c r="QWA126" s="853"/>
      <c r="QWB126" s="964"/>
      <c r="QWC126" s="845"/>
      <c r="QWD126" s="853"/>
      <c r="QWE126" s="853"/>
      <c r="QWF126" s="964"/>
      <c r="QWG126" s="845"/>
      <c r="QWH126" s="853"/>
      <c r="QWI126" s="853"/>
      <c r="QWJ126" s="964"/>
      <c r="QWK126" s="845"/>
      <c r="QWL126" s="853"/>
      <c r="QWM126" s="853"/>
      <c r="QWN126" s="964"/>
      <c r="QWO126" s="845"/>
      <c r="QWP126" s="853"/>
      <c r="QWQ126" s="853"/>
      <c r="QWR126" s="964"/>
      <c r="QWS126" s="845"/>
      <c r="QWT126" s="853"/>
      <c r="QWU126" s="853"/>
      <c r="QWV126" s="964"/>
      <c r="QWW126" s="845"/>
      <c r="QWX126" s="853"/>
      <c r="QWY126" s="853"/>
      <c r="QWZ126" s="964"/>
      <c r="QXA126" s="845"/>
      <c r="QXB126" s="853"/>
      <c r="QXC126" s="853"/>
      <c r="QXD126" s="964"/>
      <c r="QXE126" s="845"/>
      <c r="QXF126" s="853"/>
      <c r="QXG126" s="853"/>
      <c r="QXH126" s="964"/>
      <c r="QXI126" s="845"/>
      <c r="QXJ126" s="853"/>
      <c r="QXK126" s="853"/>
      <c r="QXL126" s="964"/>
      <c r="QXM126" s="845"/>
      <c r="QXN126" s="853"/>
      <c r="QXO126" s="853"/>
      <c r="QXP126" s="964"/>
      <c r="QXQ126" s="845"/>
      <c r="QXR126" s="853"/>
      <c r="QXS126" s="853"/>
      <c r="QXT126" s="964"/>
      <c r="QXU126" s="845"/>
      <c r="QXV126" s="853"/>
      <c r="QXW126" s="853"/>
      <c r="QXX126" s="964"/>
      <c r="QXY126" s="845"/>
      <c r="QXZ126" s="853"/>
      <c r="QYA126" s="853"/>
      <c r="QYB126" s="964"/>
      <c r="QYC126" s="845"/>
      <c r="QYD126" s="853"/>
      <c r="QYE126" s="853"/>
      <c r="QYF126" s="964"/>
      <c r="QYG126" s="845"/>
      <c r="QYH126" s="853"/>
      <c r="QYI126" s="853"/>
      <c r="QYJ126" s="964"/>
      <c r="QYK126" s="845"/>
      <c r="QYL126" s="853"/>
      <c r="QYM126" s="853"/>
      <c r="QYN126" s="964"/>
      <c r="QYO126" s="845"/>
      <c r="QYP126" s="853"/>
      <c r="QYQ126" s="853"/>
      <c r="QYR126" s="964"/>
      <c r="QYS126" s="845"/>
      <c r="QYT126" s="853"/>
      <c r="QYU126" s="853"/>
      <c r="QYV126" s="964"/>
      <c r="QYW126" s="845"/>
      <c r="QYX126" s="853"/>
      <c r="QYY126" s="853"/>
      <c r="QYZ126" s="964"/>
      <c r="QZA126" s="845"/>
      <c r="QZB126" s="853"/>
      <c r="QZC126" s="853"/>
      <c r="QZD126" s="964"/>
      <c r="QZE126" s="845"/>
      <c r="QZF126" s="853"/>
      <c r="QZG126" s="853"/>
      <c r="QZH126" s="964"/>
      <c r="QZI126" s="845"/>
      <c r="QZJ126" s="853"/>
      <c r="QZK126" s="853"/>
      <c r="QZL126" s="964"/>
      <c r="QZM126" s="845"/>
      <c r="QZN126" s="853"/>
      <c r="QZO126" s="853"/>
      <c r="QZP126" s="964"/>
      <c r="QZQ126" s="845"/>
      <c r="QZR126" s="853"/>
      <c r="QZS126" s="853"/>
      <c r="QZT126" s="964"/>
      <c r="QZU126" s="845"/>
      <c r="QZV126" s="853"/>
      <c r="QZW126" s="853"/>
      <c r="QZX126" s="964"/>
      <c r="QZY126" s="845"/>
      <c r="QZZ126" s="853"/>
      <c r="RAA126" s="853"/>
      <c r="RAB126" s="964"/>
      <c r="RAC126" s="845"/>
      <c r="RAD126" s="853"/>
      <c r="RAE126" s="853"/>
      <c r="RAF126" s="964"/>
      <c r="RAG126" s="845"/>
      <c r="RAH126" s="853"/>
      <c r="RAI126" s="853"/>
      <c r="RAJ126" s="964"/>
      <c r="RAK126" s="845"/>
      <c r="RAL126" s="853"/>
      <c r="RAM126" s="853"/>
      <c r="RAN126" s="964"/>
      <c r="RAO126" s="845"/>
      <c r="RAP126" s="853"/>
      <c r="RAQ126" s="853"/>
      <c r="RAR126" s="964"/>
      <c r="RAS126" s="845"/>
      <c r="RAT126" s="853"/>
      <c r="RAU126" s="853"/>
      <c r="RAV126" s="964"/>
      <c r="RAW126" s="845"/>
      <c r="RAX126" s="853"/>
      <c r="RAY126" s="853"/>
      <c r="RAZ126" s="964"/>
      <c r="RBA126" s="845"/>
      <c r="RBB126" s="853"/>
      <c r="RBC126" s="853"/>
      <c r="RBD126" s="964"/>
      <c r="RBE126" s="845"/>
      <c r="RBF126" s="853"/>
      <c r="RBG126" s="853"/>
      <c r="RBH126" s="964"/>
      <c r="RBI126" s="845"/>
      <c r="RBJ126" s="853"/>
      <c r="RBK126" s="853"/>
      <c r="RBL126" s="964"/>
      <c r="RBM126" s="845"/>
      <c r="RBN126" s="853"/>
      <c r="RBO126" s="853"/>
      <c r="RBP126" s="964"/>
      <c r="RBQ126" s="845"/>
      <c r="RBR126" s="853"/>
      <c r="RBS126" s="853"/>
      <c r="RBT126" s="964"/>
      <c r="RBU126" s="845"/>
      <c r="RBV126" s="853"/>
      <c r="RBW126" s="853"/>
      <c r="RBX126" s="964"/>
      <c r="RBY126" s="845"/>
      <c r="RBZ126" s="853"/>
      <c r="RCA126" s="853"/>
      <c r="RCB126" s="964"/>
      <c r="RCC126" s="845"/>
      <c r="RCD126" s="853"/>
      <c r="RCE126" s="853"/>
      <c r="RCF126" s="964"/>
      <c r="RCG126" s="845"/>
      <c r="RCH126" s="853"/>
      <c r="RCI126" s="853"/>
      <c r="RCJ126" s="964"/>
      <c r="RCK126" s="845"/>
      <c r="RCL126" s="853"/>
      <c r="RCM126" s="853"/>
      <c r="RCN126" s="964"/>
      <c r="RCO126" s="845"/>
      <c r="RCP126" s="853"/>
      <c r="RCQ126" s="853"/>
      <c r="RCR126" s="964"/>
      <c r="RCS126" s="845"/>
      <c r="RCT126" s="853"/>
      <c r="RCU126" s="853"/>
      <c r="RCV126" s="964"/>
      <c r="RCW126" s="845"/>
      <c r="RCX126" s="853"/>
      <c r="RCY126" s="853"/>
      <c r="RCZ126" s="964"/>
      <c r="RDA126" s="845"/>
      <c r="RDB126" s="853"/>
      <c r="RDC126" s="853"/>
      <c r="RDD126" s="964"/>
      <c r="RDE126" s="845"/>
      <c r="RDF126" s="853"/>
      <c r="RDG126" s="853"/>
      <c r="RDH126" s="964"/>
      <c r="RDI126" s="845"/>
      <c r="RDJ126" s="853"/>
      <c r="RDK126" s="853"/>
      <c r="RDL126" s="964"/>
      <c r="RDM126" s="845"/>
      <c r="RDN126" s="853"/>
      <c r="RDO126" s="853"/>
      <c r="RDP126" s="964"/>
      <c r="RDQ126" s="845"/>
      <c r="RDR126" s="853"/>
      <c r="RDS126" s="853"/>
      <c r="RDT126" s="964"/>
      <c r="RDU126" s="845"/>
      <c r="RDV126" s="853"/>
      <c r="RDW126" s="853"/>
      <c r="RDX126" s="964"/>
      <c r="RDY126" s="845"/>
      <c r="RDZ126" s="853"/>
      <c r="REA126" s="853"/>
      <c r="REB126" s="964"/>
      <c r="REC126" s="845"/>
      <c r="RED126" s="853"/>
      <c r="REE126" s="853"/>
      <c r="REF126" s="964"/>
      <c r="REG126" s="845"/>
      <c r="REH126" s="853"/>
      <c r="REI126" s="853"/>
      <c r="REJ126" s="964"/>
      <c r="REK126" s="845"/>
      <c r="REL126" s="853"/>
      <c r="REM126" s="853"/>
      <c r="REN126" s="964"/>
      <c r="REO126" s="845"/>
      <c r="REP126" s="853"/>
      <c r="REQ126" s="853"/>
      <c r="RER126" s="964"/>
      <c r="RES126" s="845"/>
      <c r="RET126" s="853"/>
      <c r="REU126" s="853"/>
      <c r="REV126" s="964"/>
      <c r="REW126" s="845"/>
      <c r="REX126" s="853"/>
      <c r="REY126" s="853"/>
      <c r="REZ126" s="964"/>
      <c r="RFA126" s="845"/>
      <c r="RFB126" s="853"/>
      <c r="RFC126" s="853"/>
      <c r="RFD126" s="964"/>
      <c r="RFE126" s="845"/>
      <c r="RFF126" s="853"/>
      <c r="RFG126" s="853"/>
      <c r="RFH126" s="964"/>
      <c r="RFI126" s="845"/>
      <c r="RFJ126" s="853"/>
      <c r="RFK126" s="853"/>
      <c r="RFL126" s="964"/>
      <c r="RFM126" s="845"/>
      <c r="RFN126" s="853"/>
      <c r="RFO126" s="853"/>
      <c r="RFP126" s="964"/>
      <c r="RFQ126" s="845"/>
      <c r="RFR126" s="853"/>
      <c r="RFS126" s="853"/>
      <c r="RFT126" s="964"/>
      <c r="RFU126" s="845"/>
      <c r="RFV126" s="853"/>
      <c r="RFW126" s="853"/>
      <c r="RFX126" s="964"/>
      <c r="RFY126" s="845"/>
      <c r="RFZ126" s="853"/>
      <c r="RGA126" s="853"/>
      <c r="RGB126" s="964"/>
      <c r="RGC126" s="845"/>
      <c r="RGD126" s="853"/>
      <c r="RGE126" s="853"/>
      <c r="RGF126" s="964"/>
      <c r="RGG126" s="845"/>
      <c r="RGH126" s="853"/>
      <c r="RGI126" s="853"/>
      <c r="RGJ126" s="964"/>
      <c r="RGK126" s="845"/>
      <c r="RGL126" s="853"/>
      <c r="RGM126" s="853"/>
      <c r="RGN126" s="964"/>
      <c r="RGO126" s="845"/>
      <c r="RGP126" s="853"/>
      <c r="RGQ126" s="853"/>
      <c r="RGR126" s="964"/>
      <c r="RGS126" s="845"/>
      <c r="RGT126" s="853"/>
      <c r="RGU126" s="853"/>
      <c r="RGV126" s="964"/>
      <c r="RGW126" s="845"/>
      <c r="RGX126" s="853"/>
      <c r="RGY126" s="853"/>
      <c r="RGZ126" s="964"/>
      <c r="RHA126" s="845"/>
      <c r="RHB126" s="853"/>
      <c r="RHC126" s="853"/>
      <c r="RHD126" s="964"/>
      <c r="RHE126" s="845"/>
      <c r="RHF126" s="853"/>
      <c r="RHG126" s="853"/>
      <c r="RHH126" s="964"/>
      <c r="RHI126" s="845"/>
      <c r="RHJ126" s="853"/>
      <c r="RHK126" s="853"/>
      <c r="RHL126" s="964"/>
      <c r="RHM126" s="845"/>
      <c r="RHN126" s="853"/>
      <c r="RHO126" s="853"/>
      <c r="RHP126" s="964"/>
      <c r="RHQ126" s="845"/>
      <c r="RHR126" s="853"/>
      <c r="RHS126" s="853"/>
      <c r="RHT126" s="964"/>
      <c r="RHU126" s="845"/>
      <c r="RHV126" s="853"/>
      <c r="RHW126" s="853"/>
      <c r="RHX126" s="964"/>
      <c r="RHY126" s="845"/>
      <c r="RHZ126" s="853"/>
      <c r="RIA126" s="853"/>
      <c r="RIB126" s="964"/>
      <c r="RIC126" s="845"/>
      <c r="RID126" s="853"/>
      <c r="RIE126" s="853"/>
      <c r="RIF126" s="964"/>
      <c r="RIG126" s="845"/>
      <c r="RIH126" s="853"/>
      <c r="RII126" s="853"/>
      <c r="RIJ126" s="964"/>
      <c r="RIK126" s="845"/>
      <c r="RIL126" s="853"/>
      <c r="RIM126" s="853"/>
      <c r="RIN126" s="964"/>
      <c r="RIO126" s="845"/>
      <c r="RIP126" s="853"/>
      <c r="RIQ126" s="853"/>
      <c r="RIR126" s="964"/>
      <c r="RIS126" s="845"/>
      <c r="RIT126" s="853"/>
      <c r="RIU126" s="853"/>
      <c r="RIV126" s="964"/>
      <c r="RIW126" s="845"/>
      <c r="RIX126" s="853"/>
      <c r="RIY126" s="853"/>
      <c r="RIZ126" s="964"/>
      <c r="RJA126" s="845"/>
      <c r="RJB126" s="853"/>
      <c r="RJC126" s="853"/>
      <c r="RJD126" s="964"/>
      <c r="RJE126" s="845"/>
      <c r="RJF126" s="853"/>
      <c r="RJG126" s="853"/>
      <c r="RJH126" s="964"/>
      <c r="RJI126" s="845"/>
      <c r="RJJ126" s="853"/>
      <c r="RJK126" s="853"/>
      <c r="RJL126" s="964"/>
      <c r="RJM126" s="845"/>
      <c r="RJN126" s="853"/>
      <c r="RJO126" s="853"/>
      <c r="RJP126" s="964"/>
      <c r="RJQ126" s="845"/>
      <c r="RJR126" s="853"/>
      <c r="RJS126" s="853"/>
      <c r="RJT126" s="964"/>
      <c r="RJU126" s="845"/>
      <c r="RJV126" s="853"/>
      <c r="RJW126" s="853"/>
      <c r="RJX126" s="964"/>
      <c r="RJY126" s="845"/>
      <c r="RJZ126" s="853"/>
      <c r="RKA126" s="853"/>
      <c r="RKB126" s="964"/>
      <c r="RKC126" s="845"/>
      <c r="RKD126" s="853"/>
      <c r="RKE126" s="853"/>
      <c r="RKF126" s="964"/>
      <c r="RKG126" s="845"/>
      <c r="RKH126" s="853"/>
      <c r="RKI126" s="853"/>
      <c r="RKJ126" s="964"/>
      <c r="RKK126" s="845"/>
      <c r="RKL126" s="853"/>
      <c r="RKM126" s="853"/>
      <c r="RKN126" s="964"/>
      <c r="RKO126" s="845"/>
      <c r="RKP126" s="853"/>
      <c r="RKQ126" s="853"/>
      <c r="RKR126" s="964"/>
      <c r="RKS126" s="845"/>
      <c r="RKT126" s="853"/>
      <c r="RKU126" s="853"/>
      <c r="RKV126" s="964"/>
      <c r="RKW126" s="845"/>
      <c r="RKX126" s="853"/>
      <c r="RKY126" s="853"/>
      <c r="RKZ126" s="964"/>
      <c r="RLA126" s="845"/>
      <c r="RLB126" s="853"/>
      <c r="RLC126" s="853"/>
      <c r="RLD126" s="964"/>
      <c r="RLE126" s="845"/>
      <c r="RLF126" s="853"/>
      <c r="RLG126" s="853"/>
      <c r="RLH126" s="964"/>
      <c r="RLI126" s="845"/>
      <c r="RLJ126" s="853"/>
      <c r="RLK126" s="853"/>
      <c r="RLL126" s="964"/>
      <c r="RLM126" s="845"/>
      <c r="RLN126" s="853"/>
      <c r="RLO126" s="853"/>
      <c r="RLP126" s="964"/>
      <c r="RLQ126" s="845"/>
      <c r="RLR126" s="853"/>
      <c r="RLS126" s="853"/>
      <c r="RLT126" s="964"/>
      <c r="RLU126" s="845"/>
      <c r="RLV126" s="853"/>
      <c r="RLW126" s="853"/>
      <c r="RLX126" s="964"/>
      <c r="RLY126" s="845"/>
      <c r="RLZ126" s="853"/>
      <c r="RMA126" s="853"/>
      <c r="RMB126" s="964"/>
      <c r="RMC126" s="845"/>
      <c r="RMD126" s="853"/>
      <c r="RME126" s="853"/>
      <c r="RMF126" s="964"/>
      <c r="RMG126" s="845"/>
      <c r="RMH126" s="853"/>
      <c r="RMI126" s="853"/>
      <c r="RMJ126" s="964"/>
      <c r="RMK126" s="845"/>
      <c r="RML126" s="853"/>
      <c r="RMM126" s="853"/>
      <c r="RMN126" s="964"/>
      <c r="RMO126" s="845"/>
      <c r="RMP126" s="853"/>
      <c r="RMQ126" s="853"/>
      <c r="RMR126" s="964"/>
      <c r="RMS126" s="845"/>
      <c r="RMT126" s="853"/>
      <c r="RMU126" s="853"/>
      <c r="RMV126" s="964"/>
      <c r="RMW126" s="845"/>
      <c r="RMX126" s="853"/>
      <c r="RMY126" s="853"/>
      <c r="RMZ126" s="964"/>
      <c r="RNA126" s="845"/>
      <c r="RNB126" s="853"/>
      <c r="RNC126" s="853"/>
      <c r="RND126" s="964"/>
      <c r="RNE126" s="845"/>
      <c r="RNF126" s="853"/>
      <c r="RNG126" s="853"/>
      <c r="RNH126" s="964"/>
      <c r="RNI126" s="845"/>
      <c r="RNJ126" s="853"/>
      <c r="RNK126" s="853"/>
      <c r="RNL126" s="964"/>
      <c r="RNM126" s="845"/>
      <c r="RNN126" s="853"/>
      <c r="RNO126" s="853"/>
      <c r="RNP126" s="964"/>
      <c r="RNQ126" s="845"/>
      <c r="RNR126" s="853"/>
      <c r="RNS126" s="853"/>
      <c r="RNT126" s="964"/>
      <c r="RNU126" s="845"/>
      <c r="RNV126" s="853"/>
      <c r="RNW126" s="853"/>
      <c r="RNX126" s="964"/>
      <c r="RNY126" s="845"/>
      <c r="RNZ126" s="853"/>
      <c r="ROA126" s="853"/>
      <c r="ROB126" s="964"/>
      <c r="ROC126" s="845"/>
      <c r="ROD126" s="853"/>
      <c r="ROE126" s="853"/>
      <c r="ROF126" s="964"/>
      <c r="ROG126" s="845"/>
      <c r="ROH126" s="853"/>
      <c r="ROI126" s="853"/>
      <c r="ROJ126" s="964"/>
      <c r="ROK126" s="845"/>
      <c r="ROL126" s="853"/>
      <c r="ROM126" s="853"/>
      <c r="RON126" s="964"/>
      <c r="ROO126" s="845"/>
      <c r="ROP126" s="853"/>
      <c r="ROQ126" s="853"/>
      <c r="ROR126" s="964"/>
      <c r="ROS126" s="845"/>
      <c r="ROT126" s="853"/>
      <c r="ROU126" s="853"/>
      <c r="ROV126" s="964"/>
      <c r="ROW126" s="845"/>
      <c r="ROX126" s="853"/>
      <c r="ROY126" s="853"/>
      <c r="ROZ126" s="964"/>
      <c r="RPA126" s="845"/>
      <c r="RPB126" s="853"/>
      <c r="RPC126" s="853"/>
      <c r="RPD126" s="964"/>
      <c r="RPE126" s="845"/>
      <c r="RPF126" s="853"/>
      <c r="RPG126" s="853"/>
      <c r="RPH126" s="964"/>
      <c r="RPI126" s="845"/>
      <c r="RPJ126" s="853"/>
      <c r="RPK126" s="853"/>
      <c r="RPL126" s="964"/>
      <c r="RPM126" s="845"/>
      <c r="RPN126" s="853"/>
      <c r="RPO126" s="853"/>
      <c r="RPP126" s="964"/>
      <c r="RPQ126" s="845"/>
      <c r="RPR126" s="853"/>
      <c r="RPS126" s="853"/>
      <c r="RPT126" s="964"/>
      <c r="RPU126" s="845"/>
      <c r="RPV126" s="853"/>
      <c r="RPW126" s="853"/>
      <c r="RPX126" s="964"/>
      <c r="RPY126" s="845"/>
      <c r="RPZ126" s="853"/>
      <c r="RQA126" s="853"/>
      <c r="RQB126" s="964"/>
      <c r="RQC126" s="845"/>
      <c r="RQD126" s="853"/>
      <c r="RQE126" s="853"/>
      <c r="RQF126" s="964"/>
      <c r="RQG126" s="845"/>
      <c r="RQH126" s="853"/>
      <c r="RQI126" s="853"/>
      <c r="RQJ126" s="964"/>
      <c r="RQK126" s="845"/>
      <c r="RQL126" s="853"/>
      <c r="RQM126" s="853"/>
      <c r="RQN126" s="964"/>
      <c r="RQO126" s="845"/>
      <c r="RQP126" s="853"/>
      <c r="RQQ126" s="853"/>
      <c r="RQR126" s="964"/>
      <c r="RQS126" s="845"/>
      <c r="RQT126" s="853"/>
      <c r="RQU126" s="853"/>
      <c r="RQV126" s="964"/>
      <c r="RQW126" s="845"/>
      <c r="RQX126" s="853"/>
      <c r="RQY126" s="853"/>
      <c r="RQZ126" s="964"/>
      <c r="RRA126" s="845"/>
      <c r="RRB126" s="853"/>
      <c r="RRC126" s="853"/>
      <c r="RRD126" s="964"/>
      <c r="RRE126" s="845"/>
      <c r="RRF126" s="853"/>
      <c r="RRG126" s="853"/>
      <c r="RRH126" s="964"/>
      <c r="RRI126" s="845"/>
      <c r="RRJ126" s="853"/>
      <c r="RRK126" s="853"/>
      <c r="RRL126" s="964"/>
      <c r="RRM126" s="845"/>
      <c r="RRN126" s="853"/>
      <c r="RRO126" s="853"/>
      <c r="RRP126" s="964"/>
      <c r="RRQ126" s="845"/>
      <c r="RRR126" s="853"/>
      <c r="RRS126" s="853"/>
      <c r="RRT126" s="964"/>
      <c r="RRU126" s="845"/>
      <c r="RRV126" s="853"/>
      <c r="RRW126" s="853"/>
      <c r="RRX126" s="964"/>
      <c r="RRY126" s="845"/>
      <c r="RRZ126" s="853"/>
      <c r="RSA126" s="853"/>
      <c r="RSB126" s="964"/>
      <c r="RSC126" s="845"/>
      <c r="RSD126" s="853"/>
      <c r="RSE126" s="853"/>
      <c r="RSF126" s="964"/>
      <c r="RSG126" s="845"/>
      <c r="RSH126" s="853"/>
      <c r="RSI126" s="853"/>
      <c r="RSJ126" s="964"/>
      <c r="RSK126" s="845"/>
      <c r="RSL126" s="853"/>
      <c r="RSM126" s="853"/>
      <c r="RSN126" s="964"/>
      <c r="RSO126" s="845"/>
      <c r="RSP126" s="853"/>
      <c r="RSQ126" s="853"/>
      <c r="RSR126" s="964"/>
      <c r="RSS126" s="845"/>
      <c r="RST126" s="853"/>
      <c r="RSU126" s="853"/>
      <c r="RSV126" s="964"/>
      <c r="RSW126" s="845"/>
      <c r="RSX126" s="853"/>
      <c r="RSY126" s="853"/>
      <c r="RSZ126" s="964"/>
      <c r="RTA126" s="845"/>
      <c r="RTB126" s="853"/>
      <c r="RTC126" s="853"/>
      <c r="RTD126" s="964"/>
      <c r="RTE126" s="845"/>
      <c r="RTF126" s="853"/>
      <c r="RTG126" s="853"/>
      <c r="RTH126" s="964"/>
      <c r="RTI126" s="845"/>
      <c r="RTJ126" s="853"/>
      <c r="RTK126" s="853"/>
      <c r="RTL126" s="964"/>
      <c r="RTM126" s="845"/>
      <c r="RTN126" s="853"/>
      <c r="RTO126" s="853"/>
      <c r="RTP126" s="964"/>
      <c r="RTQ126" s="845"/>
      <c r="RTR126" s="853"/>
      <c r="RTS126" s="853"/>
      <c r="RTT126" s="964"/>
      <c r="RTU126" s="845"/>
      <c r="RTV126" s="853"/>
      <c r="RTW126" s="853"/>
      <c r="RTX126" s="964"/>
      <c r="RTY126" s="845"/>
      <c r="RTZ126" s="853"/>
      <c r="RUA126" s="853"/>
      <c r="RUB126" s="964"/>
      <c r="RUC126" s="845"/>
      <c r="RUD126" s="853"/>
      <c r="RUE126" s="853"/>
      <c r="RUF126" s="964"/>
      <c r="RUG126" s="845"/>
      <c r="RUH126" s="853"/>
      <c r="RUI126" s="853"/>
      <c r="RUJ126" s="964"/>
      <c r="RUK126" s="845"/>
      <c r="RUL126" s="853"/>
      <c r="RUM126" s="853"/>
      <c r="RUN126" s="964"/>
      <c r="RUO126" s="845"/>
      <c r="RUP126" s="853"/>
      <c r="RUQ126" s="853"/>
      <c r="RUR126" s="964"/>
      <c r="RUS126" s="845"/>
      <c r="RUT126" s="853"/>
      <c r="RUU126" s="853"/>
      <c r="RUV126" s="964"/>
      <c r="RUW126" s="845"/>
      <c r="RUX126" s="853"/>
      <c r="RUY126" s="853"/>
      <c r="RUZ126" s="964"/>
      <c r="RVA126" s="845"/>
      <c r="RVB126" s="853"/>
      <c r="RVC126" s="853"/>
      <c r="RVD126" s="964"/>
      <c r="RVE126" s="845"/>
      <c r="RVF126" s="853"/>
      <c r="RVG126" s="853"/>
      <c r="RVH126" s="964"/>
      <c r="RVI126" s="845"/>
      <c r="RVJ126" s="853"/>
      <c r="RVK126" s="853"/>
      <c r="RVL126" s="964"/>
      <c r="RVM126" s="845"/>
      <c r="RVN126" s="853"/>
      <c r="RVO126" s="853"/>
      <c r="RVP126" s="964"/>
      <c r="RVQ126" s="845"/>
      <c r="RVR126" s="853"/>
      <c r="RVS126" s="853"/>
      <c r="RVT126" s="964"/>
      <c r="RVU126" s="845"/>
      <c r="RVV126" s="853"/>
      <c r="RVW126" s="853"/>
      <c r="RVX126" s="964"/>
      <c r="RVY126" s="845"/>
      <c r="RVZ126" s="853"/>
      <c r="RWA126" s="853"/>
      <c r="RWB126" s="964"/>
      <c r="RWC126" s="845"/>
      <c r="RWD126" s="853"/>
      <c r="RWE126" s="853"/>
      <c r="RWF126" s="964"/>
      <c r="RWG126" s="845"/>
      <c r="RWH126" s="853"/>
      <c r="RWI126" s="853"/>
      <c r="RWJ126" s="964"/>
      <c r="RWK126" s="845"/>
      <c r="RWL126" s="853"/>
      <c r="RWM126" s="853"/>
      <c r="RWN126" s="964"/>
      <c r="RWO126" s="845"/>
      <c r="RWP126" s="853"/>
      <c r="RWQ126" s="853"/>
      <c r="RWR126" s="964"/>
      <c r="RWS126" s="845"/>
      <c r="RWT126" s="853"/>
      <c r="RWU126" s="853"/>
      <c r="RWV126" s="964"/>
      <c r="RWW126" s="845"/>
      <c r="RWX126" s="853"/>
      <c r="RWY126" s="853"/>
      <c r="RWZ126" s="964"/>
      <c r="RXA126" s="845"/>
      <c r="RXB126" s="853"/>
      <c r="RXC126" s="853"/>
      <c r="RXD126" s="964"/>
      <c r="RXE126" s="845"/>
      <c r="RXF126" s="853"/>
      <c r="RXG126" s="853"/>
      <c r="RXH126" s="964"/>
      <c r="RXI126" s="845"/>
      <c r="RXJ126" s="853"/>
      <c r="RXK126" s="853"/>
      <c r="RXL126" s="964"/>
      <c r="RXM126" s="845"/>
      <c r="RXN126" s="853"/>
      <c r="RXO126" s="853"/>
      <c r="RXP126" s="964"/>
      <c r="RXQ126" s="845"/>
      <c r="RXR126" s="853"/>
      <c r="RXS126" s="853"/>
      <c r="RXT126" s="964"/>
      <c r="RXU126" s="845"/>
      <c r="RXV126" s="853"/>
      <c r="RXW126" s="853"/>
      <c r="RXX126" s="964"/>
      <c r="RXY126" s="845"/>
      <c r="RXZ126" s="853"/>
      <c r="RYA126" s="853"/>
      <c r="RYB126" s="964"/>
      <c r="RYC126" s="845"/>
      <c r="RYD126" s="853"/>
      <c r="RYE126" s="853"/>
      <c r="RYF126" s="964"/>
      <c r="RYG126" s="845"/>
      <c r="RYH126" s="853"/>
      <c r="RYI126" s="853"/>
      <c r="RYJ126" s="964"/>
      <c r="RYK126" s="845"/>
      <c r="RYL126" s="853"/>
      <c r="RYM126" s="853"/>
      <c r="RYN126" s="964"/>
      <c r="RYO126" s="845"/>
      <c r="RYP126" s="853"/>
      <c r="RYQ126" s="853"/>
      <c r="RYR126" s="964"/>
      <c r="RYS126" s="845"/>
      <c r="RYT126" s="853"/>
      <c r="RYU126" s="853"/>
      <c r="RYV126" s="964"/>
      <c r="RYW126" s="845"/>
      <c r="RYX126" s="853"/>
      <c r="RYY126" s="853"/>
      <c r="RYZ126" s="964"/>
      <c r="RZA126" s="845"/>
      <c r="RZB126" s="853"/>
      <c r="RZC126" s="853"/>
      <c r="RZD126" s="964"/>
      <c r="RZE126" s="845"/>
      <c r="RZF126" s="853"/>
      <c r="RZG126" s="853"/>
      <c r="RZH126" s="964"/>
      <c r="RZI126" s="845"/>
      <c r="RZJ126" s="853"/>
      <c r="RZK126" s="853"/>
      <c r="RZL126" s="964"/>
      <c r="RZM126" s="845"/>
      <c r="RZN126" s="853"/>
      <c r="RZO126" s="853"/>
      <c r="RZP126" s="964"/>
      <c r="RZQ126" s="845"/>
      <c r="RZR126" s="853"/>
      <c r="RZS126" s="853"/>
      <c r="RZT126" s="964"/>
      <c r="RZU126" s="845"/>
      <c r="RZV126" s="853"/>
      <c r="RZW126" s="853"/>
      <c r="RZX126" s="964"/>
      <c r="RZY126" s="845"/>
      <c r="RZZ126" s="853"/>
      <c r="SAA126" s="853"/>
      <c r="SAB126" s="964"/>
      <c r="SAC126" s="845"/>
      <c r="SAD126" s="853"/>
      <c r="SAE126" s="853"/>
      <c r="SAF126" s="964"/>
      <c r="SAG126" s="845"/>
      <c r="SAH126" s="853"/>
      <c r="SAI126" s="853"/>
      <c r="SAJ126" s="964"/>
      <c r="SAK126" s="845"/>
      <c r="SAL126" s="853"/>
      <c r="SAM126" s="853"/>
      <c r="SAN126" s="964"/>
      <c r="SAO126" s="845"/>
      <c r="SAP126" s="853"/>
      <c r="SAQ126" s="853"/>
      <c r="SAR126" s="964"/>
      <c r="SAS126" s="845"/>
      <c r="SAT126" s="853"/>
      <c r="SAU126" s="853"/>
      <c r="SAV126" s="964"/>
      <c r="SAW126" s="845"/>
      <c r="SAX126" s="853"/>
      <c r="SAY126" s="853"/>
      <c r="SAZ126" s="964"/>
      <c r="SBA126" s="845"/>
      <c r="SBB126" s="853"/>
      <c r="SBC126" s="853"/>
      <c r="SBD126" s="964"/>
      <c r="SBE126" s="845"/>
      <c r="SBF126" s="853"/>
      <c r="SBG126" s="853"/>
      <c r="SBH126" s="964"/>
      <c r="SBI126" s="845"/>
      <c r="SBJ126" s="853"/>
      <c r="SBK126" s="853"/>
      <c r="SBL126" s="964"/>
      <c r="SBM126" s="845"/>
      <c r="SBN126" s="853"/>
      <c r="SBO126" s="853"/>
      <c r="SBP126" s="964"/>
      <c r="SBQ126" s="845"/>
      <c r="SBR126" s="853"/>
      <c r="SBS126" s="853"/>
      <c r="SBT126" s="964"/>
      <c r="SBU126" s="845"/>
      <c r="SBV126" s="853"/>
      <c r="SBW126" s="853"/>
      <c r="SBX126" s="964"/>
      <c r="SBY126" s="845"/>
      <c r="SBZ126" s="853"/>
      <c r="SCA126" s="853"/>
      <c r="SCB126" s="964"/>
      <c r="SCC126" s="845"/>
      <c r="SCD126" s="853"/>
      <c r="SCE126" s="853"/>
      <c r="SCF126" s="964"/>
      <c r="SCG126" s="845"/>
      <c r="SCH126" s="853"/>
      <c r="SCI126" s="853"/>
      <c r="SCJ126" s="964"/>
      <c r="SCK126" s="845"/>
      <c r="SCL126" s="853"/>
      <c r="SCM126" s="853"/>
      <c r="SCN126" s="964"/>
      <c r="SCO126" s="845"/>
      <c r="SCP126" s="853"/>
      <c r="SCQ126" s="853"/>
      <c r="SCR126" s="964"/>
      <c r="SCS126" s="845"/>
      <c r="SCT126" s="853"/>
      <c r="SCU126" s="853"/>
      <c r="SCV126" s="964"/>
      <c r="SCW126" s="845"/>
      <c r="SCX126" s="853"/>
      <c r="SCY126" s="853"/>
      <c r="SCZ126" s="964"/>
      <c r="SDA126" s="845"/>
      <c r="SDB126" s="853"/>
      <c r="SDC126" s="853"/>
      <c r="SDD126" s="964"/>
      <c r="SDE126" s="845"/>
      <c r="SDF126" s="853"/>
      <c r="SDG126" s="853"/>
      <c r="SDH126" s="964"/>
      <c r="SDI126" s="845"/>
      <c r="SDJ126" s="853"/>
      <c r="SDK126" s="853"/>
      <c r="SDL126" s="964"/>
      <c r="SDM126" s="845"/>
      <c r="SDN126" s="853"/>
      <c r="SDO126" s="853"/>
      <c r="SDP126" s="964"/>
      <c r="SDQ126" s="845"/>
      <c r="SDR126" s="853"/>
      <c r="SDS126" s="853"/>
      <c r="SDT126" s="964"/>
      <c r="SDU126" s="845"/>
      <c r="SDV126" s="853"/>
      <c r="SDW126" s="853"/>
      <c r="SDX126" s="964"/>
      <c r="SDY126" s="845"/>
      <c r="SDZ126" s="853"/>
      <c r="SEA126" s="853"/>
      <c r="SEB126" s="964"/>
      <c r="SEC126" s="845"/>
      <c r="SED126" s="853"/>
      <c r="SEE126" s="853"/>
      <c r="SEF126" s="964"/>
      <c r="SEG126" s="845"/>
      <c r="SEH126" s="853"/>
      <c r="SEI126" s="853"/>
      <c r="SEJ126" s="964"/>
      <c r="SEK126" s="845"/>
      <c r="SEL126" s="853"/>
      <c r="SEM126" s="853"/>
      <c r="SEN126" s="964"/>
      <c r="SEO126" s="845"/>
      <c r="SEP126" s="853"/>
      <c r="SEQ126" s="853"/>
      <c r="SER126" s="964"/>
      <c r="SES126" s="845"/>
      <c r="SET126" s="853"/>
      <c r="SEU126" s="853"/>
      <c r="SEV126" s="964"/>
      <c r="SEW126" s="845"/>
      <c r="SEX126" s="853"/>
      <c r="SEY126" s="853"/>
      <c r="SEZ126" s="964"/>
      <c r="SFA126" s="845"/>
      <c r="SFB126" s="853"/>
      <c r="SFC126" s="853"/>
      <c r="SFD126" s="964"/>
      <c r="SFE126" s="845"/>
      <c r="SFF126" s="853"/>
      <c r="SFG126" s="853"/>
      <c r="SFH126" s="964"/>
      <c r="SFI126" s="845"/>
      <c r="SFJ126" s="853"/>
      <c r="SFK126" s="853"/>
      <c r="SFL126" s="964"/>
      <c r="SFM126" s="845"/>
      <c r="SFN126" s="853"/>
      <c r="SFO126" s="853"/>
      <c r="SFP126" s="964"/>
      <c r="SFQ126" s="845"/>
      <c r="SFR126" s="853"/>
      <c r="SFS126" s="853"/>
      <c r="SFT126" s="964"/>
      <c r="SFU126" s="845"/>
      <c r="SFV126" s="853"/>
      <c r="SFW126" s="853"/>
      <c r="SFX126" s="964"/>
      <c r="SFY126" s="845"/>
      <c r="SFZ126" s="853"/>
      <c r="SGA126" s="853"/>
      <c r="SGB126" s="964"/>
      <c r="SGC126" s="845"/>
      <c r="SGD126" s="853"/>
      <c r="SGE126" s="853"/>
      <c r="SGF126" s="964"/>
      <c r="SGG126" s="845"/>
      <c r="SGH126" s="853"/>
      <c r="SGI126" s="853"/>
      <c r="SGJ126" s="964"/>
      <c r="SGK126" s="845"/>
      <c r="SGL126" s="853"/>
      <c r="SGM126" s="853"/>
      <c r="SGN126" s="964"/>
      <c r="SGO126" s="845"/>
      <c r="SGP126" s="853"/>
      <c r="SGQ126" s="853"/>
      <c r="SGR126" s="964"/>
      <c r="SGS126" s="845"/>
      <c r="SGT126" s="853"/>
      <c r="SGU126" s="853"/>
      <c r="SGV126" s="964"/>
      <c r="SGW126" s="845"/>
      <c r="SGX126" s="853"/>
      <c r="SGY126" s="853"/>
      <c r="SGZ126" s="964"/>
      <c r="SHA126" s="845"/>
      <c r="SHB126" s="853"/>
      <c r="SHC126" s="853"/>
      <c r="SHD126" s="964"/>
      <c r="SHE126" s="845"/>
      <c r="SHF126" s="853"/>
      <c r="SHG126" s="853"/>
      <c r="SHH126" s="964"/>
      <c r="SHI126" s="845"/>
      <c r="SHJ126" s="853"/>
      <c r="SHK126" s="853"/>
      <c r="SHL126" s="964"/>
      <c r="SHM126" s="845"/>
      <c r="SHN126" s="853"/>
      <c r="SHO126" s="853"/>
      <c r="SHP126" s="964"/>
      <c r="SHQ126" s="845"/>
      <c r="SHR126" s="853"/>
      <c r="SHS126" s="853"/>
      <c r="SHT126" s="964"/>
      <c r="SHU126" s="845"/>
      <c r="SHV126" s="853"/>
      <c r="SHW126" s="853"/>
      <c r="SHX126" s="964"/>
      <c r="SHY126" s="845"/>
      <c r="SHZ126" s="853"/>
      <c r="SIA126" s="853"/>
      <c r="SIB126" s="964"/>
      <c r="SIC126" s="845"/>
      <c r="SID126" s="853"/>
      <c r="SIE126" s="853"/>
      <c r="SIF126" s="964"/>
      <c r="SIG126" s="845"/>
      <c r="SIH126" s="853"/>
      <c r="SII126" s="853"/>
      <c r="SIJ126" s="964"/>
      <c r="SIK126" s="845"/>
      <c r="SIL126" s="853"/>
      <c r="SIM126" s="853"/>
      <c r="SIN126" s="964"/>
      <c r="SIO126" s="845"/>
      <c r="SIP126" s="853"/>
      <c r="SIQ126" s="853"/>
      <c r="SIR126" s="964"/>
      <c r="SIS126" s="845"/>
      <c r="SIT126" s="853"/>
      <c r="SIU126" s="853"/>
      <c r="SIV126" s="964"/>
      <c r="SIW126" s="845"/>
      <c r="SIX126" s="853"/>
      <c r="SIY126" s="853"/>
      <c r="SIZ126" s="964"/>
      <c r="SJA126" s="845"/>
      <c r="SJB126" s="853"/>
      <c r="SJC126" s="853"/>
      <c r="SJD126" s="964"/>
      <c r="SJE126" s="845"/>
      <c r="SJF126" s="853"/>
      <c r="SJG126" s="853"/>
      <c r="SJH126" s="964"/>
      <c r="SJI126" s="845"/>
      <c r="SJJ126" s="853"/>
      <c r="SJK126" s="853"/>
      <c r="SJL126" s="964"/>
      <c r="SJM126" s="845"/>
      <c r="SJN126" s="853"/>
      <c r="SJO126" s="853"/>
      <c r="SJP126" s="964"/>
      <c r="SJQ126" s="845"/>
      <c r="SJR126" s="853"/>
      <c r="SJS126" s="853"/>
      <c r="SJT126" s="964"/>
      <c r="SJU126" s="845"/>
      <c r="SJV126" s="853"/>
      <c r="SJW126" s="853"/>
      <c r="SJX126" s="964"/>
      <c r="SJY126" s="845"/>
      <c r="SJZ126" s="853"/>
      <c r="SKA126" s="853"/>
      <c r="SKB126" s="964"/>
      <c r="SKC126" s="845"/>
      <c r="SKD126" s="853"/>
      <c r="SKE126" s="853"/>
      <c r="SKF126" s="964"/>
      <c r="SKG126" s="845"/>
      <c r="SKH126" s="853"/>
      <c r="SKI126" s="853"/>
      <c r="SKJ126" s="964"/>
      <c r="SKK126" s="845"/>
      <c r="SKL126" s="853"/>
      <c r="SKM126" s="853"/>
      <c r="SKN126" s="964"/>
      <c r="SKO126" s="845"/>
      <c r="SKP126" s="853"/>
      <c r="SKQ126" s="853"/>
      <c r="SKR126" s="964"/>
      <c r="SKS126" s="845"/>
      <c r="SKT126" s="853"/>
      <c r="SKU126" s="853"/>
      <c r="SKV126" s="964"/>
      <c r="SKW126" s="845"/>
      <c r="SKX126" s="853"/>
      <c r="SKY126" s="853"/>
      <c r="SKZ126" s="964"/>
      <c r="SLA126" s="845"/>
      <c r="SLB126" s="853"/>
      <c r="SLC126" s="853"/>
      <c r="SLD126" s="964"/>
      <c r="SLE126" s="845"/>
      <c r="SLF126" s="853"/>
      <c r="SLG126" s="853"/>
      <c r="SLH126" s="964"/>
      <c r="SLI126" s="845"/>
      <c r="SLJ126" s="853"/>
      <c r="SLK126" s="853"/>
      <c r="SLL126" s="964"/>
      <c r="SLM126" s="845"/>
      <c r="SLN126" s="853"/>
      <c r="SLO126" s="853"/>
      <c r="SLP126" s="964"/>
      <c r="SLQ126" s="845"/>
      <c r="SLR126" s="853"/>
      <c r="SLS126" s="853"/>
      <c r="SLT126" s="964"/>
      <c r="SLU126" s="845"/>
      <c r="SLV126" s="853"/>
      <c r="SLW126" s="853"/>
      <c r="SLX126" s="964"/>
      <c r="SLY126" s="845"/>
      <c r="SLZ126" s="853"/>
      <c r="SMA126" s="853"/>
      <c r="SMB126" s="964"/>
      <c r="SMC126" s="845"/>
      <c r="SMD126" s="853"/>
      <c r="SME126" s="853"/>
      <c r="SMF126" s="964"/>
      <c r="SMG126" s="845"/>
      <c r="SMH126" s="853"/>
      <c r="SMI126" s="853"/>
      <c r="SMJ126" s="964"/>
      <c r="SMK126" s="845"/>
      <c r="SML126" s="853"/>
      <c r="SMM126" s="853"/>
      <c r="SMN126" s="964"/>
      <c r="SMO126" s="845"/>
      <c r="SMP126" s="853"/>
      <c r="SMQ126" s="853"/>
      <c r="SMR126" s="964"/>
      <c r="SMS126" s="845"/>
      <c r="SMT126" s="853"/>
      <c r="SMU126" s="853"/>
      <c r="SMV126" s="964"/>
      <c r="SMW126" s="845"/>
      <c r="SMX126" s="853"/>
      <c r="SMY126" s="853"/>
      <c r="SMZ126" s="964"/>
      <c r="SNA126" s="845"/>
      <c r="SNB126" s="853"/>
      <c r="SNC126" s="853"/>
      <c r="SND126" s="964"/>
      <c r="SNE126" s="845"/>
      <c r="SNF126" s="853"/>
      <c r="SNG126" s="853"/>
      <c r="SNH126" s="964"/>
      <c r="SNI126" s="845"/>
      <c r="SNJ126" s="853"/>
      <c r="SNK126" s="853"/>
      <c r="SNL126" s="964"/>
      <c r="SNM126" s="845"/>
      <c r="SNN126" s="853"/>
      <c r="SNO126" s="853"/>
      <c r="SNP126" s="964"/>
      <c r="SNQ126" s="845"/>
      <c r="SNR126" s="853"/>
      <c r="SNS126" s="853"/>
      <c r="SNT126" s="964"/>
      <c r="SNU126" s="845"/>
      <c r="SNV126" s="853"/>
      <c r="SNW126" s="853"/>
      <c r="SNX126" s="964"/>
      <c r="SNY126" s="845"/>
      <c r="SNZ126" s="853"/>
      <c r="SOA126" s="853"/>
      <c r="SOB126" s="964"/>
      <c r="SOC126" s="845"/>
      <c r="SOD126" s="853"/>
      <c r="SOE126" s="853"/>
      <c r="SOF126" s="964"/>
      <c r="SOG126" s="845"/>
      <c r="SOH126" s="853"/>
      <c r="SOI126" s="853"/>
      <c r="SOJ126" s="964"/>
      <c r="SOK126" s="845"/>
      <c r="SOL126" s="853"/>
      <c r="SOM126" s="853"/>
      <c r="SON126" s="964"/>
      <c r="SOO126" s="845"/>
      <c r="SOP126" s="853"/>
      <c r="SOQ126" s="853"/>
      <c r="SOR126" s="964"/>
      <c r="SOS126" s="845"/>
      <c r="SOT126" s="853"/>
      <c r="SOU126" s="853"/>
      <c r="SOV126" s="964"/>
      <c r="SOW126" s="845"/>
      <c r="SOX126" s="853"/>
      <c r="SOY126" s="853"/>
      <c r="SOZ126" s="964"/>
      <c r="SPA126" s="845"/>
      <c r="SPB126" s="853"/>
      <c r="SPC126" s="853"/>
      <c r="SPD126" s="964"/>
      <c r="SPE126" s="845"/>
      <c r="SPF126" s="853"/>
      <c r="SPG126" s="853"/>
      <c r="SPH126" s="964"/>
      <c r="SPI126" s="845"/>
      <c r="SPJ126" s="853"/>
      <c r="SPK126" s="853"/>
      <c r="SPL126" s="964"/>
      <c r="SPM126" s="845"/>
      <c r="SPN126" s="853"/>
      <c r="SPO126" s="853"/>
      <c r="SPP126" s="964"/>
      <c r="SPQ126" s="845"/>
      <c r="SPR126" s="853"/>
      <c r="SPS126" s="853"/>
      <c r="SPT126" s="964"/>
      <c r="SPU126" s="845"/>
      <c r="SPV126" s="853"/>
      <c r="SPW126" s="853"/>
      <c r="SPX126" s="964"/>
      <c r="SPY126" s="845"/>
      <c r="SPZ126" s="853"/>
      <c r="SQA126" s="853"/>
      <c r="SQB126" s="964"/>
      <c r="SQC126" s="845"/>
      <c r="SQD126" s="853"/>
      <c r="SQE126" s="853"/>
      <c r="SQF126" s="964"/>
      <c r="SQG126" s="845"/>
      <c r="SQH126" s="853"/>
      <c r="SQI126" s="853"/>
      <c r="SQJ126" s="964"/>
      <c r="SQK126" s="845"/>
      <c r="SQL126" s="853"/>
      <c r="SQM126" s="853"/>
      <c r="SQN126" s="964"/>
      <c r="SQO126" s="845"/>
      <c r="SQP126" s="853"/>
      <c r="SQQ126" s="853"/>
      <c r="SQR126" s="964"/>
      <c r="SQS126" s="845"/>
      <c r="SQT126" s="853"/>
      <c r="SQU126" s="853"/>
      <c r="SQV126" s="964"/>
      <c r="SQW126" s="845"/>
      <c r="SQX126" s="853"/>
      <c r="SQY126" s="853"/>
      <c r="SQZ126" s="964"/>
      <c r="SRA126" s="845"/>
      <c r="SRB126" s="853"/>
      <c r="SRC126" s="853"/>
      <c r="SRD126" s="964"/>
      <c r="SRE126" s="845"/>
      <c r="SRF126" s="853"/>
      <c r="SRG126" s="853"/>
      <c r="SRH126" s="964"/>
      <c r="SRI126" s="845"/>
      <c r="SRJ126" s="853"/>
      <c r="SRK126" s="853"/>
      <c r="SRL126" s="964"/>
      <c r="SRM126" s="845"/>
      <c r="SRN126" s="853"/>
      <c r="SRO126" s="853"/>
      <c r="SRP126" s="964"/>
      <c r="SRQ126" s="845"/>
      <c r="SRR126" s="853"/>
      <c r="SRS126" s="853"/>
      <c r="SRT126" s="964"/>
      <c r="SRU126" s="845"/>
      <c r="SRV126" s="853"/>
      <c r="SRW126" s="853"/>
      <c r="SRX126" s="964"/>
      <c r="SRY126" s="845"/>
      <c r="SRZ126" s="853"/>
      <c r="SSA126" s="853"/>
      <c r="SSB126" s="964"/>
      <c r="SSC126" s="845"/>
      <c r="SSD126" s="853"/>
      <c r="SSE126" s="853"/>
      <c r="SSF126" s="964"/>
      <c r="SSG126" s="845"/>
      <c r="SSH126" s="853"/>
      <c r="SSI126" s="853"/>
      <c r="SSJ126" s="964"/>
      <c r="SSK126" s="845"/>
      <c r="SSL126" s="853"/>
      <c r="SSM126" s="853"/>
      <c r="SSN126" s="964"/>
      <c r="SSO126" s="845"/>
      <c r="SSP126" s="853"/>
      <c r="SSQ126" s="853"/>
      <c r="SSR126" s="964"/>
      <c r="SSS126" s="845"/>
      <c r="SST126" s="853"/>
      <c r="SSU126" s="853"/>
      <c r="SSV126" s="964"/>
      <c r="SSW126" s="845"/>
      <c r="SSX126" s="853"/>
      <c r="SSY126" s="853"/>
      <c r="SSZ126" s="964"/>
      <c r="STA126" s="845"/>
      <c r="STB126" s="853"/>
      <c r="STC126" s="853"/>
      <c r="STD126" s="964"/>
      <c r="STE126" s="845"/>
      <c r="STF126" s="853"/>
      <c r="STG126" s="853"/>
      <c r="STH126" s="964"/>
      <c r="STI126" s="845"/>
      <c r="STJ126" s="853"/>
      <c r="STK126" s="853"/>
      <c r="STL126" s="964"/>
      <c r="STM126" s="845"/>
      <c r="STN126" s="853"/>
      <c r="STO126" s="853"/>
      <c r="STP126" s="964"/>
      <c r="STQ126" s="845"/>
      <c r="STR126" s="853"/>
      <c r="STS126" s="853"/>
      <c r="STT126" s="964"/>
      <c r="STU126" s="845"/>
      <c r="STV126" s="853"/>
      <c r="STW126" s="853"/>
      <c r="STX126" s="964"/>
      <c r="STY126" s="845"/>
      <c r="STZ126" s="853"/>
      <c r="SUA126" s="853"/>
      <c r="SUB126" s="964"/>
      <c r="SUC126" s="845"/>
      <c r="SUD126" s="853"/>
      <c r="SUE126" s="853"/>
      <c r="SUF126" s="964"/>
      <c r="SUG126" s="845"/>
      <c r="SUH126" s="853"/>
      <c r="SUI126" s="853"/>
      <c r="SUJ126" s="964"/>
      <c r="SUK126" s="845"/>
      <c r="SUL126" s="853"/>
      <c r="SUM126" s="853"/>
      <c r="SUN126" s="964"/>
      <c r="SUO126" s="845"/>
      <c r="SUP126" s="853"/>
      <c r="SUQ126" s="853"/>
      <c r="SUR126" s="964"/>
      <c r="SUS126" s="845"/>
      <c r="SUT126" s="853"/>
      <c r="SUU126" s="853"/>
      <c r="SUV126" s="964"/>
      <c r="SUW126" s="845"/>
      <c r="SUX126" s="853"/>
      <c r="SUY126" s="853"/>
      <c r="SUZ126" s="964"/>
      <c r="SVA126" s="845"/>
      <c r="SVB126" s="853"/>
      <c r="SVC126" s="853"/>
      <c r="SVD126" s="964"/>
      <c r="SVE126" s="845"/>
      <c r="SVF126" s="853"/>
      <c r="SVG126" s="853"/>
      <c r="SVH126" s="964"/>
      <c r="SVI126" s="845"/>
      <c r="SVJ126" s="853"/>
      <c r="SVK126" s="853"/>
      <c r="SVL126" s="964"/>
      <c r="SVM126" s="845"/>
      <c r="SVN126" s="853"/>
      <c r="SVO126" s="853"/>
      <c r="SVP126" s="964"/>
      <c r="SVQ126" s="845"/>
      <c r="SVR126" s="853"/>
      <c r="SVS126" s="853"/>
      <c r="SVT126" s="964"/>
      <c r="SVU126" s="845"/>
      <c r="SVV126" s="853"/>
      <c r="SVW126" s="853"/>
      <c r="SVX126" s="964"/>
      <c r="SVY126" s="845"/>
      <c r="SVZ126" s="853"/>
      <c r="SWA126" s="853"/>
      <c r="SWB126" s="964"/>
      <c r="SWC126" s="845"/>
      <c r="SWD126" s="853"/>
      <c r="SWE126" s="853"/>
      <c r="SWF126" s="964"/>
      <c r="SWG126" s="845"/>
      <c r="SWH126" s="853"/>
      <c r="SWI126" s="853"/>
      <c r="SWJ126" s="964"/>
      <c r="SWK126" s="845"/>
      <c r="SWL126" s="853"/>
      <c r="SWM126" s="853"/>
      <c r="SWN126" s="964"/>
      <c r="SWO126" s="845"/>
      <c r="SWP126" s="853"/>
      <c r="SWQ126" s="853"/>
      <c r="SWR126" s="964"/>
      <c r="SWS126" s="845"/>
      <c r="SWT126" s="853"/>
      <c r="SWU126" s="853"/>
      <c r="SWV126" s="964"/>
      <c r="SWW126" s="845"/>
      <c r="SWX126" s="853"/>
      <c r="SWY126" s="853"/>
      <c r="SWZ126" s="964"/>
      <c r="SXA126" s="845"/>
      <c r="SXB126" s="853"/>
      <c r="SXC126" s="853"/>
      <c r="SXD126" s="964"/>
      <c r="SXE126" s="845"/>
      <c r="SXF126" s="853"/>
      <c r="SXG126" s="853"/>
      <c r="SXH126" s="964"/>
      <c r="SXI126" s="845"/>
      <c r="SXJ126" s="853"/>
      <c r="SXK126" s="853"/>
      <c r="SXL126" s="964"/>
      <c r="SXM126" s="845"/>
      <c r="SXN126" s="853"/>
      <c r="SXO126" s="853"/>
      <c r="SXP126" s="964"/>
      <c r="SXQ126" s="845"/>
      <c r="SXR126" s="853"/>
      <c r="SXS126" s="853"/>
      <c r="SXT126" s="964"/>
      <c r="SXU126" s="845"/>
      <c r="SXV126" s="853"/>
      <c r="SXW126" s="853"/>
      <c r="SXX126" s="964"/>
      <c r="SXY126" s="845"/>
      <c r="SXZ126" s="853"/>
      <c r="SYA126" s="853"/>
      <c r="SYB126" s="964"/>
      <c r="SYC126" s="845"/>
      <c r="SYD126" s="853"/>
      <c r="SYE126" s="853"/>
      <c r="SYF126" s="964"/>
      <c r="SYG126" s="845"/>
      <c r="SYH126" s="853"/>
      <c r="SYI126" s="853"/>
      <c r="SYJ126" s="964"/>
      <c r="SYK126" s="845"/>
      <c r="SYL126" s="853"/>
      <c r="SYM126" s="853"/>
      <c r="SYN126" s="964"/>
      <c r="SYO126" s="845"/>
      <c r="SYP126" s="853"/>
      <c r="SYQ126" s="853"/>
      <c r="SYR126" s="964"/>
      <c r="SYS126" s="845"/>
      <c r="SYT126" s="853"/>
      <c r="SYU126" s="853"/>
      <c r="SYV126" s="964"/>
      <c r="SYW126" s="845"/>
      <c r="SYX126" s="853"/>
      <c r="SYY126" s="853"/>
      <c r="SYZ126" s="964"/>
      <c r="SZA126" s="845"/>
      <c r="SZB126" s="853"/>
      <c r="SZC126" s="853"/>
      <c r="SZD126" s="964"/>
      <c r="SZE126" s="845"/>
      <c r="SZF126" s="853"/>
      <c r="SZG126" s="853"/>
      <c r="SZH126" s="964"/>
      <c r="SZI126" s="845"/>
      <c r="SZJ126" s="853"/>
      <c r="SZK126" s="853"/>
      <c r="SZL126" s="964"/>
      <c r="SZM126" s="845"/>
      <c r="SZN126" s="853"/>
      <c r="SZO126" s="853"/>
      <c r="SZP126" s="964"/>
      <c r="SZQ126" s="845"/>
      <c r="SZR126" s="853"/>
      <c r="SZS126" s="853"/>
      <c r="SZT126" s="964"/>
      <c r="SZU126" s="845"/>
      <c r="SZV126" s="853"/>
      <c r="SZW126" s="853"/>
      <c r="SZX126" s="964"/>
      <c r="SZY126" s="845"/>
      <c r="SZZ126" s="853"/>
      <c r="TAA126" s="853"/>
      <c r="TAB126" s="964"/>
      <c r="TAC126" s="845"/>
      <c r="TAD126" s="853"/>
      <c r="TAE126" s="853"/>
      <c r="TAF126" s="964"/>
      <c r="TAG126" s="845"/>
      <c r="TAH126" s="853"/>
      <c r="TAI126" s="853"/>
      <c r="TAJ126" s="964"/>
      <c r="TAK126" s="845"/>
      <c r="TAL126" s="853"/>
      <c r="TAM126" s="853"/>
      <c r="TAN126" s="964"/>
      <c r="TAO126" s="845"/>
      <c r="TAP126" s="853"/>
      <c r="TAQ126" s="853"/>
      <c r="TAR126" s="964"/>
      <c r="TAS126" s="845"/>
      <c r="TAT126" s="853"/>
      <c r="TAU126" s="853"/>
      <c r="TAV126" s="964"/>
      <c r="TAW126" s="845"/>
      <c r="TAX126" s="853"/>
      <c r="TAY126" s="853"/>
      <c r="TAZ126" s="964"/>
      <c r="TBA126" s="845"/>
      <c r="TBB126" s="853"/>
      <c r="TBC126" s="853"/>
      <c r="TBD126" s="964"/>
      <c r="TBE126" s="845"/>
      <c r="TBF126" s="853"/>
      <c r="TBG126" s="853"/>
      <c r="TBH126" s="964"/>
      <c r="TBI126" s="845"/>
      <c r="TBJ126" s="853"/>
      <c r="TBK126" s="853"/>
      <c r="TBL126" s="964"/>
      <c r="TBM126" s="845"/>
      <c r="TBN126" s="853"/>
      <c r="TBO126" s="853"/>
      <c r="TBP126" s="964"/>
      <c r="TBQ126" s="845"/>
      <c r="TBR126" s="853"/>
      <c r="TBS126" s="853"/>
      <c r="TBT126" s="964"/>
      <c r="TBU126" s="845"/>
      <c r="TBV126" s="853"/>
      <c r="TBW126" s="853"/>
      <c r="TBX126" s="964"/>
      <c r="TBY126" s="845"/>
      <c r="TBZ126" s="853"/>
      <c r="TCA126" s="853"/>
      <c r="TCB126" s="964"/>
      <c r="TCC126" s="845"/>
      <c r="TCD126" s="853"/>
      <c r="TCE126" s="853"/>
      <c r="TCF126" s="964"/>
      <c r="TCG126" s="845"/>
      <c r="TCH126" s="853"/>
      <c r="TCI126" s="853"/>
      <c r="TCJ126" s="964"/>
      <c r="TCK126" s="845"/>
      <c r="TCL126" s="853"/>
      <c r="TCM126" s="853"/>
      <c r="TCN126" s="964"/>
      <c r="TCO126" s="845"/>
      <c r="TCP126" s="853"/>
      <c r="TCQ126" s="853"/>
      <c r="TCR126" s="964"/>
      <c r="TCS126" s="845"/>
      <c r="TCT126" s="853"/>
      <c r="TCU126" s="853"/>
      <c r="TCV126" s="964"/>
      <c r="TCW126" s="845"/>
      <c r="TCX126" s="853"/>
      <c r="TCY126" s="853"/>
      <c r="TCZ126" s="964"/>
      <c r="TDA126" s="845"/>
      <c r="TDB126" s="853"/>
      <c r="TDC126" s="853"/>
      <c r="TDD126" s="964"/>
      <c r="TDE126" s="845"/>
      <c r="TDF126" s="853"/>
      <c r="TDG126" s="853"/>
      <c r="TDH126" s="964"/>
      <c r="TDI126" s="845"/>
      <c r="TDJ126" s="853"/>
      <c r="TDK126" s="853"/>
      <c r="TDL126" s="964"/>
      <c r="TDM126" s="845"/>
      <c r="TDN126" s="853"/>
      <c r="TDO126" s="853"/>
      <c r="TDP126" s="964"/>
      <c r="TDQ126" s="845"/>
      <c r="TDR126" s="853"/>
      <c r="TDS126" s="853"/>
      <c r="TDT126" s="964"/>
      <c r="TDU126" s="845"/>
      <c r="TDV126" s="853"/>
      <c r="TDW126" s="853"/>
      <c r="TDX126" s="964"/>
      <c r="TDY126" s="845"/>
      <c r="TDZ126" s="853"/>
      <c r="TEA126" s="853"/>
      <c r="TEB126" s="964"/>
      <c r="TEC126" s="845"/>
      <c r="TED126" s="853"/>
      <c r="TEE126" s="853"/>
      <c r="TEF126" s="964"/>
      <c r="TEG126" s="845"/>
      <c r="TEH126" s="853"/>
      <c r="TEI126" s="853"/>
      <c r="TEJ126" s="964"/>
      <c r="TEK126" s="845"/>
      <c r="TEL126" s="853"/>
      <c r="TEM126" s="853"/>
      <c r="TEN126" s="964"/>
      <c r="TEO126" s="845"/>
      <c r="TEP126" s="853"/>
      <c r="TEQ126" s="853"/>
      <c r="TER126" s="964"/>
      <c r="TES126" s="845"/>
      <c r="TET126" s="853"/>
      <c r="TEU126" s="853"/>
      <c r="TEV126" s="964"/>
      <c r="TEW126" s="845"/>
      <c r="TEX126" s="853"/>
      <c r="TEY126" s="853"/>
      <c r="TEZ126" s="964"/>
      <c r="TFA126" s="845"/>
      <c r="TFB126" s="853"/>
      <c r="TFC126" s="853"/>
      <c r="TFD126" s="964"/>
      <c r="TFE126" s="845"/>
      <c r="TFF126" s="853"/>
      <c r="TFG126" s="853"/>
      <c r="TFH126" s="964"/>
      <c r="TFI126" s="845"/>
      <c r="TFJ126" s="853"/>
      <c r="TFK126" s="853"/>
      <c r="TFL126" s="964"/>
      <c r="TFM126" s="845"/>
      <c r="TFN126" s="853"/>
      <c r="TFO126" s="853"/>
      <c r="TFP126" s="964"/>
      <c r="TFQ126" s="845"/>
      <c r="TFR126" s="853"/>
      <c r="TFS126" s="853"/>
      <c r="TFT126" s="964"/>
      <c r="TFU126" s="845"/>
      <c r="TFV126" s="853"/>
      <c r="TFW126" s="853"/>
      <c r="TFX126" s="964"/>
      <c r="TFY126" s="845"/>
      <c r="TFZ126" s="853"/>
      <c r="TGA126" s="853"/>
      <c r="TGB126" s="964"/>
      <c r="TGC126" s="845"/>
      <c r="TGD126" s="853"/>
      <c r="TGE126" s="853"/>
      <c r="TGF126" s="964"/>
      <c r="TGG126" s="845"/>
      <c r="TGH126" s="853"/>
      <c r="TGI126" s="853"/>
      <c r="TGJ126" s="964"/>
      <c r="TGK126" s="845"/>
      <c r="TGL126" s="853"/>
      <c r="TGM126" s="853"/>
      <c r="TGN126" s="964"/>
      <c r="TGO126" s="845"/>
      <c r="TGP126" s="853"/>
      <c r="TGQ126" s="853"/>
      <c r="TGR126" s="964"/>
      <c r="TGS126" s="845"/>
      <c r="TGT126" s="853"/>
      <c r="TGU126" s="853"/>
      <c r="TGV126" s="964"/>
      <c r="TGW126" s="845"/>
      <c r="TGX126" s="853"/>
      <c r="TGY126" s="853"/>
      <c r="TGZ126" s="964"/>
      <c r="THA126" s="845"/>
      <c r="THB126" s="853"/>
      <c r="THC126" s="853"/>
      <c r="THD126" s="964"/>
      <c r="THE126" s="845"/>
      <c r="THF126" s="853"/>
      <c r="THG126" s="853"/>
      <c r="THH126" s="964"/>
      <c r="THI126" s="845"/>
      <c r="THJ126" s="853"/>
      <c r="THK126" s="853"/>
      <c r="THL126" s="964"/>
      <c r="THM126" s="845"/>
      <c r="THN126" s="853"/>
      <c r="THO126" s="853"/>
      <c r="THP126" s="964"/>
      <c r="THQ126" s="845"/>
      <c r="THR126" s="853"/>
      <c r="THS126" s="853"/>
      <c r="THT126" s="964"/>
      <c r="THU126" s="845"/>
      <c r="THV126" s="853"/>
      <c r="THW126" s="853"/>
      <c r="THX126" s="964"/>
      <c r="THY126" s="845"/>
      <c r="THZ126" s="853"/>
      <c r="TIA126" s="853"/>
      <c r="TIB126" s="964"/>
      <c r="TIC126" s="845"/>
      <c r="TID126" s="853"/>
      <c r="TIE126" s="853"/>
      <c r="TIF126" s="964"/>
      <c r="TIG126" s="845"/>
      <c r="TIH126" s="853"/>
      <c r="TII126" s="853"/>
      <c r="TIJ126" s="964"/>
      <c r="TIK126" s="845"/>
      <c r="TIL126" s="853"/>
      <c r="TIM126" s="853"/>
      <c r="TIN126" s="964"/>
      <c r="TIO126" s="845"/>
      <c r="TIP126" s="853"/>
      <c r="TIQ126" s="853"/>
      <c r="TIR126" s="964"/>
      <c r="TIS126" s="845"/>
      <c r="TIT126" s="853"/>
      <c r="TIU126" s="853"/>
      <c r="TIV126" s="964"/>
      <c r="TIW126" s="845"/>
      <c r="TIX126" s="853"/>
      <c r="TIY126" s="853"/>
      <c r="TIZ126" s="964"/>
      <c r="TJA126" s="845"/>
      <c r="TJB126" s="853"/>
      <c r="TJC126" s="853"/>
      <c r="TJD126" s="964"/>
      <c r="TJE126" s="845"/>
      <c r="TJF126" s="853"/>
      <c r="TJG126" s="853"/>
      <c r="TJH126" s="964"/>
      <c r="TJI126" s="845"/>
      <c r="TJJ126" s="853"/>
      <c r="TJK126" s="853"/>
      <c r="TJL126" s="964"/>
      <c r="TJM126" s="845"/>
      <c r="TJN126" s="853"/>
      <c r="TJO126" s="853"/>
      <c r="TJP126" s="964"/>
      <c r="TJQ126" s="845"/>
      <c r="TJR126" s="853"/>
      <c r="TJS126" s="853"/>
      <c r="TJT126" s="964"/>
      <c r="TJU126" s="845"/>
      <c r="TJV126" s="853"/>
      <c r="TJW126" s="853"/>
      <c r="TJX126" s="964"/>
      <c r="TJY126" s="845"/>
      <c r="TJZ126" s="853"/>
      <c r="TKA126" s="853"/>
      <c r="TKB126" s="964"/>
      <c r="TKC126" s="845"/>
      <c r="TKD126" s="853"/>
      <c r="TKE126" s="853"/>
      <c r="TKF126" s="964"/>
      <c r="TKG126" s="845"/>
      <c r="TKH126" s="853"/>
      <c r="TKI126" s="853"/>
      <c r="TKJ126" s="964"/>
      <c r="TKK126" s="845"/>
      <c r="TKL126" s="853"/>
      <c r="TKM126" s="853"/>
      <c r="TKN126" s="964"/>
      <c r="TKO126" s="845"/>
      <c r="TKP126" s="853"/>
      <c r="TKQ126" s="853"/>
      <c r="TKR126" s="964"/>
      <c r="TKS126" s="845"/>
      <c r="TKT126" s="853"/>
      <c r="TKU126" s="853"/>
      <c r="TKV126" s="964"/>
      <c r="TKW126" s="845"/>
      <c r="TKX126" s="853"/>
      <c r="TKY126" s="853"/>
      <c r="TKZ126" s="964"/>
      <c r="TLA126" s="845"/>
      <c r="TLB126" s="853"/>
      <c r="TLC126" s="853"/>
      <c r="TLD126" s="964"/>
      <c r="TLE126" s="845"/>
      <c r="TLF126" s="853"/>
      <c r="TLG126" s="853"/>
      <c r="TLH126" s="964"/>
      <c r="TLI126" s="845"/>
      <c r="TLJ126" s="853"/>
      <c r="TLK126" s="853"/>
      <c r="TLL126" s="964"/>
      <c r="TLM126" s="845"/>
      <c r="TLN126" s="853"/>
      <c r="TLO126" s="853"/>
      <c r="TLP126" s="964"/>
      <c r="TLQ126" s="845"/>
      <c r="TLR126" s="853"/>
      <c r="TLS126" s="853"/>
      <c r="TLT126" s="964"/>
      <c r="TLU126" s="845"/>
      <c r="TLV126" s="853"/>
      <c r="TLW126" s="853"/>
      <c r="TLX126" s="964"/>
      <c r="TLY126" s="845"/>
      <c r="TLZ126" s="853"/>
      <c r="TMA126" s="853"/>
      <c r="TMB126" s="964"/>
      <c r="TMC126" s="845"/>
      <c r="TMD126" s="853"/>
      <c r="TME126" s="853"/>
      <c r="TMF126" s="964"/>
      <c r="TMG126" s="845"/>
      <c r="TMH126" s="853"/>
      <c r="TMI126" s="853"/>
      <c r="TMJ126" s="964"/>
      <c r="TMK126" s="845"/>
      <c r="TML126" s="853"/>
      <c r="TMM126" s="853"/>
      <c r="TMN126" s="964"/>
      <c r="TMO126" s="845"/>
      <c r="TMP126" s="853"/>
      <c r="TMQ126" s="853"/>
      <c r="TMR126" s="964"/>
      <c r="TMS126" s="845"/>
      <c r="TMT126" s="853"/>
      <c r="TMU126" s="853"/>
      <c r="TMV126" s="964"/>
      <c r="TMW126" s="845"/>
      <c r="TMX126" s="853"/>
      <c r="TMY126" s="853"/>
      <c r="TMZ126" s="964"/>
      <c r="TNA126" s="845"/>
      <c r="TNB126" s="853"/>
      <c r="TNC126" s="853"/>
      <c r="TND126" s="964"/>
      <c r="TNE126" s="845"/>
      <c r="TNF126" s="853"/>
      <c r="TNG126" s="853"/>
      <c r="TNH126" s="964"/>
      <c r="TNI126" s="845"/>
      <c r="TNJ126" s="853"/>
      <c r="TNK126" s="853"/>
      <c r="TNL126" s="964"/>
      <c r="TNM126" s="845"/>
      <c r="TNN126" s="853"/>
      <c r="TNO126" s="853"/>
      <c r="TNP126" s="964"/>
      <c r="TNQ126" s="845"/>
      <c r="TNR126" s="853"/>
      <c r="TNS126" s="853"/>
      <c r="TNT126" s="964"/>
      <c r="TNU126" s="845"/>
      <c r="TNV126" s="853"/>
      <c r="TNW126" s="853"/>
      <c r="TNX126" s="964"/>
      <c r="TNY126" s="845"/>
      <c r="TNZ126" s="853"/>
      <c r="TOA126" s="853"/>
      <c r="TOB126" s="964"/>
      <c r="TOC126" s="845"/>
      <c r="TOD126" s="853"/>
      <c r="TOE126" s="853"/>
      <c r="TOF126" s="964"/>
      <c r="TOG126" s="845"/>
      <c r="TOH126" s="853"/>
      <c r="TOI126" s="853"/>
      <c r="TOJ126" s="964"/>
      <c r="TOK126" s="845"/>
      <c r="TOL126" s="853"/>
      <c r="TOM126" s="853"/>
      <c r="TON126" s="964"/>
      <c r="TOO126" s="845"/>
      <c r="TOP126" s="853"/>
      <c r="TOQ126" s="853"/>
      <c r="TOR126" s="964"/>
      <c r="TOS126" s="845"/>
      <c r="TOT126" s="853"/>
      <c r="TOU126" s="853"/>
      <c r="TOV126" s="964"/>
      <c r="TOW126" s="845"/>
      <c r="TOX126" s="853"/>
      <c r="TOY126" s="853"/>
      <c r="TOZ126" s="964"/>
      <c r="TPA126" s="845"/>
      <c r="TPB126" s="853"/>
      <c r="TPC126" s="853"/>
      <c r="TPD126" s="964"/>
      <c r="TPE126" s="845"/>
      <c r="TPF126" s="853"/>
      <c r="TPG126" s="853"/>
      <c r="TPH126" s="964"/>
      <c r="TPI126" s="845"/>
      <c r="TPJ126" s="853"/>
      <c r="TPK126" s="853"/>
      <c r="TPL126" s="964"/>
      <c r="TPM126" s="845"/>
      <c r="TPN126" s="853"/>
      <c r="TPO126" s="853"/>
      <c r="TPP126" s="964"/>
      <c r="TPQ126" s="845"/>
      <c r="TPR126" s="853"/>
      <c r="TPS126" s="853"/>
      <c r="TPT126" s="964"/>
      <c r="TPU126" s="845"/>
      <c r="TPV126" s="853"/>
      <c r="TPW126" s="853"/>
      <c r="TPX126" s="964"/>
      <c r="TPY126" s="845"/>
      <c r="TPZ126" s="853"/>
      <c r="TQA126" s="853"/>
      <c r="TQB126" s="964"/>
      <c r="TQC126" s="845"/>
      <c r="TQD126" s="853"/>
      <c r="TQE126" s="853"/>
      <c r="TQF126" s="964"/>
      <c r="TQG126" s="845"/>
      <c r="TQH126" s="853"/>
      <c r="TQI126" s="853"/>
      <c r="TQJ126" s="964"/>
      <c r="TQK126" s="845"/>
      <c r="TQL126" s="853"/>
      <c r="TQM126" s="853"/>
      <c r="TQN126" s="964"/>
      <c r="TQO126" s="845"/>
      <c r="TQP126" s="853"/>
      <c r="TQQ126" s="853"/>
      <c r="TQR126" s="964"/>
      <c r="TQS126" s="845"/>
      <c r="TQT126" s="853"/>
      <c r="TQU126" s="853"/>
      <c r="TQV126" s="964"/>
      <c r="TQW126" s="845"/>
      <c r="TQX126" s="853"/>
      <c r="TQY126" s="853"/>
      <c r="TQZ126" s="964"/>
      <c r="TRA126" s="845"/>
      <c r="TRB126" s="853"/>
      <c r="TRC126" s="853"/>
      <c r="TRD126" s="964"/>
      <c r="TRE126" s="845"/>
      <c r="TRF126" s="853"/>
      <c r="TRG126" s="853"/>
      <c r="TRH126" s="964"/>
      <c r="TRI126" s="845"/>
      <c r="TRJ126" s="853"/>
      <c r="TRK126" s="853"/>
      <c r="TRL126" s="964"/>
      <c r="TRM126" s="845"/>
      <c r="TRN126" s="853"/>
      <c r="TRO126" s="853"/>
      <c r="TRP126" s="964"/>
      <c r="TRQ126" s="845"/>
      <c r="TRR126" s="853"/>
      <c r="TRS126" s="853"/>
      <c r="TRT126" s="964"/>
      <c r="TRU126" s="845"/>
      <c r="TRV126" s="853"/>
      <c r="TRW126" s="853"/>
      <c r="TRX126" s="964"/>
      <c r="TRY126" s="845"/>
      <c r="TRZ126" s="853"/>
      <c r="TSA126" s="853"/>
      <c r="TSB126" s="964"/>
      <c r="TSC126" s="845"/>
      <c r="TSD126" s="853"/>
      <c r="TSE126" s="853"/>
      <c r="TSF126" s="964"/>
      <c r="TSG126" s="845"/>
      <c r="TSH126" s="853"/>
      <c r="TSI126" s="853"/>
      <c r="TSJ126" s="964"/>
      <c r="TSK126" s="845"/>
      <c r="TSL126" s="853"/>
      <c r="TSM126" s="853"/>
      <c r="TSN126" s="964"/>
      <c r="TSO126" s="845"/>
      <c r="TSP126" s="853"/>
      <c r="TSQ126" s="853"/>
      <c r="TSR126" s="964"/>
      <c r="TSS126" s="845"/>
      <c r="TST126" s="853"/>
      <c r="TSU126" s="853"/>
      <c r="TSV126" s="964"/>
      <c r="TSW126" s="845"/>
      <c r="TSX126" s="853"/>
      <c r="TSY126" s="853"/>
      <c r="TSZ126" s="964"/>
      <c r="TTA126" s="845"/>
      <c r="TTB126" s="853"/>
      <c r="TTC126" s="853"/>
      <c r="TTD126" s="964"/>
      <c r="TTE126" s="845"/>
      <c r="TTF126" s="853"/>
      <c r="TTG126" s="853"/>
      <c r="TTH126" s="964"/>
      <c r="TTI126" s="845"/>
      <c r="TTJ126" s="853"/>
      <c r="TTK126" s="853"/>
      <c r="TTL126" s="964"/>
      <c r="TTM126" s="845"/>
      <c r="TTN126" s="853"/>
      <c r="TTO126" s="853"/>
      <c r="TTP126" s="964"/>
      <c r="TTQ126" s="845"/>
      <c r="TTR126" s="853"/>
      <c r="TTS126" s="853"/>
      <c r="TTT126" s="964"/>
      <c r="TTU126" s="845"/>
      <c r="TTV126" s="853"/>
      <c r="TTW126" s="853"/>
      <c r="TTX126" s="964"/>
      <c r="TTY126" s="845"/>
      <c r="TTZ126" s="853"/>
      <c r="TUA126" s="853"/>
      <c r="TUB126" s="964"/>
      <c r="TUC126" s="845"/>
      <c r="TUD126" s="853"/>
      <c r="TUE126" s="853"/>
      <c r="TUF126" s="964"/>
      <c r="TUG126" s="845"/>
      <c r="TUH126" s="853"/>
      <c r="TUI126" s="853"/>
      <c r="TUJ126" s="964"/>
      <c r="TUK126" s="845"/>
      <c r="TUL126" s="853"/>
      <c r="TUM126" s="853"/>
      <c r="TUN126" s="964"/>
      <c r="TUO126" s="845"/>
      <c r="TUP126" s="853"/>
      <c r="TUQ126" s="853"/>
      <c r="TUR126" s="964"/>
      <c r="TUS126" s="845"/>
      <c r="TUT126" s="853"/>
      <c r="TUU126" s="853"/>
      <c r="TUV126" s="964"/>
      <c r="TUW126" s="845"/>
      <c r="TUX126" s="853"/>
      <c r="TUY126" s="853"/>
      <c r="TUZ126" s="964"/>
      <c r="TVA126" s="845"/>
      <c r="TVB126" s="853"/>
      <c r="TVC126" s="853"/>
      <c r="TVD126" s="964"/>
      <c r="TVE126" s="845"/>
      <c r="TVF126" s="853"/>
      <c r="TVG126" s="853"/>
      <c r="TVH126" s="964"/>
      <c r="TVI126" s="845"/>
      <c r="TVJ126" s="853"/>
      <c r="TVK126" s="853"/>
      <c r="TVL126" s="964"/>
      <c r="TVM126" s="845"/>
      <c r="TVN126" s="853"/>
      <c r="TVO126" s="853"/>
      <c r="TVP126" s="964"/>
      <c r="TVQ126" s="845"/>
      <c r="TVR126" s="853"/>
      <c r="TVS126" s="853"/>
      <c r="TVT126" s="964"/>
      <c r="TVU126" s="845"/>
      <c r="TVV126" s="853"/>
      <c r="TVW126" s="853"/>
      <c r="TVX126" s="964"/>
      <c r="TVY126" s="845"/>
      <c r="TVZ126" s="853"/>
      <c r="TWA126" s="853"/>
      <c r="TWB126" s="964"/>
      <c r="TWC126" s="845"/>
      <c r="TWD126" s="853"/>
      <c r="TWE126" s="853"/>
      <c r="TWF126" s="964"/>
      <c r="TWG126" s="845"/>
      <c r="TWH126" s="853"/>
      <c r="TWI126" s="853"/>
      <c r="TWJ126" s="964"/>
      <c r="TWK126" s="845"/>
      <c r="TWL126" s="853"/>
      <c r="TWM126" s="853"/>
      <c r="TWN126" s="964"/>
      <c r="TWO126" s="845"/>
      <c r="TWP126" s="853"/>
      <c r="TWQ126" s="853"/>
      <c r="TWR126" s="964"/>
      <c r="TWS126" s="845"/>
      <c r="TWT126" s="853"/>
      <c r="TWU126" s="853"/>
      <c r="TWV126" s="964"/>
      <c r="TWW126" s="845"/>
      <c r="TWX126" s="853"/>
      <c r="TWY126" s="853"/>
      <c r="TWZ126" s="964"/>
      <c r="TXA126" s="845"/>
      <c r="TXB126" s="853"/>
      <c r="TXC126" s="853"/>
      <c r="TXD126" s="964"/>
      <c r="TXE126" s="845"/>
      <c r="TXF126" s="853"/>
      <c r="TXG126" s="853"/>
      <c r="TXH126" s="964"/>
      <c r="TXI126" s="845"/>
      <c r="TXJ126" s="853"/>
      <c r="TXK126" s="853"/>
      <c r="TXL126" s="964"/>
      <c r="TXM126" s="845"/>
      <c r="TXN126" s="853"/>
      <c r="TXO126" s="853"/>
      <c r="TXP126" s="964"/>
      <c r="TXQ126" s="845"/>
      <c r="TXR126" s="853"/>
      <c r="TXS126" s="853"/>
      <c r="TXT126" s="964"/>
      <c r="TXU126" s="845"/>
      <c r="TXV126" s="853"/>
      <c r="TXW126" s="853"/>
      <c r="TXX126" s="964"/>
      <c r="TXY126" s="845"/>
      <c r="TXZ126" s="853"/>
      <c r="TYA126" s="853"/>
      <c r="TYB126" s="964"/>
      <c r="TYC126" s="845"/>
      <c r="TYD126" s="853"/>
      <c r="TYE126" s="853"/>
      <c r="TYF126" s="964"/>
      <c r="TYG126" s="845"/>
      <c r="TYH126" s="853"/>
      <c r="TYI126" s="853"/>
      <c r="TYJ126" s="964"/>
      <c r="TYK126" s="845"/>
      <c r="TYL126" s="853"/>
      <c r="TYM126" s="853"/>
      <c r="TYN126" s="964"/>
      <c r="TYO126" s="845"/>
      <c r="TYP126" s="853"/>
      <c r="TYQ126" s="853"/>
      <c r="TYR126" s="964"/>
      <c r="TYS126" s="845"/>
      <c r="TYT126" s="853"/>
      <c r="TYU126" s="853"/>
      <c r="TYV126" s="964"/>
      <c r="TYW126" s="845"/>
      <c r="TYX126" s="853"/>
      <c r="TYY126" s="853"/>
      <c r="TYZ126" s="964"/>
      <c r="TZA126" s="845"/>
      <c r="TZB126" s="853"/>
      <c r="TZC126" s="853"/>
      <c r="TZD126" s="964"/>
      <c r="TZE126" s="845"/>
      <c r="TZF126" s="853"/>
      <c r="TZG126" s="853"/>
      <c r="TZH126" s="964"/>
      <c r="TZI126" s="845"/>
      <c r="TZJ126" s="853"/>
      <c r="TZK126" s="853"/>
      <c r="TZL126" s="964"/>
      <c r="TZM126" s="845"/>
      <c r="TZN126" s="853"/>
      <c r="TZO126" s="853"/>
      <c r="TZP126" s="964"/>
      <c r="TZQ126" s="845"/>
      <c r="TZR126" s="853"/>
      <c r="TZS126" s="853"/>
      <c r="TZT126" s="964"/>
      <c r="TZU126" s="845"/>
      <c r="TZV126" s="853"/>
      <c r="TZW126" s="853"/>
      <c r="TZX126" s="964"/>
      <c r="TZY126" s="845"/>
      <c r="TZZ126" s="853"/>
      <c r="UAA126" s="853"/>
      <c r="UAB126" s="964"/>
      <c r="UAC126" s="845"/>
      <c r="UAD126" s="853"/>
      <c r="UAE126" s="853"/>
      <c r="UAF126" s="964"/>
      <c r="UAG126" s="845"/>
      <c r="UAH126" s="853"/>
      <c r="UAI126" s="853"/>
      <c r="UAJ126" s="964"/>
      <c r="UAK126" s="845"/>
      <c r="UAL126" s="853"/>
      <c r="UAM126" s="853"/>
      <c r="UAN126" s="964"/>
      <c r="UAO126" s="845"/>
      <c r="UAP126" s="853"/>
      <c r="UAQ126" s="853"/>
      <c r="UAR126" s="964"/>
      <c r="UAS126" s="845"/>
      <c r="UAT126" s="853"/>
      <c r="UAU126" s="853"/>
      <c r="UAV126" s="964"/>
      <c r="UAW126" s="845"/>
      <c r="UAX126" s="853"/>
      <c r="UAY126" s="853"/>
      <c r="UAZ126" s="964"/>
      <c r="UBA126" s="845"/>
      <c r="UBB126" s="853"/>
      <c r="UBC126" s="853"/>
      <c r="UBD126" s="964"/>
      <c r="UBE126" s="845"/>
      <c r="UBF126" s="853"/>
      <c r="UBG126" s="853"/>
      <c r="UBH126" s="964"/>
      <c r="UBI126" s="845"/>
      <c r="UBJ126" s="853"/>
      <c r="UBK126" s="853"/>
      <c r="UBL126" s="964"/>
      <c r="UBM126" s="845"/>
      <c r="UBN126" s="853"/>
      <c r="UBO126" s="853"/>
      <c r="UBP126" s="964"/>
      <c r="UBQ126" s="845"/>
      <c r="UBR126" s="853"/>
      <c r="UBS126" s="853"/>
      <c r="UBT126" s="964"/>
      <c r="UBU126" s="845"/>
      <c r="UBV126" s="853"/>
      <c r="UBW126" s="853"/>
      <c r="UBX126" s="964"/>
      <c r="UBY126" s="845"/>
      <c r="UBZ126" s="853"/>
      <c r="UCA126" s="853"/>
      <c r="UCB126" s="964"/>
      <c r="UCC126" s="845"/>
      <c r="UCD126" s="853"/>
      <c r="UCE126" s="853"/>
      <c r="UCF126" s="964"/>
      <c r="UCG126" s="845"/>
      <c r="UCH126" s="853"/>
      <c r="UCI126" s="853"/>
      <c r="UCJ126" s="964"/>
      <c r="UCK126" s="845"/>
      <c r="UCL126" s="853"/>
      <c r="UCM126" s="853"/>
      <c r="UCN126" s="964"/>
      <c r="UCO126" s="845"/>
      <c r="UCP126" s="853"/>
      <c r="UCQ126" s="853"/>
      <c r="UCR126" s="964"/>
      <c r="UCS126" s="845"/>
      <c r="UCT126" s="853"/>
      <c r="UCU126" s="853"/>
      <c r="UCV126" s="964"/>
      <c r="UCW126" s="845"/>
      <c r="UCX126" s="853"/>
      <c r="UCY126" s="853"/>
      <c r="UCZ126" s="964"/>
      <c r="UDA126" s="845"/>
      <c r="UDB126" s="853"/>
      <c r="UDC126" s="853"/>
      <c r="UDD126" s="964"/>
      <c r="UDE126" s="845"/>
      <c r="UDF126" s="853"/>
      <c r="UDG126" s="853"/>
      <c r="UDH126" s="964"/>
      <c r="UDI126" s="845"/>
      <c r="UDJ126" s="853"/>
      <c r="UDK126" s="853"/>
      <c r="UDL126" s="964"/>
      <c r="UDM126" s="845"/>
      <c r="UDN126" s="853"/>
      <c r="UDO126" s="853"/>
      <c r="UDP126" s="964"/>
      <c r="UDQ126" s="845"/>
      <c r="UDR126" s="853"/>
      <c r="UDS126" s="853"/>
      <c r="UDT126" s="964"/>
      <c r="UDU126" s="845"/>
      <c r="UDV126" s="853"/>
      <c r="UDW126" s="853"/>
      <c r="UDX126" s="964"/>
      <c r="UDY126" s="845"/>
      <c r="UDZ126" s="853"/>
      <c r="UEA126" s="853"/>
      <c r="UEB126" s="964"/>
      <c r="UEC126" s="845"/>
      <c r="UED126" s="853"/>
      <c r="UEE126" s="853"/>
      <c r="UEF126" s="964"/>
      <c r="UEG126" s="845"/>
      <c r="UEH126" s="853"/>
      <c r="UEI126" s="853"/>
      <c r="UEJ126" s="964"/>
      <c r="UEK126" s="845"/>
      <c r="UEL126" s="853"/>
      <c r="UEM126" s="853"/>
      <c r="UEN126" s="964"/>
      <c r="UEO126" s="845"/>
      <c r="UEP126" s="853"/>
      <c r="UEQ126" s="853"/>
      <c r="UER126" s="964"/>
      <c r="UES126" s="845"/>
      <c r="UET126" s="853"/>
      <c r="UEU126" s="853"/>
      <c r="UEV126" s="964"/>
      <c r="UEW126" s="845"/>
      <c r="UEX126" s="853"/>
      <c r="UEY126" s="853"/>
      <c r="UEZ126" s="964"/>
      <c r="UFA126" s="845"/>
      <c r="UFB126" s="853"/>
      <c r="UFC126" s="853"/>
      <c r="UFD126" s="964"/>
      <c r="UFE126" s="845"/>
      <c r="UFF126" s="853"/>
      <c r="UFG126" s="853"/>
      <c r="UFH126" s="964"/>
      <c r="UFI126" s="845"/>
      <c r="UFJ126" s="853"/>
      <c r="UFK126" s="853"/>
      <c r="UFL126" s="964"/>
      <c r="UFM126" s="845"/>
      <c r="UFN126" s="853"/>
      <c r="UFO126" s="853"/>
      <c r="UFP126" s="964"/>
      <c r="UFQ126" s="845"/>
      <c r="UFR126" s="853"/>
      <c r="UFS126" s="853"/>
      <c r="UFT126" s="964"/>
      <c r="UFU126" s="845"/>
      <c r="UFV126" s="853"/>
      <c r="UFW126" s="853"/>
      <c r="UFX126" s="964"/>
      <c r="UFY126" s="845"/>
      <c r="UFZ126" s="853"/>
      <c r="UGA126" s="853"/>
      <c r="UGB126" s="964"/>
      <c r="UGC126" s="845"/>
      <c r="UGD126" s="853"/>
      <c r="UGE126" s="853"/>
      <c r="UGF126" s="964"/>
      <c r="UGG126" s="845"/>
      <c r="UGH126" s="853"/>
      <c r="UGI126" s="853"/>
      <c r="UGJ126" s="964"/>
      <c r="UGK126" s="845"/>
      <c r="UGL126" s="853"/>
      <c r="UGM126" s="853"/>
      <c r="UGN126" s="964"/>
      <c r="UGO126" s="845"/>
      <c r="UGP126" s="853"/>
      <c r="UGQ126" s="853"/>
      <c r="UGR126" s="964"/>
      <c r="UGS126" s="845"/>
      <c r="UGT126" s="853"/>
      <c r="UGU126" s="853"/>
      <c r="UGV126" s="964"/>
      <c r="UGW126" s="845"/>
      <c r="UGX126" s="853"/>
      <c r="UGY126" s="853"/>
      <c r="UGZ126" s="964"/>
      <c r="UHA126" s="845"/>
      <c r="UHB126" s="853"/>
      <c r="UHC126" s="853"/>
      <c r="UHD126" s="964"/>
      <c r="UHE126" s="845"/>
      <c r="UHF126" s="853"/>
      <c r="UHG126" s="853"/>
      <c r="UHH126" s="964"/>
      <c r="UHI126" s="845"/>
      <c r="UHJ126" s="853"/>
      <c r="UHK126" s="853"/>
      <c r="UHL126" s="964"/>
      <c r="UHM126" s="845"/>
      <c r="UHN126" s="853"/>
      <c r="UHO126" s="853"/>
      <c r="UHP126" s="964"/>
      <c r="UHQ126" s="845"/>
      <c r="UHR126" s="853"/>
      <c r="UHS126" s="853"/>
      <c r="UHT126" s="964"/>
      <c r="UHU126" s="845"/>
      <c r="UHV126" s="853"/>
      <c r="UHW126" s="853"/>
      <c r="UHX126" s="964"/>
      <c r="UHY126" s="845"/>
      <c r="UHZ126" s="853"/>
      <c r="UIA126" s="853"/>
      <c r="UIB126" s="964"/>
      <c r="UIC126" s="845"/>
      <c r="UID126" s="853"/>
      <c r="UIE126" s="853"/>
      <c r="UIF126" s="964"/>
      <c r="UIG126" s="845"/>
      <c r="UIH126" s="853"/>
      <c r="UII126" s="853"/>
      <c r="UIJ126" s="964"/>
      <c r="UIK126" s="845"/>
      <c r="UIL126" s="853"/>
      <c r="UIM126" s="853"/>
      <c r="UIN126" s="964"/>
      <c r="UIO126" s="845"/>
      <c r="UIP126" s="853"/>
      <c r="UIQ126" s="853"/>
      <c r="UIR126" s="964"/>
      <c r="UIS126" s="845"/>
      <c r="UIT126" s="853"/>
      <c r="UIU126" s="853"/>
      <c r="UIV126" s="964"/>
      <c r="UIW126" s="845"/>
      <c r="UIX126" s="853"/>
      <c r="UIY126" s="853"/>
      <c r="UIZ126" s="964"/>
      <c r="UJA126" s="845"/>
      <c r="UJB126" s="853"/>
      <c r="UJC126" s="853"/>
      <c r="UJD126" s="964"/>
      <c r="UJE126" s="845"/>
      <c r="UJF126" s="853"/>
      <c r="UJG126" s="853"/>
      <c r="UJH126" s="964"/>
      <c r="UJI126" s="845"/>
      <c r="UJJ126" s="853"/>
      <c r="UJK126" s="853"/>
      <c r="UJL126" s="964"/>
      <c r="UJM126" s="845"/>
      <c r="UJN126" s="853"/>
      <c r="UJO126" s="853"/>
      <c r="UJP126" s="964"/>
      <c r="UJQ126" s="845"/>
      <c r="UJR126" s="853"/>
      <c r="UJS126" s="853"/>
      <c r="UJT126" s="964"/>
      <c r="UJU126" s="845"/>
      <c r="UJV126" s="853"/>
      <c r="UJW126" s="853"/>
      <c r="UJX126" s="964"/>
      <c r="UJY126" s="845"/>
      <c r="UJZ126" s="853"/>
      <c r="UKA126" s="853"/>
      <c r="UKB126" s="964"/>
      <c r="UKC126" s="845"/>
      <c r="UKD126" s="853"/>
      <c r="UKE126" s="853"/>
      <c r="UKF126" s="964"/>
      <c r="UKG126" s="845"/>
      <c r="UKH126" s="853"/>
      <c r="UKI126" s="853"/>
      <c r="UKJ126" s="964"/>
      <c r="UKK126" s="845"/>
      <c r="UKL126" s="853"/>
      <c r="UKM126" s="853"/>
      <c r="UKN126" s="964"/>
      <c r="UKO126" s="845"/>
      <c r="UKP126" s="853"/>
      <c r="UKQ126" s="853"/>
      <c r="UKR126" s="964"/>
      <c r="UKS126" s="845"/>
      <c r="UKT126" s="853"/>
      <c r="UKU126" s="853"/>
      <c r="UKV126" s="964"/>
      <c r="UKW126" s="845"/>
      <c r="UKX126" s="853"/>
      <c r="UKY126" s="853"/>
      <c r="UKZ126" s="964"/>
      <c r="ULA126" s="845"/>
      <c r="ULB126" s="853"/>
      <c r="ULC126" s="853"/>
      <c r="ULD126" s="964"/>
      <c r="ULE126" s="845"/>
      <c r="ULF126" s="853"/>
      <c r="ULG126" s="853"/>
      <c r="ULH126" s="964"/>
      <c r="ULI126" s="845"/>
      <c r="ULJ126" s="853"/>
      <c r="ULK126" s="853"/>
      <c r="ULL126" s="964"/>
      <c r="ULM126" s="845"/>
      <c r="ULN126" s="853"/>
      <c r="ULO126" s="853"/>
      <c r="ULP126" s="964"/>
      <c r="ULQ126" s="845"/>
      <c r="ULR126" s="853"/>
      <c r="ULS126" s="853"/>
      <c r="ULT126" s="964"/>
      <c r="ULU126" s="845"/>
      <c r="ULV126" s="853"/>
      <c r="ULW126" s="853"/>
      <c r="ULX126" s="964"/>
      <c r="ULY126" s="845"/>
      <c r="ULZ126" s="853"/>
      <c r="UMA126" s="853"/>
      <c r="UMB126" s="964"/>
      <c r="UMC126" s="845"/>
      <c r="UMD126" s="853"/>
      <c r="UME126" s="853"/>
      <c r="UMF126" s="964"/>
      <c r="UMG126" s="845"/>
      <c r="UMH126" s="853"/>
      <c r="UMI126" s="853"/>
      <c r="UMJ126" s="964"/>
      <c r="UMK126" s="845"/>
      <c r="UML126" s="853"/>
      <c r="UMM126" s="853"/>
      <c r="UMN126" s="964"/>
      <c r="UMO126" s="845"/>
      <c r="UMP126" s="853"/>
      <c r="UMQ126" s="853"/>
      <c r="UMR126" s="964"/>
      <c r="UMS126" s="845"/>
      <c r="UMT126" s="853"/>
      <c r="UMU126" s="853"/>
      <c r="UMV126" s="964"/>
      <c r="UMW126" s="845"/>
      <c r="UMX126" s="853"/>
      <c r="UMY126" s="853"/>
      <c r="UMZ126" s="964"/>
      <c r="UNA126" s="845"/>
      <c r="UNB126" s="853"/>
      <c r="UNC126" s="853"/>
      <c r="UND126" s="964"/>
      <c r="UNE126" s="845"/>
      <c r="UNF126" s="853"/>
      <c r="UNG126" s="853"/>
      <c r="UNH126" s="964"/>
      <c r="UNI126" s="845"/>
      <c r="UNJ126" s="853"/>
      <c r="UNK126" s="853"/>
      <c r="UNL126" s="964"/>
      <c r="UNM126" s="845"/>
      <c r="UNN126" s="853"/>
      <c r="UNO126" s="853"/>
      <c r="UNP126" s="964"/>
      <c r="UNQ126" s="845"/>
      <c r="UNR126" s="853"/>
      <c r="UNS126" s="853"/>
      <c r="UNT126" s="964"/>
      <c r="UNU126" s="845"/>
      <c r="UNV126" s="853"/>
      <c r="UNW126" s="853"/>
      <c r="UNX126" s="964"/>
      <c r="UNY126" s="845"/>
      <c r="UNZ126" s="853"/>
      <c r="UOA126" s="853"/>
      <c r="UOB126" s="964"/>
      <c r="UOC126" s="845"/>
      <c r="UOD126" s="853"/>
      <c r="UOE126" s="853"/>
      <c r="UOF126" s="964"/>
      <c r="UOG126" s="845"/>
      <c r="UOH126" s="853"/>
      <c r="UOI126" s="853"/>
      <c r="UOJ126" s="964"/>
      <c r="UOK126" s="845"/>
      <c r="UOL126" s="853"/>
      <c r="UOM126" s="853"/>
      <c r="UON126" s="964"/>
      <c r="UOO126" s="845"/>
      <c r="UOP126" s="853"/>
      <c r="UOQ126" s="853"/>
      <c r="UOR126" s="964"/>
      <c r="UOS126" s="845"/>
      <c r="UOT126" s="853"/>
      <c r="UOU126" s="853"/>
      <c r="UOV126" s="964"/>
      <c r="UOW126" s="845"/>
      <c r="UOX126" s="853"/>
      <c r="UOY126" s="853"/>
      <c r="UOZ126" s="964"/>
      <c r="UPA126" s="845"/>
      <c r="UPB126" s="853"/>
      <c r="UPC126" s="853"/>
      <c r="UPD126" s="964"/>
      <c r="UPE126" s="845"/>
      <c r="UPF126" s="853"/>
      <c r="UPG126" s="853"/>
      <c r="UPH126" s="964"/>
      <c r="UPI126" s="845"/>
      <c r="UPJ126" s="853"/>
      <c r="UPK126" s="853"/>
      <c r="UPL126" s="964"/>
      <c r="UPM126" s="845"/>
      <c r="UPN126" s="853"/>
      <c r="UPO126" s="853"/>
      <c r="UPP126" s="964"/>
      <c r="UPQ126" s="845"/>
      <c r="UPR126" s="853"/>
      <c r="UPS126" s="853"/>
      <c r="UPT126" s="964"/>
      <c r="UPU126" s="845"/>
      <c r="UPV126" s="853"/>
      <c r="UPW126" s="853"/>
      <c r="UPX126" s="964"/>
      <c r="UPY126" s="845"/>
      <c r="UPZ126" s="853"/>
      <c r="UQA126" s="853"/>
      <c r="UQB126" s="964"/>
      <c r="UQC126" s="845"/>
      <c r="UQD126" s="853"/>
      <c r="UQE126" s="853"/>
      <c r="UQF126" s="964"/>
      <c r="UQG126" s="845"/>
      <c r="UQH126" s="853"/>
      <c r="UQI126" s="853"/>
      <c r="UQJ126" s="964"/>
      <c r="UQK126" s="845"/>
      <c r="UQL126" s="853"/>
      <c r="UQM126" s="853"/>
      <c r="UQN126" s="964"/>
      <c r="UQO126" s="845"/>
      <c r="UQP126" s="853"/>
      <c r="UQQ126" s="853"/>
      <c r="UQR126" s="964"/>
      <c r="UQS126" s="845"/>
      <c r="UQT126" s="853"/>
      <c r="UQU126" s="853"/>
      <c r="UQV126" s="964"/>
      <c r="UQW126" s="845"/>
      <c r="UQX126" s="853"/>
      <c r="UQY126" s="853"/>
      <c r="UQZ126" s="964"/>
      <c r="URA126" s="845"/>
      <c r="URB126" s="853"/>
      <c r="URC126" s="853"/>
      <c r="URD126" s="964"/>
      <c r="URE126" s="845"/>
      <c r="URF126" s="853"/>
      <c r="URG126" s="853"/>
      <c r="URH126" s="964"/>
      <c r="URI126" s="845"/>
      <c r="URJ126" s="853"/>
      <c r="URK126" s="853"/>
      <c r="URL126" s="964"/>
      <c r="URM126" s="845"/>
      <c r="URN126" s="853"/>
      <c r="URO126" s="853"/>
      <c r="URP126" s="964"/>
      <c r="URQ126" s="845"/>
      <c r="URR126" s="853"/>
      <c r="URS126" s="853"/>
      <c r="URT126" s="964"/>
      <c r="URU126" s="845"/>
      <c r="URV126" s="853"/>
      <c r="URW126" s="853"/>
      <c r="URX126" s="964"/>
      <c r="URY126" s="845"/>
      <c r="URZ126" s="853"/>
      <c r="USA126" s="853"/>
      <c r="USB126" s="964"/>
      <c r="USC126" s="845"/>
      <c r="USD126" s="853"/>
      <c r="USE126" s="853"/>
      <c r="USF126" s="964"/>
      <c r="USG126" s="845"/>
      <c r="USH126" s="853"/>
      <c r="USI126" s="853"/>
      <c r="USJ126" s="964"/>
      <c r="USK126" s="845"/>
      <c r="USL126" s="853"/>
      <c r="USM126" s="853"/>
      <c r="USN126" s="964"/>
      <c r="USO126" s="845"/>
      <c r="USP126" s="853"/>
      <c r="USQ126" s="853"/>
      <c r="USR126" s="964"/>
      <c r="USS126" s="845"/>
      <c r="UST126" s="853"/>
      <c r="USU126" s="853"/>
      <c r="USV126" s="964"/>
      <c r="USW126" s="845"/>
      <c r="USX126" s="853"/>
      <c r="USY126" s="853"/>
      <c r="USZ126" s="964"/>
      <c r="UTA126" s="845"/>
      <c r="UTB126" s="853"/>
      <c r="UTC126" s="853"/>
      <c r="UTD126" s="964"/>
      <c r="UTE126" s="845"/>
      <c r="UTF126" s="853"/>
      <c r="UTG126" s="853"/>
      <c r="UTH126" s="964"/>
      <c r="UTI126" s="845"/>
      <c r="UTJ126" s="853"/>
      <c r="UTK126" s="853"/>
      <c r="UTL126" s="964"/>
      <c r="UTM126" s="845"/>
      <c r="UTN126" s="853"/>
      <c r="UTO126" s="853"/>
      <c r="UTP126" s="964"/>
      <c r="UTQ126" s="845"/>
      <c r="UTR126" s="853"/>
      <c r="UTS126" s="853"/>
      <c r="UTT126" s="964"/>
      <c r="UTU126" s="845"/>
      <c r="UTV126" s="853"/>
      <c r="UTW126" s="853"/>
      <c r="UTX126" s="964"/>
      <c r="UTY126" s="845"/>
      <c r="UTZ126" s="853"/>
      <c r="UUA126" s="853"/>
      <c r="UUB126" s="964"/>
      <c r="UUC126" s="845"/>
      <c r="UUD126" s="853"/>
      <c r="UUE126" s="853"/>
      <c r="UUF126" s="964"/>
      <c r="UUG126" s="845"/>
      <c r="UUH126" s="853"/>
      <c r="UUI126" s="853"/>
      <c r="UUJ126" s="964"/>
      <c r="UUK126" s="845"/>
      <c r="UUL126" s="853"/>
      <c r="UUM126" s="853"/>
      <c r="UUN126" s="964"/>
      <c r="UUO126" s="845"/>
      <c r="UUP126" s="853"/>
      <c r="UUQ126" s="853"/>
      <c r="UUR126" s="964"/>
      <c r="UUS126" s="845"/>
      <c r="UUT126" s="853"/>
      <c r="UUU126" s="853"/>
      <c r="UUV126" s="964"/>
      <c r="UUW126" s="845"/>
      <c r="UUX126" s="853"/>
      <c r="UUY126" s="853"/>
      <c r="UUZ126" s="964"/>
      <c r="UVA126" s="845"/>
      <c r="UVB126" s="853"/>
      <c r="UVC126" s="853"/>
      <c r="UVD126" s="964"/>
      <c r="UVE126" s="845"/>
      <c r="UVF126" s="853"/>
      <c r="UVG126" s="853"/>
      <c r="UVH126" s="964"/>
      <c r="UVI126" s="845"/>
      <c r="UVJ126" s="853"/>
      <c r="UVK126" s="853"/>
      <c r="UVL126" s="964"/>
      <c r="UVM126" s="845"/>
      <c r="UVN126" s="853"/>
      <c r="UVO126" s="853"/>
      <c r="UVP126" s="964"/>
      <c r="UVQ126" s="845"/>
      <c r="UVR126" s="853"/>
      <c r="UVS126" s="853"/>
      <c r="UVT126" s="964"/>
      <c r="UVU126" s="845"/>
      <c r="UVV126" s="853"/>
      <c r="UVW126" s="853"/>
      <c r="UVX126" s="964"/>
      <c r="UVY126" s="845"/>
      <c r="UVZ126" s="853"/>
      <c r="UWA126" s="853"/>
      <c r="UWB126" s="964"/>
      <c r="UWC126" s="845"/>
      <c r="UWD126" s="853"/>
      <c r="UWE126" s="853"/>
      <c r="UWF126" s="964"/>
      <c r="UWG126" s="845"/>
      <c r="UWH126" s="853"/>
      <c r="UWI126" s="853"/>
      <c r="UWJ126" s="964"/>
      <c r="UWK126" s="845"/>
      <c r="UWL126" s="853"/>
      <c r="UWM126" s="853"/>
      <c r="UWN126" s="964"/>
      <c r="UWO126" s="845"/>
      <c r="UWP126" s="853"/>
      <c r="UWQ126" s="853"/>
      <c r="UWR126" s="964"/>
      <c r="UWS126" s="845"/>
      <c r="UWT126" s="853"/>
      <c r="UWU126" s="853"/>
      <c r="UWV126" s="964"/>
      <c r="UWW126" s="845"/>
      <c r="UWX126" s="853"/>
      <c r="UWY126" s="853"/>
      <c r="UWZ126" s="964"/>
      <c r="UXA126" s="845"/>
      <c r="UXB126" s="853"/>
      <c r="UXC126" s="853"/>
      <c r="UXD126" s="964"/>
      <c r="UXE126" s="845"/>
      <c r="UXF126" s="853"/>
      <c r="UXG126" s="853"/>
      <c r="UXH126" s="964"/>
      <c r="UXI126" s="845"/>
      <c r="UXJ126" s="853"/>
      <c r="UXK126" s="853"/>
      <c r="UXL126" s="964"/>
      <c r="UXM126" s="845"/>
      <c r="UXN126" s="853"/>
      <c r="UXO126" s="853"/>
      <c r="UXP126" s="964"/>
      <c r="UXQ126" s="845"/>
      <c r="UXR126" s="853"/>
      <c r="UXS126" s="853"/>
      <c r="UXT126" s="964"/>
      <c r="UXU126" s="845"/>
      <c r="UXV126" s="853"/>
      <c r="UXW126" s="853"/>
      <c r="UXX126" s="964"/>
      <c r="UXY126" s="845"/>
      <c r="UXZ126" s="853"/>
      <c r="UYA126" s="853"/>
      <c r="UYB126" s="964"/>
      <c r="UYC126" s="845"/>
      <c r="UYD126" s="853"/>
      <c r="UYE126" s="853"/>
      <c r="UYF126" s="964"/>
      <c r="UYG126" s="845"/>
      <c r="UYH126" s="853"/>
      <c r="UYI126" s="853"/>
      <c r="UYJ126" s="964"/>
      <c r="UYK126" s="845"/>
      <c r="UYL126" s="853"/>
      <c r="UYM126" s="853"/>
      <c r="UYN126" s="964"/>
      <c r="UYO126" s="845"/>
      <c r="UYP126" s="853"/>
      <c r="UYQ126" s="853"/>
      <c r="UYR126" s="964"/>
      <c r="UYS126" s="845"/>
      <c r="UYT126" s="853"/>
      <c r="UYU126" s="853"/>
      <c r="UYV126" s="964"/>
      <c r="UYW126" s="845"/>
      <c r="UYX126" s="853"/>
      <c r="UYY126" s="853"/>
      <c r="UYZ126" s="964"/>
      <c r="UZA126" s="845"/>
      <c r="UZB126" s="853"/>
      <c r="UZC126" s="853"/>
      <c r="UZD126" s="964"/>
      <c r="UZE126" s="845"/>
      <c r="UZF126" s="853"/>
      <c r="UZG126" s="853"/>
      <c r="UZH126" s="964"/>
      <c r="UZI126" s="845"/>
      <c r="UZJ126" s="853"/>
      <c r="UZK126" s="853"/>
      <c r="UZL126" s="964"/>
      <c r="UZM126" s="845"/>
      <c r="UZN126" s="853"/>
      <c r="UZO126" s="853"/>
      <c r="UZP126" s="964"/>
      <c r="UZQ126" s="845"/>
      <c r="UZR126" s="853"/>
      <c r="UZS126" s="853"/>
      <c r="UZT126" s="964"/>
      <c r="UZU126" s="845"/>
      <c r="UZV126" s="853"/>
      <c r="UZW126" s="853"/>
      <c r="UZX126" s="964"/>
      <c r="UZY126" s="845"/>
      <c r="UZZ126" s="853"/>
      <c r="VAA126" s="853"/>
      <c r="VAB126" s="964"/>
      <c r="VAC126" s="845"/>
      <c r="VAD126" s="853"/>
      <c r="VAE126" s="853"/>
      <c r="VAF126" s="964"/>
      <c r="VAG126" s="845"/>
      <c r="VAH126" s="853"/>
      <c r="VAI126" s="853"/>
      <c r="VAJ126" s="964"/>
      <c r="VAK126" s="845"/>
      <c r="VAL126" s="853"/>
      <c r="VAM126" s="853"/>
      <c r="VAN126" s="964"/>
      <c r="VAO126" s="845"/>
      <c r="VAP126" s="853"/>
      <c r="VAQ126" s="853"/>
      <c r="VAR126" s="964"/>
      <c r="VAS126" s="845"/>
      <c r="VAT126" s="853"/>
      <c r="VAU126" s="853"/>
      <c r="VAV126" s="964"/>
      <c r="VAW126" s="845"/>
      <c r="VAX126" s="853"/>
      <c r="VAY126" s="853"/>
      <c r="VAZ126" s="964"/>
      <c r="VBA126" s="845"/>
      <c r="VBB126" s="853"/>
      <c r="VBC126" s="853"/>
      <c r="VBD126" s="964"/>
      <c r="VBE126" s="845"/>
      <c r="VBF126" s="853"/>
      <c r="VBG126" s="853"/>
      <c r="VBH126" s="964"/>
      <c r="VBI126" s="845"/>
      <c r="VBJ126" s="853"/>
      <c r="VBK126" s="853"/>
      <c r="VBL126" s="964"/>
      <c r="VBM126" s="845"/>
      <c r="VBN126" s="853"/>
      <c r="VBO126" s="853"/>
      <c r="VBP126" s="964"/>
      <c r="VBQ126" s="845"/>
      <c r="VBR126" s="853"/>
      <c r="VBS126" s="853"/>
      <c r="VBT126" s="964"/>
      <c r="VBU126" s="845"/>
      <c r="VBV126" s="853"/>
      <c r="VBW126" s="853"/>
      <c r="VBX126" s="964"/>
      <c r="VBY126" s="845"/>
      <c r="VBZ126" s="853"/>
      <c r="VCA126" s="853"/>
      <c r="VCB126" s="964"/>
      <c r="VCC126" s="845"/>
      <c r="VCD126" s="853"/>
      <c r="VCE126" s="853"/>
      <c r="VCF126" s="964"/>
      <c r="VCG126" s="845"/>
      <c r="VCH126" s="853"/>
      <c r="VCI126" s="853"/>
      <c r="VCJ126" s="964"/>
      <c r="VCK126" s="845"/>
      <c r="VCL126" s="853"/>
      <c r="VCM126" s="853"/>
      <c r="VCN126" s="964"/>
      <c r="VCO126" s="845"/>
      <c r="VCP126" s="853"/>
      <c r="VCQ126" s="853"/>
      <c r="VCR126" s="964"/>
      <c r="VCS126" s="845"/>
      <c r="VCT126" s="853"/>
      <c r="VCU126" s="853"/>
      <c r="VCV126" s="964"/>
      <c r="VCW126" s="845"/>
      <c r="VCX126" s="853"/>
      <c r="VCY126" s="853"/>
      <c r="VCZ126" s="964"/>
      <c r="VDA126" s="845"/>
      <c r="VDB126" s="853"/>
      <c r="VDC126" s="853"/>
      <c r="VDD126" s="964"/>
      <c r="VDE126" s="845"/>
      <c r="VDF126" s="853"/>
      <c r="VDG126" s="853"/>
      <c r="VDH126" s="964"/>
      <c r="VDI126" s="845"/>
      <c r="VDJ126" s="853"/>
      <c r="VDK126" s="853"/>
      <c r="VDL126" s="964"/>
      <c r="VDM126" s="845"/>
      <c r="VDN126" s="853"/>
      <c r="VDO126" s="853"/>
      <c r="VDP126" s="964"/>
      <c r="VDQ126" s="845"/>
      <c r="VDR126" s="853"/>
      <c r="VDS126" s="853"/>
      <c r="VDT126" s="964"/>
      <c r="VDU126" s="845"/>
      <c r="VDV126" s="853"/>
      <c r="VDW126" s="853"/>
      <c r="VDX126" s="964"/>
      <c r="VDY126" s="845"/>
      <c r="VDZ126" s="853"/>
      <c r="VEA126" s="853"/>
      <c r="VEB126" s="964"/>
      <c r="VEC126" s="845"/>
      <c r="VED126" s="853"/>
      <c r="VEE126" s="853"/>
      <c r="VEF126" s="964"/>
      <c r="VEG126" s="845"/>
      <c r="VEH126" s="853"/>
      <c r="VEI126" s="853"/>
      <c r="VEJ126" s="964"/>
      <c r="VEK126" s="845"/>
      <c r="VEL126" s="853"/>
      <c r="VEM126" s="853"/>
      <c r="VEN126" s="964"/>
      <c r="VEO126" s="845"/>
      <c r="VEP126" s="853"/>
      <c r="VEQ126" s="853"/>
      <c r="VER126" s="964"/>
      <c r="VES126" s="845"/>
      <c r="VET126" s="853"/>
      <c r="VEU126" s="853"/>
      <c r="VEV126" s="964"/>
      <c r="VEW126" s="845"/>
      <c r="VEX126" s="853"/>
      <c r="VEY126" s="853"/>
      <c r="VEZ126" s="964"/>
      <c r="VFA126" s="845"/>
      <c r="VFB126" s="853"/>
      <c r="VFC126" s="853"/>
      <c r="VFD126" s="964"/>
      <c r="VFE126" s="845"/>
      <c r="VFF126" s="853"/>
      <c r="VFG126" s="853"/>
      <c r="VFH126" s="964"/>
      <c r="VFI126" s="845"/>
      <c r="VFJ126" s="853"/>
      <c r="VFK126" s="853"/>
      <c r="VFL126" s="964"/>
      <c r="VFM126" s="845"/>
      <c r="VFN126" s="853"/>
      <c r="VFO126" s="853"/>
      <c r="VFP126" s="964"/>
      <c r="VFQ126" s="845"/>
      <c r="VFR126" s="853"/>
      <c r="VFS126" s="853"/>
      <c r="VFT126" s="964"/>
      <c r="VFU126" s="845"/>
      <c r="VFV126" s="853"/>
      <c r="VFW126" s="853"/>
      <c r="VFX126" s="964"/>
      <c r="VFY126" s="845"/>
      <c r="VFZ126" s="853"/>
      <c r="VGA126" s="853"/>
      <c r="VGB126" s="964"/>
      <c r="VGC126" s="845"/>
      <c r="VGD126" s="853"/>
      <c r="VGE126" s="853"/>
      <c r="VGF126" s="964"/>
      <c r="VGG126" s="845"/>
      <c r="VGH126" s="853"/>
      <c r="VGI126" s="853"/>
      <c r="VGJ126" s="964"/>
      <c r="VGK126" s="845"/>
      <c r="VGL126" s="853"/>
      <c r="VGM126" s="853"/>
      <c r="VGN126" s="964"/>
      <c r="VGO126" s="845"/>
      <c r="VGP126" s="853"/>
      <c r="VGQ126" s="853"/>
      <c r="VGR126" s="964"/>
      <c r="VGS126" s="845"/>
      <c r="VGT126" s="853"/>
      <c r="VGU126" s="853"/>
      <c r="VGV126" s="964"/>
      <c r="VGW126" s="845"/>
      <c r="VGX126" s="853"/>
      <c r="VGY126" s="853"/>
      <c r="VGZ126" s="964"/>
      <c r="VHA126" s="845"/>
      <c r="VHB126" s="853"/>
      <c r="VHC126" s="853"/>
      <c r="VHD126" s="964"/>
      <c r="VHE126" s="845"/>
      <c r="VHF126" s="853"/>
      <c r="VHG126" s="853"/>
      <c r="VHH126" s="964"/>
      <c r="VHI126" s="845"/>
      <c r="VHJ126" s="853"/>
      <c r="VHK126" s="853"/>
      <c r="VHL126" s="964"/>
      <c r="VHM126" s="845"/>
      <c r="VHN126" s="853"/>
      <c r="VHO126" s="853"/>
      <c r="VHP126" s="964"/>
      <c r="VHQ126" s="845"/>
      <c r="VHR126" s="853"/>
      <c r="VHS126" s="853"/>
      <c r="VHT126" s="964"/>
      <c r="VHU126" s="845"/>
      <c r="VHV126" s="853"/>
      <c r="VHW126" s="853"/>
      <c r="VHX126" s="964"/>
      <c r="VHY126" s="845"/>
      <c r="VHZ126" s="853"/>
      <c r="VIA126" s="853"/>
      <c r="VIB126" s="964"/>
      <c r="VIC126" s="845"/>
      <c r="VID126" s="853"/>
      <c r="VIE126" s="853"/>
      <c r="VIF126" s="964"/>
      <c r="VIG126" s="845"/>
      <c r="VIH126" s="853"/>
      <c r="VII126" s="853"/>
      <c r="VIJ126" s="964"/>
      <c r="VIK126" s="845"/>
      <c r="VIL126" s="853"/>
      <c r="VIM126" s="853"/>
      <c r="VIN126" s="964"/>
      <c r="VIO126" s="845"/>
      <c r="VIP126" s="853"/>
      <c r="VIQ126" s="853"/>
      <c r="VIR126" s="964"/>
      <c r="VIS126" s="845"/>
      <c r="VIT126" s="853"/>
      <c r="VIU126" s="853"/>
      <c r="VIV126" s="964"/>
      <c r="VIW126" s="845"/>
      <c r="VIX126" s="853"/>
      <c r="VIY126" s="853"/>
      <c r="VIZ126" s="964"/>
      <c r="VJA126" s="845"/>
      <c r="VJB126" s="853"/>
      <c r="VJC126" s="853"/>
      <c r="VJD126" s="964"/>
      <c r="VJE126" s="845"/>
      <c r="VJF126" s="853"/>
      <c r="VJG126" s="853"/>
      <c r="VJH126" s="964"/>
      <c r="VJI126" s="845"/>
      <c r="VJJ126" s="853"/>
      <c r="VJK126" s="853"/>
      <c r="VJL126" s="964"/>
      <c r="VJM126" s="845"/>
      <c r="VJN126" s="853"/>
      <c r="VJO126" s="853"/>
      <c r="VJP126" s="964"/>
      <c r="VJQ126" s="845"/>
      <c r="VJR126" s="853"/>
      <c r="VJS126" s="853"/>
      <c r="VJT126" s="964"/>
      <c r="VJU126" s="845"/>
      <c r="VJV126" s="853"/>
      <c r="VJW126" s="853"/>
      <c r="VJX126" s="964"/>
      <c r="VJY126" s="845"/>
      <c r="VJZ126" s="853"/>
      <c r="VKA126" s="853"/>
      <c r="VKB126" s="964"/>
      <c r="VKC126" s="845"/>
      <c r="VKD126" s="853"/>
      <c r="VKE126" s="853"/>
      <c r="VKF126" s="964"/>
      <c r="VKG126" s="845"/>
      <c r="VKH126" s="853"/>
      <c r="VKI126" s="853"/>
      <c r="VKJ126" s="964"/>
      <c r="VKK126" s="845"/>
      <c r="VKL126" s="853"/>
      <c r="VKM126" s="853"/>
      <c r="VKN126" s="964"/>
      <c r="VKO126" s="845"/>
      <c r="VKP126" s="853"/>
      <c r="VKQ126" s="853"/>
      <c r="VKR126" s="964"/>
      <c r="VKS126" s="845"/>
      <c r="VKT126" s="853"/>
      <c r="VKU126" s="853"/>
      <c r="VKV126" s="964"/>
      <c r="VKW126" s="845"/>
      <c r="VKX126" s="853"/>
      <c r="VKY126" s="853"/>
      <c r="VKZ126" s="964"/>
      <c r="VLA126" s="845"/>
      <c r="VLB126" s="853"/>
      <c r="VLC126" s="853"/>
      <c r="VLD126" s="964"/>
      <c r="VLE126" s="845"/>
      <c r="VLF126" s="853"/>
      <c r="VLG126" s="853"/>
      <c r="VLH126" s="964"/>
      <c r="VLI126" s="845"/>
      <c r="VLJ126" s="853"/>
      <c r="VLK126" s="853"/>
      <c r="VLL126" s="964"/>
      <c r="VLM126" s="845"/>
      <c r="VLN126" s="853"/>
      <c r="VLO126" s="853"/>
      <c r="VLP126" s="964"/>
      <c r="VLQ126" s="845"/>
      <c r="VLR126" s="853"/>
      <c r="VLS126" s="853"/>
      <c r="VLT126" s="964"/>
      <c r="VLU126" s="845"/>
      <c r="VLV126" s="853"/>
      <c r="VLW126" s="853"/>
      <c r="VLX126" s="964"/>
      <c r="VLY126" s="845"/>
      <c r="VLZ126" s="853"/>
      <c r="VMA126" s="853"/>
      <c r="VMB126" s="964"/>
      <c r="VMC126" s="845"/>
      <c r="VMD126" s="853"/>
      <c r="VME126" s="853"/>
      <c r="VMF126" s="964"/>
      <c r="VMG126" s="845"/>
      <c r="VMH126" s="853"/>
      <c r="VMI126" s="853"/>
      <c r="VMJ126" s="964"/>
      <c r="VMK126" s="845"/>
      <c r="VML126" s="853"/>
      <c r="VMM126" s="853"/>
      <c r="VMN126" s="964"/>
      <c r="VMO126" s="845"/>
      <c r="VMP126" s="853"/>
      <c r="VMQ126" s="853"/>
      <c r="VMR126" s="964"/>
      <c r="VMS126" s="845"/>
      <c r="VMT126" s="853"/>
      <c r="VMU126" s="853"/>
      <c r="VMV126" s="964"/>
      <c r="VMW126" s="845"/>
      <c r="VMX126" s="853"/>
      <c r="VMY126" s="853"/>
      <c r="VMZ126" s="964"/>
      <c r="VNA126" s="845"/>
      <c r="VNB126" s="853"/>
      <c r="VNC126" s="853"/>
      <c r="VND126" s="964"/>
      <c r="VNE126" s="845"/>
      <c r="VNF126" s="853"/>
      <c r="VNG126" s="853"/>
      <c r="VNH126" s="964"/>
      <c r="VNI126" s="845"/>
      <c r="VNJ126" s="853"/>
      <c r="VNK126" s="853"/>
      <c r="VNL126" s="964"/>
      <c r="VNM126" s="845"/>
      <c r="VNN126" s="853"/>
      <c r="VNO126" s="853"/>
      <c r="VNP126" s="964"/>
      <c r="VNQ126" s="845"/>
      <c r="VNR126" s="853"/>
      <c r="VNS126" s="853"/>
      <c r="VNT126" s="964"/>
      <c r="VNU126" s="845"/>
      <c r="VNV126" s="853"/>
      <c r="VNW126" s="853"/>
      <c r="VNX126" s="964"/>
      <c r="VNY126" s="845"/>
      <c r="VNZ126" s="853"/>
      <c r="VOA126" s="853"/>
      <c r="VOB126" s="964"/>
      <c r="VOC126" s="845"/>
      <c r="VOD126" s="853"/>
      <c r="VOE126" s="853"/>
      <c r="VOF126" s="964"/>
      <c r="VOG126" s="845"/>
      <c r="VOH126" s="853"/>
      <c r="VOI126" s="853"/>
      <c r="VOJ126" s="964"/>
      <c r="VOK126" s="845"/>
      <c r="VOL126" s="853"/>
      <c r="VOM126" s="853"/>
      <c r="VON126" s="964"/>
      <c r="VOO126" s="845"/>
      <c r="VOP126" s="853"/>
      <c r="VOQ126" s="853"/>
      <c r="VOR126" s="964"/>
      <c r="VOS126" s="845"/>
      <c r="VOT126" s="853"/>
      <c r="VOU126" s="853"/>
      <c r="VOV126" s="964"/>
      <c r="VOW126" s="845"/>
      <c r="VOX126" s="853"/>
      <c r="VOY126" s="853"/>
      <c r="VOZ126" s="964"/>
      <c r="VPA126" s="845"/>
      <c r="VPB126" s="853"/>
      <c r="VPC126" s="853"/>
      <c r="VPD126" s="964"/>
      <c r="VPE126" s="845"/>
      <c r="VPF126" s="853"/>
      <c r="VPG126" s="853"/>
      <c r="VPH126" s="964"/>
      <c r="VPI126" s="845"/>
      <c r="VPJ126" s="853"/>
      <c r="VPK126" s="853"/>
      <c r="VPL126" s="964"/>
      <c r="VPM126" s="845"/>
      <c r="VPN126" s="853"/>
      <c r="VPO126" s="853"/>
      <c r="VPP126" s="964"/>
      <c r="VPQ126" s="845"/>
      <c r="VPR126" s="853"/>
      <c r="VPS126" s="853"/>
      <c r="VPT126" s="964"/>
      <c r="VPU126" s="845"/>
      <c r="VPV126" s="853"/>
      <c r="VPW126" s="853"/>
      <c r="VPX126" s="964"/>
      <c r="VPY126" s="845"/>
      <c r="VPZ126" s="853"/>
      <c r="VQA126" s="853"/>
      <c r="VQB126" s="964"/>
      <c r="VQC126" s="845"/>
      <c r="VQD126" s="853"/>
      <c r="VQE126" s="853"/>
      <c r="VQF126" s="964"/>
      <c r="VQG126" s="845"/>
      <c r="VQH126" s="853"/>
      <c r="VQI126" s="853"/>
      <c r="VQJ126" s="964"/>
      <c r="VQK126" s="845"/>
      <c r="VQL126" s="853"/>
      <c r="VQM126" s="853"/>
      <c r="VQN126" s="964"/>
      <c r="VQO126" s="845"/>
      <c r="VQP126" s="853"/>
      <c r="VQQ126" s="853"/>
      <c r="VQR126" s="964"/>
      <c r="VQS126" s="845"/>
      <c r="VQT126" s="853"/>
      <c r="VQU126" s="853"/>
      <c r="VQV126" s="964"/>
      <c r="VQW126" s="845"/>
      <c r="VQX126" s="853"/>
      <c r="VQY126" s="853"/>
      <c r="VQZ126" s="964"/>
      <c r="VRA126" s="845"/>
      <c r="VRB126" s="853"/>
      <c r="VRC126" s="853"/>
      <c r="VRD126" s="964"/>
      <c r="VRE126" s="845"/>
      <c r="VRF126" s="853"/>
      <c r="VRG126" s="853"/>
      <c r="VRH126" s="964"/>
      <c r="VRI126" s="845"/>
      <c r="VRJ126" s="853"/>
      <c r="VRK126" s="853"/>
      <c r="VRL126" s="964"/>
      <c r="VRM126" s="845"/>
      <c r="VRN126" s="853"/>
      <c r="VRO126" s="853"/>
      <c r="VRP126" s="964"/>
      <c r="VRQ126" s="845"/>
      <c r="VRR126" s="853"/>
      <c r="VRS126" s="853"/>
      <c r="VRT126" s="964"/>
      <c r="VRU126" s="845"/>
      <c r="VRV126" s="853"/>
      <c r="VRW126" s="853"/>
      <c r="VRX126" s="964"/>
      <c r="VRY126" s="845"/>
      <c r="VRZ126" s="853"/>
      <c r="VSA126" s="853"/>
      <c r="VSB126" s="964"/>
      <c r="VSC126" s="845"/>
      <c r="VSD126" s="853"/>
      <c r="VSE126" s="853"/>
      <c r="VSF126" s="964"/>
      <c r="VSG126" s="845"/>
      <c r="VSH126" s="853"/>
      <c r="VSI126" s="853"/>
      <c r="VSJ126" s="964"/>
      <c r="VSK126" s="845"/>
      <c r="VSL126" s="853"/>
      <c r="VSM126" s="853"/>
      <c r="VSN126" s="964"/>
      <c r="VSO126" s="845"/>
      <c r="VSP126" s="853"/>
      <c r="VSQ126" s="853"/>
      <c r="VSR126" s="964"/>
      <c r="VSS126" s="845"/>
      <c r="VST126" s="853"/>
      <c r="VSU126" s="853"/>
      <c r="VSV126" s="964"/>
      <c r="VSW126" s="845"/>
      <c r="VSX126" s="853"/>
      <c r="VSY126" s="853"/>
      <c r="VSZ126" s="964"/>
      <c r="VTA126" s="845"/>
      <c r="VTB126" s="853"/>
      <c r="VTC126" s="853"/>
      <c r="VTD126" s="964"/>
      <c r="VTE126" s="845"/>
      <c r="VTF126" s="853"/>
      <c r="VTG126" s="853"/>
      <c r="VTH126" s="964"/>
      <c r="VTI126" s="845"/>
      <c r="VTJ126" s="853"/>
      <c r="VTK126" s="853"/>
      <c r="VTL126" s="964"/>
      <c r="VTM126" s="845"/>
      <c r="VTN126" s="853"/>
      <c r="VTO126" s="853"/>
      <c r="VTP126" s="964"/>
      <c r="VTQ126" s="845"/>
      <c r="VTR126" s="853"/>
      <c r="VTS126" s="853"/>
      <c r="VTT126" s="964"/>
      <c r="VTU126" s="845"/>
      <c r="VTV126" s="853"/>
      <c r="VTW126" s="853"/>
      <c r="VTX126" s="964"/>
      <c r="VTY126" s="845"/>
      <c r="VTZ126" s="853"/>
      <c r="VUA126" s="853"/>
      <c r="VUB126" s="964"/>
      <c r="VUC126" s="845"/>
      <c r="VUD126" s="853"/>
      <c r="VUE126" s="853"/>
      <c r="VUF126" s="964"/>
      <c r="VUG126" s="845"/>
      <c r="VUH126" s="853"/>
      <c r="VUI126" s="853"/>
      <c r="VUJ126" s="964"/>
      <c r="VUK126" s="845"/>
      <c r="VUL126" s="853"/>
      <c r="VUM126" s="853"/>
      <c r="VUN126" s="964"/>
      <c r="VUO126" s="845"/>
      <c r="VUP126" s="853"/>
      <c r="VUQ126" s="853"/>
      <c r="VUR126" s="964"/>
      <c r="VUS126" s="845"/>
      <c r="VUT126" s="853"/>
      <c r="VUU126" s="853"/>
      <c r="VUV126" s="964"/>
      <c r="VUW126" s="845"/>
      <c r="VUX126" s="853"/>
      <c r="VUY126" s="853"/>
      <c r="VUZ126" s="964"/>
      <c r="VVA126" s="845"/>
      <c r="VVB126" s="853"/>
      <c r="VVC126" s="853"/>
      <c r="VVD126" s="964"/>
      <c r="VVE126" s="845"/>
      <c r="VVF126" s="853"/>
      <c r="VVG126" s="853"/>
      <c r="VVH126" s="964"/>
      <c r="VVI126" s="845"/>
      <c r="VVJ126" s="853"/>
      <c r="VVK126" s="853"/>
      <c r="VVL126" s="964"/>
      <c r="VVM126" s="845"/>
      <c r="VVN126" s="853"/>
      <c r="VVO126" s="853"/>
      <c r="VVP126" s="964"/>
      <c r="VVQ126" s="845"/>
      <c r="VVR126" s="853"/>
      <c r="VVS126" s="853"/>
      <c r="VVT126" s="964"/>
      <c r="VVU126" s="845"/>
      <c r="VVV126" s="853"/>
      <c r="VVW126" s="853"/>
      <c r="VVX126" s="964"/>
      <c r="VVY126" s="845"/>
      <c r="VVZ126" s="853"/>
      <c r="VWA126" s="853"/>
      <c r="VWB126" s="964"/>
      <c r="VWC126" s="845"/>
      <c r="VWD126" s="853"/>
      <c r="VWE126" s="853"/>
      <c r="VWF126" s="964"/>
      <c r="VWG126" s="845"/>
      <c r="VWH126" s="853"/>
      <c r="VWI126" s="853"/>
      <c r="VWJ126" s="964"/>
      <c r="VWK126" s="845"/>
      <c r="VWL126" s="853"/>
      <c r="VWM126" s="853"/>
      <c r="VWN126" s="964"/>
      <c r="VWO126" s="845"/>
      <c r="VWP126" s="853"/>
      <c r="VWQ126" s="853"/>
      <c r="VWR126" s="964"/>
      <c r="VWS126" s="845"/>
      <c r="VWT126" s="853"/>
      <c r="VWU126" s="853"/>
      <c r="VWV126" s="964"/>
      <c r="VWW126" s="845"/>
      <c r="VWX126" s="853"/>
      <c r="VWY126" s="853"/>
      <c r="VWZ126" s="964"/>
      <c r="VXA126" s="845"/>
      <c r="VXB126" s="853"/>
      <c r="VXC126" s="853"/>
      <c r="VXD126" s="964"/>
      <c r="VXE126" s="845"/>
      <c r="VXF126" s="853"/>
      <c r="VXG126" s="853"/>
      <c r="VXH126" s="964"/>
      <c r="VXI126" s="845"/>
      <c r="VXJ126" s="853"/>
      <c r="VXK126" s="853"/>
      <c r="VXL126" s="964"/>
      <c r="VXM126" s="845"/>
      <c r="VXN126" s="853"/>
      <c r="VXO126" s="853"/>
      <c r="VXP126" s="964"/>
      <c r="VXQ126" s="845"/>
      <c r="VXR126" s="853"/>
      <c r="VXS126" s="853"/>
      <c r="VXT126" s="964"/>
      <c r="VXU126" s="845"/>
      <c r="VXV126" s="853"/>
      <c r="VXW126" s="853"/>
      <c r="VXX126" s="964"/>
      <c r="VXY126" s="845"/>
      <c r="VXZ126" s="853"/>
      <c r="VYA126" s="853"/>
      <c r="VYB126" s="964"/>
      <c r="VYC126" s="845"/>
      <c r="VYD126" s="853"/>
      <c r="VYE126" s="853"/>
      <c r="VYF126" s="964"/>
      <c r="VYG126" s="845"/>
      <c r="VYH126" s="853"/>
      <c r="VYI126" s="853"/>
      <c r="VYJ126" s="964"/>
      <c r="VYK126" s="845"/>
      <c r="VYL126" s="853"/>
      <c r="VYM126" s="853"/>
      <c r="VYN126" s="964"/>
      <c r="VYO126" s="845"/>
      <c r="VYP126" s="853"/>
      <c r="VYQ126" s="853"/>
      <c r="VYR126" s="964"/>
      <c r="VYS126" s="845"/>
      <c r="VYT126" s="853"/>
      <c r="VYU126" s="853"/>
      <c r="VYV126" s="964"/>
      <c r="VYW126" s="845"/>
      <c r="VYX126" s="853"/>
      <c r="VYY126" s="853"/>
      <c r="VYZ126" s="964"/>
      <c r="VZA126" s="845"/>
      <c r="VZB126" s="853"/>
      <c r="VZC126" s="853"/>
      <c r="VZD126" s="964"/>
      <c r="VZE126" s="845"/>
      <c r="VZF126" s="853"/>
      <c r="VZG126" s="853"/>
      <c r="VZH126" s="964"/>
      <c r="VZI126" s="845"/>
      <c r="VZJ126" s="853"/>
      <c r="VZK126" s="853"/>
      <c r="VZL126" s="964"/>
      <c r="VZM126" s="845"/>
      <c r="VZN126" s="853"/>
      <c r="VZO126" s="853"/>
      <c r="VZP126" s="964"/>
      <c r="VZQ126" s="845"/>
      <c r="VZR126" s="853"/>
      <c r="VZS126" s="853"/>
      <c r="VZT126" s="964"/>
      <c r="VZU126" s="845"/>
      <c r="VZV126" s="853"/>
      <c r="VZW126" s="853"/>
      <c r="VZX126" s="964"/>
      <c r="VZY126" s="845"/>
      <c r="VZZ126" s="853"/>
      <c r="WAA126" s="853"/>
      <c r="WAB126" s="964"/>
      <c r="WAC126" s="845"/>
      <c r="WAD126" s="853"/>
      <c r="WAE126" s="853"/>
      <c r="WAF126" s="964"/>
      <c r="WAG126" s="845"/>
      <c r="WAH126" s="853"/>
      <c r="WAI126" s="853"/>
      <c r="WAJ126" s="964"/>
      <c r="WAK126" s="845"/>
      <c r="WAL126" s="853"/>
      <c r="WAM126" s="853"/>
      <c r="WAN126" s="964"/>
      <c r="WAO126" s="845"/>
      <c r="WAP126" s="853"/>
      <c r="WAQ126" s="853"/>
      <c r="WAR126" s="964"/>
      <c r="WAS126" s="845"/>
      <c r="WAT126" s="853"/>
      <c r="WAU126" s="853"/>
      <c r="WAV126" s="964"/>
      <c r="WAW126" s="845"/>
      <c r="WAX126" s="853"/>
      <c r="WAY126" s="853"/>
      <c r="WAZ126" s="964"/>
      <c r="WBA126" s="845"/>
      <c r="WBB126" s="853"/>
      <c r="WBC126" s="853"/>
      <c r="WBD126" s="964"/>
      <c r="WBE126" s="845"/>
      <c r="WBF126" s="853"/>
      <c r="WBG126" s="853"/>
      <c r="WBH126" s="964"/>
      <c r="WBI126" s="845"/>
      <c r="WBJ126" s="853"/>
      <c r="WBK126" s="853"/>
      <c r="WBL126" s="964"/>
      <c r="WBM126" s="845"/>
      <c r="WBN126" s="853"/>
      <c r="WBO126" s="853"/>
      <c r="WBP126" s="964"/>
      <c r="WBQ126" s="845"/>
      <c r="WBR126" s="853"/>
      <c r="WBS126" s="853"/>
      <c r="WBT126" s="964"/>
      <c r="WBU126" s="845"/>
      <c r="WBV126" s="853"/>
      <c r="WBW126" s="853"/>
      <c r="WBX126" s="964"/>
      <c r="WBY126" s="845"/>
      <c r="WBZ126" s="853"/>
      <c r="WCA126" s="853"/>
      <c r="WCB126" s="964"/>
      <c r="WCC126" s="845"/>
      <c r="WCD126" s="853"/>
      <c r="WCE126" s="853"/>
      <c r="WCF126" s="964"/>
      <c r="WCG126" s="845"/>
      <c r="WCH126" s="853"/>
      <c r="WCI126" s="853"/>
      <c r="WCJ126" s="964"/>
      <c r="WCK126" s="845"/>
      <c r="WCL126" s="853"/>
      <c r="WCM126" s="853"/>
      <c r="WCN126" s="964"/>
      <c r="WCO126" s="845"/>
      <c r="WCP126" s="853"/>
      <c r="WCQ126" s="853"/>
      <c r="WCR126" s="964"/>
      <c r="WCS126" s="845"/>
      <c r="WCT126" s="853"/>
      <c r="WCU126" s="853"/>
      <c r="WCV126" s="964"/>
      <c r="WCW126" s="845"/>
      <c r="WCX126" s="853"/>
      <c r="WCY126" s="853"/>
      <c r="WCZ126" s="964"/>
      <c r="WDA126" s="845"/>
      <c r="WDB126" s="853"/>
      <c r="WDC126" s="853"/>
      <c r="WDD126" s="964"/>
      <c r="WDE126" s="845"/>
      <c r="WDF126" s="853"/>
      <c r="WDG126" s="853"/>
      <c r="WDH126" s="964"/>
      <c r="WDI126" s="845"/>
      <c r="WDJ126" s="853"/>
      <c r="WDK126" s="853"/>
      <c r="WDL126" s="964"/>
      <c r="WDM126" s="845"/>
      <c r="WDN126" s="853"/>
      <c r="WDO126" s="853"/>
      <c r="WDP126" s="964"/>
      <c r="WDQ126" s="845"/>
      <c r="WDR126" s="853"/>
      <c r="WDS126" s="853"/>
      <c r="WDT126" s="964"/>
      <c r="WDU126" s="845"/>
      <c r="WDV126" s="853"/>
      <c r="WDW126" s="853"/>
      <c r="WDX126" s="964"/>
      <c r="WDY126" s="845"/>
      <c r="WDZ126" s="853"/>
      <c r="WEA126" s="853"/>
      <c r="WEB126" s="964"/>
      <c r="WEC126" s="845"/>
      <c r="WED126" s="853"/>
      <c r="WEE126" s="853"/>
      <c r="WEF126" s="964"/>
      <c r="WEG126" s="845"/>
      <c r="WEH126" s="853"/>
      <c r="WEI126" s="853"/>
      <c r="WEJ126" s="964"/>
      <c r="WEK126" s="845"/>
      <c r="WEL126" s="853"/>
      <c r="WEM126" s="853"/>
      <c r="WEN126" s="964"/>
      <c r="WEO126" s="845"/>
      <c r="WEP126" s="853"/>
      <c r="WEQ126" s="853"/>
      <c r="WER126" s="964"/>
      <c r="WES126" s="845"/>
      <c r="WET126" s="853"/>
      <c r="WEU126" s="853"/>
      <c r="WEV126" s="964"/>
      <c r="WEW126" s="845"/>
      <c r="WEX126" s="853"/>
      <c r="WEY126" s="853"/>
      <c r="WEZ126" s="964"/>
      <c r="WFA126" s="845"/>
      <c r="WFB126" s="853"/>
      <c r="WFC126" s="853"/>
      <c r="WFD126" s="964"/>
      <c r="WFE126" s="845"/>
      <c r="WFF126" s="853"/>
      <c r="WFG126" s="853"/>
      <c r="WFH126" s="964"/>
      <c r="WFI126" s="845"/>
      <c r="WFJ126" s="853"/>
      <c r="WFK126" s="853"/>
      <c r="WFL126" s="964"/>
      <c r="WFM126" s="845"/>
      <c r="WFN126" s="853"/>
      <c r="WFO126" s="853"/>
      <c r="WFP126" s="964"/>
      <c r="WFQ126" s="845"/>
      <c r="WFR126" s="853"/>
      <c r="WFS126" s="853"/>
      <c r="WFT126" s="964"/>
      <c r="WFU126" s="845"/>
      <c r="WFV126" s="853"/>
      <c r="WFW126" s="853"/>
      <c r="WFX126" s="964"/>
      <c r="WFY126" s="845"/>
      <c r="WFZ126" s="853"/>
      <c r="WGA126" s="853"/>
      <c r="WGB126" s="964"/>
      <c r="WGC126" s="845"/>
      <c r="WGD126" s="853"/>
      <c r="WGE126" s="853"/>
      <c r="WGF126" s="964"/>
      <c r="WGG126" s="845"/>
      <c r="WGH126" s="853"/>
      <c r="WGI126" s="853"/>
      <c r="WGJ126" s="964"/>
      <c r="WGK126" s="845"/>
      <c r="WGL126" s="853"/>
      <c r="WGM126" s="853"/>
      <c r="WGN126" s="964"/>
      <c r="WGO126" s="845"/>
      <c r="WGP126" s="853"/>
      <c r="WGQ126" s="853"/>
      <c r="WGR126" s="964"/>
      <c r="WGS126" s="845"/>
      <c r="WGT126" s="853"/>
      <c r="WGU126" s="853"/>
      <c r="WGV126" s="964"/>
      <c r="WGW126" s="845"/>
      <c r="WGX126" s="853"/>
      <c r="WGY126" s="853"/>
      <c r="WGZ126" s="964"/>
      <c r="WHA126" s="845"/>
      <c r="WHB126" s="853"/>
      <c r="WHC126" s="853"/>
      <c r="WHD126" s="964"/>
      <c r="WHE126" s="845"/>
      <c r="WHF126" s="853"/>
      <c r="WHG126" s="853"/>
      <c r="WHH126" s="964"/>
      <c r="WHI126" s="845"/>
      <c r="WHJ126" s="853"/>
      <c r="WHK126" s="853"/>
      <c r="WHL126" s="964"/>
      <c r="WHM126" s="845"/>
      <c r="WHN126" s="853"/>
      <c r="WHO126" s="853"/>
      <c r="WHP126" s="964"/>
      <c r="WHQ126" s="845"/>
      <c r="WHR126" s="853"/>
      <c r="WHS126" s="853"/>
      <c r="WHT126" s="964"/>
      <c r="WHU126" s="845"/>
      <c r="WHV126" s="853"/>
      <c r="WHW126" s="853"/>
      <c r="WHX126" s="964"/>
      <c r="WHY126" s="845"/>
      <c r="WHZ126" s="853"/>
      <c r="WIA126" s="853"/>
      <c r="WIB126" s="964"/>
      <c r="WIC126" s="845"/>
      <c r="WID126" s="853"/>
      <c r="WIE126" s="853"/>
      <c r="WIF126" s="964"/>
      <c r="WIG126" s="845"/>
      <c r="WIH126" s="853"/>
      <c r="WII126" s="853"/>
      <c r="WIJ126" s="964"/>
      <c r="WIK126" s="845"/>
      <c r="WIL126" s="853"/>
      <c r="WIM126" s="853"/>
      <c r="WIN126" s="964"/>
      <c r="WIO126" s="845"/>
      <c r="WIP126" s="853"/>
      <c r="WIQ126" s="853"/>
      <c r="WIR126" s="964"/>
      <c r="WIS126" s="845"/>
      <c r="WIT126" s="853"/>
      <c r="WIU126" s="853"/>
      <c r="WIV126" s="964"/>
      <c r="WIW126" s="845"/>
      <c r="WIX126" s="853"/>
      <c r="WIY126" s="853"/>
      <c r="WIZ126" s="964"/>
      <c r="WJA126" s="845"/>
      <c r="WJB126" s="853"/>
      <c r="WJC126" s="853"/>
      <c r="WJD126" s="964"/>
      <c r="WJE126" s="845"/>
      <c r="WJF126" s="853"/>
      <c r="WJG126" s="853"/>
      <c r="WJH126" s="964"/>
      <c r="WJI126" s="845"/>
      <c r="WJJ126" s="853"/>
      <c r="WJK126" s="853"/>
      <c r="WJL126" s="964"/>
      <c r="WJM126" s="845"/>
      <c r="WJN126" s="853"/>
      <c r="WJO126" s="853"/>
      <c r="WJP126" s="964"/>
      <c r="WJQ126" s="845"/>
      <c r="WJR126" s="853"/>
      <c r="WJS126" s="853"/>
      <c r="WJT126" s="964"/>
      <c r="WJU126" s="845"/>
      <c r="WJV126" s="853"/>
      <c r="WJW126" s="853"/>
      <c r="WJX126" s="964"/>
      <c r="WJY126" s="845"/>
      <c r="WJZ126" s="853"/>
      <c r="WKA126" s="853"/>
      <c r="WKB126" s="964"/>
      <c r="WKC126" s="845"/>
      <c r="WKD126" s="853"/>
      <c r="WKE126" s="853"/>
      <c r="WKF126" s="964"/>
      <c r="WKG126" s="845"/>
      <c r="WKH126" s="853"/>
      <c r="WKI126" s="853"/>
      <c r="WKJ126" s="964"/>
      <c r="WKK126" s="845"/>
      <c r="WKL126" s="853"/>
      <c r="WKM126" s="853"/>
      <c r="WKN126" s="964"/>
      <c r="WKO126" s="845"/>
      <c r="WKP126" s="853"/>
      <c r="WKQ126" s="853"/>
      <c r="WKR126" s="964"/>
      <c r="WKS126" s="845"/>
      <c r="WKT126" s="853"/>
      <c r="WKU126" s="853"/>
      <c r="WKV126" s="964"/>
      <c r="WKW126" s="845"/>
      <c r="WKX126" s="853"/>
      <c r="WKY126" s="853"/>
      <c r="WKZ126" s="964"/>
      <c r="WLA126" s="845"/>
      <c r="WLB126" s="853"/>
      <c r="WLC126" s="853"/>
      <c r="WLD126" s="964"/>
      <c r="WLE126" s="845"/>
      <c r="WLF126" s="853"/>
      <c r="WLG126" s="853"/>
      <c r="WLH126" s="964"/>
      <c r="WLI126" s="845"/>
      <c r="WLJ126" s="853"/>
      <c r="WLK126" s="853"/>
      <c r="WLL126" s="964"/>
      <c r="WLM126" s="845"/>
      <c r="WLN126" s="853"/>
      <c r="WLO126" s="853"/>
      <c r="WLP126" s="964"/>
      <c r="WLQ126" s="845"/>
      <c r="WLR126" s="853"/>
      <c r="WLS126" s="853"/>
      <c r="WLT126" s="964"/>
      <c r="WLU126" s="845"/>
      <c r="WLV126" s="853"/>
      <c r="WLW126" s="853"/>
      <c r="WLX126" s="964"/>
      <c r="WLY126" s="845"/>
      <c r="WLZ126" s="853"/>
      <c r="WMA126" s="853"/>
      <c r="WMB126" s="964"/>
      <c r="WMC126" s="845"/>
      <c r="WMD126" s="853"/>
      <c r="WME126" s="853"/>
      <c r="WMF126" s="964"/>
      <c r="WMG126" s="845"/>
      <c r="WMH126" s="853"/>
      <c r="WMI126" s="853"/>
      <c r="WMJ126" s="964"/>
      <c r="WMK126" s="845"/>
      <c r="WML126" s="853"/>
      <c r="WMM126" s="853"/>
      <c r="WMN126" s="964"/>
      <c r="WMO126" s="845"/>
      <c r="WMP126" s="853"/>
      <c r="WMQ126" s="853"/>
      <c r="WMR126" s="964"/>
      <c r="WMS126" s="845"/>
      <c r="WMT126" s="853"/>
      <c r="WMU126" s="853"/>
      <c r="WMV126" s="964"/>
      <c r="WMW126" s="845"/>
      <c r="WMX126" s="853"/>
      <c r="WMY126" s="853"/>
      <c r="WMZ126" s="964"/>
      <c r="WNA126" s="845"/>
      <c r="WNB126" s="853"/>
      <c r="WNC126" s="853"/>
      <c r="WND126" s="964"/>
      <c r="WNE126" s="845"/>
      <c r="WNF126" s="853"/>
      <c r="WNG126" s="853"/>
      <c r="WNH126" s="964"/>
      <c r="WNI126" s="845"/>
      <c r="WNJ126" s="853"/>
      <c r="WNK126" s="853"/>
      <c r="WNL126" s="964"/>
      <c r="WNM126" s="845"/>
      <c r="WNN126" s="853"/>
      <c r="WNO126" s="853"/>
      <c r="WNP126" s="964"/>
      <c r="WNQ126" s="845"/>
      <c r="WNR126" s="853"/>
      <c r="WNS126" s="853"/>
      <c r="WNT126" s="964"/>
      <c r="WNU126" s="845"/>
      <c r="WNV126" s="853"/>
      <c r="WNW126" s="853"/>
      <c r="WNX126" s="964"/>
      <c r="WNY126" s="845"/>
      <c r="WNZ126" s="853"/>
      <c r="WOA126" s="853"/>
      <c r="WOB126" s="964"/>
      <c r="WOC126" s="845"/>
      <c r="WOD126" s="853"/>
      <c r="WOE126" s="853"/>
      <c r="WOF126" s="964"/>
      <c r="WOG126" s="845"/>
      <c r="WOH126" s="853"/>
      <c r="WOI126" s="853"/>
      <c r="WOJ126" s="964"/>
      <c r="WOK126" s="845"/>
      <c r="WOL126" s="853"/>
      <c r="WOM126" s="853"/>
      <c r="WON126" s="964"/>
      <c r="WOO126" s="845"/>
      <c r="WOP126" s="853"/>
      <c r="WOQ126" s="853"/>
      <c r="WOR126" s="964"/>
      <c r="WOS126" s="845"/>
      <c r="WOT126" s="853"/>
      <c r="WOU126" s="853"/>
      <c r="WOV126" s="964"/>
      <c r="WOW126" s="845"/>
      <c r="WOX126" s="853"/>
      <c r="WOY126" s="853"/>
      <c r="WOZ126" s="964"/>
      <c r="WPA126" s="845"/>
      <c r="WPB126" s="853"/>
      <c r="WPC126" s="853"/>
      <c r="WPD126" s="964"/>
      <c r="WPE126" s="845"/>
      <c r="WPF126" s="853"/>
      <c r="WPG126" s="853"/>
      <c r="WPH126" s="964"/>
      <c r="WPI126" s="845"/>
      <c r="WPJ126" s="853"/>
      <c r="WPK126" s="853"/>
      <c r="WPL126" s="964"/>
      <c r="WPM126" s="845"/>
      <c r="WPN126" s="853"/>
      <c r="WPO126" s="853"/>
      <c r="WPP126" s="964"/>
      <c r="WPQ126" s="845"/>
      <c r="WPR126" s="853"/>
      <c r="WPS126" s="853"/>
      <c r="WPT126" s="964"/>
      <c r="WPU126" s="845"/>
      <c r="WPV126" s="853"/>
      <c r="WPW126" s="853"/>
      <c r="WPX126" s="964"/>
      <c r="WPY126" s="845"/>
      <c r="WPZ126" s="853"/>
      <c r="WQA126" s="853"/>
      <c r="WQB126" s="964"/>
      <c r="WQC126" s="845"/>
      <c r="WQD126" s="853"/>
      <c r="WQE126" s="853"/>
      <c r="WQF126" s="964"/>
      <c r="WQG126" s="845"/>
      <c r="WQH126" s="853"/>
      <c r="WQI126" s="853"/>
      <c r="WQJ126" s="964"/>
      <c r="WQK126" s="845"/>
      <c r="WQL126" s="853"/>
      <c r="WQM126" s="853"/>
      <c r="WQN126" s="964"/>
      <c r="WQO126" s="845"/>
      <c r="WQP126" s="853"/>
      <c r="WQQ126" s="853"/>
      <c r="WQR126" s="964"/>
      <c r="WQS126" s="845"/>
      <c r="WQT126" s="853"/>
      <c r="WQU126" s="853"/>
      <c r="WQV126" s="964"/>
      <c r="WQW126" s="845"/>
      <c r="WQX126" s="853"/>
      <c r="WQY126" s="853"/>
      <c r="WQZ126" s="964"/>
      <c r="WRA126" s="845"/>
      <c r="WRB126" s="853"/>
      <c r="WRC126" s="853"/>
      <c r="WRD126" s="964"/>
      <c r="WRE126" s="845"/>
      <c r="WRF126" s="853"/>
      <c r="WRG126" s="853"/>
      <c r="WRH126" s="964"/>
      <c r="WRI126" s="845"/>
      <c r="WRJ126" s="853"/>
      <c r="WRK126" s="853"/>
      <c r="WRL126" s="964"/>
      <c r="WRM126" s="845"/>
      <c r="WRN126" s="853"/>
      <c r="WRO126" s="853"/>
      <c r="WRP126" s="964"/>
      <c r="WRQ126" s="845"/>
      <c r="WRR126" s="853"/>
      <c r="WRS126" s="853"/>
      <c r="WRT126" s="964"/>
      <c r="WRU126" s="845"/>
      <c r="WRV126" s="853"/>
      <c r="WRW126" s="853"/>
      <c r="WRX126" s="964"/>
      <c r="WRY126" s="845"/>
      <c r="WRZ126" s="853"/>
      <c r="WSA126" s="853"/>
      <c r="WSB126" s="964"/>
      <c r="WSC126" s="845"/>
      <c r="WSD126" s="853"/>
      <c r="WSE126" s="853"/>
      <c r="WSF126" s="964"/>
      <c r="WSG126" s="845"/>
      <c r="WSH126" s="853"/>
      <c r="WSI126" s="853"/>
      <c r="WSJ126" s="964"/>
      <c r="WSK126" s="845"/>
      <c r="WSL126" s="853"/>
      <c r="WSM126" s="853"/>
      <c r="WSN126" s="964"/>
      <c r="WSO126" s="845"/>
      <c r="WSP126" s="853"/>
      <c r="WSQ126" s="853"/>
      <c r="WSR126" s="964"/>
      <c r="WSS126" s="845"/>
      <c r="WST126" s="853"/>
      <c r="WSU126" s="853"/>
      <c r="WSV126" s="964"/>
      <c r="WSW126" s="845"/>
      <c r="WSX126" s="853"/>
      <c r="WSY126" s="853"/>
      <c r="WSZ126" s="964"/>
      <c r="WTA126" s="845"/>
      <c r="WTB126" s="853"/>
      <c r="WTC126" s="853"/>
      <c r="WTD126" s="964"/>
      <c r="WTE126" s="845"/>
      <c r="WTF126" s="853"/>
      <c r="WTG126" s="853"/>
      <c r="WTH126" s="964"/>
      <c r="WTI126" s="845"/>
      <c r="WTJ126" s="853"/>
      <c r="WTK126" s="853"/>
      <c r="WTL126" s="964"/>
      <c r="WTM126" s="845"/>
      <c r="WTN126" s="853"/>
      <c r="WTO126" s="853"/>
      <c r="WTP126" s="964"/>
      <c r="WTQ126" s="845"/>
      <c r="WTR126" s="853"/>
      <c r="WTS126" s="853"/>
      <c r="WTT126" s="964"/>
      <c r="WTU126" s="845"/>
      <c r="WTV126" s="853"/>
      <c r="WTW126" s="853"/>
      <c r="WTX126" s="964"/>
      <c r="WTY126" s="845"/>
      <c r="WTZ126" s="853"/>
      <c r="WUA126" s="853"/>
      <c r="WUB126" s="964"/>
      <c r="WUC126" s="845"/>
      <c r="WUD126" s="853"/>
      <c r="WUE126" s="853"/>
      <c r="WUF126" s="964"/>
      <c r="WUG126" s="845"/>
      <c r="WUH126" s="853"/>
      <c r="WUI126" s="853"/>
      <c r="WUJ126" s="964"/>
      <c r="WUK126" s="845"/>
      <c r="WUL126" s="853"/>
      <c r="WUM126" s="853"/>
      <c r="WUN126" s="964"/>
      <c r="WUO126" s="845"/>
      <c r="WUP126" s="853"/>
      <c r="WUQ126" s="853"/>
      <c r="WUR126" s="964"/>
      <c r="WUS126" s="845"/>
      <c r="WUT126" s="853"/>
      <c r="WUU126" s="853"/>
      <c r="WUV126" s="964"/>
      <c r="WUW126" s="845"/>
      <c r="WUX126" s="853"/>
      <c r="WUY126" s="853"/>
      <c r="WUZ126" s="964"/>
      <c r="WVA126" s="845"/>
      <c r="WVB126" s="853"/>
      <c r="WVC126" s="853"/>
      <c r="WVD126" s="964"/>
      <c r="WVE126" s="845"/>
      <c r="WVF126" s="853"/>
      <c r="WVG126" s="853"/>
      <c r="WVH126" s="964"/>
      <c r="WVI126" s="845"/>
      <c r="WVJ126" s="853"/>
      <c r="WVK126" s="853"/>
      <c r="WVL126" s="964"/>
      <c r="WVM126" s="845"/>
      <c r="WVN126" s="853"/>
      <c r="WVO126" s="853"/>
      <c r="WVP126" s="964"/>
      <c r="WVQ126" s="845"/>
      <c r="WVR126" s="853"/>
      <c r="WVS126" s="853"/>
      <c r="WVT126" s="964"/>
      <c r="WVU126" s="845"/>
      <c r="WVV126" s="853"/>
      <c r="WVW126" s="853"/>
      <c r="WVX126" s="964"/>
      <c r="WVY126" s="845"/>
      <c r="WVZ126" s="853"/>
      <c r="WWA126" s="853"/>
      <c r="WWB126" s="964"/>
      <c r="WWC126" s="845"/>
      <c r="WWD126" s="853"/>
      <c r="WWE126" s="853"/>
      <c r="WWF126" s="964"/>
      <c r="WWG126" s="845"/>
      <c r="WWH126" s="853"/>
      <c r="WWI126" s="853"/>
      <c r="WWJ126" s="964"/>
      <c r="WWK126" s="845"/>
      <c r="WWL126" s="853"/>
      <c r="WWM126" s="853"/>
      <c r="WWN126" s="964"/>
      <c r="WWO126" s="845"/>
      <c r="WWP126" s="853"/>
      <c r="WWQ126" s="853"/>
      <c r="WWR126" s="964"/>
      <c r="WWS126" s="845"/>
      <c r="WWT126" s="853"/>
      <c r="WWU126" s="853"/>
      <c r="WWV126" s="964"/>
      <c r="WWW126" s="845"/>
      <c r="WWX126" s="853"/>
      <c r="WWY126" s="853"/>
      <c r="WWZ126" s="964"/>
      <c r="WXA126" s="845"/>
      <c r="WXB126" s="853"/>
      <c r="WXC126" s="853"/>
      <c r="WXD126" s="964"/>
      <c r="WXE126" s="845"/>
      <c r="WXF126" s="853"/>
      <c r="WXG126" s="853"/>
      <c r="WXH126" s="964"/>
      <c r="WXI126" s="845"/>
      <c r="WXJ126" s="853"/>
      <c r="WXK126" s="853"/>
      <c r="WXL126" s="964"/>
      <c r="WXM126" s="845"/>
      <c r="WXN126" s="853"/>
      <c r="WXO126" s="853"/>
      <c r="WXP126" s="964"/>
      <c r="WXQ126" s="845"/>
      <c r="WXR126" s="853"/>
      <c r="WXS126" s="853"/>
      <c r="WXT126" s="964"/>
      <c r="WXU126" s="845"/>
      <c r="WXV126" s="853"/>
      <c r="WXW126" s="853"/>
      <c r="WXX126" s="964"/>
      <c r="WXY126" s="845"/>
      <c r="WXZ126" s="853"/>
      <c r="WYA126" s="853"/>
      <c r="WYB126" s="964"/>
      <c r="WYC126" s="845"/>
      <c r="WYD126" s="853"/>
      <c r="WYE126" s="853"/>
      <c r="WYF126" s="964"/>
      <c r="WYG126" s="845"/>
      <c r="WYH126" s="853"/>
      <c r="WYI126" s="853"/>
      <c r="WYJ126" s="964"/>
      <c r="WYK126" s="845"/>
      <c r="WYL126" s="853"/>
      <c r="WYM126" s="853"/>
      <c r="WYN126" s="964"/>
      <c r="WYO126" s="845"/>
      <c r="WYP126" s="853"/>
      <c r="WYQ126" s="853"/>
      <c r="WYR126" s="964"/>
      <c r="WYS126" s="845"/>
      <c r="WYT126" s="853"/>
      <c r="WYU126" s="853"/>
      <c r="WYV126" s="964"/>
      <c r="WYW126" s="845"/>
      <c r="WYX126" s="853"/>
      <c r="WYY126" s="853"/>
      <c r="WYZ126" s="964"/>
      <c r="WZA126" s="845"/>
      <c r="WZB126" s="853"/>
      <c r="WZC126" s="853"/>
      <c r="WZD126" s="964"/>
      <c r="WZE126" s="845"/>
      <c r="WZF126" s="853"/>
      <c r="WZG126" s="853"/>
      <c r="WZH126" s="964"/>
      <c r="WZI126" s="845"/>
      <c r="WZJ126" s="853"/>
      <c r="WZK126" s="853"/>
      <c r="WZL126" s="964"/>
      <c r="WZM126" s="845"/>
      <c r="WZN126" s="853"/>
      <c r="WZO126" s="853"/>
      <c r="WZP126" s="964"/>
      <c r="WZQ126" s="845"/>
      <c r="WZR126" s="853"/>
      <c r="WZS126" s="853"/>
      <c r="WZT126" s="964"/>
      <c r="WZU126" s="845"/>
      <c r="WZV126" s="853"/>
      <c r="WZW126" s="853"/>
      <c r="WZX126" s="964"/>
      <c r="WZY126" s="845"/>
      <c r="WZZ126" s="853"/>
      <c r="XAA126" s="853"/>
      <c r="XAB126" s="964"/>
      <c r="XAC126" s="845"/>
      <c r="XAD126" s="853"/>
      <c r="XAE126" s="853"/>
      <c r="XAF126" s="964"/>
      <c r="XAG126" s="845"/>
      <c r="XAH126" s="853"/>
      <c r="XAI126" s="853"/>
      <c r="XAJ126" s="964"/>
      <c r="XAK126" s="845"/>
      <c r="XAL126" s="853"/>
      <c r="XAM126" s="853"/>
      <c r="XAN126" s="964"/>
      <c r="XAO126" s="845"/>
      <c r="XAP126" s="853"/>
      <c r="XAQ126" s="853"/>
      <c r="XAR126" s="964"/>
      <c r="XAS126" s="845"/>
      <c r="XAT126" s="853"/>
      <c r="XAU126" s="853"/>
      <c r="XAV126" s="964"/>
      <c r="XAW126" s="845"/>
      <c r="XAX126" s="853"/>
      <c r="XAY126" s="853"/>
      <c r="XAZ126" s="964"/>
      <c r="XBA126" s="845"/>
      <c r="XBB126" s="853"/>
      <c r="XBC126" s="853"/>
      <c r="XBD126" s="964"/>
      <c r="XBE126" s="845"/>
      <c r="XBF126" s="853"/>
      <c r="XBG126" s="853"/>
      <c r="XBH126" s="964"/>
      <c r="XBI126" s="845"/>
      <c r="XBJ126" s="853"/>
      <c r="XBK126" s="853"/>
      <c r="XBL126" s="964"/>
      <c r="XBM126" s="845"/>
      <c r="XBN126" s="853"/>
      <c r="XBO126" s="853"/>
      <c r="XBP126" s="964"/>
      <c r="XBQ126" s="845"/>
      <c r="XBR126" s="853"/>
      <c r="XBS126" s="853"/>
      <c r="XBT126" s="964"/>
      <c r="XBU126" s="845"/>
      <c r="XBV126" s="853"/>
      <c r="XBW126" s="853"/>
      <c r="XBX126" s="964"/>
      <c r="XBY126" s="845"/>
      <c r="XBZ126" s="853"/>
      <c r="XCA126" s="853"/>
      <c r="XCB126" s="964"/>
      <c r="XCC126" s="845"/>
      <c r="XCD126" s="853"/>
      <c r="XCE126" s="853"/>
      <c r="XCF126" s="964"/>
      <c r="XCG126" s="845"/>
      <c r="XCH126" s="853"/>
      <c r="XCI126" s="853"/>
      <c r="XCJ126" s="964"/>
      <c r="XCK126" s="845"/>
      <c r="XCL126" s="853"/>
      <c r="XCM126" s="853"/>
      <c r="XCN126" s="964"/>
      <c r="XCO126" s="845"/>
      <c r="XCP126" s="853"/>
      <c r="XCQ126" s="853"/>
      <c r="XCR126" s="964"/>
      <c r="XCS126" s="845"/>
      <c r="XCT126" s="853"/>
      <c r="XCU126" s="853"/>
      <c r="XCV126" s="964"/>
      <c r="XCW126" s="845"/>
      <c r="XCX126" s="853"/>
      <c r="XCY126" s="853"/>
      <c r="XCZ126" s="964"/>
      <c r="XDA126" s="845"/>
      <c r="XDB126" s="853"/>
      <c r="XDC126" s="853"/>
      <c r="XDD126" s="964"/>
      <c r="XDE126" s="845"/>
      <c r="XDF126" s="853"/>
      <c r="XDG126" s="853"/>
      <c r="XDH126" s="964"/>
      <c r="XDI126" s="845"/>
      <c r="XDJ126" s="853"/>
      <c r="XDK126" s="853"/>
      <c r="XDL126" s="964"/>
      <c r="XDM126" s="845"/>
      <c r="XDN126" s="853"/>
      <c r="XDO126" s="853"/>
      <c r="XDP126" s="964"/>
      <c r="XDQ126" s="845"/>
      <c r="XDR126" s="853"/>
      <c r="XDS126" s="853"/>
      <c r="XDT126" s="964"/>
      <c r="XDU126" s="845"/>
      <c r="XDV126" s="853"/>
      <c r="XDW126" s="853"/>
      <c r="XDX126" s="964"/>
      <c r="XDY126" s="845"/>
      <c r="XDZ126" s="853"/>
      <c r="XEA126" s="853"/>
      <c r="XEB126" s="964"/>
      <c r="XEC126" s="845"/>
      <c r="XED126" s="853"/>
      <c r="XEE126" s="853"/>
      <c r="XEF126" s="964"/>
      <c r="XEG126" s="845"/>
      <c r="XEH126" s="853"/>
      <c r="XEI126" s="853"/>
      <c r="XEJ126" s="964"/>
      <c r="XEK126" s="845"/>
      <c r="XEL126" s="853"/>
      <c r="XEM126" s="853"/>
      <c r="XEN126" s="964"/>
      <c r="XEO126" s="845"/>
      <c r="XEP126" s="853"/>
      <c r="XEQ126" s="853"/>
      <c r="XER126" s="964"/>
      <c r="XES126" s="845"/>
      <c r="XET126" s="853"/>
      <c r="XEU126" s="853"/>
      <c r="XEV126" s="964"/>
      <c r="XEW126" s="845"/>
      <c r="XEX126" s="853"/>
      <c r="XEY126" s="853"/>
      <c r="XEZ126" s="964"/>
      <c r="XFA126" s="845"/>
      <c r="XFB126" s="853"/>
      <c r="XFC126" s="853"/>
      <c r="XFD126" s="964"/>
    </row>
    <row r="127" spans="1:16384" ht="27.6" customHeight="1">
      <c r="A127" s="1123" t="s">
        <v>2859</v>
      </c>
      <c r="B127" s="913"/>
      <c r="C127" s="838" t="s">
        <v>1825</v>
      </c>
      <c r="D127" s="914" t="s">
        <v>21</v>
      </c>
      <c r="E127" s="915">
        <v>1</v>
      </c>
      <c r="F127" s="940"/>
      <c r="G127" s="843"/>
    </row>
    <row r="128" spans="1:16384" ht="9" customHeight="1">
      <c r="A128" s="1123"/>
      <c r="B128" s="913"/>
      <c r="C128" s="838"/>
      <c r="D128" s="914"/>
      <c r="E128" s="915"/>
      <c r="F128" s="940"/>
      <c r="G128" s="843"/>
      <c r="H128" s="964"/>
      <c r="AF128" s="964"/>
      <c r="AG128" s="845"/>
      <c r="AH128" s="853"/>
      <c r="AI128" s="853"/>
      <c r="AJ128" s="964"/>
      <c r="AK128" s="845"/>
      <c r="AL128" s="853"/>
      <c r="AM128" s="853"/>
      <c r="AN128" s="964"/>
      <c r="AO128" s="845"/>
      <c r="AP128" s="853"/>
      <c r="AQ128" s="853"/>
      <c r="AR128" s="964"/>
      <c r="AS128" s="845"/>
      <c r="AT128" s="853"/>
      <c r="AU128" s="853"/>
      <c r="AV128" s="964"/>
      <c r="AW128" s="845"/>
      <c r="AX128" s="853"/>
      <c r="AY128" s="853"/>
      <c r="AZ128" s="964"/>
      <c r="BA128" s="845"/>
      <c r="BB128" s="853"/>
      <c r="BC128" s="853"/>
      <c r="BD128" s="964"/>
      <c r="BE128" s="845"/>
      <c r="BF128" s="853"/>
      <c r="BG128" s="853"/>
      <c r="BH128" s="964"/>
      <c r="BI128" s="845"/>
      <c r="BJ128" s="853"/>
      <c r="BK128" s="853"/>
      <c r="BL128" s="964"/>
      <c r="BM128" s="845"/>
      <c r="BN128" s="853"/>
      <c r="BO128" s="853"/>
      <c r="BP128" s="964"/>
      <c r="BQ128" s="845"/>
      <c r="BR128" s="853"/>
      <c r="BS128" s="853"/>
      <c r="BT128" s="964"/>
      <c r="BU128" s="845"/>
      <c r="BV128" s="853"/>
      <c r="BW128" s="853"/>
      <c r="BX128" s="964"/>
      <c r="BY128" s="845"/>
      <c r="BZ128" s="853"/>
      <c r="CA128" s="853"/>
      <c r="CB128" s="964"/>
      <c r="CC128" s="845"/>
      <c r="CD128" s="853"/>
      <c r="CE128" s="853"/>
      <c r="CF128" s="964"/>
      <c r="CG128" s="845"/>
      <c r="CH128" s="853"/>
      <c r="CI128" s="853"/>
      <c r="CJ128" s="964"/>
      <c r="CK128" s="845"/>
      <c r="CL128" s="853"/>
      <c r="CM128" s="853"/>
      <c r="CN128" s="964"/>
      <c r="CO128" s="845"/>
      <c r="CP128" s="853"/>
      <c r="CQ128" s="853"/>
      <c r="CR128" s="964"/>
      <c r="CS128" s="845"/>
      <c r="CT128" s="853"/>
      <c r="CU128" s="853"/>
      <c r="CV128" s="964"/>
      <c r="CW128" s="845"/>
      <c r="CX128" s="853"/>
      <c r="CY128" s="853"/>
      <c r="CZ128" s="964"/>
      <c r="DA128" s="845"/>
      <c r="DB128" s="853"/>
      <c r="DC128" s="853"/>
      <c r="DD128" s="964"/>
      <c r="DE128" s="845"/>
      <c r="DF128" s="853"/>
      <c r="DG128" s="853"/>
      <c r="DH128" s="964"/>
      <c r="DI128" s="845"/>
      <c r="DJ128" s="853"/>
      <c r="DK128" s="853"/>
      <c r="DL128" s="964"/>
      <c r="DM128" s="845"/>
      <c r="DN128" s="853"/>
      <c r="DO128" s="853"/>
      <c r="DP128" s="964"/>
      <c r="DQ128" s="845"/>
      <c r="DR128" s="853"/>
      <c r="DS128" s="853"/>
      <c r="DT128" s="964"/>
      <c r="DU128" s="845"/>
      <c r="DV128" s="853"/>
      <c r="DW128" s="853"/>
      <c r="DX128" s="964"/>
      <c r="DY128" s="845"/>
      <c r="DZ128" s="853"/>
      <c r="EA128" s="853"/>
      <c r="EB128" s="964"/>
      <c r="EC128" s="845"/>
      <c r="ED128" s="853"/>
      <c r="EE128" s="853"/>
      <c r="EF128" s="964"/>
      <c r="EG128" s="845"/>
      <c r="EH128" s="853"/>
      <c r="EI128" s="853"/>
      <c r="EJ128" s="964"/>
      <c r="EK128" s="845"/>
      <c r="EL128" s="853"/>
      <c r="EM128" s="853"/>
      <c r="EN128" s="964"/>
      <c r="EO128" s="845"/>
      <c r="EP128" s="853"/>
      <c r="EQ128" s="853"/>
      <c r="ER128" s="964"/>
      <c r="ES128" s="845"/>
      <c r="ET128" s="853"/>
      <c r="EU128" s="853"/>
      <c r="EV128" s="964"/>
      <c r="EW128" s="845"/>
      <c r="EX128" s="853"/>
      <c r="EY128" s="853"/>
      <c r="EZ128" s="964"/>
      <c r="FA128" s="845"/>
      <c r="FB128" s="853"/>
      <c r="FC128" s="853"/>
      <c r="FD128" s="964"/>
      <c r="FE128" s="845"/>
      <c r="FF128" s="853"/>
      <c r="FG128" s="853"/>
      <c r="FH128" s="964"/>
      <c r="FI128" s="845"/>
      <c r="FJ128" s="853"/>
      <c r="FK128" s="853"/>
      <c r="FL128" s="964"/>
      <c r="FM128" s="845"/>
      <c r="FN128" s="853"/>
      <c r="FO128" s="853"/>
      <c r="FP128" s="964"/>
      <c r="FQ128" s="845"/>
      <c r="FR128" s="853"/>
      <c r="FS128" s="853"/>
      <c r="FT128" s="964"/>
      <c r="FU128" s="845"/>
      <c r="FV128" s="853"/>
      <c r="FW128" s="853"/>
      <c r="FX128" s="964"/>
      <c r="FY128" s="845"/>
      <c r="FZ128" s="853"/>
      <c r="GA128" s="853"/>
      <c r="GB128" s="964"/>
      <c r="GC128" s="845"/>
      <c r="GD128" s="853"/>
      <c r="GE128" s="853"/>
      <c r="GF128" s="964"/>
      <c r="GG128" s="845"/>
      <c r="GH128" s="853"/>
      <c r="GI128" s="853"/>
      <c r="GJ128" s="964"/>
      <c r="GK128" s="845"/>
      <c r="GL128" s="853"/>
      <c r="GM128" s="853"/>
      <c r="GN128" s="964"/>
      <c r="GO128" s="845"/>
      <c r="GP128" s="853"/>
      <c r="GQ128" s="853"/>
      <c r="GR128" s="964"/>
      <c r="GS128" s="845"/>
      <c r="GT128" s="853"/>
      <c r="GU128" s="853"/>
      <c r="GV128" s="964"/>
      <c r="GW128" s="845"/>
      <c r="GX128" s="853"/>
      <c r="GY128" s="853"/>
      <c r="GZ128" s="964"/>
      <c r="HA128" s="845"/>
      <c r="HB128" s="853"/>
      <c r="HC128" s="853"/>
      <c r="HD128" s="964"/>
      <c r="HE128" s="845"/>
      <c r="HF128" s="853"/>
      <c r="HG128" s="853"/>
      <c r="HH128" s="964"/>
      <c r="HI128" s="845"/>
      <c r="HJ128" s="853"/>
      <c r="HK128" s="853"/>
      <c r="HL128" s="964"/>
      <c r="HM128" s="845"/>
      <c r="HN128" s="853"/>
      <c r="HO128" s="853"/>
      <c r="HP128" s="964"/>
      <c r="HQ128" s="845"/>
      <c r="HR128" s="853"/>
      <c r="HS128" s="853"/>
      <c r="HT128" s="964"/>
      <c r="HU128" s="845"/>
      <c r="HV128" s="853"/>
      <c r="HW128" s="853"/>
      <c r="HX128" s="964"/>
      <c r="HY128" s="845"/>
      <c r="HZ128" s="853"/>
      <c r="IA128" s="853"/>
      <c r="IB128" s="964"/>
      <c r="IC128" s="845"/>
      <c r="ID128" s="853"/>
      <c r="IE128" s="853"/>
      <c r="IF128" s="964"/>
      <c r="IG128" s="845"/>
      <c r="IH128" s="853"/>
      <c r="II128" s="853"/>
      <c r="IJ128" s="964"/>
      <c r="IK128" s="845"/>
      <c r="IL128" s="853"/>
      <c r="IM128" s="853"/>
      <c r="IN128" s="964"/>
      <c r="IO128" s="845"/>
      <c r="IP128" s="853"/>
      <c r="IQ128" s="853"/>
      <c r="IR128" s="964"/>
      <c r="IS128" s="845"/>
      <c r="IT128" s="853"/>
      <c r="IU128" s="853"/>
      <c r="IV128" s="964"/>
      <c r="IW128" s="845"/>
      <c r="IX128" s="853"/>
      <c r="IY128" s="853"/>
      <c r="IZ128" s="964"/>
      <c r="JA128" s="845"/>
      <c r="JB128" s="853"/>
      <c r="JC128" s="853"/>
      <c r="JD128" s="964"/>
      <c r="JE128" s="845"/>
      <c r="JF128" s="853"/>
      <c r="JG128" s="853"/>
      <c r="JH128" s="964"/>
      <c r="JI128" s="845"/>
      <c r="JJ128" s="853"/>
      <c r="JK128" s="853"/>
      <c r="JL128" s="964"/>
      <c r="JM128" s="845"/>
      <c r="JN128" s="853"/>
      <c r="JO128" s="853"/>
      <c r="JP128" s="964"/>
      <c r="JQ128" s="845"/>
      <c r="JR128" s="853"/>
      <c r="JS128" s="853"/>
      <c r="JT128" s="964"/>
      <c r="JU128" s="845"/>
      <c r="JV128" s="853"/>
      <c r="JW128" s="853"/>
      <c r="JX128" s="964"/>
      <c r="JY128" s="845"/>
      <c r="JZ128" s="853"/>
      <c r="KA128" s="853"/>
      <c r="KB128" s="964"/>
      <c r="KC128" s="845"/>
      <c r="KD128" s="853"/>
      <c r="KE128" s="853"/>
      <c r="KF128" s="964"/>
      <c r="KG128" s="845"/>
      <c r="KH128" s="853"/>
      <c r="KI128" s="853"/>
      <c r="KJ128" s="964"/>
      <c r="KK128" s="845"/>
      <c r="KL128" s="853"/>
      <c r="KM128" s="853"/>
      <c r="KN128" s="964"/>
      <c r="KO128" s="845"/>
      <c r="KP128" s="853"/>
      <c r="KQ128" s="853"/>
      <c r="KR128" s="964"/>
      <c r="KS128" s="845"/>
      <c r="KT128" s="853"/>
      <c r="KU128" s="853"/>
      <c r="KV128" s="964"/>
      <c r="KW128" s="845"/>
      <c r="KX128" s="853"/>
      <c r="KY128" s="853"/>
      <c r="KZ128" s="964"/>
      <c r="LA128" s="845"/>
      <c r="LB128" s="853"/>
      <c r="LC128" s="853"/>
      <c r="LD128" s="964"/>
      <c r="LE128" s="845"/>
      <c r="LF128" s="853"/>
      <c r="LG128" s="853"/>
      <c r="LH128" s="964"/>
      <c r="LI128" s="845"/>
      <c r="LJ128" s="853"/>
      <c r="LK128" s="853"/>
      <c r="LL128" s="964"/>
      <c r="LM128" s="845"/>
      <c r="LN128" s="853"/>
      <c r="LO128" s="853"/>
      <c r="LP128" s="964"/>
      <c r="LQ128" s="845"/>
      <c r="LR128" s="853"/>
      <c r="LS128" s="853"/>
      <c r="LT128" s="964"/>
      <c r="LU128" s="845"/>
      <c r="LV128" s="853"/>
      <c r="LW128" s="853"/>
      <c r="LX128" s="964"/>
      <c r="LY128" s="845"/>
      <c r="LZ128" s="853"/>
      <c r="MA128" s="853"/>
      <c r="MB128" s="964"/>
      <c r="MC128" s="845"/>
      <c r="MD128" s="853"/>
      <c r="ME128" s="853"/>
      <c r="MF128" s="964"/>
      <c r="MG128" s="845"/>
      <c r="MH128" s="853"/>
      <c r="MI128" s="853"/>
      <c r="MJ128" s="964"/>
      <c r="MK128" s="845"/>
      <c r="ML128" s="853"/>
      <c r="MM128" s="853"/>
      <c r="MN128" s="964"/>
      <c r="MO128" s="845"/>
      <c r="MP128" s="853"/>
      <c r="MQ128" s="853"/>
      <c r="MR128" s="964"/>
      <c r="MS128" s="845"/>
      <c r="MT128" s="853"/>
      <c r="MU128" s="853"/>
      <c r="MV128" s="964"/>
      <c r="MW128" s="845"/>
      <c r="MX128" s="853"/>
      <c r="MY128" s="853"/>
      <c r="MZ128" s="964"/>
      <c r="NA128" s="845"/>
      <c r="NB128" s="853"/>
      <c r="NC128" s="853"/>
      <c r="ND128" s="964"/>
      <c r="NE128" s="845"/>
      <c r="NF128" s="853"/>
      <c r="NG128" s="853"/>
      <c r="NH128" s="964"/>
      <c r="NI128" s="845"/>
      <c r="NJ128" s="853"/>
      <c r="NK128" s="853"/>
      <c r="NL128" s="964"/>
      <c r="NM128" s="845"/>
      <c r="NN128" s="853"/>
      <c r="NO128" s="853"/>
      <c r="NP128" s="964"/>
      <c r="NQ128" s="845"/>
      <c r="NR128" s="853"/>
      <c r="NS128" s="853"/>
      <c r="NT128" s="964"/>
      <c r="NU128" s="845"/>
      <c r="NV128" s="853"/>
      <c r="NW128" s="853"/>
      <c r="NX128" s="964"/>
      <c r="NY128" s="845"/>
      <c r="NZ128" s="853"/>
      <c r="OA128" s="853"/>
      <c r="OB128" s="964"/>
      <c r="OC128" s="845"/>
      <c r="OD128" s="853"/>
      <c r="OE128" s="853"/>
      <c r="OF128" s="964"/>
      <c r="OG128" s="845"/>
      <c r="OH128" s="853"/>
      <c r="OI128" s="853"/>
      <c r="OJ128" s="964"/>
      <c r="OK128" s="845"/>
      <c r="OL128" s="853"/>
      <c r="OM128" s="853"/>
      <c r="ON128" s="964"/>
      <c r="OO128" s="845"/>
      <c r="OP128" s="853"/>
      <c r="OQ128" s="853"/>
      <c r="OR128" s="964"/>
      <c r="OS128" s="845"/>
      <c r="OT128" s="853"/>
      <c r="OU128" s="853"/>
      <c r="OV128" s="964"/>
      <c r="OW128" s="845"/>
      <c r="OX128" s="853"/>
      <c r="OY128" s="853"/>
      <c r="OZ128" s="964"/>
      <c r="PA128" s="845"/>
      <c r="PB128" s="853"/>
      <c r="PC128" s="853"/>
      <c r="PD128" s="964"/>
      <c r="PE128" s="845"/>
      <c r="PF128" s="853"/>
      <c r="PG128" s="853"/>
      <c r="PH128" s="964"/>
      <c r="PI128" s="845"/>
      <c r="PJ128" s="853"/>
      <c r="PK128" s="853"/>
      <c r="PL128" s="964"/>
      <c r="PM128" s="845"/>
      <c r="PN128" s="853"/>
      <c r="PO128" s="853"/>
      <c r="PP128" s="964"/>
      <c r="PQ128" s="845"/>
      <c r="PR128" s="853"/>
      <c r="PS128" s="853"/>
      <c r="PT128" s="964"/>
      <c r="PU128" s="845"/>
      <c r="PV128" s="853"/>
      <c r="PW128" s="853"/>
      <c r="PX128" s="964"/>
      <c r="PY128" s="845"/>
      <c r="PZ128" s="853"/>
      <c r="QA128" s="853"/>
      <c r="QB128" s="964"/>
      <c r="QC128" s="845"/>
      <c r="QD128" s="853"/>
      <c r="QE128" s="853"/>
      <c r="QF128" s="964"/>
      <c r="QG128" s="845"/>
      <c r="QH128" s="853"/>
      <c r="QI128" s="853"/>
      <c r="QJ128" s="964"/>
      <c r="QK128" s="845"/>
      <c r="QL128" s="853"/>
      <c r="QM128" s="853"/>
      <c r="QN128" s="964"/>
      <c r="QO128" s="845"/>
      <c r="QP128" s="853"/>
      <c r="QQ128" s="853"/>
      <c r="QR128" s="964"/>
      <c r="QS128" s="845"/>
      <c r="QT128" s="853"/>
      <c r="QU128" s="853"/>
      <c r="QV128" s="964"/>
      <c r="QW128" s="845"/>
      <c r="QX128" s="853"/>
      <c r="QY128" s="853"/>
      <c r="QZ128" s="964"/>
      <c r="RA128" s="845"/>
      <c r="RB128" s="853"/>
      <c r="RC128" s="853"/>
      <c r="RD128" s="964"/>
      <c r="RE128" s="845"/>
      <c r="RF128" s="853"/>
      <c r="RG128" s="853"/>
      <c r="RH128" s="964"/>
      <c r="RI128" s="845"/>
      <c r="RJ128" s="853"/>
      <c r="RK128" s="853"/>
      <c r="RL128" s="964"/>
      <c r="RM128" s="845"/>
      <c r="RN128" s="853"/>
      <c r="RO128" s="853"/>
      <c r="RP128" s="964"/>
      <c r="RQ128" s="845"/>
      <c r="RR128" s="853"/>
      <c r="RS128" s="853"/>
      <c r="RT128" s="964"/>
      <c r="RU128" s="845"/>
      <c r="RV128" s="853"/>
      <c r="RW128" s="853"/>
      <c r="RX128" s="964"/>
      <c r="RY128" s="845"/>
      <c r="RZ128" s="853"/>
      <c r="SA128" s="853"/>
      <c r="SB128" s="964"/>
      <c r="SC128" s="845"/>
      <c r="SD128" s="853"/>
      <c r="SE128" s="853"/>
      <c r="SF128" s="964"/>
      <c r="SG128" s="845"/>
      <c r="SH128" s="853"/>
      <c r="SI128" s="853"/>
      <c r="SJ128" s="964"/>
      <c r="SK128" s="845"/>
      <c r="SL128" s="853"/>
      <c r="SM128" s="853"/>
      <c r="SN128" s="964"/>
      <c r="SO128" s="845"/>
      <c r="SP128" s="853"/>
      <c r="SQ128" s="853"/>
      <c r="SR128" s="964"/>
      <c r="SS128" s="845"/>
      <c r="ST128" s="853"/>
      <c r="SU128" s="853"/>
      <c r="SV128" s="964"/>
      <c r="SW128" s="845"/>
      <c r="SX128" s="853"/>
      <c r="SY128" s="853"/>
      <c r="SZ128" s="964"/>
      <c r="TA128" s="845"/>
      <c r="TB128" s="853"/>
      <c r="TC128" s="853"/>
      <c r="TD128" s="964"/>
      <c r="TE128" s="845"/>
      <c r="TF128" s="853"/>
      <c r="TG128" s="853"/>
      <c r="TH128" s="964"/>
      <c r="TI128" s="845"/>
      <c r="TJ128" s="853"/>
      <c r="TK128" s="853"/>
      <c r="TL128" s="964"/>
      <c r="TM128" s="845"/>
      <c r="TN128" s="853"/>
      <c r="TO128" s="853"/>
      <c r="TP128" s="964"/>
      <c r="TQ128" s="845"/>
      <c r="TR128" s="853"/>
      <c r="TS128" s="853"/>
      <c r="TT128" s="964"/>
      <c r="TU128" s="845"/>
      <c r="TV128" s="853"/>
      <c r="TW128" s="853"/>
      <c r="TX128" s="964"/>
      <c r="TY128" s="845"/>
      <c r="TZ128" s="853"/>
      <c r="UA128" s="853"/>
      <c r="UB128" s="964"/>
      <c r="UC128" s="845"/>
      <c r="UD128" s="853"/>
      <c r="UE128" s="853"/>
      <c r="UF128" s="964"/>
      <c r="UG128" s="845"/>
      <c r="UH128" s="853"/>
      <c r="UI128" s="853"/>
      <c r="UJ128" s="964"/>
      <c r="UK128" s="845"/>
      <c r="UL128" s="853"/>
      <c r="UM128" s="853"/>
      <c r="UN128" s="964"/>
      <c r="UO128" s="845"/>
      <c r="UP128" s="853"/>
      <c r="UQ128" s="853"/>
      <c r="UR128" s="964"/>
      <c r="US128" s="845"/>
      <c r="UT128" s="853"/>
      <c r="UU128" s="853"/>
      <c r="UV128" s="964"/>
      <c r="UW128" s="845"/>
      <c r="UX128" s="853"/>
      <c r="UY128" s="853"/>
      <c r="UZ128" s="964"/>
      <c r="VA128" s="845"/>
      <c r="VB128" s="853"/>
      <c r="VC128" s="853"/>
      <c r="VD128" s="964"/>
      <c r="VE128" s="845"/>
      <c r="VF128" s="853"/>
      <c r="VG128" s="853"/>
      <c r="VH128" s="964"/>
      <c r="VI128" s="845"/>
      <c r="VJ128" s="853"/>
      <c r="VK128" s="853"/>
      <c r="VL128" s="964"/>
      <c r="VM128" s="845"/>
      <c r="VN128" s="853"/>
      <c r="VO128" s="853"/>
      <c r="VP128" s="964"/>
      <c r="VQ128" s="845"/>
      <c r="VR128" s="853"/>
      <c r="VS128" s="853"/>
      <c r="VT128" s="964"/>
      <c r="VU128" s="845"/>
      <c r="VV128" s="853"/>
      <c r="VW128" s="853"/>
      <c r="VX128" s="964"/>
      <c r="VY128" s="845"/>
      <c r="VZ128" s="853"/>
      <c r="WA128" s="853"/>
      <c r="WB128" s="964"/>
      <c r="WC128" s="845"/>
      <c r="WD128" s="853"/>
      <c r="WE128" s="853"/>
      <c r="WF128" s="964"/>
      <c r="WG128" s="845"/>
      <c r="WH128" s="853"/>
      <c r="WI128" s="853"/>
      <c r="WJ128" s="964"/>
      <c r="WK128" s="845"/>
      <c r="WL128" s="853"/>
      <c r="WM128" s="853"/>
      <c r="WN128" s="964"/>
      <c r="WO128" s="845"/>
      <c r="WP128" s="853"/>
      <c r="WQ128" s="853"/>
      <c r="WR128" s="964"/>
      <c r="WS128" s="845"/>
      <c r="WT128" s="853"/>
      <c r="WU128" s="853"/>
      <c r="WV128" s="964"/>
      <c r="WW128" s="845"/>
      <c r="WX128" s="853"/>
      <c r="WY128" s="853"/>
      <c r="WZ128" s="964"/>
      <c r="XA128" s="845"/>
      <c r="XB128" s="853"/>
      <c r="XC128" s="853"/>
      <c r="XD128" s="964"/>
      <c r="XE128" s="845"/>
      <c r="XF128" s="853"/>
      <c r="XG128" s="853"/>
      <c r="XH128" s="964"/>
      <c r="XI128" s="845"/>
      <c r="XJ128" s="853"/>
      <c r="XK128" s="853"/>
      <c r="XL128" s="964"/>
      <c r="XM128" s="845"/>
      <c r="XN128" s="853"/>
      <c r="XO128" s="853"/>
      <c r="XP128" s="964"/>
      <c r="XQ128" s="845"/>
      <c r="XR128" s="853"/>
      <c r="XS128" s="853"/>
      <c r="XT128" s="964"/>
      <c r="XU128" s="845"/>
      <c r="XV128" s="853"/>
      <c r="XW128" s="853"/>
      <c r="XX128" s="964"/>
      <c r="XY128" s="845"/>
      <c r="XZ128" s="853"/>
      <c r="YA128" s="853"/>
      <c r="YB128" s="964"/>
      <c r="YC128" s="845"/>
      <c r="YD128" s="853"/>
      <c r="YE128" s="853"/>
      <c r="YF128" s="964"/>
      <c r="YG128" s="845"/>
      <c r="YH128" s="853"/>
      <c r="YI128" s="853"/>
      <c r="YJ128" s="964"/>
      <c r="YK128" s="845"/>
      <c r="YL128" s="853"/>
      <c r="YM128" s="853"/>
      <c r="YN128" s="964"/>
      <c r="YO128" s="845"/>
      <c r="YP128" s="853"/>
      <c r="YQ128" s="853"/>
      <c r="YR128" s="964"/>
      <c r="YS128" s="845"/>
      <c r="YT128" s="853"/>
      <c r="YU128" s="853"/>
      <c r="YV128" s="964"/>
      <c r="YW128" s="845"/>
      <c r="YX128" s="853"/>
      <c r="YY128" s="853"/>
      <c r="YZ128" s="964"/>
      <c r="ZA128" s="845"/>
      <c r="ZB128" s="853"/>
      <c r="ZC128" s="853"/>
      <c r="ZD128" s="964"/>
      <c r="ZE128" s="845"/>
      <c r="ZF128" s="853"/>
      <c r="ZG128" s="853"/>
      <c r="ZH128" s="964"/>
      <c r="ZI128" s="845"/>
      <c r="ZJ128" s="853"/>
      <c r="ZK128" s="853"/>
      <c r="ZL128" s="964"/>
      <c r="ZM128" s="845"/>
      <c r="ZN128" s="853"/>
      <c r="ZO128" s="853"/>
      <c r="ZP128" s="964"/>
      <c r="ZQ128" s="845"/>
      <c r="ZR128" s="853"/>
      <c r="ZS128" s="853"/>
      <c r="ZT128" s="964"/>
      <c r="ZU128" s="845"/>
      <c r="ZV128" s="853"/>
      <c r="ZW128" s="853"/>
      <c r="ZX128" s="964"/>
      <c r="ZY128" s="845"/>
      <c r="ZZ128" s="853"/>
      <c r="AAA128" s="853"/>
      <c r="AAB128" s="964"/>
      <c r="AAC128" s="845"/>
      <c r="AAD128" s="853"/>
      <c r="AAE128" s="853"/>
      <c r="AAF128" s="964"/>
      <c r="AAG128" s="845"/>
      <c r="AAH128" s="853"/>
      <c r="AAI128" s="853"/>
      <c r="AAJ128" s="964"/>
      <c r="AAK128" s="845"/>
      <c r="AAL128" s="853"/>
      <c r="AAM128" s="853"/>
      <c r="AAN128" s="964"/>
      <c r="AAO128" s="845"/>
      <c r="AAP128" s="853"/>
      <c r="AAQ128" s="853"/>
      <c r="AAR128" s="964"/>
      <c r="AAS128" s="845"/>
      <c r="AAT128" s="853"/>
      <c r="AAU128" s="853"/>
      <c r="AAV128" s="964"/>
      <c r="AAW128" s="845"/>
      <c r="AAX128" s="853"/>
      <c r="AAY128" s="853"/>
      <c r="AAZ128" s="964"/>
      <c r="ABA128" s="845"/>
      <c r="ABB128" s="853"/>
      <c r="ABC128" s="853"/>
      <c r="ABD128" s="964"/>
      <c r="ABE128" s="845"/>
      <c r="ABF128" s="853"/>
      <c r="ABG128" s="853"/>
      <c r="ABH128" s="964"/>
      <c r="ABI128" s="845"/>
      <c r="ABJ128" s="853"/>
      <c r="ABK128" s="853"/>
      <c r="ABL128" s="964"/>
      <c r="ABM128" s="845"/>
      <c r="ABN128" s="853"/>
      <c r="ABO128" s="853"/>
      <c r="ABP128" s="964"/>
      <c r="ABQ128" s="845"/>
      <c r="ABR128" s="853"/>
      <c r="ABS128" s="853"/>
      <c r="ABT128" s="964"/>
      <c r="ABU128" s="845"/>
      <c r="ABV128" s="853"/>
      <c r="ABW128" s="853"/>
      <c r="ABX128" s="964"/>
      <c r="ABY128" s="845"/>
      <c r="ABZ128" s="853"/>
      <c r="ACA128" s="853"/>
      <c r="ACB128" s="964"/>
      <c r="ACC128" s="845"/>
      <c r="ACD128" s="853"/>
      <c r="ACE128" s="853"/>
      <c r="ACF128" s="964"/>
      <c r="ACG128" s="845"/>
      <c r="ACH128" s="853"/>
      <c r="ACI128" s="853"/>
      <c r="ACJ128" s="964"/>
      <c r="ACK128" s="845"/>
      <c r="ACL128" s="853"/>
      <c r="ACM128" s="853"/>
      <c r="ACN128" s="964"/>
      <c r="ACO128" s="845"/>
      <c r="ACP128" s="853"/>
      <c r="ACQ128" s="853"/>
      <c r="ACR128" s="964"/>
      <c r="ACS128" s="845"/>
      <c r="ACT128" s="853"/>
      <c r="ACU128" s="853"/>
      <c r="ACV128" s="964"/>
      <c r="ACW128" s="845"/>
      <c r="ACX128" s="853"/>
      <c r="ACY128" s="853"/>
      <c r="ACZ128" s="964"/>
      <c r="ADA128" s="845"/>
      <c r="ADB128" s="853"/>
      <c r="ADC128" s="853"/>
      <c r="ADD128" s="964"/>
      <c r="ADE128" s="845"/>
      <c r="ADF128" s="853"/>
      <c r="ADG128" s="853"/>
      <c r="ADH128" s="964"/>
      <c r="ADI128" s="845"/>
      <c r="ADJ128" s="853"/>
      <c r="ADK128" s="853"/>
      <c r="ADL128" s="964"/>
      <c r="ADM128" s="845"/>
      <c r="ADN128" s="853"/>
      <c r="ADO128" s="853"/>
      <c r="ADP128" s="964"/>
      <c r="ADQ128" s="845"/>
      <c r="ADR128" s="853"/>
      <c r="ADS128" s="853"/>
      <c r="ADT128" s="964"/>
      <c r="ADU128" s="845"/>
      <c r="ADV128" s="853"/>
      <c r="ADW128" s="853"/>
      <c r="ADX128" s="964"/>
      <c r="ADY128" s="845"/>
      <c r="ADZ128" s="853"/>
      <c r="AEA128" s="853"/>
      <c r="AEB128" s="964"/>
      <c r="AEC128" s="845"/>
      <c r="AED128" s="853"/>
      <c r="AEE128" s="853"/>
      <c r="AEF128" s="964"/>
      <c r="AEG128" s="845"/>
      <c r="AEH128" s="853"/>
      <c r="AEI128" s="853"/>
      <c r="AEJ128" s="964"/>
      <c r="AEK128" s="845"/>
      <c r="AEL128" s="853"/>
      <c r="AEM128" s="853"/>
      <c r="AEN128" s="964"/>
      <c r="AEO128" s="845"/>
      <c r="AEP128" s="853"/>
      <c r="AEQ128" s="853"/>
      <c r="AER128" s="964"/>
      <c r="AES128" s="845"/>
      <c r="AET128" s="853"/>
      <c r="AEU128" s="853"/>
      <c r="AEV128" s="964"/>
      <c r="AEW128" s="845"/>
      <c r="AEX128" s="853"/>
      <c r="AEY128" s="853"/>
      <c r="AEZ128" s="964"/>
      <c r="AFA128" s="845"/>
      <c r="AFB128" s="853"/>
      <c r="AFC128" s="853"/>
      <c r="AFD128" s="964"/>
      <c r="AFE128" s="845"/>
      <c r="AFF128" s="853"/>
      <c r="AFG128" s="853"/>
      <c r="AFH128" s="964"/>
      <c r="AFI128" s="845"/>
      <c r="AFJ128" s="853"/>
      <c r="AFK128" s="853"/>
      <c r="AFL128" s="964"/>
      <c r="AFM128" s="845"/>
      <c r="AFN128" s="853"/>
      <c r="AFO128" s="853"/>
      <c r="AFP128" s="964"/>
      <c r="AFQ128" s="845"/>
      <c r="AFR128" s="853"/>
      <c r="AFS128" s="853"/>
      <c r="AFT128" s="964"/>
      <c r="AFU128" s="845"/>
      <c r="AFV128" s="853"/>
      <c r="AFW128" s="853"/>
      <c r="AFX128" s="964"/>
      <c r="AFY128" s="845"/>
      <c r="AFZ128" s="853"/>
      <c r="AGA128" s="853"/>
      <c r="AGB128" s="964"/>
      <c r="AGC128" s="845"/>
      <c r="AGD128" s="853"/>
      <c r="AGE128" s="853"/>
      <c r="AGF128" s="964"/>
      <c r="AGG128" s="845"/>
      <c r="AGH128" s="853"/>
      <c r="AGI128" s="853"/>
      <c r="AGJ128" s="964"/>
      <c r="AGK128" s="845"/>
      <c r="AGL128" s="853"/>
      <c r="AGM128" s="853"/>
      <c r="AGN128" s="964"/>
      <c r="AGO128" s="845"/>
      <c r="AGP128" s="853"/>
      <c r="AGQ128" s="853"/>
      <c r="AGR128" s="964"/>
      <c r="AGS128" s="845"/>
      <c r="AGT128" s="853"/>
      <c r="AGU128" s="853"/>
      <c r="AGV128" s="964"/>
      <c r="AGW128" s="845"/>
      <c r="AGX128" s="853"/>
      <c r="AGY128" s="853"/>
      <c r="AGZ128" s="964"/>
      <c r="AHA128" s="845"/>
      <c r="AHB128" s="853"/>
      <c r="AHC128" s="853"/>
      <c r="AHD128" s="964"/>
      <c r="AHE128" s="845"/>
      <c r="AHF128" s="853"/>
      <c r="AHG128" s="853"/>
      <c r="AHH128" s="964"/>
      <c r="AHI128" s="845"/>
      <c r="AHJ128" s="853"/>
      <c r="AHK128" s="853"/>
      <c r="AHL128" s="964"/>
      <c r="AHM128" s="845"/>
      <c r="AHN128" s="853"/>
      <c r="AHO128" s="853"/>
      <c r="AHP128" s="964"/>
      <c r="AHQ128" s="845"/>
      <c r="AHR128" s="853"/>
      <c r="AHS128" s="853"/>
      <c r="AHT128" s="964"/>
      <c r="AHU128" s="845"/>
      <c r="AHV128" s="853"/>
      <c r="AHW128" s="853"/>
      <c r="AHX128" s="964"/>
      <c r="AHY128" s="845"/>
      <c r="AHZ128" s="853"/>
      <c r="AIA128" s="853"/>
      <c r="AIB128" s="964"/>
      <c r="AIC128" s="845"/>
      <c r="AID128" s="853"/>
      <c r="AIE128" s="853"/>
      <c r="AIF128" s="964"/>
      <c r="AIG128" s="845"/>
      <c r="AIH128" s="853"/>
      <c r="AII128" s="853"/>
      <c r="AIJ128" s="964"/>
      <c r="AIK128" s="845"/>
      <c r="AIL128" s="853"/>
      <c r="AIM128" s="853"/>
      <c r="AIN128" s="964"/>
      <c r="AIO128" s="845"/>
      <c r="AIP128" s="853"/>
      <c r="AIQ128" s="853"/>
      <c r="AIR128" s="964"/>
      <c r="AIS128" s="845"/>
      <c r="AIT128" s="853"/>
      <c r="AIU128" s="853"/>
      <c r="AIV128" s="964"/>
      <c r="AIW128" s="845"/>
      <c r="AIX128" s="853"/>
      <c r="AIY128" s="853"/>
      <c r="AIZ128" s="964"/>
      <c r="AJA128" s="845"/>
      <c r="AJB128" s="853"/>
      <c r="AJC128" s="853"/>
      <c r="AJD128" s="964"/>
      <c r="AJE128" s="845"/>
      <c r="AJF128" s="853"/>
      <c r="AJG128" s="853"/>
      <c r="AJH128" s="964"/>
      <c r="AJI128" s="845"/>
      <c r="AJJ128" s="853"/>
      <c r="AJK128" s="853"/>
      <c r="AJL128" s="964"/>
      <c r="AJM128" s="845"/>
      <c r="AJN128" s="853"/>
      <c r="AJO128" s="853"/>
      <c r="AJP128" s="964"/>
      <c r="AJQ128" s="845"/>
      <c r="AJR128" s="853"/>
      <c r="AJS128" s="853"/>
      <c r="AJT128" s="964"/>
      <c r="AJU128" s="845"/>
      <c r="AJV128" s="853"/>
      <c r="AJW128" s="853"/>
      <c r="AJX128" s="964"/>
      <c r="AJY128" s="845"/>
      <c r="AJZ128" s="853"/>
      <c r="AKA128" s="853"/>
      <c r="AKB128" s="964"/>
      <c r="AKC128" s="845"/>
      <c r="AKD128" s="853"/>
      <c r="AKE128" s="853"/>
      <c r="AKF128" s="964"/>
      <c r="AKG128" s="845"/>
      <c r="AKH128" s="853"/>
      <c r="AKI128" s="853"/>
      <c r="AKJ128" s="964"/>
      <c r="AKK128" s="845"/>
      <c r="AKL128" s="853"/>
      <c r="AKM128" s="853"/>
      <c r="AKN128" s="964"/>
      <c r="AKO128" s="845"/>
      <c r="AKP128" s="853"/>
      <c r="AKQ128" s="853"/>
      <c r="AKR128" s="964"/>
      <c r="AKS128" s="845"/>
      <c r="AKT128" s="853"/>
      <c r="AKU128" s="853"/>
      <c r="AKV128" s="964"/>
      <c r="AKW128" s="845"/>
      <c r="AKX128" s="853"/>
      <c r="AKY128" s="853"/>
      <c r="AKZ128" s="964"/>
      <c r="ALA128" s="845"/>
      <c r="ALB128" s="853"/>
      <c r="ALC128" s="853"/>
      <c r="ALD128" s="964"/>
      <c r="ALE128" s="845"/>
      <c r="ALF128" s="853"/>
      <c r="ALG128" s="853"/>
      <c r="ALH128" s="964"/>
      <c r="ALI128" s="845"/>
      <c r="ALJ128" s="853"/>
      <c r="ALK128" s="853"/>
      <c r="ALL128" s="964"/>
      <c r="ALM128" s="845"/>
      <c r="ALN128" s="853"/>
      <c r="ALO128" s="853"/>
      <c r="ALP128" s="964"/>
      <c r="ALQ128" s="845"/>
      <c r="ALR128" s="853"/>
      <c r="ALS128" s="853"/>
      <c r="ALT128" s="964"/>
      <c r="ALU128" s="845"/>
      <c r="ALV128" s="853"/>
      <c r="ALW128" s="853"/>
      <c r="ALX128" s="964"/>
      <c r="ALY128" s="845"/>
      <c r="ALZ128" s="853"/>
      <c r="AMA128" s="853"/>
      <c r="AMB128" s="964"/>
      <c r="AMC128" s="845"/>
      <c r="AMD128" s="853"/>
      <c r="AME128" s="853"/>
      <c r="AMF128" s="964"/>
      <c r="AMG128" s="845"/>
      <c r="AMH128" s="853"/>
      <c r="AMI128" s="853"/>
      <c r="AMJ128" s="964"/>
      <c r="AMK128" s="845"/>
      <c r="AML128" s="853"/>
      <c r="AMM128" s="853"/>
      <c r="AMN128" s="964"/>
      <c r="AMO128" s="845"/>
      <c r="AMP128" s="853"/>
      <c r="AMQ128" s="853"/>
      <c r="AMR128" s="964"/>
      <c r="AMS128" s="845"/>
      <c r="AMT128" s="853"/>
      <c r="AMU128" s="853"/>
      <c r="AMV128" s="964"/>
      <c r="AMW128" s="845"/>
      <c r="AMX128" s="853"/>
      <c r="AMY128" s="853"/>
      <c r="AMZ128" s="964"/>
      <c r="ANA128" s="845"/>
      <c r="ANB128" s="853"/>
      <c r="ANC128" s="853"/>
      <c r="AND128" s="964"/>
      <c r="ANE128" s="845"/>
      <c r="ANF128" s="853"/>
      <c r="ANG128" s="853"/>
      <c r="ANH128" s="964"/>
      <c r="ANI128" s="845"/>
      <c r="ANJ128" s="853"/>
      <c r="ANK128" s="853"/>
      <c r="ANL128" s="964"/>
      <c r="ANM128" s="845"/>
      <c r="ANN128" s="853"/>
      <c r="ANO128" s="853"/>
      <c r="ANP128" s="964"/>
      <c r="ANQ128" s="845"/>
      <c r="ANR128" s="853"/>
      <c r="ANS128" s="853"/>
      <c r="ANT128" s="964"/>
      <c r="ANU128" s="845"/>
      <c r="ANV128" s="853"/>
      <c r="ANW128" s="853"/>
      <c r="ANX128" s="964"/>
      <c r="ANY128" s="845"/>
      <c r="ANZ128" s="853"/>
      <c r="AOA128" s="853"/>
      <c r="AOB128" s="964"/>
      <c r="AOC128" s="845"/>
      <c r="AOD128" s="853"/>
      <c r="AOE128" s="853"/>
      <c r="AOF128" s="964"/>
      <c r="AOG128" s="845"/>
      <c r="AOH128" s="853"/>
      <c r="AOI128" s="853"/>
      <c r="AOJ128" s="964"/>
      <c r="AOK128" s="845"/>
      <c r="AOL128" s="853"/>
      <c r="AOM128" s="853"/>
      <c r="AON128" s="964"/>
      <c r="AOO128" s="845"/>
      <c r="AOP128" s="853"/>
      <c r="AOQ128" s="853"/>
      <c r="AOR128" s="964"/>
      <c r="AOS128" s="845"/>
      <c r="AOT128" s="853"/>
      <c r="AOU128" s="853"/>
      <c r="AOV128" s="964"/>
      <c r="AOW128" s="845"/>
      <c r="AOX128" s="853"/>
      <c r="AOY128" s="853"/>
      <c r="AOZ128" s="964"/>
      <c r="APA128" s="845"/>
      <c r="APB128" s="853"/>
      <c r="APC128" s="853"/>
      <c r="APD128" s="964"/>
      <c r="APE128" s="845"/>
      <c r="APF128" s="853"/>
      <c r="APG128" s="853"/>
      <c r="APH128" s="964"/>
      <c r="API128" s="845"/>
      <c r="APJ128" s="853"/>
      <c r="APK128" s="853"/>
      <c r="APL128" s="964"/>
      <c r="APM128" s="845"/>
      <c r="APN128" s="853"/>
      <c r="APO128" s="853"/>
      <c r="APP128" s="964"/>
      <c r="APQ128" s="845"/>
      <c r="APR128" s="853"/>
      <c r="APS128" s="853"/>
      <c r="APT128" s="964"/>
      <c r="APU128" s="845"/>
      <c r="APV128" s="853"/>
      <c r="APW128" s="853"/>
      <c r="APX128" s="964"/>
      <c r="APY128" s="845"/>
      <c r="APZ128" s="853"/>
      <c r="AQA128" s="853"/>
      <c r="AQB128" s="964"/>
      <c r="AQC128" s="845"/>
      <c r="AQD128" s="853"/>
      <c r="AQE128" s="853"/>
      <c r="AQF128" s="964"/>
      <c r="AQG128" s="845"/>
      <c r="AQH128" s="853"/>
      <c r="AQI128" s="853"/>
      <c r="AQJ128" s="964"/>
      <c r="AQK128" s="845"/>
      <c r="AQL128" s="853"/>
      <c r="AQM128" s="853"/>
      <c r="AQN128" s="964"/>
      <c r="AQO128" s="845"/>
      <c r="AQP128" s="853"/>
      <c r="AQQ128" s="853"/>
      <c r="AQR128" s="964"/>
      <c r="AQS128" s="845"/>
      <c r="AQT128" s="853"/>
      <c r="AQU128" s="853"/>
      <c r="AQV128" s="964"/>
      <c r="AQW128" s="845"/>
      <c r="AQX128" s="853"/>
      <c r="AQY128" s="853"/>
      <c r="AQZ128" s="964"/>
      <c r="ARA128" s="845"/>
      <c r="ARB128" s="853"/>
      <c r="ARC128" s="853"/>
      <c r="ARD128" s="964"/>
      <c r="ARE128" s="845"/>
      <c r="ARF128" s="853"/>
      <c r="ARG128" s="853"/>
      <c r="ARH128" s="964"/>
      <c r="ARI128" s="845"/>
      <c r="ARJ128" s="853"/>
      <c r="ARK128" s="853"/>
      <c r="ARL128" s="964"/>
      <c r="ARM128" s="845"/>
      <c r="ARN128" s="853"/>
      <c r="ARO128" s="853"/>
      <c r="ARP128" s="964"/>
      <c r="ARQ128" s="845"/>
      <c r="ARR128" s="853"/>
      <c r="ARS128" s="853"/>
      <c r="ART128" s="964"/>
      <c r="ARU128" s="845"/>
      <c r="ARV128" s="853"/>
      <c r="ARW128" s="853"/>
      <c r="ARX128" s="964"/>
      <c r="ARY128" s="845"/>
      <c r="ARZ128" s="853"/>
      <c r="ASA128" s="853"/>
      <c r="ASB128" s="964"/>
      <c r="ASC128" s="845"/>
      <c r="ASD128" s="853"/>
      <c r="ASE128" s="853"/>
      <c r="ASF128" s="964"/>
      <c r="ASG128" s="845"/>
      <c r="ASH128" s="853"/>
      <c r="ASI128" s="853"/>
      <c r="ASJ128" s="964"/>
      <c r="ASK128" s="845"/>
      <c r="ASL128" s="853"/>
      <c r="ASM128" s="853"/>
      <c r="ASN128" s="964"/>
      <c r="ASO128" s="845"/>
      <c r="ASP128" s="853"/>
      <c r="ASQ128" s="853"/>
      <c r="ASR128" s="964"/>
      <c r="ASS128" s="845"/>
      <c r="AST128" s="853"/>
      <c r="ASU128" s="853"/>
      <c r="ASV128" s="964"/>
      <c r="ASW128" s="845"/>
      <c r="ASX128" s="853"/>
      <c r="ASY128" s="853"/>
      <c r="ASZ128" s="964"/>
      <c r="ATA128" s="845"/>
      <c r="ATB128" s="853"/>
      <c r="ATC128" s="853"/>
      <c r="ATD128" s="964"/>
      <c r="ATE128" s="845"/>
      <c r="ATF128" s="853"/>
      <c r="ATG128" s="853"/>
      <c r="ATH128" s="964"/>
      <c r="ATI128" s="845"/>
      <c r="ATJ128" s="853"/>
      <c r="ATK128" s="853"/>
      <c r="ATL128" s="964"/>
      <c r="ATM128" s="845"/>
      <c r="ATN128" s="853"/>
      <c r="ATO128" s="853"/>
      <c r="ATP128" s="964"/>
      <c r="ATQ128" s="845"/>
      <c r="ATR128" s="853"/>
      <c r="ATS128" s="853"/>
      <c r="ATT128" s="964"/>
      <c r="ATU128" s="845"/>
      <c r="ATV128" s="853"/>
      <c r="ATW128" s="853"/>
      <c r="ATX128" s="964"/>
      <c r="ATY128" s="845"/>
      <c r="ATZ128" s="853"/>
      <c r="AUA128" s="853"/>
      <c r="AUB128" s="964"/>
      <c r="AUC128" s="845"/>
      <c r="AUD128" s="853"/>
      <c r="AUE128" s="853"/>
      <c r="AUF128" s="964"/>
      <c r="AUG128" s="845"/>
      <c r="AUH128" s="853"/>
      <c r="AUI128" s="853"/>
      <c r="AUJ128" s="964"/>
      <c r="AUK128" s="845"/>
      <c r="AUL128" s="853"/>
      <c r="AUM128" s="853"/>
      <c r="AUN128" s="964"/>
      <c r="AUO128" s="845"/>
      <c r="AUP128" s="853"/>
      <c r="AUQ128" s="853"/>
      <c r="AUR128" s="964"/>
      <c r="AUS128" s="845"/>
      <c r="AUT128" s="853"/>
      <c r="AUU128" s="853"/>
      <c r="AUV128" s="964"/>
      <c r="AUW128" s="845"/>
      <c r="AUX128" s="853"/>
      <c r="AUY128" s="853"/>
      <c r="AUZ128" s="964"/>
      <c r="AVA128" s="845"/>
      <c r="AVB128" s="853"/>
      <c r="AVC128" s="853"/>
      <c r="AVD128" s="964"/>
      <c r="AVE128" s="845"/>
      <c r="AVF128" s="853"/>
      <c r="AVG128" s="853"/>
      <c r="AVH128" s="964"/>
      <c r="AVI128" s="845"/>
      <c r="AVJ128" s="853"/>
      <c r="AVK128" s="853"/>
      <c r="AVL128" s="964"/>
      <c r="AVM128" s="845"/>
      <c r="AVN128" s="853"/>
      <c r="AVO128" s="853"/>
      <c r="AVP128" s="964"/>
      <c r="AVQ128" s="845"/>
      <c r="AVR128" s="853"/>
      <c r="AVS128" s="853"/>
      <c r="AVT128" s="964"/>
      <c r="AVU128" s="845"/>
      <c r="AVV128" s="853"/>
      <c r="AVW128" s="853"/>
      <c r="AVX128" s="964"/>
      <c r="AVY128" s="845"/>
      <c r="AVZ128" s="853"/>
      <c r="AWA128" s="853"/>
      <c r="AWB128" s="964"/>
      <c r="AWC128" s="845"/>
      <c r="AWD128" s="853"/>
      <c r="AWE128" s="853"/>
      <c r="AWF128" s="964"/>
      <c r="AWG128" s="845"/>
      <c r="AWH128" s="853"/>
      <c r="AWI128" s="853"/>
      <c r="AWJ128" s="964"/>
      <c r="AWK128" s="845"/>
      <c r="AWL128" s="853"/>
      <c r="AWM128" s="853"/>
      <c r="AWN128" s="964"/>
      <c r="AWO128" s="845"/>
      <c r="AWP128" s="853"/>
      <c r="AWQ128" s="853"/>
      <c r="AWR128" s="964"/>
      <c r="AWS128" s="845"/>
      <c r="AWT128" s="853"/>
      <c r="AWU128" s="853"/>
      <c r="AWV128" s="964"/>
      <c r="AWW128" s="845"/>
      <c r="AWX128" s="853"/>
      <c r="AWY128" s="853"/>
      <c r="AWZ128" s="964"/>
      <c r="AXA128" s="845"/>
      <c r="AXB128" s="853"/>
      <c r="AXC128" s="853"/>
      <c r="AXD128" s="964"/>
      <c r="AXE128" s="845"/>
      <c r="AXF128" s="853"/>
      <c r="AXG128" s="853"/>
      <c r="AXH128" s="964"/>
      <c r="AXI128" s="845"/>
      <c r="AXJ128" s="853"/>
      <c r="AXK128" s="853"/>
      <c r="AXL128" s="964"/>
      <c r="AXM128" s="845"/>
      <c r="AXN128" s="853"/>
      <c r="AXO128" s="853"/>
      <c r="AXP128" s="964"/>
      <c r="AXQ128" s="845"/>
      <c r="AXR128" s="853"/>
      <c r="AXS128" s="853"/>
      <c r="AXT128" s="964"/>
      <c r="AXU128" s="845"/>
      <c r="AXV128" s="853"/>
      <c r="AXW128" s="853"/>
      <c r="AXX128" s="964"/>
      <c r="AXY128" s="845"/>
      <c r="AXZ128" s="853"/>
      <c r="AYA128" s="853"/>
      <c r="AYB128" s="964"/>
      <c r="AYC128" s="845"/>
      <c r="AYD128" s="853"/>
      <c r="AYE128" s="853"/>
      <c r="AYF128" s="964"/>
      <c r="AYG128" s="845"/>
      <c r="AYH128" s="853"/>
      <c r="AYI128" s="853"/>
      <c r="AYJ128" s="964"/>
      <c r="AYK128" s="845"/>
      <c r="AYL128" s="853"/>
      <c r="AYM128" s="853"/>
      <c r="AYN128" s="964"/>
      <c r="AYO128" s="845"/>
      <c r="AYP128" s="853"/>
      <c r="AYQ128" s="853"/>
      <c r="AYR128" s="964"/>
      <c r="AYS128" s="845"/>
      <c r="AYT128" s="853"/>
      <c r="AYU128" s="853"/>
      <c r="AYV128" s="964"/>
      <c r="AYW128" s="845"/>
      <c r="AYX128" s="853"/>
      <c r="AYY128" s="853"/>
      <c r="AYZ128" s="964"/>
      <c r="AZA128" s="845"/>
      <c r="AZB128" s="853"/>
      <c r="AZC128" s="853"/>
      <c r="AZD128" s="964"/>
      <c r="AZE128" s="845"/>
      <c r="AZF128" s="853"/>
      <c r="AZG128" s="853"/>
      <c r="AZH128" s="964"/>
      <c r="AZI128" s="845"/>
      <c r="AZJ128" s="853"/>
      <c r="AZK128" s="853"/>
      <c r="AZL128" s="964"/>
      <c r="AZM128" s="845"/>
      <c r="AZN128" s="853"/>
      <c r="AZO128" s="853"/>
      <c r="AZP128" s="964"/>
      <c r="AZQ128" s="845"/>
      <c r="AZR128" s="853"/>
      <c r="AZS128" s="853"/>
      <c r="AZT128" s="964"/>
      <c r="AZU128" s="845"/>
      <c r="AZV128" s="853"/>
      <c r="AZW128" s="853"/>
      <c r="AZX128" s="964"/>
      <c r="AZY128" s="845"/>
      <c r="AZZ128" s="853"/>
      <c r="BAA128" s="853"/>
      <c r="BAB128" s="964"/>
      <c r="BAC128" s="845"/>
      <c r="BAD128" s="853"/>
      <c r="BAE128" s="853"/>
      <c r="BAF128" s="964"/>
      <c r="BAG128" s="845"/>
      <c r="BAH128" s="853"/>
      <c r="BAI128" s="853"/>
      <c r="BAJ128" s="964"/>
      <c r="BAK128" s="845"/>
      <c r="BAL128" s="853"/>
      <c r="BAM128" s="853"/>
      <c r="BAN128" s="964"/>
      <c r="BAO128" s="845"/>
      <c r="BAP128" s="853"/>
      <c r="BAQ128" s="853"/>
      <c r="BAR128" s="964"/>
      <c r="BAS128" s="845"/>
      <c r="BAT128" s="853"/>
      <c r="BAU128" s="853"/>
      <c r="BAV128" s="964"/>
      <c r="BAW128" s="845"/>
      <c r="BAX128" s="853"/>
      <c r="BAY128" s="853"/>
      <c r="BAZ128" s="964"/>
      <c r="BBA128" s="845"/>
      <c r="BBB128" s="853"/>
      <c r="BBC128" s="853"/>
      <c r="BBD128" s="964"/>
      <c r="BBE128" s="845"/>
      <c r="BBF128" s="853"/>
      <c r="BBG128" s="853"/>
      <c r="BBH128" s="964"/>
      <c r="BBI128" s="845"/>
      <c r="BBJ128" s="853"/>
      <c r="BBK128" s="853"/>
      <c r="BBL128" s="964"/>
      <c r="BBM128" s="845"/>
      <c r="BBN128" s="853"/>
      <c r="BBO128" s="853"/>
      <c r="BBP128" s="964"/>
      <c r="BBQ128" s="845"/>
      <c r="BBR128" s="853"/>
      <c r="BBS128" s="853"/>
      <c r="BBT128" s="964"/>
      <c r="BBU128" s="845"/>
      <c r="BBV128" s="853"/>
      <c r="BBW128" s="853"/>
      <c r="BBX128" s="964"/>
      <c r="BBY128" s="845"/>
      <c r="BBZ128" s="853"/>
      <c r="BCA128" s="853"/>
      <c r="BCB128" s="964"/>
      <c r="BCC128" s="845"/>
      <c r="BCD128" s="853"/>
      <c r="BCE128" s="853"/>
      <c r="BCF128" s="964"/>
      <c r="BCG128" s="845"/>
      <c r="BCH128" s="853"/>
      <c r="BCI128" s="853"/>
      <c r="BCJ128" s="964"/>
      <c r="BCK128" s="845"/>
      <c r="BCL128" s="853"/>
      <c r="BCM128" s="853"/>
      <c r="BCN128" s="964"/>
      <c r="BCO128" s="845"/>
      <c r="BCP128" s="853"/>
      <c r="BCQ128" s="853"/>
      <c r="BCR128" s="964"/>
      <c r="BCS128" s="845"/>
      <c r="BCT128" s="853"/>
      <c r="BCU128" s="853"/>
      <c r="BCV128" s="964"/>
      <c r="BCW128" s="845"/>
      <c r="BCX128" s="853"/>
      <c r="BCY128" s="853"/>
      <c r="BCZ128" s="964"/>
      <c r="BDA128" s="845"/>
      <c r="BDB128" s="853"/>
      <c r="BDC128" s="853"/>
      <c r="BDD128" s="964"/>
      <c r="BDE128" s="845"/>
      <c r="BDF128" s="853"/>
      <c r="BDG128" s="853"/>
      <c r="BDH128" s="964"/>
      <c r="BDI128" s="845"/>
      <c r="BDJ128" s="853"/>
      <c r="BDK128" s="853"/>
      <c r="BDL128" s="964"/>
      <c r="BDM128" s="845"/>
      <c r="BDN128" s="853"/>
      <c r="BDO128" s="853"/>
      <c r="BDP128" s="964"/>
      <c r="BDQ128" s="845"/>
      <c r="BDR128" s="853"/>
      <c r="BDS128" s="853"/>
      <c r="BDT128" s="964"/>
      <c r="BDU128" s="845"/>
      <c r="BDV128" s="853"/>
      <c r="BDW128" s="853"/>
      <c r="BDX128" s="964"/>
      <c r="BDY128" s="845"/>
      <c r="BDZ128" s="853"/>
      <c r="BEA128" s="853"/>
      <c r="BEB128" s="964"/>
      <c r="BEC128" s="845"/>
      <c r="BED128" s="853"/>
      <c r="BEE128" s="853"/>
      <c r="BEF128" s="964"/>
      <c r="BEG128" s="845"/>
      <c r="BEH128" s="853"/>
      <c r="BEI128" s="853"/>
      <c r="BEJ128" s="964"/>
      <c r="BEK128" s="845"/>
      <c r="BEL128" s="853"/>
      <c r="BEM128" s="853"/>
      <c r="BEN128" s="964"/>
      <c r="BEO128" s="845"/>
      <c r="BEP128" s="853"/>
      <c r="BEQ128" s="853"/>
      <c r="BER128" s="964"/>
      <c r="BES128" s="845"/>
      <c r="BET128" s="853"/>
      <c r="BEU128" s="853"/>
      <c r="BEV128" s="964"/>
      <c r="BEW128" s="845"/>
      <c r="BEX128" s="853"/>
      <c r="BEY128" s="853"/>
      <c r="BEZ128" s="964"/>
      <c r="BFA128" s="845"/>
      <c r="BFB128" s="853"/>
      <c r="BFC128" s="853"/>
      <c r="BFD128" s="964"/>
      <c r="BFE128" s="845"/>
      <c r="BFF128" s="853"/>
      <c r="BFG128" s="853"/>
      <c r="BFH128" s="964"/>
      <c r="BFI128" s="845"/>
      <c r="BFJ128" s="853"/>
      <c r="BFK128" s="853"/>
      <c r="BFL128" s="964"/>
      <c r="BFM128" s="845"/>
      <c r="BFN128" s="853"/>
      <c r="BFO128" s="853"/>
      <c r="BFP128" s="964"/>
      <c r="BFQ128" s="845"/>
      <c r="BFR128" s="853"/>
      <c r="BFS128" s="853"/>
      <c r="BFT128" s="964"/>
      <c r="BFU128" s="845"/>
      <c r="BFV128" s="853"/>
      <c r="BFW128" s="853"/>
      <c r="BFX128" s="964"/>
      <c r="BFY128" s="845"/>
      <c r="BFZ128" s="853"/>
      <c r="BGA128" s="853"/>
      <c r="BGB128" s="964"/>
      <c r="BGC128" s="845"/>
      <c r="BGD128" s="853"/>
      <c r="BGE128" s="853"/>
      <c r="BGF128" s="964"/>
      <c r="BGG128" s="845"/>
      <c r="BGH128" s="853"/>
      <c r="BGI128" s="853"/>
      <c r="BGJ128" s="964"/>
      <c r="BGK128" s="845"/>
      <c r="BGL128" s="853"/>
      <c r="BGM128" s="853"/>
      <c r="BGN128" s="964"/>
      <c r="BGO128" s="845"/>
      <c r="BGP128" s="853"/>
      <c r="BGQ128" s="853"/>
      <c r="BGR128" s="964"/>
      <c r="BGS128" s="845"/>
      <c r="BGT128" s="853"/>
      <c r="BGU128" s="853"/>
      <c r="BGV128" s="964"/>
      <c r="BGW128" s="845"/>
      <c r="BGX128" s="853"/>
      <c r="BGY128" s="853"/>
      <c r="BGZ128" s="964"/>
      <c r="BHA128" s="845"/>
      <c r="BHB128" s="853"/>
      <c r="BHC128" s="853"/>
      <c r="BHD128" s="964"/>
      <c r="BHE128" s="845"/>
      <c r="BHF128" s="853"/>
      <c r="BHG128" s="853"/>
      <c r="BHH128" s="964"/>
      <c r="BHI128" s="845"/>
      <c r="BHJ128" s="853"/>
      <c r="BHK128" s="853"/>
      <c r="BHL128" s="964"/>
      <c r="BHM128" s="845"/>
      <c r="BHN128" s="853"/>
      <c r="BHO128" s="853"/>
      <c r="BHP128" s="964"/>
      <c r="BHQ128" s="845"/>
      <c r="BHR128" s="853"/>
      <c r="BHS128" s="853"/>
      <c r="BHT128" s="964"/>
      <c r="BHU128" s="845"/>
      <c r="BHV128" s="853"/>
      <c r="BHW128" s="853"/>
      <c r="BHX128" s="964"/>
      <c r="BHY128" s="845"/>
      <c r="BHZ128" s="853"/>
      <c r="BIA128" s="853"/>
      <c r="BIB128" s="964"/>
      <c r="BIC128" s="845"/>
      <c r="BID128" s="853"/>
      <c r="BIE128" s="853"/>
      <c r="BIF128" s="964"/>
      <c r="BIG128" s="845"/>
      <c r="BIH128" s="853"/>
      <c r="BII128" s="853"/>
      <c r="BIJ128" s="964"/>
      <c r="BIK128" s="845"/>
      <c r="BIL128" s="853"/>
      <c r="BIM128" s="853"/>
      <c r="BIN128" s="964"/>
      <c r="BIO128" s="845"/>
      <c r="BIP128" s="853"/>
      <c r="BIQ128" s="853"/>
      <c r="BIR128" s="964"/>
      <c r="BIS128" s="845"/>
      <c r="BIT128" s="853"/>
      <c r="BIU128" s="853"/>
      <c r="BIV128" s="964"/>
      <c r="BIW128" s="845"/>
      <c r="BIX128" s="853"/>
      <c r="BIY128" s="853"/>
      <c r="BIZ128" s="964"/>
      <c r="BJA128" s="845"/>
      <c r="BJB128" s="853"/>
      <c r="BJC128" s="853"/>
      <c r="BJD128" s="964"/>
      <c r="BJE128" s="845"/>
      <c r="BJF128" s="853"/>
      <c r="BJG128" s="853"/>
      <c r="BJH128" s="964"/>
      <c r="BJI128" s="845"/>
      <c r="BJJ128" s="853"/>
      <c r="BJK128" s="853"/>
      <c r="BJL128" s="964"/>
      <c r="BJM128" s="845"/>
      <c r="BJN128" s="853"/>
      <c r="BJO128" s="853"/>
      <c r="BJP128" s="964"/>
      <c r="BJQ128" s="845"/>
      <c r="BJR128" s="853"/>
      <c r="BJS128" s="853"/>
      <c r="BJT128" s="964"/>
      <c r="BJU128" s="845"/>
      <c r="BJV128" s="853"/>
      <c r="BJW128" s="853"/>
      <c r="BJX128" s="964"/>
      <c r="BJY128" s="845"/>
      <c r="BJZ128" s="853"/>
      <c r="BKA128" s="853"/>
      <c r="BKB128" s="964"/>
      <c r="BKC128" s="845"/>
      <c r="BKD128" s="853"/>
      <c r="BKE128" s="853"/>
      <c r="BKF128" s="964"/>
      <c r="BKG128" s="845"/>
      <c r="BKH128" s="853"/>
      <c r="BKI128" s="853"/>
      <c r="BKJ128" s="964"/>
      <c r="BKK128" s="845"/>
      <c r="BKL128" s="853"/>
      <c r="BKM128" s="853"/>
      <c r="BKN128" s="964"/>
      <c r="BKO128" s="845"/>
      <c r="BKP128" s="853"/>
      <c r="BKQ128" s="853"/>
      <c r="BKR128" s="964"/>
      <c r="BKS128" s="845"/>
      <c r="BKT128" s="853"/>
      <c r="BKU128" s="853"/>
      <c r="BKV128" s="964"/>
      <c r="BKW128" s="845"/>
      <c r="BKX128" s="853"/>
      <c r="BKY128" s="853"/>
      <c r="BKZ128" s="964"/>
      <c r="BLA128" s="845"/>
      <c r="BLB128" s="853"/>
      <c r="BLC128" s="853"/>
      <c r="BLD128" s="964"/>
      <c r="BLE128" s="845"/>
      <c r="BLF128" s="853"/>
      <c r="BLG128" s="853"/>
      <c r="BLH128" s="964"/>
      <c r="BLI128" s="845"/>
      <c r="BLJ128" s="853"/>
      <c r="BLK128" s="853"/>
      <c r="BLL128" s="964"/>
      <c r="BLM128" s="845"/>
      <c r="BLN128" s="853"/>
      <c r="BLO128" s="853"/>
      <c r="BLP128" s="964"/>
      <c r="BLQ128" s="845"/>
      <c r="BLR128" s="853"/>
      <c r="BLS128" s="853"/>
      <c r="BLT128" s="964"/>
      <c r="BLU128" s="845"/>
      <c r="BLV128" s="853"/>
      <c r="BLW128" s="853"/>
      <c r="BLX128" s="964"/>
      <c r="BLY128" s="845"/>
      <c r="BLZ128" s="853"/>
      <c r="BMA128" s="853"/>
      <c r="BMB128" s="964"/>
      <c r="BMC128" s="845"/>
      <c r="BMD128" s="853"/>
      <c r="BME128" s="853"/>
      <c r="BMF128" s="964"/>
      <c r="BMG128" s="845"/>
      <c r="BMH128" s="853"/>
      <c r="BMI128" s="853"/>
      <c r="BMJ128" s="964"/>
      <c r="BMK128" s="845"/>
      <c r="BML128" s="853"/>
      <c r="BMM128" s="853"/>
      <c r="BMN128" s="964"/>
      <c r="BMO128" s="845"/>
      <c r="BMP128" s="853"/>
      <c r="BMQ128" s="853"/>
      <c r="BMR128" s="964"/>
      <c r="BMS128" s="845"/>
      <c r="BMT128" s="853"/>
      <c r="BMU128" s="853"/>
      <c r="BMV128" s="964"/>
      <c r="BMW128" s="845"/>
      <c r="BMX128" s="853"/>
      <c r="BMY128" s="853"/>
      <c r="BMZ128" s="964"/>
      <c r="BNA128" s="845"/>
      <c r="BNB128" s="853"/>
      <c r="BNC128" s="853"/>
      <c r="BND128" s="964"/>
      <c r="BNE128" s="845"/>
      <c r="BNF128" s="853"/>
      <c r="BNG128" s="853"/>
      <c r="BNH128" s="964"/>
      <c r="BNI128" s="845"/>
      <c r="BNJ128" s="853"/>
      <c r="BNK128" s="853"/>
      <c r="BNL128" s="964"/>
      <c r="BNM128" s="845"/>
      <c r="BNN128" s="853"/>
      <c r="BNO128" s="853"/>
      <c r="BNP128" s="964"/>
      <c r="BNQ128" s="845"/>
      <c r="BNR128" s="853"/>
      <c r="BNS128" s="853"/>
      <c r="BNT128" s="964"/>
      <c r="BNU128" s="845"/>
      <c r="BNV128" s="853"/>
      <c r="BNW128" s="853"/>
      <c r="BNX128" s="964"/>
      <c r="BNY128" s="845"/>
      <c r="BNZ128" s="853"/>
      <c r="BOA128" s="853"/>
      <c r="BOB128" s="964"/>
      <c r="BOC128" s="845"/>
      <c r="BOD128" s="853"/>
      <c r="BOE128" s="853"/>
      <c r="BOF128" s="964"/>
      <c r="BOG128" s="845"/>
      <c r="BOH128" s="853"/>
      <c r="BOI128" s="853"/>
      <c r="BOJ128" s="964"/>
      <c r="BOK128" s="845"/>
      <c r="BOL128" s="853"/>
      <c r="BOM128" s="853"/>
      <c r="BON128" s="964"/>
      <c r="BOO128" s="845"/>
      <c r="BOP128" s="853"/>
      <c r="BOQ128" s="853"/>
      <c r="BOR128" s="964"/>
      <c r="BOS128" s="845"/>
      <c r="BOT128" s="853"/>
      <c r="BOU128" s="853"/>
      <c r="BOV128" s="964"/>
      <c r="BOW128" s="845"/>
      <c r="BOX128" s="853"/>
      <c r="BOY128" s="853"/>
      <c r="BOZ128" s="964"/>
      <c r="BPA128" s="845"/>
      <c r="BPB128" s="853"/>
      <c r="BPC128" s="853"/>
      <c r="BPD128" s="964"/>
      <c r="BPE128" s="845"/>
      <c r="BPF128" s="853"/>
      <c r="BPG128" s="853"/>
      <c r="BPH128" s="964"/>
      <c r="BPI128" s="845"/>
      <c r="BPJ128" s="853"/>
      <c r="BPK128" s="853"/>
      <c r="BPL128" s="964"/>
      <c r="BPM128" s="845"/>
      <c r="BPN128" s="853"/>
      <c r="BPO128" s="853"/>
      <c r="BPP128" s="964"/>
      <c r="BPQ128" s="845"/>
      <c r="BPR128" s="853"/>
      <c r="BPS128" s="853"/>
      <c r="BPT128" s="964"/>
      <c r="BPU128" s="845"/>
      <c r="BPV128" s="853"/>
      <c r="BPW128" s="853"/>
      <c r="BPX128" s="964"/>
      <c r="BPY128" s="845"/>
      <c r="BPZ128" s="853"/>
      <c r="BQA128" s="853"/>
      <c r="BQB128" s="964"/>
      <c r="BQC128" s="845"/>
      <c r="BQD128" s="853"/>
      <c r="BQE128" s="853"/>
      <c r="BQF128" s="964"/>
      <c r="BQG128" s="845"/>
      <c r="BQH128" s="853"/>
      <c r="BQI128" s="853"/>
      <c r="BQJ128" s="964"/>
      <c r="BQK128" s="845"/>
      <c r="BQL128" s="853"/>
      <c r="BQM128" s="853"/>
      <c r="BQN128" s="964"/>
      <c r="BQO128" s="845"/>
      <c r="BQP128" s="853"/>
      <c r="BQQ128" s="853"/>
      <c r="BQR128" s="964"/>
      <c r="BQS128" s="845"/>
      <c r="BQT128" s="853"/>
      <c r="BQU128" s="853"/>
      <c r="BQV128" s="964"/>
      <c r="BQW128" s="845"/>
      <c r="BQX128" s="853"/>
      <c r="BQY128" s="853"/>
      <c r="BQZ128" s="964"/>
      <c r="BRA128" s="845"/>
      <c r="BRB128" s="853"/>
      <c r="BRC128" s="853"/>
      <c r="BRD128" s="964"/>
      <c r="BRE128" s="845"/>
      <c r="BRF128" s="853"/>
      <c r="BRG128" s="853"/>
      <c r="BRH128" s="964"/>
      <c r="BRI128" s="845"/>
      <c r="BRJ128" s="853"/>
      <c r="BRK128" s="853"/>
      <c r="BRL128" s="964"/>
      <c r="BRM128" s="845"/>
      <c r="BRN128" s="853"/>
      <c r="BRO128" s="853"/>
      <c r="BRP128" s="964"/>
      <c r="BRQ128" s="845"/>
      <c r="BRR128" s="853"/>
      <c r="BRS128" s="853"/>
      <c r="BRT128" s="964"/>
      <c r="BRU128" s="845"/>
      <c r="BRV128" s="853"/>
      <c r="BRW128" s="853"/>
      <c r="BRX128" s="964"/>
      <c r="BRY128" s="845"/>
      <c r="BRZ128" s="853"/>
      <c r="BSA128" s="853"/>
      <c r="BSB128" s="964"/>
      <c r="BSC128" s="845"/>
      <c r="BSD128" s="853"/>
      <c r="BSE128" s="853"/>
      <c r="BSF128" s="964"/>
      <c r="BSG128" s="845"/>
      <c r="BSH128" s="853"/>
      <c r="BSI128" s="853"/>
      <c r="BSJ128" s="964"/>
      <c r="BSK128" s="845"/>
      <c r="BSL128" s="853"/>
      <c r="BSM128" s="853"/>
      <c r="BSN128" s="964"/>
      <c r="BSO128" s="845"/>
      <c r="BSP128" s="853"/>
      <c r="BSQ128" s="853"/>
      <c r="BSR128" s="964"/>
      <c r="BSS128" s="845"/>
      <c r="BST128" s="853"/>
      <c r="BSU128" s="853"/>
      <c r="BSV128" s="964"/>
      <c r="BSW128" s="845"/>
      <c r="BSX128" s="853"/>
      <c r="BSY128" s="853"/>
      <c r="BSZ128" s="964"/>
      <c r="BTA128" s="845"/>
      <c r="BTB128" s="853"/>
      <c r="BTC128" s="853"/>
      <c r="BTD128" s="964"/>
      <c r="BTE128" s="845"/>
      <c r="BTF128" s="853"/>
      <c r="BTG128" s="853"/>
      <c r="BTH128" s="964"/>
      <c r="BTI128" s="845"/>
      <c r="BTJ128" s="853"/>
      <c r="BTK128" s="853"/>
      <c r="BTL128" s="964"/>
      <c r="BTM128" s="845"/>
      <c r="BTN128" s="853"/>
      <c r="BTO128" s="853"/>
      <c r="BTP128" s="964"/>
      <c r="BTQ128" s="845"/>
      <c r="BTR128" s="853"/>
      <c r="BTS128" s="853"/>
      <c r="BTT128" s="964"/>
      <c r="BTU128" s="845"/>
      <c r="BTV128" s="853"/>
      <c r="BTW128" s="853"/>
      <c r="BTX128" s="964"/>
      <c r="BTY128" s="845"/>
      <c r="BTZ128" s="853"/>
      <c r="BUA128" s="853"/>
      <c r="BUB128" s="964"/>
      <c r="BUC128" s="845"/>
      <c r="BUD128" s="853"/>
      <c r="BUE128" s="853"/>
      <c r="BUF128" s="964"/>
      <c r="BUG128" s="845"/>
      <c r="BUH128" s="853"/>
      <c r="BUI128" s="853"/>
      <c r="BUJ128" s="964"/>
      <c r="BUK128" s="845"/>
      <c r="BUL128" s="853"/>
      <c r="BUM128" s="853"/>
      <c r="BUN128" s="964"/>
      <c r="BUO128" s="845"/>
      <c r="BUP128" s="853"/>
      <c r="BUQ128" s="853"/>
      <c r="BUR128" s="964"/>
      <c r="BUS128" s="845"/>
      <c r="BUT128" s="853"/>
      <c r="BUU128" s="853"/>
      <c r="BUV128" s="964"/>
      <c r="BUW128" s="845"/>
      <c r="BUX128" s="853"/>
      <c r="BUY128" s="853"/>
      <c r="BUZ128" s="964"/>
      <c r="BVA128" s="845"/>
      <c r="BVB128" s="853"/>
      <c r="BVC128" s="853"/>
      <c r="BVD128" s="964"/>
      <c r="BVE128" s="845"/>
      <c r="BVF128" s="853"/>
      <c r="BVG128" s="853"/>
      <c r="BVH128" s="964"/>
      <c r="BVI128" s="845"/>
      <c r="BVJ128" s="853"/>
      <c r="BVK128" s="853"/>
      <c r="BVL128" s="964"/>
      <c r="BVM128" s="845"/>
      <c r="BVN128" s="853"/>
      <c r="BVO128" s="853"/>
      <c r="BVP128" s="964"/>
      <c r="BVQ128" s="845"/>
      <c r="BVR128" s="853"/>
      <c r="BVS128" s="853"/>
      <c r="BVT128" s="964"/>
      <c r="BVU128" s="845"/>
      <c r="BVV128" s="853"/>
      <c r="BVW128" s="853"/>
      <c r="BVX128" s="964"/>
      <c r="BVY128" s="845"/>
      <c r="BVZ128" s="853"/>
      <c r="BWA128" s="853"/>
      <c r="BWB128" s="964"/>
      <c r="BWC128" s="845"/>
      <c r="BWD128" s="853"/>
      <c r="BWE128" s="853"/>
      <c r="BWF128" s="964"/>
      <c r="BWG128" s="845"/>
      <c r="BWH128" s="853"/>
      <c r="BWI128" s="853"/>
      <c r="BWJ128" s="964"/>
      <c r="BWK128" s="845"/>
      <c r="BWL128" s="853"/>
      <c r="BWM128" s="853"/>
      <c r="BWN128" s="964"/>
      <c r="BWO128" s="845"/>
      <c r="BWP128" s="853"/>
      <c r="BWQ128" s="853"/>
      <c r="BWR128" s="964"/>
      <c r="BWS128" s="845"/>
      <c r="BWT128" s="853"/>
      <c r="BWU128" s="853"/>
      <c r="BWV128" s="964"/>
      <c r="BWW128" s="845"/>
      <c r="BWX128" s="853"/>
      <c r="BWY128" s="853"/>
      <c r="BWZ128" s="964"/>
      <c r="BXA128" s="845"/>
      <c r="BXB128" s="853"/>
      <c r="BXC128" s="853"/>
      <c r="BXD128" s="964"/>
      <c r="BXE128" s="845"/>
      <c r="BXF128" s="853"/>
      <c r="BXG128" s="853"/>
      <c r="BXH128" s="964"/>
      <c r="BXI128" s="845"/>
      <c r="BXJ128" s="853"/>
      <c r="BXK128" s="853"/>
      <c r="BXL128" s="964"/>
      <c r="BXM128" s="845"/>
      <c r="BXN128" s="853"/>
      <c r="BXO128" s="853"/>
      <c r="BXP128" s="964"/>
      <c r="BXQ128" s="845"/>
      <c r="BXR128" s="853"/>
      <c r="BXS128" s="853"/>
      <c r="BXT128" s="964"/>
      <c r="BXU128" s="845"/>
      <c r="BXV128" s="853"/>
      <c r="BXW128" s="853"/>
      <c r="BXX128" s="964"/>
      <c r="BXY128" s="845"/>
      <c r="BXZ128" s="853"/>
      <c r="BYA128" s="853"/>
      <c r="BYB128" s="964"/>
      <c r="BYC128" s="845"/>
      <c r="BYD128" s="853"/>
      <c r="BYE128" s="853"/>
      <c r="BYF128" s="964"/>
      <c r="BYG128" s="845"/>
      <c r="BYH128" s="853"/>
      <c r="BYI128" s="853"/>
      <c r="BYJ128" s="964"/>
      <c r="BYK128" s="845"/>
      <c r="BYL128" s="853"/>
      <c r="BYM128" s="853"/>
      <c r="BYN128" s="964"/>
      <c r="BYO128" s="845"/>
      <c r="BYP128" s="853"/>
      <c r="BYQ128" s="853"/>
      <c r="BYR128" s="964"/>
      <c r="BYS128" s="845"/>
      <c r="BYT128" s="853"/>
      <c r="BYU128" s="853"/>
      <c r="BYV128" s="964"/>
      <c r="BYW128" s="845"/>
      <c r="BYX128" s="853"/>
      <c r="BYY128" s="853"/>
      <c r="BYZ128" s="964"/>
      <c r="BZA128" s="845"/>
      <c r="BZB128" s="853"/>
      <c r="BZC128" s="853"/>
      <c r="BZD128" s="964"/>
      <c r="BZE128" s="845"/>
      <c r="BZF128" s="853"/>
      <c r="BZG128" s="853"/>
      <c r="BZH128" s="964"/>
      <c r="BZI128" s="845"/>
      <c r="BZJ128" s="853"/>
      <c r="BZK128" s="853"/>
      <c r="BZL128" s="964"/>
      <c r="BZM128" s="845"/>
      <c r="BZN128" s="853"/>
      <c r="BZO128" s="853"/>
      <c r="BZP128" s="964"/>
      <c r="BZQ128" s="845"/>
      <c r="BZR128" s="853"/>
      <c r="BZS128" s="853"/>
      <c r="BZT128" s="964"/>
      <c r="BZU128" s="845"/>
      <c r="BZV128" s="853"/>
      <c r="BZW128" s="853"/>
      <c r="BZX128" s="964"/>
      <c r="BZY128" s="845"/>
      <c r="BZZ128" s="853"/>
      <c r="CAA128" s="853"/>
      <c r="CAB128" s="964"/>
      <c r="CAC128" s="845"/>
      <c r="CAD128" s="853"/>
      <c r="CAE128" s="853"/>
      <c r="CAF128" s="964"/>
      <c r="CAG128" s="845"/>
      <c r="CAH128" s="853"/>
      <c r="CAI128" s="853"/>
      <c r="CAJ128" s="964"/>
      <c r="CAK128" s="845"/>
      <c r="CAL128" s="853"/>
      <c r="CAM128" s="853"/>
      <c r="CAN128" s="964"/>
      <c r="CAO128" s="845"/>
      <c r="CAP128" s="853"/>
      <c r="CAQ128" s="853"/>
      <c r="CAR128" s="964"/>
      <c r="CAS128" s="845"/>
      <c r="CAT128" s="853"/>
      <c r="CAU128" s="853"/>
      <c r="CAV128" s="964"/>
      <c r="CAW128" s="845"/>
      <c r="CAX128" s="853"/>
      <c r="CAY128" s="853"/>
      <c r="CAZ128" s="964"/>
      <c r="CBA128" s="845"/>
      <c r="CBB128" s="853"/>
      <c r="CBC128" s="853"/>
      <c r="CBD128" s="964"/>
      <c r="CBE128" s="845"/>
      <c r="CBF128" s="853"/>
      <c r="CBG128" s="853"/>
      <c r="CBH128" s="964"/>
      <c r="CBI128" s="845"/>
      <c r="CBJ128" s="853"/>
      <c r="CBK128" s="853"/>
      <c r="CBL128" s="964"/>
      <c r="CBM128" s="845"/>
      <c r="CBN128" s="853"/>
      <c r="CBO128" s="853"/>
      <c r="CBP128" s="964"/>
      <c r="CBQ128" s="845"/>
      <c r="CBR128" s="853"/>
      <c r="CBS128" s="853"/>
      <c r="CBT128" s="964"/>
      <c r="CBU128" s="845"/>
      <c r="CBV128" s="853"/>
      <c r="CBW128" s="853"/>
      <c r="CBX128" s="964"/>
      <c r="CBY128" s="845"/>
      <c r="CBZ128" s="853"/>
      <c r="CCA128" s="853"/>
      <c r="CCB128" s="964"/>
      <c r="CCC128" s="845"/>
      <c r="CCD128" s="853"/>
      <c r="CCE128" s="853"/>
      <c r="CCF128" s="964"/>
      <c r="CCG128" s="845"/>
      <c r="CCH128" s="853"/>
      <c r="CCI128" s="853"/>
      <c r="CCJ128" s="964"/>
      <c r="CCK128" s="845"/>
      <c r="CCL128" s="853"/>
      <c r="CCM128" s="853"/>
      <c r="CCN128" s="964"/>
      <c r="CCO128" s="845"/>
      <c r="CCP128" s="853"/>
      <c r="CCQ128" s="853"/>
      <c r="CCR128" s="964"/>
      <c r="CCS128" s="845"/>
      <c r="CCT128" s="853"/>
      <c r="CCU128" s="853"/>
      <c r="CCV128" s="964"/>
      <c r="CCW128" s="845"/>
      <c r="CCX128" s="853"/>
      <c r="CCY128" s="853"/>
      <c r="CCZ128" s="964"/>
      <c r="CDA128" s="845"/>
      <c r="CDB128" s="853"/>
      <c r="CDC128" s="853"/>
      <c r="CDD128" s="964"/>
      <c r="CDE128" s="845"/>
      <c r="CDF128" s="853"/>
      <c r="CDG128" s="853"/>
      <c r="CDH128" s="964"/>
      <c r="CDI128" s="845"/>
      <c r="CDJ128" s="853"/>
      <c r="CDK128" s="853"/>
      <c r="CDL128" s="964"/>
      <c r="CDM128" s="845"/>
      <c r="CDN128" s="853"/>
      <c r="CDO128" s="853"/>
      <c r="CDP128" s="964"/>
      <c r="CDQ128" s="845"/>
      <c r="CDR128" s="853"/>
      <c r="CDS128" s="853"/>
      <c r="CDT128" s="964"/>
      <c r="CDU128" s="845"/>
      <c r="CDV128" s="853"/>
      <c r="CDW128" s="853"/>
      <c r="CDX128" s="964"/>
      <c r="CDY128" s="845"/>
      <c r="CDZ128" s="853"/>
      <c r="CEA128" s="853"/>
      <c r="CEB128" s="964"/>
      <c r="CEC128" s="845"/>
      <c r="CED128" s="853"/>
      <c r="CEE128" s="853"/>
      <c r="CEF128" s="964"/>
      <c r="CEG128" s="845"/>
      <c r="CEH128" s="853"/>
      <c r="CEI128" s="853"/>
      <c r="CEJ128" s="964"/>
      <c r="CEK128" s="845"/>
      <c r="CEL128" s="853"/>
      <c r="CEM128" s="853"/>
      <c r="CEN128" s="964"/>
      <c r="CEO128" s="845"/>
      <c r="CEP128" s="853"/>
      <c r="CEQ128" s="853"/>
      <c r="CER128" s="964"/>
      <c r="CES128" s="845"/>
      <c r="CET128" s="853"/>
      <c r="CEU128" s="853"/>
      <c r="CEV128" s="964"/>
      <c r="CEW128" s="845"/>
      <c r="CEX128" s="853"/>
      <c r="CEY128" s="853"/>
      <c r="CEZ128" s="964"/>
      <c r="CFA128" s="845"/>
      <c r="CFB128" s="853"/>
      <c r="CFC128" s="853"/>
      <c r="CFD128" s="964"/>
      <c r="CFE128" s="845"/>
      <c r="CFF128" s="853"/>
      <c r="CFG128" s="853"/>
      <c r="CFH128" s="964"/>
      <c r="CFI128" s="845"/>
      <c r="CFJ128" s="853"/>
      <c r="CFK128" s="853"/>
      <c r="CFL128" s="964"/>
      <c r="CFM128" s="845"/>
      <c r="CFN128" s="853"/>
      <c r="CFO128" s="853"/>
      <c r="CFP128" s="964"/>
      <c r="CFQ128" s="845"/>
      <c r="CFR128" s="853"/>
      <c r="CFS128" s="853"/>
      <c r="CFT128" s="964"/>
      <c r="CFU128" s="845"/>
      <c r="CFV128" s="853"/>
      <c r="CFW128" s="853"/>
      <c r="CFX128" s="964"/>
      <c r="CFY128" s="845"/>
      <c r="CFZ128" s="853"/>
      <c r="CGA128" s="853"/>
      <c r="CGB128" s="964"/>
      <c r="CGC128" s="845"/>
      <c r="CGD128" s="853"/>
      <c r="CGE128" s="853"/>
      <c r="CGF128" s="964"/>
      <c r="CGG128" s="845"/>
      <c r="CGH128" s="853"/>
      <c r="CGI128" s="853"/>
      <c r="CGJ128" s="964"/>
      <c r="CGK128" s="845"/>
      <c r="CGL128" s="853"/>
      <c r="CGM128" s="853"/>
      <c r="CGN128" s="964"/>
      <c r="CGO128" s="845"/>
      <c r="CGP128" s="853"/>
      <c r="CGQ128" s="853"/>
      <c r="CGR128" s="964"/>
      <c r="CGS128" s="845"/>
      <c r="CGT128" s="853"/>
      <c r="CGU128" s="853"/>
      <c r="CGV128" s="964"/>
      <c r="CGW128" s="845"/>
      <c r="CGX128" s="853"/>
      <c r="CGY128" s="853"/>
      <c r="CGZ128" s="964"/>
      <c r="CHA128" s="845"/>
      <c r="CHB128" s="853"/>
      <c r="CHC128" s="853"/>
      <c r="CHD128" s="964"/>
      <c r="CHE128" s="845"/>
      <c r="CHF128" s="853"/>
      <c r="CHG128" s="853"/>
      <c r="CHH128" s="964"/>
      <c r="CHI128" s="845"/>
      <c r="CHJ128" s="853"/>
      <c r="CHK128" s="853"/>
      <c r="CHL128" s="964"/>
      <c r="CHM128" s="845"/>
      <c r="CHN128" s="853"/>
      <c r="CHO128" s="853"/>
      <c r="CHP128" s="964"/>
      <c r="CHQ128" s="845"/>
      <c r="CHR128" s="853"/>
      <c r="CHS128" s="853"/>
      <c r="CHT128" s="964"/>
      <c r="CHU128" s="845"/>
      <c r="CHV128" s="853"/>
      <c r="CHW128" s="853"/>
      <c r="CHX128" s="964"/>
      <c r="CHY128" s="845"/>
      <c r="CHZ128" s="853"/>
      <c r="CIA128" s="853"/>
      <c r="CIB128" s="964"/>
      <c r="CIC128" s="845"/>
      <c r="CID128" s="853"/>
      <c r="CIE128" s="853"/>
      <c r="CIF128" s="964"/>
      <c r="CIG128" s="845"/>
      <c r="CIH128" s="853"/>
      <c r="CII128" s="853"/>
      <c r="CIJ128" s="964"/>
      <c r="CIK128" s="845"/>
      <c r="CIL128" s="853"/>
      <c r="CIM128" s="853"/>
      <c r="CIN128" s="964"/>
      <c r="CIO128" s="845"/>
      <c r="CIP128" s="853"/>
      <c r="CIQ128" s="853"/>
      <c r="CIR128" s="964"/>
      <c r="CIS128" s="845"/>
      <c r="CIT128" s="853"/>
      <c r="CIU128" s="853"/>
      <c r="CIV128" s="964"/>
      <c r="CIW128" s="845"/>
      <c r="CIX128" s="853"/>
      <c r="CIY128" s="853"/>
      <c r="CIZ128" s="964"/>
      <c r="CJA128" s="845"/>
      <c r="CJB128" s="853"/>
      <c r="CJC128" s="853"/>
      <c r="CJD128" s="964"/>
      <c r="CJE128" s="845"/>
      <c r="CJF128" s="853"/>
      <c r="CJG128" s="853"/>
      <c r="CJH128" s="964"/>
      <c r="CJI128" s="845"/>
      <c r="CJJ128" s="853"/>
      <c r="CJK128" s="853"/>
      <c r="CJL128" s="964"/>
      <c r="CJM128" s="845"/>
      <c r="CJN128" s="853"/>
      <c r="CJO128" s="853"/>
      <c r="CJP128" s="964"/>
      <c r="CJQ128" s="845"/>
      <c r="CJR128" s="853"/>
      <c r="CJS128" s="853"/>
      <c r="CJT128" s="964"/>
      <c r="CJU128" s="845"/>
      <c r="CJV128" s="853"/>
      <c r="CJW128" s="853"/>
      <c r="CJX128" s="964"/>
      <c r="CJY128" s="845"/>
      <c r="CJZ128" s="853"/>
      <c r="CKA128" s="853"/>
      <c r="CKB128" s="964"/>
      <c r="CKC128" s="845"/>
      <c r="CKD128" s="853"/>
      <c r="CKE128" s="853"/>
      <c r="CKF128" s="964"/>
      <c r="CKG128" s="845"/>
      <c r="CKH128" s="853"/>
      <c r="CKI128" s="853"/>
      <c r="CKJ128" s="964"/>
      <c r="CKK128" s="845"/>
      <c r="CKL128" s="853"/>
      <c r="CKM128" s="853"/>
      <c r="CKN128" s="964"/>
      <c r="CKO128" s="845"/>
      <c r="CKP128" s="853"/>
      <c r="CKQ128" s="853"/>
      <c r="CKR128" s="964"/>
      <c r="CKS128" s="845"/>
      <c r="CKT128" s="853"/>
      <c r="CKU128" s="853"/>
      <c r="CKV128" s="964"/>
      <c r="CKW128" s="845"/>
      <c r="CKX128" s="853"/>
      <c r="CKY128" s="853"/>
      <c r="CKZ128" s="964"/>
      <c r="CLA128" s="845"/>
      <c r="CLB128" s="853"/>
      <c r="CLC128" s="853"/>
      <c r="CLD128" s="964"/>
      <c r="CLE128" s="845"/>
      <c r="CLF128" s="853"/>
      <c r="CLG128" s="853"/>
      <c r="CLH128" s="964"/>
      <c r="CLI128" s="845"/>
      <c r="CLJ128" s="853"/>
      <c r="CLK128" s="853"/>
      <c r="CLL128" s="964"/>
      <c r="CLM128" s="845"/>
      <c r="CLN128" s="853"/>
      <c r="CLO128" s="853"/>
      <c r="CLP128" s="964"/>
      <c r="CLQ128" s="845"/>
      <c r="CLR128" s="853"/>
      <c r="CLS128" s="853"/>
      <c r="CLT128" s="964"/>
      <c r="CLU128" s="845"/>
      <c r="CLV128" s="853"/>
      <c r="CLW128" s="853"/>
      <c r="CLX128" s="964"/>
      <c r="CLY128" s="845"/>
      <c r="CLZ128" s="853"/>
      <c r="CMA128" s="853"/>
      <c r="CMB128" s="964"/>
      <c r="CMC128" s="845"/>
      <c r="CMD128" s="853"/>
      <c r="CME128" s="853"/>
      <c r="CMF128" s="964"/>
      <c r="CMG128" s="845"/>
      <c r="CMH128" s="853"/>
      <c r="CMI128" s="853"/>
      <c r="CMJ128" s="964"/>
      <c r="CMK128" s="845"/>
      <c r="CML128" s="853"/>
      <c r="CMM128" s="853"/>
      <c r="CMN128" s="964"/>
      <c r="CMO128" s="845"/>
      <c r="CMP128" s="853"/>
      <c r="CMQ128" s="853"/>
      <c r="CMR128" s="964"/>
      <c r="CMS128" s="845"/>
      <c r="CMT128" s="853"/>
      <c r="CMU128" s="853"/>
      <c r="CMV128" s="964"/>
      <c r="CMW128" s="845"/>
      <c r="CMX128" s="853"/>
      <c r="CMY128" s="853"/>
      <c r="CMZ128" s="964"/>
      <c r="CNA128" s="845"/>
      <c r="CNB128" s="853"/>
      <c r="CNC128" s="853"/>
      <c r="CND128" s="964"/>
      <c r="CNE128" s="845"/>
      <c r="CNF128" s="853"/>
      <c r="CNG128" s="853"/>
      <c r="CNH128" s="964"/>
      <c r="CNI128" s="845"/>
      <c r="CNJ128" s="853"/>
      <c r="CNK128" s="853"/>
      <c r="CNL128" s="964"/>
      <c r="CNM128" s="845"/>
      <c r="CNN128" s="853"/>
      <c r="CNO128" s="853"/>
      <c r="CNP128" s="964"/>
      <c r="CNQ128" s="845"/>
      <c r="CNR128" s="853"/>
      <c r="CNS128" s="853"/>
      <c r="CNT128" s="964"/>
      <c r="CNU128" s="845"/>
      <c r="CNV128" s="853"/>
      <c r="CNW128" s="853"/>
      <c r="CNX128" s="964"/>
      <c r="CNY128" s="845"/>
      <c r="CNZ128" s="853"/>
      <c r="COA128" s="853"/>
      <c r="COB128" s="964"/>
      <c r="COC128" s="845"/>
      <c r="COD128" s="853"/>
      <c r="COE128" s="853"/>
      <c r="COF128" s="964"/>
      <c r="COG128" s="845"/>
      <c r="COH128" s="853"/>
      <c r="COI128" s="853"/>
      <c r="COJ128" s="964"/>
      <c r="COK128" s="845"/>
      <c r="COL128" s="853"/>
      <c r="COM128" s="853"/>
      <c r="CON128" s="964"/>
      <c r="COO128" s="845"/>
      <c r="COP128" s="853"/>
      <c r="COQ128" s="853"/>
      <c r="COR128" s="964"/>
      <c r="COS128" s="845"/>
      <c r="COT128" s="853"/>
      <c r="COU128" s="853"/>
      <c r="COV128" s="964"/>
      <c r="COW128" s="845"/>
      <c r="COX128" s="853"/>
      <c r="COY128" s="853"/>
      <c r="COZ128" s="964"/>
      <c r="CPA128" s="845"/>
      <c r="CPB128" s="853"/>
      <c r="CPC128" s="853"/>
      <c r="CPD128" s="964"/>
      <c r="CPE128" s="845"/>
      <c r="CPF128" s="853"/>
      <c r="CPG128" s="853"/>
      <c r="CPH128" s="964"/>
      <c r="CPI128" s="845"/>
      <c r="CPJ128" s="853"/>
      <c r="CPK128" s="853"/>
      <c r="CPL128" s="964"/>
      <c r="CPM128" s="845"/>
      <c r="CPN128" s="853"/>
      <c r="CPO128" s="853"/>
      <c r="CPP128" s="964"/>
      <c r="CPQ128" s="845"/>
      <c r="CPR128" s="853"/>
      <c r="CPS128" s="853"/>
      <c r="CPT128" s="964"/>
      <c r="CPU128" s="845"/>
      <c r="CPV128" s="853"/>
      <c r="CPW128" s="853"/>
      <c r="CPX128" s="964"/>
      <c r="CPY128" s="845"/>
      <c r="CPZ128" s="853"/>
      <c r="CQA128" s="853"/>
      <c r="CQB128" s="964"/>
      <c r="CQC128" s="845"/>
      <c r="CQD128" s="853"/>
      <c r="CQE128" s="853"/>
      <c r="CQF128" s="964"/>
      <c r="CQG128" s="845"/>
      <c r="CQH128" s="853"/>
      <c r="CQI128" s="853"/>
      <c r="CQJ128" s="964"/>
      <c r="CQK128" s="845"/>
      <c r="CQL128" s="853"/>
      <c r="CQM128" s="853"/>
      <c r="CQN128" s="964"/>
      <c r="CQO128" s="845"/>
      <c r="CQP128" s="853"/>
      <c r="CQQ128" s="853"/>
      <c r="CQR128" s="964"/>
      <c r="CQS128" s="845"/>
      <c r="CQT128" s="853"/>
      <c r="CQU128" s="853"/>
      <c r="CQV128" s="964"/>
      <c r="CQW128" s="845"/>
      <c r="CQX128" s="853"/>
      <c r="CQY128" s="853"/>
      <c r="CQZ128" s="964"/>
      <c r="CRA128" s="845"/>
      <c r="CRB128" s="853"/>
      <c r="CRC128" s="853"/>
      <c r="CRD128" s="964"/>
      <c r="CRE128" s="845"/>
      <c r="CRF128" s="853"/>
      <c r="CRG128" s="853"/>
      <c r="CRH128" s="964"/>
      <c r="CRI128" s="845"/>
      <c r="CRJ128" s="853"/>
      <c r="CRK128" s="853"/>
      <c r="CRL128" s="964"/>
      <c r="CRM128" s="845"/>
      <c r="CRN128" s="853"/>
      <c r="CRO128" s="853"/>
      <c r="CRP128" s="964"/>
      <c r="CRQ128" s="845"/>
      <c r="CRR128" s="853"/>
      <c r="CRS128" s="853"/>
      <c r="CRT128" s="964"/>
      <c r="CRU128" s="845"/>
      <c r="CRV128" s="853"/>
      <c r="CRW128" s="853"/>
      <c r="CRX128" s="964"/>
      <c r="CRY128" s="845"/>
      <c r="CRZ128" s="853"/>
      <c r="CSA128" s="853"/>
      <c r="CSB128" s="964"/>
      <c r="CSC128" s="845"/>
      <c r="CSD128" s="853"/>
      <c r="CSE128" s="853"/>
      <c r="CSF128" s="964"/>
      <c r="CSG128" s="845"/>
      <c r="CSH128" s="853"/>
      <c r="CSI128" s="853"/>
      <c r="CSJ128" s="964"/>
      <c r="CSK128" s="845"/>
      <c r="CSL128" s="853"/>
      <c r="CSM128" s="853"/>
      <c r="CSN128" s="964"/>
      <c r="CSO128" s="845"/>
      <c r="CSP128" s="853"/>
      <c r="CSQ128" s="853"/>
      <c r="CSR128" s="964"/>
      <c r="CSS128" s="845"/>
      <c r="CST128" s="853"/>
      <c r="CSU128" s="853"/>
      <c r="CSV128" s="964"/>
      <c r="CSW128" s="845"/>
      <c r="CSX128" s="853"/>
      <c r="CSY128" s="853"/>
      <c r="CSZ128" s="964"/>
      <c r="CTA128" s="845"/>
      <c r="CTB128" s="853"/>
      <c r="CTC128" s="853"/>
      <c r="CTD128" s="964"/>
      <c r="CTE128" s="845"/>
      <c r="CTF128" s="853"/>
      <c r="CTG128" s="853"/>
      <c r="CTH128" s="964"/>
      <c r="CTI128" s="845"/>
      <c r="CTJ128" s="853"/>
      <c r="CTK128" s="853"/>
      <c r="CTL128" s="964"/>
      <c r="CTM128" s="845"/>
      <c r="CTN128" s="853"/>
      <c r="CTO128" s="853"/>
      <c r="CTP128" s="964"/>
      <c r="CTQ128" s="845"/>
      <c r="CTR128" s="853"/>
      <c r="CTS128" s="853"/>
      <c r="CTT128" s="964"/>
      <c r="CTU128" s="845"/>
      <c r="CTV128" s="853"/>
      <c r="CTW128" s="853"/>
      <c r="CTX128" s="964"/>
      <c r="CTY128" s="845"/>
      <c r="CTZ128" s="853"/>
      <c r="CUA128" s="853"/>
      <c r="CUB128" s="964"/>
      <c r="CUC128" s="845"/>
      <c r="CUD128" s="853"/>
      <c r="CUE128" s="853"/>
      <c r="CUF128" s="964"/>
      <c r="CUG128" s="845"/>
      <c r="CUH128" s="853"/>
      <c r="CUI128" s="853"/>
      <c r="CUJ128" s="964"/>
      <c r="CUK128" s="845"/>
      <c r="CUL128" s="853"/>
      <c r="CUM128" s="853"/>
      <c r="CUN128" s="964"/>
      <c r="CUO128" s="845"/>
      <c r="CUP128" s="853"/>
      <c r="CUQ128" s="853"/>
      <c r="CUR128" s="964"/>
      <c r="CUS128" s="845"/>
      <c r="CUT128" s="853"/>
      <c r="CUU128" s="853"/>
      <c r="CUV128" s="964"/>
      <c r="CUW128" s="845"/>
      <c r="CUX128" s="853"/>
      <c r="CUY128" s="853"/>
      <c r="CUZ128" s="964"/>
      <c r="CVA128" s="845"/>
      <c r="CVB128" s="853"/>
      <c r="CVC128" s="853"/>
      <c r="CVD128" s="964"/>
      <c r="CVE128" s="845"/>
      <c r="CVF128" s="853"/>
      <c r="CVG128" s="853"/>
      <c r="CVH128" s="964"/>
      <c r="CVI128" s="845"/>
      <c r="CVJ128" s="853"/>
      <c r="CVK128" s="853"/>
      <c r="CVL128" s="964"/>
      <c r="CVM128" s="845"/>
      <c r="CVN128" s="853"/>
      <c r="CVO128" s="853"/>
      <c r="CVP128" s="964"/>
      <c r="CVQ128" s="845"/>
      <c r="CVR128" s="853"/>
      <c r="CVS128" s="853"/>
      <c r="CVT128" s="964"/>
      <c r="CVU128" s="845"/>
      <c r="CVV128" s="853"/>
      <c r="CVW128" s="853"/>
      <c r="CVX128" s="964"/>
      <c r="CVY128" s="845"/>
      <c r="CVZ128" s="853"/>
      <c r="CWA128" s="853"/>
      <c r="CWB128" s="964"/>
      <c r="CWC128" s="845"/>
      <c r="CWD128" s="853"/>
      <c r="CWE128" s="853"/>
      <c r="CWF128" s="964"/>
      <c r="CWG128" s="845"/>
      <c r="CWH128" s="853"/>
      <c r="CWI128" s="853"/>
      <c r="CWJ128" s="964"/>
      <c r="CWK128" s="845"/>
      <c r="CWL128" s="853"/>
      <c r="CWM128" s="853"/>
      <c r="CWN128" s="964"/>
      <c r="CWO128" s="845"/>
      <c r="CWP128" s="853"/>
      <c r="CWQ128" s="853"/>
      <c r="CWR128" s="964"/>
      <c r="CWS128" s="845"/>
      <c r="CWT128" s="853"/>
      <c r="CWU128" s="853"/>
      <c r="CWV128" s="964"/>
      <c r="CWW128" s="845"/>
      <c r="CWX128" s="853"/>
      <c r="CWY128" s="853"/>
      <c r="CWZ128" s="964"/>
      <c r="CXA128" s="845"/>
      <c r="CXB128" s="853"/>
      <c r="CXC128" s="853"/>
      <c r="CXD128" s="964"/>
      <c r="CXE128" s="845"/>
      <c r="CXF128" s="853"/>
      <c r="CXG128" s="853"/>
      <c r="CXH128" s="964"/>
      <c r="CXI128" s="845"/>
      <c r="CXJ128" s="853"/>
      <c r="CXK128" s="853"/>
      <c r="CXL128" s="964"/>
      <c r="CXM128" s="845"/>
      <c r="CXN128" s="853"/>
      <c r="CXO128" s="853"/>
      <c r="CXP128" s="964"/>
      <c r="CXQ128" s="845"/>
      <c r="CXR128" s="853"/>
      <c r="CXS128" s="853"/>
      <c r="CXT128" s="964"/>
      <c r="CXU128" s="845"/>
      <c r="CXV128" s="853"/>
      <c r="CXW128" s="853"/>
      <c r="CXX128" s="964"/>
      <c r="CXY128" s="845"/>
      <c r="CXZ128" s="853"/>
      <c r="CYA128" s="853"/>
      <c r="CYB128" s="964"/>
      <c r="CYC128" s="845"/>
      <c r="CYD128" s="853"/>
      <c r="CYE128" s="853"/>
      <c r="CYF128" s="964"/>
      <c r="CYG128" s="845"/>
      <c r="CYH128" s="853"/>
      <c r="CYI128" s="853"/>
      <c r="CYJ128" s="964"/>
      <c r="CYK128" s="845"/>
      <c r="CYL128" s="853"/>
      <c r="CYM128" s="853"/>
      <c r="CYN128" s="964"/>
      <c r="CYO128" s="845"/>
      <c r="CYP128" s="853"/>
      <c r="CYQ128" s="853"/>
      <c r="CYR128" s="964"/>
      <c r="CYS128" s="845"/>
      <c r="CYT128" s="853"/>
      <c r="CYU128" s="853"/>
      <c r="CYV128" s="964"/>
      <c r="CYW128" s="845"/>
      <c r="CYX128" s="853"/>
      <c r="CYY128" s="853"/>
      <c r="CYZ128" s="964"/>
      <c r="CZA128" s="845"/>
      <c r="CZB128" s="853"/>
      <c r="CZC128" s="853"/>
      <c r="CZD128" s="964"/>
      <c r="CZE128" s="845"/>
      <c r="CZF128" s="853"/>
      <c r="CZG128" s="853"/>
      <c r="CZH128" s="964"/>
      <c r="CZI128" s="845"/>
      <c r="CZJ128" s="853"/>
      <c r="CZK128" s="853"/>
      <c r="CZL128" s="964"/>
      <c r="CZM128" s="845"/>
      <c r="CZN128" s="853"/>
      <c r="CZO128" s="853"/>
      <c r="CZP128" s="964"/>
      <c r="CZQ128" s="845"/>
      <c r="CZR128" s="853"/>
      <c r="CZS128" s="853"/>
      <c r="CZT128" s="964"/>
      <c r="CZU128" s="845"/>
      <c r="CZV128" s="853"/>
      <c r="CZW128" s="853"/>
      <c r="CZX128" s="964"/>
      <c r="CZY128" s="845"/>
      <c r="CZZ128" s="853"/>
      <c r="DAA128" s="853"/>
      <c r="DAB128" s="964"/>
      <c r="DAC128" s="845"/>
      <c r="DAD128" s="853"/>
      <c r="DAE128" s="853"/>
      <c r="DAF128" s="964"/>
      <c r="DAG128" s="845"/>
      <c r="DAH128" s="853"/>
      <c r="DAI128" s="853"/>
      <c r="DAJ128" s="964"/>
      <c r="DAK128" s="845"/>
      <c r="DAL128" s="853"/>
      <c r="DAM128" s="853"/>
      <c r="DAN128" s="964"/>
      <c r="DAO128" s="845"/>
      <c r="DAP128" s="853"/>
      <c r="DAQ128" s="853"/>
      <c r="DAR128" s="964"/>
      <c r="DAS128" s="845"/>
      <c r="DAT128" s="853"/>
      <c r="DAU128" s="853"/>
      <c r="DAV128" s="964"/>
      <c r="DAW128" s="845"/>
      <c r="DAX128" s="853"/>
      <c r="DAY128" s="853"/>
      <c r="DAZ128" s="964"/>
      <c r="DBA128" s="845"/>
      <c r="DBB128" s="853"/>
      <c r="DBC128" s="853"/>
      <c r="DBD128" s="964"/>
      <c r="DBE128" s="845"/>
      <c r="DBF128" s="853"/>
      <c r="DBG128" s="853"/>
      <c r="DBH128" s="964"/>
      <c r="DBI128" s="845"/>
      <c r="DBJ128" s="853"/>
      <c r="DBK128" s="853"/>
      <c r="DBL128" s="964"/>
      <c r="DBM128" s="845"/>
      <c r="DBN128" s="853"/>
      <c r="DBO128" s="853"/>
      <c r="DBP128" s="964"/>
      <c r="DBQ128" s="845"/>
      <c r="DBR128" s="853"/>
      <c r="DBS128" s="853"/>
      <c r="DBT128" s="964"/>
      <c r="DBU128" s="845"/>
      <c r="DBV128" s="853"/>
      <c r="DBW128" s="853"/>
      <c r="DBX128" s="964"/>
      <c r="DBY128" s="845"/>
      <c r="DBZ128" s="853"/>
      <c r="DCA128" s="853"/>
      <c r="DCB128" s="964"/>
      <c r="DCC128" s="845"/>
      <c r="DCD128" s="853"/>
      <c r="DCE128" s="853"/>
      <c r="DCF128" s="964"/>
      <c r="DCG128" s="845"/>
      <c r="DCH128" s="853"/>
      <c r="DCI128" s="853"/>
      <c r="DCJ128" s="964"/>
      <c r="DCK128" s="845"/>
      <c r="DCL128" s="853"/>
      <c r="DCM128" s="853"/>
      <c r="DCN128" s="964"/>
      <c r="DCO128" s="845"/>
      <c r="DCP128" s="853"/>
      <c r="DCQ128" s="853"/>
      <c r="DCR128" s="964"/>
      <c r="DCS128" s="845"/>
      <c r="DCT128" s="853"/>
      <c r="DCU128" s="853"/>
      <c r="DCV128" s="964"/>
      <c r="DCW128" s="845"/>
      <c r="DCX128" s="853"/>
      <c r="DCY128" s="853"/>
      <c r="DCZ128" s="964"/>
      <c r="DDA128" s="845"/>
      <c r="DDB128" s="853"/>
      <c r="DDC128" s="853"/>
      <c r="DDD128" s="964"/>
      <c r="DDE128" s="845"/>
      <c r="DDF128" s="853"/>
      <c r="DDG128" s="853"/>
      <c r="DDH128" s="964"/>
      <c r="DDI128" s="845"/>
      <c r="DDJ128" s="853"/>
      <c r="DDK128" s="853"/>
      <c r="DDL128" s="964"/>
      <c r="DDM128" s="845"/>
      <c r="DDN128" s="853"/>
      <c r="DDO128" s="853"/>
      <c r="DDP128" s="964"/>
      <c r="DDQ128" s="845"/>
      <c r="DDR128" s="853"/>
      <c r="DDS128" s="853"/>
      <c r="DDT128" s="964"/>
      <c r="DDU128" s="845"/>
      <c r="DDV128" s="853"/>
      <c r="DDW128" s="853"/>
      <c r="DDX128" s="964"/>
      <c r="DDY128" s="845"/>
      <c r="DDZ128" s="853"/>
      <c r="DEA128" s="853"/>
      <c r="DEB128" s="964"/>
      <c r="DEC128" s="845"/>
      <c r="DED128" s="853"/>
      <c r="DEE128" s="853"/>
      <c r="DEF128" s="964"/>
      <c r="DEG128" s="845"/>
      <c r="DEH128" s="853"/>
      <c r="DEI128" s="853"/>
      <c r="DEJ128" s="964"/>
      <c r="DEK128" s="845"/>
      <c r="DEL128" s="853"/>
      <c r="DEM128" s="853"/>
      <c r="DEN128" s="964"/>
      <c r="DEO128" s="845"/>
      <c r="DEP128" s="853"/>
      <c r="DEQ128" s="853"/>
      <c r="DER128" s="964"/>
      <c r="DES128" s="845"/>
      <c r="DET128" s="853"/>
      <c r="DEU128" s="853"/>
      <c r="DEV128" s="964"/>
      <c r="DEW128" s="845"/>
      <c r="DEX128" s="853"/>
      <c r="DEY128" s="853"/>
      <c r="DEZ128" s="964"/>
      <c r="DFA128" s="845"/>
      <c r="DFB128" s="853"/>
      <c r="DFC128" s="853"/>
      <c r="DFD128" s="964"/>
      <c r="DFE128" s="845"/>
      <c r="DFF128" s="853"/>
      <c r="DFG128" s="853"/>
      <c r="DFH128" s="964"/>
      <c r="DFI128" s="845"/>
      <c r="DFJ128" s="853"/>
      <c r="DFK128" s="853"/>
      <c r="DFL128" s="964"/>
      <c r="DFM128" s="845"/>
      <c r="DFN128" s="853"/>
      <c r="DFO128" s="853"/>
      <c r="DFP128" s="964"/>
      <c r="DFQ128" s="845"/>
      <c r="DFR128" s="853"/>
      <c r="DFS128" s="853"/>
      <c r="DFT128" s="964"/>
      <c r="DFU128" s="845"/>
      <c r="DFV128" s="853"/>
      <c r="DFW128" s="853"/>
      <c r="DFX128" s="964"/>
      <c r="DFY128" s="845"/>
      <c r="DFZ128" s="853"/>
      <c r="DGA128" s="853"/>
      <c r="DGB128" s="964"/>
      <c r="DGC128" s="845"/>
      <c r="DGD128" s="853"/>
      <c r="DGE128" s="853"/>
      <c r="DGF128" s="964"/>
      <c r="DGG128" s="845"/>
      <c r="DGH128" s="853"/>
      <c r="DGI128" s="853"/>
      <c r="DGJ128" s="964"/>
      <c r="DGK128" s="845"/>
      <c r="DGL128" s="853"/>
      <c r="DGM128" s="853"/>
      <c r="DGN128" s="964"/>
      <c r="DGO128" s="845"/>
      <c r="DGP128" s="853"/>
      <c r="DGQ128" s="853"/>
      <c r="DGR128" s="964"/>
      <c r="DGS128" s="845"/>
      <c r="DGT128" s="853"/>
      <c r="DGU128" s="853"/>
      <c r="DGV128" s="964"/>
      <c r="DGW128" s="845"/>
      <c r="DGX128" s="853"/>
      <c r="DGY128" s="853"/>
      <c r="DGZ128" s="964"/>
      <c r="DHA128" s="845"/>
      <c r="DHB128" s="853"/>
      <c r="DHC128" s="853"/>
      <c r="DHD128" s="964"/>
      <c r="DHE128" s="845"/>
      <c r="DHF128" s="853"/>
      <c r="DHG128" s="853"/>
      <c r="DHH128" s="964"/>
      <c r="DHI128" s="845"/>
      <c r="DHJ128" s="853"/>
      <c r="DHK128" s="853"/>
      <c r="DHL128" s="964"/>
      <c r="DHM128" s="845"/>
      <c r="DHN128" s="853"/>
      <c r="DHO128" s="853"/>
      <c r="DHP128" s="964"/>
      <c r="DHQ128" s="845"/>
      <c r="DHR128" s="853"/>
      <c r="DHS128" s="853"/>
      <c r="DHT128" s="964"/>
      <c r="DHU128" s="845"/>
      <c r="DHV128" s="853"/>
      <c r="DHW128" s="853"/>
      <c r="DHX128" s="964"/>
      <c r="DHY128" s="845"/>
      <c r="DHZ128" s="853"/>
      <c r="DIA128" s="853"/>
      <c r="DIB128" s="964"/>
      <c r="DIC128" s="845"/>
      <c r="DID128" s="853"/>
      <c r="DIE128" s="853"/>
      <c r="DIF128" s="964"/>
      <c r="DIG128" s="845"/>
      <c r="DIH128" s="853"/>
      <c r="DII128" s="853"/>
      <c r="DIJ128" s="964"/>
      <c r="DIK128" s="845"/>
      <c r="DIL128" s="853"/>
      <c r="DIM128" s="853"/>
      <c r="DIN128" s="964"/>
      <c r="DIO128" s="845"/>
      <c r="DIP128" s="853"/>
      <c r="DIQ128" s="853"/>
      <c r="DIR128" s="964"/>
      <c r="DIS128" s="845"/>
      <c r="DIT128" s="853"/>
      <c r="DIU128" s="853"/>
      <c r="DIV128" s="964"/>
      <c r="DIW128" s="845"/>
      <c r="DIX128" s="853"/>
      <c r="DIY128" s="853"/>
      <c r="DIZ128" s="964"/>
      <c r="DJA128" s="845"/>
      <c r="DJB128" s="853"/>
      <c r="DJC128" s="853"/>
      <c r="DJD128" s="964"/>
      <c r="DJE128" s="845"/>
      <c r="DJF128" s="853"/>
      <c r="DJG128" s="853"/>
      <c r="DJH128" s="964"/>
      <c r="DJI128" s="845"/>
      <c r="DJJ128" s="853"/>
      <c r="DJK128" s="853"/>
      <c r="DJL128" s="964"/>
      <c r="DJM128" s="845"/>
      <c r="DJN128" s="853"/>
      <c r="DJO128" s="853"/>
      <c r="DJP128" s="964"/>
      <c r="DJQ128" s="845"/>
      <c r="DJR128" s="853"/>
      <c r="DJS128" s="853"/>
      <c r="DJT128" s="964"/>
      <c r="DJU128" s="845"/>
      <c r="DJV128" s="853"/>
      <c r="DJW128" s="853"/>
      <c r="DJX128" s="964"/>
      <c r="DJY128" s="845"/>
      <c r="DJZ128" s="853"/>
      <c r="DKA128" s="853"/>
      <c r="DKB128" s="964"/>
      <c r="DKC128" s="845"/>
      <c r="DKD128" s="853"/>
      <c r="DKE128" s="853"/>
      <c r="DKF128" s="964"/>
      <c r="DKG128" s="845"/>
      <c r="DKH128" s="853"/>
      <c r="DKI128" s="853"/>
      <c r="DKJ128" s="964"/>
      <c r="DKK128" s="845"/>
      <c r="DKL128" s="853"/>
      <c r="DKM128" s="853"/>
      <c r="DKN128" s="964"/>
      <c r="DKO128" s="845"/>
      <c r="DKP128" s="853"/>
      <c r="DKQ128" s="853"/>
      <c r="DKR128" s="964"/>
      <c r="DKS128" s="845"/>
      <c r="DKT128" s="853"/>
      <c r="DKU128" s="853"/>
      <c r="DKV128" s="964"/>
      <c r="DKW128" s="845"/>
      <c r="DKX128" s="853"/>
      <c r="DKY128" s="853"/>
      <c r="DKZ128" s="964"/>
      <c r="DLA128" s="845"/>
      <c r="DLB128" s="853"/>
      <c r="DLC128" s="853"/>
      <c r="DLD128" s="964"/>
      <c r="DLE128" s="845"/>
      <c r="DLF128" s="853"/>
      <c r="DLG128" s="853"/>
      <c r="DLH128" s="964"/>
      <c r="DLI128" s="845"/>
      <c r="DLJ128" s="853"/>
      <c r="DLK128" s="853"/>
      <c r="DLL128" s="964"/>
      <c r="DLM128" s="845"/>
      <c r="DLN128" s="853"/>
      <c r="DLO128" s="853"/>
      <c r="DLP128" s="964"/>
      <c r="DLQ128" s="845"/>
      <c r="DLR128" s="853"/>
      <c r="DLS128" s="853"/>
      <c r="DLT128" s="964"/>
      <c r="DLU128" s="845"/>
      <c r="DLV128" s="853"/>
      <c r="DLW128" s="853"/>
      <c r="DLX128" s="964"/>
      <c r="DLY128" s="845"/>
      <c r="DLZ128" s="853"/>
      <c r="DMA128" s="853"/>
      <c r="DMB128" s="964"/>
      <c r="DMC128" s="845"/>
      <c r="DMD128" s="853"/>
      <c r="DME128" s="853"/>
      <c r="DMF128" s="964"/>
      <c r="DMG128" s="845"/>
      <c r="DMH128" s="853"/>
      <c r="DMI128" s="853"/>
      <c r="DMJ128" s="964"/>
      <c r="DMK128" s="845"/>
      <c r="DML128" s="853"/>
      <c r="DMM128" s="853"/>
      <c r="DMN128" s="964"/>
      <c r="DMO128" s="845"/>
      <c r="DMP128" s="853"/>
      <c r="DMQ128" s="853"/>
      <c r="DMR128" s="964"/>
      <c r="DMS128" s="845"/>
      <c r="DMT128" s="853"/>
      <c r="DMU128" s="853"/>
      <c r="DMV128" s="964"/>
      <c r="DMW128" s="845"/>
      <c r="DMX128" s="853"/>
      <c r="DMY128" s="853"/>
      <c r="DMZ128" s="964"/>
      <c r="DNA128" s="845"/>
      <c r="DNB128" s="853"/>
      <c r="DNC128" s="853"/>
      <c r="DND128" s="964"/>
      <c r="DNE128" s="845"/>
      <c r="DNF128" s="853"/>
      <c r="DNG128" s="853"/>
      <c r="DNH128" s="964"/>
      <c r="DNI128" s="845"/>
      <c r="DNJ128" s="853"/>
      <c r="DNK128" s="853"/>
      <c r="DNL128" s="964"/>
      <c r="DNM128" s="845"/>
      <c r="DNN128" s="853"/>
      <c r="DNO128" s="853"/>
      <c r="DNP128" s="964"/>
      <c r="DNQ128" s="845"/>
      <c r="DNR128" s="853"/>
      <c r="DNS128" s="853"/>
      <c r="DNT128" s="964"/>
      <c r="DNU128" s="845"/>
      <c r="DNV128" s="853"/>
      <c r="DNW128" s="853"/>
      <c r="DNX128" s="964"/>
      <c r="DNY128" s="845"/>
      <c r="DNZ128" s="853"/>
      <c r="DOA128" s="853"/>
      <c r="DOB128" s="964"/>
      <c r="DOC128" s="845"/>
      <c r="DOD128" s="853"/>
      <c r="DOE128" s="853"/>
      <c r="DOF128" s="964"/>
      <c r="DOG128" s="845"/>
      <c r="DOH128" s="853"/>
      <c r="DOI128" s="853"/>
      <c r="DOJ128" s="964"/>
      <c r="DOK128" s="845"/>
      <c r="DOL128" s="853"/>
      <c r="DOM128" s="853"/>
      <c r="DON128" s="964"/>
      <c r="DOO128" s="845"/>
      <c r="DOP128" s="853"/>
      <c r="DOQ128" s="853"/>
      <c r="DOR128" s="964"/>
      <c r="DOS128" s="845"/>
      <c r="DOT128" s="853"/>
      <c r="DOU128" s="853"/>
      <c r="DOV128" s="964"/>
      <c r="DOW128" s="845"/>
      <c r="DOX128" s="853"/>
      <c r="DOY128" s="853"/>
      <c r="DOZ128" s="964"/>
      <c r="DPA128" s="845"/>
      <c r="DPB128" s="853"/>
      <c r="DPC128" s="853"/>
      <c r="DPD128" s="964"/>
      <c r="DPE128" s="845"/>
      <c r="DPF128" s="853"/>
      <c r="DPG128" s="853"/>
      <c r="DPH128" s="964"/>
      <c r="DPI128" s="845"/>
      <c r="DPJ128" s="853"/>
      <c r="DPK128" s="853"/>
      <c r="DPL128" s="964"/>
      <c r="DPM128" s="845"/>
      <c r="DPN128" s="853"/>
      <c r="DPO128" s="853"/>
      <c r="DPP128" s="964"/>
      <c r="DPQ128" s="845"/>
      <c r="DPR128" s="853"/>
      <c r="DPS128" s="853"/>
      <c r="DPT128" s="964"/>
      <c r="DPU128" s="845"/>
      <c r="DPV128" s="853"/>
      <c r="DPW128" s="853"/>
      <c r="DPX128" s="964"/>
      <c r="DPY128" s="845"/>
      <c r="DPZ128" s="853"/>
      <c r="DQA128" s="853"/>
      <c r="DQB128" s="964"/>
      <c r="DQC128" s="845"/>
      <c r="DQD128" s="853"/>
      <c r="DQE128" s="853"/>
      <c r="DQF128" s="964"/>
      <c r="DQG128" s="845"/>
      <c r="DQH128" s="853"/>
      <c r="DQI128" s="853"/>
      <c r="DQJ128" s="964"/>
      <c r="DQK128" s="845"/>
      <c r="DQL128" s="853"/>
      <c r="DQM128" s="853"/>
      <c r="DQN128" s="964"/>
      <c r="DQO128" s="845"/>
      <c r="DQP128" s="853"/>
      <c r="DQQ128" s="853"/>
      <c r="DQR128" s="964"/>
      <c r="DQS128" s="845"/>
      <c r="DQT128" s="853"/>
      <c r="DQU128" s="853"/>
      <c r="DQV128" s="964"/>
      <c r="DQW128" s="845"/>
      <c r="DQX128" s="853"/>
      <c r="DQY128" s="853"/>
      <c r="DQZ128" s="964"/>
      <c r="DRA128" s="845"/>
      <c r="DRB128" s="853"/>
      <c r="DRC128" s="853"/>
      <c r="DRD128" s="964"/>
      <c r="DRE128" s="845"/>
      <c r="DRF128" s="853"/>
      <c r="DRG128" s="853"/>
      <c r="DRH128" s="964"/>
      <c r="DRI128" s="845"/>
      <c r="DRJ128" s="853"/>
      <c r="DRK128" s="853"/>
      <c r="DRL128" s="964"/>
      <c r="DRM128" s="845"/>
      <c r="DRN128" s="853"/>
      <c r="DRO128" s="853"/>
      <c r="DRP128" s="964"/>
      <c r="DRQ128" s="845"/>
      <c r="DRR128" s="853"/>
      <c r="DRS128" s="853"/>
      <c r="DRT128" s="964"/>
      <c r="DRU128" s="845"/>
      <c r="DRV128" s="853"/>
      <c r="DRW128" s="853"/>
      <c r="DRX128" s="964"/>
      <c r="DRY128" s="845"/>
      <c r="DRZ128" s="853"/>
      <c r="DSA128" s="853"/>
      <c r="DSB128" s="964"/>
      <c r="DSC128" s="845"/>
      <c r="DSD128" s="853"/>
      <c r="DSE128" s="853"/>
      <c r="DSF128" s="964"/>
      <c r="DSG128" s="845"/>
      <c r="DSH128" s="853"/>
      <c r="DSI128" s="853"/>
      <c r="DSJ128" s="964"/>
      <c r="DSK128" s="845"/>
      <c r="DSL128" s="853"/>
      <c r="DSM128" s="853"/>
      <c r="DSN128" s="964"/>
      <c r="DSO128" s="845"/>
      <c r="DSP128" s="853"/>
      <c r="DSQ128" s="853"/>
      <c r="DSR128" s="964"/>
      <c r="DSS128" s="845"/>
      <c r="DST128" s="853"/>
      <c r="DSU128" s="853"/>
      <c r="DSV128" s="964"/>
      <c r="DSW128" s="845"/>
      <c r="DSX128" s="853"/>
      <c r="DSY128" s="853"/>
      <c r="DSZ128" s="964"/>
      <c r="DTA128" s="845"/>
      <c r="DTB128" s="853"/>
      <c r="DTC128" s="853"/>
      <c r="DTD128" s="964"/>
      <c r="DTE128" s="845"/>
      <c r="DTF128" s="853"/>
      <c r="DTG128" s="853"/>
      <c r="DTH128" s="964"/>
      <c r="DTI128" s="845"/>
      <c r="DTJ128" s="853"/>
      <c r="DTK128" s="853"/>
      <c r="DTL128" s="964"/>
      <c r="DTM128" s="845"/>
      <c r="DTN128" s="853"/>
      <c r="DTO128" s="853"/>
      <c r="DTP128" s="964"/>
      <c r="DTQ128" s="845"/>
      <c r="DTR128" s="853"/>
      <c r="DTS128" s="853"/>
      <c r="DTT128" s="964"/>
      <c r="DTU128" s="845"/>
      <c r="DTV128" s="853"/>
      <c r="DTW128" s="853"/>
      <c r="DTX128" s="964"/>
      <c r="DTY128" s="845"/>
      <c r="DTZ128" s="853"/>
      <c r="DUA128" s="853"/>
      <c r="DUB128" s="964"/>
      <c r="DUC128" s="845"/>
      <c r="DUD128" s="853"/>
      <c r="DUE128" s="853"/>
      <c r="DUF128" s="964"/>
      <c r="DUG128" s="845"/>
      <c r="DUH128" s="853"/>
      <c r="DUI128" s="853"/>
      <c r="DUJ128" s="964"/>
      <c r="DUK128" s="845"/>
      <c r="DUL128" s="853"/>
      <c r="DUM128" s="853"/>
      <c r="DUN128" s="964"/>
      <c r="DUO128" s="845"/>
      <c r="DUP128" s="853"/>
      <c r="DUQ128" s="853"/>
      <c r="DUR128" s="964"/>
      <c r="DUS128" s="845"/>
      <c r="DUT128" s="853"/>
      <c r="DUU128" s="853"/>
      <c r="DUV128" s="964"/>
      <c r="DUW128" s="845"/>
      <c r="DUX128" s="853"/>
      <c r="DUY128" s="853"/>
      <c r="DUZ128" s="964"/>
      <c r="DVA128" s="845"/>
      <c r="DVB128" s="853"/>
      <c r="DVC128" s="853"/>
      <c r="DVD128" s="964"/>
      <c r="DVE128" s="845"/>
      <c r="DVF128" s="853"/>
      <c r="DVG128" s="853"/>
      <c r="DVH128" s="964"/>
      <c r="DVI128" s="845"/>
      <c r="DVJ128" s="853"/>
      <c r="DVK128" s="853"/>
      <c r="DVL128" s="964"/>
      <c r="DVM128" s="845"/>
      <c r="DVN128" s="853"/>
      <c r="DVO128" s="853"/>
      <c r="DVP128" s="964"/>
      <c r="DVQ128" s="845"/>
      <c r="DVR128" s="853"/>
      <c r="DVS128" s="853"/>
      <c r="DVT128" s="964"/>
      <c r="DVU128" s="845"/>
      <c r="DVV128" s="853"/>
      <c r="DVW128" s="853"/>
      <c r="DVX128" s="964"/>
      <c r="DVY128" s="845"/>
      <c r="DVZ128" s="853"/>
      <c r="DWA128" s="853"/>
      <c r="DWB128" s="964"/>
      <c r="DWC128" s="845"/>
      <c r="DWD128" s="853"/>
      <c r="DWE128" s="853"/>
      <c r="DWF128" s="964"/>
      <c r="DWG128" s="845"/>
      <c r="DWH128" s="853"/>
      <c r="DWI128" s="853"/>
      <c r="DWJ128" s="964"/>
      <c r="DWK128" s="845"/>
      <c r="DWL128" s="853"/>
      <c r="DWM128" s="853"/>
      <c r="DWN128" s="964"/>
      <c r="DWO128" s="845"/>
      <c r="DWP128" s="853"/>
      <c r="DWQ128" s="853"/>
      <c r="DWR128" s="964"/>
      <c r="DWS128" s="845"/>
      <c r="DWT128" s="853"/>
      <c r="DWU128" s="853"/>
      <c r="DWV128" s="964"/>
      <c r="DWW128" s="845"/>
      <c r="DWX128" s="853"/>
      <c r="DWY128" s="853"/>
      <c r="DWZ128" s="964"/>
      <c r="DXA128" s="845"/>
      <c r="DXB128" s="853"/>
      <c r="DXC128" s="853"/>
      <c r="DXD128" s="964"/>
      <c r="DXE128" s="845"/>
      <c r="DXF128" s="853"/>
      <c r="DXG128" s="853"/>
      <c r="DXH128" s="964"/>
      <c r="DXI128" s="845"/>
      <c r="DXJ128" s="853"/>
      <c r="DXK128" s="853"/>
      <c r="DXL128" s="964"/>
      <c r="DXM128" s="845"/>
      <c r="DXN128" s="853"/>
      <c r="DXO128" s="853"/>
      <c r="DXP128" s="964"/>
      <c r="DXQ128" s="845"/>
      <c r="DXR128" s="853"/>
      <c r="DXS128" s="853"/>
      <c r="DXT128" s="964"/>
      <c r="DXU128" s="845"/>
      <c r="DXV128" s="853"/>
      <c r="DXW128" s="853"/>
      <c r="DXX128" s="964"/>
      <c r="DXY128" s="845"/>
      <c r="DXZ128" s="853"/>
      <c r="DYA128" s="853"/>
      <c r="DYB128" s="964"/>
      <c r="DYC128" s="845"/>
      <c r="DYD128" s="853"/>
      <c r="DYE128" s="853"/>
      <c r="DYF128" s="964"/>
      <c r="DYG128" s="845"/>
      <c r="DYH128" s="853"/>
      <c r="DYI128" s="853"/>
      <c r="DYJ128" s="964"/>
      <c r="DYK128" s="845"/>
      <c r="DYL128" s="853"/>
      <c r="DYM128" s="853"/>
      <c r="DYN128" s="964"/>
      <c r="DYO128" s="845"/>
      <c r="DYP128" s="853"/>
      <c r="DYQ128" s="853"/>
      <c r="DYR128" s="964"/>
      <c r="DYS128" s="845"/>
      <c r="DYT128" s="853"/>
      <c r="DYU128" s="853"/>
      <c r="DYV128" s="964"/>
      <c r="DYW128" s="845"/>
      <c r="DYX128" s="853"/>
      <c r="DYY128" s="853"/>
      <c r="DYZ128" s="964"/>
      <c r="DZA128" s="845"/>
      <c r="DZB128" s="853"/>
      <c r="DZC128" s="853"/>
      <c r="DZD128" s="964"/>
      <c r="DZE128" s="845"/>
      <c r="DZF128" s="853"/>
      <c r="DZG128" s="853"/>
      <c r="DZH128" s="964"/>
      <c r="DZI128" s="845"/>
      <c r="DZJ128" s="853"/>
      <c r="DZK128" s="853"/>
      <c r="DZL128" s="964"/>
      <c r="DZM128" s="845"/>
      <c r="DZN128" s="853"/>
      <c r="DZO128" s="853"/>
      <c r="DZP128" s="964"/>
      <c r="DZQ128" s="845"/>
      <c r="DZR128" s="853"/>
      <c r="DZS128" s="853"/>
      <c r="DZT128" s="964"/>
      <c r="DZU128" s="845"/>
      <c r="DZV128" s="853"/>
      <c r="DZW128" s="853"/>
      <c r="DZX128" s="964"/>
      <c r="DZY128" s="845"/>
      <c r="DZZ128" s="853"/>
      <c r="EAA128" s="853"/>
      <c r="EAB128" s="964"/>
      <c r="EAC128" s="845"/>
      <c r="EAD128" s="853"/>
      <c r="EAE128" s="853"/>
      <c r="EAF128" s="964"/>
      <c r="EAG128" s="845"/>
      <c r="EAH128" s="853"/>
      <c r="EAI128" s="853"/>
      <c r="EAJ128" s="964"/>
      <c r="EAK128" s="845"/>
      <c r="EAL128" s="853"/>
      <c r="EAM128" s="853"/>
      <c r="EAN128" s="964"/>
      <c r="EAO128" s="845"/>
      <c r="EAP128" s="853"/>
      <c r="EAQ128" s="853"/>
      <c r="EAR128" s="964"/>
      <c r="EAS128" s="845"/>
      <c r="EAT128" s="853"/>
      <c r="EAU128" s="853"/>
      <c r="EAV128" s="964"/>
      <c r="EAW128" s="845"/>
      <c r="EAX128" s="853"/>
      <c r="EAY128" s="853"/>
      <c r="EAZ128" s="964"/>
      <c r="EBA128" s="845"/>
      <c r="EBB128" s="853"/>
      <c r="EBC128" s="853"/>
      <c r="EBD128" s="964"/>
      <c r="EBE128" s="845"/>
      <c r="EBF128" s="853"/>
      <c r="EBG128" s="853"/>
      <c r="EBH128" s="964"/>
      <c r="EBI128" s="845"/>
      <c r="EBJ128" s="853"/>
      <c r="EBK128" s="853"/>
      <c r="EBL128" s="964"/>
      <c r="EBM128" s="845"/>
      <c r="EBN128" s="853"/>
      <c r="EBO128" s="853"/>
      <c r="EBP128" s="964"/>
      <c r="EBQ128" s="845"/>
      <c r="EBR128" s="853"/>
      <c r="EBS128" s="853"/>
      <c r="EBT128" s="964"/>
      <c r="EBU128" s="845"/>
      <c r="EBV128" s="853"/>
      <c r="EBW128" s="853"/>
      <c r="EBX128" s="964"/>
      <c r="EBY128" s="845"/>
      <c r="EBZ128" s="853"/>
      <c r="ECA128" s="853"/>
      <c r="ECB128" s="964"/>
      <c r="ECC128" s="845"/>
      <c r="ECD128" s="853"/>
      <c r="ECE128" s="853"/>
      <c r="ECF128" s="964"/>
      <c r="ECG128" s="845"/>
      <c r="ECH128" s="853"/>
      <c r="ECI128" s="853"/>
      <c r="ECJ128" s="964"/>
      <c r="ECK128" s="845"/>
      <c r="ECL128" s="853"/>
      <c r="ECM128" s="853"/>
      <c r="ECN128" s="964"/>
      <c r="ECO128" s="845"/>
      <c r="ECP128" s="853"/>
      <c r="ECQ128" s="853"/>
      <c r="ECR128" s="964"/>
      <c r="ECS128" s="845"/>
      <c r="ECT128" s="853"/>
      <c r="ECU128" s="853"/>
      <c r="ECV128" s="964"/>
      <c r="ECW128" s="845"/>
      <c r="ECX128" s="853"/>
      <c r="ECY128" s="853"/>
      <c r="ECZ128" s="964"/>
      <c r="EDA128" s="845"/>
      <c r="EDB128" s="853"/>
      <c r="EDC128" s="853"/>
      <c r="EDD128" s="964"/>
      <c r="EDE128" s="845"/>
      <c r="EDF128" s="853"/>
      <c r="EDG128" s="853"/>
      <c r="EDH128" s="964"/>
      <c r="EDI128" s="845"/>
      <c r="EDJ128" s="853"/>
      <c r="EDK128" s="853"/>
      <c r="EDL128" s="964"/>
      <c r="EDM128" s="845"/>
      <c r="EDN128" s="853"/>
      <c r="EDO128" s="853"/>
      <c r="EDP128" s="964"/>
      <c r="EDQ128" s="845"/>
      <c r="EDR128" s="853"/>
      <c r="EDS128" s="853"/>
      <c r="EDT128" s="964"/>
      <c r="EDU128" s="845"/>
      <c r="EDV128" s="853"/>
      <c r="EDW128" s="853"/>
      <c r="EDX128" s="964"/>
      <c r="EDY128" s="845"/>
      <c r="EDZ128" s="853"/>
      <c r="EEA128" s="853"/>
      <c r="EEB128" s="964"/>
      <c r="EEC128" s="845"/>
      <c r="EED128" s="853"/>
      <c r="EEE128" s="853"/>
      <c r="EEF128" s="964"/>
      <c r="EEG128" s="845"/>
      <c r="EEH128" s="853"/>
      <c r="EEI128" s="853"/>
      <c r="EEJ128" s="964"/>
      <c r="EEK128" s="845"/>
      <c r="EEL128" s="853"/>
      <c r="EEM128" s="853"/>
      <c r="EEN128" s="964"/>
      <c r="EEO128" s="845"/>
      <c r="EEP128" s="853"/>
      <c r="EEQ128" s="853"/>
      <c r="EER128" s="964"/>
      <c r="EES128" s="845"/>
      <c r="EET128" s="853"/>
      <c r="EEU128" s="853"/>
      <c r="EEV128" s="964"/>
      <c r="EEW128" s="845"/>
      <c r="EEX128" s="853"/>
      <c r="EEY128" s="853"/>
      <c r="EEZ128" s="964"/>
      <c r="EFA128" s="845"/>
      <c r="EFB128" s="853"/>
      <c r="EFC128" s="853"/>
      <c r="EFD128" s="964"/>
      <c r="EFE128" s="845"/>
      <c r="EFF128" s="853"/>
      <c r="EFG128" s="853"/>
      <c r="EFH128" s="964"/>
      <c r="EFI128" s="845"/>
      <c r="EFJ128" s="853"/>
      <c r="EFK128" s="853"/>
      <c r="EFL128" s="964"/>
      <c r="EFM128" s="845"/>
      <c r="EFN128" s="853"/>
      <c r="EFO128" s="853"/>
      <c r="EFP128" s="964"/>
      <c r="EFQ128" s="845"/>
      <c r="EFR128" s="853"/>
      <c r="EFS128" s="853"/>
      <c r="EFT128" s="964"/>
      <c r="EFU128" s="845"/>
      <c r="EFV128" s="853"/>
      <c r="EFW128" s="853"/>
      <c r="EFX128" s="964"/>
      <c r="EFY128" s="845"/>
      <c r="EFZ128" s="853"/>
      <c r="EGA128" s="853"/>
      <c r="EGB128" s="964"/>
      <c r="EGC128" s="845"/>
      <c r="EGD128" s="853"/>
      <c r="EGE128" s="853"/>
      <c r="EGF128" s="964"/>
      <c r="EGG128" s="845"/>
      <c r="EGH128" s="853"/>
      <c r="EGI128" s="853"/>
      <c r="EGJ128" s="964"/>
      <c r="EGK128" s="845"/>
      <c r="EGL128" s="853"/>
      <c r="EGM128" s="853"/>
      <c r="EGN128" s="964"/>
      <c r="EGO128" s="845"/>
      <c r="EGP128" s="853"/>
      <c r="EGQ128" s="853"/>
      <c r="EGR128" s="964"/>
      <c r="EGS128" s="845"/>
      <c r="EGT128" s="853"/>
      <c r="EGU128" s="853"/>
      <c r="EGV128" s="964"/>
      <c r="EGW128" s="845"/>
      <c r="EGX128" s="853"/>
      <c r="EGY128" s="853"/>
      <c r="EGZ128" s="964"/>
      <c r="EHA128" s="845"/>
      <c r="EHB128" s="853"/>
      <c r="EHC128" s="853"/>
      <c r="EHD128" s="964"/>
      <c r="EHE128" s="845"/>
      <c r="EHF128" s="853"/>
      <c r="EHG128" s="853"/>
      <c r="EHH128" s="964"/>
      <c r="EHI128" s="845"/>
      <c r="EHJ128" s="853"/>
      <c r="EHK128" s="853"/>
      <c r="EHL128" s="964"/>
      <c r="EHM128" s="845"/>
      <c r="EHN128" s="853"/>
      <c r="EHO128" s="853"/>
      <c r="EHP128" s="964"/>
      <c r="EHQ128" s="845"/>
      <c r="EHR128" s="853"/>
      <c r="EHS128" s="853"/>
      <c r="EHT128" s="964"/>
      <c r="EHU128" s="845"/>
      <c r="EHV128" s="853"/>
      <c r="EHW128" s="853"/>
      <c r="EHX128" s="964"/>
      <c r="EHY128" s="845"/>
      <c r="EHZ128" s="853"/>
      <c r="EIA128" s="853"/>
      <c r="EIB128" s="964"/>
      <c r="EIC128" s="845"/>
      <c r="EID128" s="853"/>
      <c r="EIE128" s="853"/>
      <c r="EIF128" s="964"/>
      <c r="EIG128" s="845"/>
      <c r="EIH128" s="853"/>
      <c r="EII128" s="853"/>
      <c r="EIJ128" s="964"/>
      <c r="EIK128" s="845"/>
      <c r="EIL128" s="853"/>
      <c r="EIM128" s="853"/>
      <c r="EIN128" s="964"/>
      <c r="EIO128" s="845"/>
      <c r="EIP128" s="853"/>
      <c r="EIQ128" s="853"/>
      <c r="EIR128" s="964"/>
      <c r="EIS128" s="845"/>
      <c r="EIT128" s="853"/>
      <c r="EIU128" s="853"/>
      <c r="EIV128" s="964"/>
      <c r="EIW128" s="845"/>
      <c r="EIX128" s="853"/>
      <c r="EIY128" s="853"/>
      <c r="EIZ128" s="964"/>
      <c r="EJA128" s="845"/>
      <c r="EJB128" s="853"/>
      <c r="EJC128" s="853"/>
      <c r="EJD128" s="964"/>
      <c r="EJE128" s="845"/>
      <c r="EJF128" s="853"/>
      <c r="EJG128" s="853"/>
      <c r="EJH128" s="964"/>
      <c r="EJI128" s="845"/>
      <c r="EJJ128" s="853"/>
      <c r="EJK128" s="853"/>
      <c r="EJL128" s="964"/>
      <c r="EJM128" s="845"/>
      <c r="EJN128" s="853"/>
      <c r="EJO128" s="853"/>
      <c r="EJP128" s="964"/>
      <c r="EJQ128" s="845"/>
      <c r="EJR128" s="853"/>
      <c r="EJS128" s="853"/>
      <c r="EJT128" s="964"/>
      <c r="EJU128" s="845"/>
      <c r="EJV128" s="853"/>
      <c r="EJW128" s="853"/>
      <c r="EJX128" s="964"/>
      <c r="EJY128" s="845"/>
      <c r="EJZ128" s="853"/>
      <c r="EKA128" s="853"/>
      <c r="EKB128" s="964"/>
      <c r="EKC128" s="845"/>
      <c r="EKD128" s="853"/>
      <c r="EKE128" s="853"/>
      <c r="EKF128" s="964"/>
      <c r="EKG128" s="845"/>
      <c r="EKH128" s="853"/>
      <c r="EKI128" s="853"/>
      <c r="EKJ128" s="964"/>
      <c r="EKK128" s="845"/>
      <c r="EKL128" s="853"/>
      <c r="EKM128" s="853"/>
      <c r="EKN128" s="964"/>
      <c r="EKO128" s="845"/>
      <c r="EKP128" s="853"/>
      <c r="EKQ128" s="853"/>
      <c r="EKR128" s="964"/>
      <c r="EKS128" s="845"/>
      <c r="EKT128" s="853"/>
      <c r="EKU128" s="853"/>
      <c r="EKV128" s="964"/>
      <c r="EKW128" s="845"/>
      <c r="EKX128" s="853"/>
      <c r="EKY128" s="853"/>
      <c r="EKZ128" s="964"/>
      <c r="ELA128" s="845"/>
      <c r="ELB128" s="853"/>
      <c r="ELC128" s="853"/>
      <c r="ELD128" s="964"/>
      <c r="ELE128" s="845"/>
      <c r="ELF128" s="853"/>
      <c r="ELG128" s="853"/>
      <c r="ELH128" s="964"/>
      <c r="ELI128" s="845"/>
      <c r="ELJ128" s="853"/>
      <c r="ELK128" s="853"/>
      <c r="ELL128" s="964"/>
      <c r="ELM128" s="845"/>
      <c r="ELN128" s="853"/>
      <c r="ELO128" s="853"/>
      <c r="ELP128" s="964"/>
      <c r="ELQ128" s="845"/>
      <c r="ELR128" s="853"/>
      <c r="ELS128" s="853"/>
      <c r="ELT128" s="964"/>
      <c r="ELU128" s="845"/>
      <c r="ELV128" s="853"/>
      <c r="ELW128" s="853"/>
      <c r="ELX128" s="964"/>
      <c r="ELY128" s="845"/>
      <c r="ELZ128" s="853"/>
      <c r="EMA128" s="853"/>
      <c r="EMB128" s="964"/>
      <c r="EMC128" s="845"/>
      <c r="EMD128" s="853"/>
      <c r="EME128" s="853"/>
      <c r="EMF128" s="964"/>
      <c r="EMG128" s="845"/>
      <c r="EMH128" s="853"/>
      <c r="EMI128" s="853"/>
      <c r="EMJ128" s="964"/>
      <c r="EMK128" s="845"/>
      <c r="EML128" s="853"/>
      <c r="EMM128" s="853"/>
      <c r="EMN128" s="964"/>
      <c r="EMO128" s="845"/>
      <c r="EMP128" s="853"/>
      <c r="EMQ128" s="853"/>
      <c r="EMR128" s="964"/>
      <c r="EMS128" s="845"/>
      <c r="EMT128" s="853"/>
      <c r="EMU128" s="853"/>
      <c r="EMV128" s="964"/>
      <c r="EMW128" s="845"/>
      <c r="EMX128" s="853"/>
      <c r="EMY128" s="853"/>
      <c r="EMZ128" s="964"/>
      <c r="ENA128" s="845"/>
      <c r="ENB128" s="853"/>
      <c r="ENC128" s="853"/>
      <c r="END128" s="964"/>
      <c r="ENE128" s="845"/>
      <c r="ENF128" s="853"/>
      <c r="ENG128" s="853"/>
      <c r="ENH128" s="964"/>
      <c r="ENI128" s="845"/>
      <c r="ENJ128" s="853"/>
      <c r="ENK128" s="853"/>
      <c r="ENL128" s="964"/>
      <c r="ENM128" s="845"/>
      <c r="ENN128" s="853"/>
      <c r="ENO128" s="853"/>
      <c r="ENP128" s="964"/>
      <c r="ENQ128" s="845"/>
      <c r="ENR128" s="853"/>
      <c r="ENS128" s="853"/>
      <c r="ENT128" s="964"/>
      <c r="ENU128" s="845"/>
      <c r="ENV128" s="853"/>
      <c r="ENW128" s="853"/>
      <c r="ENX128" s="964"/>
      <c r="ENY128" s="845"/>
      <c r="ENZ128" s="853"/>
      <c r="EOA128" s="853"/>
      <c r="EOB128" s="964"/>
      <c r="EOC128" s="845"/>
      <c r="EOD128" s="853"/>
      <c r="EOE128" s="853"/>
      <c r="EOF128" s="964"/>
      <c r="EOG128" s="845"/>
      <c r="EOH128" s="853"/>
      <c r="EOI128" s="853"/>
      <c r="EOJ128" s="964"/>
      <c r="EOK128" s="845"/>
      <c r="EOL128" s="853"/>
      <c r="EOM128" s="853"/>
      <c r="EON128" s="964"/>
      <c r="EOO128" s="845"/>
      <c r="EOP128" s="853"/>
      <c r="EOQ128" s="853"/>
      <c r="EOR128" s="964"/>
      <c r="EOS128" s="845"/>
      <c r="EOT128" s="853"/>
      <c r="EOU128" s="853"/>
      <c r="EOV128" s="964"/>
      <c r="EOW128" s="845"/>
      <c r="EOX128" s="853"/>
      <c r="EOY128" s="853"/>
      <c r="EOZ128" s="964"/>
      <c r="EPA128" s="845"/>
      <c r="EPB128" s="853"/>
      <c r="EPC128" s="853"/>
      <c r="EPD128" s="964"/>
      <c r="EPE128" s="845"/>
      <c r="EPF128" s="853"/>
      <c r="EPG128" s="853"/>
      <c r="EPH128" s="964"/>
      <c r="EPI128" s="845"/>
      <c r="EPJ128" s="853"/>
      <c r="EPK128" s="853"/>
      <c r="EPL128" s="964"/>
      <c r="EPM128" s="845"/>
      <c r="EPN128" s="853"/>
      <c r="EPO128" s="853"/>
      <c r="EPP128" s="964"/>
      <c r="EPQ128" s="845"/>
      <c r="EPR128" s="853"/>
      <c r="EPS128" s="853"/>
      <c r="EPT128" s="964"/>
      <c r="EPU128" s="845"/>
      <c r="EPV128" s="853"/>
      <c r="EPW128" s="853"/>
      <c r="EPX128" s="964"/>
      <c r="EPY128" s="845"/>
      <c r="EPZ128" s="853"/>
      <c r="EQA128" s="853"/>
      <c r="EQB128" s="964"/>
      <c r="EQC128" s="845"/>
      <c r="EQD128" s="853"/>
      <c r="EQE128" s="853"/>
      <c r="EQF128" s="964"/>
      <c r="EQG128" s="845"/>
      <c r="EQH128" s="853"/>
      <c r="EQI128" s="853"/>
      <c r="EQJ128" s="964"/>
      <c r="EQK128" s="845"/>
      <c r="EQL128" s="853"/>
      <c r="EQM128" s="853"/>
      <c r="EQN128" s="964"/>
      <c r="EQO128" s="845"/>
      <c r="EQP128" s="853"/>
      <c r="EQQ128" s="853"/>
      <c r="EQR128" s="964"/>
      <c r="EQS128" s="845"/>
      <c r="EQT128" s="853"/>
      <c r="EQU128" s="853"/>
      <c r="EQV128" s="964"/>
      <c r="EQW128" s="845"/>
      <c r="EQX128" s="853"/>
      <c r="EQY128" s="853"/>
      <c r="EQZ128" s="964"/>
      <c r="ERA128" s="845"/>
      <c r="ERB128" s="853"/>
      <c r="ERC128" s="853"/>
      <c r="ERD128" s="964"/>
      <c r="ERE128" s="845"/>
      <c r="ERF128" s="853"/>
      <c r="ERG128" s="853"/>
      <c r="ERH128" s="964"/>
      <c r="ERI128" s="845"/>
      <c r="ERJ128" s="853"/>
      <c r="ERK128" s="853"/>
      <c r="ERL128" s="964"/>
      <c r="ERM128" s="845"/>
      <c r="ERN128" s="853"/>
      <c r="ERO128" s="853"/>
      <c r="ERP128" s="964"/>
      <c r="ERQ128" s="845"/>
      <c r="ERR128" s="853"/>
      <c r="ERS128" s="853"/>
      <c r="ERT128" s="964"/>
      <c r="ERU128" s="845"/>
      <c r="ERV128" s="853"/>
      <c r="ERW128" s="853"/>
      <c r="ERX128" s="964"/>
      <c r="ERY128" s="845"/>
      <c r="ERZ128" s="853"/>
      <c r="ESA128" s="853"/>
      <c r="ESB128" s="964"/>
      <c r="ESC128" s="845"/>
      <c r="ESD128" s="853"/>
      <c r="ESE128" s="853"/>
      <c r="ESF128" s="964"/>
      <c r="ESG128" s="845"/>
      <c r="ESH128" s="853"/>
      <c r="ESI128" s="853"/>
      <c r="ESJ128" s="964"/>
      <c r="ESK128" s="845"/>
      <c r="ESL128" s="853"/>
      <c r="ESM128" s="853"/>
      <c r="ESN128" s="964"/>
      <c r="ESO128" s="845"/>
      <c r="ESP128" s="853"/>
      <c r="ESQ128" s="853"/>
      <c r="ESR128" s="964"/>
      <c r="ESS128" s="845"/>
      <c r="EST128" s="853"/>
      <c r="ESU128" s="853"/>
      <c r="ESV128" s="964"/>
      <c r="ESW128" s="845"/>
      <c r="ESX128" s="853"/>
      <c r="ESY128" s="853"/>
      <c r="ESZ128" s="964"/>
      <c r="ETA128" s="845"/>
      <c r="ETB128" s="853"/>
      <c r="ETC128" s="853"/>
      <c r="ETD128" s="964"/>
      <c r="ETE128" s="845"/>
      <c r="ETF128" s="853"/>
      <c r="ETG128" s="853"/>
      <c r="ETH128" s="964"/>
      <c r="ETI128" s="845"/>
      <c r="ETJ128" s="853"/>
      <c r="ETK128" s="853"/>
      <c r="ETL128" s="964"/>
      <c r="ETM128" s="845"/>
      <c r="ETN128" s="853"/>
      <c r="ETO128" s="853"/>
      <c r="ETP128" s="964"/>
      <c r="ETQ128" s="845"/>
      <c r="ETR128" s="853"/>
      <c r="ETS128" s="853"/>
      <c r="ETT128" s="964"/>
      <c r="ETU128" s="845"/>
      <c r="ETV128" s="853"/>
      <c r="ETW128" s="853"/>
      <c r="ETX128" s="964"/>
      <c r="ETY128" s="845"/>
      <c r="ETZ128" s="853"/>
      <c r="EUA128" s="853"/>
      <c r="EUB128" s="964"/>
      <c r="EUC128" s="845"/>
      <c r="EUD128" s="853"/>
      <c r="EUE128" s="853"/>
      <c r="EUF128" s="964"/>
      <c r="EUG128" s="845"/>
      <c r="EUH128" s="853"/>
      <c r="EUI128" s="853"/>
      <c r="EUJ128" s="964"/>
      <c r="EUK128" s="845"/>
      <c r="EUL128" s="853"/>
      <c r="EUM128" s="853"/>
      <c r="EUN128" s="964"/>
      <c r="EUO128" s="845"/>
      <c r="EUP128" s="853"/>
      <c r="EUQ128" s="853"/>
      <c r="EUR128" s="964"/>
      <c r="EUS128" s="845"/>
      <c r="EUT128" s="853"/>
      <c r="EUU128" s="853"/>
      <c r="EUV128" s="964"/>
      <c r="EUW128" s="845"/>
      <c r="EUX128" s="853"/>
      <c r="EUY128" s="853"/>
      <c r="EUZ128" s="964"/>
      <c r="EVA128" s="845"/>
      <c r="EVB128" s="853"/>
      <c r="EVC128" s="853"/>
      <c r="EVD128" s="964"/>
      <c r="EVE128" s="845"/>
      <c r="EVF128" s="853"/>
      <c r="EVG128" s="853"/>
      <c r="EVH128" s="964"/>
      <c r="EVI128" s="845"/>
      <c r="EVJ128" s="853"/>
      <c r="EVK128" s="853"/>
      <c r="EVL128" s="964"/>
      <c r="EVM128" s="845"/>
      <c r="EVN128" s="853"/>
      <c r="EVO128" s="853"/>
      <c r="EVP128" s="964"/>
      <c r="EVQ128" s="845"/>
      <c r="EVR128" s="853"/>
      <c r="EVS128" s="853"/>
      <c r="EVT128" s="964"/>
      <c r="EVU128" s="845"/>
      <c r="EVV128" s="853"/>
      <c r="EVW128" s="853"/>
      <c r="EVX128" s="964"/>
      <c r="EVY128" s="845"/>
      <c r="EVZ128" s="853"/>
      <c r="EWA128" s="853"/>
      <c r="EWB128" s="964"/>
      <c r="EWC128" s="845"/>
      <c r="EWD128" s="853"/>
      <c r="EWE128" s="853"/>
      <c r="EWF128" s="964"/>
      <c r="EWG128" s="845"/>
      <c r="EWH128" s="853"/>
      <c r="EWI128" s="853"/>
      <c r="EWJ128" s="964"/>
      <c r="EWK128" s="845"/>
      <c r="EWL128" s="853"/>
      <c r="EWM128" s="853"/>
      <c r="EWN128" s="964"/>
      <c r="EWO128" s="845"/>
      <c r="EWP128" s="853"/>
      <c r="EWQ128" s="853"/>
      <c r="EWR128" s="964"/>
      <c r="EWS128" s="845"/>
      <c r="EWT128" s="853"/>
      <c r="EWU128" s="853"/>
      <c r="EWV128" s="964"/>
      <c r="EWW128" s="845"/>
      <c r="EWX128" s="853"/>
      <c r="EWY128" s="853"/>
      <c r="EWZ128" s="964"/>
      <c r="EXA128" s="845"/>
      <c r="EXB128" s="853"/>
      <c r="EXC128" s="853"/>
      <c r="EXD128" s="964"/>
      <c r="EXE128" s="845"/>
      <c r="EXF128" s="853"/>
      <c r="EXG128" s="853"/>
      <c r="EXH128" s="964"/>
      <c r="EXI128" s="845"/>
      <c r="EXJ128" s="853"/>
      <c r="EXK128" s="853"/>
      <c r="EXL128" s="964"/>
      <c r="EXM128" s="845"/>
      <c r="EXN128" s="853"/>
      <c r="EXO128" s="853"/>
      <c r="EXP128" s="964"/>
      <c r="EXQ128" s="845"/>
      <c r="EXR128" s="853"/>
      <c r="EXS128" s="853"/>
      <c r="EXT128" s="964"/>
      <c r="EXU128" s="845"/>
      <c r="EXV128" s="853"/>
      <c r="EXW128" s="853"/>
      <c r="EXX128" s="964"/>
      <c r="EXY128" s="845"/>
      <c r="EXZ128" s="853"/>
      <c r="EYA128" s="853"/>
      <c r="EYB128" s="964"/>
      <c r="EYC128" s="845"/>
      <c r="EYD128" s="853"/>
      <c r="EYE128" s="853"/>
      <c r="EYF128" s="964"/>
      <c r="EYG128" s="845"/>
      <c r="EYH128" s="853"/>
      <c r="EYI128" s="853"/>
      <c r="EYJ128" s="964"/>
      <c r="EYK128" s="845"/>
      <c r="EYL128" s="853"/>
      <c r="EYM128" s="853"/>
      <c r="EYN128" s="964"/>
      <c r="EYO128" s="845"/>
      <c r="EYP128" s="853"/>
      <c r="EYQ128" s="853"/>
      <c r="EYR128" s="964"/>
      <c r="EYS128" s="845"/>
      <c r="EYT128" s="853"/>
      <c r="EYU128" s="853"/>
      <c r="EYV128" s="964"/>
      <c r="EYW128" s="845"/>
      <c r="EYX128" s="853"/>
      <c r="EYY128" s="853"/>
      <c r="EYZ128" s="964"/>
      <c r="EZA128" s="845"/>
      <c r="EZB128" s="853"/>
      <c r="EZC128" s="853"/>
      <c r="EZD128" s="964"/>
      <c r="EZE128" s="845"/>
      <c r="EZF128" s="853"/>
      <c r="EZG128" s="853"/>
      <c r="EZH128" s="964"/>
      <c r="EZI128" s="845"/>
      <c r="EZJ128" s="853"/>
      <c r="EZK128" s="853"/>
      <c r="EZL128" s="964"/>
      <c r="EZM128" s="845"/>
      <c r="EZN128" s="853"/>
      <c r="EZO128" s="853"/>
      <c r="EZP128" s="964"/>
      <c r="EZQ128" s="845"/>
      <c r="EZR128" s="853"/>
      <c r="EZS128" s="853"/>
      <c r="EZT128" s="964"/>
      <c r="EZU128" s="845"/>
      <c r="EZV128" s="853"/>
      <c r="EZW128" s="853"/>
      <c r="EZX128" s="964"/>
      <c r="EZY128" s="845"/>
      <c r="EZZ128" s="853"/>
      <c r="FAA128" s="853"/>
      <c r="FAB128" s="964"/>
      <c r="FAC128" s="845"/>
      <c r="FAD128" s="853"/>
      <c r="FAE128" s="853"/>
      <c r="FAF128" s="964"/>
      <c r="FAG128" s="845"/>
      <c r="FAH128" s="853"/>
      <c r="FAI128" s="853"/>
      <c r="FAJ128" s="964"/>
      <c r="FAK128" s="845"/>
      <c r="FAL128" s="853"/>
      <c r="FAM128" s="853"/>
      <c r="FAN128" s="964"/>
      <c r="FAO128" s="845"/>
      <c r="FAP128" s="853"/>
      <c r="FAQ128" s="853"/>
      <c r="FAR128" s="964"/>
      <c r="FAS128" s="845"/>
      <c r="FAT128" s="853"/>
      <c r="FAU128" s="853"/>
      <c r="FAV128" s="964"/>
      <c r="FAW128" s="845"/>
      <c r="FAX128" s="853"/>
      <c r="FAY128" s="853"/>
      <c r="FAZ128" s="964"/>
      <c r="FBA128" s="845"/>
      <c r="FBB128" s="853"/>
      <c r="FBC128" s="853"/>
      <c r="FBD128" s="964"/>
      <c r="FBE128" s="845"/>
      <c r="FBF128" s="853"/>
      <c r="FBG128" s="853"/>
      <c r="FBH128" s="964"/>
      <c r="FBI128" s="845"/>
      <c r="FBJ128" s="853"/>
      <c r="FBK128" s="853"/>
      <c r="FBL128" s="964"/>
      <c r="FBM128" s="845"/>
      <c r="FBN128" s="853"/>
      <c r="FBO128" s="853"/>
      <c r="FBP128" s="964"/>
      <c r="FBQ128" s="845"/>
      <c r="FBR128" s="853"/>
      <c r="FBS128" s="853"/>
      <c r="FBT128" s="964"/>
      <c r="FBU128" s="845"/>
      <c r="FBV128" s="853"/>
      <c r="FBW128" s="853"/>
      <c r="FBX128" s="964"/>
      <c r="FBY128" s="845"/>
      <c r="FBZ128" s="853"/>
      <c r="FCA128" s="853"/>
      <c r="FCB128" s="964"/>
      <c r="FCC128" s="845"/>
      <c r="FCD128" s="853"/>
      <c r="FCE128" s="853"/>
      <c r="FCF128" s="964"/>
      <c r="FCG128" s="845"/>
      <c r="FCH128" s="853"/>
      <c r="FCI128" s="853"/>
      <c r="FCJ128" s="964"/>
      <c r="FCK128" s="845"/>
      <c r="FCL128" s="853"/>
      <c r="FCM128" s="853"/>
      <c r="FCN128" s="964"/>
      <c r="FCO128" s="845"/>
      <c r="FCP128" s="853"/>
      <c r="FCQ128" s="853"/>
      <c r="FCR128" s="964"/>
      <c r="FCS128" s="845"/>
      <c r="FCT128" s="853"/>
      <c r="FCU128" s="853"/>
      <c r="FCV128" s="964"/>
      <c r="FCW128" s="845"/>
      <c r="FCX128" s="853"/>
      <c r="FCY128" s="853"/>
      <c r="FCZ128" s="964"/>
      <c r="FDA128" s="845"/>
      <c r="FDB128" s="853"/>
      <c r="FDC128" s="853"/>
      <c r="FDD128" s="964"/>
      <c r="FDE128" s="845"/>
      <c r="FDF128" s="853"/>
      <c r="FDG128" s="853"/>
      <c r="FDH128" s="964"/>
      <c r="FDI128" s="845"/>
      <c r="FDJ128" s="853"/>
      <c r="FDK128" s="853"/>
      <c r="FDL128" s="964"/>
      <c r="FDM128" s="845"/>
      <c r="FDN128" s="853"/>
      <c r="FDO128" s="853"/>
      <c r="FDP128" s="964"/>
      <c r="FDQ128" s="845"/>
      <c r="FDR128" s="853"/>
      <c r="FDS128" s="853"/>
      <c r="FDT128" s="964"/>
      <c r="FDU128" s="845"/>
      <c r="FDV128" s="853"/>
      <c r="FDW128" s="853"/>
      <c r="FDX128" s="964"/>
      <c r="FDY128" s="845"/>
      <c r="FDZ128" s="853"/>
      <c r="FEA128" s="853"/>
      <c r="FEB128" s="964"/>
      <c r="FEC128" s="845"/>
      <c r="FED128" s="853"/>
      <c r="FEE128" s="853"/>
      <c r="FEF128" s="964"/>
      <c r="FEG128" s="845"/>
      <c r="FEH128" s="853"/>
      <c r="FEI128" s="853"/>
      <c r="FEJ128" s="964"/>
      <c r="FEK128" s="845"/>
      <c r="FEL128" s="853"/>
      <c r="FEM128" s="853"/>
      <c r="FEN128" s="964"/>
      <c r="FEO128" s="845"/>
      <c r="FEP128" s="853"/>
      <c r="FEQ128" s="853"/>
      <c r="FER128" s="964"/>
      <c r="FES128" s="845"/>
      <c r="FET128" s="853"/>
      <c r="FEU128" s="853"/>
      <c r="FEV128" s="964"/>
      <c r="FEW128" s="845"/>
      <c r="FEX128" s="853"/>
      <c r="FEY128" s="853"/>
      <c r="FEZ128" s="964"/>
      <c r="FFA128" s="845"/>
      <c r="FFB128" s="853"/>
      <c r="FFC128" s="853"/>
      <c r="FFD128" s="964"/>
      <c r="FFE128" s="845"/>
      <c r="FFF128" s="853"/>
      <c r="FFG128" s="853"/>
      <c r="FFH128" s="964"/>
      <c r="FFI128" s="845"/>
      <c r="FFJ128" s="853"/>
      <c r="FFK128" s="853"/>
      <c r="FFL128" s="964"/>
      <c r="FFM128" s="845"/>
      <c r="FFN128" s="853"/>
      <c r="FFO128" s="853"/>
      <c r="FFP128" s="964"/>
      <c r="FFQ128" s="845"/>
      <c r="FFR128" s="853"/>
      <c r="FFS128" s="853"/>
      <c r="FFT128" s="964"/>
      <c r="FFU128" s="845"/>
      <c r="FFV128" s="853"/>
      <c r="FFW128" s="853"/>
      <c r="FFX128" s="964"/>
      <c r="FFY128" s="845"/>
      <c r="FFZ128" s="853"/>
      <c r="FGA128" s="853"/>
      <c r="FGB128" s="964"/>
      <c r="FGC128" s="845"/>
      <c r="FGD128" s="853"/>
      <c r="FGE128" s="853"/>
      <c r="FGF128" s="964"/>
      <c r="FGG128" s="845"/>
      <c r="FGH128" s="853"/>
      <c r="FGI128" s="853"/>
      <c r="FGJ128" s="964"/>
      <c r="FGK128" s="845"/>
      <c r="FGL128" s="853"/>
      <c r="FGM128" s="853"/>
      <c r="FGN128" s="964"/>
      <c r="FGO128" s="845"/>
      <c r="FGP128" s="853"/>
      <c r="FGQ128" s="853"/>
      <c r="FGR128" s="964"/>
      <c r="FGS128" s="845"/>
      <c r="FGT128" s="853"/>
      <c r="FGU128" s="853"/>
      <c r="FGV128" s="964"/>
      <c r="FGW128" s="845"/>
      <c r="FGX128" s="853"/>
      <c r="FGY128" s="853"/>
      <c r="FGZ128" s="964"/>
      <c r="FHA128" s="845"/>
      <c r="FHB128" s="853"/>
      <c r="FHC128" s="853"/>
      <c r="FHD128" s="964"/>
      <c r="FHE128" s="845"/>
      <c r="FHF128" s="853"/>
      <c r="FHG128" s="853"/>
      <c r="FHH128" s="964"/>
      <c r="FHI128" s="845"/>
      <c r="FHJ128" s="853"/>
      <c r="FHK128" s="853"/>
      <c r="FHL128" s="964"/>
      <c r="FHM128" s="845"/>
      <c r="FHN128" s="853"/>
      <c r="FHO128" s="853"/>
      <c r="FHP128" s="964"/>
      <c r="FHQ128" s="845"/>
      <c r="FHR128" s="853"/>
      <c r="FHS128" s="853"/>
      <c r="FHT128" s="964"/>
      <c r="FHU128" s="845"/>
      <c r="FHV128" s="853"/>
      <c r="FHW128" s="853"/>
      <c r="FHX128" s="964"/>
      <c r="FHY128" s="845"/>
      <c r="FHZ128" s="853"/>
      <c r="FIA128" s="853"/>
      <c r="FIB128" s="964"/>
      <c r="FIC128" s="845"/>
      <c r="FID128" s="853"/>
      <c r="FIE128" s="853"/>
      <c r="FIF128" s="964"/>
      <c r="FIG128" s="845"/>
      <c r="FIH128" s="853"/>
      <c r="FII128" s="853"/>
      <c r="FIJ128" s="964"/>
      <c r="FIK128" s="845"/>
      <c r="FIL128" s="853"/>
      <c r="FIM128" s="853"/>
      <c r="FIN128" s="964"/>
      <c r="FIO128" s="845"/>
      <c r="FIP128" s="853"/>
      <c r="FIQ128" s="853"/>
      <c r="FIR128" s="964"/>
      <c r="FIS128" s="845"/>
      <c r="FIT128" s="853"/>
      <c r="FIU128" s="853"/>
      <c r="FIV128" s="964"/>
      <c r="FIW128" s="845"/>
      <c r="FIX128" s="853"/>
      <c r="FIY128" s="853"/>
      <c r="FIZ128" s="964"/>
      <c r="FJA128" s="845"/>
      <c r="FJB128" s="853"/>
      <c r="FJC128" s="853"/>
      <c r="FJD128" s="964"/>
      <c r="FJE128" s="845"/>
      <c r="FJF128" s="853"/>
      <c r="FJG128" s="853"/>
      <c r="FJH128" s="964"/>
      <c r="FJI128" s="845"/>
      <c r="FJJ128" s="853"/>
      <c r="FJK128" s="853"/>
      <c r="FJL128" s="964"/>
      <c r="FJM128" s="845"/>
      <c r="FJN128" s="853"/>
      <c r="FJO128" s="853"/>
      <c r="FJP128" s="964"/>
      <c r="FJQ128" s="845"/>
      <c r="FJR128" s="853"/>
      <c r="FJS128" s="853"/>
      <c r="FJT128" s="964"/>
      <c r="FJU128" s="845"/>
      <c r="FJV128" s="853"/>
      <c r="FJW128" s="853"/>
      <c r="FJX128" s="964"/>
      <c r="FJY128" s="845"/>
      <c r="FJZ128" s="853"/>
      <c r="FKA128" s="853"/>
      <c r="FKB128" s="964"/>
      <c r="FKC128" s="845"/>
      <c r="FKD128" s="853"/>
      <c r="FKE128" s="853"/>
      <c r="FKF128" s="964"/>
      <c r="FKG128" s="845"/>
      <c r="FKH128" s="853"/>
      <c r="FKI128" s="853"/>
      <c r="FKJ128" s="964"/>
      <c r="FKK128" s="845"/>
      <c r="FKL128" s="853"/>
      <c r="FKM128" s="853"/>
      <c r="FKN128" s="964"/>
      <c r="FKO128" s="845"/>
      <c r="FKP128" s="853"/>
      <c r="FKQ128" s="853"/>
      <c r="FKR128" s="964"/>
      <c r="FKS128" s="845"/>
      <c r="FKT128" s="853"/>
      <c r="FKU128" s="853"/>
      <c r="FKV128" s="964"/>
      <c r="FKW128" s="845"/>
      <c r="FKX128" s="853"/>
      <c r="FKY128" s="853"/>
      <c r="FKZ128" s="964"/>
      <c r="FLA128" s="845"/>
      <c r="FLB128" s="853"/>
      <c r="FLC128" s="853"/>
      <c r="FLD128" s="964"/>
      <c r="FLE128" s="845"/>
      <c r="FLF128" s="853"/>
      <c r="FLG128" s="853"/>
      <c r="FLH128" s="964"/>
      <c r="FLI128" s="845"/>
      <c r="FLJ128" s="853"/>
      <c r="FLK128" s="853"/>
      <c r="FLL128" s="964"/>
      <c r="FLM128" s="845"/>
      <c r="FLN128" s="853"/>
      <c r="FLO128" s="853"/>
      <c r="FLP128" s="964"/>
      <c r="FLQ128" s="845"/>
      <c r="FLR128" s="853"/>
      <c r="FLS128" s="853"/>
      <c r="FLT128" s="964"/>
      <c r="FLU128" s="845"/>
      <c r="FLV128" s="853"/>
      <c r="FLW128" s="853"/>
      <c r="FLX128" s="964"/>
      <c r="FLY128" s="845"/>
      <c r="FLZ128" s="853"/>
      <c r="FMA128" s="853"/>
      <c r="FMB128" s="964"/>
      <c r="FMC128" s="845"/>
      <c r="FMD128" s="853"/>
      <c r="FME128" s="853"/>
      <c r="FMF128" s="964"/>
      <c r="FMG128" s="845"/>
      <c r="FMH128" s="853"/>
      <c r="FMI128" s="853"/>
      <c r="FMJ128" s="964"/>
      <c r="FMK128" s="845"/>
      <c r="FML128" s="853"/>
      <c r="FMM128" s="853"/>
      <c r="FMN128" s="964"/>
      <c r="FMO128" s="845"/>
      <c r="FMP128" s="853"/>
      <c r="FMQ128" s="853"/>
      <c r="FMR128" s="964"/>
      <c r="FMS128" s="845"/>
      <c r="FMT128" s="853"/>
      <c r="FMU128" s="853"/>
      <c r="FMV128" s="964"/>
      <c r="FMW128" s="845"/>
      <c r="FMX128" s="853"/>
      <c r="FMY128" s="853"/>
      <c r="FMZ128" s="964"/>
      <c r="FNA128" s="845"/>
      <c r="FNB128" s="853"/>
      <c r="FNC128" s="853"/>
      <c r="FND128" s="964"/>
      <c r="FNE128" s="845"/>
      <c r="FNF128" s="853"/>
      <c r="FNG128" s="853"/>
      <c r="FNH128" s="964"/>
      <c r="FNI128" s="845"/>
      <c r="FNJ128" s="853"/>
      <c r="FNK128" s="853"/>
      <c r="FNL128" s="964"/>
      <c r="FNM128" s="845"/>
      <c r="FNN128" s="853"/>
      <c r="FNO128" s="853"/>
      <c r="FNP128" s="964"/>
      <c r="FNQ128" s="845"/>
      <c r="FNR128" s="853"/>
      <c r="FNS128" s="853"/>
      <c r="FNT128" s="964"/>
      <c r="FNU128" s="845"/>
      <c r="FNV128" s="853"/>
      <c r="FNW128" s="853"/>
      <c r="FNX128" s="964"/>
      <c r="FNY128" s="845"/>
      <c r="FNZ128" s="853"/>
      <c r="FOA128" s="853"/>
      <c r="FOB128" s="964"/>
      <c r="FOC128" s="845"/>
      <c r="FOD128" s="853"/>
      <c r="FOE128" s="853"/>
      <c r="FOF128" s="964"/>
      <c r="FOG128" s="845"/>
      <c r="FOH128" s="853"/>
      <c r="FOI128" s="853"/>
      <c r="FOJ128" s="964"/>
      <c r="FOK128" s="845"/>
      <c r="FOL128" s="853"/>
      <c r="FOM128" s="853"/>
      <c r="FON128" s="964"/>
      <c r="FOO128" s="845"/>
      <c r="FOP128" s="853"/>
      <c r="FOQ128" s="853"/>
      <c r="FOR128" s="964"/>
      <c r="FOS128" s="845"/>
      <c r="FOT128" s="853"/>
      <c r="FOU128" s="853"/>
      <c r="FOV128" s="964"/>
      <c r="FOW128" s="845"/>
      <c r="FOX128" s="853"/>
      <c r="FOY128" s="853"/>
      <c r="FOZ128" s="964"/>
      <c r="FPA128" s="845"/>
      <c r="FPB128" s="853"/>
      <c r="FPC128" s="853"/>
      <c r="FPD128" s="964"/>
      <c r="FPE128" s="845"/>
      <c r="FPF128" s="853"/>
      <c r="FPG128" s="853"/>
      <c r="FPH128" s="964"/>
      <c r="FPI128" s="845"/>
      <c r="FPJ128" s="853"/>
      <c r="FPK128" s="853"/>
      <c r="FPL128" s="964"/>
      <c r="FPM128" s="845"/>
      <c r="FPN128" s="853"/>
      <c r="FPO128" s="853"/>
      <c r="FPP128" s="964"/>
      <c r="FPQ128" s="845"/>
      <c r="FPR128" s="853"/>
      <c r="FPS128" s="853"/>
      <c r="FPT128" s="964"/>
      <c r="FPU128" s="845"/>
      <c r="FPV128" s="853"/>
      <c r="FPW128" s="853"/>
      <c r="FPX128" s="964"/>
      <c r="FPY128" s="845"/>
      <c r="FPZ128" s="853"/>
      <c r="FQA128" s="853"/>
      <c r="FQB128" s="964"/>
      <c r="FQC128" s="845"/>
      <c r="FQD128" s="853"/>
      <c r="FQE128" s="853"/>
      <c r="FQF128" s="964"/>
      <c r="FQG128" s="845"/>
      <c r="FQH128" s="853"/>
      <c r="FQI128" s="853"/>
      <c r="FQJ128" s="964"/>
      <c r="FQK128" s="845"/>
      <c r="FQL128" s="853"/>
      <c r="FQM128" s="853"/>
      <c r="FQN128" s="964"/>
      <c r="FQO128" s="845"/>
      <c r="FQP128" s="853"/>
      <c r="FQQ128" s="853"/>
      <c r="FQR128" s="964"/>
      <c r="FQS128" s="845"/>
      <c r="FQT128" s="853"/>
      <c r="FQU128" s="853"/>
      <c r="FQV128" s="964"/>
      <c r="FQW128" s="845"/>
      <c r="FQX128" s="853"/>
      <c r="FQY128" s="853"/>
      <c r="FQZ128" s="964"/>
      <c r="FRA128" s="845"/>
      <c r="FRB128" s="853"/>
      <c r="FRC128" s="853"/>
      <c r="FRD128" s="964"/>
      <c r="FRE128" s="845"/>
      <c r="FRF128" s="853"/>
      <c r="FRG128" s="853"/>
      <c r="FRH128" s="964"/>
      <c r="FRI128" s="845"/>
      <c r="FRJ128" s="853"/>
      <c r="FRK128" s="853"/>
      <c r="FRL128" s="964"/>
      <c r="FRM128" s="845"/>
      <c r="FRN128" s="853"/>
      <c r="FRO128" s="853"/>
      <c r="FRP128" s="964"/>
      <c r="FRQ128" s="845"/>
      <c r="FRR128" s="853"/>
      <c r="FRS128" s="853"/>
      <c r="FRT128" s="964"/>
      <c r="FRU128" s="845"/>
      <c r="FRV128" s="853"/>
      <c r="FRW128" s="853"/>
      <c r="FRX128" s="964"/>
      <c r="FRY128" s="845"/>
      <c r="FRZ128" s="853"/>
      <c r="FSA128" s="853"/>
      <c r="FSB128" s="964"/>
      <c r="FSC128" s="845"/>
      <c r="FSD128" s="853"/>
      <c r="FSE128" s="853"/>
      <c r="FSF128" s="964"/>
      <c r="FSG128" s="845"/>
      <c r="FSH128" s="853"/>
      <c r="FSI128" s="853"/>
      <c r="FSJ128" s="964"/>
      <c r="FSK128" s="845"/>
      <c r="FSL128" s="853"/>
      <c r="FSM128" s="853"/>
      <c r="FSN128" s="964"/>
      <c r="FSO128" s="845"/>
      <c r="FSP128" s="853"/>
      <c r="FSQ128" s="853"/>
      <c r="FSR128" s="964"/>
      <c r="FSS128" s="845"/>
      <c r="FST128" s="853"/>
      <c r="FSU128" s="853"/>
      <c r="FSV128" s="964"/>
      <c r="FSW128" s="845"/>
      <c r="FSX128" s="853"/>
      <c r="FSY128" s="853"/>
      <c r="FSZ128" s="964"/>
      <c r="FTA128" s="845"/>
      <c r="FTB128" s="853"/>
      <c r="FTC128" s="853"/>
      <c r="FTD128" s="964"/>
      <c r="FTE128" s="845"/>
      <c r="FTF128" s="853"/>
      <c r="FTG128" s="853"/>
      <c r="FTH128" s="964"/>
      <c r="FTI128" s="845"/>
      <c r="FTJ128" s="853"/>
      <c r="FTK128" s="853"/>
      <c r="FTL128" s="964"/>
      <c r="FTM128" s="845"/>
      <c r="FTN128" s="853"/>
      <c r="FTO128" s="853"/>
      <c r="FTP128" s="964"/>
      <c r="FTQ128" s="845"/>
      <c r="FTR128" s="853"/>
      <c r="FTS128" s="853"/>
      <c r="FTT128" s="964"/>
      <c r="FTU128" s="845"/>
      <c r="FTV128" s="853"/>
      <c r="FTW128" s="853"/>
      <c r="FTX128" s="964"/>
      <c r="FTY128" s="845"/>
      <c r="FTZ128" s="853"/>
      <c r="FUA128" s="853"/>
      <c r="FUB128" s="964"/>
      <c r="FUC128" s="845"/>
      <c r="FUD128" s="853"/>
      <c r="FUE128" s="853"/>
      <c r="FUF128" s="964"/>
      <c r="FUG128" s="845"/>
      <c r="FUH128" s="853"/>
      <c r="FUI128" s="853"/>
      <c r="FUJ128" s="964"/>
      <c r="FUK128" s="845"/>
      <c r="FUL128" s="853"/>
      <c r="FUM128" s="853"/>
      <c r="FUN128" s="964"/>
      <c r="FUO128" s="845"/>
      <c r="FUP128" s="853"/>
      <c r="FUQ128" s="853"/>
      <c r="FUR128" s="964"/>
      <c r="FUS128" s="845"/>
      <c r="FUT128" s="853"/>
      <c r="FUU128" s="853"/>
      <c r="FUV128" s="964"/>
      <c r="FUW128" s="845"/>
      <c r="FUX128" s="853"/>
      <c r="FUY128" s="853"/>
      <c r="FUZ128" s="964"/>
      <c r="FVA128" s="845"/>
      <c r="FVB128" s="853"/>
      <c r="FVC128" s="853"/>
      <c r="FVD128" s="964"/>
      <c r="FVE128" s="845"/>
      <c r="FVF128" s="853"/>
      <c r="FVG128" s="853"/>
      <c r="FVH128" s="964"/>
      <c r="FVI128" s="845"/>
      <c r="FVJ128" s="853"/>
      <c r="FVK128" s="853"/>
      <c r="FVL128" s="964"/>
      <c r="FVM128" s="845"/>
      <c r="FVN128" s="853"/>
      <c r="FVO128" s="853"/>
      <c r="FVP128" s="964"/>
      <c r="FVQ128" s="845"/>
      <c r="FVR128" s="853"/>
      <c r="FVS128" s="853"/>
      <c r="FVT128" s="964"/>
      <c r="FVU128" s="845"/>
      <c r="FVV128" s="853"/>
      <c r="FVW128" s="853"/>
      <c r="FVX128" s="964"/>
      <c r="FVY128" s="845"/>
      <c r="FVZ128" s="853"/>
      <c r="FWA128" s="853"/>
      <c r="FWB128" s="964"/>
      <c r="FWC128" s="845"/>
      <c r="FWD128" s="853"/>
      <c r="FWE128" s="853"/>
      <c r="FWF128" s="964"/>
      <c r="FWG128" s="845"/>
      <c r="FWH128" s="853"/>
      <c r="FWI128" s="853"/>
      <c r="FWJ128" s="964"/>
      <c r="FWK128" s="845"/>
      <c r="FWL128" s="853"/>
      <c r="FWM128" s="853"/>
      <c r="FWN128" s="964"/>
      <c r="FWO128" s="845"/>
      <c r="FWP128" s="853"/>
      <c r="FWQ128" s="853"/>
      <c r="FWR128" s="964"/>
      <c r="FWS128" s="845"/>
      <c r="FWT128" s="853"/>
      <c r="FWU128" s="853"/>
      <c r="FWV128" s="964"/>
      <c r="FWW128" s="845"/>
      <c r="FWX128" s="853"/>
      <c r="FWY128" s="853"/>
      <c r="FWZ128" s="964"/>
      <c r="FXA128" s="845"/>
      <c r="FXB128" s="853"/>
      <c r="FXC128" s="853"/>
      <c r="FXD128" s="964"/>
      <c r="FXE128" s="845"/>
      <c r="FXF128" s="853"/>
      <c r="FXG128" s="853"/>
      <c r="FXH128" s="964"/>
      <c r="FXI128" s="845"/>
      <c r="FXJ128" s="853"/>
      <c r="FXK128" s="853"/>
      <c r="FXL128" s="964"/>
      <c r="FXM128" s="845"/>
      <c r="FXN128" s="853"/>
      <c r="FXO128" s="853"/>
      <c r="FXP128" s="964"/>
      <c r="FXQ128" s="845"/>
      <c r="FXR128" s="853"/>
      <c r="FXS128" s="853"/>
      <c r="FXT128" s="964"/>
      <c r="FXU128" s="845"/>
      <c r="FXV128" s="853"/>
      <c r="FXW128" s="853"/>
      <c r="FXX128" s="964"/>
      <c r="FXY128" s="845"/>
      <c r="FXZ128" s="853"/>
      <c r="FYA128" s="853"/>
      <c r="FYB128" s="964"/>
      <c r="FYC128" s="845"/>
      <c r="FYD128" s="853"/>
      <c r="FYE128" s="853"/>
      <c r="FYF128" s="964"/>
      <c r="FYG128" s="845"/>
      <c r="FYH128" s="853"/>
      <c r="FYI128" s="853"/>
      <c r="FYJ128" s="964"/>
      <c r="FYK128" s="845"/>
      <c r="FYL128" s="853"/>
      <c r="FYM128" s="853"/>
      <c r="FYN128" s="964"/>
      <c r="FYO128" s="845"/>
      <c r="FYP128" s="853"/>
      <c r="FYQ128" s="853"/>
      <c r="FYR128" s="964"/>
      <c r="FYS128" s="845"/>
      <c r="FYT128" s="853"/>
      <c r="FYU128" s="853"/>
      <c r="FYV128" s="964"/>
      <c r="FYW128" s="845"/>
      <c r="FYX128" s="853"/>
      <c r="FYY128" s="853"/>
      <c r="FYZ128" s="964"/>
      <c r="FZA128" s="845"/>
      <c r="FZB128" s="853"/>
      <c r="FZC128" s="853"/>
      <c r="FZD128" s="964"/>
      <c r="FZE128" s="845"/>
      <c r="FZF128" s="853"/>
      <c r="FZG128" s="853"/>
      <c r="FZH128" s="964"/>
      <c r="FZI128" s="845"/>
      <c r="FZJ128" s="853"/>
      <c r="FZK128" s="853"/>
      <c r="FZL128" s="964"/>
      <c r="FZM128" s="845"/>
      <c r="FZN128" s="853"/>
      <c r="FZO128" s="853"/>
      <c r="FZP128" s="964"/>
      <c r="FZQ128" s="845"/>
      <c r="FZR128" s="853"/>
      <c r="FZS128" s="853"/>
      <c r="FZT128" s="964"/>
      <c r="FZU128" s="845"/>
      <c r="FZV128" s="853"/>
      <c r="FZW128" s="853"/>
      <c r="FZX128" s="964"/>
      <c r="FZY128" s="845"/>
      <c r="FZZ128" s="853"/>
      <c r="GAA128" s="853"/>
      <c r="GAB128" s="964"/>
      <c r="GAC128" s="845"/>
      <c r="GAD128" s="853"/>
      <c r="GAE128" s="853"/>
      <c r="GAF128" s="964"/>
      <c r="GAG128" s="845"/>
      <c r="GAH128" s="853"/>
      <c r="GAI128" s="853"/>
      <c r="GAJ128" s="964"/>
      <c r="GAK128" s="845"/>
      <c r="GAL128" s="853"/>
      <c r="GAM128" s="853"/>
      <c r="GAN128" s="964"/>
      <c r="GAO128" s="845"/>
      <c r="GAP128" s="853"/>
      <c r="GAQ128" s="853"/>
      <c r="GAR128" s="964"/>
      <c r="GAS128" s="845"/>
      <c r="GAT128" s="853"/>
      <c r="GAU128" s="853"/>
      <c r="GAV128" s="964"/>
      <c r="GAW128" s="845"/>
      <c r="GAX128" s="853"/>
      <c r="GAY128" s="853"/>
      <c r="GAZ128" s="964"/>
      <c r="GBA128" s="845"/>
      <c r="GBB128" s="853"/>
      <c r="GBC128" s="853"/>
      <c r="GBD128" s="964"/>
      <c r="GBE128" s="845"/>
      <c r="GBF128" s="853"/>
      <c r="GBG128" s="853"/>
      <c r="GBH128" s="964"/>
      <c r="GBI128" s="845"/>
      <c r="GBJ128" s="853"/>
      <c r="GBK128" s="853"/>
      <c r="GBL128" s="964"/>
      <c r="GBM128" s="845"/>
      <c r="GBN128" s="853"/>
      <c r="GBO128" s="853"/>
      <c r="GBP128" s="964"/>
      <c r="GBQ128" s="845"/>
      <c r="GBR128" s="853"/>
      <c r="GBS128" s="853"/>
      <c r="GBT128" s="964"/>
      <c r="GBU128" s="845"/>
      <c r="GBV128" s="853"/>
      <c r="GBW128" s="853"/>
      <c r="GBX128" s="964"/>
      <c r="GBY128" s="845"/>
      <c r="GBZ128" s="853"/>
      <c r="GCA128" s="853"/>
      <c r="GCB128" s="964"/>
      <c r="GCC128" s="845"/>
      <c r="GCD128" s="853"/>
      <c r="GCE128" s="853"/>
      <c r="GCF128" s="964"/>
      <c r="GCG128" s="845"/>
      <c r="GCH128" s="853"/>
      <c r="GCI128" s="853"/>
      <c r="GCJ128" s="964"/>
      <c r="GCK128" s="845"/>
      <c r="GCL128" s="853"/>
      <c r="GCM128" s="853"/>
      <c r="GCN128" s="964"/>
      <c r="GCO128" s="845"/>
      <c r="GCP128" s="853"/>
      <c r="GCQ128" s="853"/>
      <c r="GCR128" s="964"/>
      <c r="GCS128" s="845"/>
      <c r="GCT128" s="853"/>
      <c r="GCU128" s="853"/>
      <c r="GCV128" s="964"/>
      <c r="GCW128" s="845"/>
      <c r="GCX128" s="853"/>
      <c r="GCY128" s="853"/>
      <c r="GCZ128" s="964"/>
      <c r="GDA128" s="845"/>
      <c r="GDB128" s="853"/>
      <c r="GDC128" s="853"/>
      <c r="GDD128" s="964"/>
      <c r="GDE128" s="845"/>
      <c r="GDF128" s="853"/>
      <c r="GDG128" s="853"/>
      <c r="GDH128" s="964"/>
      <c r="GDI128" s="845"/>
      <c r="GDJ128" s="853"/>
      <c r="GDK128" s="853"/>
      <c r="GDL128" s="964"/>
      <c r="GDM128" s="845"/>
      <c r="GDN128" s="853"/>
      <c r="GDO128" s="853"/>
      <c r="GDP128" s="964"/>
      <c r="GDQ128" s="845"/>
      <c r="GDR128" s="853"/>
      <c r="GDS128" s="853"/>
      <c r="GDT128" s="964"/>
      <c r="GDU128" s="845"/>
      <c r="GDV128" s="853"/>
      <c r="GDW128" s="853"/>
      <c r="GDX128" s="964"/>
      <c r="GDY128" s="845"/>
      <c r="GDZ128" s="853"/>
      <c r="GEA128" s="853"/>
      <c r="GEB128" s="964"/>
      <c r="GEC128" s="845"/>
      <c r="GED128" s="853"/>
      <c r="GEE128" s="853"/>
      <c r="GEF128" s="964"/>
      <c r="GEG128" s="845"/>
      <c r="GEH128" s="853"/>
      <c r="GEI128" s="853"/>
      <c r="GEJ128" s="964"/>
      <c r="GEK128" s="845"/>
      <c r="GEL128" s="853"/>
      <c r="GEM128" s="853"/>
      <c r="GEN128" s="964"/>
      <c r="GEO128" s="845"/>
      <c r="GEP128" s="853"/>
      <c r="GEQ128" s="853"/>
      <c r="GER128" s="964"/>
      <c r="GES128" s="845"/>
      <c r="GET128" s="853"/>
      <c r="GEU128" s="853"/>
      <c r="GEV128" s="964"/>
      <c r="GEW128" s="845"/>
      <c r="GEX128" s="853"/>
      <c r="GEY128" s="853"/>
      <c r="GEZ128" s="964"/>
      <c r="GFA128" s="845"/>
      <c r="GFB128" s="853"/>
      <c r="GFC128" s="853"/>
      <c r="GFD128" s="964"/>
      <c r="GFE128" s="845"/>
      <c r="GFF128" s="853"/>
      <c r="GFG128" s="853"/>
      <c r="GFH128" s="964"/>
      <c r="GFI128" s="845"/>
      <c r="GFJ128" s="853"/>
      <c r="GFK128" s="853"/>
      <c r="GFL128" s="964"/>
      <c r="GFM128" s="845"/>
      <c r="GFN128" s="853"/>
      <c r="GFO128" s="853"/>
      <c r="GFP128" s="964"/>
      <c r="GFQ128" s="845"/>
      <c r="GFR128" s="853"/>
      <c r="GFS128" s="853"/>
      <c r="GFT128" s="964"/>
      <c r="GFU128" s="845"/>
      <c r="GFV128" s="853"/>
      <c r="GFW128" s="853"/>
      <c r="GFX128" s="964"/>
      <c r="GFY128" s="845"/>
      <c r="GFZ128" s="853"/>
      <c r="GGA128" s="853"/>
      <c r="GGB128" s="964"/>
      <c r="GGC128" s="845"/>
      <c r="GGD128" s="853"/>
      <c r="GGE128" s="853"/>
      <c r="GGF128" s="964"/>
      <c r="GGG128" s="845"/>
      <c r="GGH128" s="853"/>
      <c r="GGI128" s="853"/>
      <c r="GGJ128" s="964"/>
      <c r="GGK128" s="845"/>
      <c r="GGL128" s="853"/>
      <c r="GGM128" s="853"/>
      <c r="GGN128" s="964"/>
      <c r="GGO128" s="845"/>
      <c r="GGP128" s="853"/>
      <c r="GGQ128" s="853"/>
      <c r="GGR128" s="964"/>
      <c r="GGS128" s="845"/>
      <c r="GGT128" s="853"/>
      <c r="GGU128" s="853"/>
      <c r="GGV128" s="964"/>
      <c r="GGW128" s="845"/>
      <c r="GGX128" s="853"/>
      <c r="GGY128" s="853"/>
      <c r="GGZ128" s="964"/>
      <c r="GHA128" s="845"/>
      <c r="GHB128" s="853"/>
      <c r="GHC128" s="853"/>
      <c r="GHD128" s="964"/>
      <c r="GHE128" s="845"/>
      <c r="GHF128" s="853"/>
      <c r="GHG128" s="853"/>
      <c r="GHH128" s="964"/>
      <c r="GHI128" s="845"/>
      <c r="GHJ128" s="853"/>
      <c r="GHK128" s="853"/>
      <c r="GHL128" s="964"/>
      <c r="GHM128" s="845"/>
      <c r="GHN128" s="853"/>
      <c r="GHO128" s="853"/>
      <c r="GHP128" s="964"/>
      <c r="GHQ128" s="845"/>
      <c r="GHR128" s="853"/>
      <c r="GHS128" s="853"/>
      <c r="GHT128" s="964"/>
      <c r="GHU128" s="845"/>
      <c r="GHV128" s="853"/>
      <c r="GHW128" s="853"/>
      <c r="GHX128" s="964"/>
      <c r="GHY128" s="845"/>
      <c r="GHZ128" s="853"/>
      <c r="GIA128" s="853"/>
      <c r="GIB128" s="964"/>
      <c r="GIC128" s="845"/>
      <c r="GID128" s="853"/>
      <c r="GIE128" s="853"/>
      <c r="GIF128" s="964"/>
      <c r="GIG128" s="845"/>
      <c r="GIH128" s="853"/>
      <c r="GII128" s="853"/>
      <c r="GIJ128" s="964"/>
      <c r="GIK128" s="845"/>
      <c r="GIL128" s="853"/>
      <c r="GIM128" s="853"/>
      <c r="GIN128" s="964"/>
      <c r="GIO128" s="845"/>
      <c r="GIP128" s="853"/>
      <c r="GIQ128" s="853"/>
      <c r="GIR128" s="964"/>
      <c r="GIS128" s="845"/>
      <c r="GIT128" s="853"/>
      <c r="GIU128" s="853"/>
      <c r="GIV128" s="964"/>
      <c r="GIW128" s="845"/>
      <c r="GIX128" s="853"/>
      <c r="GIY128" s="853"/>
      <c r="GIZ128" s="964"/>
      <c r="GJA128" s="845"/>
      <c r="GJB128" s="853"/>
      <c r="GJC128" s="853"/>
      <c r="GJD128" s="964"/>
      <c r="GJE128" s="845"/>
      <c r="GJF128" s="853"/>
      <c r="GJG128" s="853"/>
      <c r="GJH128" s="964"/>
      <c r="GJI128" s="845"/>
      <c r="GJJ128" s="853"/>
      <c r="GJK128" s="853"/>
      <c r="GJL128" s="964"/>
      <c r="GJM128" s="845"/>
      <c r="GJN128" s="853"/>
      <c r="GJO128" s="853"/>
      <c r="GJP128" s="964"/>
      <c r="GJQ128" s="845"/>
      <c r="GJR128" s="853"/>
      <c r="GJS128" s="853"/>
      <c r="GJT128" s="964"/>
      <c r="GJU128" s="845"/>
      <c r="GJV128" s="853"/>
      <c r="GJW128" s="853"/>
      <c r="GJX128" s="964"/>
      <c r="GJY128" s="845"/>
      <c r="GJZ128" s="853"/>
      <c r="GKA128" s="853"/>
      <c r="GKB128" s="964"/>
      <c r="GKC128" s="845"/>
      <c r="GKD128" s="853"/>
      <c r="GKE128" s="853"/>
      <c r="GKF128" s="964"/>
      <c r="GKG128" s="845"/>
      <c r="GKH128" s="853"/>
      <c r="GKI128" s="853"/>
      <c r="GKJ128" s="964"/>
      <c r="GKK128" s="845"/>
      <c r="GKL128" s="853"/>
      <c r="GKM128" s="853"/>
      <c r="GKN128" s="964"/>
      <c r="GKO128" s="845"/>
      <c r="GKP128" s="853"/>
      <c r="GKQ128" s="853"/>
      <c r="GKR128" s="964"/>
      <c r="GKS128" s="845"/>
      <c r="GKT128" s="853"/>
      <c r="GKU128" s="853"/>
      <c r="GKV128" s="964"/>
      <c r="GKW128" s="845"/>
      <c r="GKX128" s="853"/>
      <c r="GKY128" s="853"/>
      <c r="GKZ128" s="964"/>
      <c r="GLA128" s="845"/>
      <c r="GLB128" s="853"/>
      <c r="GLC128" s="853"/>
      <c r="GLD128" s="964"/>
      <c r="GLE128" s="845"/>
      <c r="GLF128" s="853"/>
      <c r="GLG128" s="853"/>
      <c r="GLH128" s="964"/>
      <c r="GLI128" s="845"/>
      <c r="GLJ128" s="853"/>
      <c r="GLK128" s="853"/>
      <c r="GLL128" s="964"/>
      <c r="GLM128" s="845"/>
      <c r="GLN128" s="853"/>
      <c r="GLO128" s="853"/>
      <c r="GLP128" s="964"/>
      <c r="GLQ128" s="845"/>
      <c r="GLR128" s="853"/>
      <c r="GLS128" s="853"/>
      <c r="GLT128" s="964"/>
      <c r="GLU128" s="845"/>
      <c r="GLV128" s="853"/>
      <c r="GLW128" s="853"/>
      <c r="GLX128" s="964"/>
      <c r="GLY128" s="845"/>
      <c r="GLZ128" s="853"/>
      <c r="GMA128" s="853"/>
      <c r="GMB128" s="964"/>
      <c r="GMC128" s="845"/>
      <c r="GMD128" s="853"/>
      <c r="GME128" s="853"/>
      <c r="GMF128" s="964"/>
      <c r="GMG128" s="845"/>
      <c r="GMH128" s="853"/>
      <c r="GMI128" s="853"/>
      <c r="GMJ128" s="964"/>
      <c r="GMK128" s="845"/>
      <c r="GML128" s="853"/>
      <c r="GMM128" s="853"/>
      <c r="GMN128" s="964"/>
      <c r="GMO128" s="845"/>
      <c r="GMP128" s="853"/>
      <c r="GMQ128" s="853"/>
      <c r="GMR128" s="964"/>
      <c r="GMS128" s="845"/>
      <c r="GMT128" s="853"/>
      <c r="GMU128" s="853"/>
      <c r="GMV128" s="964"/>
      <c r="GMW128" s="845"/>
      <c r="GMX128" s="853"/>
      <c r="GMY128" s="853"/>
      <c r="GMZ128" s="964"/>
      <c r="GNA128" s="845"/>
      <c r="GNB128" s="853"/>
      <c r="GNC128" s="853"/>
      <c r="GND128" s="964"/>
      <c r="GNE128" s="845"/>
      <c r="GNF128" s="853"/>
      <c r="GNG128" s="853"/>
      <c r="GNH128" s="964"/>
      <c r="GNI128" s="845"/>
      <c r="GNJ128" s="853"/>
      <c r="GNK128" s="853"/>
      <c r="GNL128" s="964"/>
      <c r="GNM128" s="845"/>
      <c r="GNN128" s="853"/>
      <c r="GNO128" s="853"/>
      <c r="GNP128" s="964"/>
      <c r="GNQ128" s="845"/>
      <c r="GNR128" s="853"/>
      <c r="GNS128" s="853"/>
      <c r="GNT128" s="964"/>
      <c r="GNU128" s="845"/>
      <c r="GNV128" s="853"/>
      <c r="GNW128" s="853"/>
      <c r="GNX128" s="964"/>
      <c r="GNY128" s="845"/>
      <c r="GNZ128" s="853"/>
      <c r="GOA128" s="853"/>
      <c r="GOB128" s="964"/>
      <c r="GOC128" s="845"/>
      <c r="GOD128" s="853"/>
      <c r="GOE128" s="853"/>
      <c r="GOF128" s="964"/>
      <c r="GOG128" s="845"/>
      <c r="GOH128" s="853"/>
      <c r="GOI128" s="853"/>
      <c r="GOJ128" s="964"/>
      <c r="GOK128" s="845"/>
      <c r="GOL128" s="853"/>
      <c r="GOM128" s="853"/>
      <c r="GON128" s="964"/>
      <c r="GOO128" s="845"/>
      <c r="GOP128" s="853"/>
      <c r="GOQ128" s="853"/>
      <c r="GOR128" s="964"/>
      <c r="GOS128" s="845"/>
      <c r="GOT128" s="853"/>
      <c r="GOU128" s="853"/>
      <c r="GOV128" s="964"/>
      <c r="GOW128" s="845"/>
      <c r="GOX128" s="853"/>
      <c r="GOY128" s="853"/>
      <c r="GOZ128" s="964"/>
      <c r="GPA128" s="845"/>
      <c r="GPB128" s="853"/>
      <c r="GPC128" s="853"/>
      <c r="GPD128" s="964"/>
      <c r="GPE128" s="845"/>
      <c r="GPF128" s="853"/>
      <c r="GPG128" s="853"/>
      <c r="GPH128" s="964"/>
      <c r="GPI128" s="845"/>
      <c r="GPJ128" s="853"/>
      <c r="GPK128" s="853"/>
      <c r="GPL128" s="964"/>
      <c r="GPM128" s="845"/>
      <c r="GPN128" s="853"/>
      <c r="GPO128" s="853"/>
      <c r="GPP128" s="964"/>
      <c r="GPQ128" s="845"/>
      <c r="GPR128" s="853"/>
      <c r="GPS128" s="853"/>
      <c r="GPT128" s="964"/>
      <c r="GPU128" s="845"/>
      <c r="GPV128" s="853"/>
      <c r="GPW128" s="853"/>
      <c r="GPX128" s="964"/>
      <c r="GPY128" s="845"/>
      <c r="GPZ128" s="853"/>
      <c r="GQA128" s="853"/>
      <c r="GQB128" s="964"/>
      <c r="GQC128" s="845"/>
      <c r="GQD128" s="853"/>
      <c r="GQE128" s="853"/>
      <c r="GQF128" s="964"/>
      <c r="GQG128" s="845"/>
      <c r="GQH128" s="853"/>
      <c r="GQI128" s="853"/>
      <c r="GQJ128" s="964"/>
      <c r="GQK128" s="845"/>
      <c r="GQL128" s="853"/>
      <c r="GQM128" s="853"/>
      <c r="GQN128" s="964"/>
      <c r="GQO128" s="845"/>
      <c r="GQP128" s="853"/>
      <c r="GQQ128" s="853"/>
      <c r="GQR128" s="964"/>
      <c r="GQS128" s="845"/>
      <c r="GQT128" s="853"/>
      <c r="GQU128" s="853"/>
      <c r="GQV128" s="964"/>
      <c r="GQW128" s="845"/>
      <c r="GQX128" s="853"/>
      <c r="GQY128" s="853"/>
      <c r="GQZ128" s="964"/>
      <c r="GRA128" s="845"/>
      <c r="GRB128" s="853"/>
      <c r="GRC128" s="853"/>
      <c r="GRD128" s="964"/>
      <c r="GRE128" s="845"/>
      <c r="GRF128" s="853"/>
      <c r="GRG128" s="853"/>
      <c r="GRH128" s="964"/>
      <c r="GRI128" s="845"/>
      <c r="GRJ128" s="853"/>
      <c r="GRK128" s="853"/>
      <c r="GRL128" s="964"/>
      <c r="GRM128" s="845"/>
      <c r="GRN128" s="853"/>
      <c r="GRO128" s="853"/>
      <c r="GRP128" s="964"/>
      <c r="GRQ128" s="845"/>
      <c r="GRR128" s="853"/>
      <c r="GRS128" s="853"/>
      <c r="GRT128" s="964"/>
      <c r="GRU128" s="845"/>
      <c r="GRV128" s="853"/>
      <c r="GRW128" s="853"/>
      <c r="GRX128" s="964"/>
      <c r="GRY128" s="845"/>
      <c r="GRZ128" s="853"/>
      <c r="GSA128" s="853"/>
      <c r="GSB128" s="964"/>
      <c r="GSC128" s="845"/>
      <c r="GSD128" s="853"/>
      <c r="GSE128" s="853"/>
      <c r="GSF128" s="964"/>
      <c r="GSG128" s="845"/>
      <c r="GSH128" s="853"/>
      <c r="GSI128" s="853"/>
      <c r="GSJ128" s="964"/>
      <c r="GSK128" s="845"/>
      <c r="GSL128" s="853"/>
      <c r="GSM128" s="853"/>
      <c r="GSN128" s="964"/>
      <c r="GSO128" s="845"/>
      <c r="GSP128" s="853"/>
      <c r="GSQ128" s="853"/>
      <c r="GSR128" s="964"/>
      <c r="GSS128" s="845"/>
      <c r="GST128" s="853"/>
      <c r="GSU128" s="853"/>
      <c r="GSV128" s="964"/>
      <c r="GSW128" s="845"/>
      <c r="GSX128" s="853"/>
      <c r="GSY128" s="853"/>
      <c r="GSZ128" s="964"/>
      <c r="GTA128" s="845"/>
      <c r="GTB128" s="853"/>
      <c r="GTC128" s="853"/>
      <c r="GTD128" s="964"/>
      <c r="GTE128" s="845"/>
      <c r="GTF128" s="853"/>
      <c r="GTG128" s="853"/>
      <c r="GTH128" s="964"/>
      <c r="GTI128" s="845"/>
      <c r="GTJ128" s="853"/>
      <c r="GTK128" s="853"/>
      <c r="GTL128" s="964"/>
      <c r="GTM128" s="845"/>
      <c r="GTN128" s="853"/>
      <c r="GTO128" s="853"/>
      <c r="GTP128" s="964"/>
      <c r="GTQ128" s="845"/>
      <c r="GTR128" s="853"/>
      <c r="GTS128" s="853"/>
      <c r="GTT128" s="964"/>
      <c r="GTU128" s="845"/>
      <c r="GTV128" s="853"/>
      <c r="GTW128" s="853"/>
      <c r="GTX128" s="964"/>
      <c r="GTY128" s="845"/>
      <c r="GTZ128" s="853"/>
      <c r="GUA128" s="853"/>
      <c r="GUB128" s="964"/>
      <c r="GUC128" s="845"/>
      <c r="GUD128" s="853"/>
      <c r="GUE128" s="853"/>
      <c r="GUF128" s="964"/>
      <c r="GUG128" s="845"/>
      <c r="GUH128" s="853"/>
      <c r="GUI128" s="853"/>
      <c r="GUJ128" s="964"/>
      <c r="GUK128" s="845"/>
      <c r="GUL128" s="853"/>
      <c r="GUM128" s="853"/>
      <c r="GUN128" s="964"/>
      <c r="GUO128" s="845"/>
      <c r="GUP128" s="853"/>
      <c r="GUQ128" s="853"/>
      <c r="GUR128" s="964"/>
      <c r="GUS128" s="845"/>
      <c r="GUT128" s="853"/>
      <c r="GUU128" s="853"/>
      <c r="GUV128" s="964"/>
      <c r="GUW128" s="845"/>
      <c r="GUX128" s="853"/>
      <c r="GUY128" s="853"/>
      <c r="GUZ128" s="964"/>
      <c r="GVA128" s="845"/>
      <c r="GVB128" s="853"/>
      <c r="GVC128" s="853"/>
      <c r="GVD128" s="964"/>
      <c r="GVE128" s="845"/>
      <c r="GVF128" s="853"/>
      <c r="GVG128" s="853"/>
      <c r="GVH128" s="964"/>
      <c r="GVI128" s="845"/>
      <c r="GVJ128" s="853"/>
      <c r="GVK128" s="853"/>
      <c r="GVL128" s="964"/>
      <c r="GVM128" s="845"/>
      <c r="GVN128" s="853"/>
      <c r="GVO128" s="853"/>
      <c r="GVP128" s="964"/>
      <c r="GVQ128" s="845"/>
      <c r="GVR128" s="853"/>
      <c r="GVS128" s="853"/>
      <c r="GVT128" s="964"/>
      <c r="GVU128" s="845"/>
      <c r="GVV128" s="853"/>
      <c r="GVW128" s="853"/>
      <c r="GVX128" s="964"/>
      <c r="GVY128" s="845"/>
      <c r="GVZ128" s="853"/>
      <c r="GWA128" s="853"/>
      <c r="GWB128" s="964"/>
      <c r="GWC128" s="845"/>
      <c r="GWD128" s="853"/>
      <c r="GWE128" s="853"/>
      <c r="GWF128" s="964"/>
      <c r="GWG128" s="845"/>
      <c r="GWH128" s="853"/>
      <c r="GWI128" s="853"/>
      <c r="GWJ128" s="964"/>
      <c r="GWK128" s="845"/>
      <c r="GWL128" s="853"/>
      <c r="GWM128" s="853"/>
      <c r="GWN128" s="964"/>
      <c r="GWO128" s="845"/>
      <c r="GWP128" s="853"/>
      <c r="GWQ128" s="853"/>
      <c r="GWR128" s="964"/>
      <c r="GWS128" s="845"/>
      <c r="GWT128" s="853"/>
      <c r="GWU128" s="853"/>
      <c r="GWV128" s="964"/>
      <c r="GWW128" s="845"/>
      <c r="GWX128" s="853"/>
      <c r="GWY128" s="853"/>
      <c r="GWZ128" s="964"/>
      <c r="GXA128" s="845"/>
      <c r="GXB128" s="853"/>
      <c r="GXC128" s="853"/>
      <c r="GXD128" s="964"/>
      <c r="GXE128" s="845"/>
      <c r="GXF128" s="853"/>
      <c r="GXG128" s="853"/>
      <c r="GXH128" s="964"/>
      <c r="GXI128" s="845"/>
      <c r="GXJ128" s="853"/>
      <c r="GXK128" s="853"/>
      <c r="GXL128" s="964"/>
      <c r="GXM128" s="845"/>
      <c r="GXN128" s="853"/>
      <c r="GXO128" s="853"/>
      <c r="GXP128" s="964"/>
      <c r="GXQ128" s="845"/>
      <c r="GXR128" s="853"/>
      <c r="GXS128" s="853"/>
      <c r="GXT128" s="964"/>
      <c r="GXU128" s="845"/>
      <c r="GXV128" s="853"/>
      <c r="GXW128" s="853"/>
      <c r="GXX128" s="964"/>
      <c r="GXY128" s="845"/>
      <c r="GXZ128" s="853"/>
      <c r="GYA128" s="853"/>
      <c r="GYB128" s="964"/>
      <c r="GYC128" s="845"/>
      <c r="GYD128" s="853"/>
      <c r="GYE128" s="853"/>
      <c r="GYF128" s="964"/>
      <c r="GYG128" s="845"/>
      <c r="GYH128" s="853"/>
      <c r="GYI128" s="853"/>
      <c r="GYJ128" s="964"/>
      <c r="GYK128" s="845"/>
      <c r="GYL128" s="853"/>
      <c r="GYM128" s="853"/>
      <c r="GYN128" s="964"/>
      <c r="GYO128" s="845"/>
      <c r="GYP128" s="853"/>
      <c r="GYQ128" s="853"/>
      <c r="GYR128" s="964"/>
      <c r="GYS128" s="845"/>
      <c r="GYT128" s="853"/>
      <c r="GYU128" s="853"/>
      <c r="GYV128" s="964"/>
      <c r="GYW128" s="845"/>
      <c r="GYX128" s="853"/>
      <c r="GYY128" s="853"/>
      <c r="GYZ128" s="964"/>
      <c r="GZA128" s="845"/>
      <c r="GZB128" s="853"/>
      <c r="GZC128" s="853"/>
      <c r="GZD128" s="964"/>
      <c r="GZE128" s="845"/>
      <c r="GZF128" s="853"/>
      <c r="GZG128" s="853"/>
      <c r="GZH128" s="964"/>
      <c r="GZI128" s="845"/>
      <c r="GZJ128" s="853"/>
      <c r="GZK128" s="853"/>
      <c r="GZL128" s="964"/>
      <c r="GZM128" s="845"/>
      <c r="GZN128" s="853"/>
      <c r="GZO128" s="853"/>
      <c r="GZP128" s="964"/>
      <c r="GZQ128" s="845"/>
      <c r="GZR128" s="853"/>
      <c r="GZS128" s="853"/>
      <c r="GZT128" s="964"/>
      <c r="GZU128" s="845"/>
      <c r="GZV128" s="853"/>
      <c r="GZW128" s="853"/>
      <c r="GZX128" s="964"/>
      <c r="GZY128" s="845"/>
      <c r="GZZ128" s="853"/>
      <c r="HAA128" s="853"/>
      <c r="HAB128" s="964"/>
      <c r="HAC128" s="845"/>
      <c r="HAD128" s="853"/>
      <c r="HAE128" s="853"/>
      <c r="HAF128" s="964"/>
      <c r="HAG128" s="845"/>
      <c r="HAH128" s="853"/>
      <c r="HAI128" s="853"/>
      <c r="HAJ128" s="964"/>
      <c r="HAK128" s="845"/>
      <c r="HAL128" s="853"/>
      <c r="HAM128" s="853"/>
      <c r="HAN128" s="964"/>
      <c r="HAO128" s="845"/>
      <c r="HAP128" s="853"/>
      <c r="HAQ128" s="853"/>
      <c r="HAR128" s="964"/>
      <c r="HAS128" s="845"/>
      <c r="HAT128" s="853"/>
      <c r="HAU128" s="853"/>
      <c r="HAV128" s="964"/>
      <c r="HAW128" s="845"/>
      <c r="HAX128" s="853"/>
      <c r="HAY128" s="853"/>
      <c r="HAZ128" s="964"/>
      <c r="HBA128" s="845"/>
      <c r="HBB128" s="853"/>
      <c r="HBC128" s="853"/>
      <c r="HBD128" s="964"/>
      <c r="HBE128" s="845"/>
      <c r="HBF128" s="853"/>
      <c r="HBG128" s="853"/>
      <c r="HBH128" s="964"/>
      <c r="HBI128" s="845"/>
      <c r="HBJ128" s="853"/>
      <c r="HBK128" s="853"/>
      <c r="HBL128" s="964"/>
      <c r="HBM128" s="845"/>
      <c r="HBN128" s="853"/>
      <c r="HBO128" s="853"/>
      <c r="HBP128" s="964"/>
      <c r="HBQ128" s="845"/>
      <c r="HBR128" s="853"/>
      <c r="HBS128" s="853"/>
      <c r="HBT128" s="964"/>
      <c r="HBU128" s="845"/>
      <c r="HBV128" s="853"/>
      <c r="HBW128" s="853"/>
      <c r="HBX128" s="964"/>
      <c r="HBY128" s="845"/>
      <c r="HBZ128" s="853"/>
      <c r="HCA128" s="853"/>
      <c r="HCB128" s="964"/>
      <c r="HCC128" s="845"/>
      <c r="HCD128" s="853"/>
      <c r="HCE128" s="853"/>
      <c r="HCF128" s="964"/>
      <c r="HCG128" s="845"/>
      <c r="HCH128" s="853"/>
      <c r="HCI128" s="853"/>
      <c r="HCJ128" s="964"/>
      <c r="HCK128" s="845"/>
      <c r="HCL128" s="853"/>
      <c r="HCM128" s="853"/>
      <c r="HCN128" s="964"/>
      <c r="HCO128" s="845"/>
      <c r="HCP128" s="853"/>
      <c r="HCQ128" s="853"/>
      <c r="HCR128" s="964"/>
      <c r="HCS128" s="845"/>
      <c r="HCT128" s="853"/>
      <c r="HCU128" s="853"/>
      <c r="HCV128" s="964"/>
      <c r="HCW128" s="845"/>
      <c r="HCX128" s="853"/>
      <c r="HCY128" s="853"/>
      <c r="HCZ128" s="964"/>
      <c r="HDA128" s="845"/>
      <c r="HDB128" s="853"/>
      <c r="HDC128" s="853"/>
      <c r="HDD128" s="964"/>
      <c r="HDE128" s="845"/>
      <c r="HDF128" s="853"/>
      <c r="HDG128" s="853"/>
      <c r="HDH128" s="964"/>
      <c r="HDI128" s="845"/>
      <c r="HDJ128" s="853"/>
      <c r="HDK128" s="853"/>
      <c r="HDL128" s="964"/>
      <c r="HDM128" s="845"/>
      <c r="HDN128" s="853"/>
      <c r="HDO128" s="853"/>
      <c r="HDP128" s="964"/>
      <c r="HDQ128" s="845"/>
      <c r="HDR128" s="853"/>
      <c r="HDS128" s="853"/>
      <c r="HDT128" s="964"/>
      <c r="HDU128" s="845"/>
      <c r="HDV128" s="853"/>
      <c r="HDW128" s="853"/>
      <c r="HDX128" s="964"/>
      <c r="HDY128" s="845"/>
      <c r="HDZ128" s="853"/>
      <c r="HEA128" s="853"/>
      <c r="HEB128" s="964"/>
      <c r="HEC128" s="845"/>
      <c r="HED128" s="853"/>
      <c r="HEE128" s="853"/>
      <c r="HEF128" s="964"/>
      <c r="HEG128" s="845"/>
      <c r="HEH128" s="853"/>
      <c r="HEI128" s="853"/>
      <c r="HEJ128" s="964"/>
      <c r="HEK128" s="845"/>
      <c r="HEL128" s="853"/>
      <c r="HEM128" s="853"/>
      <c r="HEN128" s="964"/>
      <c r="HEO128" s="845"/>
      <c r="HEP128" s="853"/>
      <c r="HEQ128" s="853"/>
      <c r="HER128" s="964"/>
      <c r="HES128" s="845"/>
      <c r="HET128" s="853"/>
      <c r="HEU128" s="853"/>
      <c r="HEV128" s="964"/>
      <c r="HEW128" s="845"/>
      <c r="HEX128" s="853"/>
      <c r="HEY128" s="853"/>
      <c r="HEZ128" s="964"/>
      <c r="HFA128" s="845"/>
      <c r="HFB128" s="853"/>
      <c r="HFC128" s="853"/>
      <c r="HFD128" s="964"/>
      <c r="HFE128" s="845"/>
      <c r="HFF128" s="853"/>
      <c r="HFG128" s="853"/>
      <c r="HFH128" s="964"/>
      <c r="HFI128" s="845"/>
      <c r="HFJ128" s="853"/>
      <c r="HFK128" s="853"/>
      <c r="HFL128" s="964"/>
      <c r="HFM128" s="845"/>
      <c r="HFN128" s="853"/>
      <c r="HFO128" s="853"/>
      <c r="HFP128" s="964"/>
      <c r="HFQ128" s="845"/>
      <c r="HFR128" s="853"/>
      <c r="HFS128" s="853"/>
      <c r="HFT128" s="964"/>
      <c r="HFU128" s="845"/>
      <c r="HFV128" s="853"/>
      <c r="HFW128" s="853"/>
      <c r="HFX128" s="964"/>
      <c r="HFY128" s="845"/>
      <c r="HFZ128" s="853"/>
      <c r="HGA128" s="853"/>
      <c r="HGB128" s="964"/>
      <c r="HGC128" s="845"/>
      <c r="HGD128" s="853"/>
      <c r="HGE128" s="853"/>
      <c r="HGF128" s="964"/>
      <c r="HGG128" s="845"/>
      <c r="HGH128" s="853"/>
      <c r="HGI128" s="853"/>
      <c r="HGJ128" s="964"/>
      <c r="HGK128" s="845"/>
      <c r="HGL128" s="853"/>
      <c r="HGM128" s="853"/>
      <c r="HGN128" s="964"/>
      <c r="HGO128" s="845"/>
      <c r="HGP128" s="853"/>
      <c r="HGQ128" s="853"/>
      <c r="HGR128" s="964"/>
      <c r="HGS128" s="845"/>
      <c r="HGT128" s="853"/>
      <c r="HGU128" s="853"/>
      <c r="HGV128" s="964"/>
      <c r="HGW128" s="845"/>
      <c r="HGX128" s="853"/>
      <c r="HGY128" s="853"/>
      <c r="HGZ128" s="964"/>
      <c r="HHA128" s="845"/>
      <c r="HHB128" s="853"/>
      <c r="HHC128" s="853"/>
      <c r="HHD128" s="964"/>
      <c r="HHE128" s="845"/>
      <c r="HHF128" s="853"/>
      <c r="HHG128" s="853"/>
      <c r="HHH128" s="964"/>
      <c r="HHI128" s="845"/>
      <c r="HHJ128" s="853"/>
      <c r="HHK128" s="853"/>
      <c r="HHL128" s="964"/>
      <c r="HHM128" s="845"/>
      <c r="HHN128" s="853"/>
      <c r="HHO128" s="853"/>
      <c r="HHP128" s="964"/>
      <c r="HHQ128" s="845"/>
      <c r="HHR128" s="853"/>
      <c r="HHS128" s="853"/>
      <c r="HHT128" s="964"/>
      <c r="HHU128" s="845"/>
      <c r="HHV128" s="853"/>
      <c r="HHW128" s="853"/>
      <c r="HHX128" s="964"/>
      <c r="HHY128" s="845"/>
      <c r="HHZ128" s="853"/>
      <c r="HIA128" s="853"/>
      <c r="HIB128" s="964"/>
      <c r="HIC128" s="845"/>
      <c r="HID128" s="853"/>
      <c r="HIE128" s="853"/>
      <c r="HIF128" s="964"/>
      <c r="HIG128" s="845"/>
      <c r="HIH128" s="853"/>
      <c r="HII128" s="853"/>
      <c r="HIJ128" s="964"/>
      <c r="HIK128" s="845"/>
      <c r="HIL128" s="853"/>
      <c r="HIM128" s="853"/>
      <c r="HIN128" s="964"/>
      <c r="HIO128" s="845"/>
      <c r="HIP128" s="853"/>
      <c r="HIQ128" s="853"/>
      <c r="HIR128" s="964"/>
      <c r="HIS128" s="845"/>
      <c r="HIT128" s="853"/>
      <c r="HIU128" s="853"/>
      <c r="HIV128" s="964"/>
      <c r="HIW128" s="845"/>
      <c r="HIX128" s="853"/>
      <c r="HIY128" s="853"/>
      <c r="HIZ128" s="964"/>
      <c r="HJA128" s="845"/>
      <c r="HJB128" s="853"/>
      <c r="HJC128" s="853"/>
      <c r="HJD128" s="964"/>
      <c r="HJE128" s="845"/>
      <c r="HJF128" s="853"/>
      <c r="HJG128" s="853"/>
      <c r="HJH128" s="964"/>
      <c r="HJI128" s="845"/>
      <c r="HJJ128" s="853"/>
      <c r="HJK128" s="853"/>
      <c r="HJL128" s="964"/>
      <c r="HJM128" s="845"/>
      <c r="HJN128" s="853"/>
      <c r="HJO128" s="853"/>
      <c r="HJP128" s="964"/>
      <c r="HJQ128" s="845"/>
      <c r="HJR128" s="853"/>
      <c r="HJS128" s="853"/>
      <c r="HJT128" s="964"/>
      <c r="HJU128" s="845"/>
      <c r="HJV128" s="853"/>
      <c r="HJW128" s="853"/>
      <c r="HJX128" s="964"/>
      <c r="HJY128" s="845"/>
      <c r="HJZ128" s="853"/>
      <c r="HKA128" s="853"/>
      <c r="HKB128" s="964"/>
      <c r="HKC128" s="845"/>
      <c r="HKD128" s="853"/>
      <c r="HKE128" s="853"/>
      <c r="HKF128" s="964"/>
      <c r="HKG128" s="845"/>
      <c r="HKH128" s="853"/>
      <c r="HKI128" s="853"/>
      <c r="HKJ128" s="964"/>
      <c r="HKK128" s="845"/>
      <c r="HKL128" s="853"/>
      <c r="HKM128" s="853"/>
      <c r="HKN128" s="964"/>
      <c r="HKO128" s="845"/>
      <c r="HKP128" s="853"/>
      <c r="HKQ128" s="853"/>
      <c r="HKR128" s="964"/>
      <c r="HKS128" s="845"/>
      <c r="HKT128" s="853"/>
      <c r="HKU128" s="853"/>
      <c r="HKV128" s="964"/>
      <c r="HKW128" s="845"/>
      <c r="HKX128" s="853"/>
      <c r="HKY128" s="853"/>
      <c r="HKZ128" s="964"/>
      <c r="HLA128" s="845"/>
      <c r="HLB128" s="853"/>
      <c r="HLC128" s="853"/>
      <c r="HLD128" s="964"/>
      <c r="HLE128" s="845"/>
      <c r="HLF128" s="853"/>
      <c r="HLG128" s="853"/>
      <c r="HLH128" s="964"/>
      <c r="HLI128" s="845"/>
      <c r="HLJ128" s="853"/>
      <c r="HLK128" s="853"/>
      <c r="HLL128" s="964"/>
      <c r="HLM128" s="845"/>
      <c r="HLN128" s="853"/>
      <c r="HLO128" s="853"/>
      <c r="HLP128" s="964"/>
      <c r="HLQ128" s="845"/>
      <c r="HLR128" s="853"/>
      <c r="HLS128" s="853"/>
      <c r="HLT128" s="964"/>
      <c r="HLU128" s="845"/>
      <c r="HLV128" s="853"/>
      <c r="HLW128" s="853"/>
      <c r="HLX128" s="964"/>
      <c r="HLY128" s="845"/>
      <c r="HLZ128" s="853"/>
      <c r="HMA128" s="853"/>
      <c r="HMB128" s="964"/>
      <c r="HMC128" s="845"/>
      <c r="HMD128" s="853"/>
      <c r="HME128" s="853"/>
      <c r="HMF128" s="964"/>
      <c r="HMG128" s="845"/>
      <c r="HMH128" s="853"/>
      <c r="HMI128" s="853"/>
      <c r="HMJ128" s="964"/>
      <c r="HMK128" s="845"/>
      <c r="HML128" s="853"/>
      <c r="HMM128" s="853"/>
      <c r="HMN128" s="964"/>
      <c r="HMO128" s="845"/>
      <c r="HMP128" s="853"/>
      <c r="HMQ128" s="853"/>
      <c r="HMR128" s="964"/>
      <c r="HMS128" s="845"/>
      <c r="HMT128" s="853"/>
      <c r="HMU128" s="853"/>
      <c r="HMV128" s="964"/>
      <c r="HMW128" s="845"/>
      <c r="HMX128" s="853"/>
      <c r="HMY128" s="853"/>
      <c r="HMZ128" s="964"/>
      <c r="HNA128" s="845"/>
      <c r="HNB128" s="853"/>
      <c r="HNC128" s="853"/>
      <c r="HND128" s="964"/>
      <c r="HNE128" s="845"/>
      <c r="HNF128" s="853"/>
      <c r="HNG128" s="853"/>
      <c r="HNH128" s="964"/>
      <c r="HNI128" s="845"/>
      <c r="HNJ128" s="853"/>
      <c r="HNK128" s="853"/>
      <c r="HNL128" s="964"/>
      <c r="HNM128" s="845"/>
      <c r="HNN128" s="853"/>
      <c r="HNO128" s="853"/>
      <c r="HNP128" s="964"/>
      <c r="HNQ128" s="845"/>
      <c r="HNR128" s="853"/>
      <c r="HNS128" s="853"/>
      <c r="HNT128" s="964"/>
      <c r="HNU128" s="845"/>
      <c r="HNV128" s="853"/>
      <c r="HNW128" s="853"/>
      <c r="HNX128" s="964"/>
      <c r="HNY128" s="845"/>
      <c r="HNZ128" s="853"/>
      <c r="HOA128" s="853"/>
      <c r="HOB128" s="964"/>
      <c r="HOC128" s="845"/>
      <c r="HOD128" s="853"/>
      <c r="HOE128" s="853"/>
      <c r="HOF128" s="964"/>
      <c r="HOG128" s="845"/>
      <c r="HOH128" s="853"/>
      <c r="HOI128" s="853"/>
      <c r="HOJ128" s="964"/>
      <c r="HOK128" s="845"/>
      <c r="HOL128" s="853"/>
      <c r="HOM128" s="853"/>
      <c r="HON128" s="964"/>
      <c r="HOO128" s="845"/>
      <c r="HOP128" s="853"/>
      <c r="HOQ128" s="853"/>
      <c r="HOR128" s="964"/>
      <c r="HOS128" s="845"/>
      <c r="HOT128" s="853"/>
      <c r="HOU128" s="853"/>
      <c r="HOV128" s="964"/>
      <c r="HOW128" s="845"/>
      <c r="HOX128" s="853"/>
      <c r="HOY128" s="853"/>
      <c r="HOZ128" s="964"/>
      <c r="HPA128" s="845"/>
      <c r="HPB128" s="853"/>
      <c r="HPC128" s="853"/>
      <c r="HPD128" s="964"/>
      <c r="HPE128" s="845"/>
      <c r="HPF128" s="853"/>
      <c r="HPG128" s="853"/>
      <c r="HPH128" s="964"/>
      <c r="HPI128" s="845"/>
      <c r="HPJ128" s="853"/>
      <c r="HPK128" s="853"/>
      <c r="HPL128" s="964"/>
      <c r="HPM128" s="845"/>
      <c r="HPN128" s="853"/>
      <c r="HPO128" s="853"/>
      <c r="HPP128" s="964"/>
      <c r="HPQ128" s="845"/>
      <c r="HPR128" s="853"/>
      <c r="HPS128" s="853"/>
      <c r="HPT128" s="964"/>
      <c r="HPU128" s="845"/>
      <c r="HPV128" s="853"/>
      <c r="HPW128" s="853"/>
      <c r="HPX128" s="964"/>
      <c r="HPY128" s="845"/>
      <c r="HPZ128" s="853"/>
      <c r="HQA128" s="853"/>
      <c r="HQB128" s="964"/>
      <c r="HQC128" s="845"/>
      <c r="HQD128" s="853"/>
      <c r="HQE128" s="853"/>
      <c r="HQF128" s="964"/>
      <c r="HQG128" s="845"/>
      <c r="HQH128" s="853"/>
      <c r="HQI128" s="853"/>
      <c r="HQJ128" s="964"/>
      <c r="HQK128" s="845"/>
      <c r="HQL128" s="853"/>
      <c r="HQM128" s="853"/>
      <c r="HQN128" s="964"/>
      <c r="HQO128" s="845"/>
      <c r="HQP128" s="853"/>
      <c r="HQQ128" s="853"/>
      <c r="HQR128" s="964"/>
      <c r="HQS128" s="845"/>
      <c r="HQT128" s="853"/>
      <c r="HQU128" s="853"/>
      <c r="HQV128" s="964"/>
      <c r="HQW128" s="845"/>
      <c r="HQX128" s="853"/>
      <c r="HQY128" s="853"/>
      <c r="HQZ128" s="964"/>
      <c r="HRA128" s="845"/>
      <c r="HRB128" s="853"/>
      <c r="HRC128" s="853"/>
      <c r="HRD128" s="964"/>
      <c r="HRE128" s="845"/>
      <c r="HRF128" s="853"/>
      <c r="HRG128" s="853"/>
      <c r="HRH128" s="964"/>
      <c r="HRI128" s="845"/>
      <c r="HRJ128" s="853"/>
      <c r="HRK128" s="853"/>
      <c r="HRL128" s="964"/>
      <c r="HRM128" s="845"/>
      <c r="HRN128" s="853"/>
      <c r="HRO128" s="853"/>
      <c r="HRP128" s="964"/>
      <c r="HRQ128" s="845"/>
      <c r="HRR128" s="853"/>
      <c r="HRS128" s="853"/>
      <c r="HRT128" s="964"/>
      <c r="HRU128" s="845"/>
      <c r="HRV128" s="853"/>
      <c r="HRW128" s="853"/>
      <c r="HRX128" s="964"/>
      <c r="HRY128" s="845"/>
      <c r="HRZ128" s="853"/>
      <c r="HSA128" s="853"/>
      <c r="HSB128" s="964"/>
      <c r="HSC128" s="845"/>
      <c r="HSD128" s="853"/>
      <c r="HSE128" s="853"/>
      <c r="HSF128" s="964"/>
      <c r="HSG128" s="845"/>
      <c r="HSH128" s="853"/>
      <c r="HSI128" s="853"/>
      <c r="HSJ128" s="964"/>
      <c r="HSK128" s="845"/>
      <c r="HSL128" s="853"/>
      <c r="HSM128" s="853"/>
      <c r="HSN128" s="964"/>
      <c r="HSO128" s="845"/>
      <c r="HSP128" s="853"/>
      <c r="HSQ128" s="853"/>
      <c r="HSR128" s="964"/>
      <c r="HSS128" s="845"/>
      <c r="HST128" s="853"/>
      <c r="HSU128" s="853"/>
      <c r="HSV128" s="964"/>
      <c r="HSW128" s="845"/>
      <c r="HSX128" s="853"/>
      <c r="HSY128" s="853"/>
      <c r="HSZ128" s="964"/>
      <c r="HTA128" s="845"/>
      <c r="HTB128" s="853"/>
      <c r="HTC128" s="853"/>
      <c r="HTD128" s="964"/>
      <c r="HTE128" s="845"/>
      <c r="HTF128" s="853"/>
      <c r="HTG128" s="853"/>
      <c r="HTH128" s="964"/>
      <c r="HTI128" s="845"/>
      <c r="HTJ128" s="853"/>
      <c r="HTK128" s="853"/>
      <c r="HTL128" s="964"/>
      <c r="HTM128" s="845"/>
      <c r="HTN128" s="853"/>
      <c r="HTO128" s="853"/>
      <c r="HTP128" s="964"/>
      <c r="HTQ128" s="845"/>
      <c r="HTR128" s="853"/>
      <c r="HTS128" s="853"/>
      <c r="HTT128" s="964"/>
      <c r="HTU128" s="845"/>
      <c r="HTV128" s="853"/>
      <c r="HTW128" s="853"/>
      <c r="HTX128" s="964"/>
      <c r="HTY128" s="845"/>
      <c r="HTZ128" s="853"/>
      <c r="HUA128" s="853"/>
      <c r="HUB128" s="964"/>
      <c r="HUC128" s="845"/>
      <c r="HUD128" s="853"/>
      <c r="HUE128" s="853"/>
      <c r="HUF128" s="964"/>
      <c r="HUG128" s="845"/>
      <c r="HUH128" s="853"/>
      <c r="HUI128" s="853"/>
      <c r="HUJ128" s="964"/>
      <c r="HUK128" s="845"/>
      <c r="HUL128" s="853"/>
      <c r="HUM128" s="853"/>
      <c r="HUN128" s="964"/>
      <c r="HUO128" s="845"/>
      <c r="HUP128" s="853"/>
      <c r="HUQ128" s="853"/>
      <c r="HUR128" s="964"/>
      <c r="HUS128" s="845"/>
      <c r="HUT128" s="853"/>
      <c r="HUU128" s="853"/>
      <c r="HUV128" s="964"/>
      <c r="HUW128" s="845"/>
      <c r="HUX128" s="853"/>
      <c r="HUY128" s="853"/>
      <c r="HUZ128" s="964"/>
      <c r="HVA128" s="845"/>
      <c r="HVB128" s="853"/>
      <c r="HVC128" s="853"/>
      <c r="HVD128" s="964"/>
      <c r="HVE128" s="845"/>
      <c r="HVF128" s="853"/>
      <c r="HVG128" s="853"/>
      <c r="HVH128" s="964"/>
      <c r="HVI128" s="845"/>
      <c r="HVJ128" s="853"/>
      <c r="HVK128" s="853"/>
      <c r="HVL128" s="964"/>
      <c r="HVM128" s="845"/>
      <c r="HVN128" s="853"/>
      <c r="HVO128" s="853"/>
      <c r="HVP128" s="964"/>
      <c r="HVQ128" s="845"/>
      <c r="HVR128" s="853"/>
      <c r="HVS128" s="853"/>
      <c r="HVT128" s="964"/>
      <c r="HVU128" s="845"/>
      <c r="HVV128" s="853"/>
      <c r="HVW128" s="853"/>
      <c r="HVX128" s="964"/>
      <c r="HVY128" s="845"/>
      <c r="HVZ128" s="853"/>
      <c r="HWA128" s="853"/>
      <c r="HWB128" s="964"/>
      <c r="HWC128" s="845"/>
      <c r="HWD128" s="853"/>
      <c r="HWE128" s="853"/>
      <c r="HWF128" s="964"/>
      <c r="HWG128" s="845"/>
      <c r="HWH128" s="853"/>
      <c r="HWI128" s="853"/>
      <c r="HWJ128" s="964"/>
      <c r="HWK128" s="845"/>
      <c r="HWL128" s="853"/>
      <c r="HWM128" s="853"/>
      <c r="HWN128" s="964"/>
      <c r="HWO128" s="845"/>
      <c r="HWP128" s="853"/>
      <c r="HWQ128" s="853"/>
      <c r="HWR128" s="964"/>
      <c r="HWS128" s="845"/>
      <c r="HWT128" s="853"/>
      <c r="HWU128" s="853"/>
      <c r="HWV128" s="964"/>
      <c r="HWW128" s="845"/>
      <c r="HWX128" s="853"/>
      <c r="HWY128" s="853"/>
      <c r="HWZ128" s="964"/>
      <c r="HXA128" s="845"/>
      <c r="HXB128" s="853"/>
      <c r="HXC128" s="853"/>
      <c r="HXD128" s="964"/>
      <c r="HXE128" s="845"/>
      <c r="HXF128" s="853"/>
      <c r="HXG128" s="853"/>
      <c r="HXH128" s="964"/>
      <c r="HXI128" s="845"/>
      <c r="HXJ128" s="853"/>
      <c r="HXK128" s="853"/>
      <c r="HXL128" s="964"/>
      <c r="HXM128" s="845"/>
      <c r="HXN128" s="853"/>
      <c r="HXO128" s="853"/>
      <c r="HXP128" s="964"/>
      <c r="HXQ128" s="845"/>
      <c r="HXR128" s="853"/>
      <c r="HXS128" s="853"/>
      <c r="HXT128" s="964"/>
      <c r="HXU128" s="845"/>
      <c r="HXV128" s="853"/>
      <c r="HXW128" s="853"/>
      <c r="HXX128" s="964"/>
      <c r="HXY128" s="845"/>
      <c r="HXZ128" s="853"/>
      <c r="HYA128" s="853"/>
      <c r="HYB128" s="964"/>
      <c r="HYC128" s="845"/>
      <c r="HYD128" s="853"/>
      <c r="HYE128" s="853"/>
      <c r="HYF128" s="964"/>
      <c r="HYG128" s="845"/>
      <c r="HYH128" s="853"/>
      <c r="HYI128" s="853"/>
      <c r="HYJ128" s="964"/>
      <c r="HYK128" s="845"/>
      <c r="HYL128" s="853"/>
      <c r="HYM128" s="853"/>
      <c r="HYN128" s="964"/>
      <c r="HYO128" s="845"/>
      <c r="HYP128" s="853"/>
      <c r="HYQ128" s="853"/>
      <c r="HYR128" s="964"/>
      <c r="HYS128" s="845"/>
      <c r="HYT128" s="853"/>
      <c r="HYU128" s="853"/>
      <c r="HYV128" s="964"/>
      <c r="HYW128" s="845"/>
      <c r="HYX128" s="853"/>
      <c r="HYY128" s="853"/>
      <c r="HYZ128" s="964"/>
      <c r="HZA128" s="845"/>
      <c r="HZB128" s="853"/>
      <c r="HZC128" s="853"/>
      <c r="HZD128" s="964"/>
      <c r="HZE128" s="845"/>
      <c r="HZF128" s="853"/>
      <c r="HZG128" s="853"/>
      <c r="HZH128" s="964"/>
      <c r="HZI128" s="845"/>
      <c r="HZJ128" s="853"/>
      <c r="HZK128" s="853"/>
      <c r="HZL128" s="964"/>
      <c r="HZM128" s="845"/>
      <c r="HZN128" s="853"/>
      <c r="HZO128" s="853"/>
      <c r="HZP128" s="964"/>
      <c r="HZQ128" s="845"/>
      <c r="HZR128" s="853"/>
      <c r="HZS128" s="853"/>
      <c r="HZT128" s="964"/>
      <c r="HZU128" s="845"/>
      <c r="HZV128" s="853"/>
      <c r="HZW128" s="853"/>
      <c r="HZX128" s="964"/>
      <c r="HZY128" s="845"/>
      <c r="HZZ128" s="853"/>
      <c r="IAA128" s="853"/>
      <c r="IAB128" s="964"/>
      <c r="IAC128" s="845"/>
      <c r="IAD128" s="853"/>
      <c r="IAE128" s="853"/>
      <c r="IAF128" s="964"/>
      <c r="IAG128" s="845"/>
      <c r="IAH128" s="853"/>
      <c r="IAI128" s="853"/>
      <c r="IAJ128" s="964"/>
      <c r="IAK128" s="845"/>
      <c r="IAL128" s="853"/>
      <c r="IAM128" s="853"/>
      <c r="IAN128" s="964"/>
      <c r="IAO128" s="845"/>
      <c r="IAP128" s="853"/>
      <c r="IAQ128" s="853"/>
      <c r="IAR128" s="964"/>
      <c r="IAS128" s="845"/>
      <c r="IAT128" s="853"/>
      <c r="IAU128" s="853"/>
      <c r="IAV128" s="964"/>
      <c r="IAW128" s="845"/>
      <c r="IAX128" s="853"/>
      <c r="IAY128" s="853"/>
      <c r="IAZ128" s="964"/>
      <c r="IBA128" s="845"/>
      <c r="IBB128" s="853"/>
      <c r="IBC128" s="853"/>
      <c r="IBD128" s="964"/>
      <c r="IBE128" s="845"/>
      <c r="IBF128" s="853"/>
      <c r="IBG128" s="853"/>
      <c r="IBH128" s="964"/>
      <c r="IBI128" s="845"/>
      <c r="IBJ128" s="853"/>
      <c r="IBK128" s="853"/>
      <c r="IBL128" s="964"/>
      <c r="IBM128" s="845"/>
      <c r="IBN128" s="853"/>
      <c r="IBO128" s="853"/>
      <c r="IBP128" s="964"/>
      <c r="IBQ128" s="845"/>
      <c r="IBR128" s="853"/>
      <c r="IBS128" s="853"/>
      <c r="IBT128" s="964"/>
      <c r="IBU128" s="845"/>
      <c r="IBV128" s="853"/>
      <c r="IBW128" s="853"/>
      <c r="IBX128" s="964"/>
      <c r="IBY128" s="845"/>
      <c r="IBZ128" s="853"/>
      <c r="ICA128" s="853"/>
      <c r="ICB128" s="964"/>
      <c r="ICC128" s="845"/>
      <c r="ICD128" s="853"/>
      <c r="ICE128" s="853"/>
      <c r="ICF128" s="964"/>
      <c r="ICG128" s="845"/>
      <c r="ICH128" s="853"/>
      <c r="ICI128" s="853"/>
      <c r="ICJ128" s="964"/>
      <c r="ICK128" s="845"/>
      <c r="ICL128" s="853"/>
      <c r="ICM128" s="853"/>
      <c r="ICN128" s="964"/>
      <c r="ICO128" s="845"/>
      <c r="ICP128" s="853"/>
      <c r="ICQ128" s="853"/>
      <c r="ICR128" s="964"/>
      <c r="ICS128" s="845"/>
      <c r="ICT128" s="853"/>
      <c r="ICU128" s="853"/>
      <c r="ICV128" s="964"/>
      <c r="ICW128" s="845"/>
      <c r="ICX128" s="853"/>
      <c r="ICY128" s="853"/>
      <c r="ICZ128" s="964"/>
      <c r="IDA128" s="845"/>
      <c r="IDB128" s="853"/>
      <c r="IDC128" s="853"/>
      <c r="IDD128" s="964"/>
      <c r="IDE128" s="845"/>
      <c r="IDF128" s="853"/>
      <c r="IDG128" s="853"/>
      <c r="IDH128" s="964"/>
      <c r="IDI128" s="845"/>
      <c r="IDJ128" s="853"/>
      <c r="IDK128" s="853"/>
      <c r="IDL128" s="964"/>
      <c r="IDM128" s="845"/>
      <c r="IDN128" s="853"/>
      <c r="IDO128" s="853"/>
      <c r="IDP128" s="964"/>
      <c r="IDQ128" s="845"/>
      <c r="IDR128" s="853"/>
      <c r="IDS128" s="853"/>
      <c r="IDT128" s="964"/>
      <c r="IDU128" s="845"/>
      <c r="IDV128" s="853"/>
      <c r="IDW128" s="853"/>
      <c r="IDX128" s="964"/>
      <c r="IDY128" s="845"/>
      <c r="IDZ128" s="853"/>
      <c r="IEA128" s="853"/>
      <c r="IEB128" s="964"/>
      <c r="IEC128" s="845"/>
      <c r="IED128" s="853"/>
      <c r="IEE128" s="853"/>
      <c r="IEF128" s="964"/>
      <c r="IEG128" s="845"/>
      <c r="IEH128" s="853"/>
      <c r="IEI128" s="853"/>
      <c r="IEJ128" s="964"/>
      <c r="IEK128" s="845"/>
      <c r="IEL128" s="853"/>
      <c r="IEM128" s="853"/>
      <c r="IEN128" s="964"/>
      <c r="IEO128" s="845"/>
      <c r="IEP128" s="853"/>
      <c r="IEQ128" s="853"/>
      <c r="IER128" s="964"/>
      <c r="IES128" s="845"/>
      <c r="IET128" s="853"/>
      <c r="IEU128" s="853"/>
      <c r="IEV128" s="964"/>
      <c r="IEW128" s="845"/>
      <c r="IEX128" s="853"/>
      <c r="IEY128" s="853"/>
      <c r="IEZ128" s="964"/>
      <c r="IFA128" s="845"/>
      <c r="IFB128" s="853"/>
      <c r="IFC128" s="853"/>
      <c r="IFD128" s="964"/>
      <c r="IFE128" s="845"/>
      <c r="IFF128" s="853"/>
      <c r="IFG128" s="853"/>
      <c r="IFH128" s="964"/>
      <c r="IFI128" s="845"/>
      <c r="IFJ128" s="853"/>
      <c r="IFK128" s="853"/>
      <c r="IFL128" s="964"/>
      <c r="IFM128" s="845"/>
      <c r="IFN128" s="853"/>
      <c r="IFO128" s="853"/>
      <c r="IFP128" s="964"/>
      <c r="IFQ128" s="845"/>
      <c r="IFR128" s="853"/>
      <c r="IFS128" s="853"/>
      <c r="IFT128" s="964"/>
      <c r="IFU128" s="845"/>
      <c r="IFV128" s="853"/>
      <c r="IFW128" s="853"/>
      <c r="IFX128" s="964"/>
      <c r="IFY128" s="845"/>
      <c r="IFZ128" s="853"/>
      <c r="IGA128" s="853"/>
      <c r="IGB128" s="964"/>
      <c r="IGC128" s="845"/>
      <c r="IGD128" s="853"/>
      <c r="IGE128" s="853"/>
      <c r="IGF128" s="964"/>
      <c r="IGG128" s="845"/>
      <c r="IGH128" s="853"/>
      <c r="IGI128" s="853"/>
      <c r="IGJ128" s="964"/>
      <c r="IGK128" s="845"/>
      <c r="IGL128" s="853"/>
      <c r="IGM128" s="853"/>
      <c r="IGN128" s="964"/>
      <c r="IGO128" s="845"/>
      <c r="IGP128" s="853"/>
      <c r="IGQ128" s="853"/>
      <c r="IGR128" s="964"/>
      <c r="IGS128" s="845"/>
      <c r="IGT128" s="853"/>
      <c r="IGU128" s="853"/>
      <c r="IGV128" s="964"/>
      <c r="IGW128" s="845"/>
      <c r="IGX128" s="853"/>
      <c r="IGY128" s="853"/>
      <c r="IGZ128" s="964"/>
      <c r="IHA128" s="845"/>
      <c r="IHB128" s="853"/>
      <c r="IHC128" s="853"/>
      <c r="IHD128" s="964"/>
      <c r="IHE128" s="845"/>
      <c r="IHF128" s="853"/>
      <c r="IHG128" s="853"/>
      <c r="IHH128" s="964"/>
      <c r="IHI128" s="845"/>
      <c r="IHJ128" s="853"/>
      <c r="IHK128" s="853"/>
      <c r="IHL128" s="964"/>
      <c r="IHM128" s="845"/>
      <c r="IHN128" s="853"/>
      <c r="IHO128" s="853"/>
      <c r="IHP128" s="964"/>
      <c r="IHQ128" s="845"/>
      <c r="IHR128" s="853"/>
      <c r="IHS128" s="853"/>
      <c r="IHT128" s="964"/>
      <c r="IHU128" s="845"/>
      <c r="IHV128" s="853"/>
      <c r="IHW128" s="853"/>
      <c r="IHX128" s="964"/>
      <c r="IHY128" s="845"/>
      <c r="IHZ128" s="853"/>
      <c r="IIA128" s="853"/>
      <c r="IIB128" s="964"/>
      <c r="IIC128" s="845"/>
      <c r="IID128" s="853"/>
      <c r="IIE128" s="853"/>
      <c r="IIF128" s="964"/>
      <c r="IIG128" s="845"/>
      <c r="IIH128" s="853"/>
      <c r="III128" s="853"/>
      <c r="IIJ128" s="964"/>
      <c r="IIK128" s="845"/>
      <c r="IIL128" s="853"/>
      <c r="IIM128" s="853"/>
      <c r="IIN128" s="964"/>
      <c r="IIO128" s="845"/>
      <c r="IIP128" s="853"/>
      <c r="IIQ128" s="853"/>
      <c r="IIR128" s="964"/>
      <c r="IIS128" s="845"/>
      <c r="IIT128" s="853"/>
      <c r="IIU128" s="853"/>
      <c r="IIV128" s="964"/>
      <c r="IIW128" s="845"/>
      <c r="IIX128" s="853"/>
      <c r="IIY128" s="853"/>
      <c r="IIZ128" s="964"/>
      <c r="IJA128" s="845"/>
      <c r="IJB128" s="853"/>
      <c r="IJC128" s="853"/>
      <c r="IJD128" s="964"/>
      <c r="IJE128" s="845"/>
      <c r="IJF128" s="853"/>
      <c r="IJG128" s="853"/>
      <c r="IJH128" s="964"/>
      <c r="IJI128" s="845"/>
      <c r="IJJ128" s="853"/>
      <c r="IJK128" s="853"/>
      <c r="IJL128" s="964"/>
      <c r="IJM128" s="845"/>
      <c r="IJN128" s="853"/>
      <c r="IJO128" s="853"/>
      <c r="IJP128" s="964"/>
      <c r="IJQ128" s="845"/>
      <c r="IJR128" s="853"/>
      <c r="IJS128" s="853"/>
      <c r="IJT128" s="964"/>
      <c r="IJU128" s="845"/>
      <c r="IJV128" s="853"/>
      <c r="IJW128" s="853"/>
      <c r="IJX128" s="964"/>
      <c r="IJY128" s="845"/>
      <c r="IJZ128" s="853"/>
      <c r="IKA128" s="853"/>
      <c r="IKB128" s="964"/>
      <c r="IKC128" s="845"/>
      <c r="IKD128" s="853"/>
      <c r="IKE128" s="853"/>
      <c r="IKF128" s="964"/>
      <c r="IKG128" s="845"/>
      <c r="IKH128" s="853"/>
      <c r="IKI128" s="853"/>
      <c r="IKJ128" s="964"/>
      <c r="IKK128" s="845"/>
      <c r="IKL128" s="853"/>
      <c r="IKM128" s="853"/>
      <c r="IKN128" s="964"/>
      <c r="IKO128" s="845"/>
      <c r="IKP128" s="853"/>
      <c r="IKQ128" s="853"/>
      <c r="IKR128" s="964"/>
      <c r="IKS128" s="845"/>
      <c r="IKT128" s="853"/>
      <c r="IKU128" s="853"/>
      <c r="IKV128" s="964"/>
      <c r="IKW128" s="845"/>
      <c r="IKX128" s="853"/>
      <c r="IKY128" s="853"/>
      <c r="IKZ128" s="964"/>
      <c r="ILA128" s="845"/>
      <c r="ILB128" s="853"/>
      <c r="ILC128" s="853"/>
      <c r="ILD128" s="964"/>
      <c r="ILE128" s="845"/>
      <c r="ILF128" s="853"/>
      <c r="ILG128" s="853"/>
      <c r="ILH128" s="964"/>
      <c r="ILI128" s="845"/>
      <c r="ILJ128" s="853"/>
      <c r="ILK128" s="853"/>
      <c r="ILL128" s="964"/>
      <c r="ILM128" s="845"/>
      <c r="ILN128" s="853"/>
      <c r="ILO128" s="853"/>
      <c r="ILP128" s="964"/>
      <c r="ILQ128" s="845"/>
      <c r="ILR128" s="853"/>
      <c r="ILS128" s="853"/>
      <c r="ILT128" s="964"/>
      <c r="ILU128" s="845"/>
      <c r="ILV128" s="853"/>
      <c r="ILW128" s="853"/>
      <c r="ILX128" s="964"/>
      <c r="ILY128" s="845"/>
      <c r="ILZ128" s="853"/>
      <c r="IMA128" s="853"/>
      <c r="IMB128" s="964"/>
      <c r="IMC128" s="845"/>
      <c r="IMD128" s="853"/>
      <c r="IME128" s="853"/>
      <c r="IMF128" s="964"/>
      <c r="IMG128" s="845"/>
      <c r="IMH128" s="853"/>
      <c r="IMI128" s="853"/>
      <c r="IMJ128" s="964"/>
      <c r="IMK128" s="845"/>
      <c r="IML128" s="853"/>
      <c r="IMM128" s="853"/>
      <c r="IMN128" s="964"/>
      <c r="IMO128" s="845"/>
      <c r="IMP128" s="853"/>
      <c r="IMQ128" s="853"/>
      <c r="IMR128" s="964"/>
      <c r="IMS128" s="845"/>
      <c r="IMT128" s="853"/>
      <c r="IMU128" s="853"/>
      <c r="IMV128" s="964"/>
      <c r="IMW128" s="845"/>
      <c r="IMX128" s="853"/>
      <c r="IMY128" s="853"/>
      <c r="IMZ128" s="964"/>
      <c r="INA128" s="845"/>
      <c r="INB128" s="853"/>
      <c r="INC128" s="853"/>
      <c r="IND128" s="964"/>
      <c r="INE128" s="845"/>
      <c r="INF128" s="853"/>
      <c r="ING128" s="853"/>
      <c r="INH128" s="964"/>
      <c r="INI128" s="845"/>
      <c r="INJ128" s="853"/>
      <c r="INK128" s="853"/>
      <c r="INL128" s="964"/>
      <c r="INM128" s="845"/>
      <c r="INN128" s="853"/>
      <c r="INO128" s="853"/>
      <c r="INP128" s="964"/>
      <c r="INQ128" s="845"/>
      <c r="INR128" s="853"/>
      <c r="INS128" s="853"/>
      <c r="INT128" s="964"/>
      <c r="INU128" s="845"/>
      <c r="INV128" s="853"/>
      <c r="INW128" s="853"/>
      <c r="INX128" s="964"/>
      <c r="INY128" s="845"/>
      <c r="INZ128" s="853"/>
      <c r="IOA128" s="853"/>
      <c r="IOB128" s="964"/>
      <c r="IOC128" s="845"/>
      <c r="IOD128" s="853"/>
      <c r="IOE128" s="853"/>
      <c r="IOF128" s="964"/>
      <c r="IOG128" s="845"/>
      <c r="IOH128" s="853"/>
      <c r="IOI128" s="853"/>
      <c r="IOJ128" s="964"/>
      <c r="IOK128" s="845"/>
      <c r="IOL128" s="853"/>
      <c r="IOM128" s="853"/>
      <c r="ION128" s="964"/>
      <c r="IOO128" s="845"/>
      <c r="IOP128" s="853"/>
      <c r="IOQ128" s="853"/>
      <c r="IOR128" s="964"/>
      <c r="IOS128" s="845"/>
      <c r="IOT128" s="853"/>
      <c r="IOU128" s="853"/>
      <c r="IOV128" s="964"/>
      <c r="IOW128" s="845"/>
      <c r="IOX128" s="853"/>
      <c r="IOY128" s="853"/>
      <c r="IOZ128" s="964"/>
      <c r="IPA128" s="845"/>
      <c r="IPB128" s="853"/>
      <c r="IPC128" s="853"/>
      <c r="IPD128" s="964"/>
      <c r="IPE128" s="845"/>
      <c r="IPF128" s="853"/>
      <c r="IPG128" s="853"/>
      <c r="IPH128" s="964"/>
      <c r="IPI128" s="845"/>
      <c r="IPJ128" s="853"/>
      <c r="IPK128" s="853"/>
      <c r="IPL128" s="964"/>
      <c r="IPM128" s="845"/>
      <c r="IPN128" s="853"/>
      <c r="IPO128" s="853"/>
      <c r="IPP128" s="964"/>
      <c r="IPQ128" s="845"/>
      <c r="IPR128" s="853"/>
      <c r="IPS128" s="853"/>
      <c r="IPT128" s="964"/>
      <c r="IPU128" s="845"/>
      <c r="IPV128" s="853"/>
      <c r="IPW128" s="853"/>
      <c r="IPX128" s="964"/>
      <c r="IPY128" s="845"/>
      <c r="IPZ128" s="853"/>
      <c r="IQA128" s="853"/>
      <c r="IQB128" s="964"/>
      <c r="IQC128" s="845"/>
      <c r="IQD128" s="853"/>
      <c r="IQE128" s="853"/>
      <c r="IQF128" s="964"/>
      <c r="IQG128" s="845"/>
      <c r="IQH128" s="853"/>
      <c r="IQI128" s="853"/>
      <c r="IQJ128" s="964"/>
      <c r="IQK128" s="845"/>
      <c r="IQL128" s="853"/>
      <c r="IQM128" s="853"/>
      <c r="IQN128" s="964"/>
      <c r="IQO128" s="845"/>
      <c r="IQP128" s="853"/>
      <c r="IQQ128" s="853"/>
      <c r="IQR128" s="964"/>
      <c r="IQS128" s="845"/>
      <c r="IQT128" s="853"/>
      <c r="IQU128" s="853"/>
      <c r="IQV128" s="964"/>
      <c r="IQW128" s="845"/>
      <c r="IQX128" s="853"/>
      <c r="IQY128" s="853"/>
      <c r="IQZ128" s="964"/>
      <c r="IRA128" s="845"/>
      <c r="IRB128" s="853"/>
      <c r="IRC128" s="853"/>
      <c r="IRD128" s="964"/>
      <c r="IRE128" s="845"/>
      <c r="IRF128" s="853"/>
      <c r="IRG128" s="853"/>
      <c r="IRH128" s="964"/>
      <c r="IRI128" s="845"/>
      <c r="IRJ128" s="853"/>
      <c r="IRK128" s="853"/>
      <c r="IRL128" s="964"/>
      <c r="IRM128" s="845"/>
      <c r="IRN128" s="853"/>
      <c r="IRO128" s="853"/>
      <c r="IRP128" s="964"/>
      <c r="IRQ128" s="845"/>
      <c r="IRR128" s="853"/>
      <c r="IRS128" s="853"/>
      <c r="IRT128" s="964"/>
      <c r="IRU128" s="845"/>
      <c r="IRV128" s="853"/>
      <c r="IRW128" s="853"/>
      <c r="IRX128" s="964"/>
      <c r="IRY128" s="845"/>
      <c r="IRZ128" s="853"/>
      <c r="ISA128" s="853"/>
      <c r="ISB128" s="964"/>
      <c r="ISC128" s="845"/>
      <c r="ISD128" s="853"/>
      <c r="ISE128" s="853"/>
      <c r="ISF128" s="964"/>
      <c r="ISG128" s="845"/>
      <c r="ISH128" s="853"/>
      <c r="ISI128" s="853"/>
      <c r="ISJ128" s="964"/>
      <c r="ISK128" s="845"/>
      <c r="ISL128" s="853"/>
      <c r="ISM128" s="853"/>
      <c r="ISN128" s="964"/>
      <c r="ISO128" s="845"/>
      <c r="ISP128" s="853"/>
      <c r="ISQ128" s="853"/>
      <c r="ISR128" s="964"/>
      <c r="ISS128" s="845"/>
      <c r="IST128" s="853"/>
      <c r="ISU128" s="853"/>
      <c r="ISV128" s="964"/>
      <c r="ISW128" s="845"/>
      <c r="ISX128" s="853"/>
      <c r="ISY128" s="853"/>
      <c r="ISZ128" s="964"/>
      <c r="ITA128" s="845"/>
      <c r="ITB128" s="853"/>
      <c r="ITC128" s="853"/>
      <c r="ITD128" s="964"/>
      <c r="ITE128" s="845"/>
      <c r="ITF128" s="853"/>
      <c r="ITG128" s="853"/>
      <c r="ITH128" s="964"/>
      <c r="ITI128" s="845"/>
      <c r="ITJ128" s="853"/>
      <c r="ITK128" s="853"/>
      <c r="ITL128" s="964"/>
      <c r="ITM128" s="845"/>
      <c r="ITN128" s="853"/>
      <c r="ITO128" s="853"/>
      <c r="ITP128" s="964"/>
      <c r="ITQ128" s="845"/>
      <c r="ITR128" s="853"/>
      <c r="ITS128" s="853"/>
      <c r="ITT128" s="964"/>
      <c r="ITU128" s="845"/>
      <c r="ITV128" s="853"/>
      <c r="ITW128" s="853"/>
      <c r="ITX128" s="964"/>
      <c r="ITY128" s="845"/>
      <c r="ITZ128" s="853"/>
      <c r="IUA128" s="853"/>
      <c r="IUB128" s="964"/>
      <c r="IUC128" s="845"/>
      <c r="IUD128" s="853"/>
      <c r="IUE128" s="853"/>
      <c r="IUF128" s="964"/>
      <c r="IUG128" s="845"/>
      <c r="IUH128" s="853"/>
      <c r="IUI128" s="853"/>
      <c r="IUJ128" s="964"/>
      <c r="IUK128" s="845"/>
      <c r="IUL128" s="853"/>
      <c r="IUM128" s="853"/>
      <c r="IUN128" s="964"/>
      <c r="IUO128" s="845"/>
      <c r="IUP128" s="853"/>
      <c r="IUQ128" s="853"/>
      <c r="IUR128" s="964"/>
      <c r="IUS128" s="845"/>
      <c r="IUT128" s="853"/>
      <c r="IUU128" s="853"/>
      <c r="IUV128" s="964"/>
      <c r="IUW128" s="845"/>
      <c r="IUX128" s="853"/>
      <c r="IUY128" s="853"/>
      <c r="IUZ128" s="964"/>
      <c r="IVA128" s="845"/>
      <c r="IVB128" s="853"/>
      <c r="IVC128" s="853"/>
      <c r="IVD128" s="964"/>
      <c r="IVE128" s="845"/>
      <c r="IVF128" s="853"/>
      <c r="IVG128" s="853"/>
      <c r="IVH128" s="964"/>
      <c r="IVI128" s="845"/>
      <c r="IVJ128" s="853"/>
      <c r="IVK128" s="853"/>
      <c r="IVL128" s="964"/>
      <c r="IVM128" s="845"/>
      <c r="IVN128" s="853"/>
      <c r="IVO128" s="853"/>
      <c r="IVP128" s="964"/>
      <c r="IVQ128" s="845"/>
      <c r="IVR128" s="853"/>
      <c r="IVS128" s="853"/>
      <c r="IVT128" s="964"/>
      <c r="IVU128" s="845"/>
      <c r="IVV128" s="853"/>
      <c r="IVW128" s="853"/>
      <c r="IVX128" s="964"/>
      <c r="IVY128" s="845"/>
      <c r="IVZ128" s="853"/>
      <c r="IWA128" s="853"/>
      <c r="IWB128" s="964"/>
      <c r="IWC128" s="845"/>
      <c r="IWD128" s="853"/>
      <c r="IWE128" s="853"/>
      <c r="IWF128" s="964"/>
      <c r="IWG128" s="845"/>
      <c r="IWH128" s="853"/>
      <c r="IWI128" s="853"/>
      <c r="IWJ128" s="964"/>
      <c r="IWK128" s="845"/>
      <c r="IWL128" s="853"/>
      <c r="IWM128" s="853"/>
      <c r="IWN128" s="964"/>
      <c r="IWO128" s="845"/>
      <c r="IWP128" s="853"/>
      <c r="IWQ128" s="853"/>
      <c r="IWR128" s="964"/>
      <c r="IWS128" s="845"/>
      <c r="IWT128" s="853"/>
      <c r="IWU128" s="853"/>
      <c r="IWV128" s="964"/>
      <c r="IWW128" s="845"/>
      <c r="IWX128" s="853"/>
      <c r="IWY128" s="853"/>
      <c r="IWZ128" s="964"/>
      <c r="IXA128" s="845"/>
      <c r="IXB128" s="853"/>
      <c r="IXC128" s="853"/>
      <c r="IXD128" s="964"/>
      <c r="IXE128" s="845"/>
      <c r="IXF128" s="853"/>
      <c r="IXG128" s="853"/>
      <c r="IXH128" s="964"/>
      <c r="IXI128" s="845"/>
      <c r="IXJ128" s="853"/>
      <c r="IXK128" s="853"/>
      <c r="IXL128" s="964"/>
      <c r="IXM128" s="845"/>
      <c r="IXN128" s="853"/>
      <c r="IXO128" s="853"/>
      <c r="IXP128" s="964"/>
      <c r="IXQ128" s="845"/>
      <c r="IXR128" s="853"/>
      <c r="IXS128" s="853"/>
      <c r="IXT128" s="964"/>
      <c r="IXU128" s="845"/>
      <c r="IXV128" s="853"/>
      <c r="IXW128" s="853"/>
      <c r="IXX128" s="964"/>
      <c r="IXY128" s="845"/>
      <c r="IXZ128" s="853"/>
      <c r="IYA128" s="853"/>
      <c r="IYB128" s="964"/>
      <c r="IYC128" s="845"/>
      <c r="IYD128" s="853"/>
      <c r="IYE128" s="853"/>
      <c r="IYF128" s="964"/>
      <c r="IYG128" s="845"/>
      <c r="IYH128" s="853"/>
      <c r="IYI128" s="853"/>
      <c r="IYJ128" s="964"/>
      <c r="IYK128" s="845"/>
      <c r="IYL128" s="853"/>
      <c r="IYM128" s="853"/>
      <c r="IYN128" s="964"/>
      <c r="IYO128" s="845"/>
      <c r="IYP128" s="853"/>
      <c r="IYQ128" s="853"/>
      <c r="IYR128" s="964"/>
      <c r="IYS128" s="845"/>
      <c r="IYT128" s="853"/>
      <c r="IYU128" s="853"/>
      <c r="IYV128" s="964"/>
      <c r="IYW128" s="845"/>
      <c r="IYX128" s="853"/>
      <c r="IYY128" s="853"/>
      <c r="IYZ128" s="964"/>
      <c r="IZA128" s="845"/>
      <c r="IZB128" s="853"/>
      <c r="IZC128" s="853"/>
      <c r="IZD128" s="964"/>
      <c r="IZE128" s="845"/>
      <c r="IZF128" s="853"/>
      <c r="IZG128" s="853"/>
      <c r="IZH128" s="964"/>
      <c r="IZI128" s="845"/>
      <c r="IZJ128" s="853"/>
      <c r="IZK128" s="853"/>
      <c r="IZL128" s="964"/>
      <c r="IZM128" s="845"/>
      <c r="IZN128" s="853"/>
      <c r="IZO128" s="853"/>
      <c r="IZP128" s="964"/>
      <c r="IZQ128" s="845"/>
      <c r="IZR128" s="853"/>
      <c r="IZS128" s="853"/>
      <c r="IZT128" s="964"/>
      <c r="IZU128" s="845"/>
      <c r="IZV128" s="853"/>
      <c r="IZW128" s="853"/>
      <c r="IZX128" s="964"/>
      <c r="IZY128" s="845"/>
      <c r="IZZ128" s="853"/>
      <c r="JAA128" s="853"/>
      <c r="JAB128" s="964"/>
      <c r="JAC128" s="845"/>
      <c r="JAD128" s="853"/>
      <c r="JAE128" s="853"/>
      <c r="JAF128" s="964"/>
      <c r="JAG128" s="845"/>
      <c r="JAH128" s="853"/>
      <c r="JAI128" s="853"/>
      <c r="JAJ128" s="964"/>
      <c r="JAK128" s="845"/>
      <c r="JAL128" s="853"/>
      <c r="JAM128" s="853"/>
      <c r="JAN128" s="964"/>
      <c r="JAO128" s="845"/>
      <c r="JAP128" s="853"/>
      <c r="JAQ128" s="853"/>
      <c r="JAR128" s="964"/>
      <c r="JAS128" s="845"/>
      <c r="JAT128" s="853"/>
      <c r="JAU128" s="853"/>
      <c r="JAV128" s="964"/>
      <c r="JAW128" s="845"/>
      <c r="JAX128" s="853"/>
      <c r="JAY128" s="853"/>
      <c r="JAZ128" s="964"/>
      <c r="JBA128" s="845"/>
      <c r="JBB128" s="853"/>
      <c r="JBC128" s="853"/>
      <c r="JBD128" s="964"/>
      <c r="JBE128" s="845"/>
      <c r="JBF128" s="853"/>
      <c r="JBG128" s="853"/>
      <c r="JBH128" s="964"/>
      <c r="JBI128" s="845"/>
      <c r="JBJ128" s="853"/>
      <c r="JBK128" s="853"/>
      <c r="JBL128" s="964"/>
      <c r="JBM128" s="845"/>
      <c r="JBN128" s="853"/>
      <c r="JBO128" s="853"/>
      <c r="JBP128" s="964"/>
      <c r="JBQ128" s="845"/>
      <c r="JBR128" s="853"/>
      <c r="JBS128" s="853"/>
      <c r="JBT128" s="964"/>
      <c r="JBU128" s="845"/>
      <c r="JBV128" s="853"/>
      <c r="JBW128" s="853"/>
      <c r="JBX128" s="964"/>
      <c r="JBY128" s="845"/>
      <c r="JBZ128" s="853"/>
      <c r="JCA128" s="853"/>
      <c r="JCB128" s="964"/>
      <c r="JCC128" s="845"/>
      <c r="JCD128" s="853"/>
      <c r="JCE128" s="853"/>
      <c r="JCF128" s="964"/>
      <c r="JCG128" s="845"/>
      <c r="JCH128" s="853"/>
      <c r="JCI128" s="853"/>
      <c r="JCJ128" s="964"/>
      <c r="JCK128" s="845"/>
      <c r="JCL128" s="853"/>
      <c r="JCM128" s="853"/>
      <c r="JCN128" s="964"/>
      <c r="JCO128" s="845"/>
      <c r="JCP128" s="853"/>
      <c r="JCQ128" s="853"/>
      <c r="JCR128" s="964"/>
      <c r="JCS128" s="845"/>
      <c r="JCT128" s="853"/>
      <c r="JCU128" s="853"/>
      <c r="JCV128" s="964"/>
      <c r="JCW128" s="845"/>
      <c r="JCX128" s="853"/>
      <c r="JCY128" s="853"/>
      <c r="JCZ128" s="964"/>
      <c r="JDA128" s="845"/>
      <c r="JDB128" s="853"/>
      <c r="JDC128" s="853"/>
      <c r="JDD128" s="964"/>
      <c r="JDE128" s="845"/>
      <c r="JDF128" s="853"/>
      <c r="JDG128" s="853"/>
      <c r="JDH128" s="964"/>
      <c r="JDI128" s="845"/>
      <c r="JDJ128" s="853"/>
      <c r="JDK128" s="853"/>
      <c r="JDL128" s="964"/>
      <c r="JDM128" s="845"/>
      <c r="JDN128" s="853"/>
      <c r="JDO128" s="853"/>
      <c r="JDP128" s="964"/>
      <c r="JDQ128" s="845"/>
      <c r="JDR128" s="853"/>
      <c r="JDS128" s="853"/>
      <c r="JDT128" s="964"/>
      <c r="JDU128" s="845"/>
      <c r="JDV128" s="853"/>
      <c r="JDW128" s="853"/>
      <c r="JDX128" s="964"/>
      <c r="JDY128" s="845"/>
      <c r="JDZ128" s="853"/>
      <c r="JEA128" s="853"/>
      <c r="JEB128" s="964"/>
      <c r="JEC128" s="845"/>
      <c r="JED128" s="853"/>
      <c r="JEE128" s="853"/>
      <c r="JEF128" s="964"/>
      <c r="JEG128" s="845"/>
      <c r="JEH128" s="853"/>
      <c r="JEI128" s="853"/>
      <c r="JEJ128" s="964"/>
      <c r="JEK128" s="845"/>
      <c r="JEL128" s="853"/>
      <c r="JEM128" s="853"/>
      <c r="JEN128" s="964"/>
      <c r="JEO128" s="845"/>
      <c r="JEP128" s="853"/>
      <c r="JEQ128" s="853"/>
      <c r="JER128" s="964"/>
      <c r="JES128" s="845"/>
      <c r="JET128" s="853"/>
      <c r="JEU128" s="853"/>
      <c r="JEV128" s="964"/>
      <c r="JEW128" s="845"/>
      <c r="JEX128" s="853"/>
      <c r="JEY128" s="853"/>
      <c r="JEZ128" s="964"/>
      <c r="JFA128" s="845"/>
      <c r="JFB128" s="853"/>
      <c r="JFC128" s="853"/>
      <c r="JFD128" s="964"/>
      <c r="JFE128" s="845"/>
      <c r="JFF128" s="853"/>
      <c r="JFG128" s="853"/>
      <c r="JFH128" s="964"/>
      <c r="JFI128" s="845"/>
      <c r="JFJ128" s="853"/>
      <c r="JFK128" s="853"/>
      <c r="JFL128" s="964"/>
      <c r="JFM128" s="845"/>
      <c r="JFN128" s="853"/>
      <c r="JFO128" s="853"/>
      <c r="JFP128" s="964"/>
      <c r="JFQ128" s="845"/>
      <c r="JFR128" s="853"/>
      <c r="JFS128" s="853"/>
      <c r="JFT128" s="964"/>
      <c r="JFU128" s="845"/>
      <c r="JFV128" s="853"/>
      <c r="JFW128" s="853"/>
      <c r="JFX128" s="964"/>
      <c r="JFY128" s="845"/>
      <c r="JFZ128" s="853"/>
      <c r="JGA128" s="853"/>
      <c r="JGB128" s="964"/>
      <c r="JGC128" s="845"/>
      <c r="JGD128" s="853"/>
      <c r="JGE128" s="853"/>
      <c r="JGF128" s="964"/>
      <c r="JGG128" s="845"/>
      <c r="JGH128" s="853"/>
      <c r="JGI128" s="853"/>
      <c r="JGJ128" s="964"/>
      <c r="JGK128" s="845"/>
      <c r="JGL128" s="853"/>
      <c r="JGM128" s="853"/>
      <c r="JGN128" s="964"/>
      <c r="JGO128" s="845"/>
      <c r="JGP128" s="853"/>
      <c r="JGQ128" s="853"/>
      <c r="JGR128" s="964"/>
      <c r="JGS128" s="845"/>
      <c r="JGT128" s="853"/>
      <c r="JGU128" s="853"/>
      <c r="JGV128" s="964"/>
      <c r="JGW128" s="845"/>
      <c r="JGX128" s="853"/>
      <c r="JGY128" s="853"/>
      <c r="JGZ128" s="964"/>
      <c r="JHA128" s="845"/>
      <c r="JHB128" s="853"/>
      <c r="JHC128" s="853"/>
      <c r="JHD128" s="964"/>
      <c r="JHE128" s="845"/>
      <c r="JHF128" s="853"/>
      <c r="JHG128" s="853"/>
      <c r="JHH128" s="964"/>
      <c r="JHI128" s="845"/>
      <c r="JHJ128" s="853"/>
      <c r="JHK128" s="853"/>
      <c r="JHL128" s="964"/>
      <c r="JHM128" s="845"/>
      <c r="JHN128" s="853"/>
      <c r="JHO128" s="853"/>
      <c r="JHP128" s="964"/>
      <c r="JHQ128" s="845"/>
      <c r="JHR128" s="853"/>
      <c r="JHS128" s="853"/>
      <c r="JHT128" s="964"/>
      <c r="JHU128" s="845"/>
      <c r="JHV128" s="853"/>
      <c r="JHW128" s="853"/>
      <c r="JHX128" s="964"/>
      <c r="JHY128" s="845"/>
      <c r="JHZ128" s="853"/>
      <c r="JIA128" s="853"/>
      <c r="JIB128" s="964"/>
      <c r="JIC128" s="845"/>
      <c r="JID128" s="853"/>
      <c r="JIE128" s="853"/>
      <c r="JIF128" s="964"/>
      <c r="JIG128" s="845"/>
      <c r="JIH128" s="853"/>
      <c r="JII128" s="853"/>
      <c r="JIJ128" s="964"/>
      <c r="JIK128" s="845"/>
      <c r="JIL128" s="853"/>
      <c r="JIM128" s="853"/>
      <c r="JIN128" s="964"/>
      <c r="JIO128" s="845"/>
      <c r="JIP128" s="853"/>
      <c r="JIQ128" s="853"/>
      <c r="JIR128" s="964"/>
      <c r="JIS128" s="845"/>
      <c r="JIT128" s="853"/>
      <c r="JIU128" s="853"/>
      <c r="JIV128" s="964"/>
      <c r="JIW128" s="845"/>
      <c r="JIX128" s="853"/>
      <c r="JIY128" s="853"/>
      <c r="JIZ128" s="964"/>
      <c r="JJA128" s="845"/>
      <c r="JJB128" s="853"/>
      <c r="JJC128" s="853"/>
      <c r="JJD128" s="964"/>
      <c r="JJE128" s="845"/>
      <c r="JJF128" s="853"/>
      <c r="JJG128" s="853"/>
      <c r="JJH128" s="964"/>
      <c r="JJI128" s="845"/>
      <c r="JJJ128" s="853"/>
      <c r="JJK128" s="853"/>
      <c r="JJL128" s="964"/>
      <c r="JJM128" s="845"/>
      <c r="JJN128" s="853"/>
      <c r="JJO128" s="853"/>
      <c r="JJP128" s="964"/>
      <c r="JJQ128" s="845"/>
      <c r="JJR128" s="853"/>
      <c r="JJS128" s="853"/>
      <c r="JJT128" s="964"/>
      <c r="JJU128" s="845"/>
      <c r="JJV128" s="853"/>
      <c r="JJW128" s="853"/>
      <c r="JJX128" s="964"/>
      <c r="JJY128" s="845"/>
      <c r="JJZ128" s="853"/>
      <c r="JKA128" s="853"/>
      <c r="JKB128" s="964"/>
      <c r="JKC128" s="845"/>
      <c r="JKD128" s="853"/>
      <c r="JKE128" s="853"/>
      <c r="JKF128" s="964"/>
      <c r="JKG128" s="845"/>
      <c r="JKH128" s="853"/>
      <c r="JKI128" s="853"/>
      <c r="JKJ128" s="964"/>
      <c r="JKK128" s="845"/>
      <c r="JKL128" s="853"/>
      <c r="JKM128" s="853"/>
      <c r="JKN128" s="964"/>
      <c r="JKO128" s="845"/>
      <c r="JKP128" s="853"/>
      <c r="JKQ128" s="853"/>
      <c r="JKR128" s="964"/>
      <c r="JKS128" s="845"/>
      <c r="JKT128" s="853"/>
      <c r="JKU128" s="853"/>
      <c r="JKV128" s="964"/>
      <c r="JKW128" s="845"/>
      <c r="JKX128" s="853"/>
      <c r="JKY128" s="853"/>
      <c r="JKZ128" s="964"/>
      <c r="JLA128" s="845"/>
      <c r="JLB128" s="853"/>
      <c r="JLC128" s="853"/>
      <c r="JLD128" s="964"/>
      <c r="JLE128" s="845"/>
      <c r="JLF128" s="853"/>
      <c r="JLG128" s="853"/>
      <c r="JLH128" s="964"/>
      <c r="JLI128" s="845"/>
      <c r="JLJ128" s="853"/>
      <c r="JLK128" s="853"/>
      <c r="JLL128" s="964"/>
      <c r="JLM128" s="845"/>
      <c r="JLN128" s="853"/>
      <c r="JLO128" s="853"/>
      <c r="JLP128" s="964"/>
      <c r="JLQ128" s="845"/>
      <c r="JLR128" s="853"/>
      <c r="JLS128" s="853"/>
      <c r="JLT128" s="964"/>
      <c r="JLU128" s="845"/>
      <c r="JLV128" s="853"/>
      <c r="JLW128" s="853"/>
      <c r="JLX128" s="964"/>
      <c r="JLY128" s="845"/>
      <c r="JLZ128" s="853"/>
      <c r="JMA128" s="853"/>
      <c r="JMB128" s="964"/>
      <c r="JMC128" s="845"/>
      <c r="JMD128" s="853"/>
      <c r="JME128" s="853"/>
      <c r="JMF128" s="964"/>
      <c r="JMG128" s="845"/>
      <c r="JMH128" s="853"/>
      <c r="JMI128" s="853"/>
      <c r="JMJ128" s="964"/>
      <c r="JMK128" s="845"/>
      <c r="JML128" s="853"/>
      <c r="JMM128" s="853"/>
      <c r="JMN128" s="964"/>
      <c r="JMO128" s="845"/>
      <c r="JMP128" s="853"/>
      <c r="JMQ128" s="853"/>
      <c r="JMR128" s="964"/>
      <c r="JMS128" s="845"/>
      <c r="JMT128" s="853"/>
      <c r="JMU128" s="853"/>
      <c r="JMV128" s="964"/>
      <c r="JMW128" s="845"/>
      <c r="JMX128" s="853"/>
      <c r="JMY128" s="853"/>
      <c r="JMZ128" s="964"/>
      <c r="JNA128" s="845"/>
      <c r="JNB128" s="853"/>
      <c r="JNC128" s="853"/>
      <c r="JND128" s="964"/>
      <c r="JNE128" s="845"/>
      <c r="JNF128" s="853"/>
      <c r="JNG128" s="853"/>
      <c r="JNH128" s="964"/>
      <c r="JNI128" s="845"/>
      <c r="JNJ128" s="853"/>
      <c r="JNK128" s="853"/>
      <c r="JNL128" s="964"/>
      <c r="JNM128" s="845"/>
      <c r="JNN128" s="853"/>
      <c r="JNO128" s="853"/>
      <c r="JNP128" s="964"/>
      <c r="JNQ128" s="845"/>
      <c r="JNR128" s="853"/>
      <c r="JNS128" s="853"/>
      <c r="JNT128" s="964"/>
      <c r="JNU128" s="845"/>
      <c r="JNV128" s="853"/>
      <c r="JNW128" s="853"/>
      <c r="JNX128" s="964"/>
      <c r="JNY128" s="845"/>
      <c r="JNZ128" s="853"/>
      <c r="JOA128" s="853"/>
      <c r="JOB128" s="964"/>
      <c r="JOC128" s="845"/>
      <c r="JOD128" s="853"/>
      <c r="JOE128" s="853"/>
      <c r="JOF128" s="964"/>
      <c r="JOG128" s="845"/>
      <c r="JOH128" s="853"/>
      <c r="JOI128" s="853"/>
      <c r="JOJ128" s="964"/>
      <c r="JOK128" s="845"/>
      <c r="JOL128" s="853"/>
      <c r="JOM128" s="853"/>
      <c r="JON128" s="964"/>
      <c r="JOO128" s="845"/>
      <c r="JOP128" s="853"/>
      <c r="JOQ128" s="853"/>
      <c r="JOR128" s="964"/>
      <c r="JOS128" s="845"/>
      <c r="JOT128" s="853"/>
      <c r="JOU128" s="853"/>
      <c r="JOV128" s="964"/>
      <c r="JOW128" s="845"/>
      <c r="JOX128" s="853"/>
      <c r="JOY128" s="853"/>
      <c r="JOZ128" s="964"/>
      <c r="JPA128" s="845"/>
      <c r="JPB128" s="853"/>
      <c r="JPC128" s="853"/>
      <c r="JPD128" s="964"/>
      <c r="JPE128" s="845"/>
      <c r="JPF128" s="853"/>
      <c r="JPG128" s="853"/>
      <c r="JPH128" s="964"/>
      <c r="JPI128" s="845"/>
      <c r="JPJ128" s="853"/>
      <c r="JPK128" s="853"/>
      <c r="JPL128" s="964"/>
      <c r="JPM128" s="845"/>
      <c r="JPN128" s="853"/>
      <c r="JPO128" s="853"/>
      <c r="JPP128" s="964"/>
      <c r="JPQ128" s="845"/>
      <c r="JPR128" s="853"/>
      <c r="JPS128" s="853"/>
      <c r="JPT128" s="964"/>
      <c r="JPU128" s="845"/>
      <c r="JPV128" s="853"/>
      <c r="JPW128" s="853"/>
      <c r="JPX128" s="964"/>
      <c r="JPY128" s="845"/>
      <c r="JPZ128" s="853"/>
      <c r="JQA128" s="853"/>
      <c r="JQB128" s="964"/>
      <c r="JQC128" s="845"/>
      <c r="JQD128" s="853"/>
      <c r="JQE128" s="853"/>
      <c r="JQF128" s="964"/>
      <c r="JQG128" s="845"/>
      <c r="JQH128" s="853"/>
      <c r="JQI128" s="853"/>
      <c r="JQJ128" s="964"/>
      <c r="JQK128" s="845"/>
      <c r="JQL128" s="853"/>
      <c r="JQM128" s="853"/>
      <c r="JQN128" s="964"/>
      <c r="JQO128" s="845"/>
      <c r="JQP128" s="853"/>
      <c r="JQQ128" s="853"/>
      <c r="JQR128" s="964"/>
      <c r="JQS128" s="845"/>
      <c r="JQT128" s="853"/>
      <c r="JQU128" s="853"/>
      <c r="JQV128" s="964"/>
      <c r="JQW128" s="845"/>
      <c r="JQX128" s="853"/>
      <c r="JQY128" s="853"/>
      <c r="JQZ128" s="964"/>
      <c r="JRA128" s="845"/>
      <c r="JRB128" s="853"/>
      <c r="JRC128" s="853"/>
      <c r="JRD128" s="964"/>
      <c r="JRE128" s="845"/>
      <c r="JRF128" s="853"/>
      <c r="JRG128" s="853"/>
      <c r="JRH128" s="964"/>
      <c r="JRI128" s="845"/>
      <c r="JRJ128" s="853"/>
      <c r="JRK128" s="853"/>
      <c r="JRL128" s="964"/>
      <c r="JRM128" s="845"/>
      <c r="JRN128" s="853"/>
      <c r="JRO128" s="853"/>
      <c r="JRP128" s="964"/>
      <c r="JRQ128" s="845"/>
      <c r="JRR128" s="853"/>
      <c r="JRS128" s="853"/>
      <c r="JRT128" s="964"/>
      <c r="JRU128" s="845"/>
      <c r="JRV128" s="853"/>
      <c r="JRW128" s="853"/>
      <c r="JRX128" s="964"/>
      <c r="JRY128" s="845"/>
      <c r="JRZ128" s="853"/>
      <c r="JSA128" s="853"/>
      <c r="JSB128" s="964"/>
      <c r="JSC128" s="845"/>
      <c r="JSD128" s="853"/>
      <c r="JSE128" s="853"/>
      <c r="JSF128" s="964"/>
      <c r="JSG128" s="845"/>
      <c r="JSH128" s="853"/>
      <c r="JSI128" s="853"/>
      <c r="JSJ128" s="964"/>
      <c r="JSK128" s="845"/>
      <c r="JSL128" s="853"/>
      <c r="JSM128" s="853"/>
      <c r="JSN128" s="964"/>
      <c r="JSO128" s="845"/>
      <c r="JSP128" s="853"/>
      <c r="JSQ128" s="853"/>
      <c r="JSR128" s="964"/>
      <c r="JSS128" s="845"/>
      <c r="JST128" s="853"/>
      <c r="JSU128" s="853"/>
      <c r="JSV128" s="964"/>
      <c r="JSW128" s="845"/>
      <c r="JSX128" s="853"/>
      <c r="JSY128" s="853"/>
      <c r="JSZ128" s="964"/>
      <c r="JTA128" s="845"/>
      <c r="JTB128" s="853"/>
      <c r="JTC128" s="853"/>
      <c r="JTD128" s="964"/>
      <c r="JTE128" s="845"/>
      <c r="JTF128" s="853"/>
      <c r="JTG128" s="853"/>
      <c r="JTH128" s="964"/>
      <c r="JTI128" s="845"/>
      <c r="JTJ128" s="853"/>
      <c r="JTK128" s="853"/>
      <c r="JTL128" s="964"/>
      <c r="JTM128" s="845"/>
      <c r="JTN128" s="853"/>
      <c r="JTO128" s="853"/>
      <c r="JTP128" s="964"/>
      <c r="JTQ128" s="845"/>
      <c r="JTR128" s="853"/>
      <c r="JTS128" s="853"/>
      <c r="JTT128" s="964"/>
      <c r="JTU128" s="845"/>
      <c r="JTV128" s="853"/>
      <c r="JTW128" s="853"/>
      <c r="JTX128" s="964"/>
      <c r="JTY128" s="845"/>
      <c r="JTZ128" s="853"/>
      <c r="JUA128" s="853"/>
      <c r="JUB128" s="964"/>
      <c r="JUC128" s="845"/>
      <c r="JUD128" s="853"/>
      <c r="JUE128" s="853"/>
      <c r="JUF128" s="964"/>
      <c r="JUG128" s="845"/>
      <c r="JUH128" s="853"/>
      <c r="JUI128" s="853"/>
      <c r="JUJ128" s="964"/>
      <c r="JUK128" s="845"/>
      <c r="JUL128" s="853"/>
      <c r="JUM128" s="853"/>
      <c r="JUN128" s="964"/>
      <c r="JUO128" s="845"/>
      <c r="JUP128" s="853"/>
      <c r="JUQ128" s="853"/>
      <c r="JUR128" s="964"/>
      <c r="JUS128" s="845"/>
      <c r="JUT128" s="853"/>
      <c r="JUU128" s="853"/>
      <c r="JUV128" s="964"/>
      <c r="JUW128" s="845"/>
      <c r="JUX128" s="853"/>
      <c r="JUY128" s="853"/>
      <c r="JUZ128" s="964"/>
      <c r="JVA128" s="845"/>
      <c r="JVB128" s="853"/>
      <c r="JVC128" s="853"/>
      <c r="JVD128" s="964"/>
      <c r="JVE128" s="845"/>
      <c r="JVF128" s="853"/>
      <c r="JVG128" s="853"/>
      <c r="JVH128" s="964"/>
      <c r="JVI128" s="845"/>
      <c r="JVJ128" s="853"/>
      <c r="JVK128" s="853"/>
      <c r="JVL128" s="964"/>
      <c r="JVM128" s="845"/>
      <c r="JVN128" s="853"/>
      <c r="JVO128" s="853"/>
      <c r="JVP128" s="964"/>
      <c r="JVQ128" s="845"/>
      <c r="JVR128" s="853"/>
      <c r="JVS128" s="853"/>
      <c r="JVT128" s="964"/>
      <c r="JVU128" s="845"/>
      <c r="JVV128" s="853"/>
      <c r="JVW128" s="853"/>
      <c r="JVX128" s="964"/>
      <c r="JVY128" s="845"/>
      <c r="JVZ128" s="853"/>
      <c r="JWA128" s="853"/>
      <c r="JWB128" s="964"/>
      <c r="JWC128" s="845"/>
      <c r="JWD128" s="853"/>
      <c r="JWE128" s="853"/>
      <c r="JWF128" s="964"/>
      <c r="JWG128" s="845"/>
      <c r="JWH128" s="853"/>
      <c r="JWI128" s="853"/>
      <c r="JWJ128" s="964"/>
      <c r="JWK128" s="845"/>
      <c r="JWL128" s="853"/>
      <c r="JWM128" s="853"/>
      <c r="JWN128" s="964"/>
      <c r="JWO128" s="845"/>
      <c r="JWP128" s="853"/>
      <c r="JWQ128" s="853"/>
      <c r="JWR128" s="964"/>
      <c r="JWS128" s="845"/>
      <c r="JWT128" s="853"/>
      <c r="JWU128" s="853"/>
      <c r="JWV128" s="964"/>
      <c r="JWW128" s="845"/>
      <c r="JWX128" s="853"/>
      <c r="JWY128" s="853"/>
      <c r="JWZ128" s="964"/>
      <c r="JXA128" s="845"/>
      <c r="JXB128" s="853"/>
      <c r="JXC128" s="853"/>
      <c r="JXD128" s="964"/>
      <c r="JXE128" s="845"/>
      <c r="JXF128" s="853"/>
      <c r="JXG128" s="853"/>
      <c r="JXH128" s="964"/>
      <c r="JXI128" s="845"/>
      <c r="JXJ128" s="853"/>
      <c r="JXK128" s="853"/>
      <c r="JXL128" s="964"/>
      <c r="JXM128" s="845"/>
      <c r="JXN128" s="853"/>
      <c r="JXO128" s="853"/>
      <c r="JXP128" s="964"/>
      <c r="JXQ128" s="845"/>
      <c r="JXR128" s="853"/>
      <c r="JXS128" s="853"/>
      <c r="JXT128" s="964"/>
      <c r="JXU128" s="845"/>
      <c r="JXV128" s="853"/>
      <c r="JXW128" s="853"/>
      <c r="JXX128" s="964"/>
      <c r="JXY128" s="845"/>
      <c r="JXZ128" s="853"/>
      <c r="JYA128" s="853"/>
      <c r="JYB128" s="964"/>
      <c r="JYC128" s="845"/>
      <c r="JYD128" s="853"/>
      <c r="JYE128" s="853"/>
      <c r="JYF128" s="964"/>
      <c r="JYG128" s="845"/>
      <c r="JYH128" s="853"/>
      <c r="JYI128" s="853"/>
      <c r="JYJ128" s="964"/>
      <c r="JYK128" s="845"/>
      <c r="JYL128" s="853"/>
      <c r="JYM128" s="853"/>
      <c r="JYN128" s="964"/>
      <c r="JYO128" s="845"/>
      <c r="JYP128" s="853"/>
      <c r="JYQ128" s="853"/>
      <c r="JYR128" s="964"/>
      <c r="JYS128" s="845"/>
      <c r="JYT128" s="853"/>
      <c r="JYU128" s="853"/>
      <c r="JYV128" s="964"/>
      <c r="JYW128" s="845"/>
      <c r="JYX128" s="853"/>
      <c r="JYY128" s="853"/>
      <c r="JYZ128" s="964"/>
      <c r="JZA128" s="845"/>
      <c r="JZB128" s="853"/>
      <c r="JZC128" s="853"/>
      <c r="JZD128" s="964"/>
      <c r="JZE128" s="845"/>
      <c r="JZF128" s="853"/>
      <c r="JZG128" s="853"/>
      <c r="JZH128" s="964"/>
      <c r="JZI128" s="845"/>
      <c r="JZJ128" s="853"/>
      <c r="JZK128" s="853"/>
      <c r="JZL128" s="964"/>
      <c r="JZM128" s="845"/>
      <c r="JZN128" s="853"/>
      <c r="JZO128" s="853"/>
      <c r="JZP128" s="964"/>
      <c r="JZQ128" s="845"/>
      <c r="JZR128" s="853"/>
      <c r="JZS128" s="853"/>
      <c r="JZT128" s="964"/>
      <c r="JZU128" s="845"/>
      <c r="JZV128" s="853"/>
      <c r="JZW128" s="853"/>
      <c r="JZX128" s="964"/>
      <c r="JZY128" s="845"/>
      <c r="JZZ128" s="853"/>
      <c r="KAA128" s="853"/>
      <c r="KAB128" s="964"/>
      <c r="KAC128" s="845"/>
      <c r="KAD128" s="853"/>
      <c r="KAE128" s="853"/>
      <c r="KAF128" s="964"/>
      <c r="KAG128" s="845"/>
      <c r="KAH128" s="853"/>
      <c r="KAI128" s="853"/>
      <c r="KAJ128" s="964"/>
      <c r="KAK128" s="845"/>
      <c r="KAL128" s="853"/>
      <c r="KAM128" s="853"/>
      <c r="KAN128" s="964"/>
      <c r="KAO128" s="845"/>
      <c r="KAP128" s="853"/>
      <c r="KAQ128" s="853"/>
      <c r="KAR128" s="964"/>
      <c r="KAS128" s="845"/>
      <c r="KAT128" s="853"/>
      <c r="KAU128" s="853"/>
      <c r="KAV128" s="964"/>
      <c r="KAW128" s="845"/>
      <c r="KAX128" s="853"/>
      <c r="KAY128" s="853"/>
      <c r="KAZ128" s="964"/>
      <c r="KBA128" s="845"/>
      <c r="KBB128" s="853"/>
      <c r="KBC128" s="853"/>
      <c r="KBD128" s="964"/>
      <c r="KBE128" s="845"/>
      <c r="KBF128" s="853"/>
      <c r="KBG128" s="853"/>
      <c r="KBH128" s="964"/>
      <c r="KBI128" s="845"/>
      <c r="KBJ128" s="853"/>
      <c r="KBK128" s="853"/>
      <c r="KBL128" s="964"/>
      <c r="KBM128" s="845"/>
      <c r="KBN128" s="853"/>
      <c r="KBO128" s="853"/>
      <c r="KBP128" s="964"/>
      <c r="KBQ128" s="845"/>
      <c r="KBR128" s="853"/>
      <c r="KBS128" s="853"/>
      <c r="KBT128" s="964"/>
      <c r="KBU128" s="845"/>
      <c r="KBV128" s="853"/>
      <c r="KBW128" s="853"/>
      <c r="KBX128" s="964"/>
      <c r="KBY128" s="845"/>
      <c r="KBZ128" s="853"/>
      <c r="KCA128" s="853"/>
      <c r="KCB128" s="964"/>
      <c r="KCC128" s="845"/>
      <c r="KCD128" s="853"/>
      <c r="KCE128" s="853"/>
      <c r="KCF128" s="964"/>
      <c r="KCG128" s="845"/>
      <c r="KCH128" s="853"/>
      <c r="KCI128" s="853"/>
      <c r="KCJ128" s="964"/>
      <c r="KCK128" s="845"/>
      <c r="KCL128" s="853"/>
      <c r="KCM128" s="853"/>
      <c r="KCN128" s="964"/>
      <c r="KCO128" s="845"/>
      <c r="KCP128" s="853"/>
      <c r="KCQ128" s="853"/>
      <c r="KCR128" s="964"/>
      <c r="KCS128" s="845"/>
      <c r="KCT128" s="853"/>
      <c r="KCU128" s="853"/>
      <c r="KCV128" s="964"/>
      <c r="KCW128" s="845"/>
      <c r="KCX128" s="853"/>
      <c r="KCY128" s="853"/>
      <c r="KCZ128" s="964"/>
      <c r="KDA128" s="845"/>
      <c r="KDB128" s="853"/>
      <c r="KDC128" s="853"/>
      <c r="KDD128" s="964"/>
      <c r="KDE128" s="845"/>
      <c r="KDF128" s="853"/>
      <c r="KDG128" s="853"/>
      <c r="KDH128" s="964"/>
      <c r="KDI128" s="845"/>
      <c r="KDJ128" s="853"/>
      <c r="KDK128" s="853"/>
      <c r="KDL128" s="964"/>
      <c r="KDM128" s="845"/>
      <c r="KDN128" s="853"/>
      <c r="KDO128" s="853"/>
      <c r="KDP128" s="964"/>
      <c r="KDQ128" s="845"/>
      <c r="KDR128" s="853"/>
      <c r="KDS128" s="853"/>
      <c r="KDT128" s="964"/>
      <c r="KDU128" s="845"/>
      <c r="KDV128" s="853"/>
      <c r="KDW128" s="853"/>
      <c r="KDX128" s="964"/>
      <c r="KDY128" s="845"/>
      <c r="KDZ128" s="853"/>
      <c r="KEA128" s="853"/>
      <c r="KEB128" s="964"/>
      <c r="KEC128" s="845"/>
      <c r="KED128" s="853"/>
      <c r="KEE128" s="853"/>
      <c r="KEF128" s="964"/>
      <c r="KEG128" s="845"/>
      <c r="KEH128" s="853"/>
      <c r="KEI128" s="853"/>
      <c r="KEJ128" s="964"/>
      <c r="KEK128" s="845"/>
      <c r="KEL128" s="853"/>
      <c r="KEM128" s="853"/>
      <c r="KEN128" s="964"/>
      <c r="KEO128" s="845"/>
      <c r="KEP128" s="853"/>
      <c r="KEQ128" s="853"/>
      <c r="KER128" s="964"/>
      <c r="KES128" s="845"/>
      <c r="KET128" s="853"/>
      <c r="KEU128" s="853"/>
      <c r="KEV128" s="964"/>
      <c r="KEW128" s="845"/>
      <c r="KEX128" s="853"/>
      <c r="KEY128" s="853"/>
      <c r="KEZ128" s="964"/>
      <c r="KFA128" s="845"/>
      <c r="KFB128" s="853"/>
      <c r="KFC128" s="853"/>
      <c r="KFD128" s="964"/>
      <c r="KFE128" s="845"/>
      <c r="KFF128" s="853"/>
      <c r="KFG128" s="853"/>
      <c r="KFH128" s="964"/>
      <c r="KFI128" s="845"/>
      <c r="KFJ128" s="853"/>
      <c r="KFK128" s="853"/>
      <c r="KFL128" s="964"/>
      <c r="KFM128" s="845"/>
      <c r="KFN128" s="853"/>
      <c r="KFO128" s="853"/>
      <c r="KFP128" s="964"/>
      <c r="KFQ128" s="845"/>
      <c r="KFR128" s="853"/>
      <c r="KFS128" s="853"/>
      <c r="KFT128" s="964"/>
      <c r="KFU128" s="845"/>
      <c r="KFV128" s="853"/>
      <c r="KFW128" s="853"/>
      <c r="KFX128" s="964"/>
      <c r="KFY128" s="845"/>
      <c r="KFZ128" s="853"/>
      <c r="KGA128" s="853"/>
      <c r="KGB128" s="964"/>
      <c r="KGC128" s="845"/>
      <c r="KGD128" s="853"/>
      <c r="KGE128" s="853"/>
      <c r="KGF128" s="964"/>
      <c r="KGG128" s="845"/>
      <c r="KGH128" s="853"/>
      <c r="KGI128" s="853"/>
      <c r="KGJ128" s="964"/>
      <c r="KGK128" s="845"/>
      <c r="KGL128" s="853"/>
      <c r="KGM128" s="853"/>
      <c r="KGN128" s="964"/>
      <c r="KGO128" s="845"/>
      <c r="KGP128" s="853"/>
      <c r="KGQ128" s="853"/>
      <c r="KGR128" s="964"/>
      <c r="KGS128" s="845"/>
      <c r="KGT128" s="853"/>
      <c r="KGU128" s="853"/>
      <c r="KGV128" s="964"/>
      <c r="KGW128" s="845"/>
      <c r="KGX128" s="853"/>
      <c r="KGY128" s="853"/>
      <c r="KGZ128" s="964"/>
      <c r="KHA128" s="845"/>
      <c r="KHB128" s="853"/>
      <c r="KHC128" s="853"/>
      <c r="KHD128" s="964"/>
      <c r="KHE128" s="845"/>
      <c r="KHF128" s="853"/>
      <c r="KHG128" s="853"/>
      <c r="KHH128" s="964"/>
      <c r="KHI128" s="845"/>
      <c r="KHJ128" s="853"/>
      <c r="KHK128" s="853"/>
      <c r="KHL128" s="964"/>
      <c r="KHM128" s="845"/>
      <c r="KHN128" s="853"/>
      <c r="KHO128" s="853"/>
      <c r="KHP128" s="964"/>
      <c r="KHQ128" s="845"/>
      <c r="KHR128" s="853"/>
      <c r="KHS128" s="853"/>
      <c r="KHT128" s="964"/>
      <c r="KHU128" s="845"/>
      <c r="KHV128" s="853"/>
      <c r="KHW128" s="853"/>
      <c r="KHX128" s="964"/>
      <c r="KHY128" s="845"/>
      <c r="KHZ128" s="853"/>
      <c r="KIA128" s="853"/>
      <c r="KIB128" s="964"/>
      <c r="KIC128" s="845"/>
      <c r="KID128" s="853"/>
      <c r="KIE128" s="853"/>
      <c r="KIF128" s="964"/>
      <c r="KIG128" s="845"/>
      <c r="KIH128" s="853"/>
      <c r="KII128" s="853"/>
      <c r="KIJ128" s="964"/>
      <c r="KIK128" s="845"/>
      <c r="KIL128" s="853"/>
      <c r="KIM128" s="853"/>
      <c r="KIN128" s="964"/>
      <c r="KIO128" s="845"/>
      <c r="KIP128" s="853"/>
      <c r="KIQ128" s="853"/>
      <c r="KIR128" s="964"/>
      <c r="KIS128" s="845"/>
      <c r="KIT128" s="853"/>
      <c r="KIU128" s="853"/>
      <c r="KIV128" s="964"/>
      <c r="KIW128" s="845"/>
      <c r="KIX128" s="853"/>
      <c r="KIY128" s="853"/>
      <c r="KIZ128" s="964"/>
      <c r="KJA128" s="845"/>
      <c r="KJB128" s="853"/>
      <c r="KJC128" s="853"/>
      <c r="KJD128" s="964"/>
      <c r="KJE128" s="845"/>
      <c r="KJF128" s="853"/>
      <c r="KJG128" s="853"/>
      <c r="KJH128" s="964"/>
      <c r="KJI128" s="845"/>
      <c r="KJJ128" s="853"/>
      <c r="KJK128" s="853"/>
      <c r="KJL128" s="964"/>
      <c r="KJM128" s="845"/>
      <c r="KJN128" s="853"/>
      <c r="KJO128" s="853"/>
      <c r="KJP128" s="964"/>
      <c r="KJQ128" s="845"/>
      <c r="KJR128" s="853"/>
      <c r="KJS128" s="853"/>
      <c r="KJT128" s="964"/>
      <c r="KJU128" s="845"/>
      <c r="KJV128" s="853"/>
      <c r="KJW128" s="853"/>
      <c r="KJX128" s="964"/>
      <c r="KJY128" s="845"/>
      <c r="KJZ128" s="853"/>
      <c r="KKA128" s="853"/>
      <c r="KKB128" s="964"/>
      <c r="KKC128" s="845"/>
      <c r="KKD128" s="853"/>
      <c r="KKE128" s="853"/>
      <c r="KKF128" s="964"/>
      <c r="KKG128" s="845"/>
      <c r="KKH128" s="853"/>
      <c r="KKI128" s="853"/>
      <c r="KKJ128" s="964"/>
      <c r="KKK128" s="845"/>
      <c r="KKL128" s="853"/>
      <c r="KKM128" s="853"/>
      <c r="KKN128" s="964"/>
      <c r="KKO128" s="845"/>
      <c r="KKP128" s="853"/>
      <c r="KKQ128" s="853"/>
      <c r="KKR128" s="964"/>
      <c r="KKS128" s="845"/>
      <c r="KKT128" s="853"/>
      <c r="KKU128" s="853"/>
      <c r="KKV128" s="964"/>
      <c r="KKW128" s="845"/>
      <c r="KKX128" s="853"/>
      <c r="KKY128" s="853"/>
      <c r="KKZ128" s="964"/>
      <c r="KLA128" s="845"/>
      <c r="KLB128" s="853"/>
      <c r="KLC128" s="853"/>
      <c r="KLD128" s="964"/>
      <c r="KLE128" s="845"/>
      <c r="KLF128" s="853"/>
      <c r="KLG128" s="853"/>
      <c r="KLH128" s="964"/>
      <c r="KLI128" s="845"/>
      <c r="KLJ128" s="853"/>
      <c r="KLK128" s="853"/>
      <c r="KLL128" s="964"/>
      <c r="KLM128" s="845"/>
      <c r="KLN128" s="853"/>
      <c r="KLO128" s="853"/>
      <c r="KLP128" s="964"/>
      <c r="KLQ128" s="845"/>
      <c r="KLR128" s="853"/>
      <c r="KLS128" s="853"/>
      <c r="KLT128" s="964"/>
      <c r="KLU128" s="845"/>
      <c r="KLV128" s="853"/>
      <c r="KLW128" s="853"/>
      <c r="KLX128" s="964"/>
      <c r="KLY128" s="845"/>
      <c r="KLZ128" s="853"/>
      <c r="KMA128" s="853"/>
      <c r="KMB128" s="964"/>
      <c r="KMC128" s="845"/>
      <c r="KMD128" s="853"/>
      <c r="KME128" s="853"/>
      <c r="KMF128" s="964"/>
      <c r="KMG128" s="845"/>
      <c r="KMH128" s="853"/>
      <c r="KMI128" s="853"/>
      <c r="KMJ128" s="964"/>
      <c r="KMK128" s="845"/>
      <c r="KML128" s="853"/>
      <c r="KMM128" s="853"/>
      <c r="KMN128" s="964"/>
      <c r="KMO128" s="845"/>
      <c r="KMP128" s="853"/>
      <c r="KMQ128" s="853"/>
      <c r="KMR128" s="964"/>
      <c r="KMS128" s="845"/>
      <c r="KMT128" s="853"/>
      <c r="KMU128" s="853"/>
      <c r="KMV128" s="964"/>
      <c r="KMW128" s="845"/>
      <c r="KMX128" s="853"/>
      <c r="KMY128" s="853"/>
      <c r="KMZ128" s="964"/>
      <c r="KNA128" s="845"/>
      <c r="KNB128" s="853"/>
      <c r="KNC128" s="853"/>
      <c r="KND128" s="964"/>
      <c r="KNE128" s="845"/>
      <c r="KNF128" s="853"/>
      <c r="KNG128" s="853"/>
      <c r="KNH128" s="964"/>
      <c r="KNI128" s="845"/>
      <c r="KNJ128" s="853"/>
      <c r="KNK128" s="853"/>
      <c r="KNL128" s="964"/>
      <c r="KNM128" s="845"/>
      <c r="KNN128" s="853"/>
      <c r="KNO128" s="853"/>
      <c r="KNP128" s="964"/>
      <c r="KNQ128" s="845"/>
      <c r="KNR128" s="853"/>
      <c r="KNS128" s="853"/>
      <c r="KNT128" s="964"/>
      <c r="KNU128" s="845"/>
      <c r="KNV128" s="853"/>
      <c r="KNW128" s="853"/>
      <c r="KNX128" s="964"/>
      <c r="KNY128" s="845"/>
      <c r="KNZ128" s="853"/>
      <c r="KOA128" s="853"/>
      <c r="KOB128" s="964"/>
      <c r="KOC128" s="845"/>
      <c r="KOD128" s="853"/>
      <c r="KOE128" s="853"/>
      <c r="KOF128" s="964"/>
      <c r="KOG128" s="845"/>
      <c r="KOH128" s="853"/>
      <c r="KOI128" s="853"/>
      <c r="KOJ128" s="964"/>
      <c r="KOK128" s="845"/>
      <c r="KOL128" s="853"/>
      <c r="KOM128" s="853"/>
      <c r="KON128" s="964"/>
      <c r="KOO128" s="845"/>
      <c r="KOP128" s="853"/>
      <c r="KOQ128" s="853"/>
      <c r="KOR128" s="964"/>
      <c r="KOS128" s="845"/>
      <c r="KOT128" s="853"/>
      <c r="KOU128" s="853"/>
      <c r="KOV128" s="964"/>
      <c r="KOW128" s="845"/>
      <c r="KOX128" s="853"/>
      <c r="KOY128" s="853"/>
      <c r="KOZ128" s="964"/>
      <c r="KPA128" s="845"/>
      <c r="KPB128" s="853"/>
      <c r="KPC128" s="853"/>
      <c r="KPD128" s="964"/>
      <c r="KPE128" s="845"/>
      <c r="KPF128" s="853"/>
      <c r="KPG128" s="853"/>
      <c r="KPH128" s="964"/>
      <c r="KPI128" s="845"/>
      <c r="KPJ128" s="853"/>
      <c r="KPK128" s="853"/>
      <c r="KPL128" s="964"/>
      <c r="KPM128" s="845"/>
      <c r="KPN128" s="853"/>
      <c r="KPO128" s="853"/>
      <c r="KPP128" s="964"/>
      <c r="KPQ128" s="845"/>
      <c r="KPR128" s="853"/>
      <c r="KPS128" s="853"/>
      <c r="KPT128" s="964"/>
      <c r="KPU128" s="845"/>
      <c r="KPV128" s="853"/>
      <c r="KPW128" s="853"/>
      <c r="KPX128" s="964"/>
      <c r="KPY128" s="845"/>
      <c r="KPZ128" s="853"/>
      <c r="KQA128" s="853"/>
      <c r="KQB128" s="964"/>
      <c r="KQC128" s="845"/>
      <c r="KQD128" s="853"/>
      <c r="KQE128" s="853"/>
      <c r="KQF128" s="964"/>
      <c r="KQG128" s="845"/>
      <c r="KQH128" s="853"/>
      <c r="KQI128" s="853"/>
      <c r="KQJ128" s="964"/>
      <c r="KQK128" s="845"/>
      <c r="KQL128" s="853"/>
      <c r="KQM128" s="853"/>
      <c r="KQN128" s="964"/>
      <c r="KQO128" s="845"/>
      <c r="KQP128" s="853"/>
      <c r="KQQ128" s="853"/>
      <c r="KQR128" s="964"/>
      <c r="KQS128" s="845"/>
      <c r="KQT128" s="853"/>
      <c r="KQU128" s="853"/>
      <c r="KQV128" s="964"/>
      <c r="KQW128" s="845"/>
      <c r="KQX128" s="853"/>
      <c r="KQY128" s="853"/>
      <c r="KQZ128" s="964"/>
      <c r="KRA128" s="845"/>
      <c r="KRB128" s="853"/>
      <c r="KRC128" s="853"/>
      <c r="KRD128" s="964"/>
      <c r="KRE128" s="845"/>
      <c r="KRF128" s="853"/>
      <c r="KRG128" s="853"/>
      <c r="KRH128" s="964"/>
      <c r="KRI128" s="845"/>
      <c r="KRJ128" s="853"/>
      <c r="KRK128" s="853"/>
      <c r="KRL128" s="964"/>
      <c r="KRM128" s="845"/>
      <c r="KRN128" s="853"/>
      <c r="KRO128" s="853"/>
      <c r="KRP128" s="964"/>
      <c r="KRQ128" s="845"/>
      <c r="KRR128" s="853"/>
      <c r="KRS128" s="853"/>
      <c r="KRT128" s="964"/>
      <c r="KRU128" s="845"/>
      <c r="KRV128" s="853"/>
      <c r="KRW128" s="853"/>
      <c r="KRX128" s="964"/>
      <c r="KRY128" s="845"/>
      <c r="KRZ128" s="853"/>
      <c r="KSA128" s="853"/>
      <c r="KSB128" s="964"/>
      <c r="KSC128" s="845"/>
      <c r="KSD128" s="853"/>
      <c r="KSE128" s="853"/>
      <c r="KSF128" s="964"/>
      <c r="KSG128" s="845"/>
      <c r="KSH128" s="853"/>
      <c r="KSI128" s="853"/>
      <c r="KSJ128" s="964"/>
      <c r="KSK128" s="845"/>
      <c r="KSL128" s="853"/>
      <c r="KSM128" s="853"/>
      <c r="KSN128" s="964"/>
      <c r="KSO128" s="845"/>
      <c r="KSP128" s="853"/>
      <c r="KSQ128" s="853"/>
      <c r="KSR128" s="964"/>
      <c r="KSS128" s="845"/>
      <c r="KST128" s="853"/>
      <c r="KSU128" s="853"/>
      <c r="KSV128" s="964"/>
      <c r="KSW128" s="845"/>
      <c r="KSX128" s="853"/>
      <c r="KSY128" s="853"/>
      <c r="KSZ128" s="964"/>
      <c r="KTA128" s="845"/>
      <c r="KTB128" s="853"/>
      <c r="KTC128" s="853"/>
      <c r="KTD128" s="964"/>
      <c r="KTE128" s="845"/>
      <c r="KTF128" s="853"/>
      <c r="KTG128" s="853"/>
      <c r="KTH128" s="964"/>
      <c r="KTI128" s="845"/>
      <c r="KTJ128" s="853"/>
      <c r="KTK128" s="853"/>
      <c r="KTL128" s="964"/>
      <c r="KTM128" s="845"/>
      <c r="KTN128" s="853"/>
      <c r="KTO128" s="853"/>
      <c r="KTP128" s="964"/>
      <c r="KTQ128" s="845"/>
      <c r="KTR128" s="853"/>
      <c r="KTS128" s="853"/>
      <c r="KTT128" s="964"/>
      <c r="KTU128" s="845"/>
      <c r="KTV128" s="853"/>
      <c r="KTW128" s="853"/>
      <c r="KTX128" s="964"/>
      <c r="KTY128" s="845"/>
      <c r="KTZ128" s="853"/>
      <c r="KUA128" s="853"/>
      <c r="KUB128" s="964"/>
      <c r="KUC128" s="845"/>
      <c r="KUD128" s="853"/>
      <c r="KUE128" s="853"/>
      <c r="KUF128" s="964"/>
      <c r="KUG128" s="845"/>
      <c r="KUH128" s="853"/>
      <c r="KUI128" s="853"/>
      <c r="KUJ128" s="964"/>
      <c r="KUK128" s="845"/>
      <c r="KUL128" s="853"/>
      <c r="KUM128" s="853"/>
      <c r="KUN128" s="964"/>
      <c r="KUO128" s="845"/>
      <c r="KUP128" s="853"/>
      <c r="KUQ128" s="853"/>
      <c r="KUR128" s="964"/>
      <c r="KUS128" s="845"/>
      <c r="KUT128" s="853"/>
      <c r="KUU128" s="853"/>
      <c r="KUV128" s="964"/>
      <c r="KUW128" s="845"/>
      <c r="KUX128" s="853"/>
      <c r="KUY128" s="853"/>
      <c r="KUZ128" s="964"/>
      <c r="KVA128" s="845"/>
      <c r="KVB128" s="853"/>
      <c r="KVC128" s="853"/>
      <c r="KVD128" s="964"/>
      <c r="KVE128" s="845"/>
      <c r="KVF128" s="853"/>
      <c r="KVG128" s="853"/>
      <c r="KVH128" s="964"/>
      <c r="KVI128" s="845"/>
      <c r="KVJ128" s="853"/>
      <c r="KVK128" s="853"/>
      <c r="KVL128" s="964"/>
      <c r="KVM128" s="845"/>
      <c r="KVN128" s="853"/>
      <c r="KVO128" s="853"/>
      <c r="KVP128" s="964"/>
      <c r="KVQ128" s="845"/>
      <c r="KVR128" s="853"/>
      <c r="KVS128" s="853"/>
      <c r="KVT128" s="964"/>
      <c r="KVU128" s="845"/>
      <c r="KVV128" s="853"/>
      <c r="KVW128" s="853"/>
      <c r="KVX128" s="964"/>
      <c r="KVY128" s="845"/>
      <c r="KVZ128" s="853"/>
      <c r="KWA128" s="853"/>
      <c r="KWB128" s="964"/>
      <c r="KWC128" s="845"/>
      <c r="KWD128" s="853"/>
      <c r="KWE128" s="853"/>
      <c r="KWF128" s="964"/>
      <c r="KWG128" s="845"/>
      <c r="KWH128" s="853"/>
      <c r="KWI128" s="853"/>
      <c r="KWJ128" s="964"/>
      <c r="KWK128" s="845"/>
      <c r="KWL128" s="853"/>
      <c r="KWM128" s="853"/>
      <c r="KWN128" s="964"/>
      <c r="KWO128" s="845"/>
      <c r="KWP128" s="853"/>
      <c r="KWQ128" s="853"/>
      <c r="KWR128" s="964"/>
      <c r="KWS128" s="845"/>
      <c r="KWT128" s="853"/>
      <c r="KWU128" s="853"/>
      <c r="KWV128" s="964"/>
      <c r="KWW128" s="845"/>
      <c r="KWX128" s="853"/>
      <c r="KWY128" s="853"/>
      <c r="KWZ128" s="964"/>
      <c r="KXA128" s="845"/>
      <c r="KXB128" s="853"/>
      <c r="KXC128" s="853"/>
      <c r="KXD128" s="964"/>
      <c r="KXE128" s="845"/>
      <c r="KXF128" s="853"/>
      <c r="KXG128" s="853"/>
      <c r="KXH128" s="964"/>
      <c r="KXI128" s="845"/>
      <c r="KXJ128" s="853"/>
      <c r="KXK128" s="853"/>
      <c r="KXL128" s="964"/>
      <c r="KXM128" s="845"/>
      <c r="KXN128" s="853"/>
      <c r="KXO128" s="853"/>
      <c r="KXP128" s="964"/>
      <c r="KXQ128" s="845"/>
      <c r="KXR128" s="853"/>
      <c r="KXS128" s="853"/>
      <c r="KXT128" s="964"/>
      <c r="KXU128" s="845"/>
      <c r="KXV128" s="853"/>
      <c r="KXW128" s="853"/>
      <c r="KXX128" s="964"/>
      <c r="KXY128" s="845"/>
      <c r="KXZ128" s="853"/>
      <c r="KYA128" s="853"/>
      <c r="KYB128" s="964"/>
      <c r="KYC128" s="845"/>
      <c r="KYD128" s="853"/>
      <c r="KYE128" s="853"/>
      <c r="KYF128" s="964"/>
      <c r="KYG128" s="845"/>
      <c r="KYH128" s="853"/>
      <c r="KYI128" s="853"/>
      <c r="KYJ128" s="964"/>
      <c r="KYK128" s="845"/>
      <c r="KYL128" s="853"/>
      <c r="KYM128" s="853"/>
      <c r="KYN128" s="964"/>
      <c r="KYO128" s="845"/>
      <c r="KYP128" s="853"/>
      <c r="KYQ128" s="853"/>
      <c r="KYR128" s="964"/>
      <c r="KYS128" s="845"/>
      <c r="KYT128" s="853"/>
      <c r="KYU128" s="853"/>
      <c r="KYV128" s="964"/>
      <c r="KYW128" s="845"/>
      <c r="KYX128" s="853"/>
      <c r="KYY128" s="853"/>
      <c r="KYZ128" s="964"/>
      <c r="KZA128" s="845"/>
      <c r="KZB128" s="853"/>
      <c r="KZC128" s="853"/>
      <c r="KZD128" s="964"/>
      <c r="KZE128" s="845"/>
      <c r="KZF128" s="853"/>
      <c r="KZG128" s="853"/>
      <c r="KZH128" s="964"/>
      <c r="KZI128" s="845"/>
      <c r="KZJ128" s="853"/>
      <c r="KZK128" s="853"/>
      <c r="KZL128" s="964"/>
      <c r="KZM128" s="845"/>
      <c r="KZN128" s="853"/>
      <c r="KZO128" s="853"/>
      <c r="KZP128" s="964"/>
      <c r="KZQ128" s="845"/>
      <c r="KZR128" s="853"/>
      <c r="KZS128" s="853"/>
      <c r="KZT128" s="964"/>
      <c r="KZU128" s="845"/>
      <c r="KZV128" s="853"/>
      <c r="KZW128" s="853"/>
      <c r="KZX128" s="964"/>
      <c r="KZY128" s="845"/>
      <c r="KZZ128" s="853"/>
      <c r="LAA128" s="853"/>
      <c r="LAB128" s="964"/>
      <c r="LAC128" s="845"/>
      <c r="LAD128" s="853"/>
      <c r="LAE128" s="853"/>
      <c r="LAF128" s="964"/>
      <c r="LAG128" s="845"/>
      <c r="LAH128" s="853"/>
      <c r="LAI128" s="853"/>
      <c r="LAJ128" s="964"/>
      <c r="LAK128" s="845"/>
      <c r="LAL128" s="853"/>
      <c r="LAM128" s="853"/>
      <c r="LAN128" s="964"/>
      <c r="LAO128" s="845"/>
      <c r="LAP128" s="853"/>
      <c r="LAQ128" s="853"/>
      <c r="LAR128" s="964"/>
      <c r="LAS128" s="845"/>
      <c r="LAT128" s="853"/>
      <c r="LAU128" s="853"/>
      <c r="LAV128" s="964"/>
      <c r="LAW128" s="845"/>
      <c r="LAX128" s="853"/>
      <c r="LAY128" s="853"/>
      <c r="LAZ128" s="964"/>
      <c r="LBA128" s="845"/>
      <c r="LBB128" s="853"/>
      <c r="LBC128" s="853"/>
      <c r="LBD128" s="964"/>
      <c r="LBE128" s="845"/>
      <c r="LBF128" s="853"/>
      <c r="LBG128" s="853"/>
      <c r="LBH128" s="964"/>
      <c r="LBI128" s="845"/>
      <c r="LBJ128" s="853"/>
      <c r="LBK128" s="853"/>
      <c r="LBL128" s="964"/>
      <c r="LBM128" s="845"/>
      <c r="LBN128" s="853"/>
      <c r="LBO128" s="853"/>
      <c r="LBP128" s="964"/>
      <c r="LBQ128" s="845"/>
      <c r="LBR128" s="853"/>
      <c r="LBS128" s="853"/>
      <c r="LBT128" s="964"/>
      <c r="LBU128" s="845"/>
      <c r="LBV128" s="853"/>
      <c r="LBW128" s="853"/>
      <c r="LBX128" s="964"/>
      <c r="LBY128" s="845"/>
      <c r="LBZ128" s="853"/>
      <c r="LCA128" s="853"/>
      <c r="LCB128" s="964"/>
      <c r="LCC128" s="845"/>
      <c r="LCD128" s="853"/>
      <c r="LCE128" s="853"/>
      <c r="LCF128" s="964"/>
      <c r="LCG128" s="845"/>
      <c r="LCH128" s="853"/>
      <c r="LCI128" s="853"/>
      <c r="LCJ128" s="964"/>
      <c r="LCK128" s="845"/>
      <c r="LCL128" s="853"/>
      <c r="LCM128" s="853"/>
      <c r="LCN128" s="964"/>
      <c r="LCO128" s="845"/>
      <c r="LCP128" s="853"/>
      <c r="LCQ128" s="853"/>
      <c r="LCR128" s="964"/>
      <c r="LCS128" s="845"/>
      <c r="LCT128" s="853"/>
      <c r="LCU128" s="853"/>
      <c r="LCV128" s="964"/>
      <c r="LCW128" s="845"/>
      <c r="LCX128" s="853"/>
      <c r="LCY128" s="853"/>
      <c r="LCZ128" s="964"/>
      <c r="LDA128" s="845"/>
      <c r="LDB128" s="853"/>
      <c r="LDC128" s="853"/>
      <c r="LDD128" s="964"/>
      <c r="LDE128" s="845"/>
      <c r="LDF128" s="853"/>
      <c r="LDG128" s="853"/>
      <c r="LDH128" s="964"/>
      <c r="LDI128" s="845"/>
      <c r="LDJ128" s="853"/>
      <c r="LDK128" s="853"/>
      <c r="LDL128" s="964"/>
      <c r="LDM128" s="845"/>
      <c r="LDN128" s="853"/>
      <c r="LDO128" s="853"/>
      <c r="LDP128" s="964"/>
      <c r="LDQ128" s="845"/>
      <c r="LDR128" s="853"/>
      <c r="LDS128" s="853"/>
      <c r="LDT128" s="964"/>
      <c r="LDU128" s="845"/>
      <c r="LDV128" s="853"/>
      <c r="LDW128" s="853"/>
      <c r="LDX128" s="964"/>
      <c r="LDY128" s="845"/>
      <c r="LDZ128" s="853"/>
      <c r="LEA128" s="853"/>
      <c r="LEB128" s="964"/>
      <c r="LEC128" s="845"/>
      <c r="LED128" s="853"/>
      <c r="LEE128" s="853"/>
      <c r="LEF128" s="964"/>
      <c r="LEG128" s="845"/>
      <c r="LEH128" s="853"/>
      <c r="LEI128" s="853"/>
      <c r="LEJ128" s="964"/>
      <c r="LEK128" s="845"/>
      <c r="LEL128" s="853"/>
      <c r="LEM128" s="853"/>
      <c r="LEN128" s="964"/>
      <c r="LEO128" s="845"/>
      <c r="LEP128" s="853"/>
      <c r="LEQ128" s="853"/>
      <c r="LER128" s="964"/>
      <c r="LES128" s="845"/>
      <c r="LET128" s="853"/>
      <c r="LEU128" s="853"/>
      <c r="LEV128" s="964"/>
      <c r="LEW128" s="845"/>
      <c r="LEX128" s="853"/>
      <c r="LEY128" s="853"/>
      <c r="LEZ128" s="964"/>
      <c r="LFA128" s="845"/>
      <c r="LFB128" s="853"/>
      <c r="LFC128" s="853"/>
      <c r="LFD128" s="964"/>
      <c r="LFE128" s="845"/>
      <c r="LFF128" s="853"/>
      <c r="LFG128" s="853"/>
      <c r="LFH128" s="964"/>
      <c r="LFI128" s="845"/>
      <c r="LFJ128" s="853"/>
      <c r="LFK128" s="853"/>
      <c r="LFL128" s="964"/>
      <c r="LFM128" s="845"/>
      <c r="LFN128" s="853"/>
      <c r="LFO128" s="853"/>
      <c r="LFP128" s="964"/>
      <c r="LFQ128" s="845"/>
      <c r="LFR128" s="853"/>
      <c r="LFS128" s="853"/>
      <c r="LFT128" s="964"/>
      <c r="LFU128" s="845"/>
      <c r="LFV128" s="853"/>
      <c r="LFW128" s="853"/>
      <c r="LFX128" s="964"/>
      <c r="LFY128" s="845"/>
      <c r="LFZ128" s="853"/>
      <c r="LGA128" s="853"/>
      <c r="LGB128" s="964"/>
      <c r="LGC128" s="845"/>
      <c r="LGD128" s="853"/>
      <c r="LGE128" s="853"/>
      <c r="LGF128" s="964"/>
      <c r="LGG128" s="845"/>
      <c r="LGH128" s="853"/>
      <c r="LGI128" s="853"/>
      <c r="LGJ128" s="964"/>
      <c r="LGK128" s="845"/>
      <c r="LGL128" s="853"/>
      <c r="LGM128" s="853"/>
      <c r="LGN128" s="964"/>
      <c r="LGO128" s="845"/>
      <c r="LGP128" s="853"/>
      <c r="LGQ128" s="853"/>
      <c r="LGR128" s="964"/>
      <c r="LGS128" s="845"/>
      <c r="LGT128" s="853"/>
      <c r="LGU128" s="853"/>
      <c r="LGV128" s="964"/>
      <c r="LGW128" s="845"/>
      <c r="LGX128" s="853"/>
      <c r="LGY128" s="853"/>
      <c r="LGZ128" s="964"/>
      <c r="LHA128" s="845"/>
      <c r="LHB128" s="853"/>
      <c r="LHC128" s="853"/>
      <c r="LHD128" s="964"/>
      <c r="LHE128" s="845"/>
      <c r="LHF128" s="853"/>
      <c r="LHG128" s="853"/>
      <c r="LHH128" s="964"/>
      <c r="LHI128" s="845"/>
      <c r="LHJ128" s="853"/>
      <c r="LHK128" s="853"/>
      <c r="LHL128" s="964"/>
      <c r="LHM128" s="845"/>
      <c r="LHN128" s="853"/>
      <c r="LHO128" s="853"/>
      <c r="LHP128" s="964"/>
      <c r="LHQ128" s="845"/>
      <c r="LHR128" s="853"/>
      <c r="LHS128" s="853"/>
      <c r="LHT128" s="964"/>
      <c r="LHU128" s="845"/>
      <c r="LHV128" s="853"/>
      <c r="LHW128" s="853"/>
      <c r="LHX128" s="964"/>
      <c r="LHY128" s="845"/>
      <c r="LHZ128" s="853"/>
      <c r="LIA128" s="853"/>
      <c r="LIB128" s="964"/>
      <c r="LIC128" s="845"/>
      <c r="LID128" s="853"/>
      <c r="LIE128" s="853"/>
      <c r="LIF128" s="964"/>
      <c r="LIG128" s="845"/>
      <c r="LIH128" s="853"/>
      <c r="LII128" s="853"/>
      <c r="LIJ128" s="964"/>
      <c r="LIK128" s="845"/>
      <c r="LIL128" s="853"/>
      <c r="LIM128" s="853"/>
      <c r="LIN128" s="964"/>
      <c r="LIO128" s="845"/>
      <c r="LIP128" s="853"/>
      <c r="LIQ128" s="853"/>
      <c r="LIR128" s="964"/>
      <c r="LIS128" s="845"/>
      <c r="LIT128" s="853"/>
      <c r="LIU128" s="853"/>
      <c r="LIV128" s="964"/>
      <c r="LIW128" s="845"/>
      <c r="LIX128" s="853"/>
      <c r="LIY128" s="853"/>
      <c r="LIZ128" s="964"/>
      <c r="LJA128" s="845"/>
      <c r="LJB128" s="853"/>
      <c r="LJC128" s="853"/>
      <c r="LJD128" s="964"/>
      <c r="LJE128" s="845"/>
      <c r="LJF128" s="853"/>
      <c r="LJG128" s="853"/>
      <c r="LJH128" s="964"/>
      <c r="LJI128" s="845"/>
      <c r="LJJ128" s="853"/>
      <c r="LJK128" s="853"/>
      <c r="LJL128" s="964"/>
      <c r="LJM128" s="845"/>
      <c r="LJN128" s="853"/>
      <c r="LJO128" s="853"/>
      <c r="LJP128" s="964"/>
      <c r="LJQ128" s="845"/>
      <c r="LJR128" s="853"/>
      <c r="LJS128" s="853"/>
      <c r="LJT128" s="964"/>
      <c r="LJU128" s="845"/>
      <c r="LJV128" s="853"/>
      <c r="LJW128" s="853"/>
      <c r="LJX128" s="964"/>
      <c r="LJY128" s="845"/>
      <c r="LJZ128" s="853"/>
      <c r="LKA128" s="853"/>
      <c r="LKB128" s="964"/>
      <c r="LKC128" s="845"/>
      <c r="LKD128" s="853"/>
      <c r="LKE128" s="853"/>
      <c r="LKF128" s="964"/>
      <c r="LKG128" s="845"/>
      <c r="LKH128" s="853"/>
      <c r="LKI128" s="853"/>
      <c r="LKJ128" s="964"/>
      <c r="LKK128" s="845"/>
      <c r="LKL128" s="853"/>
      <c r="LKM128" s="853"/>
      <c r="LKN128" s="964"/>
      <c r="LKO128" s="845"/>
      <c r="LKP128" s="853"/>
      <c r="LKQ128" s="853"/>
      <c r="LKR128" s="964"/>
      <c r="LKS128" s="845"/>
      <c r="LKT128" s="853"/>
      <c r="LKU128" s="853"/>
      <c r="LKV128" s="964"/>
      <c r="LKW128" s="845"/>
      <c r="LKX128" s="853"/>
      <c r="LKY128" s="853"/>
      <c r="LKZ128" s="964"/>
      <c r="LLA128" s="845"/>
      <c r="LLB128" s="853"/>
      <c r="LLC128" s="853"/>
      <c r="LLD128" s="964"/>
      <c r="LLE128" s="845"/>
      <c r="LLF128" s="853"/>
      <c r="LLG128" s="853"/>
      <c r="LLH128" s="964"/>
      <c r="LLI128" s="845"/>
      <c r="LLJ128" s="853"/>
      <c r="LLK128" s="853"/>
      <c r="LLL128" s="964"/>
      <c r="LLM128" s="845"/>
      <c r="LLN128" s="853"/>
      <c r="LLO128" s="853"/>
      <c r="LLP128" s="964"/>
      <c r="LLQ128" s="845"/>
      <c r="LLR128" s="853"/>
      <c r="LLS128" s="853"/>
      <c r="LLT128" s="964"/>
      <c r="LLU128" s="845"/>
      <c r="LLV128" s="853"/>
      <c r="LLW128" s="853"/>
      <c r="LLX128" s="964"/>
      <c r="LLY128" s="845"/>
      <c r="LLZ128" s="853"/>
      <c r="LMA128" s="853"/>
      <c r="LMB128" s="964"/>
      <c r="LMC128" s="845"/>
      <c r="LMD128" s="853"/>
      <c r="LME128" s="853"/>
      <c r="LMF128" s="964"/>
      <c r="LMG128" s="845"/>
      <c r="LMH128" s="853"/>
      <c r="LMI128" s="853"/>
      <c r="LMJ128" s="964"/>
      <c r="LMK128" s="845"/>
      <c r="LML128" s="853"/>
      <c r="LMM128" s="853"/>
      <c r="LMN128" s="964"/>
      <c r="LMO128" s="845"/>
      <c r="LMP128" s="853"/>
      <c r="LMQ128" s="853"/>
      <c r="LMR128" s="964"/>
      <c r="LMS128" s="845"/>
      <c r="LMT128" s="853"/>
      <c r="LMU128" s="853"/>
      <c r="LMV128" s="964"/>
      <c r="LMW128" s="845"/>
      <c r="LMX128" s="853"/>
      <c r="LMY128" s="853"/>
      <c r="LMZ128" s="964"/>
      <c r="LNA128" s="845"/>
      <c r="LNB128" s="853"/>
      <c r="LNC128" s="853"/>
      <c r="LND128" s="964"/>
      <c r="LNE128" s="845"/>
      <c r="LNF128" s="853"/>
      <c r="LNG128" s="853"/>
      <c r="LNH128" s="964"/>
      <c r="LNI128" s="845"/>
      <c r="LNJ128" s="853"/>
      <c r="LNK128" s="853"/>
      <c r="LNL128" s="964"/>
      <c r="LNM128" s="845"/>
      <c r="LNN128" s="853"/>
      <c r="LNO128" s="853"/>
      <c r="LNP128" s="964"/>
      <c r="LNQ128" s="845"/>
      <c r="LNR128" s="853"/>
      <c r="LNS128" s="853"/>
      <c r="LNT128" s="964"/>
      <c r="LNU128" s="845"/>
      <c r="LNV128" s="853"/>
      <c r="LNW128" s="853"/>
      <c r="LNX128" s="964"/>
      <c r="LNY128" s="845"/>
      <c r="LNZ128" s="853"/>
      <c r="LOA128" s="853"/>
      <c r="LOB128" s="964"/>
      <c r="LOC128" s="845"/>
      <c r="LOD128" s="853"/>
      <c r="LOE128" s="853"/>
      <c r="LOF128" s="964"/>
      <c r="LOG128" s="845"/>
      <c r="LOH128" s="853"/>
      <c r="LOI128" s="853"/>
      <c r="LOJ128" s="964"/>
      <c r="LOK128" s="845"/>
      <c r="LOL128" s="853"/>
      <c r="LOM128" s="853"/>
      <c r="LON128" s="964"/>
      <c r="LOO128" s="845"/>
      <c r="LOP128" s="853"/>
      <c r="LOQ128" s="853"/>
      <c r="LOR128" s="964"/>
      <c r="LOS128" s="845"/>
      <c r="LOT128" s="853"/>
      <c r="LOU128" s="853"/>
      <c r="LOV128" s="964"/>
      <c r="LOW128" s="845"/>
      <c r="LOX128" s="853"/>
      <c r="LOY128" s="853"/>
      <c r="LOZ128" s="964"/>
      <c r="LPA128" s="845"/>
      <c r="LPB128" s="853"/>
      <c r="LPC128" s="853"/>
      <c r="LPD128" s="964"/>
      <c r="LPE128" s="845"/>
      <c r="LPF128" s="853"/>
      <c r="LPG128" s="853"/>
      <c r="LPH128" s="964"/>
      <c r="LPI128" s="845"/>
      <c r="LPJ128" s="853"/>
      <c r="LPK128" s="853"/>
      <c r="LPL128" s="964"/>
      <c r="LPM128" s="845"/>
      <c r="LPN128" s="853"/>
      <c r="LPO128" s="853"/>
      <c r="LPP128" s="964"/>
      <c r="LPQ128" s="845"/>
      <c r="LPR128" s="853"/>
      <c r="LPS128" s="853"/>
      <c r="LPT128" s="964"/>
      <c r="LPU128" s="845"/>
      <c r="LPV128" s="853"/>
      <c r="LPW128" s="853"/>
      <c r="LPX128" s="964"/>
      <c r="LPY128" s="845"/>
      <c r="LPZ128" s="853"/>
      <c r="LQA128" s="853"/>
      <c r="LQB128" s="964"/>
      <c r="LQC128" s="845"/>
      <c r="LQD128" s="853"/>
      <c r="LQE128" s="853"/>
      <c r="LQF128" s="964"/>
      <c r="LQG128" s="845"/>
      <c r="LQH128" s="853"/>
      <c r="LQI128" s="853"/>
      <c r="LQJ128" s="964"/>
      <c r="LQK128" s="845"/>
      <c r="LQL128" s="853"/>
      <c r="LQM128" s="853"/>
      <c r="LQN128" s="964"/>
      <c r="LQO128" s="845"/>
      <c r="LQP128" s="853"/>
      <c r="LQQ128" s="853"/>
      <c r="LQR128" s="964"/>
      <c r="LQS128" s="845"/>
      <c r="LQT128" s="853"/>
      <c r="LQU128" s="853"/>
      <c r="LQV128" s="964"/>
      <c r="LQW128" s="845"/>
      <c r="LQX128" s="853"/>
      <c r="LQY128" s="853"/>
      <c r="LQZ128" s="964"/>
      <c r="LRA128" s="845"/>
      <c r="LRB128" s="853"/>
      <c r="LRC128" s="853"/>
      <c r="LRD128" s="964"/>
      <c r="LRE128" s="845"/>
      <c r="LRF128" s="853"/>
      <c r="LRG128" s="853"/>
      <c r="LRH128" s="964"/>
      <c r="LRI128" s="845"/>
      <c r="LRJ128" s="853"/>
      <c r="LRK128" s="853"/>
      <c r="LRL128" s="964"/>
      <c r="LRM128" s="845"/>
      <c r="LRN128" s="853"/>
      <c r="LRO128" s="853"/>
      <c r="LRP128" s="964"/>
      <c r="LRQ128" s="845"/>
      <c r="LRR128" s="853"/>
      <c r="LRS128" s="853"/>
      <c r="LRT128" s="964"/>
      <c r="LRU128" s="845"/>
      <c r="LRV128" s="853"/>
      <c r="LRW128" s="853"/>
      <c r="LRX128" s="964"/>
      <c r="LRY128" s="845"/>
      <c r="LRZ128" s="853"/>
      <c r="LSA128" s="853"/>
      <c r="LSB128" s="964"/>
      <c r="LSC128" s="845"/>
      <c r="LSD128" s="853"/>
      <c r="LSE128" s="853"/>
      <c r="LSF128" s="964"/>
      <c r="LSG128" s="845"/>
      <c r="LSH128" s="853"/>
      <c r="LSI128" s="853"/>
      <c r="LSJ128" s="964"/>
      <c r="LSK128" s="845"/>
      <c r="LSL128" s="853"/>
      <c r="LSM128" s="853"/>
      <c r="LSN128" s="964"/>
      <c r="LSO128" s="845"/>
      <c r="LSP128" s="853"/>
      <c r="LSQ128" s="853"/>
      <c r="LSR128" s="964"/>
      <c r="LSS128" s="845"/>
      <c r="LST128" s="853"/>
      <c r="LSU128" s="853"/>
      <c r="LSV128" s="964"/>
      <c r="LSW128" s="845"/>
      <c r="LSX128" s="853"/>
      <c r="LSY128" s="853"/>
      <c r="LSZ128" s="964"/>
      <c r="LTA128" s="845"/>
      <c r="LTB128" s="853"/>
      <c r="LTC128" s="853"/>
      <c r="LTD128" s="964"/>
      <c r="LTE128" s="845"/>
      <c r="LTF128" s="853"/>
      <c r="LTG128" s="853"/>
      <c r="LTH128" s="964"/>
      <c r="LTI128" s="845"/>
      <c r="LTJ128" s="853"/>
      <c r="LTK128" s="853"/>
      <c r="LTL128" s="964"/>
      <c r="LTM128" s="845"/>
      <c r="LTN128" s="853"/>
      <c r="LTO128" s="853"/>
      <c r="LTP128" s="964"/>
      <c r="LTQ128" s="845"/>
      <c r="LTR128" s="853"/>
      <c r="LTS128" s="853"/>
      <c r="LTT128" s="964"/>
      <c r="LTU128" s="845"/>
      <c r="LTV128" s="853"/>
      <c r="LTW128" s="853"/>
      <c r="LTX128" s="964"/>
      <c r="LTY128" s="845"/>
      <c r="LTZ128" s="853"/>
      <c r="LUA128" s="853"/>
      <c r="LUB128" s="964"/>
      <c r="LUC128" s="845"/>
      <c r="LUD128" s="853"/>
      <c r="LUE128" s="853"/>
      <c r="LUF128" s="964"/>
      <c r="LUG128" s="845"/>
      <c r="LUH128" s="853"/>
      <c r="LUI128" s="853"/>
      <c r="LUJ128" s="964"/>
      <c r="LUK128" s="845"/>
      <c r="LUL128" s="853"/>
      <c r="LUM128" s="853"/>
      <c r="LUN128" s="964"/>
      <c r="LUO128" s="845"/>
      <c r="LUP128" s="853"/>
      <c r="LUQ128" s="853"/>
      <c r="LUR128" s="964"/>
      <c r="LUS128" s="845"/>
      <c r="LUT128" s="853"/>
      <c r="LUU128" s="853"/>
      <c r="LUV128" s="964"/>
      <c r="LUW128" s="845"/>
      <c r="LUX128" s="853"/>
      <c r="LUY128" s="853"/>
      <c r="LUZ128" s="964"/>
      <c r="LVA128" s="845"/>
      <c r="LVB128" s="853"/>
      <c r="LVC128" s="853"/>
      <c r="LVD128" s="964"/>
      <c r="LVE128" s="845"/>
      <c r="LVF128" s="853"/>
      <c r="LVG128" s="853"/>
      <c r="LVH128" s="964"/>
      <c r="LVI128" s="845"/>
      <c r="LVJ128" s="853"/>
      <c r="LVK128" s="853"/>
      <c r="LVL128" s="964"/>
      <c r="LVM128" s="845"/>
      <c r="LVN128" s="853"/>
      <c r="LVO128" s="853"/>
      <c r="LVP128" s="964"/>
      <c r="LVQ128" s="845"/>
      <c r="LVR128" s="853"/>
      <c r="LVS128" s="853"/>
      <c r="LVT128" s="964"/>
      <c r="LVU128" s="845"/>
      <c r="LVV128" s="853"/>
      <c r="LVW128" s="853"/>
      <c r="LVX128" s="964"/>
      <c r="LVY128" s="845"/>
      <c r="LVZ128" s="853"/>
      <c r="LWA128" s="853"/>
      <c r="LWB128" s="964"/>
      <c r="LWC128" s="845"/>
      <c r="LWD128" s="853"/>
      <c r="LWE128" s="853"/>
      <c r="LWF128" s="964"/>
      <c r="LWG128" s="845"/>
      <c r="LWH128" s="853"/>
      <c r="LWI128" s="853"/>
      <c r="LWJ128" s="964"/>
      <c r="LWK128" s="845"/>
      <c r="LWL128" s="853"/>
      <c r="LWM128" s="853"/>
      <c r="LWN128" s="964"/>
      <c r="LWO128" s="845"/>
      <c r="LWP128" s="853"/>
      <c r="LWQ128" s="853"/>
      <c r="LWR128" s="964"/>
      <c r="LWS128" s="845"/>
      <c r="LWT128" s="853"/>
      <c r="LWU128" s="853"/>
      <c r="LWV128" s="964"/>
      <c r="LWW128" s="845"/>
      <c r="LWX128" s="853"/>
      <c r="LWY128" s="853"/>
      <c r="LWZ128" s="964"/>
      <c r="LXA128" s="845"/>
      <c r="LXB128" s="853"/>
      <c r="LXC128" s="853"/>
      <c r="LXD128" s="964"/>
      <c r="LXE128" s="845"/>
      <c r="LXF128" s="853"/>
      <c r="LXG128" s="853"/>
      <c r="LXH128" s="964"/>
      <c r="LXI128" s="845"/>
      <c r="LXJ128" s="853"/>
      <c r="LXK128" s="853"/>
      <c r="LXL128" s="964"/>
      <c r="LXM128" s="845"/>
      <c r="LXN128" s="853"/>
      <c r="LXO128" s="853"/>
      <c r="LXP128" s="964"/>
      <c r="LXQ128" s="845"/>
      <c r="LXR128" s="853"/>
      <c r="LXS128" s="853"/>
      <c r="LXT128" s="964"/>
      <c r="LXU128" s="845"/>
      <c r="LXV128" s="853"/>
      <c r="LXW128" s="853"/>
      <c r="LXX128" s="964"/>
      <c r="LXY128" s="845"/>
      <c r="LXZ128" s="853"/>
      <c r="LYA128" s="853"/>
      <c r="LYB128" s="964"/>
      <c r="LYC128" s="845"/>
      <c r="LYD128" s="853"/>
      <c r="LYE128" s="853"/>
      <c r="LYF128" s="964"/>
      <c r="LYG128" s="845"/>
      <c r="LYH128" s="853"/>
      <c r="LYI128" s="853"/>
      <c r="LYJ128" s="964"/>
      <c r="LYK128" s="845"/>
      <c r="LYL128" s="853"/>
      <c r="LYM128" s="853"/>
      <c r="LYN128" s="964"/>
      <c r="LYO128" s="845"/>
      <c r="LYP128" s="853"/>
      <c r="LYQ128" s="853"/>
      <c r="LYR128" s="964"/>
      <c r="LYS128" s="845"/>
      <c r="LYT128" s="853"/>
      <c r="LYU128" s="853"/>
      <c r="LYV128" s="964"/>
      <c r="LYW128" s="845"/>
      <c r="LYX128" s="853"/>
      <c r="LYY128" s="853"/>
      <c r="LYZ128" s="964"/>
      <c r="LZA128" s="845"/>
      <c r="LZB128" s="853"/>
      <c r="LZC128" s="853"/>
      <c r="LZD128" s="964"/>
      <c r="LZE128" s="845"/>
      <c r="LZF128" s="853"/>
      <c r="LZG128" s="853"/>
      <c r="LZH128" s="964"/>
      <c r="LZI128" s="845"/>
      <c r="LZJ128" s="853"/>
      <c r="LZK128" s="853"/>
      <c r="LZL128" s="964"/>
      <c r="LZM128" s="845"/>
      <c r="LZN128" s="853"/>
      <c r="LZO128" s="853"/>
      <c r="LZP128" s="964"/>
      <c r="LZQ128" s="845"/>
      <c r="LZR128" s="853"/>
      <c r="LZS128" s="853"/>
      <c r="LZT128" s="964"/>
      <c r="LZU128" s="845"/>
      <c r="LZV128" s="853"/>
      <c r="LZW128" s="853"/>
      <c r="LZX128" s="964"/>
      <c r="LZY128" s="845"/>
      <c r="LZZ128" s="853"/>
      <c r="MAA128" s="853"/>
      <c r="MAB128" s="964"/>
      <c r="MAC128" s="845"/>
      <c r="MAD128" s="853"/>
      <c r="MAE128" s="853"/>
      <c r="MAF128" s="964"/>
      <c r="MAG128" s="845"/>
      <c r="MAH128" s="853"/>
      <c r="MAI128" s="853"/>
      <c r="MAJ128" s="964"/>
      <c r="MAK128" s="845"/>
      <c r="MAL128" s="853"/>
      <c r="MAM128" s="853"/>
      <c r="MAN128" s="964"/>
      <c r="MAO128" s="845"/>
      <c r="MAP128" s="853"/>
      <c r="MAQ128" s="853"/>
      <c r="MAR128" s="964"/>
      <c r="MAS128" s="845"/>
      <c r="MAT128" s="853"/>
      <c r="MAU128" s="853"/>
      <c r="MAV128" s="964"/>
      <c r="MAW128" s="845"/>
      <c r="MAX128" s="853"/>
      <c r="MAY128" s="853"/>
      <c r="MAZ128" s="964"/>
      <c r="MBA128" s="845"/>
      <c r="MBB128" s="853"/>
      <c r="MBC128" s="853"/>
      <c r="MBD128" s="964"/>
      <c r="MBE128" s="845"/>
      <c r="MBF128" s="853"/>
      <c r="MBG128" s="853"/>
      <c r="MBH128" s="964"/>
      <c r="MBI128" s="845"/>
      <c r="MBJ128" s="853"/>
      <c r="MBK128" s="853"/>
      <c r="MBL128" s="964"/>
      <c r="MBM128" s="845"/>
      <c r="MBN128" s="853"/>
      <c r="MBO128" s="853"/>
      <c r="MBP128" s="964"/>
      <c r="MBQ128" s="845"/>
      <c r="MBR128" s="853"/>
      <c r="MBS128" s="853"/>
      <c r="MBT128" s="964"/>
      <c r="MBU128" s="845"/>
      <c r="MBV128" s="853"/>
      <c r="MBW128" s="853"/>
      <c r="MBX128" s="964"/>
      <c r="MBY128" s="845"/>
      <c r="MBZ128" s="853"/>
      <c r="MCA128" s="853"/>
      <c r="MCB128" s="964"/>
      <c r="MCC128" s="845"/>
      <c r="MCD128" s="853"/>
      <c r="MCE128" s="853"/>
      <c r="MCF128" s="964"/>
      <c r="MCG128" s="845"/>
      <c r="MCH128" s="853"/>
      <c r="MCI128" s="853"/>
      <c r="MCJ128" s="964"/>
      <c r="MCK128" s="845"/>
      <c r="MCL128" s="853"/>
      <c r="MCM128" s="853"/>
      <c r="MCN128" s="964"/>
      <c r="MCO128" s="845"/>
      <c r="MCP128" s="853"/>
      <c r="MCQ128" s="853"/>
      <c r="MCR128" s="964"/>
      <c r="MCS128" s="845"/>
      <c r="MCT128" s="853"/>
      <c r="MCU128" s="853"/>
      <c r="MCV128" s="964"/>
      <c r="MCW128" s="845"/>
      <c r="MCX128" s="853"/>
      <c r="MCY128" s="853"/>
      <c r="MCZ128" s="964"/>
      <c r="MDA128" s="845"/>
      <c r="MDB128" s="853"/>
      <c r="MDC128" s="853"/>
      <c r="MDD128" s="964"/>
      <c r="MDE128" s="845"/>
      <c r="MDF128" s="853"/>
      <c r="MDG128" s="853"/>
      <c r="MDH128" s="964"/>
      <c r="MDI128" s="845"/>
      <c r="MDJ128" s="853"/>
      <c r="MDK128" s="853"/>
      <c r="MDL128" s="964"/>
      <c r="MDM128" s="845"/>
      <c r="MDN128" s="853"/>
      <c r="MDO128" s="853"/>
      <c r="MDP128" s="964"/>
      <c r="MDQ128" s="845"/>
      <c r="MDR128" s="853"/>
      <c r="MDS128" s="853"/>
      <c r="MDT128" s="964"/>
      <c r="MDU128" s="845"/>
      <c r="MDV128" s="853"/>
      <c r="MDW128" s="853"/>
      <c r="MDX128" s="964"/>
      <c r="MDY128" s="845"/>
      <c r="MDZ128" s="853"/>
      <c r="MEA128" s="853"/>
      <c r="MEB128" s="964"/>
      <c r="MEC128" s="845"/>
      <c r="MED128" s="853"/>
      <c r="MEE128" s="853"/>
      <c r="MEF128" s="964"/>
      <c r="MEG128" s="845"/>
      <c r="MEH128" s="853"/>
      <c r="MEI128" s="853"/>
      <c r="MEJ128" s="964"/>
      <c r="MEK128" s="845"/>
      <c r="MEL128" s="853"/>
      <c r="MEM128" s="853"/>
      <c r="MEN128" s="964"/>
      <c r="MEO128" s="845"/>
      <c r="MEP128" s="853"/>
      <c r="MEQ128" s="853"/>
      <c r="MER128" s="964"/>
      <c r="MES128" s="845"/>
      <c r="MET128" s="853"/>
      <c r="MEU128" s="853"/>
      <c r="MEV128" s="964"/>
      <c r="MEW128" s="845"/>
      <c r="MEX128" s="853"/>
      <c r="MEY128" s="853"/>
      <c r="MEZ128" s="964"/>
      <c r="MFA128" s="845"/>
      <c r="MFB128" s="853"/>
      <c r="MFC128" s="853"/>
      <c r="MFD128" s="964"/>
      <c r="MFE128" s="845"/>
      <c r="MFF128" s="853"/>
      <c r="MFG128" s="853"/>
      <c r="MFH128" s="964"/>
      <c r="MFI128" s="845"/>
      <c r="MFJ128" s="853"/>
      <c r="MFK128" s="853"/>
      <c r="MFL128" s="964"/>
      <c r="MFM128" s="845"/>
      <c r="MFN128" s="853"/>
      <c r="MFO128" s="853"/>
      <c r="MFP128" s="964"/>
      <c r="MFQ128" s="845"/>
      <c r="MFR128" s="853"/>
      <c r="MFS128" s="853"/>
      <c r="MFT128" s="964"/>
      <c r="MFU128" s="845"/>
      <c r="MFV128" s="853"/>
      <c r="MFW128" s="853"/>
      <c r="MFX128" s="964"/>
      <c r="MFY128" s="845"/>
      <c r="MFZ128" s="853"/>
      <c r="MGA128" s="853"/>
      <c r="MGB128" s="964"/>
      <c r="MGC128" s="845"/>
      <c r="MGD128" s="853"/>
      <c r="MGE128" s="853"/>
      <c r="MGF128" s="964"/>
      <c r="MGG128" s="845"/>
      <c r="MGH128" s="853"/>
      <c r="MGI128" s="853"/>
      <c r="MGJ128" s="964"/>
      <c r="MGK128" s="845"/>
      <c r="MGL128" s="853"/>
      <c r="MGM128" s="853"/>
      <c r="MGN128" s="964"/>
      <c r="MGO128" s="845"/>
      <c r="MGP128" s="853"/>
      <c r="MGQ128" s="853"/>
      <c r="MGR128" s="964"/>
      <c r="MGS128" s="845"/>
      <c r="MGT128" s="853"/>
      <c r="MGU128" s="853"/>
      <c r="MGV128" s="964"/>
      <c r="MGW128" s="845"/>
      <c r="MGX128" s="853"/>
      <c r="MGY128" s="853"/>
      <c r="MGZ128" s="964"/>
      <c r="MHA128" s="845"/>
      <c r="MHB128" s="853"/>
      <c r="MHC128" s="853"/>
      <c r="MHD128" s="964"/>
      <c r="MHE128" s="845"/>
      <c r="MHF128" s="853"/>
      <c r="MHG128" s="853"/>
      <c r="MHH128" s="964"/>
      <c r="MHI128" s="845"/>
      <c r="MHJ128" s="853"/>
      <c r="MHK128" s="853"/>
      <c r="MHL128" s="964"/>
      <c r="MHM128" s="845"/>
      <c r="MHN128" s="853"/>
      <c r="MHO128" s="853"/>
      <c r="MHP128" s="964"/>
      <c r="MHQ128" s="845"/>
      <c r="MHR128" s="853"/>
      <c r="MHS128" s="853"/>
      <c r="MHT128" s="964"/>
      <c r="MHU128" s="845"/>
      <c r="MHV128" s="853"/>
      <c r="MHW128" s="853"/>
      <c r="MHX128" s="964"/>
      <c r="MHY128" s="845"/>
      <c r="MHZ128" s="853"/>
      <c r="MIA128" s="853"/>
      <c r="MIB128" s="964"/>
      <c r="MIC128" s="845"/>
      <c r="MID128" s="853"/>
      <c r="MIE128" s="853"/>
      <c r="MIF128" s="964"/>
      <c r="MIG128" s="845"/>
      <c r="MIH128" s="853"/>
      <c r="MII128" s="853"/>
      <c r="MIJ128" s="964"/>
      <c r="MIK128" s="845"/>
      <c r="MIL128" s="853"/>
      <c r="MIM128" s="853"/>
      <c r="MIN128" s="964"/>
      <c r="MIO128" s="845"/>
      <c r="MIP128" s="853"/>
      <c r="MIQ128" s="853"/>
      <c r="MIR128" s="964"/>
      <c r="MIS128" s="845"/>
      <c r="MIT128" s="853"/>
      <c r="MIU128" s="853"/>
      <c r="MIV128" s="964"/>
      <c r="MIW128" s="845"/>
      <c r="MIX128" s="853"/>
      <c r="MIY128" s="853"/>
      <c r="MIZ128" s="964"/>
      <c r="MJA128" s="845"/>
      <c r="MJB128" s="853"/>
      <c r="MJC128" s="853"/>
      <c r="MJD128" s="964"/>
      <c r="MJE128" s="845"/>
      <c r="MJF128" s="853"/>
      <c r="MJG128" s="853"/>
      <c r="MJH128" s="964"/>
      <c r="MJI128" s="845"/>
      <c r="MJJ128" s="853"/>
      <c r="MJK128" s="853"/>
      <c r="MJL128" s="964"/>
      <c r="MJM128" s="845"/>
      <c r="MJN128" s="853"/>
      <c r="MJO128" s="853"/>
      <c r="MJP128" s="964"/>
      <c r="MJQ128" s="845"/>
      <c r="MJR128" s="853"/>
      <c r="MJS128" s="853"/>
      <c r="MJT128" s="964"/>
      <c r="MJU128" s="845"/>
      <c r="MJV128" s="853"/>
      <c r="MJW128" s="853"/>
      <c r="MJX128" s="964"/>
      <c r="MJY128" s="845"/>
      <c r="MJZ128" s="853"/>
      <c r="MKA128" s="853"/>
      <c r="MKB128" s="964"/>
      <c r="MKC128" s="845"/>
      <c r="MKD128" s="853"/>
      <c r="MKE128" s="853"/>
      <c r="MKF128" s="964"/>
      <c r="MKG128" s="845"/>
      <c r="MKH128" s="853"/>
      <c r="MKI128" s="853"/>
      <c r="MKJ128" s="964"/>
      <c r="MKK128" s="845"/>
      <c r="MKL128" s="853"/>
      <c r="MKM128" s="853"/>
      <c r="MKN128" s="964"/>
      <c r="MKO128" s="845"/>
      <c r="MKP128" s="853"/>
      <c r="MKQ128" s="853"/>
      <c r="MKR128" s="964"/>
      <c r="MKS128" s="845"/>
      <c r="MKT128" s="853"/>
      <c r="MKU128" s="853"/>
      <c r="MKV128" s="964"/>
      <c r="MKW128" s="845"/>
      <c r="MKX128" s="853"/>
      <c r="MKY128" s="853"/>
      <c r="MKZ128" s="964"/>
      <c r="MLA128" s="845"/>
      <c r="MLB128" s="853"/>
      <c r="MLC128" s="853"/>
      <c r="MLD128" s="964"/>
      <c r="MLE128" s="845"/>
      <c r="MLF128" s="853"/>
      <c r="MLG128" s="853"/>
      <c r="MLH128" s="964"/>
      <c r="MLI128" s="845"/>
      <c r="MLJ128" s="853"/>
      <c r="MLK128" s="853"/>
      <c r="MLL128" s="964"/>
      <c r="MLM128" s="845"/>
      <c r="MLN128" s="853"/>
      <c r="MLO128" s="853"/>
      <c r="MLP128" s="964"/>
      <c r="MLQ128" s="845"/>
      <c r="MLR128" s="853"/>
      <c r="MLS128" s="853"/>
      <c r="MLT128" s="964"/>
      <c r="MLU128" s="845"/>
      <c r="MLV128" s="853"/>
      <c r="MLW128" s="853"/>
      <c r="MLX128" s="964"/>
      <c r="MLY128" s="845"/>
      <c r="MLZ128" s="853"/>
      <c r="MMA128" s="853"/>
      <c r="MMB128" s="964"/>
      <c r="MMC128" s="845"/>
      <c r="MMD128" s="853"/>
      <c r="MME128" s="853"/>
      <c r="MMF128" s="964"/>
      <c r="MMG128" s="845"/>
      <c r="MMH128" s="853"/>
      <c r="MMI128" s="853"/>
      <c r="MMJ128" s="964"/>
      <c r="MMK128" s="845"/>
      <c r="MML128" s="853"/>
      <c r="MMM128" s="853"/>
      <c r="MMN128" s="964"/>
      <c r="MMO128" s="845"/>
      <c r="MMP128" s="853"/>
      <c r="MMQ128" s="853"/>
      <c r="MMR128" s="964"/>
      <c r="MMS128" s="845"/>
      <c r="MMT128" s="853"/>
      <c r="MMU128" s="853"/>
      <c r="MMV128" s="964"/>
      <c r="MMW128" s="845"/>
      <c r="MMX128" s="853"/>
      <c r="MMY128" s="853"/>
      <c r="MMZ128" s="964"/>
      <c r="MNA128" s="845"/>
      <c r="MNB128" s="853"/>
      <c r="MNC128" s="853"/>
      <c r="MND128" s="964"/>
      <c r="MNE128" s="845"/>
      <c r="MNF128" s="853"/>
      <c r="MNG128" s="853"/>
      <c r="MNH128" s="964"/>
      <c r="MNI128" s="845"/>
      <c r="MNJ128" s="853"/>
      <c r="MNK128" s="853"/>
      <c r="MNL128" s="964"/>
      <c r="MNM128" s="845"/>
      <c r="MNN128" s="853"/>
      <c r="MNO128" s="853"/>
      <c r="MNP128" s="964"/>
      <c r="MNQ128" s="845"/>
      <c r="MNR128" s="853"/>
      <c r="MNS128" s="853"/>
      <c r="MNT128" s="964"/>
      <c r="MNU128" s="845"/>
      <c r="MNV128" s="853"/>
      <c r="MNW128" s="853"/>
      <c r="MNX128" s="964"/>
      <c r="MNY128" s="845"/>
      <c r="MNZ128" s="853"/>
      <c r="MOA128" s="853"/>
      <c r="MOB128" s="964"/>
      <c r="MOC128" s="845"/>
      <c r="MOD128" s="853"/>
      <c r="MOE128" s="853"/>
      <c r="MOF128" s="964"/>
      <c r="MOG128" s="845"/>
      <c r="MOH128" s="853"/>
      <c r="MOI128" s="853"/>
      <c r="MOJ128" s="964"/>
      <c r="MOK128" s="845"/>
      <c r="MOL128" s="853"/>
      <c r="MOM128" s="853"/>
      <c r="MON128" s="964"/>
      <c r="MOO128" s="845"/>
      <c r="MOP128" s="853"/>
      <c r="MOQ128" s="853"/>
      <c r="MOR128" s="964"/>
      <c r="MOS128" s="845"/>
      <c r="MOT128" s="853"/>
      <c r="MOU128" s="853"/>
      <c r="MOV128" s="964"/>
      <c r="MOW128" s="845"/>
      <c r="MOX128" s="853"/>
      <c r="MOY128" s="853"/>
      <c r="MOZ128" s="964"/>
      <c r="MPA128" s="845"/>
      <c r="MPB128" s="853"/>
      <c r="MPC128" s="853"/>
      <c r="MPD128" s="964"/>
      <c r="MPE128" s="845"/>
      <c r="MPF128" s="853"/>
      <c r="MPG128" s="853"/>
      <c r="MPH128" s="964"/>
      <c r="MPI128" s="845"/>
      <c r="MPJ128" s="853"/>
      <c r="MPK128" s="853"/>
      <c r="MPL128" s="964"/>
      <c r="MPM128" s="845"/>
      <c r="MPN128" s="853"/>
      <c r="MPO128" s="853"/>
      <c r="MPP128" s="964"/>
      <c r="MPQ128" s="845"/>
      <c r="MPR128" s="853"/>
      <c r="MPS128" s="853"/>
      <c r="MPT128" s="964"/>
      <c r="MPU128" s="845"/>
      <c r="MPV128" s="853"/>
      <c r="MPW128" s="853"/>
      <c r="MPX128" s="964"/>
      <c r="MPY128" s="845"/>
      <c r="MPZ128" s="853"/>
      <c r="MQA128" s="853"/>
      <c r="MQB128" s="964"/>
      <c r="MQC128" s="845"/>
      <c r="MQD128" s="853"/>
      <c r="MQE128" s="853"/>
      <c r="MQF128" s="964"/>
      <c r="MQG128" s="845"/>
      <c r="MQH128" s="853"/>
      <c r="MQI128" s="853"/>
      <c r="MQJ128" s="964"/>
      <c r="MQK128" s="845"/>
      <c r="MQL128" s="853"/>
      <c r="MQM128" s="853"/>
      <c r="MQN128" s="964"/>
      <c r="MQO128" s="845"/>
      <c r="MQP128" s="853"/>
      <c r="MQQ128" s="853"/>
      <c r="MQR128" s="964"/>
      <c r="MQS128" s="845"/>
      <c r="MQT128" s="853"/>
      <c r="MQU128" s="853"/>
      <c r="MQV128" s="964"/>
      <c r="MQW128" s="845"/>
      <c r="MQX128" s="853"/>
      <c r="MQY128" s="853"/>
      <c r="MQZ128" s="964"/>
      <c r="MRA128" s="845"/>
      <c r="MRB128" s="853"/>
      <c r="MRC128" s="853"/>
      <c r="MRD128" s="964"/>
      <c r="MRE128" s="845"/>
      <c r="MRF128" s="853"/>
      <c r="MRG128" s="853"/>
      <c r="MRH128" s="964"/>
      <c r="MRI128" s="845"/>
      <c r="MRJ128" s="853"/>
      <c r="MRK128" s="853"/>
      <c r="MRL128" s="964"/>
      <c r="MRM128" s="845"/>
      <c r="MRN128" s="853"/>
      <c r="MRO128" s="853"/>
      <c r="MRP128" s="964"/>
      <c r="MRQ128" s="845"/>
      <c r="MRR128" s="853"/>
      <c r="MRS128" s="853"/>
      <c r="MRT128" s="964"/>
      <c r="MRU128" s="845"/>
      <c r="MRV128" s="853"/>
      <c r="MRW128" s="853"/>
      <c r="MRX128" s="964"/>
      <c r="MRY128" s="845"/>
      <c r="MRZ128" s="853"/>
      <c r="MSA128" s="853"/>
      <c r="MSB128" s="964"/>
      <c r="MSC128" s="845"/>
      <c r="MSD128" s="853"/>
      <c r="MSE128" s="853"/>
      <c r="MSF128" s="964"/>
      <c r="MSG128" s="845"/>
      <c r="MSH128" s="853"/>
      <c r="MSI128" s="853"/>
      <c r="MSJ128" s="964"/>
      <c r="MSK128" s="845"/>
      <c r="MSL128" s="853"/>
      <c r="MSM128" s="853"/>
      <c r="MSN128" s="964"/>
      <c r="MSO128" s="845"/>
      <c r="MSP128" s="853"/>
      <c r="MSQ128" s="853"/>
      <c r="MSR128" s="964"/>
      <c r="MSS128" s="845"/>
      <c r="MST128" s="853"/>
      <c r="MSU128" s="853"/>
      <c r="MSV128" s="964"/>
      <c r="MSW128" s="845"/>
      <c r="MSX128" s="853"/>
      <c r="MSY128" s="853"/>
      <c r="MSZ128" s="964"/>
      <c r="MTA128" s="845"/>
      <c r="MTB128" s="853"/>
      <c r="MTC128" s="853"/>
      <c r="MTD128" s="964"/>
      <c r="MTE128" s="845"/>
      <c r="MTF128" s="853"/>
      <c r="MTG128" s="853"/>
      <c r="MTH128" s="964"/>
      <c r="MTI128" s="845"/>
      <c r="MTJ128" s="853"/>
      <c r="MTK128" s="853"/>
      <c r="MTL128" s="964"/>
      <c r="MTM128" s="845"/>
      <c r="MTN128" s="853"/>
      <c r="MTO128" s="853"/>
      <c r="MTP128" s="964"/>
      <c r="MTQ128" s="845"/>
      <c r="MTR128" s="853"/>
      <c r="MTS128" s="853"/>
      <c r="MTT128" s="964"/>
      <c r="MTU128" s="845"/>
      <c r="MTV128" s="853"/>
      <c r="MTW128" s="853"/>
      <c r="MTX128" s="964"/>
      <c r="MTY128" s="845"/>
      <c r="MTZ128" s="853"/>
      <c r="MUA128" s="853"/>
      <c r="MUB128" s="964"/>
      <c r="MUC128" s="845"/>
      <c r="MUD128" s="853"/>
      <c r="MUE128" s="853"/>
      <c r="MUF128" s="964"/>
      <c r="MUG128" s="845"/>
      <c r="MUH128" s="853"/>
      <c r="MUI128" s="853"/>
      <c r="MUJ128" s="964"/>
      <c r="MUK128" s="845"/>
      <c r="MUL128" s="853"/>
      <c r="MUM128" s="853"/>
      <c r="MUN128" s="964"/>
      <c r="MUO128" s="845"/>
      <c r="MUP128" s="853"/>
      <c r="MUQ128" s="853"/>
      <c r="MUR128" s="964"/>
      <c r="MUS128" s="845"/>
      <c r="MUT128" s="853"/>
      <c r="MUU128" s="853"/>
      <c r="MUV128" s="964"/>
      <c r="MUW128" s="845"/>
      <c r="MUX128" s="853"/>
      <c r="MUY128" s="853"/>
      <c r="MUZ128" s="964"/>
      <c r="MVA128" s="845"/>
      <c r="MVB128" s="853"/>
      <c r="MVC128" s="853"/>
      <c r="MVD128" s="964"/>
      <c r="MVE128" s="845"/>
      <c r="MVF128" s="853"/>
      <c r="MVG128" s="853"/>
      <c r="MVH128" s="964"/>
      <c r="MVI128" s="845"/>
      <c r="MVJ128" s="853"/>
      <c r="MVK128" s="853"/>
      <c r="MVL128" s="964"/>
      <c r="MVM128" s="845"/>
      <c r="MVN128" s="853"/>
      <c r="MVO128" s="853"/>
      <c r="MVP128" s="964"/>
      <c r="MVQ128" s="845"/>
      <c r="MVR128" s="853"/>
      <c r="MVS128" s="853"/>
      <c r="MVT128" s="964"/>
      <c r="MVU128" s="845"/>
      <c r="MVV128" s="853"/>
      <c r="MVW128" s="853"/>
      <c r="MVX128" s="964"/>
      <c r="MVY128" s="845"/>
      <c r="MVZ128" s="853"/>
      <c r="MWA128" s="853"/>
      <c r="MWB128" s="964"/>
      <c r="MWC128" s="845"/>
      <c r="MWD128" s="853"/>
      <c r="MWE128" s="853"/>
      <c r="MWF128" s="964"/>
      <c r="MWG128" s="845"/>
      <c r="MWH128" s="853"/>
      <c r="MWI128" s="853"/>
      <c r="MWJ128" s="964"/>
      <c r="MWK128" s="845"/>
      <c r="MWL128" s="853"/>
      <c r="MWM128" s="853"/>
      <c r="MWN128" s="964"/>
      <c r="MWO128" s="845"/>
      <c r="MWP128" s="853"/>
      <c r="MWQ128" s="853"/>
      <c r="MWR128" s="964"/>
      <c r="MWS128" s="845"/>
      <c r="MWT128" s="853"/>
      <c r="MWU128" s="853"/>
      <c r="MWV128" s="964"/>
      <c r="MWW128" s="845"/>
      <c r="MWX128" s="853"/>
      <c r="MWY128" s="853"/>
      <c r="MWZ128" s="964"/>
      <c r="MXA128" s="845"/>
      <c r="MXB128" s="853"/>
      <c r="MXC128" s="853"/>
      <c r="MXD128" s="964"/>
      <c r="MXE128" s="845"/>
      <c r="MXF128" s="853"/>
      <c r="MXG128" s="853"/>
      <c r="MXH128" s="964"/>
      <c r="MXI128" s="845"/>
      <c r="MXJ128" s="853"/>
      <c r="MXK128" s="853"/>
      <c r="MXL128" s="964"/>
      <c r="MXM128" s="845"/>
      <c r="MXN128" s="853"/>
      <c r="MXO128" s="853"/>
      <c r="MXP128" s="964"/>
      <c r="MXQ128" s="845"/>
      <c r="MXR128" s="853"/>
      <c r="MXS128" s="853"/>
      <c r="MXT128" s="964"/>
      <c r="MXU128" s="845"/>
      <c r="MXV128" s="853"/>
      <c r="MXW128" s="853"/>
      <c r="MXX128" s="964"/>
      <c r="MXY128" s="845"/>
      <c r="MXZ128" s="853"/>
      <c r="MYA128" s="853"/>
      <c r="MYB128" s="964"/>
      <c r="MYC128" s="845"/>
      <c r="MYD128" s="853"/>
      <c r="MYE128" s="853"/>
      <c r="MYF128" s="964"/>
      <c r="MYG128" s="845"/>
      <c r="MYH128" s="853"/>
      <c r="MYI128" s="853"/>
      <c r="MYJ128" s="964"/>
      <c r="MYK128" s="845"/>
      <c r="MYL128" s="853"/>
      <c r="MYM128" s="853"/>
      <c r="MYN128" s="964"/>
      <c r="MYO128" s="845"/>
      <c r="MYP128" s="853"/>
      <c r="MYQ128" s="853"/>
      <c r="MYR128" s="964"/>
      <c r="MYS128" s="845"/>
      <c r="MYT128" s="853"/>
      <c r="MYU128" s="853"/>
      <c r="MYV128" s="964"/>
      <c r="MYW128" s="845"/>
      <c r="MYX128" s="853"/>
      <c r="MYY128" s="853"/>
      <c r="MYZ128" s="964"/>
      <c r="MZA128" s="845"/>
      <c r="MZB128" s="853"/>
      <c r="MZC128" s="853"/>
      <c r="MZD128" s="964"/>
      <c r="MZE128" s="845"/>
      <c r="MZF128" s="853"/>
      <c r="MZG128" s="853"/>
      <c r="MZH128" s="964"/>
      <c r="MZI128" s="845"/>
      <c r="MZJ128" s="853"/>
      <c r="MZK128" s="853"/>
      <c r="MZL128" s="964"/>
      <c r="MZM128" s="845"/>
      <c r="MZN128" s="853"/>
      <c r="MZO128" s="853"/>
      <c r="MZP128" s="964"/>
      <c r="MZQ128" s="845"/>
      <c r="MZR128" s="853"/>
      <c r="MZS128" s="853"/>
      <c r="MZT128" s="964"/>
      <c r="MZU128" s="845"/>
      <c r="MZV128" s="853"/>
      <c r="MZW128" s="853"/>
      <c r="MZX128" s="964"/>
      <c r="MZY128" s="845"/>
      <c r="MZZ128" s="853"/>
      <c r="NAA128" s="853"/>
      <c r="NAB128" s="964"/>
      <c r="NAC128" s="845"/>
      <c r="NAD128" s="853"/>
      <c r="NAE128" s="853"/>
      <c r="NAF128" s="964"/>
      <c r="NAG128" s="845"/>
      <c r="NAH128" s="853"/>
      <c r="NAI128" s="853"/>
      <c r="NAJ128" s="964"/>
      <c r="NAK128" s="845"/>
      <c r="NAL128" s="853"/>
      <c r="NAM128" s="853"/>
      <c r="NAN128" s="964"/>
      <c r="NAO128" s="845"/>
      <c r="NAP128" s="853"/>
      <c r="NAQ128" s="853"/>
      <c r="NAR128" s="964"/>
      <c r="NAS128" s="845"/>
      <c r="NAT128" s="853"/>
      <c r="NAU128" s="853"/>
      <c r="NAV128" s="964"/>
      <c r="NAW128" s="845"/>
      <c r="NAX128" s="853"/>
      <c r="NAY128" s="853"/>
      <c r="NAZ128" s="964"/>
      <c r="NBA128" s="845"/>
      <c r="NBB128" s="853"/>
      <c r="NBC128" s="853"/>
      <c r="NBD128" s="964"/>
      <c r="NBE128" s="845"/>
      <c r="NBF128" s="853"/>
      <c r="NBG128" s="853"/>
      <c r="NBH128" s="964"/>
      <c r="NBI128" s="845"/>
      <c r="NBJ128" s="853"/>
      <c r="NBK128" s="853"/>
      <c r="NBL128" s="964"/>
      <c r="NBM128" s="845"/>
      <c r="NBN128" s="853"/>
      <c r="NBO128" s="853"/>
      <c r="NBP128" s="964"/>
      <c r="NBQ128" s="845"/>
      <c r="NBR128" s="853"/>
      <c r="NBS128" s="853"/>
      <c r="NBT128" s="964"/>
      <c r="NBU128" s="845"/>
      <c r="NBV128" s="853"/>
      <c r="NBW128" s="853"/>
      <c r="NBX128" s="964"/>
      <c r="NBY128" s="845"/>
      <c r="NBZ128" s="853"/>
      <c r="NCA128" s="853"/>
      <c r="NCB128" s="964"/>
      <c r="NCC128" s="845"/>
      <c r="NCD128" s="853"/>
      <c r="NCE128" s="853"/>
      <c r="NCF128" s="964"/>
      <c r="NCG128" s="845"/>
      <c r="NCH128" s="853"/>
      <c r="NCI128" s="853"/>
      <c r="NCJ128" s="964"/>
      <c r="NCK128" s="845"/>
      <c r="NCL128" s="853"/>
      <c r="NCM128" s="853"/>
      <c r="NCN128" s="964"/>
      <c r="NCO128" s="845"/>
      <c r="NCP128" s="853"/>
      <c r="NCQ128" s="853"/>
      <c r="NCR128" s="964"/>
      <c r="NCS128" s="845"/>
      <c r="NCT128" s="853"/>
      <c r="NCU128" s="853"/>
      <c r="NCV128" s="964"/>
      <c r="NCW128" s="845"/>
      <c r="NCX128" s="853"/>
      <c r="NCY128" s="853"/>
      <c r="NCZ128" s="964"/>
      <c r="NDA128" s="845"/>
      <c r="NDB128" s="853"/>
      <c r="NDC128" s="853"/>
      <c r="NDD128" s="964"/>
      <c r="NDE128" s="845"/>
      <c r="NDF128" s="853"/>
      <c r="NDG128" s="853"/>
      <c r="NDH128" s="964"/>
      <c r="NDI128" s="845"/>
      <c r="NDJ128" s="853"/>
      <c r="NDK128" s="853"/>
      <c r="NDL128" s="964"/>
      <c r="NDM128" s="845"/>
      <c r="NDN128" s="853"/>
      <c r="NDO128" s="853"/>
      <c r="NDP128" s="964"/>
      <c r="NDQ128" s="845"/>
      <c r="NDR128" s="853"/>
      <c r="NDS128" s="853"/>
      <c r="NDT128" s="964"/>
      <c r="NDU128" s="845"/>
      <c r="NDV128" s="853"/>
      <c r="NDW128" s="853"/>
      <c r="NDX128" s="964"/>
      <c r="NDY128" s="845"/>
      <c r="NDZ128" s="853"/>
      <c r="NEA128" s="853"/>
      <c r="NEB128" s="964"/>
      <c r="NEC128" s="845"/>
      <c r="NED128" s="853"/>
      <c r="NEE128" s="853"/>
      <c r="NEF128" s="964"/>
      <c r="NEG128" s="845"/>
      <c r="NEH128" s="853"/>
      <c r="NEI128" s="853"/>
      <c r="NEJ128" s="964"/>
      <c r="NEK128" s="845"/>
      <c r="NEL128" s="853"/>
      <c r="NEM128" s="853"/>
      <c r="NEN128" s="964"/>
      <c r="NEO128" s="845"/>
      <c r="NEP128" s="853"/>
      <c r="NEQ128" s="853"/>
      <c r="NER128" s="964"/>
      <c r="NES128" s="845"/>
      <c r="NET128" s="853"/>
      <c r="NEU128" s="853"/>
      <c r="NEV128" s="964"/>
      <c r="NEW128" s="845"/>
      <c r="NEX128" s="853"/>
      <c r="NEY128" s="853"/>
      <c r="NEZ128" s="964"/>
      <c r="NFA128" s="845"/>
      <c r="NFB128" s="853"/>
      <c r="NFC128" s="853"/>
      <c r="NFD128" s="964"/>
      <c r="NFE128" s="845"/>
      <c r="NFF128" s="853"/>
      <c r="NFG128" s="853"/>
      <c r="NFH128" s="964"/>
      <c r="NFI128" s="845"/>
      <c r="NFJ128" s="853"/>
      <c r="NFK128" s="853"/>
      <c r="NFL128" s="964"/>
      <c r="NFM128" s="845"/>
      <c r="NFN128" s="853"/>
      <c r="NFO128" s="853"/>
      <c r="NFP128" s="964"/>
      <c r="NFQ128" s="845"/>
      <c r="NFR128" s="853"/>
      <c r="NFS128" s="853"/>
      <c r="NFT128" s="964"/>
      <c r="NFU128" s="845"/>
      <c r="NFV128" s="853"/>
      <c r="NFW128" s="853"/>
      <c r="NFX128" s="964"/>
      <c r="NFY128" s="845"/>
      <c r="NFZ128" s="853"/>
      <c r="NGA128" s="853"/>
      <c r="NGB128" s="964"/>
      <c r="NGC128" s="845"/>
      <c r="NGD128" s="853"/>
      <c r="NGE128" s="853"/>
      <c r="NGF128" s="964"/>
      <c r="NGG128" s="845"/>
      <c r="NGH128" s="853"/>
      <c r="NGI128" s="853"/>
      <c r="NGJ128" s="964"/>
      <c r="NGK128" s="845"/>
      <c r="NGL128" s="853"/>
      <c r="NGM128" s="853"/>
      <c r="NGN128" s="964"/>
      <c r="NGO128" s="845"/>
      <c r="NGP128" s="853"/>
      <c r="NGQ128" s="853"/>
      <c r="NGR128" s="964"/>
      <c r="NGS128" s="845"/>
      <c r="NGT128" s="853"/>
      <c r="NGU128" s="853"/>
      <c r="NGV128" s="964"/>
      <c r="NGW128" s="845"/>
      <c r="NGX128" s="853"/>
      <c r="NGY128" s="853"/>
      <c r="NGZ128" s="964"/>
      <c r="NHA128" s="845"/>
      <c r="NHB128" s="853"/>
      <c r="NHC128" s="853"/>
      <c r="NHD128" s="964"/>
      <c r="NHE128" s="845"/>
      <c r="NHF128" s="853"/>
      <c r="NHG128" s="853"/>
      <c r="NHH128" s="964"/>
      <c r="NHI128" s="845"/>
      <c r="NHJ128" s="853"/>
      <c r="NHK128" s="853"/>
      <c r="NHL128" s="964"/>
      <c r="NHM128" s="845"/>
      <c r="NHN128" s="853"/>
      <c r="NHO128" s="853"/>
      <c r="NHP128" s="964"/>
      <c r="NHQ128" s="845"/>
      <c r="NHR128" s="853"/>
      <c r="NHS128" s="853"/>
      <c r="NHT128" s="964"/>
      <c r="NHU128" s="845"/>
      <c r="NHV128" s="853"/>
      <c r="NHW128" s="853"/>
      <c r="NHX128" s="964"/>
      <c r="NHY128" s="845"/>
      <c r="NHZ128" s="853"/>
      <c r="NIA128" s="853"/>
      <c r="NIB128" s="964"/>
      <c r="NIC128" s="845"/>
      <c r="NID128" s="853"/>
      <c r="NIE128" s="853"/>
      <c r="NIF128" s="964"/>
      <c r="NIG128" s="845"/>
      <c r="NIH128" s="853"/>
      <c r="NII128" s="853"/>
      <c r="NIJ128" s="964"/>
      <c r="NIK128" s="845"/>
      <c r="NIL128" s="853"/>
      <c r="NIM128" s="853"/>
      <c r="NIN128" s="964"/>
      <c r="NIO128" s="845"/>
      <c r="NIP128" s="853"/>
      <c r="NIQ128" s="853"/>
      <c r="NIR128" s="964"/>
      <c r="NIS128" s="845"/>
      <c r="NIT128" s="853"/>
      <c r="NIU128" s="853"/>
      <c r="NIV128" s="964"/>
      <c r="NIW128" s="845"/>
      <c r="NIX128" s="853"/>
      <c r="NIY128" s="853"/>
      <c r="NIZ128" s="964"/>
      <c r="NJA128" s="845"/>
      <c r="NJB128" s="853"/>
      <c r="NJC128" s="853"/>
      <c r="NJD128" s="964"/>
      <c r="NJE128" s="845"/>
      <c r="NJF128" s="853"/>
      <c r="NJG128" s="853"/>
      <c r="NJH128" s="964"/>
      <c r="NJI128" s="845"/>
      <c r="NJJ128" s="853"/>
      <c r="NJK128" s="853"/>
      <c r="NJL128" s="964"/>
      <c r="NJM128" s="845"/>
      <c r="NJN128" s="853"/>
      <c r="NJO128" s="853"/>
      <c r="NJP128" s="964"/>
      <c r="NJQ128" s="845"/>
      <c r="NJR128" s="853"/>
      <c r="NJS128" s="853"/>
      <c r="NJT128" s="964"/>
      <c r="NJU128" s="845"/>
      <c r="NJV128" s="853"/>
      <c r="NJW128" s="853"/>
      <c r="NJX128" s="964"/>
      <c r="NJY128" s="845"/>
      <c r="NJZ128" s="853"/>
      <c r="NKA128" s="853"/>
      <c r="NKB128" s="964"/>
      <c r="NKC128" s="845"/>
      <c r="NKD128" s="853"/>
      <c r="NKE128" s="853"/>
      <c r="NKF128" s="964"/>
      <c r="NKG128" s="845"/>
      <c r="NKH128" s="853"/>
      <c r="NKI128" s="853"/>
      <c r="NKJ128" s="964"/>
      <c r="NKK128" s="845"/>
      <c r="NKL128" s="853"/>
      <c r="NKM128" s="853"/>
      <c r="NKN128" s="964"/>
      <c r="NKO128" s="845"/>
      <c r="NKP128" s="853"/>
      <c r="NKQ128" s="853"/>
      <c r="NKR128" s="964"/>
      <c r="NKS128" s="845"/>
      <c r="NKT128" s="853"/>
      <c r="NKU128" s="853"/>
      <c r="NKV128" s="964"/>
      <c r="NKW128" s="845"/>
      <c r="NKX128" s="853"/>
      <c r="NKY128" s="853"/>
      <c r="NKZ128" s="964"/>
      <c r="NLA128" s="845"/>
      <c r="NLB128" s="853"/>
      <c r="NLC128" s="853"/>
      <c r="NLD128" s="964"/>
      <c r="NLE128" s="845"/>
      <c r="NLF128" s="853"/>
      <c r="NLG128" s="853"/>
      <c r="NLH128" s="964"/>
      <c r="NLI128" s="845"/>
      <c r="NLJ128" s="853"/>
      <c r="NLK128" s="853"/>
      <c r="NLL128" s="964"/>
      <c r="NLM128" s="845"/>
      <c r="NLN128" s="853"/>
      <c r="NLO128" s="853"/>
      <c r="NLP128" s="964"/>
      <c r="NLQ128" s="845"/>
      <c r="NLR128" s="853"/>
      <c r="NLS128" s="853"/>
      <c r="NLT128" s="964"/>
      <c r="NLU128" s="845"/>
      <c r="NLV128" s="853"/>
      <c r="NLW128" s="853"/>
      <c r="NLX128" s="964"/>
      <c r="NLY128" s="845"/>
      <c r="NLZ128" s="853"/>
      <c r="NMA128" s="853"/>
      <c r="NMB128" s="964"/>
      <c r="NMC128" s="845"/>
      <c r="NMD128" s="853"/>
      <c r="NME128" s="853"/>
      <c r="NMF128" s="964"/>
      <c r="NMG128" s="845"/>
      <c r="NMH128" s="853"/>
      <c r="NMI128" s="853"/>
      <c r="NMJ128" s="964"/>
      <c r="NMK128" s="845"/>
      <c r="NML128" s="853"/>
      <c r="NMM128" s="853"/>
      <c r="NMN128" s="964"/>
      <c r="NMO128" s="845"/>
      <c r="NMP128" s="853"/>
      <c r="NMQ128" s="853"/>
      <c r="NMR128" s="964"/>
      <c r="NMS128" s="845"/>
      <c r="NMT128" s="853"/>
      <c r="NMU128" s="853"/>
      <c r="NMV128" s="964"/>
      <c r="NMW128" s="845"/>
      <c r="NMX128" s="853"/>
      <c r="NMY128" s="853"/>
      <c r="NMZ128" s="964"/>
      <c r="NNA128" s="845"/>
      <c r="NNB128" s="853"/>
      <c r="NNC128" s="853"/>
      <c r="NND128" s="964"/>
      <c r="NNE128" s="845"/>
      <c r="NNF128" s="853"/>
      <c r="NNG128" s="853"/>
      <c r="NNH128" s="964"/>
      <c r="NNI128" s="845"/>
      <c r="NNJ128" s="853"/>
      <c r="NNK128" s="853"/>
      <c r="NNL128" s="964"/>
      <c r="NNM128" s="845"/>
      <c r="NNN128" s="853"/>
      <c r="NNO128" s="853"/>
      <c r="NNP128" s="964"/>
      <c r="NNQ128" s="845"/>
      <c r="NNR128" s="853"/>
      <c r="NNS128" s="853"/>
      <c r="NNT128" s="964"/>
      <c r="NNU128" s="845"/>
      <c r="NNV128" s="853"/>
      <c r="NNW128" s="853"/>
      <c r="NNX128" s="964"/>
      <c r="NNY128" s="845"/>
      <c r="NNZ128" s="853"/>
      <c r="NOA128" s="853"/>
      <c r="NOB128" s="964"/>
      <c r="NOC128" s="845"/>
      <c r="NOD128" s="853"/>
      <c r="NOE128" s="853"/>
      <c r="NOF128" s="964"/>
      <c r="NOG128" s="845"/>
      <c r="NOH128" s="853"/>
      <c r="NOI128" s="853"/>
      <c r="NOJ128" s="964"/>
      <c r="NOK128" s="845"/>
      <c r="NOL128" s="853"/>
      <c r="NOM128" s="853"/>
      <c r="NON128" s="964"/>
      <c r="NOO128" s="845"/>
      <c r="NOP128" s="853"/>
      <c r="NOQ128" s="853"/>
      <c r="NOR128" s="964"/>
      <c r="NOS128" s="845"/>
      <c r="NOT128" s="853"/>
      <c r="NOU128" s="853"/>
      <c r="NOV128" s="964"/>
      <c r="NOW128" s="845"/>
      <c r="NOX128" s="853"/>
      <c r="NOY128" s="853"/>
      <c r="NOZ128" s="964"/>
      <c r="NPA128" s="845"/>
      <c r="NPB128" s="853"/>
      <c r="NPC128" s="853"/>
      <c r="NPD128" s="964"/>
      <c r="NPE128" s="845"/>
      <c r="NPF128" s="853"/>
      <c r="NPG128" s="853"/>
      <c r="NPH128" s="964"/>
      <c r="NPI128" s="845"/>
      <c r="NPJ128" s="853"/>
      <c r="NPK128" s="853"/>
      <c r="NPL128" s="964"/>
      <c r="NPM128" s="845"/>
      <c r="NPN128" s="853"/>
      <c r="NPO128" s="853"/>
      <c r="NPP128" s="964"/>
      <c r="NPQ128" s="845"/>
      <c r="NPR128" s="853"/>
      <c r="NPS128" s="853"/>
      <c r="NPT128" s="964"/>
      <c r="NPU128" s="845"/>
      <c r="NPV128" s="853"/>
      <c r="NPW128" s="853"/>
      <c r="NPX128" s="964"/>
      <c r="NPY128" s="845"/>
      <c r="NPZ128" s="853"/>
      <c r="NQA128" s="853"/>
      <c r="NQB128" s="964"/>
      <c r="NQC128" s="845"/>
      <c r="NQD128" s="853"/>
      <c r="NQE128" s="853"/>
      <c r="NQF128" s="964"/>
      <c r="NQG128" s="845"/>
      <c r="NQH128" s="853"/>
      <c r="NQI128" s="853"/>
      <c r="NQJ128" s="964"/>
      <c r="NQK128" s="845"/>
      <c r="NQL128" s="853"/>
      <c r="NQM128" s="853"/>
      <c r="NQN128" s="964"/>
      <c r="NQO128" s="845"/>
      <c r="NQP128" s="853"/>
      <c r="NQQ128" s="853"/>
      <c r="NQR128" s="964"/>
      <c r="NQS128" s="845"/>
      <c r="NQT128" s="853"/>
      <c r="NQU128" s="853"/>
      <c r="NQV128" s="964"/>
      <c r="NQW128" s="845"/>
      <c r="NQX128" s="853"/>
      <c r="NQY128" s="853"/>
      <c r="NQZ128" s="964"/>
      <c r="NRA128" s="845"/>
      <c r="NRB128" s="853"/>
      <c r="NRC128" s="853"/>
      <c r="NRD128" s="964"/>
      <c r="NRE128" s="845"/>
      <c r="NRF128" s="853"/>
      <c r="NRG128" s="853"/>
      <c r="NRH128" s="964"/>
      <c r="NRI128" s="845"/>
      <c r="NRJ128" s="853"/>
      <c r="NRK128" s="853"/>
      <c r="NRL128" s="964"/>
      <c r="NRM128" s="845"/>
      <c r="NRN128" s="853"/>
      <c r="NRO128" s="853"/>
      <c r="NRP128" s="964"/>
      <c r="NRQ128" s="845"/>
      <c r="NRR128" s="853"/>
      <c r="NRS128" s="853"/>
      <c r="NRT128" s="964"/>
      <c r="NRU128" s="845"/>
      <c r="NRV128" s="853"/>
      <c r="NRW128" s="853"/>
      <c r="NRX128" s="964"/>
      <c r="NRY128" s="845"/>
      <c r="NRZ128" s="853"/>
      <c r="NSA128" s="853"/>
      <c r="NSB128" s="964"/>
      <c r="NSC128" s="845"/>
      <c r="NSD128" s="853"/>
      <c r="NSE128" s="853"/>
      <c r="NSF128" s="964"/>
      <c r="NSG128" s="845"/>
      <c r="NSH128" s="853"/>
      <c r="NSI128" s="853"/>
      <c r="NSJ128" s="964"/>
      <c r="NSK128" s="845"/>
      <c r="NSL128" s="853"/>
      <c r="NSM128" s="853"/>
      <c r="NSN128" s="964"/>
      <c r="NSO128" s="845"/>
      <c r="NSP128" s="853"/>
      <c r="NSQ128" s="853"/>
      <c r="NSR128" s="964"/>
      <c r="NSS128" s="845"/>
      <c r="NST128" s="853"/>
      <c r="NSU128" s="853"/>
      <c r="NSV128" s="964"/>
      <c r="NSW128" s="845"/>
      <c r="NSX128" s="853"/>
      <c r="NSY128" s="853"/>
      <c r="NSZ128" s="964"/>
      <c r="NTA128" s="845"/>
      <c r="NTB128" s="853"/>
      <c r="NTC128" s="853"/>
      <c r="NTD128" s="964"/>
      <c r="NTE128" s="845"/>
      <c r="NTF128" s="853"/>
      <c r="NTG128" s="853"/>
      <c r="NTH128" s="964"/>
      <c r="NTI128" s="845"/>
      <c r="NTJ128" s="853"/>
      <c r="NTK128" s="853"/>
      <c r="NTL128" s="964"/>
      <c r="NTM128" s="845"/>
      <c r="NTN128" s="853"/>
      <c r="NTO128" s="853"/>
      <c r="NTP128" s="964"/>
      <c r="NTQ128" s="845"/>
      <c r="NTR128" s="853"/>
      <c r="NTS128" s="853"/>
      <c r="NTT128" s="964"/>
      <c r="NTU128" s="845"/>
      <c r="NTV128" s="853"/>
      <c r="NTW128" s="853"/>
      <c r="NTX128" s="964"/>
      <c r="NTY128" s="845"/>
      <c r="NTZ128" s="853"/>
      <c r="NUA128" s="853"/>
      <c r="NUB128" s="964"/>
      <c r="NUC128" s="845"/>
      <c r="NUD128" s="853"/>
      <c r="NUE128" s="853"/>
      <c r="NUF128" s="964"/>
      <c r="NUG128" s="845"/>
      <c r="NUH128" s="853"/>
      <c r="NUI128" s="853"/>
      <c r="NUJ128" s="964"/>
      <c r="NUK128" s="845"/>
      <c r="NUL128" s="853"/>
      <c r="NUM128" s="853"/>
      <c r="NUN128" s="964"/>
      <c r="NUO128" s="845"/>
      <c r="NUP128" s="853"/>
      <c r="NUQ128" s="853"/>
      <c r="NUR128" s="964"/>
      <c r="NUS128" s="845"/>
      <c r="NUT128" s="853"/>
      <c r="NUU128" s="853"/>
      <c r="NUV128" s="964"/>
      <c r="NUW128" s="845"/>
      <c r="NUX128" s="853"/>
      <c r="NUY128" s="853"/>
      <c r="NUZ128" s="964"/>
      <c r="NVA128" s="845"/>
      <c r="NVB128" s="853"/>
      <c r="NVC128" s="853"/>
      <c r="NVD128" s="964"/>
      <c r="NVE128" s="845"/>
      <c r="NVF128" s="853"/>
      <c r="NVG128" s="853"/>
      <c r="NVH128" s="964"/>
      <c r="NVI128" s="845"/>
      <c r="NVJ128" s="853"/>
      <c r="NVK128" s="853"/>
      <c r="NVL128" s="964"/>
      <c r="NVM128" s="845"/>
      <c r="NVN128" s="853"/>
      <c r="NVO128" s="853"/>
      <c r="NVP128" s="964"/>
      <c r="NVQ128" s="845"/>
      <c r="NVR128" s="853"/>
      <c r="NVS128" s="853"/>
      <c r="NVT128" s="964"/>
      <c r="NVU128" s="845"/>
      <c r="NVV128" s="853"/>
      <c r="NVW128" s="853"/>
      <c r="NVX128" s="964"/>
      <c r="NVY128" s="845"/>
      <c r="NVZ128" s="853"/>
      <c r="NWA128" s="853"/>
      <c r="NWB128" s="964"/>
      <c r="NWC128" s="845"/>
      <c r="NWD128" s="853"/>
      <c r="NWE128" s="853"/>
      <c r="NWF128" s="964"/>
      <c r="NWG128" s="845"/>
      <c r="NWH128" s="853"/>
      <c r="NWI128" s="853"/>
      <c r="NWJ128" s="964"/>
      <c r="NWK128" s="845"/>
      <c r="NWL128" s="853"/>
      <c r="NWM128" s="853"/>
      <c r="NWN128" s="964"/>
      <c r="NWO128" s="845"/>
      <c r="NWP128" s="853"/>
      <c r="NWQ128" s="853"/>
      <c r="NWR128" s="964"/>
      <c r="NWS128" s="845"/>
      <c r="NWT128" s="853"/>
      <c r="NWU128" s="853"/>
      <c r="NWV128" s="964"/>
      <c r="NWW128" s="845"/>
      <c r="NWX128" s="853"/>
      <c r="NWY128" s="853"/>
      <c r="NWZ128" s="964"/>
      <c r="NXA128" s="845"/>
      <c r="NXB128" s="853"/>
      <c r="NXC128" s="853"/>
      <c r="NXD128" s="964"/>
      <c r="NXE128" s="845"/>
      <c r="NXF128" s="853"/>
      <c r="NXG128" s="853"/>
      <c r="NXH128" s="964"/>
      <c r="NXI128" s="845"/>
      <c r="NXJ128" s="853"/>
      <c r="NXK128" s="853"/>
      <c r="NXL128" s="964"/>
      <c r="NXM128" s="845"/>
      <c r="NXN128" s="853"/>
      <c r="NXO128" s="853"/>
      <c r="NXP128" s="964"/>
      <c r="NXQ128" s="845"/>
      <c r="NXR128" s="853"/>
      <c r="NXS128" s="853"/>
      <c r="NXT128" s="964"/>
      <c r="NXU128" s="845"/>
      <c r="NXV128" s="853"/>
      <c r="NXW128" s="853"/>
      <c r="NXX128" s="964"/>
      <c r="NXY128" s="845"/>
      <c r="NXZ128" s="853"/>
      <c r="NYA128" s="853"/>
      <c r="NYB128" s="964"/>
      <c r="NYC128" s="845"/>
      <c r="NYD128" s="853"/>
      <c r="NYE128" s="853"/>
      <c r="NYF128" s="964"/>
      <c r="NYG128" s="845"/>
      <c r="NYH128" s="853"/>
      <c r="NYI128" s="853"/>
      <c r="NYJ128" s="964"/>
      <c r="NYK128" s="845"/>
      <c r="NYL128" s="853"/>
      <c r="NYM128" s="853"/>
      <c r="NYN128" s="964"/>
      <c r="NYO128" s="845"/>
      <c r="NYP128" s="853"/>
      <c r="NYQ128" s="853"/>
      <c r="NYR128" s="964"/>
      <c r="NYS128" s="845"/>
      <c r="NYT128" s="853"/>
      <c r="NYU128" s="853"/>
      <c r="NYV128" s="964"/>
      <c r="NYW128" s="845"/>
      <c r="NYX128" s="853"/>
      <c r="NYY128" s="853"/>
      <c r="NYZ128" s="964"/>
      <c r="NZA128" s="845"/>
      <c r="NZB128" s="853"/>
      <c r="NZC128" s="853"/>
      <c r="NZD128" s="964"/>
      <c r="NZE128" s="845"/>
      <c r="NZF128" s="853"/>
      <c r="NZG128" s="853"/>
      <c r="NZH128" s="964"/>
      <c r="NZI128" s="845"/>
      <c r="NZJ128" s="853"/>
      <c r="NZK128" s="853"/>
      <c r="NZL128" s="964"/>
      <c r="NZM128" s="845"/>
      <c r="NZN128" s="853"/>
      <c r="NZO128" s="853"/>
      <c r="NZP128" s="964"/>
      <c r="NZQ128" s="845"/>
      <c r="NZR128" s="853"/>
      <c r="NZS128" s="853"/>
      <c r="NZT128" s="964"/>
      <c r="NZU128" s="845"/>
      <c r="NZV128" s="853"/>
      <c r="NZW128" s="853"/>
      <c r="NZX128" s="964"/>
      <c r="NZY128" s="845"/>
      <c r="NZZ128" s="853"/>
      <c r="OAA128" s="853"/>
      <c r="OAB128" s="964"/>
      <c r="OAC128" s="845"/>
      <c r="OAD128" s="853"/>
      <c r="OAE128" s="853"/>
      <c r="OAF128" s="964"/>
      <c r="OAG128" s="845"/>
      <c r="OAH128" s="853"/>
      <c r="OAI128" s="853"/>
      <c r="OAJ128" s="964"/>
      <c r="OAK128" s="845"/>
      <c r="OAL128" s="853"/>
      <c r="OAM128" s="853"/>
      <c r="OAN128" s="964"/>
      <c r="OAO128" s="845"/>
      <c r="OAP128" s="853"/>
      <c r="OAQ128" s="853"/>
      <c r="OAR128" s="964"/>
      <c r="OAS128" s="845"/>
      <c r="OAT128" s="853"/>
      <c r="OAU128" s="853"/>
      <c r="OAV128" s="964"/>
      <c r="OAW128" s="845"/>
      <c r="OAX128" s="853"/>
      <c r="OAY128" s="853"/>
      <c r="OAZ128" s="964"/>
      <c r="OBA128" s="845"/>
      <c r="OBB128" s="853"/>
      <c r="OBC128" s="853"/>
      <c r="OBD128" s="964"/>
      <c r="OBE128" s="845"/>
      <c r="OBF128" s="853"/>
      <c r="OBG128" s="853"/>
      <c r="OBH128" s="964"/>
      <c r="OBI128" s="845"/>
      <c r="OBJ128" s="853"/>
      <c r="OBK128" s="853"/>
      <c r="OBL128" s="964"/>
      <c r="OBM128" s="845"/>
      <c r="OBN128" s="853"/>
      <c r="OBO128" s="853"/>
      <c r="OBP128" s="964"/>
      <c r="OBQ128" s="845"/>
      <c r="OBR128" s="853"/>
      <c r="OBS128" s="853"/>
      <c r="OBT128" s="964"/>
      <c r="OBU128" s="845"/>
      <c r="OBV128" s="853"/>
      <c r="OBW128" s="853"/>
      <c r="OBX128" s="964"/>
      <c r="OBY128" s="845"/>
      <c r="OBZ128" s="853"/>
      <c r="OCA128" s="853"/>
      <c r="OCB128" s="964"/>
      <c r="OCC128" s="845"/>
      <c r="OCD128" s="853"/>
      <c r="OCE128" s="853"/>
      <c r="OCF128" s="964"/>
      <c r="OCG128" s="845"/>
      <c r="OCH128" s="853"/>
      <c r="OCI128" s="853"/>
      <c r="OCJ128" s="964"/>
      <c r="OCK128" s="845"/>
      <c r="OCL128" s="853"/>
      <c r="OCM128" s="853"/>
      <c r="OCN128" s="964"/>
      <c r="OCO128" s="845"/>
      <c r="OCP128" s="853"/>
      <c r="OCQ128" s="853"/>
      <c r="OCR128" s="964"/>
      <c r="OCS128" s="845"/>
      <c r="OCT128" s="853"/>
      <c r="OCU128" s="853"/>
      <c r="OCV128" s="964"/>
      <c r="OCW128" s="845"/>
      <c r="OCX128" s="853"/>
      <c r="OCY128" s="853"/>
      <c r="OCZ128" s="964"/>
      <c r="ODA128" s="845"/>
      <c r="ODB128" s="853"/>
      <c r="ODC128" s="853"/>
      <c r="ODD128" s="964"/>
      <c r="ODE128" s="845"/>
      <c r="ODF128" s="853"/>
      <c r="ODG128" s="853"/>
      <c r="ODH128" s="964"/>
      <c r="ODI128" s="845"/>
      <c r="ODJ128" s="853"/>
      <c r="ODK128" s="853"/>
      <c r="ODL128" s="964"/>
      <c r="ODM128" s="845"/>
      <c r="ODN128" s="853"/>
      <c r="ODO128" s="853"/>
      <c r="ODP128" s="964"/>
      <c r="ODQ128" s="845"/>
      <c r="ODR128" s="853"/>
      <c r="ODS128" s="853"/>
      <c r="ODT128" s="964"/>
      <c r="ODU128" s="845"/>
      <c r="ODV128" s="853"/>
      <c r="ODW128" s="853"/>
      <c r="ODX128" s="964"/>
      <c r="ODY128" s="845"/>
      <c r="ODZ128" s="853"/>
      <c r="OEA128" s="853"/>
      <c r="OEB128" s="964"/>
      <c r="OEC128" s="845"/>
      <c r="OED128" s="853"/>
      <c r="OEE128" s="853"/>
      <c r="OEF128" s="964"/>
      <c r="OEG128" s="845"/>
      <c r="OEH128" s="853"/>
      <c r="OEI128" s="853"/>
      <c r="OEJ128" s="964"/>
      <c r="OEK128" s="845"/>
      <c r="OEL128" s="853"/>
      <c r="OEM128" s="853"/>
      <c r="OEN128" s="964"/>
      <c r="OEO128" s="845"/>
      <c r="OEP128" s="853"/>
      <c r="OEQ128" s="853"/>
      <c r="OER128" s="964"/>
      <c r="OES128" s="845"/>
      <c r="OET128" s="853"/>
      <c r="OEU128" s="853"/>
      <c r="OEV128" s="964"/>
      <c r="OEW128" s="845"/>
      <c r="OEX128" s="853"/>
      <c r="OEY128" s="853"/>
      <c r="OEZ128" s="964"/>
      <c r="OFA128" s="845"/>
      <c r="OFB128" s="853"/>
      <c r="OFC128" s="853"/>
      <c r="OFD128" s="964"/>
      <c r="OFE128" s="845"/>
      <c r="OFF128" s="853"/>
      <c r="OFG128" s="853"/>
      <c r="OFH128" s="964"/>
      <c r="OFI128" s="845"/>
      <c r="OFJ128" s="853"/>
      <c r="OFK128" s="853"/>
      <c r="OFL128" s="964"/>
      <c r="OFM128" s="845"/>
      <c r="OFN128" s="853"/>
      <c r="OFO128" s="853"/>
      <c r="OFP128" s="964"/>
      <c r="OFQ128" s="845"/>
      <c r="OFR128" s="853"/>
      <c r="OFS128" s="853"/>
      <c r="OFT128" s="964"/>
      <c r="OFU128" s="845"/>
      <c r="OFV128" s="853"/>
      <c r="OFW128" s="853"/>
      <c r="OFX128" s="964"/>
      <c r="OFY128" s="845"/>
      <c r="OFZ128" s="853"/>
      <c r="OGA128" s="853"/>
      <c r="OGB128" s="964"/>
      <c r="OGC128" s="845"/>
      <c r="OGD128" s="853"/>
      <c r="OGE128" s="853"/>
      <c r="OGF128" s="964"/>
      <c r="OGG128" s="845"/>
      <c r="OGH128" s="853"/>
      <c r="OGI128" s="853"/>
      <c r="OGJ128" s="964"/>
      <c r="OGK128" s="845"/>
      <c r="OGL128" s="853"/>
      <c r="OGM128" s="853"/>
      <c r="OGN128" s="964"/>
      <c r="OGO128" s="845"/>
      <c r="OGP128" s="853"/>
      <c r="OGQ128" s="853"/>
      <c r="OGR128" s="964"/>
      <c r="OGS128" s="845"/>
      <c r="OGT128" s="853"/>
      <c r="OGU128" s="853"/>
      <c r="OGV128" s="964"/>
      <c r="OGW128" s="845"/>
      <c r="OGX128" s="853"/>
      <c r="OGY128" s="853"/>
      <c r="OGZ128" s="964"/>
      <c r="OHA128" s="845"/>
      <c r="OHB128" s="853"/>
      <c r="OHC128" s="853"/>
      <c r="OHD128" s="964"/>
      <c r="OHE128" s="845"/>
      <c r="OHF128" s="853"/>
      <c r="OHG128" s="853"/>
      <c r="OHH128" s="964"/>
      <c r="OHI128" s="845"/>
      <c r="OHJ128" s="853"/>
      <c r="OHK128" s="853"/>
      <c r="OHL128" s="964"/>
      <c r="OHM128" s="845"/>
      <c r="OHN128" s="853"/>
      <c r="OHO128" s="853"/>
      <c r="OHP128" s="964"/>
      <c r="OHQ128" s="845"/>
      <c r="OHR128" s="853"/>
      <c r="OHS128" s="853"/>
      <c r="OHT128" s="964"/>
      <c r="OHU128" s="845"/>
      <c r="OHV128" s="853"/>
      <c r="OHW128" s="853"/>
      <c r="OHX128" s="964"/>
      <c r="OHY128" s="845"/>
      <c r="OHZ128" s="853"/>
      <c r="OIA128" s="853"/>
      <c r="OIB128" s="964"/>
      <c r="OIC128" s="845"/>
      <c r="OID128" s="853"/>
      <c r="OIE128" s="853"/>
      <c r="OIF128" s="964"/>
      <c r="OIG128" s="845"/>
      <c r="OIH128" s="853"/>
      <c r="OII128" s="853"/>
      <c r="OIJ128" s="964"/>
      <c r="OIK128" s="845"/>
      <c r="OIL128" s="853"/>
      <c r="OIM128" s="853"/>
      <c r="OIN128" s="964"/>
      <c r="OIO128" s="845"/>
      <c r="OIP128" s="853"/>
      <c r="OIQ128" s="853"/>
      <c r="OIR128" s="964"/>
      <c r="OIS128" s="845"/>
      <c r="OIT128" s="853"/>
      <c r="OIU128" s="853"/>
      <c r="OIV128" s="964"/>
      <c r="OIW128" s="845"/>
      <c r="OIX128" s="853"/>
      <c r="OIY128" s="853"/>
      <c r="OIZ128" s="964"/>
      <c r="OJA128" s="845"/>
      <c r="OJB128" s="853"/>
      <c r="OJC128" s="853"/>
      <c r="OJD128" s="964"/>
      <c r="OJE128" s="845"/>
      <c r="OJF128" s="853"/>
      <c r="OJG128" s="853"/>
      <c r="OJH128" s="964"/>
      <c r="OJI128" s="845"/>
      <c r="OJJ128" s="853"/>
      <c r="OJK128" s="853"/>
      <c r="OJL128" s="964"/>
      <c r="OJM128" s="845"/>
      <c r="OJN128" s="853"/>
      <c r="OJO128" s="853"/>
      <c r="OJP128" s="964"/>
      <c r="OJQ128" s="845"/>
      <c r="OJR128" s="853"/>
      <c r="OJS128" s="853"/>
      <c r="OJT128" s="964"/>
      <c r="OJU128" s="845"/>
      <c r="OJV128" s="853"/>
      <c r="OJW128" s="853"/>
      <c r="OJX128" s="964"/>
      <c r="OJY128" s="845"/>
      <c r="OJZ128" s="853"/>
      <c r="OKA128" s="853"/>
      <c r="OKB128" s="964"/>
      <c r="OKC128" s="845"/>
      <c r="OKD128" s="853"/>
      <c r="OKE128" s="853"/>
      <c r="OKF128" s="964"/>
      <c r="OKG128" s="845"/>
      <c r="OKH128" s="853"/>
      <c r="OKI128" s="853"/>
      <c r="OKJ128" s="964"/>
      <c r="OKK128" s="845"/>
      <c r="OKL128" s="853"/>
      <c r="OKM128" s="853"/>
      <c r="OKN128" s="964"/>
      <c r="OKO128" s="845"/>
      <c r="OKP128" s="853"/>
      <c r="OKQ128" s="853"/>
      <c r="OKR128" s="964"/>
      <c r="OKS128" s="845"/>
      <c r="OKT128" s="853"/>
      <c r="OKU128" s="853"/>
      <c r="OKV128" s="964"/>
      <c r="OKW128" s="845"/>
      <c r="OKX128" s="853"/>
      <c r="OKY128" s="853"/>
      <c r="OKZ128" s="964"/>
      <c r="OLA128" s="845"/>
      <c r="OLB128" s="853"/>
      <c r="OLC128" s="853"/>
      <c r="OLD128" s="964"/>
      <c r="OLE128" s="845"/>
      <c r="OLF128" s="853"/>
      <c r="OLG128" s="853"/>
      <c r="OLH128" s="964"/>
      <c r="OLI128" s="845"/>
      <c r="OLJ128" s="853"/>
      <c r="OLK128" s="853"/>
      <c r="OLL128" s="964"/>
      <c r="OLM128" s="845"/>
      <c r="OLN128" s="853"/>
      <c r="OLO128" s="853"/>
      <c r="OLP128" s="964"/>
      <c r="OLQ128" s="845"/>
      <c r="OLR128" s="853"/>
      <c r="OLS128" s="853"/>
      <c r="OLT128" s="964"/>
      <c r="OLU128" s="845"/>
      <c r="OLV128" s="853"/>
      <c r="OLW128" s="853"/>
      <c r="OLX128" s="964"/>
      <c r="OLY128" s="845"/>
      <c r="OLZ128" s="853"/>
      <c r="OMA128" s="853"/>
      <c r="OMB128" s="964"/>
      <c r="OMC128" s="845"/>
      <c r="OMD128" s="853"/>
      <c r="OME128" s="853"/>
      <c r="OMF128" s="964"/>
      <c r="OMG128" s="845"/>
      <c r="OMH128" s="853"/>
      <c r="OMI128" s="853"/>
      <c r="OMJ128" s="964"/>
      <c r="OMK128" s="845"/>
      <c r="OML128" s="853"/>
      <c r="OMM128" s="853"/>
      <c r="OMN128" s="964"/>
      <c r="OMO128" s="845"/>
      <c r="OMP128" s="853"/>
      <c r="OMQ128" s="853"/>
      <c r="OMR128" s="964"/>
      <c r="OMS128" s="845"/>
      <c r="OMT128" s="853"/>
      <c r="OMU128" s="853"/>
      <c r="OMV128" s="964"/>
      <c r="OMW128" s="845"/>
      <c r="OMX128" s="853"/>
      <c r="OMY128" s="853"/>
      <c r="OMZ128" s="964"/>
      <c r="ONA128" s="845"/>
      <c r="ONB128" s="853"/>
      <c r="ONC128" s="853"/>
      <c r="OND128" s="964"/>
      <c r="ONE128" s="845"/>
      <c r="ONF128" s="853"/>
      <c r="ONG128" s="853"/>
      <c r="ONH128" s="964"/>
      <c r="ONI128" s="845"/>
      <c r="ONJ128" s="853"/>
      <c r="ONK128" s="853"/>
      <c r="ONL128" s="964"/>
      <c r="ONM128" s="845"/>
      <c r="ONN128" s="853"/>
      <c r="ONO128" s="853"/>
      <c r="ONP128" s="964"/>
      <c r="ONQ128" s="845"/>
      <c r="ONR128" s="853"/>
      <c r="ONS128" s="853"/>
      <c r="ONT128" s="964"/>
      <c r="ONU128" s="845"/>
      <c r="ONV128" s="853"/>
      <c r="ONW128" s="853"/>
      <c r="ONX128" s="964"/>
      <c r="ONY128" s="845"/>
      <c r="ONZ128" s="853"/>
      <c r="OOA128" s="853"/>
      <c r="OOB128" s="964"/>
      <c r="OOC128" s="845"/>
      <c r="OOD128" s="853"/>
      <c r="OOE128" s="853"/>
      <c r="OOF128" s="964"/>
      <c r="OOG128" s="845"/>
      <c r="OOH128" s="853"/>
      <c r="OOI128" s="853"/>
      <c r="OOJ128" s="964"/>
      <c r="OOK128" s="845"/>
      <c r="OOL128" s="853"/>
      <c r="OOM128" s="853"/>
      <c r="OON128" s="964"/>
      <c r="OOO128" s="845"/>
      <c r="OOP128" s="853"/>
      <c r="OOQ128" s="853"/>
      <c r="OOR128" s="964"/>
      <c r="OOS128" s="845"/>
      <c r="OOT128" s="853"/>
      <c r="OOU128" s="853"/>
      <c r="OOV128" s="964"/>
      <c r="OOW128" s="845"/>
      <c r="OOX128" s="853"/>
      <c r="OOY128" s="853"/>
      <c r="OOZ128" s="964"/>
      <c r="OPA128" s="845"/>
      <c r="OPB128" s="853"/>
      <c r="OPC128" s="853"/>
      <c r="OPD128" s="964"/>
      <c r="OPE128" s="845"/>
      <c r="OPF128" s="853"/>
      <c r="OPG128" s="853"/>
      <c r="OPH128" s="964"/>
      <c r="OPI128" s="845"/>
      <c r="OPJ128" s="853"/>
      <c r="OPK128" s="853"/>
      <c r="OPL128" s="964"/>
      <c r="OPM128" s="845"/>
      <c r="OPN128" s="853"/>
      <c r="OPO128" s="853"/>
      <c r="OPP128" s="964"/>
      <c r="OPQ128" s="845"/>
      <c r="OPR128" s="853"/>
      <c r="OPS128" s="853"/>
      <c r="OPT128" s="964"/>
      <c r="OPU128" s="845"/>
      <c r="OPV128" s="853"/>
      <c r="OPW128" s="853"/>
      <c r="OPX128" s="964"/>
      <c r="OPY128" s="845"/>
      <c r="OPZ128" s="853"/>
      <c r="OQA128" s="853"/>
      <c r="OQB128" s="964"/>
      <c r="OQC128" s="845"/>
      <c r="OQD128" s="853"/>
      <c r="OQE128" s="853"/>
      <c r="OQF128" s="964"/>
      <c r="OQG128" s="845"/>
      <c r="OQH128" s="853"/>
      <c r="OQI128" s="853"/>
      <c r="OQJ128" s="964"/>
      <c r="OQK128" s="845"/>
      <c r="OQL128" s="853"/>
      <c r="OQM128" s="853"/>
      <c r="OQN128" s="964"/>
      <c r="OQO128" s="845"/>
      <c r="OQP128" s="853"/>
      <c r="OQQ128" s="853"/>
      <c r="OQR128" s="964"/>
      <c r="OQS128" s="845"/>
      <c r="OQT128" s="853"/>
      <c r="OQU128" s="853"/>
      <c r="OQV128" s="964"/>
      <c r="OQW128" s="845"/>
      <c r="OQX128" s="853"/>
      <c r="OQY128" s="853"/>
      <c r="OQZ128" s="964"/>
      <c r="ORA128" s="845"/>
      <c r="ORB128" s="853"/>
      <c r="ORC128" s="853"/>
      <c r="ORD128" s="964"/>
      <c r="ORE128" s="845"/>
      <c r="ORF128" s="853"/>
      <c r="ORG128" s="853"/>
      <c r="ORH128" s="964"/>
      <c r="ORI128" s="845"/>
      <c r="ORJ128" s="853"/>
      <c r="ORK128" s="853"/>
      <c r="ORL128" s="964"/>
      <c r="ORM128" s="845"/>
      <c r="ORN128" s="853"/>
      <c r="ORO128" s="853"/>
      <c r="ORP128" s="964"/>
      <c r="ORQ128" s="845"/>
      <c r="ORR128" s="853"/>
      <c r="ORS128" s="853"/>
      <c r="ORT128" s="964"/>
      <c r="ORU128" s="845"/>
      <c r="ORV128" s="853"/>
      <c r="ORW128" s="853"/>
      <c r="ORX128" s="964"/>
      <c r="ORY128" s="845"/>
      <c r="ORZ128" s="853"/>
      <c r="OSA128" s="853"/>
      <c r="OSB128" s="964"/>
      <c r="OSC128" s="845"/>
      <c r="OSD128" s="853"/>
      <c r="OSE128" s="853"/>
      <c r="OSF128" s="964"/>
      <c r="OSG128" s="845"/>
      <c r="OSH128" s="853"/>
      <c r="OSI128" s="853"/>
      <c r="OSJ128" s="964"/>
      <c r="OSK128" s="845"/>
      <c r="OSL128" s="853"/>
      <c r="OSM128" s="853"/>
      <c r="OSN128" s="964"/>
      <c r="OSO128" s="845"/>
      <c r="OSP128" s="853"/>
      <c r="OSQ128" s="853"/>
      <c r="OSR128" s="964"/>
      <c r="OSS128" s="845"/>
      <c r="OST128" s="853"/>
      <c r="OSU128" s="853"/>
      <c r="OSV128" s="964"/>
      <c r="OSW128" s="845"/>
      <c r="OSX128" s="853"/>
      <c r="OSY128" s="853"/>
      <c r="OSZ128" s="964"/>
      <c r="OTA128" s="845"/>
      <c r="OTB128" s="853"/>
      <c r="OTC128" s="853"/>
      <c r="OTD128" s="964"/>
      <c r="OTE128" s="845"/>
      <c r="OTF128" s="853"/>
      <c r="OTG128" s="853"/>
      <c r="OTH128" s="964"/>
      <c r="OTI128" s="845"/>
      <c r="OTJ128" s="853"/>
      <c r="OTK128" s="853"/>
      <c r="OTL128" s="964"/>
      <c r="OTM128" s="845"/>
      <c r="OTN128" s="853"/>
      <c r="OTO128" s="853"/>
      <c r="OTP128" s="964"/>
      <c r="OTQ128" s="845"/>
      <c r="OTR128" s="853"/>
      <c r="OTS128" s="853"/>
      <c r="OTT128" s="964"/>
      <c r="OTU128" s="845"/>
      <c r="OTV128" s="853"/>
      <c r="OTW128" s="853"/>
      <c r="OTX128" s="964"/>
      <c r="OTY128" s="845"/>
      <c r="OTZ128" s="853"/>
      <c r="OUA128" s="853"/>
      <c r="OUB128" s="964"/>
      <c r="OUC128" s="845"/>
      <c r="OUD128" s="853"/>
      <c r="OUE128" s="853"/>
      <c r="OUF128" s="964"/>
      <c r="OUG128" s="845"/>
      <c r="OUH128" s="853"/>
      <c r="OUI128" s="853"/>
      <c r="OUJ128" s="964"/>
      <c r="OUK128" s="845"/>
      <c r="OUL128" s="853"/>
      <c r="OUM128" s="853"/>
      <c r="OUN128" s="964"/>
      <c r="OUO128" s="845"/>
      <c r="OUP128" s="853"/>
      <c r="OUQ128" s="853"/>
      <c r="OUR128" s="964"/>
      <c r="OUS128" s="845"/>
      <c r="OUT128" s="853"/>
      <c r="OUU128" s="853"/>
      <c r="OUV128" s="964"/>
      <c r="OUW128" s="845"/>
      <c r="OUX128" s="853"/>
      <c r="OUY128" s="853"/>
      <c r="OUZ128" s="964"/>
      <c r="OVA128" s="845"/>
      <c r="OVB128" s="853"/>
      <c r="OVC128" s="853"/>
      <c r="OVD128" s="964"/>
      <c r="OVE128" s="845"/>
      <c r="OVF128" s="853"/>
      <c r="OVG128" s="853"/>
      <c r="OVH128" s="964"/>
      <c r="OVI128" s="845"/>
      <c r="OVJ128" s="853"/>
      <c r="OVK128" s="853"/>
      <c r="OVL128" s="964"/>
      <c r="OVM128" s="845"/>
      <c r="OVN128" s="853"/>
      <c r="OVO128" s="853"/>
      <c r="OVP128" s="964"/>
      <c r="OVQ128" s="845"/>
      <c r="OVR128" s="853"/>
      <c r="OVS128" s="853"/>
      <c r="OVT128" s="964"/>
      <c r="OVU128" s="845"/>
      <c r="OVV128" s="853"/>
      <c r="OVW128" s="853"/>
      <c r="OVX128" s="964"/>
      <c r="OVY128" s="845"/>
      <c r="OVZ128" s="853"/>
      <c r="OWA128" s="853"/>
      <c r="OWB128" s="964"/>
      <c r="OWC128" s="845"/>
      <c r="OWD128" s="853"/>
      <c r="OWE128" s="853"/>
      <c r="OWF128" s="964"/>
      <c r="OWG128" s="845"/>
      <c r="OWH128" s="853"/>
      <c r="OWI128" s="853"/>
      <c r="OWJ128" s="964"/>
      <c r="OWK128" s="845"/>
      <c r="OWL128" s="853"/>
      <c r="OWM128" s="853"/>
      <c r="OWN128" s="964"/>
      <c r="OWO128" s="845"/>
      <c r="OWP128" s="853"/>
      <c r="OWQ128" s="853"/>
      <c r="OWR128" s="964"/>
      <c r="OWS128" s="845"/>
      <c r="OWT128" s="853"/>
      <c r="OWU128" s="853"/>
      <c r="OWV128" s="964"/>
      <c r="OWW128" s="845"/>
      <c r="OWX128" s="853"/>
      <c r="OWY128" s="853"/>
      <c r="OWZ128" s="964"/>
      <c r="OXA128" s="845"/>
      <c r="OXB128" s="853"/>
      <c r="OXC128" s="853"/>
      <c r="OXD128" s="964"/>
      <c r="OXE128" s="845"/>
      <c r="OXF128" s="853"/>
      <c r="OXG128" s="853"/>
      <c r="OXH128" s="964"/>
      <c r="OXI128" s="845"/>
      <c r="OXJ128" s="853"/>
      <c r="OXK128" s="853"/>
      <c r="OXL128" s="964"/>
      <c r="OXM128" s="845"/>
      <c r="OXN128" s="853"/>
      <c r="OXO128" s="853"/>
      <c r="OXP128" s="964"/>
      <c r="OXQ128" s="845"/>
      <c r="OXR128" s="853"/>
      <c r="OXS128" s="853"/>
      <c r="OXT128" s="964"/>
      <c r="OXU128" s="845"/>
      <c r="OXV128" s="853"/>
      <c r="OXW128" s="853"/>
      <c r="OXX128" s="964"/>
      <c r="OXY128" s="845"/>
      <c r="OXZ128" s="853"/>
      <c r="OYA128" s="853"/>
      <c r="OYB128" s="964"/>
      <c r="OYC128" s="845"/>
      <c r="OYD128" s="853"/>
      <c r="OYE128" s="853"/>
      <c r="OYF128" s="964"/>
      <c r="OYG128" s="845"/>
      <c r="OYH128" s="853"/>
      <c r="OYI128" s="853"/>
      <c r="OYJ128" s="964"/>
      <c r="OYK128" s="845"/>
      <c r="OYL128" s="853"/>
      <c r="OYM128" s="853"/>
      <c r="OYN128" s="964"/>
      <c r="OYO128" s="845"/>
      <c r="OYP128" s="853"/>
      <c r="OYQ128" s="853"/>
      <c r="OYR128" s="964"/>
      <c r="OYS128" s="845"/>
      <c r="OYT128" s="853"/>
      <c r="OYU128" s="853"/>
      <c r="OYV128" s="964"/>
      <c r="OYW128" s="845"/>
      <c r="OYX128" s="853"/>
      <c r="OYY128" s="853"/>
      <c r="OYZ128" s="964"/>
      <c r="OZA128" s="845"/>
      <c r="OZB128" s="853"/>
      <c r="OZC128" s="853"/>
      <c r="OZD128" s="964"/>
      <c r="OZE128" s="845"/>
      <c r="OZF128" s="853"/>
      <c r="OZG128" s="853"/>
      <c r="OZH128" s="964"/>
      <c r="OZI128" s="845"/>
      <c r="OZJ128" s="853"/>
      <c r="OZK128" s="853"/>
      <c r="OZL128" s="964"/>
      <c r="OZM128" s="845"/>
      <c r="OZN128" s="853"/>
      <c r="OZO128" s="853"/>
      <c r="OZP128" s="964"/>
      <c r="OZQ128" s="845"/>
      <c r="OZR128" s="853"/>
      <c r="OZS128" s="853"/>
      <c r="OZT128" s="964"/>
      <c r="OZU128" s="845"/>
      <c r="OZV128" s="853"/>
      <c r="OZW128" s="853"/>
      <c r="OZX128" s="964"/>
      <c r="OZY128" s="845"/>
      <c r="OZZ128" s="853"/>
      <c r="PAA128" s="853"/>
      <c r="PAB128" s="964"/>
      <c r="PAC128" s="845"/>
      <c r="PAD128" s="853"/>
      <c r="PAE128" s="853"/>
      <c r="PAF128" s="964"/>
      <c r="PAG128" s="845"/>
      <c r="PAH128" s="853"/>
      <c r="PAI128" s="853"/>
      <c r="PAJ128" s="964"/>
      <c r="PAK128" s="845"/>
      <c r="PAL128" s="853"/>
      <c r="PAM128" s="853"/>
      <c r="PAN128" s="964"/>
      <c r="PAO128" s="845"/>
      <c r="PAP128" s="853"/>
      <c r="PAQ128" s="853"/>
      <c r="PAR128" s="964"/>
      <c r="PAS128" s="845"/>
      <c r="PAT128" s="853"/>
      <c r="PAU128" s="853"/>
      <c r="PAV128" s="964"/>
      <c r="PAW128" s="845"/>
      <c r="PAX128" s="853"/>
      <c r="PAY128" s="853"/>
      <c r="PAZ128" s="964"/>
      <c r="PBA128" s="845"/>
      <c r="PBB128" s="853"/>
      <c r="PBC128" s="853"/>
      <c r="PBD128" s="964"/>
      <c r="PBE128" s="845"/>
      <c r="PBF128" s="853"/>
      <c r="PBG128" s="853"/>
      <c r="PBH128" s="964"/>
      <c r="PBI128" s="845"/>
      <c r="PBJ128" s="853"/>
      <c r="PBK128" s="853"/>
      <c r="PBL128" s="964"/>
      <c r="PBM128" s="845"/>
      <c r="PBN128" s="853"/>
      <c r="PBO128" s="853"/>
      <c r="PBP128" s="964"/>
      <c r="PBQ128" s="845"/>
      <c r="PBR128" s="853"/>
      <c r="PBS128" s="853"/>
      <c r="PBT128" s="964"/>
      <c r="PBU128" s="845"/>
      <c r="PBV128" s="853"/>
      <c r="PBW128" s="853"/>
      <c r="PBX128" s="964"/>
      <c r="PBY128" s="845"/>
      <c r="PBZ128" s="853"/>
      <c r="PCA128" s="853"/>
      <c r="PCB128" s="964"/>
      <c r="PCC128" s="845"/>
      <c r="PCD128" s="853"/>
      <c r="PCE128" s="853"/>
      <c r="PCF128" s="964"/>
      <c r="PCG128" s="845"/>
      <c r="PCH128" s="853"/>
      <c r="PCI128" s="853"/>
      <c r="PCJ128" s="964"/>
      <c r="PCK128" s="845"/>
      <c r="PCL128" s="853"/>
      <c r="PCM128" s="853"/>
      <c r="PCN128" s="964"/>
      <c r="PCO128" s="845"/>
      <c r="PCP128" s="853"/>
      <c r="PCQ128" s="853"/>
      <c r="PCR128" s="964"/>
      <c r="PCS128" s="845"/>
      <c r="PCT128" s="853"/>
      <c r="PCU128" s="853"/>
      <c r="PCV128" s="964"/>
      <c r="PCW128" s="845"/>
      <c r="PCX128" s="853"/>
      <c r="PCY128" s="853"/>
      <c r="PCZ128" s="964"/>
      <c r="PDA128" s="845"/>
      <c r="PDB128" s="853"/>
      <c r="PDC128" s="853"/>
      <c r="PDD128" s="964"/>
      <c r="PDE128" s="845"/>
      <c r="PDF128" s="853"/>
      <c r="PDG128" s="853"/>
      <c r="PDH128" s="964"/>
      <c r="PDI128" s="845"/>
      <c r="PDJ128" s="853"/>
      <c r="PDK128" s="853"/>
      <c r="PDL128" s="964"/>
      <c r="PDM128" s="845"/>
      <c r="PDN128" s="853"/>
      <c r="PDO128" s="853"/>
      <c r="PDP128" s="964"/>
      <c r="PDQ128" s="845"/>
      <c r="PDR128" s="853"/>
      <c r="PDS128" s="853"/>
      <c r="PDT128" s="964"/>
      <c r="PDU128" s="845"/>
      <c r="PDV128" s="853"/>
      <c r="PDW128" s="853"/>
      <c r="PDX128" s="964"/>
      <c r="PDY128" s="845"/>
      <c r="PDZ128" s="853"/>
      <c r="PEA128" s="853"/>
      <c r="PEB128" s="964"/>
      <c r="PEC128" s="845"/>
      <c r="PED128" s="853"/>
      <c r="PEE128" s="853"/>
      <c r="PEF128" s="964"/>
      <c r="PEG128" s="845"/>
      <c r="PEH128" s="853"/>
      <c r="PEI128" s="853"/>
      <c r="PEJ128" s="964"/>
      <c r="PEK128" s="845"/>
      <c r="PEL128" s="853"/>
      <c r="PEM128" s="853"/>
      <c r="PEN128" s="964"/>
      <c r="PEO128" s="845"/>
      <c r="PEP128" s="853"/>
      <c r="PEQ128" s="853"/>
      <c r="PER128" s="964"/>
      <c r="PES128" s="845"/>
      <c r="PET128" s="853"/>
      <c r="PEU128" s="853"/>
      <c r="PEV128" s="964"/>
      <c r="PEW128" s="845"/>
      <c r="PEX128" s="853"/>
      <c r="PEY128" s="853"/>
      <c r="PEZ128" s="964"/>
      <c r="PFA128" s="845"/>
      <c r="PFB128" s="853"/>
      <c r="PFC128" s="853"/>
      <c r="PFD128" s="964"/>
      <c r="PFE128" s="845"/>
      <c r="PFF128" s="853"/>
      <c r="PFG128" s="853"/>
      <c r="PFH128" s="964"/>
      <c r="PFI128" s="845"/>
      <c r="PFJ128" s="853"/>
      <c r="PFK128" s="853"/>
      <c r="PFL128" s="964"/>
      <c r="PFM128" s="845"/>
      <c r="PFN128" s="853"/>
      <c r="PFO128" s="853"/>
      <c r="PFP128" s="964"/>
      <c r="PFQ128" s="845"/>
      <c r="PFR128" s="853"/>
      <c r="PFS128" s="853"/>
      <c r="PFT128" s="964"/>
      <c r="PFU128" s="845"/>
      <c r="PFV128" s="853"/>
      <c r="PFW128" s="853"/>
      <c r="PFX128" s="964"/>
      <c r="PFY128" s="845"/>
      <c r="PFZ128" s="853"/>
      <c r="PGA128" s="853"/>
      <c r="PGB128" s="964"/>
      <c r="PGC128" s="845"/>
      <c r="PGD128" s="853"/>
      <c r="PGE128" s="853"/>
      <c r="PGF128" s="964"/>
      <c r="PGG128" s="845"/>
      <c r="PGH128" s="853"/>
      <c r="PGI128" s="853"/>
      <c r="PGJ128" s="964"/>
      <c r="PGK128" s="845"/>
      <c r="PGL128" s="853"/>
      <c r="PGM128" s="853"/>
      <c r="PGN128" s="964"/>
      <c r="PGO128" s="845"/>
      <c r="PGP128" s="853"/>
      <c r="PGQ128" s="853"/>
      <c r="PGR128" s="964"/>
      <c r="PGS128" s="845"/>
      <c r="PGT128" s="853"/>
      <c r="PGU128" s="853"/>
      <c r="PGV128" s="964"/>
      <c r="PGW128" s="845"/>
      <c r="PGX128" s="853"/>
      <c r="PGY128" s="853"/>
      <c r="PGZ128" s="964"/>
      <c r="PHA128" s="845"/>
      <c r="PHB128" s="853"/>
      <c r="PHC128" s="853"/>
      <c r="PHD128" s="964"/>
      <c r="PHE128" s="845"/>
      <c r="PHF128" s="853"/>
      <c r="PHG128" s="853"/>
      <c r="PHH128" s="964"/>
      <c r="PHI128" s="845"/>
      <c r="PHJ128" s="853"/>
      <c r="PHK128" s="853"/>
      <c r="PHL128" s="964"/>
      <c r="PHM128" s="845"/>
      <c r="PHN128" s="853"/>
      <c r="PHO128" s="853"/>
      <c r="PHP128" s="964"/>
      <c r="PHQ128" s="845"/>
      <c r="PHR128" s="853"/>
      <c r="PHS128" s="853"/>
      <c r="PHT128" s="964"/>
      <c r="PHU128" s="845"/>
      <c r="PHV128" s="853"/>
      <c r="PHW128" s="853"/>
      <c r="PHX128" s="964"/>
      <c r="PHY128" s="845"/>
      <c r="PHZ128" s="853"/>
      <c r="PIA128" s="853"/>
      <c r="PIB128" s="964"/>
      <c r="PIC128" s="845"/>
      <c r="PID128" s="853"/>
      <c r="PIE128" s="853"/>
      <c r="PIF128" s="964"/>
      <c r="PIG128" s="845"/>
      <c r="PIH128" s="853"/>
      <c r="PII128" s="853"/>
      <c r="PIJ128" s="964"/>
      <c r="PIK128" s="845"/>
      <c r="PIL128" s="853"/>
      <c r="PIM128" s="853"/>
      <c r="PIN128" s="964"/>
      <c r="PIO128" s="845"/>
      <c r="PIP128" s="853"/>
      <c r="PIQ128" s="853"/>
      <c r="PIR128" s="964"/>
      <c r="PIS128" s="845"/>
      <c r="PIT128" s="853"/>
      <c r="PIU128" s="853"/>
      <c r="PIV128" s="964"/>
      <c r="PIW128" s="845"/>
      <c r="PIX128" s="853"/>
      <c r="PIY128" s="853"/>
      <c r="PIZ128" s="964"/>
      <c r="PJA128" s="845"/>
      <c r="PJB128" s="853"/>
      <c r="PJC128" s="853"/>
      <c r="PJD128" s="964"/>
      <c r="PJE128" s="845"/>
      <c r="PJF128" s="853"/>
      <c r="PJG128" s="853"/>
      <c r="PJH128" s="964"/>
      <c r="PJI128" s="845"/>
      <c r="PJJ128" s="853"/>
      <c r="PJK128" s="853"/>
      <c r="PJL128" s="964"/>
      <c r="PJM128" s="845"/>
      <c r="PJN128" s="853"/>
      <c r="PJO128" s="853"/>
      <c r="PJP128" s="964"/>
      <c r="PJQ128" s="845"/>
      <c r="PJR128" s="853"/>
      <c r="PJS128" s="853"/>
      <c r="PJT128" s="964"/>
      <c r="PJU128" s="845"/>
      <c r="PJV128" s="853"/>
      <c r="PJW128" s="853"/>
      <c r="PJX128" s="964"/>
      <c r="PJY128" s="845"/>
      <c r="PJZ128" s="853"/>
      <c r="PKA128" s="853"/>
      <c r="PKB128" s="964"/>
      <c r="PKC128" s="845"/>
      <c r="PKD128" s="853"/>
      <c r="PKE128" s="853"/>
      <c r="PKF128" s="964"/>
      <c r="PKG128" s="845"/>
      <c r="PKH128" s="853"/>
      <c r="PKI128" s="853"/>
      <c r="PKJ128" s="964"/>
      <c r="PKK128" s="845"/>
      <c r="PKL128" s="853"/>
      <c r="PKM128" s="853"/>
      <c r="PKN128" s="964"/>
      <c r="PKO128" s="845"/>
      <c r="PKP128" s="853"/>
      <c r="PKQ128" s="853"/>
      <c r="PKR128" s="964"/>
      <c r="PKS128" s="845"/>
      <c r="PKT128" s="853"/>
      <c r="PKU128" s="853"/>
      <c r="PKV128" s="964"/>
      <c r="PKW128" s="845"/>
      <c r="PKX128" s="853"/>
      <c r="PKY128" s="853"/>
      <c r="PKZ128" s="964"/>
      <c r="PLA128" s="845"/>
      <c r="PLB128" s="853"/>
      <c r="PLC128" s="853"/>
      <c r="PLD128" s="964"/>
      <c r="PLE128" s="845"/>
      <c r="PLF128" s="853"/>
      <c r="PLG128" s="853"/>
      <c r="PLH128" s="964"/>
      <c r="PLI128" s="845"/>
      <c r="PLJ128" s="853"/>
      <c r="PLK128" s="853"/>
      <c r="PLL128" s="964"/>
      <c r="PLM128" s="845"/>
      <c r="PLN128" s="853"/>
      <c r="PLO128" s="853"/>
      <c r="PLP128" s="964"/>
      <c r="PLQ128" s="845"/>
      <c r="PLR128" s="853"/>
      <c r="PLS128" s="853"/>
      <c r="PLT128" s="964"/>
      <c r="PLU128" s="845"/>
      <c r="PLV128" s="853"/>
      <c r="PLW128" s="853"/>
      <c r="PLX128" s="964"/>
      <c r="PLY128" s="845"/>
      <c r="PLZ128" s="853"/>
      <c r="PMA128" s="853"/>
      <c r="PMB128" s="964"/>
      <c r="PMC128" s="845"/>
      <c r="PMD128" s="853"/>
      <c r="PME128" s="853"/>
      <c r="PMF128" s="964"/>
      <c r="PMG128" s="845"/>
      <c r="PMH128" s="853"/>
      <c r="PMI128" s="853"/>
      <c r="PMJ128" s="964"/>
      <c r="PMK128" s="845"/>
      <c r="PML128" s="853"/>
      <c r="PMM128" s="853"/>
      <c r="PMN128" s="964"/>
      <c r="PMO128" s="845"/>
      <c r="PMP128" s="853"/>
      <c r="PMQ128" s="853"/>
      <c r="PMR128" s="964"/>
      <c r="PMS128" s="845"/>
      <c r="PMT128" s="853"/>
      <c r="PMU128" s="853"/>
      <c r="PMV128" s="964"/>
      <c r="PMW128" s="845"/>
      <c r="PMX128" s="853"/>
      <c r="PMY128" s="853"/>
      <c r="PMZ128" s="964"/>
      <c r="PNA128" s="845"/>
      <c r="PNB128" s="853"/>
      <c r="PNC128" s="853"/>
      <c r="PND128" s="964"/>
      <c r="PNE128" s="845"/>
      <c r="PNF128" s="853"/>
      <c r="PNG128" s="853"/>
      <c r="PNH128" s="964"/>
      <c r="PNI128" s="845"/>
      <c r="PNJ128" s="853"/>
      <c r="PNK128" s="853"/>
      <c r="PNL128" s="964"/>
      <c r="PNM128" s="845"/>
      <c r="PNN128" s="853"/>
      <c r="PNO128" s="853"/>
      <c r="PNP128" s="964"/>
      <c r="PNQ128" s="845"/>
      <c r="PNR128" s="853"/>
      <c r="PNS128" s="853"/>
      <c r="PNT128" s="964"/>
      <c r="PNU128" s="845"/>
      <c r="PNV128" s="853"/>
      <c r="PNW128" s="853"/>
      <c r="PNX128" s="964"/>
      <c r="PNY128" s="845"/>
      <c r="PNZ128" s="853"/>
      <c r="POA128" s="853"/>
      <c r="POB128" s="964"/>
      <c r="POC128" s="845"/>
      <c r="POD128" s="853"/>
      <c r="POE128" s="853"/>
      <c r="POF128" s="964"/>
      <c r="POG128" s="845"/>
      <c r="POH128" s="853"/>
      <c r="POI128" s="853"/>
      <c r="POJ128" s="964"/>
      <c r="POK128" s="845"/>
      <c r="POL128" s="853"/>
      <c r="POM128" s="853"/>
      <c r="PON128" s="964"/>
      <c r="POO128" s="845"/>
      <c r="POP128" s="853"/>
      <c r="POQ128" s="853"/>
      <c r="POR128" s="964"/>
      <c r="POS128" s="845"/>
      <c r="POT128" s="853"/>
      <c r="POU128" s="853"/>
      <c r="POV128" s="964"/>
      <c r="POW128" s="845"/>
      <c r="POX128" s="853"/>
      <c r="POY128" s="853"/>
      <c r="POZ128" s="964"/>
      <c r="PPA128" s="845"/>
      <c r="PPB128" s="853"/>
      <c r="PPC128" s="853"/>
      <c r="PPD128" s="964"/>
      <c r="PPE128" s="845"/>
      <c r="PPF128" s="853"/>
      <c r="PPG128" s="853"/>
      <c r="PPH128" s="964"/>
      <c r="PPI128" s="845"/>
      <c r="PPJ128" s="853"/>
      <c r="PPK128" s="853"/>
      <c r="PPL128" s="964"/>
      <c r="PPM128" s="845"/>
      <c r="PPN128" s="853"/>
      <c r="PPO128" s="853"/>
      <c r="PPP128" s="964"/>
      <c r="PPQ128" s="845"/>
      <c r="PPR128" s="853"/>
      <c r="PPS128" s="853"/>
      <c r="PPT128" s="964"/>
      <c r="PPU128" s="845"/>
      <c r="PPV128" s="853"/>
      <c r="PPW128" s="853"/>
      <c r="PPX128" s="964"/>
      <c r="PPY128" s="845"/>
      <c r="PPZ128" s="853"/>
      <c r="PQA128" s="853"/>
      <c r="PQB128" s="964"/>
      <c r="PQC128" s="845"/>
      <c r="PQD128" s="853"/>
      <c r="PQE128" s="853"/>
      <c r="PQF128" s="964"/>
      <c r="PQG128" s="845"/>
      <c r="PQH128" s="853"/>
      <c r="PQI128" s="853"/>
      <c r="PQJ128" s="964"/>
      <c r="PQK128" s="845"/>
      <c r="PQL128" s="853"/>
      <c r="PQM128" s="853"/>
      <c r="PQN128" s="964"/>
      <c r="PQO128" s="845"/>
      <c r="PQP128" s="853"/>
      <c r="PQQ128" s="853"/>
      <c r="PQR128" s="964"/>
      <c r="PQS128" s="845"/>
      <c r="PQT128" s="853"/>
      <c r="PQU128" s="853"/>
      <c r="PQV128" s="964"/>
      <c r="PQW128" s="845"/>
      <c r="PQX128" s="853"/>
      <c r="PQY128" s="853"/>
      <c r="PQZ128" s="964"/>
      <c r="PRA128" s="845"/>
      <c r="PRB128" s="853"/>
      <c r="PRC128" s="853"/>
      <c r="PRD128" s="964"/>
      <c r="PRE128" s="845"/>
      <c r="PRF128" s="853"/>
      <c r="PRG128" s="853"/>
      <c r="PRH128" s="964"/>
      <c r="PRI128" s="845"/>
      <c r="PRJ128" s="853"/>
      <c r="PRK128" s="853"/>
      <c r="PRL128" s="964"/>
      <c r="PRM128" s="845"/>
      <c r="PRN128" s="853"/>
      <c r="PRO128" s="853"/>
      <c r="PRP128" s="964"/>
      <c r="PRQ128" s="845"/>
      <c r="PRR128" s="853"/>
      <c r="PRS128" s="853"/>
      <c r="PRT128" s="964"/>
      <c r="PRU128" s="845"/>
      <c r="PRV128" s="853"/>
      <c r="PRW128" s="853"/>
      <c r="PRX128" s="964"/>
      <c r="PRY128" s="845"/>
      <c r="PRZ128" s="853"/>
      <c r="PSA128" s="853"/>
      <c r="PSB128" s="964"/>
      <c r="PSC128" s="845"/>
      <c r="PSD128" s="853"/>
      <c r="PSE128" s="853"/>
      <c r="PSF128" s="964"/>
      <c r="PSG128" s="845"/>
      <c r="PSH128" s="853"/>
      <c r="PSI128" s="853"/>
      <c r="PSJ128" s="964"/>
      <c r="PSK128" s="845"/>
      <c r="PSL128" s="853"/>
      <c r="PSM128" s="853"/>
      <c r="PSN128" s="964"/>
      <c r="PSO128" s="845"/>
      <c r="PSP128" s="853"/>
      <c r="PSQ128" s="853"/>
      <c r="PSR128" s="964"/>
      <c r="PSS128" s="845"/>
      <c r="PST128" s="853"/>
      <c r="PSU128" s="853"/>
      <c r="PSV128" s="964"/>
      <c r="PSW128" s="845"/>
      <c r="PSX128" s="853"/>
      <c r="PSY128" s="853"/>
      <c r="PSZ128" s="964"/>
      <c r="PTA128" s="845"/>
      <c r="PTB128" s="853"/>
      <c r="PTC128" s="853"/>
      <c r="PTD128" s="964"/>
      <c r="PTE128" s="845"/>
      <c r="PTF128" s="853"/>
      <c r="PTG128" s="853"/>
      <c r="PTH128" s="964"/>
      <c r="PTI128" s="845"/>
      <c r="PTJ128" s="853"/>
      <c r="PTK128" s="853"/>
      <c r="PTL128" s="964"/>
      <c r="PTM128" s="845"/>
      <c r="PTN128" s="853"/>
      <c r="PTO128" s="853"/>
      <c r="PTP128" s="964"/>
      <c r="PTQ128" s="845"/>
      <c r="PTR128" s="853"/>
      <c r="PTS128" s="853"/>
      <c r="PTT128" s="964"/>
      <c r="PTU128" s="845"/>
      <c r="PTV128" s="853"/>
      <c r="PTW128" s="853"/>
      <c r="PTX128" s="964"/>
      <c r="PTY128" s="845"/>
      <c r="PTZ128" s="853"/>
      <c r="PUA128" s="853"/>
      <c r="PUB128" s="964"/>
      <c r="PUC128" s="845"/>
      <c r="PUD128" s="853"/>
      <c r="PUE128" s="853"/>
      <c r="PUF128" s="964"/>
      <c r="PUG128" s="845"/>
      <c r="PUH128" s="853"/>
      <c r="PUI128" s="853"/>
      <c r="PUJ128" s="964"/>
      <c r="PUK128" s="845"/>
      <c r="PUL128" s="853"/>
      <c r="PUM128" s="853"/>
      <c r="PUN128" s="964"/>
      <c r="PUO128" s="845"/>
      <c r="PUP128" s="853"/>
      <c r="PUQ128" s="853"/>
      <c r="PUR128" s="964"/>
      <c r="PUS128" s="845"/>
      <c r="PUT128" s="853"/>
      <c r="PUU128" s="853"/>
      <c r="PUV128" s="964"/>
      <c r="PUW128" s="845"/>
      <c r="PUX128" s="853"/>
      <c r="PUY128" s="853"/>
      <c r="PUZ128" s="964"/>
      <c r="PVA128" s="845"/>
      <c r="PVB128" s="853"/>
      <c r="PVC128" s="853"/>
      <c r="PVD128" s="964"/>
      <c r="PVE128" s="845"/>
      <c r="PVF128" s="853"/>
      <c r="PVG128" s="853"/>
      <c r="PVH128" s="964"/>
      <c r="PVI128" s="845"/>
      <c r="PVJ128" s="853"/>
      <c r="PVK128" s="853"/>
      <c r="PVL128" s="964"/>
      <c r="PVM128" s="845"/>
      <c r="PVN128" s="853"/>
      <c r="PVO128" s="853"/>
      <c r="PVP128" s="964"/>
      <c r="PVQ128" s="845"/>
      <c r="PVR128" s="853"/>
      <c r="PVS128" s="853"/>
      <c r="PVT128" s="964"/>
      <c r="PVU128" s="845"/>
      <c r="PVV128" s="853"/>
      <c r="PVW128" s="853"/>
      <c r="PVX128" s="964"/>
      <c r="PVY128" s="845"/>
      <c r="PVZ128" s="853"/>
      <c r="PWA128" s="853"/>
      <c r="PWB128" s="964"/>
      <c r="PWC128" s="845"/>
      <c r="PWD128" s="853"/>
      <c r="PWE128" s="853"/>
      <c r="PWF128" s="964"/>
      <c r="PWG128" s="845"/>
      <c r="PWH128" s="853"/>
      <c r="PWI128" s="853"/>
      <c r="PWJ128" s="964"/>
      <c r="PWK128" s="845"/>
      <c r="PWL128" s="853"/>
      <c r="PWM128" s="853"/>
      <c r="PWN128" s="964"/>
      <c r="PWO128" s="845"/>
      <c r="PWP128" s="853"/>
      <c r="PWQ128" s="853"/>
      <c r="PWR128" s="964"/>
      <c r="PWS128" s="845"/>
      <c r="PWT128" s="853"/>
      <c r="PWU128" s="853"/>
      <c r="PWV128" s="964"/>
      <c r="PWW128" s="845"/>
      <c r="PWX128" s="853"/>
      <c r="PWY128" s="853"/>
      <c r="PWZ128" s="964"/>
      <c r="PXA128" s="845"/>
      <c r="PXB128" s="853"/>
      <c r="PXC128" s="853"/>
      <c r="PXD128" s="964"/>
      <c r="PXE128" s="845"/>
      <c r="PXF128" s="853"/>
      <c r="PXG128" s="853"/>
      <c r="PXH128" s="964"/>
      <c r="PXI128" s="845"/>
      <c r="PXJ128" s="853"/>
      <c r="PXK128" s="853"/>
      <c r="PXL128" s="964"/>
      <c r="PXM128" s="845"/>
      <c r="PXN128" s="853"/>
      <c r="PXO128" s="853"/>
      <c r="PXP128" s="964"/>
      <c r="PXQ128" s="845"/>
      <c r="PXR128" s="853"/>
      <c r="PXS128" s="853"/>
      <c r="PXT128" s="964"/>
      <c r="PXU128" s="845"/>
      <c r="PXV128" s="853"/>
      <c r="PXW128" s="853"/>
      <c r="PXX128" s="964"/>
      <c r="PXY128" s="845"/>
      <c r="PXZ128" s="853"/>
      <c r="PYA128" s="853"/>
      <c r="PYB128" s="964"/>
      <c r="PYC128" s="845"/>
      <c r="PYD128" s="853"/>
      <c r="PYE128" s="853"/>
      <c r="PYF128" s="964"/>
      <c r="PYG128" s="845"/>
      <c r="PYH128" s="853"/>
      <c r="PYI128" s="853"/>
      <c r="PYJ128" s="964"/>
      <c r="PYK128" s="845"/>
      <c r="PYL128" s="853"/>
      <c r="PYM128" s="853"/>
      <c r="PYN128" s="964"/>
      <c r="PYO128" s="845"/>
      <c r="PYP128" s="853"/>
      <c r="PYQ128" s="853"/>
      <c r="PYR128" s="964"/>
      <c r="PYS128" s="845"/>
      <c r="PYT128" s="853"/>
      <c r="PYU128" s="853"/>
      <c r="PYV128" s="964"/>
      <c r="PYW128" s="845"/>
      <c r="PYX128" s="853"/>
      <c r="PYY128" s="853"/>
      <c r="PYZ128" s="964"/>
      <c r="PZA128" s="845"/>
      <c r="PZB128" s="853"/>
      <c r="PZC128" s="853"/>
      <c r="PZD128" s="964"/>
      <c r="PZE128" s="845"/>
      <c r="PZF128" s="853"/>
      <c r="PZG128" s="853"/>
      <c r="PZH128" s="964"/>
      <c r="PZI128" s="845"/>
      <c r="PZJ128" s="853"/>
      <c r="PZK128" s="853"/>
      <c r="PZL128" s="964"/>
      <c r="PZM128" s="845"/>
      <c r="PZN128" s="853"/>
      <c r="PZO128" s="853"/>
      <c r="PZP128" s="964"/>
      <c r="PZQ128" s="845"/>
      <c r="PZR128" s="853"/>
      <c r="PZS128" s="853"/>
      <c r="PZT128" s="964"/>
      <c r="PZU128" s="845"/>
      <c r="PZV128" s="853"/>
      <c r="PZW128" s="853"/>
      <c r="PZX128" s="964"/>
      <c r="PZY128" s="845"/>
      <c r="PZZ128" s="853"/>
      <c r="QAA128" s="853"/>
      <c r="QAB128" s="964"/>
      <c r="QAC128" s="845"/>
      <c r="QAD128" s="853"/>
      <c r="QAE128" s="853"/>
      <c r="QAF128" s="964"/>
      <c r="QAG128" s="845"/>
      <c r="QAH128" s="853"/>
      <c r="QAI128" s="853"/>
      <c r="QAJ128" s="964"/>
      <c r="QAK128" s="845"/>
      <c r="QAL128" s="853"/>
      <c r="QAM128" s="853"/>
      <c r="QAN128" s="964"/>
      <c r="QAO128" s="845"/>
      <c r="QAP128" s="853"/>
      <c r="QAQ128" s="853"/>
      <c r="QAR128" s="964"/>
      <c r="QAS128" s="845"/>
      <c r="QAT128" s="853"/>
      <c r="QAU128" s="853"/>
      <c r="QAV128" s="964"/>
      <c r="QAW128" s="845"/>
      <c r="QAX128" s="853"/>
      <c r="QAY128" s="853"/>
      <c r="QAZ128" s="964"/>
      <c r="QBA128" s="845"/>
      <c r="QBB128" s="853"/>
      <c r="QBC128" s="853"/>
      <c r="QBD128" s="964"/>
      <c r="QBE128" s="845"/>
      <c r="QBF128" s="853"/>
      <c r="QBG128" s="853"/>
      <c r="QBH128" s="964"/>
      <c r="QBI128" s="845"/>
      <c r="QBJ128" s="853"/>
      <c r="QBK128" s="853"/>
      <c r="QBL128" s="964"/>
      <c r="QBM128" s="845"/>
      <c r="QBN128" s="853"/>
      <c r="QBO128" s="853"/>
      <c r="QBP128" s="964"/>
      <c r="QBQ128" s="845"/>
      <c r="QBR128" s="853"/>
      <c r="QBS128" s="853"/>
      <c r="QBT128" s="964"/>
      <c r="QBU128" s="845"/>
      <c r="QBV128" s="853"/>
      <c r="QBW128" s="853"/>
      <c r="QBX128" s="964"/>
      <c r="QBY128" s="845"/>
      <c r="QBZ128" s="853"/>
      <c r="QCA128" s="853"/>
      <c r="QCB128" s="964"/>
      <c r="QCC128" s="845"/>
      <c r="QCD128" s="853"/>
      <c r="QCE128" s="853"/>
      <c r="QCF128" s="964"/>
      <c r="QCG128" s="845"/>
      <c r="QCH128" s="853"/>
      <c r="QCI128" s="853"/>
      <c r="QCJ128" s="964"/>
      <c r="QCK128" s="845"/>
      <c r="QCL128" s="853"/>
      <c r="QCM128" s="853"/>
      <c r="QCN128" s="964"/>
      <c r="QCO128" s="845"/>
      <c r="QCP128" s="853"/>
      <c r="QCQ128" s="853"/>
      <c r="QCR128" s="964"/>
      <c r="QCS128" s="845"/>
      <c r="QCT128" s="853"/>
      <c r="QCU128" s="853"/>
      <c r="QCV128" s="964"/>
      <c r="QCW128" s="845"/>
      <c r="QCX128" s="853"/>
      <c r="QCY128" s="853"/>
      <c r="QCZ128" s="964"/>
      <c r="QDA128" s="845"/>
      <c r="QDB128" s="853"/>
      <c r="QDC128" s="853"/>
      <c r="QDD128" s="964"/>
      <c r="QDE128" s="845"/>
      <c r="QDF128" s="853"/>
      <c r="QDG128" s="853"/>
      <c r="QDH128" s="964"/>
      <c r="QDI128" s="845"/>
      <c r="QDJ128" s="853"/>
      <c r="QDK128" s="853"/>
      <c r="QDL128" s="964"/>
      <c r="QDM128" s="845"/>
      <c r="QDN128" s="853"/>
      <c r="QDO128" s="853"/>
      <c r="QDP128" s="964"/>
      <c r="QDQ128" s="845"/>
      <c r="QDR128" s="853"/>
      <c r="QDS128" s="853"/>
      <c r="QDT128" s="964"/>
      <c r="QDU128" s="845"/>
      <c r="QDV128" s="853"/>
      <c r="QDW128" s="853"/>
      <c r="QDX128" s="964"/>
      <c r="QDY128" s="845"/>
      <c r="QDZ128" s="853"/>
      <c r="QEA128" s="853"/>
      <c r="QEB128" s="964"/>
      <c r="QEC128" s="845"/>
      <c r="QED128" s="853"/>
      <c r="QEE128" s="853"/>
      <c r="QEF128" s="964"/>
      <c r="QEG128" s="845"/>
      <c r="QEH128" s="853"/>
      <c r="QEI128" s="853"/>
      <c r="QEJ128" s="964"/>
      <c r="QEK128" s="845"/>
      <c r="QEL128" s="853"/>
      <c r="QEM128" s="853"/>
      <c r="QEN128" s="964"/>
      <c r="QEO128" s="845"/>
      <c r="QEP128" s="853"/>
      <c r="QEQ128" s="853"/>
      <c r="QER128" s="964"/>
      <c r="QES128" s="845"/>
      <c r="QET128" s="853"/>
      <c r="QEU128" s="853"/>
      <c r="QEV128" s="964"/>
      <c r="QEW128" s="845"/>
      <c r="QEX128" s="853"/>
      <c r="QEY128" s="853"/>
      <c r="QEZ128" s="964"/>
      <c r="QFA128" s="845"/>
      <c r="QFB128" s="853"/>
      <c r="QFC128" s="853"/>
      <c r="QFD128" s="964"/>
      <c r="QFE128" s="845"/>
      <c r="QFF128" s="853"/>
      <c r="QFG128" s="853"/>
      <c r="QFH128" s="964"/>
      <c r="QFI128" s="845"/>
      <c r="QFJ128" s="853"/>
      <c r="QFK128" s="853"/>
      <c r="QFL128" s="964"/>
      <c r="QFM128" s="845"/>
      <c r="QFN128" s="853"/>
      <c r="QFO128" s="853"/>
      <c r="QFP128" s="964"/>
      <c r="QFQ128" s="845"/>
      <c r="QFR128" s="853"/>
      <c r="QFS128" s="853"/>
      <c r="QFT128" s="964"/>
      <c r="QFU128" s="845"/>
      <c r="QFV128" s="853"/>
      <c r="QFW128" s="853"/>
      <c r="QFX128" s="964"/>
      <c r="QFY128" s="845"/>
      <c r="QFZ128" s="853"/>
      <c r="QGA128" s="853"/>
      <c r="QGB128" s="964"/>
      <c r="QGC128" s="845"/>
      <c r="QGD128" s="853"/>
      <c r="QGE128" s="853"/>
      <c r="QGF128" s="964"/>
      <c r="QGG128" s="845"/>
      <c r="QGH128" s="853"/>
      <c r="QGI128" s="853"/>
      <c r="QGJ128" s="964"/>
      <c r="QGK128" s="845"/>
      <c r="QGL128" s="853"/>
      <c r="QGM128" s="853"/>
      <c r="QGN128" s="964"/>
      <c r="QGO128" s="845"/>
      <c r="QGP128" s="853"/>
      <c r="QGQ128" s="853"/>
      <c r="QGR128" s="964"/>
      <c r="QGS128" s="845"/>
      <c r="QGT128" s="853"/>
      <c r="QGU128" s="853"/>
      <c r="QGV128" s="964"/>
      <c r="QGW128" s="845"/>
      <c r="QGX128" s="853"/>
      <c r="QGY128" s="853"/>
      <c r="QGZ128" s="964"/>
      <c r="QHA128" s="845"/>
      <c r="QHB128" s="853"/>
      <c r="QHC128" s="853"/>
      <c r="QHD128" s="964"/>
      <c r="QHE128" s="845"/>
      <c r="QHF128" s="853"/>
      <c r="QHG128" s="853"/>
      <c r="QHH128" s="964"/>
      <c r="QHI128" s="845"/>
      <c r="QHJ128" s="853"/>
      <c r="QHK128" s="853"/>
      <c r="QHL128" s="964"/>
      <c r="QHM128" s="845"/>
      <c r="QHN128" s="853"/>
      <c r="QHO128" s="853"/>
      <c r="QHP128" s="964"/>
      <c r="QHQ128" s="845"/>
      <c r="QHR128" s="853"/>
      <c r="QHS128" s="853"/>
      <c r="QHT128" s="964"/>
      <c r="QHU128" s="845"/>
      <c r="QHV128" s="853"/>
      <c r="QHW128" s="853"/>
      <c r="QHX128" s="964"/>
      <c r="QHY128" s="845"/>
      <c r="QHZ128" s="853"/>
      <c r="QIA128" s="853"/>
      <c r="QIB128" s="964"/>
      <c r="QIC128" s="845"/>
      <c r="QID128" s="853"/>
      <c r="QIE128" s="853"/>
      <c r="QIF128" s="964"/>
      <c r="QIG128" s="845"/>
      <c r="QIH128" s="853"/>
      <c r="QII128" s="853"/>
      <c r="QIJ128" s="964"/>
      <c r="QIK128" s="845"/>
      <c r="QIL128" s="853"/>
      <c r="QIM128" s="853"/>
      <c r="QIN128" s="964"/>
      <c r="QIO128" s="845"/>
      <c r="QIP128" s="853"/>
      <c r="QIQ128" s="853"/>
      <c r="QIR128" s="964"/>
      <c r="QIS128" s="845"/>
      <c r="QIT128" s="853"/>
      <c r="QIU128" s="853"/>
      <c r="QIV128" s="964"/>
      <c r="QIW128" s="845"/>
      <c r="QIX128" s="853"/>
      <c r="QIY128" s="853"/>
      <c r="QIZ128" s="964"/>
      <c r="QJA128" s="845"/>
      <c r="QJB128" s="853"/>
      <c r="QJC128" s="853"/>
      <c r="QJD128" s="964"/>
      <c r="QJE128" s="845"/>
      <c r="QJF128" s="853"/>
      <c r="QJG128" s="853"/>
      <c r="QJH128" s="964"/>
      <c r="QJI128" s="845"/>
      <c r="QJJ128" s="853"/>
      <c r="QJK128" s="853"/>
      <c r="QJL128" s="964"/>
      <c r="QJM128" s="845"/>
      <c r="QJN128" s="853"/>
      <c r="QJO128" s="853"/>
      <c r="QJP128" s="964"/>
      <c r="QJQ128" s="845"/>
      <c r="QJR128" s="853"/>
      <c r="QJS128" s="853"/>
      <c r="QJT128" s="964"/>
      <c r="QJU128" s="845"/>
      <c r="QJV128" s="853"/>
      <c r="QJW128" s="853"/>
      <c r="QJX128" s="964"/>
      <c r="QJY128" s="845"/>
      <c r="QJZ128" s="853"/>
      <c r="QKA128" s="853"/>
      <c r="QKB128" s="964"/>
      <c r="QKC128" s="845"/>
      <c r="QKD128" s="853"/>
      <c r="QKE128" s="853"/>
      <c r="QKF128" s="964"/>
      <c r="QKG128" s="845"/>
      <c r="QKH128" s="853"/>
      <c r="QKI128" s="853"/>
      <c r="QKJ128" s="964"/>
      <c r="QKK128" s="845"/>
      <c r="QKL128" s="853"/>
      <c r="QKM128" s="853"/>
      <c r="QKN128" s="964"/>
      <c r="QKO128" s="845"/>
      <c r="QKP128" s="853"/>
      <c r="QKQ128" s="853"/>
      <c r="QKR128" s="964"/>
      <c r="QKS128" s="845"/>
      <c r="QKT128" s="853"/>
      <c r="QKU128" s="853"/>
      <c r="QKV128" s="964"/>
      <c r="QKW128" s="845"/>
      <c r="QKX128" s="853"/>
      <c r="QKY128" s="853"/>
      <c r="QKZ128" s="964"/>
      <c r="QLA128" s="845"/>
      <c r="QLB128" s="853"/>
      <c r="QLC128" s="853"/>
      <c r="QLD128" s="964"/>
      <c r="QLE128" s="845"/>
      <c r="QLF128" s="853"/>
      <c r="QLG128" s="853"/>
      <c r="QLH128" s="964"/>
      <c r="QLI128" s="845"/>
      <c r="QLJ128" s="853"/>
      <c r="QLK128" s="853"/>
      <c r="QLL128" s="964"/>
      <c r="QLM128" s="845"/>
      <c r="QLN128" s="853"/>
      <c r="QLO128" s="853"/>
      <c r="QLP128" s="964"/>
      <c r="QLQ128" s="845"/>
      <c r="QLR128" s="853"/>
      <c r="QLS128" s="853"/>
      <c r="QLT128" s="964"/>
      <c r="QLU128" s="845"/>
      <c r="QLV128" s="853"/>
      <c r="QLW128" s="853"/>
      <c r="QLX128" s="964"/>
      <c r="QLY128" s="845"/>
      <c r="QLZ128" s="853"/>
      <c r="QMA128" s="853"/>
      <c r="QMB128" s="964"/>
      <c r="QMC128" s="845"/>
      <c r="QMD128" s="853"/>
      <c r="QME128" s="853"/>
      <c r="QMF128" s="964"/>
      <c r="QMG128" s="845"/>
      <c r="QMH128" s="853"/>
      <c r="QMI128" s="853"/>
      <c r="QMJ128" s="964"/>
      <c r="QMK128" s="845"/>
      <c r="QML128" s="853"/>
      <c r="QMM128" s="853"/>
      <c r="QMN128" s="964"/>
      <c r="QMO128" s="845"/>
      <c r="QMP128" s="853"/>
      <c r="QMQ128" s="853"/>
      <c r="QMR128" s="964"/>
      <c r="QMS128" s="845"/>
      <c r="QMT128" s="853"/>
      <c r="QMU128" s="853"/>
      <c r="QMV128" s="964"/>
      <c r="QMW128" s="845"/>
      <c r="QMX128" s="853"/>
      <c r="QMY128" s="853"/>
      <c r="QMZ128" s="964"/>
      <c r="QNA128" s="845"/>
      <c r="QNB128" s="853"/>
      <c r="QNC128" s="853"/>
      <c r="QND128" s="964"/>
      <c r="QNE128" s="845"/>
      <c r="QNF128" s="853"/>
      <c r="QNG128" s="853"/>
      <c r="QNH128" s="964"/>
      <c r="QNI128" s="845"/>
      <c r="QNJ128" s="853"/>
      <c r="QNK128" s="853"/>
      <c r="QNL128" s="964"/>
      <c r="QNM128" s="845"/>
      <c r="QNN128" s="853"/>
      <c r="QNO128" s="853"/>
      <c r="QNP128" s="964"/>
      <c r="QNQ128" s="845"/>
      <c r="QNR128" s="853"/>
      <c r="QNS128" s="853"/>
      <c r="QNT128" s="964"/>
      <c r="QNU128" s="845"/>
      <c r="QNV128" s="853"/>
      <c r="QNW128" s="853"/>
      <c r="QNX128" s="964"/>
      <c r="QNY128" s="845"/>
      <c r="QNZ128" s="853"/>
      <c r="QOA128" s="853"/>
      <c r="QOB128" s="964"/>
      <c r="QOC128" s="845"/>
      <c r="QOD128" s="853"/>
      <c r="QOE128" s="853"/>
      <c r="QOF128" s="964"/>
      <c r="QOG128" s="845"/>
      <c r="QOH128" s="853"/>
      <c r="QOI128" s="853"/>
      <c r="QOJ128" s="964"/>
      <c r="QOK128" s="845"/>
      <c r="QOL128" s="853"/>
      <c r="QOM128" s="853"/>
      <c r="QON128" s="964"/>
      <c r="QOO128" s="845"/>
      <c r="QOP128" s="853"/>
      <c r="QOQ128" s="853"/>
      <c r="QOR128" s="964"/>
      <c r="QOS128" s="845"/>
      <c r="QOT128" s="853"/>
      <c r="QOU128" s="853"/>
      <c r="QOV128" s="964"/>
      <c r="QOW128" s="845"/>
      <c r="QOX128" s="853"/>
      <c r="QOY128" s="853"/>
      <c r="QOZ128" s="964"/>
      <c r="QPA128" s="845"/>
      <c r="QPB128" s="853"/>
      <c r="QPC128" s="853"/>
      <c r="QPD128" s="964"/>
      <c r="QPE128" s="845"/>
      <c r="QPF128" s="853"/>
      <c r="QPG128" s="853"/>
      <c r="QPH128" s="964"/>
      <c r="QPI128" s="845"/>
      <c r="QPJ128" s="853"/>
      <c r="QPK128" s="853"/>
      <c r="QPL128" s="964"/>
      <c r="QPM128" s="845"/>
      <c r="QPN128" s="853"/>
      <c r="QPO128" s="853"/>
      <c r="QPP128" s="964"/>
      <c r="QPQ128" s="845"/>
      <c r="QPR128" s="853"/>
      <c r="QPS128" s="853"/>
      <c r="QPT128" s="964"/>
      <c r="QPU128" s="845"/>
      <c r="QPV128" s="853"/>
      <c r="QPW128" s="853"/>
      <c r="QPX128" s="964"/>
      <c r="QPY128" s="845"/>
      <c r="QPZ128" s="853"/>
      <c r="QQA128" s="853"/>
      <c r="QQB128" s="964"/>
      <c r="QQC128" s="845"/>
      <c r="QQD128" s="853"/>
      <c r="QQE128" s="853"/>
      <c r="QQF128" s="964"/>
      <c r="QQG128" s="845"/>
      <c r="QQH128" s="853"/>
      <c r="QQI128" s="853"/>
      <c r="QQJ128" s="964"/>
      <c r="QQK128" s="845"/>
      <c r="QQL128" s="853"/>
      <c r="QQM128" s="853"/>
      <c r="QQN128" s="964"/>
      <c r="QQO128" s="845"/>
      <c r="QQP128" s="853"/>
      <c r="QQQ128" s="853"/>
      <c r="QQR128" s="964"/>
      <c r="QQS128" s="845"/>
      <c r="QQT128" s="853"/>
      <c r="QQU128" s="853"/>
      <c r="QQV128" s="964"/>
      <c r="QQW128" s="845"/>
      <c r="QQX128" s="853"/>
      <c r="QQY128" s="853"/>
      <c r="QQZ128" s="964"/>
      <c r="QRA128" s="845"/>
      <c r="QRB128" s="853"/>
      <c r="QRC128" s="853"/>
      <c r="QRD128" s="964"/>
      <c r="QRE128" s="845"/>
      <c r="QRF128" s="853"/>
      <c r="QRG128" s="853"/>
      <c r="QRH128" s="964"/>
      <c r="QRI128" s="845"/>
      <c r="QRJ128" s="853"/>
      <c r="QRK128" s="853"/>
      <c r="QRL128" s="964"/>
      <c r="QRM128" s="845"/>
      <c r="QRN128" s="853"/>
      <c r="QRO128" s="853"/>
      <c r="QRP128" s="964"/>
      <c r="QRQ128" s="845"/>
      <c r="QRR128" s="853"/>
      <c r="QRS128" s="853"/>
      <c r="QRT128" s="964"/>
      <c r="QRU128" s="845"/>
      <c r="QRV128" s="853"/>
      <c r="QRW128" s="853"/>
      <c r="QRX128" s="964"/>
      <c r="QRY128" s="845"/>
      <c r="QRZ128" s="853"/>
      <c r="QSA128" s="853"/>
      <c r="QSB128" s="964"/>
      <c r="QSC128" s="845"/>
      <c r="QSD128" s="853"/>
      <c r="QSE128" s="853"/>
      <c r="QSF128" s="964"/>
      <c r="QSG128" s="845"/>
      <c r="QSH128" s="853"/>
      <c r="QSI128" s="853"/>
      <c r="QSJ128" s="964"/>
      <c r="QSK128" s="845"/>
      <c r="QSL128" s="853"/>
      <c r="QSM128" s="853"/>
      <c r="QSN128" s="964"/>
      <c r="QSO128" s="845"/>
      <c r="QSP128" s="853"/>
      <c r="QSQ128" s="853"/>
      <c r="QSR128" s="964"/>
      <c r="QSS128" s="845"/>
      <c r="QST128" s="853"/>
      <c r="QSU128" s="853"/>
      <c r="QSV128" s="964"/>
      <c r="QSW128" s="845"/>
      <c r="QSX128" s="853"/>
      <c r="QSY128" s="853"/>
      <c r="QSZ128" s="964"/>
      <c r="QTA128" s="845"/>
      <c r="QTB128" s="853"/>
      <c r="QTC128" s="853"/>
      <c r="QTD128" s="964"/>
      <c r="QTE128" s="845"/>
      <c r="QTF128" s="853"/>
      <c r="QTG128" s="853"/>
      <c r="QTH128" s="964"/>
      <c r="QTI128" s="845"/>
      <c r="QTJ128" s="853"/>
      <c r="QTK128" s="853"/>
      <c r="QTL128" s="964"/>
      <c r="QTM128" s="845"/>
      <c r="QTN128" s="853"/>
      <c r="QTO128" s="853"/>
      <c r="QTP128" s="964"/>
      <c r="QTQ128" s="845"/>
      <c r="QTR128" s="853"/>
      <c r="QTS128" s="853"/>
      <c r="QTT128" s="964"/>
      <c r="QTU128" s="845"/>
      <c r="QTV128" s="853"/>
      <c r="QTW128" s="853"/>
      <c r="QTX128" s="964"/>
      <c r="QTY128" s="845"/>
      <c r="QTZ128" s="853"/>
      <c r="QUA128" s="853"/>
      <c r="QUB128" s="964"/>
      <c r="QUC128" s="845"/>
      <c r="QUD128" s="853"/>
      <c r="QUE128" s="853"/>
      <c r="QUF128" s="964"/>
      <c r="QUG128" s="845"/>
      <c r="QUH128" s="853"/>
      <c r="QUI128" s="853"/>
      <c r="QUJ128" s="964"/>
      <c r="QUK128" s="845"/>
      <c r="QUL128" s="853"/>
      <c r="QUM128" s="853"/>
      <c r="QUN128" s="964"/>
      <c r="QUO128" s="845"/>
      <c r="QUP128" s="853"/>
      <c r="QUQ128" s="853"/>
      <c r="QUR128" s="964"/>
      <c r="QUS128" s="845"/>
      <c r="QUT128" s="853"/>
      <c r="QUU128" s="853"/>
      <c r="QUV128" s="964"/>
      <c r="QUW128" s="845"/>
      <c r="QUX128" s="853"/>
      <c r="QUY128" s="853"/>
      <c r="QUZ128" s="964"/>
      <c r="QVA128" s="845"/>
      <c r="QVB128" s="853"/>
      <c r="QVC128" s="853"/>
      <c r="QVD128" s="964"/>
      <c r="QVE128" s="845"/>
      <c r="QVF128" s="853"/>
      <c r="QVG128" s="853"/>
      <c r="QVH128" s="964"/>
      <c r="QVI128" s="845"/>
      <c r="QVJ128" s="853"/>
      <c r="QVK128" s="853"/>
      <c r="QVL128" s="964"/>
      <c r="QVM128" s="845"/>
      <c r="QVN128" s="853"/>
      <c r="QVO128" s="853"/>
      <c r="QVP128" s="964"/>
      <c r="QVQ128" s="845"/>
      <c r="QVR128" s="853"/>
      <c r="QVS128" s="853"/>
      <c r="QVT128" s="964"/>
      <c r="QVU128" s="845"/>
      <c r="QVV128" s="853"/>
      <c r="QVW128" s="853"/>
      <c r="QVX128" s="964"/>
      <c r="QVY128" s="845"/>
      <c r="QVZ128" s="853"/>
      <c r="QWA128" s="853"/>
      <c r="QWB128" s="964"/>
      <c r="QWC128" s="845"/>
      <c r="QWD128" s="853"/>
      <c r="QWE128" s="853"/>
      <c r="QWF128" s="964"/>
      <c r="QWG128" s="845"/>
      <c r="QWH128" s="853"/>
      <c r="QWI128" s="853"/>
      <c r="QWJ128" s="964"/>
      <c r="QWK128" s="845"/>
      <c r="QWL128" s="853"/>
      <c r="QWM128" s="853"/>
      <c r="QWN128" s="964"/>
      <c r="QWO128" s="845"/>
      <c r="QWP128" s="853"/>
      <c r="QWQ128" s="853"/>
      <c r="QWR128" s="964"/>
      <c r="QWS128" s="845"/>
      <c r="QWT128" s="853"/>
      <c r="QWU128" s="853"/>
      <c r="QWV128" s="964"/>
      <c r="QWW128" s="845"/>
      <c r="QWX128" s="853"/>
      <c r="QWY128" s="853"/>
      <c r="QWZ128" s="964"/>
      <c r="QXA128" s="845"/>
      <c r="QXB128" s="853"/>
      <c r="QXC128" s="853"/>
      <c r="QXD128" s="964"/>
      <c r="QXE128" s="845"/>
      <c r="QXF128" s="853"/>
      <c r="QXG128" s="853"/>
      <c r="QXH128" s="964"/>
      <c r="QXI128" s="845"/>
      <c r="QXJ128" s="853"/>
      <c r="QXK128" s="853"/>
      <c r="QXL128" s="964"/>
      <c r="QXM128" s="845"/>
      <c r="QXN128" s="853"/>
      <c r="QXO128" s="853"/>
      <c r="QXP128" s="964"/>
      <c r="QXQ128" s="845"/>
      <c r="QXR128" s="853"/>
      <c r="QXS128" s="853"/>
      <c r="QXT128" s="964"/>
      <c r="QXU128" s="845"/>
      <c r="QXV128" s="853"/>
      <c r="QXW128" s="853"/>
      <c r="QXX128" s="964"/>
      <c r="QXY128" s="845"/>
      <c r="QXZ128" s="853"/>
      <c r="QYA128" s="853"/>
      <c r="QYB128" s="964"/>
      <c r="QYC128" s="845"/>
      <c r="QYD128" s="853"/>
      <c r="QYE128" s="853"/>
      <c r="QYF128" s="964"/>
      <c r="QYG128" s="845"/>
      <c r="QYH128" s="853"/>
      <c r="QYI128" s="853"/>
      <c r="QYJ128" s="964"/>
      <c r="QYK128" s="845"/>
      <c r="QYL128" s="853"/>
      <c r="QYM128" s="853"/>
      <c r="QYN128" s="964"/>
      <c r="QYO128" s="845"/>
      <c r="QYP128" s="853"/>
      <c r="QYQ128" s="853"/>
      <c r="QYR128" s="964"/>
      <c r="QYS128" s="845"/>
      <c r="QYT128" s="853"/>
      <c r="QYU128" s="853"/>
      <c r="QYV128" s="964"/>
      <c r="QYW128" s="845"/>
      <c r="QYX128" s="853"/>
      <c r="QYY128" s="853"/>
      <c r="QYZ128" s="964"/>
      <c r="QZA128" s="845"/>
      <c r="QZB128" s="853"/>
      <c r="QZC128" s="853"/>
      <c r="QZD128" s="964"/>
      <c r="QZE128" s="845"/>
      <c r="QZF128" s="853"/>
      <c r="QZG128" s="853"/>
      <c r="QZH128" s="964"/>
      <c r="QZI128" s="845"/>
      <c r="QZJ128" s="853"/>
      <c r="QZK128" s="853"/>
      <c r="QZL128" s="964"/>
      <c r="QZM128" s="845"/>
      <c r="QZN128" s="853"/>
      <c r="QZO128" s="853"/>
      <c r="QZP128" s="964"/>
      <c r="QZQ128" s="845"/>
      <c r="QZR128" s="853"/>
      <c r="QZS128" s="853"/>
      <c r="QZT128" s="964"/>
      <c r="QZU128" s="845"/>
      <c r="QZV128" s="853"/>
      <c r="QZW128" s="853"/>
      <c r="QZX128" s="964"/>
      <c r="QZY128" s="845"/>
      <c r="QZZ128" s="853"/>
      <c r="RAA128" s="853"/>
      <c r="RAB128" s="964"/>
      <c r="RAC128" s="845"/>
      <c r="RAD128" s="853"/>
      <c r="RAE128" s="853"/>
      <c r="RAF128" s="964"/>
      <c r="RAG128" s="845"/>
      <c r="RAH128" s="853"/>
      <c r="RAI128" s="853"/>
      <c r="RAJ128" s="964"/>
      <c r="RAK128" s="845"/>
      <c r="RAL128" s="853"/>
      <c r="RAM128" s="853"/>
      <c r="RAN128" s="964"/>
      <c r="RAO128" s="845"/>
      <c r="RAP128" s="853"/>
      <c r="RAQ128" s="853"/>
      <c r="RAR128" s="964"/>
      <c r="RAS128" s="845"/>
      <c r="RAT128" s="853"/>
      <c r="RAU128" s="853"/>
      <c r="RAV128" s="964"/>
      <c r="RAW128" s="845"/>
      <c r="RAX128" s="853"/>
      <c r="RAY128" s="853"/>
      <c r="RAZ128" s="964"/>
      <c r="RBA128" s="845"/>
      <c r="RBB128" s="853"/>
      <c r="RBC128" s="853"/>
      <c r="RBD128" s="964"/>
      <c r="RBE128" s="845"/>
      <c r="RBF128" s="853"/>
      <c r="RBG128" s="853"/>
      <c r="RBH128" s="964"/>
      <c r="RBI128" s="845"/>
      <c r="RBJ128" s="853"/>
      <c r="RBK128" s="853"/>
      <c r="RBL128" s="964"/>
      <c r="RBM128" s="845"/>
      <c r="RBN128" s="853"/>
      <c r="RBO128" s="853"/>
      <c r="RBP128" s="964"/>
      <c r="RBQ128" s="845"/>
      <c r="RBR128" s="853"/>
      <c r="RBS128" s="853"/>
      <c r="RBT128" s="964"/>
      <c r="RBU128" s="845"/>
      <c r="RBV128" s="853"/>
      <c r="RBW128" s="853"/>
      <c r="RBX128" s="964"/>
      <c r="RBY128" s="845"/>
      <c r="RBZ128" s="853"/>
      <c r="RCA128" s="853"/>
      <c r="RCB128" s="964"/>
      <c r="RCC128" s="845"/>
      <c r="RCD128" s="853"/>
      <c r="RCE128" s="853"/>
      <c r="RCF128" s="964"/>
      <c r="RCG128" s="845"/>
      <c r="RCH128" s="853"/>
      <c r="RCI128" s="853"/>
      <c r="RCJ128" s="964"/>
      <c r="RCK128" s="845"/>
      <c r="RCL128" s="853"/>
      <c r="RCM128" s="853"/>
      <c r="RCN128" s="964"/>
      <c r="RCO128" s="845"/>
      <c r="RCP128" s="853"/>
      <c r="RCQ128" s="853"/>
      <c r="RCR128" s="964"/>
      <c r="RCS128" s="845"/>
      <c r="RCT128" s="853"/>
      <c r="RCU128" s="853"/>
      <c r="RCV128" s="964"/>
      <c r="RCW128" s="845"/>
      <c r="RCX128" s="853"/>
      <c r="RCY128" s="853"/>
      <c r="RCZ128" s="964"/>
      <c r="RDA128" s="845"/>
      <c r="RDB128" s="853"/>
      <c r="RDC128" s="853"/>
      <c r="RDD128" s="964"/>
      <c r="RDE128" s="845"/>
      <c r="RDF128" s="853"/>
      <c r="RDG128" s="853"/>
      <c r="RDH128" s="964"/>
      <c r="RDI128" s="845"/>
      <c r="RDJ128" s="853"/>
      <c r="RDK128" s="853"/>
      <c r="RDL128" s="964"/>
      <c r="RDM128" s="845"/>
      <c r="RDN128" s="853"/>
      <c r="RDO128" s="853"/>
      <c r="RDP128" s="964"/>
      <c r="RDQ128" s="845"/>
      <c r="RDR128" s="853"/>
      <c r="RDS128" s="853"/>
      <c r="RDT128" s="964"/>
      <c r="RDU128" s="845"/>
      <c r="RDV128" s="853"/>
      <c r="RDW128" s="853"/>
      <c r="RDX128" s="964"/>
      <c r="RDY128" s="845"/>
      <c r="RDZ128" s="853"/>
      <c r="REA128" s="853"/>
      <c r="REB128" s="964"/>
      <c r="REC128" s="845"/>
      <c r="RED128" s="853"/>
      <c r="REE128" s="853"/>
      <c r="REF128" s="964"/>
      <c r="REG128" s="845"/>
      <c r="REH128" s="853"/>
      <c r="REI128" s="853"/>
      <c r="REJ128" s="964"/>
      <c r="REK128" s="845"/>
      <c r="REL128" s="853"/>
      <c r="REM128" s="853"/>
      <c r="REN128" s="964"/>
      <c r="REO128" s="845"/>
      <c r="REP128" s="853"/>
      <c r="REQ128" s="853"/>
      <c r="RER128" s="964"/>
      <c r="RES128" s="845"/>
      <c r="RET128" s="853"/>
      <c r="REU128" s="853"/>
      <c r="REV128" s="964"/>
      <c r="REW128" s="845"/>
      <c r="REX128" s="853"/>
      <c r="REY128" s="853"/>
      <c r="REZ128" s="964"/>
      <c r="RFA128" s="845"/>
      <c r="RFB128" s="853"/>
      <c r="RFC128" s="853"/>
      <c r="RFD128" s="964"/>
      <c r="RFE128" s="845"/>
      <c r="RFF128" s="853"/>
      <c r="RFG128" s="853"/>
      <c r="RFH128" s="964"/>
      <c r="RFI128" s="845"/>
      <c r="RFJ128" s="853"/>
      <c r="RFK128" s="853"/>
      <c r="RFL128" s="964"/>
      <c r="RFM128" s="845"/>
      <c r="RFN128" s="853"/>
      <c r="RFO128" s="853"/>
      <c r="RFP128" s="964"/>
      <c r="RFQ128" s="845"/>
      <c r="RFR128" s="853"/>
      <c r="RFS128" s="853"/>
      <c r="RFT128" s="964"/>
      <c r="RFU128" s="845"/>
      <c r="RFV128" s="853"/>
      <c r="RFW128" s="853"/>
      <c r="RFX128" s="964"/>
      <c r="RFY128" s="845"/>
      <c r="RFZ128" s="853"/>
      <c r="RGA128" s="853"/>
      <c r="RGB128" s="964"/>
      <c r="RGC128" s="845"/>
      <c r="RGD128" s="853"/>
      <c r="RGE128" s="853"/>
      <c r="RGF128" s="964"/>
      <c r="RGG128" s="845"/>
      <c r="RGH128" s="853"/>
      <c r="RGI128" s="853"/>
      <c r="RGJ128" s="964"/>
      <c r="RGK128" s="845"/>
      <c r="RGL128" s="853"/>
      <c r="RGM128" s="853"/>
      <c r="RGN128" s="964"/>
      <c r="RGO128" s="845"/>
      <c r="RGP128" s="853"/>
      <c r="RGQ128" s="853"/>
      <c r="RGR128" s="964"/>
      <c r="RGS128" s="845"/>
      <c r="RGT128" s="853"/>
      <c r="RGU128" s="853"/>
      <c r="RGV128" s="964"/>
      <c r="RGW128" s="845"/>
      <c r="RGX128" s="853"/>
      <c r="RGY128" s="853"/>
      <c r="RGZ128" s="964"/>
      <c r="RHA128" s="845"/>
      <c r="RHB128" s="853"/>
      <c r="RHC128" s="853"/>
      <c r="RHD128" s="964"/>
      <c r="RHE128" s="845"/>
      <c r="RHF128" s="853"/>
      <c r="RHG128" s="853"/>
      <c r="RHH128" s="964"/>
      <c r="RHI128" s="845"/>
      <c r="RHJ128" s="853"/>
      <c r="RHK128" s="853"/>
      <c r="RHL128" s="964"/>
      <c r="RHM128" s="845"/>
      <c r="RHN128" s="853"/>
      <c r="RHO128" s="853"/>
      <c r="RHP128" s="964"/>
      <c r="RHQ128" s="845"/>
      <c r="RHR128" s="853"/>
      <c r="RHS128" s="853"/>
      <c r="RHT128" s="964"/>
      <c r="RHU128" s="845"/>
      <c r="RHV128" s="853"/>
      <c r="RHW128" s="853"/>
      <c r="RHX128" s="964"/>
      <c r="RHY128" s="845"/>
      <c r="RHZ128" s="853"/>
      <c r="RIA128" s="853"/>
      <c r="RIB128" s="964"/>
      <c r="RIC128" s="845"/>
      <c r="RID128" s="853"/>
      <c r="RIE128" s="853"/>
      <c r="RIF128" s="964"/>
      <c r="RIG128" s="845"/>
      <c r="RIH128" s="853"/>
      <c r="RII128" s="853"/>
      <c r="RIJ128" s="964"/>
      <c r="RIK128" s="845"/>
      <c r="RIL128" s="853"/>
      <c r="RIM128" s="853"/>
      <c r="RIN128" s="964"/>
      <c r="RIO128" s="845"/>
      <c r="RIP128" s="853"/>
      <c r="RIQ128" s="853"/>
      <c r="RIR128" s="964"/>
      <c r="RIS128" s="845"/>
      <c r="RIT128" s="853"/>
      <c r="RIU128" s="853"/>
      <c r="RIV128" s="964"/>
      <c r="RIW128" s="845"/>
      <c r="RIX128" s="853"/>
      <c r="RIY128" s="853"/>
      <c r="RIZ128" s="964"/>
      <c r="RJA128" s="845"/>
      <c r="RJB128" s="853"/>
      <c r="RJC128" s="853"/>
      <c r="RJD128" s="964"/>
      <c r="RJE128" s="845"/>
      <c r="RJF128" s="853"/>
      <c r="RJG128" s="853"/>
      <c r="RJH128" s="964"/>
      <c r="RJI128" s="845"/>
      <c r="RJJ128" s="853"/>
      <c r="RJK128" s="853"/>
      <c r="RJL128" s="964"/>
      <c r="RJM128" s="845"/>
      <c r="RJN128" s="853"/>
      <c r="RJO128" s="853"/>
      <c r="RJP128" s="964"/>
      <c r="RJQ128" s="845"/>
      <c r="RJR128" s="853"/>
      <c r="RJS128" s="853"/>
      <c r="RJT128" s="964"/>
      <c r="RJU128" s="845"/>
      <c r="RJV128" s="853"/>
      <c r="RJW128" s="853"/>
      <c r="RJX128" s="964"/>
      <c r="RJY128" s="845"/>
      <c r="RJZ128" s="853"/>
      <c r="RKA128" s="853"/>
      <c r="RKB128" s="964"/>
      <c r="RKC128" s="845"/>
      <c r="RKD128" s="853"/>
      <c r="RKE128" s="853"/>
      <c r="RKF128" s="964"/>
      <c r="RKG128" s="845"/>
      <c r="RKH128" s="853"/>
      <c r="RKI128" s="853"/>
      <c r="RKJ128" s="964"/>
      <c r="RKK128" s="845"/>
      <c r="RKL128" s="853"/>
      <c r="RKM128" s="853"/>
      <c r="RKN128" s="964"/>
      <c r="RKO128" s="845"/>
      <c r="RKP128" s="853"/>
      <c r="RKQ128" s="853"/>
      <c r="RKR128" s="964"/>
      <c r="RKS128" s="845"/>
      <c r="RKT128" s="853"/>
      <c r="RKU128" s="853"/>
      <c r="RKV128" s="964"/>
      <c r="RKW128" s="845"/>
      <c r="RKX128" s="853"/>
      <c r="RKY128" s="853"/>
      <c r="RKZ128" s="964"/>
      <c r="RLA128" s="845"/>
      <c r="RLB128" s="853"/>
      <c r="RLC128" s="853"/>
      <c r="RLD128" s="964"/>
      <c r="RLE128" s="845"/>
      <c r="RLF128" s="853"/>
      <c r="RLG128" s="853"/>
      <c r="RLH128" s="964"/>
      <c r="RLI128" s="845"/>
      <c r="RLJ128" s="853"/>
      <c r="RLK128" s="853"/>
      <c r="RLL128" s="964"/>
      <c r="RLM128" s="845"/>
      <c r="RLN128" s="853"/>
      <c r="RLO128" s="853"/>
      <c r="RLP128" s="964"/>
      <c r="RLQ128" s="845"/>
      <c r="RLR128" s="853"/>
      <c r="RLS128" s="853"/>
      <c r="RLT128" s="964"/>
      <c r="RLU128" s="845"/>
      <c r="RLV128" s="853"/>
      <c r="RLW128" s="853"/>
      <c r="RLX128" s="964"/>
      <c r="RLY128" s="845"/>
      <c r="RLZ128" s="853"/>
      <c r="RMA128" s="853"/>
      <c r="RMB128" s="964"/>
      <c r="RMC128" s="845"/>
      <c r="RMD128" s="853"/>
      <c r="RME128" s="853"/>
      <c r="RMF128" s="964"/>
      <c r="RMG128" s="845"/>
      <c r="RMH128" s="853"/>
      <c r="RMI128" s="853"/>
      <c r="RMJ128" s="964"/>
      <c r="RMK128" s="845"/>
      <c r="RML128" s="853"/>
      <c r="RMM128" s="853"/>
      <c r="RMN128" s="964"/>
      <c r="RMO128" s="845"/>
      <c r="RMP128" s="853"/>
      <c r="RMQ128" s="853"/>
      <c r="RMR128" s="964"/>
      <c r="RMS128" s="845"/>
      <c r="RMT128" s="853"/>
      <c r="RMU128" s="853"/>
      <c r="RMV128" s="964"/>
      <c r="RMW128" s="845"/>
      <c r="RMX128" s="853"/>
      <c r="RMY128" s="853"/>
      <c r="RMZ128" s="964"/>
      <c r="RNA128" s="845"/>
      <c r="RNB128" s="853"/>
      <c r="RNC128" s="853"/>
      <c r="RND128" s="964"/>
      <c r="RNE128" s="845"/>
      <c r="RNF128" s="853"/>
      <c r="RNG128" s="853"/>
      <c r="RNH128" s="964"/>
      <c r="RNI128" s="845"/>
      <c r="RNJ128" s="853"/>
      <c r="RNK128" s="853"/>
      <c r="RNL128" s="964"/>
      <c r="RNM128" s="845"/>
      <c r="RNN128" s="853"/>
      <c r="RNO128" s="853"/>
      <c r="RNP128" s="964"/>
      <c r="RNQ128" s="845"/>
      <c r="RNR128" s="853"/>
      <c r="RNS128" s="853"/>
      <c r="RNT128" s="964"/>
      <c r="RNU128" s="845"/>
      <c r="RNV128" s="853"/>
      <c r="RNW128" s="853"/>
      <c r="RNX128" s="964"/>
      <c r="RNY128" s="845"/>
      <c r="RNZ128" s="853"/>
      <c r="ROA128" s="853"/>
      <c r="ROB128" s="964"/>
      <c r="ROC128" s="845"/>
      <c r="ROD128" s="853"/>
      <c r="ROE128" s="853"/>
      <c r="ROF128" s="964"/>
      <c r="ROG128" s="845"/>
      <c r="ROH128" s="853"/>
      <c r="ROI128" s="853"/>
      <c r="ROJ128" s="964"/>
      <c r="ROK128" s="845"/>
      <c r="ROL128" s="853"/>
      <c r="ROM128" s="853"/>
      <c r="RON128" s="964"/>
      <c r="ROO128" s="845"/>
      <c r="ROP128" s="853"/>
      <c r="ROQ128" s="853"/>
      <c r="ROR128" s="964"/>
      <c r="ROS128" s="845"/>
      <c r="ROT128" s="853"/>
      <c r="ROU128" s="853"/>
      <c r="ROV128" s="964"/>
      <c r="ROW128" s="845"/>
      <c r="ROX128" s="853"/>
      <c r="ROY128" s="853"/>
      <c r="ROZ128" s="964"/>
      <c r="RPA128" s="845"/>
      <c r="RPB128" s="853"/>
      <c r="RPC128" s="853"/>
      <c r="RPD128" s="964"/>
      <c r="RPE128" s="845"/>
      <c r="RPF128" s="853"/>
      <c r="RPG128" s="853"/>
      <c r="RPH128" s="964"/>
      <c r="RPI128" s="845"/>
      <c r="RPJ128" s="853"/>
      <c r="RPK128" s="853"/>
      <c r="RPL128" s="964"/>
      <c r="RPM128" s="845"/>
      <c r="RPN128" s="853"/>
      <c r="RPO128" s="853"/>
      <c r="RPP128" s="964"/>
      <c r="RPQ128" s="845"/>
      <c r="RPR128" s="853"/>
      <c r="RPS128" s="853"/>
      <c r="RPT128" s="964"/>
      <c r="RPU128" s="845"/>
      <c r="RPV128" s="853"/>
      <c r="RPW128" s="853"/>
      <c r="RPX128" s="964"/>
      <c r="RPY128" s="845"/>
      <c r="RPZ128" s="853"/>
      <c r="RQA128" s="853"/>
      <c r="RQB128" s="964"/>
      <c r="RQC128" s="845"/>
      <c r="RQD128" s="853"/>
      <c r="RQE128" s="853"/>
      <c r="RQF128" s="964"/>
      <c r="RQG128" s="845"/>
      <c r="RQH128" s="853"/>
      <c r="RQI128" s="853"/>
      <c r="RQJ128" s="964"/>
      <c r="RQK128" s="845"/>
      <c r="RQL128" s="853"/>
      <c r="RQM128" s="853"/>
      <c r="RQN128" s="964"/>
      <c r="RQO128" s="845"/>
      <c r="RQP128" s="853"/>
      <c r="RQQ128" s="853"/>
      <c r="RQR128" s="964"/>
      <c r="RQS128" s="845"/>
      <c r="RQT128" s="853"/>
      <c r="RQU128" s="853"/>
      <c r="RQV128" s="964"/>
      <c r="RQW128" s="845"/>
      <c r="RQX128" s="853"/>
      <c r="RQY128" s="853"/>
      <c r="RQZ128" s="964"/>
      <c r="RRA128" s="845"/>
      <c r="RRB128" s="853"/>
      <c r="RRC128" s="853"/>
      <c r="RRD128" s="964"/>
      <c r="RRE128" s="845"/>
      <c r="RRF128" s="853"/>
      <c r="RRG128" s="853"/>
      <c r="RRH128" s="964"/>
      <c r="RRI128" s="845"/>
      <c r="RRJ128" s="853"/>
      <c r="RRK128" s="853"/>
      <c r="RRL128" s="964"/>
      <c r="RRM128" s="845"/>
      <c r="RRN128" s="853"/>
      <c r="RRO128" s="853"/>
      <c r="RRP128" s="964"/>
      <c r="RRQ128" s="845"/>
      <c r="RRR128" s="853"/>
      <c r="RRS128" s="853"/>
      <c r="RRT128" s="964"/>
      <c r="RRU128" s="845"/>
      <c r="RRV128" s="853"/>
      <c r="RRW128" s="853"/>
      <c r="RRX128" s="964"/>
      <c r="RRY128" s="845"/>
      <c r="RRZ128" s="853"/>
      <c r="RSA128" s="853"/>
      <c r="RSB128" s="964"/>
      <c r="RSC128" s="845"/>
      <c r="RSD128" s="853"/>
      <c r="RSE128" s="853"/>
      <c r="RSF128" s="964"/>
      <c r="RSG128" s="845"/>
      <c r="RSH128" s="853"/>
      <c r="RSI128" s="853"/>
      <c r="RSJ128" s="964"/>
      <c r="RSK128" s="845"/>
      <c r="RSL128" s="853"/>
      <c r="RSM128" s="853"/>
      <c r="RSN128" s="964"/>
      <c r="RSO128" s="845"/>
      <c r="RSP128" s="853"/>
      <c r="RSQ128" s="853"/>
      <c r="RSR128" s="964"/>
      <c r="RSS128" s="845"/>
      <c r="RST128" s="853"/>
      <c r="RSU128" s="853"/>
      <c r="RSV128" s="964"/>
      <c r="RSW128" s="845"/>
      <c r="RSX128" s="853"/>
      <c r="RSY128" s="853"/>
      <c r="RSZ128" s="964"/>
      <c r="RTA128" s="845"/>
      <c r="RTB128" s="853"/>
      <c r="RTC128" s="853"/>
      <c r="RTD128" s="964"/>
      <c r="RTE128" s="845"/>
      <c r="RTF128" s="853"/>
      <c r="RTG128" s="853"/>
      <c r="RTH128" s="964"/>
      <c r="RTI128" s="845"/>
      <c r="RTJ128" s="853"/>
      <c r="RTK128" s="853"/>
      <c r="RTL128" s="964"/>
      <c r="RTM128" s="845"/>
      <c r="RTN128" s="853"/>
      <c r="RTO128" s="853"/>
      <c r="RTP128" s="964"/>
      <c r="RTQ128" s="845"/>
      <c r="RTR128" s="853"/>
      <c r="RTS128" s="853"/>
      <c r="RTT128" s="964"/>
      <c r="RTU128" s="845"/>
      <c r="RTV128" s="853"/>
      <c r="RTW128" s="853"/>
      <c r="RTX128" s="964"/>
      <c r="RTY128" s="845"/>
      <c r="RTZ128" s="853"/>
      <c r="RUA128" s="853"/>
      <c r="RUB128" s="964"/>
      <c r="RUC128" s="845"/>
      <c r="RUD128" s="853"/>
      <c r="RUE128" s="853"/>
      <c r="RUF128" s="964"/>
      <c r="RUG128" s="845"/>
      <c r="RUH128" s="853"/>
      <c r="RUI128" s="853"/>
      <c r="RUJ128" s="964"/>
      <c r="RUK128" s="845"/>
      <c r="RUL128" s="853"/>
      <c r="RUM128" s="853"/>
      <c r="RUN128" s="964"/>
      <c r="RUO128" s="845"/>
      <c r="RUP128" s="853"/>
      <c r="RUQ128" s="853"/>
      <c r="RUR128" s="964"/>
      <c r="RUS128" s="845"/>
      <c r="RUT128" s="853"/>
      <c r="RUU128" s="853"/>
      <c r="RUV128" s="964"/>
      <c r="RUW128" s="845"/>
      <c r="RUX128" s="853"/>
      <c r="RUY128" s="853"/>
      <c r="RUZ128" s="964"/>
      <c r="RVA128" s="845"/>
      <c r="RVB128" s="853"/>
      <c r="RVC128" s="853"/>
      <c r="RVD128" s="964"/>
      <c r="RVE128" s="845"/>
      <c r="RVF128" s="853"/>
      <c r="RVG128" s="853"/>
      <c r="RVH128" s="964"/>
      <c r="RVI128" s="845"/>
      <c r="RVJ128" s="853"/>
      <c r="RVK128" s="853"/>
      <c r="RVL128" s="964"/>
      <c r="RVM128" s="845"/>
      <c r="RVN128" s="853"/>
      <c r="RVO128" s="853"/>
      <c r="RVP128" s="964"/>
      <c r="RVQ128" s="845"/>
      <c r="RVR128" s="853"/>
      <c r="RVS128" s="853"/>
      <c r="RVT128" s="964"/>
      <c r="RVU128" s="845"/>
      <c r="RVV128" s="853"/>
      <c r="RVW128" s="853"/>
      <c r="RVX128" s="964"/>
      <c r="RVY128" s="845"/>
      <c r="RVZ128" s="853"/>
      <c r="RWA128" s="853"/>
      <c r="RWB128" s="964"/>
      <c r="RWC128" s="845"/>
      <c r="RWD128" s="853"/>
      <c r="RWE128" s="853"/>
      <c r="RWF128" s="964"/>
      <c r="RWG128" s="845"/>
      <c r="RWH128" s="853"/>
      <c r="RWI128" s="853"/>
      <c r="RWJ128" s="964"/>
      <c r="RWK128" s="845"/>
      <c r="RWL128" s="853"/>
      <c r="RWM128" s="853"/>
      <c r="RWN128" s="964"/>
      <c r="RWO128" s="845"/>
      <c r="RWP128" s="853"/>
      <c r="RWQ128" s="853"/>
      <c r="RWR128" s="964"/>
      <c r="RWS128" s="845"/>
      <c r="RWT128" s="853"/>
      <c r="RWU128" s="853"/>
      <c r="RWV128" s="964"/>
      <c r="RWW128" s="845"/>
      <c r="RWX128" s="853"/>
      <c r="RWY128" s="853"/>
      <c r="RWZ128" s="964"/>
      <c r="RXA128" s="845"/>
      <c r="RXB128" s="853"/>
      <c r="RXC128" s="853"/>
      <c r="RXD128" s="964"/>
      <c r="RXE128" s="845"/>
      <c r="RXF128" s="853"/>
      <c r="RXG128" s="853"/>
      <c r="RXH128" s="964"/>
      <c r="RXI128" s="845"/>
      <c r="RXJ128" s="853"/>
      <c r="RXK128" s="853"/>
      <c r="RXL128" s="964"/>
      <c r="RXM128" s="845"/>
      <c r="RXN128" s="853"/>
      <c r="RXO128" s="853"/>
      <c r="RXP128" s="964"/>
      <c r="RXQ128" s="845"/>
      <c r="RXR128" s="853"/>
      <c r="RXS128" s="853"/>
      <c r="RXT128" s="964"/>
      <c r="RXU128" s="845"/>
      <c r="RXV128" s="853"/>
      <c r="RXW128" s="853"/>
      <c r="RXX128" s="964"/>
      <c r="RXY128" s="845"/>
      <c r="RXZ128" s="853"/>
      <c r="RYA128" s="853"/>
      <c r="RYB128" s="964"/>
      <c r="RYC128" s="845"/>
      <c r="RYD128" s="853"/>
      <c r="RYE128" s="853"/>
      <c r="RYF128" s="964"/>
      <c r="RYG128" s="845"/>
      <c r="RYH128" s="853"/>
      <c r="RYI128" s="853"/>
      <c r="RYJ128" s="964"/>
      <c r="RYK128" s="845"/>
      <c r="RYL128" s="853"/>
      <c r="RYM128" s="853"/>
      <c r="RYN128" s="964"/>
      <c r="RYO128" s="845"/>
      <c r="RYP128" s="853"/>
      <c r="RYQ128" s="853"/>
      <c r="RYR128" s="964"/>
      <c r="RYS128" s="845"/>
      <c r="RYT128" s="853"/>
      <c r="RYU128" s="853"/>
      <c r="RYV128" s="964"/>
      <c r="RYW128" s="845"/>
      <c r="RYX128" s="853"/>
      <c r="RYY128" s="853"/>
      <c r="RYZ128" s="964"/>
      <c r="RZA128" s="845"/>
      <c r="RZB128" s="853"/>
      <c r="RZC128" s="853"/>
      <c r="RZD128" s="964"/>
      <c r="RZE128" s="845"/>
      <c r="RZF128" s="853"/>
      <c r="RZG128" s="853"/>
      <c r="RZH128" s="964"/>
      <c r="RZI128" s="845"/>
      <c r="RZJ128" s="853"/>
      <c r="RZK128" s="853"/>
      <c r="RZL128" s="964"/>
      <c r="RZM128" s="845"/>
      <c r="RZN128" s="853"/>
      <c r="RZO128" s="853"/>
      <c r="RZP128" s="964"/>
      <c r="RZQ128" s="845"/>
      <c r="RZR128" s="853"/>
      <c r="RZS128" s="853"/>
      <c r="RZT128" s="964"/>
      <c r="RZU128" s="845"/>
      <c r="RZV128" s="853"/>
      <c r="RZW128" s="853"/>
      <c r="RZX128" s="964"/>
      <c r="RZY128" s="845"/>
      <c r="RZZ128" s="853"/>
      <c r="SAA128" s="853"/>
      <c r="SAB128" s="964"/>
      <c r="SAC128" s="845"/>
      <c r="SAD128" s="853"/>
      <c r="SAE128" s="853"/>
      <c r="SAF128" s="964"/>
      <c r="SAG128" s="845"/>
      <c r="SAH128" s="853"/>
      <c r="SAI128" s="853"/>
      <c r="SAJ128" s="964"/>
      <c r="SAK128" s="845"/>
      <c r="SAL128" s="853"/>
      <c r="SAM128" s="853"/>
      <c r="SAN128" s="964"/>
      <c r="SAO128" s="845"/>
      <c r="SAP128" s="853"/>
      <c r="SAQ128" s="853"/>
      <c r="SAR128" s="964"/>
      <c r="SAS128" s="845"/>
      <c r="SAT128" s="853"/>
      <c r="SAU128" s="853"/>
      <c r="SAV128" s="964"/>
      <c r="SAW128" s="845"/>
      <c r="SAX128" s="853"/>
      <c r="SAY128" s="853"/>
      <c r="SAZ128" s="964"/>
      <c r="SBA128" s="845"/>
      <c r="SBB128" s="853"/>
      <c r="SBC128" s="853"/>
      <c r="SBD128" s="964"/>
      <c r="SBE128" s="845"/>
      <c r="SBF128" s="853"/>
      <c r="SBG128" s="853"/>
      <c r="SBH128" s="964"/>
      <c r="SBI128" s="845"/>
      <c r="SBJ128" s="853"/>
      <c r="SBK128" s="853"/>
      <c r="SBL128" s="964"/>
      <c r="SBM128" s="845"/>
      <c r="SBN128" s="853"/>
      <c r="SBO128" s="853"/>
      <c r="SBP128" s="964"/>
      <c r="SBQ128" s="845"/>
      <c r="SBR128" s="853"/>
      <c r="SBS128" s="853"/>
      <c r="SBT128" s="964"/>
      <c r="SBU128" s="845"/>
      <c r="SBV128" s="853"/>
      <c r="SBW128" s="853"/>
      <c r="SBX128" s="964"/>
      <c r="SBY128" s="845"/>
      <c r="SBZ128" s="853"/>
      <c r="SCA128" s="853"/>
      <c r="SCB128" s="964"/>
      <c r="SCC128" s="845"/>
      <c r="SCD128" s="853"/>
      <c r="SCE128" s="853"/>
      <c r="SCF128" s="964"/>
      <c r="SCG128" s="845"/>
      <c r="SCH128" s="853"/>
      <c r="SCI128" s="853"/>
      <c r="SCJ128" s="964"/>
      <c r="SCK128" s="845"/>
      <c r="SCL128" s="853"/>
      <c r="SCM128" s="853"/>
      <c r="SCN128" s="964"/>
      <c r="SCO128" s="845"/>
      <c r="SCP128" s="853"/>
      <c r="SCQ128" s="853"/>
      <c r="SCR128" s="964"/>
      <c r="SCS128" s="845"/>
      <c r="SCT128" s="853"/>
      <c r="SCU128" s="853"/>
      <c r="SCV128" s="964"/>
      <c r="SCW128" s="845"/>
      <c r="SCX128" s="853"/>
      <c r="SCY128" s="853"/>
      <c r="SCZ128" s="964"/>
      <c r="SDA128" s="845"/>
      <c r="SDB128" s="853"/>
      <c r="SDC128" s="853"/>
      <c r="SDD128" s="964"/>
      <c r="SDE128" s="845"/>
      <c r="SDF128" s="853"/>
      <c r="SDG128" s="853"/>
      <c r="SDH128" s="964"/>
      <c r="SDI128" s="845"/>
      <c r="SDJ128" s="853"/>
      <c r="SDK128" s="853"/>
      <c r="SDL128" s="964"/>
      <c r="SDM128" s="845"/>
      <c r="SDN128" s="853"/>
      <c r="SDO128" s="853"/>
      <c r="SDP128" s="964"/>
      <c r="SDQ128" s="845"/>
      <c r="SDR128" s="853"/>
      <c r="SDS128" s="853"/>
      <c r="SDT128" s="964"/>
      <c r="SDU128" s="845"/>
      <c r="SDV128" s="853"/>
      <c r="SDW128" s="853"/>
      <c r="SDX128" s="964"/>
      <c r="SDY128" s="845"/>
      <c r="SDZ128" s="853"/>
      <c r="SEA128" s="853"/>
      <c r="SEB128" s="964"/>
      <c r="SEC128" s="845"/>
      <c r="SED128" s="853"/>
      <c r="SEE128" s="853"/>
      <c r="SEF128" s="964"/>
      <c r="SEG128" s="845"/>
      <c r="SEH128" s="853"/>
      <c r="SEI128" s="853"/>
      <c r="SEJ128" s="964"/>
      <c r="SEK128" s="845"/>
      <c r="SEL128" s="853"/>
      <c r="SEM128" s="853"/>
      <c r="SEN128" s="964"/>
      <c r="SEO128" s="845"/>
      <c r="SEP128" s="853"/>
      <c r="SEQ128" s="853"/>
      <c r="SER128" s="964"/>
      <c r="SES128" s="845"/>
      <c r="SET128" s="853"/>
      <c r="SEU128" s="853"/>
      <c r="SEV128" s="964"/>
      <c r="SEW128" s="845"/>
      <c r="SEX128" s="853"/>
      <c r="SEY128" s="853"/>
      <c r="SEZ128" s="964"/>
      <c r="SFA128" s="845"/>
      <c r="SFB128" s="853"/>
      <c r="SFC128" s="853"/>
      <c r="SFD128" s="964"/>
      <c r="SFE128" s="845"/>
      <c r="SFF128" s="853"/>
      <c r="SFG128" s="853"/>
      <c r="SFH128" s="964"/>
      <c r="SFI128" s="845"/>
      <c r="SFJ128" s="853"/>
      <c r="SFK128" s="853"/>
      <c r="SFL128" s="964"/>
      <c r="SFM128" s="845"/>
      <c r="SFN128" s="853"/>
      <c r="SFO128" s="853"/>
      <c r="SFP128" s="964"/>
      <c r="SFQ128" s="845"/>
      <c r="SFR128" s="853"/>
      <c r="SFS128" s="853"/>
      <c r="SFT128" s="964"/>
      <c r="SFU128" s="845"/>
      <c r="SFV128" s="853"/>
      <c r="SFW128" s="853"/>
      <c r="SFX128" s="964"/>
      <c r="SFY128" s="845"/>
      <c r="SFZ128" s="853"/>
      <c r="SGA128" s="853"/>
      <c r="SGB128" s="964"/>
      <c r="SGC128" s="845"/>
      <c r="SGD128" s="853"/>
      <c r="SGE128" s="853"/>
      <c r="SGF128" s="964"/>
      <c r="SGG128" s="845"/>
      <c r="SGH128" s="853"/>
      <c r="SGI128" s="853"/>
      <c r="SGJ128" s="964"/>
      <c r="SGK128" s="845"/>
      <c r="SGL128" s="853"/>
      <c r="SGM128" s="853"/>
      <c r="SGN128" s="964"/>
      <c r="SGO128" s="845"/>
      <c r="SGP128" s="853"/>
      <c r="SGQ128" s="853"/>
      <c r="SGR128" s="964"/>
      <c r="SGS128" s="845"/>
      <c r="SGT128" s="853"/>
      <c r="SGU128" s="853"/>
      <c r="SGV128" s="964"/>
      <c r="SGW128" s="845"/>
      <c r="SGX128" s="853"/>
      <c r="SGY128" s="853"/>
      <c r="SGZ128" s="964"/>
      <c r="SHA128" s="845"/>
      <c r="SHB128" s="853"/>
      <c r="SHC128" s="853"/>
      <c r="SHD128" s="964"/>
      <c r="SHE128" s="845"/>
      <c r="SHF128" s="853"/>
      <c r="SHG128" s="853"/>
      <c r="SHH128" s="964"/>
      <c r="SHI128" s="845"/>
      <c r="SHJ128" s="853"/>
      <c r="SHK128" s="853"/>
      <c r="SHL128" s="964"/>
      <c r="SHM128" s="845"/>
      <c r="SHN128" s="853"/>
      <c r="SHO128" s="853"/>
      <c r="SHP128" s="964"/>
      <c r="SHQ128" s="845"/>
      <c r="SHR128" s="853"/>
      <c r="SHS128" s="853"/>
      <c r="SHT128" s="964"/>
      <c r="SHU128" s="845"/>
      <c r="SHV128" s="853"/>
      <c r="SHW128" s="853"/>
      <c r="SHX128" s="964"/>
      <c r="SHY128" s="845"/>
      <c r="SHZ128" s="853"/>
      <c r="SIA128" s="853"/>
      <c r="SIB128" s="964"/>
      <c r="SIC128" s="845"/>
      <c r="SID128" s="853"/>
      <c r="SIE128" s="853"/>
      <c r="SIF128" s="964"/>
      <c r="SIG128" s="845"/>
      <c r="SIH128" s="853"/>
      <c r="SII128" s="853"/>
      <c r="SIJ128" s="964"/>
      <c r="SIK128" s="845"/>
      <c r="SIL128" s="853"/>
      <c r="SIM128" s="853"/>
      <c r="SIN128" s="964"/>
      <c r="SIO128" s="845"/>
      <c r="SIP128" s="853"/>
      <c r="SIQ128" s="853"/>
      <c r="SIR128" s="964"/>
      <c r="SIS128" s="845"/>
      <c r="SIT128" s="853"/>
      <c r="SIU128" s="853"/>
      <c r="SIV128" s="964"/>
      <c r="SIW128" s="845"/>
      <c r="SIX128" s="853"/>
      <c r="SIY128" s="853"/>
      <c r="SIZ128" s="964"/>
      <c r="SJA128" s="845"/>
      <c r="SJB128" s="853"/>
      <c r="SJC128" s="853"/>
      <c r="SJD128" s="964"/>
      <c r="SJE128" s="845"/>
      <c r="SJF128" s="853"/>
      <c r="SJG128" s="853"/>
      <c r="SJH128" s="964"/>
      <c r="SJI128" s="845"/>
      <c r="SJJ128" s="853"/>
      <c r="SJK128" s="853"/>
      <c r="SJL128" s="964"/>
      <c r="SJM128" s="845"/>
      <c r="SJN128" s="853"/>
      <c r="SJO128" s="853"/>
      <c r="SJP128" s="964"/>
      <c r="SJQ128" s="845"/>
      <c r="SJR128" s="853"/>
      <c r="SJS128" s="853"/>
      <c r="SJT128" s="964"/>
      <c r="SJU128" s="845"/>
      <c r="SJV128" s="853"/>
      <c r="SJW128" s="853"/>
      <c r="SJX128" s="964"/>
      <c r="SJY128" s="845"/>
      <c r="SJZ128" s="853"/>
      <c r="SKA128" s="853"/>
      <c r="SKB128" s="964"/>
      <c r="SKC128" s="845"/>
      <c r="SKD128" s="853"/>
      <c r="SKE128" s="853"/>
      <c r="SKF128" s="964"/>
      <c r="SKG128" s="845"/>
      <c r="SKH128" s="853"/>
      <c r="SKI128" s="853"/>
      <c r="SKJ128" s="964"/>
      <c r="SKK128" s="845"/>
      <c r="SKL128" s="853"/>
      <c r="SKM128" s="853"/>
      <c r="SKN128" s="964"/>
      <c r="SKO128" s="845"/>
      <c r="SKP128" s="853"/>
      <c r="SKQ128" s="853"/>
      <c r="SKR128" s="964"/>
      <c r="SKS128" s="845"/>
      <c r="SKT128" s="853"/>
      <c r="SKU128" s="853"/>
      <c r="SKV128" s="964"/>
      <c r="SKW128" s="845"/>
      <c r="SKX128" s="853"/>
      <c r="SKY128" s="853"/>
      <c r="SKZ128" s="964"/>
      <c r="SLA128" s="845"/>
      <c r="SLB128" s="853"/>
      <c r="SLC128" s="853"/>
      <c r="SLD128" s="964"/>
      <c r="SLE128" s="845"/>
      <c r="SLF128" s="853"/>
      <c r="SLG128" s="853"/>
      <c r="SLH128" s="964"/>
      <c r="SLI128" s="845"/>
      <c r="SLJ128" s="853"/>
      <c r="SLK128" s="853"/>
      <c r="SLL128" s="964"/>
      <c r="SLM128" s="845"/>
      <c r="SLN128" s="853"/>
      <c r="SLO128" s="853"/>
      <c r="SLP128" s="964"/>
      <c r="SLQ128" s="845"/>
      <c r="SLR128" s="853"/>
      <c r="SLS128" s="853"/>
      <c r="SLT128" s="964"/>
      <c r="SLU128" s="845"/>
      <c r="SLV128" s="853"/>
      <c r="SLW128" s="853"/>
      <c r="SLX128" s="964"/>
      <c r="SLY128" s="845"/>
      <c r="SLZ128" s="853"/>
      <c r="SMA128" s="853"/>
      <c r="SMB128" s="964"/>
      <c r="SMC128" s="845"/>
      <c r="SMD128" s="853"/>
      <c r="SME128" s="853"/>
      <c r="SMF128" s="964"/>
      <c r="SMG128" s="845"/>
      <c r="SMH128" s="853"/>
      <c r="SMI128" s="853"/>
      <c r="SMJ128" s="964"/>
      <c r="SMK128" s="845"/>
      <c r="SML128" s="853"/>
      <c r="SMM128" s="853"/>
      <c r="SMN128" s="964"/>
      <c r="SMO128" s="845"/>
      <c r="SMP128" s="853"/>
      <c r="SMQ128" s="853"/>
      <c r="SMR128" s="964"/>
      <c r="SMS128" s="845"/>
      <c r="SMT128" s="853"/>
      <c r="SMU128" s="853"/>
      <c r="SMV128" s="964"/>
      <c r="SMW128" s="845"/>
      <c r="SMX128" s="853"/>
      <c r="SMY128" s="853"/>
      <c r="SMZ128" s="964"/>
      <c r="SNA128" s="845"/>
      <c r="SNB128" s="853"/>
      <c r="SNC128" s="853"/>
      <c r="SND128" s="964"/>
      <c r="SNE128" s="845"/>
      <c r="SNF128" s="853"/>
      <c r="SNG128" s="853"/>
      <c r="SNH128" s="964"/>
      <c r="SNI128" s="845"/>
      <c r="SNJ128" s="853"/>
      <c r="SNK128" s="853"/>
      <c r="SNL128" s="964"/>
      <c r="SNM128" s="845"/>
      <c r="SNN128" s="853"/>
      <c r="SNO128" s="853"/>
      <c r="SNP128" s="964"/>
      <c r="SNQ128" s="845"/>
      <c r="SNR128" s="853"/>
      <c r="SNS128" s="853"/>
      <c r="SNT128" s="964"/>
      <c r="SNU128" s="845"/>
      <c r="SNV128" s="853"/>
      <c r="SNW128" s="853"/>
      <c r="SNX128" s="964"/>
      <c r="SNY128" s="845"/>
      <c r="SNZ128" s="853"/>
      <c r="SOA128" s="853"/>
      <c r="SOB128" s="964"/>
      <c r="SOC128" s="845"/>
      <c r="SOD128" s="853"/>
      <c r="SOE128" s="853"/>
      <c r="SOF128" s="964"/>
      <c r="SOG128" s="845"/>
      <c r="SOH128" s="853"/>
      <c r="SOI128" s="853"/>
      <c r="SOJ128" s="964"/>
      <c r="SOK128" s="845"/>
      <c r="SOL128" s="853"/>
      <c r="SOM128" s="853"/>
      <c r="SON128" s="964"/>
      <c r="SOO128" s="845"/>
      <c r="SOP128" s="853"/>
      <c r="SOQ128" s="853"/>
      <c r="SOR128" s="964"/>
      <c r="SOS128" s="845"/>
      <c r="SOT128" s="853"/>
      <c r="SOU128" s="853"/>
      <c r="SOV128" s="964"/>
      <c r="SOW128" s="845"/>
      <c r="SOX128" s="853"/>
      <c r="SOY128" s="853"/>
      <c r="SOZ128" s="964"/>
      <c r="SPA128" s="845"/>
      <c r="SPB128" s="853"/>
      <c r="SPC128" s="853"/>
      <c r="SPD128" s="964"/>
      <c r="SPE128" s="845"/>
      <c r="SPF128" s="853"/>
      <c r="SPG128" s="853"/>
      <c r="SPH128" s="964"/>
      <c r="SPI128" s="845"/>
      <c r="SPJ128" s="853"/>
      <c r="SPK128" s="853"/>
      <c r="SPL128" s="964"/>
      <c r="SPM128" s="845"/>
      <c r="SPN128" s="853"/>
      <c r="SPO128" s="853"/>
      <c r="SPP128" s="964"/>
      <c r="SPQ128" s="845"/>
      <c r="SPR128" s="853"/>
      <c r="SPS128" s="853"/>
      <c r="SPT128" s="964"/>
      <c r="SPU128" s="845"/>
      <c r="SPV128" s="853"/>
      <c r="SPW128" s="853"/>
      <c r="SPX128" s="964"/>
      <c r="SPY128" s="845"/>
      <c r="SPZ128" s="853"/>
      <c r="SQA128" s="853"/>
      <c r="SQB128" s="964"/>
      <c r="SQC128" s="845"/>
      <c r="SQD128" s="853"/>
      <c r="SQE128" s="853"/>
      <c r="SQF128" s="964"/>
      <c r="SQG128" s="845"/>
      <c r="SQH128" s="853"/>
      <c r="SQI128" s="853"/>
      <c r="SQJ128" s="964"/>
      <c r="SQK128" s="845"/>
      <c r="SQL128" s="853"/>
      <c r="SQM128" s="853"/>
      <c r="SQN128" s="964"/>
      <c r="SQO128" s="845"/>
      <c r="SQP128" s="853"/>
      <c r="SQQ128" s="853"/>
      <c r="SQR128" s="964"/>
      <c r="SQS128" s="845"/>
      <c r="SQT128" s="853"/>
      <c r="SQU128" s="853"/>
      <c r="SQV128" s="964"/>
      <c r="SQW128" s="845"/>
      <c r="SQX128" s="853"/>
      <c r="SQY128" s="853"/>
      <c r="SQZ128" s="964"/>
      <c r="SRA128" s="845"/>
      <c r="SRB128" s="853"/>
      <c r="SRC128" s="853"/>
      <c r="SRD128" s="964"/>
      <c r="SRE128" s="845"/>
      <c r="SRF128" s="853"/>
      <c r="SRG128" s="853"/>
      <c r="SRH128" s="964"/>
      <c r="SRI128" s="845"/>
      <c r="SRJ128" s="853"/>
      <c r="SRK128" s="853"/>
      <c r="SRL128" s="964"/>
      <c r="SRM128" s="845"/>
      <c r="SRN128" s="853"/>
      <c r="SRO128" s="853"/>
      <c r="SRP128" s="964"/>
      <c r="SRQ128" s="845"/>
      <c r="SRR128" s="853"/>
      <c r="SRS128" s="853"/>
      <c r="SRT128" s="964"/>
      <c r="SRU128" s="845"/>
      <c r="SRV128" s="853"/>
      <c r="SRW128" s="853"/>
      <c r="SRX128" s="964"/>
      <c r="SRY128" s="845"/>
      <c r="SRZ128" s="853"/>
      <c r="SSA128" s="853"/>
      <c r="SSB128" s="964"/>
      <c r="SSC128" s="845"/>
      <c r="SSD128" s="853"/>
      <c r="SSE128" s="853"/>
      <c r="SSF128" s="964"/>
      <c r="SSG128" s="845"/>
      <c r="SSH128" s="853"/>
      <c r="SSI128" s="853"/>
      <c r="SSJ128" s="964"/>
      <c r="SSK128" s="845"/>
      <c r="SSL128" s="853"/>
      <c r="SSM128" s="853"/>
      <c r="SSN128" s="964"/>
      <c r="SSO128" s="845"/>
      <c r="SSP128" s="853"/>
      <c r="SSQ128" s="853"/>
      <c r="SSR128" s="964"/>
      <c r="SSS128" s="845"/>
      <c r="SST128" s="853"/>
      <c r="SSU128" s="853"/>
      <c r="SSV128" s="964"/>
      <c r="SSW128" s="845"/>
      <c r="SSX128" s="853"/>
      <c r="SSY128" s="853"/>
      <c r="SSZ128" s="964"/>
      <c r="STA128" s="845"/>
      <c r="STB128" s="853"/>
      <c r="STC128" s="853"/>
      <c r="STD128" s="964"/>
      <c r="STE128" s="845"/>
      <c r="STF128" s="853"/>
      <c r="STG128" s="853"/>
      <c r="STH128" s="964"/>
      <c r="STI128" s="845"/>
      <c r="STJ128" s="853"/>
      <c r="STK128" s="853"/>
      <c r="STL128" s="964"/>
      <c r="STM128" s="845"/>
      <c r="STN128" s="853"/>
      <c r="STO128" s="853"/>
      <c r="STP128" s="964"/>
      <c r="STQ128" s="845"/>
      <c r="STR128" s="853"/>
      <c r="STS128" s="853"/>
      <c r="STT128" s="964"/>
      <c r="STU128" s="845"/>
      <c r="STV128" s="853"/>
      <c r="STW128" s="853"/>
      <c r="STX128" s="964"/>
      <c r="STY128" s="845"/>
      <c r="STZ128" s="853"/>
      <c r="SUA128" s="853"/>
      <c r="SUB128" s="964"/>
      <c r="SUC128" s="845"/>
      <c r="SUD128" s="853"/>
      <c r="SUE128" s="853"/>
      <c r="SUF128" s="964"/>
      <c r="SUG128" s="845"/>
      <c r="SUH128" s="853"/>
      <c r="SUI128" s="853"/>
      <c r="SUJ128" s="964"/>
      <c r="SUK128" s="845"/>
      <c r="SUL128" s="853"/>
      <c r="SUM128" s="853"/>
      <c r="SUN128" s="964"/>
      <c r="SUO128" s="845"/>
      <c r="SUP128" s="853"/>
      <c r="SUQ128" s="853"/>
      <c r="SUR128" s="964"/>
      <c r="SUS128" s="845"/>
      <c r="SUT128" s="853"/>
      <c r="SUU128" s="853"/>
      <c r="SUV128" s="964"/>
      <c r="SUW128" s="845"/>
      <c r="SUX128" s="853"/>
      <c r="SUY128" s="853"/>
      <c r="SUZ128" s="964"/>
      <c r="SVA128" s="845"/>
      <c r="SVB128" s="853"/>
      <c r="SVC128" s="853"/>
      <c r="SVD128" s="964"/>
      <c r="SVE128" s="845"/>
      <c r="SVF128" s="853"/>
      <c r="SVG128" s="853"/>
      <c r="SVH128" s="964"/>
      <c r="SVI128" s="845"/>
      <c r="SVJ128" s="853"/>
      <c r="SVK128" s="853"/>
      <c r="SVL128" s="964"/>
      <c r="SVM128" s="845"/>
      <c r="SVN128" s="853"/>
      <c r="SVO128" s="853"/>
      <c r="SVP128" s="964"/>
      <c r="SVQ128" s="845"/>
      <c r="SVR128" s="853"/>
      <c r="SVS128" s="853"/>
      <c r="SVT128" s="964"/>
      <c r="SVU128" s="845"/>
      <c r="SVV128" s="853"/>
      <c r="SVW128" s="853"/>
      <c r="SVX128" s="964"/>
      <c r="SVY128" s="845"/>
      <c r="SVZ128" s="853"/>
      <c r="SWA128" s="853"/>
      <c r="SWB128" s="964"/>
      <c r="SWC128" s="845"/>
      <c r="SWD128" s="853"/>
      <c r="SWE128" s="853"/>
      <c r="SWF128" s="964"/>
      <c r="SWG128" s="845"/>
      <c r="SWH128" s="853"/>
      <c r="SWI128" s="853"/>
      <c r="SWJ128" s="964"/>
      <c r="SWK128" s="845"/>
      <c r="SWL128" s="853"/>
      <c r="SWM128" s="853"/>
      <c r="SWN128" s="964"/>
      <c r="SWO128" s="845"/>
      <c r="SWP128" s="853"/>
      <c r="SWQ128" s="853"/>
      <c r="SWR128" s="964"/>
      <c r="SWS128" s="845"/>
      <c r="SWT128" s="853"/>
      <c r="SWU128" s="853"/>
      <c r="SWV128" s="964"/>
      <c r="SWW128" s="845"/>
      <c r="SWX128" s="853"/>
      <c r="SWY128" s="853"/>
      <c r="SWZ128" s="964"/>
      <c r="SXA128" s="845"/>
      <c r="SXB128" s="853"/>
      <c r="SXC128" s="853"/>
      <c r="SXD128" s="964"/>
      <c r="SXE128" s="845"/>
      <c r="SXF128" s="853"/>
      <c r="SXG128" s="853"/>
      <c r="SXH128" s="964"/>
      <c r="SXI128" s="845"/>
      <c r="SXJ128" s="853"/>
      <c r="SXK128" s="853"/>
      <c r="SXL128" s="964"/>
      <c r="SXM128" s="845"/>
      <c r="SXN128" s="853"/>
      <c r="SXO128" s="853"/>
      <c r="SXP128" s="964"/>
      <c r="SXQ128" s="845"/>
      <c r="SXR128" s="853"/>
      <c r="SXS128" s="853"/>
      <c r="SXT128" s="964"/>
      <c r="SXU128" s="845"/>
      <c r="SXV128" s="853"/>
      <c r="SXW128" s="853"/>
      <c r="SXX128" s="964"/>
      <c r="SXY128" s="845"/>
      <c r="SXZ128" s="853"/>
      <c r="SYA128" s="853"/>
      <c r="SYB128" s="964"/>
      <c r="SYC128" s="845"/>
      <c r="SYD128" s="853"/>
      <c r="SYE128" s="853"/>
      <c r="SYF128" s="964"/>
      <c r="SYG128" s="845"/>
      <c r="SYH128" s="853"/>
      <c r="SYI128" s="853"/>
      <c r="SYJ128" s="964"/>
      <c r="SYK128" s="845"/>
      <c r="SYL128" s="853"/>
      <c r="SYM128" s="853"/>
      <c r="SYN128" s="964"/>
      <c r="SYO128" s="845"/>
      <c r="SYP128" s="853"/>
      <c r="SYQ128" s="853"/>
      <c r="SYR128" s="964"/>
      <c r="SYS128" s="845"/>
      <c r="SYT128" s="853"/>
      <c r="SYU128" s="853"/>
      <c r="SYV128" s="964"/>
      <c r="SYW128" s="845"/>
      <c r="SYX128" s="853"/>
      <c r="SYY128" s="853"/>
      <c r="SYZ128" s="964"/>
      <c r="SZA128" s="845"/>
      <c r="SZB128" s="853"/>
      <c r="SZC128" s="853"/>
      <c r="SZD128" s="964"/>
      <c r="SZE128" s="845"/>
      <c r="SZF128" s="853"/>
      <c r="SZG128" s="853"/>
      <c r="SZH128" s="964"/>
      <c r="SZI128" s="845"/>
      <c r="SZJ128" s="853"/>
      <c r="SZK128" s="853"/>
      <c r="SZL128" s="964"/>
      <c r="SZM128" s="845"/>
      <c r="SZN128" s="853"/>
      <c r="SZO128" s="853"/>
      <c r="SZP128" s="964"/>
      <c r="SZQ128" s="845"/>
      <c r="SZR128" s="853"/>
      <c r="SZS128" s="853"/>
      <c r="SZT128" s="964"/>
      <c r="SZU128" s="845"/>
      <c r="SZV128" s="853"/>
      <c r="SZW128" s="853"/>
      <c r="SZX128" s="964"/>
      <c r="SZY128" s="845"/>
      <c r="SZZ128" s="853"/>
      <c r="TAA128" s="853"/>
      <c r="TAB128" s="964"/>
      <c r="TAC128" s="845"/>
      <c r="TAD128" s="853"/>
      <c r="TAE128" s="853"/>
      <c r="TAF128" s="964"/>
      <c r="TAG128" s="845"/>
      <c r="TAH128" s="853"/>
      <c r="TAI128" s="853"/>
      <c r="TAJ128" s="964"/>
      <c r="TAK128" s="845"/>
      <c r="TAL128" s="853"/>
      <c r="TAM128" s="853"/>
      <c r="TAN128" s="964"/>
      <c r="TAO128" s="845"/>
      <c r="TAP128" s="853"/>
      <c r="TAQ128" s="853"/>
      <c r="TAR128" s="964"/>
      <c r="TAS128" s="845"/>
      <c r="TAT128" s="853"/>
      <c r="TAU128" s="853"/>
      <c r="TAV128" s="964"/>
      <c r="TAW128" s="845"/>
      <c r="TAX128" s="853"/>
      <c r="TAY128" s="853"/>
      <c r="TAZ128" s="964"/>
      <c r="TBA128" s="845"/>
      <c r="TBB128" s="853"/>
      <c r="TBC128" s="853"/>
      <c r="TBD128" s="964"/>
      <c r="TBE128" s="845"/>
      <c r="TBF128" s="853"/>
      <c r="TBG128" s="853"/>
      <c r="TBH128" s="964"/>
      <c r="TBI128" s="845"/>
      <c r="TBJ128" s="853"/>
      <c r="TBK128" s="853"/>
      <c r="TBL128" s="964"/>
      <c r="TBM128" s="845"/>
      <c r="TBN128" s="853"/>
      <c r="TBO128" s="853"/>
      <c r="TBP128" s="964"/>
      <c r="TBQ128" s="845"/>
      <c r="TBR128" s="853"/>
      <c r="TBS128" s="853"/>
      <c r="TBT128" s="964"/>
      <c r="TBU128" s="845"/>
      <c r="TBV128" s="853"/>
      <c r="TBW128" s="853"/>
      <c r="TBX128" s="964"/>
      <c r="TBY128" s="845"/>
      <c r="TBZ128" s="853"/>
      <c r="TCA128" s="853"/>
      <c r="TCB128" s="964"/>
      <c r="TCC128" s="845"/>
      <c r="TCD128" s="853"/>
      <c r="TCE128" s="853"/>
      <c r="TCF128" s="964"/>
      <c r="TCG128" s="845"/>
      <c r="TCH128" s="853"/>
      <c r="TCI128" s="853"/>
      <c r="TCJ128" s="964"/>
      <c r="TCK128" s="845"/>
      <c r="TCL128" s="853"/>
      <c r="TCM128" s="853"/>
      <c r="TCN128" s="964"/>
      <c r="TCO128" s="845"/>
      <c r="TCP128" s="853"/>
      <c r="TCQ128" s="853"/>
      <c r="TCR128" s="964"/>
      <c r="TCS128" s="845"/>
      <c r="TCT128" s="853"/>
      <c r="TCU128" s="853"/>
      <c r="TCV128" s="964"/>
      <c r="TCW128" s="845"/>
      <c r="TCX128" s="853"/>
      <c r="TCY128" s="853"/>
      <c r="TCZ128" s="964"/>
      <c r="TDA128" s="845"/>
      <c r="TDB128" s="853"/>
      <c r="TDC128" s="853"/>
      <c r="TDD128" s="964"/>
      <c r="TDE128" s="845"/>
      <c r="TDF128" s="853"/>
      <c r="TDG128" s="853"/>
      <c r="TDH128" s="964"/>
      <c r="TDI128" s="845"/>
      <c r="TDJ128" s="853"/>
      <c r="TDK128" s="853"/>
      <c r="TDL128" s="964"/>
      <c r="TDM128" s="845"/>
      <c r="TDN128" s="853"/>
      <c r="TDO128" s="853"/>
      <c r="TDP128" s="964"/>
      <c r="TDQ128" s="845"/>
      <c r="TDR128" s="853"/>
      <c r="TDS128" s="853"/>
      <c r="TDT128" s="964"/>
      <c r="TDU128" s="845"/>
      <c r="TDV128" s="853"/>
      <c r="TDW128" s="853"/>
      <c r="TDX128" s="964"/>
      <c r="TDY128" s="845"/>
      <c r="TDZ128" s="853"/>
      <c r="TEA128" s="853"/>
      <c r="TEB128" s="964"/>
      <c r="TEC128" s="845"/>
      <c r="TED128" s="853"/>
      <c r="TEE128" s="853"/>
      <c r="TEF128" s="964"/>
      <c r="TEG128" s="845"/>
      <c r="TEH128" s="853"/>
      <c r="TEI128" s="853"/>
      <c r="TEJ128" s="964"/>
      <c r="TEK128" s="845"/>
      <c r="TEL128" s="853"/>
      <c r="TEM128" s="853"/>
      <c r="TEN128" s="964"/>
      <c r="TEO128" s="845"/>
      <c r="TEP128" s="853"/>
      <c r="TEQ128" s="853"/>
      <c r="TER128" s="964"/>
      <c r="TES128" s="845"/>
      <c r="TET128" s="853"/>
      <c r="TEU128" s="853"/>
      <c r="TEV128" s="964"/>
      <c r="TEW128" s="845"/>
      <c r="TEX128" s="853"/>
      <c r="TEY128" s="853"/>
      <c r="TEZ128" s="964"/>
      <c r="TFA128" s="845"/>
      <c r="TFB128" s="853"/>
      <c r="TFC128" s="853"/>
      <c r="TFD128" s="964"/>
      <c r="TFE128" s="845"/>
      <c r="TFF128" s="853"/>
      <c r="TFG128" s="853"/>
      <c r="TFH128" s="964"/>
      <c r="TFI128" s="845"/>
      <c r="TFJ128" s="853"/>
      <c r="TFK128" s="853"/>
      <c r="TFL128" s="964"/>
      <c r="TFM128" s="845"/>
      <c r="TFN128" s="853"/>
      <c r="TFO128" s="853"/>
      <c r="TFP128" s="964"/>
      <c r="TFQ128" s="845"/>
      <c r="TFR128" s="853"/>
      <c r="TFS128" s="853"/>
      <c r="TFT128" s="964"/>
      <c r="TFU128" s="845"/>
      <c r="TFV128" s="853"/>
      <c r="TFW128" s="853"/>
      <c r="TFX128" s="964"/>
      <c r="TFY128" s="845"/>
      <c r="TFZ128" s="853"/>
      <c r="TGA128" s="853"/>
      <c r="TGB128" s="964"/>
      <c r="TGC128" s="845"/>
      <c r="TGD128" s="853"/>
      <c r="TGE128" s="853"/>
      <c r="TGF128" s="964"/>
      <c r="TGG128" s="845"/>
      <c r="TGH128" s="853"/>
      <c r="TGI128" s="853"/>
      <c r="TGJ128" s="964"/>
      <c r="TGK128" s="845"/>
      <c r="TGL128" s="853"/>
      <c r="TGM128" s="853"/>
      <c r="TGN128" s="964"/>
      <c r="TGO128" s="845"/>
      <c r="TGP128" s="853"/>
      <c r="TGQ128" s="853"/>
      <c r="TGR128" s="964"/>
      <c r="TGS128" s="845"/>
      <c r="TGT128" s="853"/>
      <c r="TGU128" s="853"/>
      <c r="TGV128" s="964"/>
      <c r="TGW128" s="845"/>
      <c r="TGX128" s="853"/>
      <c r="TGY128" s="853"/>
      <c r="TGZ128" s="964"/>
      <c r="THA128" s="845"/>
      <c r="THB128" s="853"/>
      <c r="THC128" s="853"/>
      <c r="THD128" s="964"/>
      <c r="THE128" s="845"/>
      <c r="THF128" s="853"/>
      <c r="THG128" s="853"/>
      <c r="THH128" s="964"/>
      <c r="THI128" s="845"/>
      <c r="THJ128" s="853"/>
      <c r="THK128" s="853"/>
      <c r="THL128" s="964"/>
      <c r="THM128" s="845"/>
      <c r="THN128" s="853"/>
      <c r="THO128" s="853"/>
      <c r="THP128" s="964"/>
      <c r="THQ128" s="845"/>
      <c r="THR128" s="853"/>
      <c r="THS128" s="853"/>
      <c r="THT128" s="964"/>
      <c r="THU128" s="845"/>
      <c r="THV128" s="853"/>
      <c r="THW128" s="853"/>
      <c r="THX128" s="964"/>
      <c r="THY128" s="845"/>
      <c r="THZ128" s="853"/>
      <c r="TIA128" s="853"/>
      <c r="TIB128" s="964"/>
      <c r="TIC128" s="845"/>
      <c r="TID128" s="853"/>
      <c r="TIE128" s="853"/>
      <c r="TIF128" s="964"/>
      <c r="TIG128" s="845"/>
      <c r="TIH128" s="853"/>
      <c r="TII128" s="853"/>
      <c r="TIJ128" s="964"/>
      <c r="TIK128" s="845"/>
      <c r="TIL128" s="853"/>
      <c r="TIM128" s="853"/>
      <c r="TIN128" s="964"/>
      <c r="TIO128" s="845"/>
      <c r="TIP128" s="853"/>
      <c r="TIQ128" s="853"/>
      <c r="TIR128" s="964"/>
      <c r="TIS128" s="845"/>
      <c r="TIT128" s="853"/>
      <c r="TIU128" s="853"/>
      <c r="TIV128" s="964"/>
      <c r="TIW128" s="845"/>
      <c r="TIX128" s="853"/>
      <c r="TIY128" s="853"/>
      <c r="TIZ128" s="964"/>
      <c r="TJA128" s="845"/>
      <c r="TJB128" s="853"/>
      <c r="TJC128" s="853"/>
      <c r="TJD128" s="964"/>
      <c r="TJE128" s="845"/>
      <c r="TJF128" s="853"/>
      <c r="TJG128" s="853"/>
      <c r="TJH128" s="964"/>
      <c r="TJI128" s="845"/>
      <c r="TJJ128" s="853"/>
      <c r="TJK128" s="853"/>
      <c r="TJL128" s="964"/>
      <c r="TJM128" s="845"/>
      <c r="TJN128" s="853"/>
      <c r="TJO128" s="853"/>
      <c r="TJP128" s="964"/>
      <c r="TJQ128" s="845"/>
      <c r="TJR128" s="853"/>
      <c r="TJS128" s="853"/>
      <c r="TJT128" s="964"/>
      <c r="TJU128" s="845"/>
      <c r="TJV128" s="853"/>
      <c r="TJW128" s="853"/>
      <c r="TJX128" s="964"/>
      <c r="TJY128" s="845"/>
      <c r="TJZ128" s="853"/>
      <c r="TKA128" s="853"/>
      <c r="TKB128" s="964"/>
      <c r="TKC128" s="845"/>
      <c r="TKD128" s="853"/>
      <c r="TKE128" s="853"/>
      <c r="TKF128" s="964"/>
      <c r="TKG128" s="845"/>
      <c r="TKH128" s="853"/>
      <c r="TKI128" s="853"/>
      <c r="TKJ128" s="964"/>
      <c r="TKK128" s="845"/>
      <c r="TKL128" s="853"/>
      <c r="TKM128" s="853"/>
      <c r="TKN128" s="964"/>
      <c r="TKO128" s="845"/>
      <c r="TKP128" s="853"/>
      <c r="TKQ128" s="853"/>
      <c r="TKR128" s="964"/>
      <c r="TKS128" s="845"/>
      <c r="TKT128" s="853"/>
      <c r="TKU128" s="853"/>
      <c r="TKV128" s="964"/>
      <c r="TKW128" s="845"/>
      <c r="TKX128" s="853"/>
      <c r="TKY128" s="853"/>
      <c r="TKZ128" s="964"/>
      <c r="TLA128" s="845"/>
      <c r="TLB128" s="853"/>
      <c r="TLC128" s="853"/>
      <c r="TLD128" s="964"/>
      <c r="TLE128" s="845"/>
      <c r="TLF128" s="853"/>
      <c r="TLG128" s="853"/>
      <c r="TLH128" s="964"/>
      <c r="TLI128" s="845"/>
      <c r="TLJ128" s="853"/>
      <c r="TLK128" s="853"/>
      <c r="TLL128" s="964"/>
      <c r="TLM128" s="845"/>
      <c r="TLN128" s="853"/>
      <c r="TLO128" s="853"/>
      <c r="TLP128" s="964"/>
      <c r="TLQ128" s="845"/>
      <c r="TLR128" s="853"/>
      <c r="TLS128" s="853"/>
      <c r="TLT128" s="964"/>
      <c r="TLU128" s="845"/>
      <c r="TLV128" s="853"/>
      <c r="TLW128" s="853"/>
      <c r="TLX128" s="964"/>
      <c r="TLY128" s="845"/>
      <c r="TLZ128" s="853"/>
      <c r="TMA128" s="853"/>
      <c r="TMB128" s="964"/>
      <c r="TMC128" s="845"/>
      <c r="TMD128" s="853"/>
      <c r="TME128" s="853"/>
      <c r="TMF128" s="964"/>
      <c r="TMG128" s="845"/>
      <c r="TMH128" s="853"/>
      <c r="TMI128" s="853"/>
      <c r="TMJ128" s="964"/>
      <c r="TMK128" s="845"/>
      <c r="TML128" s="853"/>
      <c r="TMM128" s="853"/>
      <c r="TMN128" s="964"/>
      <c r="TMO128" s="845"/>
      <c r="TMP128" s="853"/>
      <c r="TMQ128" s="853"/>
      <c r="TMR128" s="964"/>
      <c r="TMS128" s="845"/>
      <c r="TMT128" s="853"/>
      <c r="TMU128" s="853"/>
      <c r="TMV128" s="964"/>
      <c r="TMW128" s="845"/>
      <c r="TMX128" s="853"/>
      <c r="TMY128" s="853"/>
      <c r="TMZ128" s="964"/>
      <c r="TNA128" s="845"/>
      <c r="TNB128" s="853"/>
      <c r="TNC128" s="853"/>
      <c r="TND128" s="964"/>
      <c r="TNE128" s="845"/>
      <c r="TNF128" s="853"/>
      <c r="TNG128" s="853"/>
      <c r="TNH128" s="964"/>
      <c r="TNI128" s="845"/>
      <c r="TNJ128" s="853"/>
      <c r="TNK128" s="853"/>
      <c r="TNL128" s="964"/>
      <c r="TNM128" s="845"/>
      <c r="TNN128" s="853"/>
      <c r="TNO128" s="853"/>
      <c r="TNP128" s="964"/>
      <c r="TNQ128" s="845"/>
      <c r="TNR128" s="853"/>
      <c r="TNS128" s="853"/>
      <c r="TNT128" s="964"/>
      <c r="TNU128" s="845"/>
      <c r="TNV128" s="853"/>
      <c r="TNW128" s="853"/>
      <c r="TNX128" s="964"/>
      <c r="TNY128" s="845"/>
      <c r="TNZ128" s="853"/>
      <c r="TOA128" s="853"/>
      <c r="TOB128" s="964"/>
      <c r="TOC128" s="845"/>
      <c r="TOD128" s="853"/>
      <c r="TOE128" s="853"/>
      <c r="TOF128" s="964"/>
      <c r="TOG128" s="845"/>
      <c r="TOH128" s="853"/>
      <c r="TOI128" s="853"/>
      <c r="TOJ128" s="964"/>
      <c r="TOK128" s="845"/>
      <c r="TOL128" s="853"/>
      <c r="TOM128" s="853"/>
      <c r="TON128" s="964"/>
      <c r="TOO128" s="845"/>
      <c r="TOP128" s="853"/>
      <c r="TOQ128" s="853"/>
      <c r="TOR128" s="964"/>
      <c r="TOS128" s="845"/>
      <c r="TOT128" s="853"/>
      <c r="TOU128" s="853"/>
      <c r="TOV128" s="964"/>
      <c r="TOW128" s="845"/>
      <c r="TOX128" s="853"/>
      <c r="TOY128" s="853"/>
      <c r="TOZ128" s="964"/>
      <c r="TPA128" s="845"/>
      <c r="TPB128" s="853"/>
      <c r="TPC128" s="853"/>
      <c r="TPD128" s="964"/>
      <c r="TPE128" s="845"/>
      <c r="TPF128" s="853"/>
      <c r="TPG128" s="853"/>
      <c r="TPH128" s="964"/>
      <c r="TPI128" s="845"/>
      <c r="TPJ128" s="853"/>
      <c r="TPK128" s="853"/>
      <c r="TPL128" s="964"/>
      <c r="TPM128" s="845"/>
      <c r="TPN128" s="853"/>
      <c r="TPO128" s="853"/>
      <c r="TPP128" s="964"/>
      <c r="TPQ128" s="845"/>
      <c r="TPR128" s="853"/>
      <c r="TPS128" s="853"/>
      <c r="TPT128" s="964"/>
      <c r="TPU128" s="845"/>
      <c r="TPV128" s="853"/>
      <c r="TPW128" s="853"/>
      <c r="TPX128" s="964"/>
      <c r="TPY128" s="845"/>
      <c r="TPZ128" s="853"/>
      <c r="TQA128" s="853"/>
      <c r="TQB128" s="964"/>
      <c r="TQC128" s="845"/>
      <c r="TQD128" s="853"/>
      <c r="TQE128" s="853"/>
      <c r="TQF128" s="964"/>
      <c r="TQG128" s="845"/>
      <c r="TQH128" s="853"/>
      <c r="TQI128" s="853"/>
      <c r="TQJ128" s="964"/>
      <c r="TQK128" s="845"/>
      <c r="TQL128" s="853"/>
      <c r="TQM128" s="853"/>
      <c r="TQN128" s="964"/>
      <c r="TQO128" s="845"/>
      <c r="TQP128" s="853"/>
      <c r="TQQ128" s="853"/>
      <c r="TQR128" s="964"/>
      <c r="TQS128" s="845"/>
      <c r="TQT128" s="853"/>
      <c r="TQU128" s="853"/>
      <c r="TQV128" s="964"/>
      <c r="TQW128" s="845"/>
      <c r="TQX128" s="853"/>
      <c r="TQY128" s="853"/>
      <c r="TQZ128" s="964"/>
      <c r="TRA128" s="845"/>
      <c r="TRB128" s="853"/>
      <c r="TRC128" s="853"/>
      <c r="TRD128" s="964"/>
      <c r="TRE128" s="845"/>
      <c r="TRF128" s="853"/>
      <c r="TRG128" s="853"/>
      <c r="TRH128" s="964"/>
      <c r="TRI128" s="845"/>
      <c r="TRJ128" s="853"/>
      <c r="TRK128" s="853"/>
      <c r="TRL128" s="964"/>
      <c r="TRM128" s="845"/>
      <c r="TRN128" s="853"/>
      <c r="TRO128" s="853"/>
      <c r="TRP128" s="964"/>
      <c r="TRQ128" s="845"/>
      <c r="TRR128" s="853"/>
      <c r="TRS128" s="853"/>
      <c r="TRT128" s="964"/>
      <c r="TRU128" s="845"/>
      <c r="TRV128" s="853"/>
      <c r="TRW128" s="853"/>
      <c r="TRX128" s="964"/>
      <c r="TRY128" s="845"/>
      <c r="TRZ128" s="853"/>
      <c r="TSA128" s="853"/>
      <c r="TSB128" s="964"/>
      <c r="TSC128" s="845"/>
      <c r="TSD128" s="853"/>
      <c r="TSE128" s="853"/>
      <c r="TSF128" s="964"/>
      <c r="TSG128" s="845"/>
      <c r="TSH128" s="853"/>
      <c r="TSI128" s="853"/>
      <c r="TSJ128" s="964"/>
      <c r="TSK128" s="845"/>
      <c r="TSL128" s="853"/>
      <c r="TSM128" s="853"/>
      <c r="TSN128" s="964"/>
      <c r="TSO128" s="845"/>
      <c r="TSP128" s="853"/>
      <c r="TSQ128" s="853"/>
      <c r="TSR128" s="964"/>
      <c r="TSS128" s="845"/>
      <c r="TST128" s="853"/>
      <c r="TSU128" s="853"/>
      <c r="TSV128" s="964"/>
      <c r="TSW128" s="845"/>
      <c r="TSX128" s="853"/>
      <c r="TSY128" s="853"/>
      <c r="TSZ128" s="964"/>
      <c r="TTA128" s="845"/>
      <c r="TTB128" s="853"/>
      <c r="TTC128" s="853"/>
      <c r="TTD128" s="964"/>
      <c r="TTE128" s="845"/>
      <c r="TTF128" s="853"/>
      <c r="TTG128" s="853"/>
      <c r="TTH128" s="964"/>
      <c r="TTI128" s="845"/>
      <c r="TTJ128" s="853"/>
      <c r="TTK128" s="853"/>
      <c r="TTL128" s="964"/>
      <c r="TTM128" s="845"/>
      <c r="TTN128" s="853"/>
      <c r="TTO128" s="853"/>
      <c r="TTP128" s="964"/>
      <c r="TTQ128" s="845"/>
      <c r="TTR128" s="853"/>
      <c r="TTS128" s="853"/>
      <c r="TTT128" s="964"/>
      <c r="TTU128" s="845"/>
      <c r="TTV128" s="853"/>
      <c r="TTW128" s="853"/>
      <c r="TTX128" s="964"/>
      <c r="TTY128" s="845"/>
      <c r="TTZ128" s="853"/>
      <c r="TUA128" s="853"/>
      <c r="TUB128" s="964"/>
      <c r="TUC128" s="845"/>
      <c r="TUD128" s="853"/>
      <c r="TUE128" s="853"/>
      <c r="TUF128" s="964"/>
      <c r="TUG128" s="845"/>
      <c r="TUH128" s="853"/>
      <c r="TUI128" s="853"/>
      <c r="TUJ128" s="964"/>
      <c r="TUK128" s="845"/>
      <c r="TUL128" s="853"/>
      <c r="TUM128" s="853"/>
      <c r="TUN128" s="964"/>
      <c r="TUO128" s="845"/>
      <c r="TUP128" s="853"/>
      <c r="TUQ128" s="853"/>
      <c r="TUR128" s="964"/>
      <c r="TUS128" s="845"/>
      <c r="TUT128" s="853"/>
      <c r="TUU128" s="853"/>
      <c r="TUV128" s="964"/>
      <c r="TUW128" s="845"/>
      <c r="TUX128" s="853"/>
      <c r="TUY128" s="853"/>
      <c r="TUZ128" s="964"/>
      <c r="TVA128" s="845"/>
      <c r="TVB128" s="853"/>
      <c r="TVC128" s="853"/>
      <c r="TVD128" s="964"/>
      <c r="TVE128" s="845"/>
      <c r="TVF128" s="853"/>
      <c r="TVG128" s="853"/>
      <c r="TVH128" s="964"/>
      <c r="TVI128" s="845"/>
      <c r="TVJ128" s="853"/>
      <c r="TVK128" s="853"/>
      <c r="TVL128" s="964"/>
      <c r="TVM128" s="845"/>
      <c r="TVN128" s="853"/>
      <c r="TVO128" s="853"/>
      <c r="TVP128" s="964"/>
      <c r="TVQ128" s="845"/>
      <c r="TVR128" s="853"/>
      <c r="TVS128" s="853"/>
      <c r="TVT128" s="964"/>
      <c r="TVU128" s="845"/>
      <c r="TVV128" s="853"/>
      <c r="TVW128" s="853"/>
      <c r="TVX128" s="964"/>
      <c r="TVY128" s="845"/>
      <c r="TVZ128" s="853"/>
      <c r="TWA128" s="853"/>
      <c r="TWB128" s="964"/>
      <c r="TWC128" s="845"/>
      <c r="TWD128" s="853"/>
      <c r="TWE128" s="853"/>
      <c r="TWF128" s="964"/>
      <c r="TWG128" s="845"/>
      <c r="TWH128" s="853"/>
      <c r="TWI128" s="853"/>
      <c r="TWJ128" s="964"/>
      <c r="TWK128" s="845"/>
      <c r="TWL128" s="853"/>
      <c r="TWM128" s="853"/>
      <c r="TWN128" s="964"/>
      <c r="TWO128" s="845"/>
      <c r="TWP128" s="853"/>
      <c r="TWQ128" s="853"/>
      <c r="TWR128" s="964"/>
      <c r="TWS128" s="845"/>
      <c r="TWT128" s="853"/>
      <c r="TWU128" s="853"/>
      <c r="TWV128" s="964"/>
      <c r="TWW128" s="845"/>
      <c r="TWX128" s="853"/>
      <c r="TWY128" s="853"/>
      <c r="TWZ128" s="964"/>
      <c r="TXA128" s="845"/>
      <c r="TXB128" s="853"/>
      <c r="TXC128" s="853"/>
      <c r="TXD128" s="964"/>
      <c r="TXE128" s="845"/>
      <c r="TXF128" s="853"/>
      <c r="TXG128" s="853"/>
      <c r="TXH128" s="964"/>
      <c r="TXI128" s="845"/>
      <c r="TXJ128" s="853"/>
      <c r="TXK128" s="853"/>
      <c r="TXL128" s="964"/>
      <c r="TXM128" s="845"/>
      <c r="TXN128" s="853"/>
      <c r="TXO128" s="853"/>
      <c r="TXP128" s="964"/>
      <c r="TXQ128" s="845"/>
      <c r="TXR128" s="853"/>
      <c r="TXS128" s="853"/>
      <c r="TXT128" s="964"/>
      <c r="TXU128" s="845"/>
      <c r="TXV128" s="853"/>
      <c r="TXW128" s="853"/>
      <c r="TXX128" s="964"/>
      <c r="TXY128" s="845"/>
      <c r="TXZ128" s="853"/>
      <c r="TYA128" s="853"/>
      <c r="TYB128" s="964"/>
      <c r="TYC128" s="845"/>
      <c r="TYD128" s="853"/>
      <c r="TYE128" s="853"/>
      <c r="TYF128" s="964"/>
      <c r="TYG128" s="845"/>
      <c r="TYH128" s="853"/>
      <c r="TYI128" s="853"/>
      <c r="TYJ128" s="964"/>
      <c r="TYK128" s="845"/>
      <c r="TYL128" s="853"/>
      <c r="TYM128" s="853"/>
      <c r="TYN128" s="964"/>
      <c r="TYO128" s="845"/>
      <c r="TYP128" s="853"/>
      <c r="TYQ128" s="853"/>
      <c r="TYR128" s="964"/>
      <c r="TYS128" s="845"/>
      <c r="TYT128" s="853"/>
      <c r="TYU128" s="853"/>
      <c r="TYV128" s="964"/>
      <c r="TYW128" s="845"/>
      <c r="TYX128" s="853"/>
      <c r="TYY128" s="853"/>
      <c r="TYZ128" s="964"/>
      <c r="TZA128" s="845"/>
      <c r="TZB128" s="853"/>
      <c r="TZC128" s="853"/>
      <c r="TZD128" s="964"/>
      <c r="TZE128" s="845"/>
      <c r="TZF128" s="853"/>
      <c r="TZG128" s="853"/>
      <c r="TZH128" s="964"/>
      <c r="TZI128" s="845"/>
      <c r="TZJ128" s="853"/>
      <c r="TZK128" s="853"/>
      <c r="TZL128" s="964"/>
      <c r="TZM128" s="845"/>
      <c r="TZN128" s="853"/>
      <c r="TZO128" s="853"/>
      <c r="TZP128" s="964"/>
      <c r="TZQ128" s="845"/>
      <c r="TZR128" s="853"/>
      <c r="TZS128" s="853"/>
      <c r="TZT128" s="964"/>
      <c r="TZU128" s="845"/>
      <c r="TZV128" s="853"/>
      <c r="TZW128" s="853"/>
      <c r="TZX128" s="964"/>
      <c r="TZY128" s="845"/>
      <c r="TZZ128" s="853"/>
      <c r="UAA128" s="853"/>
      <c r="UAB128" s="964"/>
      <c r="UAC128" s="845"/>
      <c r="UAD128" s="853"/>
      <c r="UAE128" s="853"/>
      <c r="UAF128" s="964"/>
      <c r="UAG128" s="845"/>
      <c r="UAH128" s="853"/>
      <c r="UAI128" s="853"/>
      <c r="UAJ128" s="964"/>
      <c r="UAK128" s="845"/>
      <c r="UAL128" s="853"/>
      <c r="UAM128" s="853"/>
      <c r="UAN128" s="964"/>
      <c r="UAO128" s="845"/>
      <c r="UAP128" s="853"/>
      <c r="UAQ128" s="853"/>
      <c r="UAR128" s="964"/>
      <c r="UAS128" s="845"/>
      <c r="UAT128" s="853"/>
      <c r="UAU128" s="853"/>
      <c r="UAV128" s="964"/>
      <c r="UAW128" s="845"/>
      <c r="UAX128" s="853"/>
      <c r="UAY128" s="853"/>
      <c r="UAZ128" s="964"/>
      <c r="UBA128" s="845"/>
      <c r="UBB128" s="853"/>
      <c r="UBC128" s="853"/>
      <c r="UBD128" s="964"/>
      <c r="UBE128" s="845"/>
      <c r="UBF128" s="853"/>
      <c r="UBG128" s="853"/>
      <c r="UBH128" s="964"/>
      <c r="UBI128" s="845"/>
      <c r="UBJ128" s="853"/>
      <c r="UBK128" s="853"/>
      <c r="UBL128" s="964"/>
      <c r="UBM128" s="845"/>
      <c r="UBN128" s="853"/>
      <c r="UBO128" s="853"/>
      <c r="UBP128" s="964"/>
      <c r="UBQ128" s="845"/>
      <c r="UBR128" s="853"/>
      <c r="UBS128" s="853"/>
      <c r="UBT128" s="964"/>
      <c r="UBU128" s="845"/>
      <c r="UBV128" s="853"/>
      <c r="UBW128" s="853"/>
      <c r="UBX128" s="964"/>
      <c r="UBY128" s="845"/>
      <c r="UBZ128" s="853"/>
      <c r="UCA128" s="853"/>
      <c r="UCB128" s="964"/>
      <c r="UCC128" s="845"/>
      <c r="UCD128" s="853"/>
      <c r="UCE128" s="853"/>
      <c r="UCF128" s="964"/>
      <c r="UCG128" s="845"/>
      <c r="UCH128" s="853"/>
      <c r="UCI128" s="853"/>
      <c r="UCJ128" s="964"/>
      <c r="UCK128" s="845"/>
      <c r="UCL128" s="853"/>
      <c r="UCM128" s="853"/>
      <c r="UCN128" s="964"/>
      <c r="UCO128" s="845"/>
      <c r="UCP128" s="853"/>
      <c r="UCQ128" s="853"/>
      <c r="UCR128" s="964"/>
      <c r="UCS128" s="845"/>
      <c r="UCT128" s="853"/>
      <c r="UCU128" s="853"/>
      <c r="UCV128" s="964"/>
      <c r="UCW128" s="845"/>
      <c r="UCX128" s="853"/>
      <c r="UCY128" s="853"/>
      <c r="UCZ128" s="964"/>
      <c r="UDA128" s="845"/>
      <c r="UDB128" s="853"/>
      <c r="UDC128" s="853"/>
      <c r="UDD128" s="964"/>
      <c r="UDE128" s="845"/>
      <c r="UDF128" s="853"/>
      <c r="UDG128" s="853"/>
      <c r="UDH128" s="964"/>
      <c r="UDI128" s="845"/>
      <c r="UDJ128" s="853"/>
      <c r="UDK128" s="853"/>
      <c r="UDL128" s="964"/>
      <c r="UDM128" s="845"/>
      <c r="UDN128" s="853"/>
      <c r="UDO128" s="853"/>
      <c r="UDP128" s="964"/>
      <c r="UDQ128" s="845"/>
      <c r="UDR128" s="853"/>
      <c r="UDS128" s="853"/>
      <c r="UDT128" s="964"/>
      <c r="UDU128" s="845"/>
      <c r="UDV128" s="853"/>
      <c r="UDW128" s="853"/>
      <c r="UDX128" s="964"/>
      <c r="UDY128" s="845"/>
      <c r="UDZ128" s="853"/>
      <c r="UEA128" s="853"/>
      <c r="UEB128" s="964"/>
      <c r="UEC128" s="845"/>
      <c r="UED128" s="853"/>
      <c r="UEE128" s="853"/>
      <c r="UEF128" s="964"/>
      <c r="UEG128" s="845"/>
      <c r="UEH128" s="853"/>
      <c r="UEI128" s="853"/>
      <c r="UEJ128" s="964"/>
      <c r="UEK128" s="845"/>
      <c r="UEL128" s="853"/>
      <c r="UEM128" s="853"/>
      <c r="UEN128" s="964"/>
      <c r="UEO128" s="845"/>
      <c r="UEP128" s="853"/>
      <c r="UEQ128" s="853"/>
      <c r="UER128" s="964"/>
      <c r="UES128" s="845"/>
      <c r="UET128" s="853"/>
      <c r="UEU128" s="853"/>
      <c r="UEV128" s="964"/>
      <c r="UEW128" s="845"/>
      <c r="UEX128" s="853"/>
      <c r="UEY128" s="853"/>
      <c r="UEZ128" s="964"/>
      <c r="UFA128" s="845"/>
      <c r="UFB128" s="853"/>
      <c r="UFC128" s="853"/>
      <c r="UFD128" s="964"/>
      <c r="UFE128" s="845"/>
      <c r="UFF128" s="853"/>
      <c r="UFG128" s="853"/>
      <c r="UFH128" s="964"/>
      <c r="UFI128" s="845"/>
      <c r="UFJ128" s="853"/>
      <c r="UFK128" s="853"/>
      <c r="UFL128" s="964"/>
      <c r="UFM128" s="845"/>
      <c r="UFN128" s="853"/>
      <c r="UFO128" s="853"/>
      <c r="UFP128" s="964"/>
      <c r="UFQ128" s="845"/>
      <c r="UFR128" s="853"/>
      <c r="UFS128" s="853"/>
      <c r="UFT128" s="964"/>
      <c r="UFU128" s="845"/>
      <c r="UFV128" s="853"/>
      <c r="UFW128" s="853"/>
      <c r="UFX128" s="964"/>
      <c r="UFY128" s="845"/>
      <c r="UFZ128" s="853"/>
      <c r="UGA128" s="853"/>
      <c r="UGB128" s="964"/>
      <c r="UGC128" s="845"/>
      <c r="UGD128" s="853"/>
      <c r="UGE128" s="853"/>
      <c r="UGF128" s="964"/>
      <c r="UGG128" s="845"/>
      <c r="UGH128" s="853"/>
      <c r="UGI128" s="853"/>
      <c r="UGJ128" s="964"/>
      <c r="UGK128" s="845"/>
      <c r="UGL128" s="853"/>
      <c r="UGM128" s="853"/>
      <c r="UGN128" s="964"/>
      <c r="UGO128" s="845"/>
      <c r="UGP128" s="853"/>
      <c r="UGQ128" s="853"/>
      <c r="UGR128" s="964"/>
      <c r="UGS128" s="845"/>
      <c r="UGT128" s="853"/>
      <c r="UGU128" s="853"/>
      <c r="UGV128" s="964"/>
      <c r="UGW128" s="845"/>
      <c r="UGX128" s="853"/>
      <c r="UGY128" s="853"/>
      <c r="UGZ128" s="964"/>
      <c r="UHA128" s="845"/>
      <c r="UHB128" s="853"/>
      <c r="UHC128" s="853"/>
      <c r="UHD128" s="964"/>
      <c r="UHE128" s="845"/>
      <c r="UHF128" s="853"/>
      <c r="UHG128" s="853"/>
      <c r="UHH128" s="964"/>
      <c r="UHI128" s="845"/>
      <c r="UHJ128" s="853"/>
      <c r="UHK128" s="853"/>
      <c r="UHL128" s="964"/>
      <c r="UHM128" s="845"/>
      <c r="UHN128" s="853"/>
      <c r="UHO128" s="853"/>
      <c r="UHP128" s="964"/>
      <c r="UHQ128" s="845"/>
      <c r="UHR128" s="853"/>
      <c r="UHS128" s="853"/>
      <c r="UHT128" s="964"/>
      <c r="UHU128" s="845"/>
      <c r="UHV128" s="853"/>
      <c r="UHW128" s="853"/>
      <c r="UHX128" s="964"/>
      <c r="UHY128" s="845"/>
      <c r="UHZ128" s="853"/>
      <c r="UIA128" s="853"/>
      <c r="UIB128" s="964"/>
      <c r="UIC128" s="845"/>
      <c r="UID128" s="853"/>
      <c r="UIE128" s="853"/>
      <c r="UIF128" s="964"/>
      <c r="UIG128" s="845"/>
      <c r="UIH128" s="853"/>
      <c r="UII128" s="853"/>
      <c r="UIJ128" s="964"/>
      <c r="UIK128" s="845"/>
      <c r="UIL128" s="853"/>
      <c r="UIM128" s="853"/>
      <c r="UIN128" s="964"/>
      <c r="UIO128" s="845"/>
      <c r="UIP128" s="853"/>
      <c r="UIQ128" s="853"/>
      <c r="UIR128" s="964"/>
      <c r="UIS128" s="845"/>
      <c r="UIT128" s="853"/>
      <c r="UIU128" s="853"/>
      <c r="UIV128" s="964"/>
      <c r="UIW128" s="845"/>
      <c r="UIX128" s="853"/>
      <c r="UIY128" s="853"/>
      <c r="UIZ128" s="964"/>
      <c r="UJA128" s="845"/>
      <c r="UJB128" s="853"/>
      <c r="UJC128" s="853"/>
      <c r="UJD128" s="964"/>
      <c r="UJE128" s="845"/>
      <c r="UJF128" s="853"/>
      <c r="UJG128" s="853"/>
      <c r="UJH128" s="964"/>
      <c r="UJI128" s="845"/>
      <c r="UJJ128" s="853"/>
      <c r="UJK128" s="853"/>
      <c r="UJL128" s="964"/>
      <c r="UJM128" s="845"/>
      <c r="UJN128" s="853"/>
      <c r="UJO128" s="853"/>
      <c r="UJP128" s="964"/>
      <c r="UJQ128" s="845"/>
      <c r="UJR128" s="853"/>
      <c r="UJS128" s="853"/>
      <c r="UJT128" s="964"/>
      <c r="UJU128" s="845"/>
      <c r="UJV128" s="853"/>
      <c r="UJW128" s="853"/>
      <c r="UJX128" s="964"/>
      <c r="UJY128" s="845"/>
      <c r="UJZ128" s="853"/>
      <c r="UKA128" s="853"/>
      <c r="UKB128" s="964"/>
      <c r="UKC128" s="845"/>
      <c r="UKD128" s="853"/>
      <c r="UKE128" s="853"/>
      <c r="UKF128" s="964"/>
      <c r="UKG128" s="845"/>
      <c r="UKH128" s="853"/>
      <c r="UKI128" s="853"/>
      <c r="UKJ128" s="964"/>
      <c r="UKK128" s="845"/>
      <c r="UKL128" s="853"/>
      <c r="UKM128" s="853"/>
      <c r="UKN128" s="964"/>
      <c r="UKO128" s="845"/>
      <c r="UKP128" s="853"/>
      <c r="UKQ128" s="853"/>
      <c r="UKR128" s="964"/>
      <c r="UKS128" s="845"/>
      <c r="UKT128" s="853"/>
      <c r="UKU128" s="853"/>
      <c r="UKV128" s="964"/>
      <c r="UKW128" s="845"/>
      <c r="UKX128" s="853"/>
      <c r="UKY128" s="853"/>
      <c r="UKZ128" s="964"/>
      <c r="ULA128" s="845"/>
      <c r="ULB128" s="853"/>
      <c r="ULC128" s="853"/>
      <c r="ULD128" s="964"/>
      <c r="ULE128" s="845"/>
      <c r="ULF128" s="853"/>
      <c r="ULG128" s="853"/>
      <c r="ULH128" s="964"/>
      <c r="ULI128" s="845"/>
      <c r="ULJ128" s="853"/>
      <c r="ULK128" s="853"/>
      <c r="ULL128" s="964"/>
      <c r="ULM128" s="845"/>
      <c r="ULN128" s="853"/>
      <c r="ULO128" s="853"/>
      <c r="ULP128" s="964"/>
      <c r="ULQ128" s="845"/>
      <c r="ULR128" s="853"/>
      <c r="ULS128" s="853"/>
      <c r="ULT128" s="964"/>
      <c r="ULU128" s="845"/>
      <c r="ULV128" s="853"/>
      <c r="ULW128" s="853"/>
      <c r="ULX128" s="964"/>
      <c r="ULY128" s="845"/>
      <c r="ULZ128" s="853"/>
      <c r="UMA128" s="853"/>
      <c r="UMB128" s="964"/>
      <c r="UMC128" s="845"/>
      <c r="UMD128" s="853"/>
      <c r="UME128" s="853"/>
      <c r="UMF128" s="964"/>
      <c r="UMG128" s="845"/>
      <c r="UMH128" s="853"/>
      <c r="UMI128" s="853"/>
      <c r="UMJ128" s="964"/>
      <c r="UMK128" s="845"/>
      <c r="UML128" s="853"/>
      <c r="UMM128" s="853"/>
      <c r="UMN128" s="964"/>
      <c r="UMO128" s="845"/>
      <c r="UMP128" s="853"/>
      <c r="UMQ128" s="853"/>
      <c r="UMR128" s="964"/>
      <c r="UMS128" s="845"/>
      <c r="UMT128" s="853"/>
      <c r="UMU128" s="853"/>
      <c r="UMV128" s="964"/>
      <c r="UMW128" s="845"/>
      <c r="UMX128" s="853"/>
      <c r="UMY128" s="853"/>
      <c r="UMZ128" s="964"/>
      <c r="UNA128" s="845"/>
      <c r="UNB128" s="853"/>
      <c r="UNC128" s="853"/>
      <c r="UND128" s="964"/>
      <c r="UNE128" s="845"/>
      <c r="UNF128" s="853"/>
      <c r="UNG128" s="853"/>
      <c r="UNH128" s="964"/>
      <c r="UNI128" s="845"/>
      <c r="UNJ128" s="853"/>
      <c r="UNK128" s="853"/>
      <c r="UNL128" s="964"/>
      <c r="UNM128" s="845"/>
      <c r="UNN128" s="853"/>
      <c r="UNO128" s="853"/>
      <c r="UNP128" s="964"/>
      <c r="UNQ128" s="845"/>
      <c r="UNR128" s="853"/>
      <c r="UNS128" s="853"/>
      <c r="UNT128" s="964"/>
      <c r="UNU128" s="845"/>
      <c r="UNV128" s="853"/>
      <c r="UNW128" s="853"/>
      <c r="UNX128" s="964"/>
      <c r="UNY128" s="845"/>
      <c r="UNZ128" s="853"/>
      <c r="UOA128" s="853"/>
      <c r="UOB128" s="964"/>
      <c r="UOC128" s="845"/>
      <c r="UOD128" s="853"/>
      <c r="UOE128" s="853"/>
      <c r="UOF128" s="964"/>
      <c r="UOG128" s="845"/>
      <c r="UOH128" s="853"/>
      <c r="UOI128" s="853"/>
      <c r="UOJ128" s="964"/>
      <c r="UOK128" s="845"/>
      <c r="UOL128" s="853"/>
      <c r="UOM128" s="853"/>
      <c r="UON128" s="964"/>
      <c r="UOO128" s="845"/>
      <c r="UOP128" s="853"/>
      <c r="UOQ128" s="853"/>
      <c r="UOR128" s="964"/>
      <c r="UOS128" s="845"/>
      <c r="UOT128" s="853"/>
      <c r="UOU128" s="853"/>
      <c r="UOV128" s="964"/>
      <c r="UOW128" s="845"/>
      <c r="UOX128" s="853"/>
      <c r="UOY128" s="853"/>
      <c r="UOZ128" s="964"/>
      <c r="UPA128" s="845"/>
      <c r="UPB128" s="853"/>
      <c r="UPC128" s="853"/>
      <c r="UPD128" s="964"/>
      <c r="UPE128" s="845"/>
      <c r="UPF128" s="853"/>
      <c r="UPG128" s="853"/>
      <c r="UPH128" s="964"/>
      <c r="UPI128" s="845"/>
      <c r="UPJ128" s="853"/>
      <c r="UPK128" s="853"/>
      <c r="UPL128" s="964"/>
      <c r="UPM128" s="845"/>
      <c r="UPN128" s="853"/>
      <c r="UPO128" s="853"/>
      <c r="UPP128" s="964"/>
      <c r="UPQ128" s="845"/>
      <c r="UPR128" s="853"/>
      <c r="UPS128" s="853"/>
      <c r="UPT128" s="964"/>
      <c r="UPU128" s="845"/>
      <c r="UPV128" s="853"/>
      <c r="UPW128" s="853"/>
      <c r="UPX128" s="964"/>
      <c r="UPY128" s="845"/>
      <c r="UPZ128" s="853"/>
      <c r="UQA128" s="853"/>
      <c r="UQB128" s="964"/>
      <c r="UQC128" s="845"/>
      <c r="UQD128" s="853"/>
      <c r="UQE128" s="853"/>
      <c r="UQF128" s="964"/>
      <c r="UQG128" s="845"/>
      <c r="UQH128" s="853"/>
      <c r="UQI128" s="853"/>
      <c r="UQJ128" s="964"/>
      <c r="UQK128" s="845"/>
      <c r="UQL128" s="853"/>
      <c r="UQM128" s="853"/>
      <c r="UQN128" s="964"/>
      <c r="UQO128" s="845"/>
      <c r="UQP128" s="853"/>
      <c r="UQQ128" s="853"/>
      <c r="UQR128" s="964"/>
      <c r="UQS128" s="845"/>
      <c r="UQT128" s="853"/>
      <c r="UQU128" s="853"/>
      <c r="UQV128" s="964"/>
      <c r="UQW128" s="845"/>
      <c r="UQX128" s="853"/>
      <c r="UQY128" s="853"/>
      <c r="UQZ128" s="964"/>
      <c r="URA128" s="845"/>
      <c r="URB128" s="853"/>
      <c r="URC128" s="853"/>
      <c r="URD128" s="964"/>
      <c r="URE128" s="845"/>
      <c r="URF128" s="853"/>
      <c r="URG128" s="853"/>
      <c r="URH128" s="964"/>
      <c r="URI128" s="845"/>
      <c r="URJ128" s="853"/>
      <c r="URK128" s="853"/>
      <c r="URL128" s="964"/>
      <c r="URM128" s="845"/>
      <c r="URN128" s="853"/>
      <c r="URO128" s="853"/>
      <c r="URP128" s="964"/>
      <c r="URQ128" s="845"/>
      <c r="URR128" s="853"/>
      <c r="URS128" s="853"/>
      <c r="URT128" s="964"/>
      <c r="URU128" s="845"/>
      <c r="URV128" s="853"/>
      <c r="URW128" s="853"/>
      <c r="URX128" s="964"/>
      <c r="URY128" s="845"/>
      <c r="URZ128" s="853"/>
      <c r="USA128" s="853"/>
      <c r="USB128" s="964"/>
      <c r="USC128" s="845"/>
      <c r="USD128" s="853"/>
      <c r="USE128" s="853"/>
      <c r="USF128" s="964"/>
      <c r="USG128" s="845"/>
      <c r="USH128" s="853"/>
      <c r="USI128" s="853"/>
      <c r="USJ128" s="964"/>
      <c r="USK128" s="845"/>
      <c r="USL128" s="853"/>
      <c r="USM128" s="853"/>
      <c r="USN128" s="964"/>
      <c r="USO128" s="845"/>
      <c r="USP128" s="853"/>
      <c r="USQ128" s="853"/>
      <c r="USR128" s="964"/>
      <c r="USS128" s="845"/>
      <c r="UST128" s="853"/>
      <c r="USU128" s="853"/>
      <c r="USV128" s="964"/>
      <c r="USW128" s="845"/>
      <c r="USX128" s="853"/>
      <c r="USY128" s="853"/>
      <c r="USZ128" s="964"/>
      <c r="UTA128" s="845"/>
      <c r="UTB128" s="853"/>
      <c r="UTC128" s="853"/>
      <c r="UTD128" s="964"/>
      <c r="UTE128" s="845"/>
      <c r="UTF128" s="853"/>
      <c r="UTG128" s="853"/>
      <c r="UTH128" s="964"/>
      <c r="UTI128" s="845"/>
      <c r="UTJ128" s="853"/>
      <c r="UTK128" s="853"/>
      <c r="UTL128" s="964"/>
      <c r="UTM128" s="845"/>
      <c r="UTN128" s="853"/>
      <c r="UTO128" s="853"/>
      <c r="UTP128" s="964"/>
      <c r="UTQ128" s="845"/>
      <c r="UTR128" s="853"/>
      <c r="UTS128" s="853"/>
      <c r="UTT128" s="964"/>
      <c r="UTU128" s="845"/>
      <c r="UTV128" s="853"/>
      <c r="UTW128" s="853"/>
      <c r="UTX128" s="964"/>
      <c r="UTY128" s="845"/>
      <c r="UTZ128" s="853"/>
      <c r="UUA128" s="853"/>
      <c r="UUB128" s="964"/>
      <c r="UUC128" s="845"/>
      <c r="UUD128" s="853"/>
      <c r="UUE128" s="853"/>
      <c r="UUF128" s="964"/>
      <c r="UUG128" s="845"/>
      <c r="UUH128" s="853"/>
      <c r="UUI128" s="853"/>
      <c r="UUJ128" s="964"/>
      <c r="UUK128" s="845"/>
      <c r="UUL128" s="853"/>
      <c r="UUM128" s="853"/>
      <c r="UUN128" s="964"/>
      <c r="UUO128" s="845"/>
      <c r="UUP128" s="853"/>
      <c r="UUQ128" s="853"/>
      <c r="UUR128" s="964"/>
      <c r="UUS128" s="845"/>
      <c r="UUT128" s="853"/>
      <c r="UUU128" s="853"/>
      <c r="UUV128" s="964"/>
      <c r="UUW128" s="845"/>
      <c r="UUX128" s="853"/>
      <c r="UUY128" s="853"/>
      <c r="UUZ128" s="964"/>
      <c r="UVA128" s="845"/>
      <c r="UVB128" s="853"/>
      <c r="UVC128" s="853"/>
      <c r="UVD128" s="964"/>
      <c r="UVE128" s="845"/>
      <c r="UVF128" s="853"/>
      <c r="UVG128" s="853"/>
      <c r="UVH128" s="964"/>
      <c r="UVI128" s="845"/>
      <c r="UVJ128" s="853"/>
      <c r="UVK128" s="853"/>
      <c r="UVL128" s="964"/>
      <c r="UVM128" s="845"/>
      <c r="UVN128" s="853"/>
      <c r="UVO128" s="853"/>
      <c r="UVP128" s="964"/>
      <c r="UVQ128" s="845"/>
      <c r="UVR128" s="853"/>
      <c r="UVS128" s="853"/>
      <c r="UVT128" s="964"/>
      <c r="UVU128" s="845"/>
      <c r="UVV128" s="853"/>
      <c r="UVW128" s="853"/>
      <c r="UVX128" s="964"/>
      <c r="UVY128" s="845"/>
      <c r="UVZ128" s="853"/>
      <c r="UWA128" s="853"/>
      <c r="UWB128" s="964"/>
      <c r="UWC128" s="845"/>
      <c r="UWD128" s="853"/>
      <c r="UWE128" s="853"/>
      <c r="UWF128" s="964"/>
      <c r="UWG128" s="845"/>
      <c r="UWH128" s="853"/>
      <c r="UWI128" s="853"/>
      <c r="UWJ128" s="964"/>
      <c r="UWK128" s="845"/>
      <c r="UWL128" s="853"/>
      <c r="UWM128" s="853"/>
      <c r="UWN128" s="964"/>
      <c r="UWO128" s="845"/>
      <c r="UWP128" s="853"/>
      <c r="UWQ128" s="853"/>
      <c r="UWR128" s="964"/>
      <c r="UWS128" s="845"/>
      <c r="UWT128" s="853"/>
      <c r="UWU128" s="853"/>
      <c r="UWV128" s="964"/>
      <c r="UWW128" s="845"/>
      <c r="UWX128" s="853"/>
      <c r="UWY128" s="853"/>
      <c r="UWZ128" s="964"/>
      <c r="UXA128" s="845"/>
      <c r="UXB128" s="853"/>
      <c r="UXC128" s="853"/>
      <c r="UXD128" s="964"/>
      <c r="UXE128" s="845"/>
      <c r="UXF128" s="853"/>
      <c r="UXG128" s="853"/>
      <c r="UXH128" s="964"/>
      <c r="UXI128" s="845"/>
      <c r="UXJ128" s="853"/>
      <c r="UXK128" s="853"/>
      <c r="UXL128" s="964"/>
      <c r="UXM128" s="845"/>
      <c r="UXN128" s="853"/>
      <c r="UXO128" s="853"/>
      <c r="UXP128" s="964"/>
      <c r="UXQ128" s="845"/>
      <c r="UXR128" s="853"/>
      <c r="UXS128" s="853"/>
      <c r="UXT128" s="964"/>
      <c r="UXU128" s="845"/>
      <c r="UXV128" s="853"/>
      <c r="UXW128" s="853"/>
      <c r="UXX128" s="964"/>
      <c r="UXY128" s="845"/>
      <c r="UXZ128" s="853"/>
      <c r="UYA128" s="853"/>
      <c r="UYB128" s="964"/>
      <c r="UYC128" s="845"/>
      <c r="UYD128" s="853"/>
      <c r="UYE128" s="853"/>
      <c r="UYF128" s="964"/>
      <c r="UYG128" s="845"/>
      <c r="UYH128" s="853"/>
      <c r="UYI128" s="853"/>
      <c r="UYJ128" s="964"/>
      <c r="UYK128" s="845"/>
      <c r="UYL128" s="853"/>
      <c r="UYM128" s="853"/>
      <c r="UYN128" s="964"/>
      <c r="UYO128" s="845"/>
      <c r="UYP128" s="853"/>
      <c r="UYQ128" s="853"/>
      <c r="UYR128" s="964"/>
      <c r="UYS128" s="845"/>
      <c r="UYT128" s="853"/>
      <c r="UYU128" s="853"/>
      <c r="UYV128" s="964"/>
      <c r="UYW128" s="845"/>
      <c r="UYX128" s="853"/>
      <c r="UYY128" s="853"/>
      <c r="UYZ128" s="964"/>
      <c r="UZA128" s="845"/>
      <c r="UZB128" s="853"/>
      <c r="UZC128" s="853"/>
      <c r="UZD128" s="964"/>
      <c r="UZE128" s="845"/>
      <c r="UZF128" s="853"/>
      <c r="UZG128" s="853"/>
      <c r="UZH128" s="964"/>
      <c r="UZI128" s="845"/>
      <c r="UZJ128" s="853"/>
      <c r="UZK128" s="853"/>
      <c r="UZL128" s="964"/>
      <c r="UZM128" s="845"/>
      <c r="UZN128" s="853"/>
      <c r="UZO128" s="853"/>
      <c r="UZP128" s="964"/>
      <c r="UZQ128" s="845"/>
      <c r="UZR128" s="853"/>
      <c r="UZS128" s="853"/>
      <c r="UZT128" s="964"/>
      <c r="UZU128" s="845"/>
      <c r="UZV128" s="853"/>
      <c r="UZW128" s="853"/>
      <c r="UZX128" s="964"/>
      <c r="UZY128" s="845"/>
      <c r="UZZ128" s="853"/>
      <c r="VAA128" s="853"/>
      <c r="VAB128" s="964"/>
      <c r="VAC128" s="845"/>
      <c r="VAD128" s="853"/>
      <c r="VAE128" s="853"/>
      <c r="VAF128" s="964"/>
      <c r="VAG128" s="845"/>
      <c r="VAH128" s="853"/>
      <c r="VAI128" s="853"/>
      <c r="VAJ128" s="964"/>
      <c r="VAK128" s="845"/>
      <c r="VAL128" s="853"/>
      <c r="VAM128" s="853"/>
      <c r="VAN128" s="964"/>
      <c r="VAO128" s="845"/>
      <c r="VAP128" s="853"/>
      <c r="VAQ128" s="853"/>
      <c r="VAR128" s="964"/>
      <c r="VAS128" s="845"/>
      <c r="VAT128" s="853"/>
      <c r="VAU128" s="853"/>
      <c r="VAV128" s="964"/>
      <c r="VAW128" s="845"/>
      <c r="VAX128" s="853"/>
      <c r="VAY128" s="853"/>
      <c r="VAZ128" s="964"/>
      <c r="VBA128" s="845"/>
      <c r="VBB128" s="853"/>
      <c r="VBC128" s="853"/>
      <c r="VBD128" s="964"/>
      <c r="VBE128" s="845"/>
      <c r="VBF128" s="853"/>
      <c r="VBG128" s="853"/>
      <c r="VBH128" s="964"/>
      <c r="VBI128" s="845"/>
      <c r="VBJ128" s="853"/>
      <c r="VBK128" s="853"/>
      <c r="VBL128" s="964"/>
      <c r="VBM128" s="845"/>
      <c r="VBN128" s="853"/>
      <c r="VBO128" s="853"/>
      <c r="VBP128" s="964"/>
      <c r="VBQ128" s="845"/>
      <c r="VBR128" s="853"/>
      <c r="VBS128" s="853"/>
      <c r="VBT128" s="964"/>
      <c r="VBU128" s="845"/>
      <c r="VBV128" s="853"/>
      <c r="VBW128" s="853"/>
      <c r="VBX128" s="964"/>
      <c r="VBY128" s="845"/>
      <c r="VBZ128" s="853"/>
      <c r="VCA128" s="853"/>
      <c r="VCB128" s="964"/>
      <c r="VCC128" s="845"/>
      <c r="VCD128" s="853"/>
      <c r="VCE128" s="853"/>
      <c r="VCF128" s="964"/>
      <c r="VCG128" s="845"/>
      <c r="VCH128" s="853"/>
      <c r="VCI128" s="853"/>
      <c r="VCJ128" s="964"/>
      <c r="VCK128" s="845"/>
      <c r="VCL128" s="853"/>
      <c r="VCM128" s="853"/>
      <c r="VCN128" s="964"/>
      <c r="VCO128" s="845"/>
      <c r="VCP128" s="853"/>
      <c r="VCQ128" s="853"/>
      <c r="VCR128" s="964"/>
      <c r="VCS128" s="845"/>
      <c r="VCT128" s="853"/>
      <c r="VCU128" s="853"/>
      <c r="VCV128" s="964"/>
      <c r="VCW128" s="845"/>
      <c r="VCX128" s="853"/>
      <c r="VCY128" s="853"/>
      <c r="VCZ128" s="964"/>
      <c r="VDA128" s="845"/>
      <c r="VDB128" s="853"/>
      <c r="VDC128" s="853"/>
      <c r="VDD128" s="964"/>
      <c r="VDE128" s="845"/>
      <c r="VDF128" s="853"/>
      <c r="VDG128" s="853"/>
      <c r="VDH128" s="964"/>
      <c r="VDI128" s="845"/>
      <c r="VDJ128" s="853"/>
      <c r="VDK128" s="853"/>
      <c r="VDL128" s="964"/>
      <c r="VDM128" s="845"/>
      <c r="VDN128" s="853"/>
      <c r="VDO128" s="853"/>
      <c r="VDP128" s="964"/>
      <c r="VDQ128" s="845"/>
      <c r="VDR128" s="853"/>
      <c r="VDS128" s="853"/>
      <c r="VDT128" s="964"/>
      <c r="VDU128" s="845"/>
      <c r="VDV128" s="853"/>
      <c r="VDW128" s="853"/>
      <c r="VDX128" s="964"/>
      <c r="VDY128" s="845"/>
      <c r="VDZ128" s="853"/>
      <c r="VEA128" s="853"/>
      <c r="VEB128" s="964"/>
      <c r="VEC128" s="845"/>
      <c r="VED128" s="853"/>
      <c r="VEE128" s="853"/>
      <c r="VEF128" s="964"/>
      <c r="VEG128" s="845"/>
      <c r="VEH128" s="853"/>
      <c r="VEI128" s="853"/>
      <c r="VEJ128" s="964"/>
      <c r="VEK128" s="845"/>
      <c r="VEL128" s="853"/>
      <c r="VEM128" s="853"/>
      <c r="VEN128" s="964"/>
      <c r="VEO128" s="845"/>
      <c r="VEP128" s="853"/>
      <c r="VEQ128" s="853"/>
      <c r="VER128" s="964"/>
      <c r="VES128" s="845"/>
      <c r="VET128" s="853"/>
      <c r="VEU128" s="853"/>
      <c r="VEV128" s="964"/>
      <c r="VEW128" s="845"/>
      <c r="VEX128" s="853"/>
      <c r="VEY128" s="853"/>
      <c r="VEZ128" s="964"/>
      <c r="VFA128" s="845"/>
      <c r="VFB128" s="853"/>
      <c r="VFC128" s="853"/>
      <c r="VFD128" s="964"/>
      <c r="VFE128" s="845"/>
      <c r="VFF128" s="853"/>
      <c r="VFG128" s="853"/>
      <c r="VFH128" s="964"/>
      <c r="VFI128" s="845"/>
      <c r="VFJ128" s="853"/>
      <c r="VFK128" s="853"/>
      <c r="VFL128" s="964"/>
      <c r="VFM128" s="845"/>
      <c r="VFN128" s="853"/>
      <c r="VFO128" s="853"/>
      <c r="VFP128" s="964"/>
      <c r="VFQ128" s="845"/>
      <c r="VFR128" s="853"/>
      <c r="VFS128" s="853"/>
      <c r="VFT128" s="964"/>
      <c r="VFU128" s="845"/>
      <c r="VFV128" s="853"/>
      <c r="VFW128" s="853"/>
      <c r="VFX128" s="964"/>
      <c r="VFY128" s="845"/>
      <c r="VFZ128" s="853"/>
      <c r="VGA128" s="853"/>
      <c r="VGB128" s="964"/>
      <c r="VGC128" s="845"/>
      <c r="VGD128" s="853"/>
      <c r="VGE128" s="853"/>
      <c r="VGF128" s="964"/>
      <c r="VGG128" s="845"/>
      <c r="VGH128" s="853"/>
      <c r="VGI128" s="853"/>
      <c r="VGJ128" s="964"/>
      <c r="VGK128" s="845"/>
      <c r="VGL128" s="853"/>
      <c r="VGM128" s="853"/>
      <c r="VGN128" s="964"/>
      <c r="VGO128" s="845"/>
      <c r="VGP128" s="853"/>
      <c r="VGQ128" s="853"/>
      <c r="VGR128" s="964"/>
      <c r="VGS128" s="845"/>
      <c r="VGT128" s="853"/>
      <c r="VGU128" s="853"/>
      <c r="VGV128" s="964"/>
      <c r="VGW128" s="845"/>
      <c r="VGX128" s="853"/>
      <c r="VGY128" s="853"/>
      <c r="VGZ128" s="964"/>
      <c r="VHA128" s="845"/>
      <c r="VHB128" s="853"/>
      <c r="VHC128" s="853"/>
      <c r="VHD128" s="964"/>
      <c r="VHE128" s="845"/>
      <c r="VHF128" s="853"/>
      <c r="VHG128" s="853"/>
      <c r="VHH128" s="964"/>
      <c r="VHI128" s="845"/>
      <c r="VHJ128" s="853"/>
      <c r="VHK128" s="853"/>
      <c r="VHL128" s="964"/>
      <c r="VHM128" s="845"/>
      <c r="VHN128" s="853"/>
      <c r="VHO128" s="853"/>
      <c r="VHP128" s="964"/>
      <c r="VHQ128" s="845"/>
      <c r="VHR128" s="853"/>
      <c r="VHS128" s="853"/>
      <c r="VHT128" s="964"/>
      <c r="VHU128" s="845"/>
      <c r="VHV128" s="853"/>
      <c r="VHW128" s="853"/>
      <c r="VHX128" s="964"/>
      <c r="VHY128" s="845"/>
      <c r="VHZ128" s="853"/>
      <c r="VIA128" s="853"/>
      <c r="VIB128" s="964"/>
      <c r="VIC128" s="845"/>
      <c r="VID128" s="853"/>
      <c r="VIE128" s="853"/>
      <c r="VIF128" s="964"/>
      <c r="VIG128" s="845"/>
      <c r="VIH128" s="853"/>
      <c r="VII128" s="853"/>
      <c r="VIJ128" s="964"/>
      <c r="VIK128" s="845"/>
      <c r="VIL128" s="853"/>
      <c r="VIM128" s="853"/>
      <c r="VIN128" s="964"/>
      <c r="VIO128" s="845"/>
      <c r="VIP128" s="853"/>
      <c r="VIQ128" s="853"/>
      <c r="VIR128" s="964"/>
      <c r="VIS128" s="845"/>
      <c r="VIT128" s="853"/>
      <c r="VIU128" s="853"/>
      <c r="VIV128" s="964"/>
      <c r="VIW128" s="845"/>
      <c r="VIX128" s="853"/>
      <c r="VIY128" s="853"/>
      <c r="VIZ128" s="964"/>
      <c r="VJA128" s="845"/>
      <c r="VJB128" s="853"/>
      <c r="VJC128" s="853"/>
      <c r="VJD128" s="964"/>
      <c r="VJE128" s="845"/>
      <c r="VJF128" s="853"/>
      <c r="VJG128" s="853"/>
      <c r="VJH128" s="964"/>
      <c r="VJI128" s="845"/>
      <c r="VJJ128" s="853"/>
      <c r="VJK128" s="853"/>
      <c r="VJL128" s="964"/>
      <c r="VJM128" s="845"/>
      <c r="VJN128" s="853"/>
      <c r="VJO128" s="853"/>
      <c r="VJP128" s="964"/>
      <c r="VJQ128" s="845"/>
      <c r="VJR128" s="853"/>
      <c r="VJS128" s="853"/>
      <c r="VJT128" s="964"/>
      <c r="VJU128" s="845"/>
      <c r="VJV128" s="853"/>
      <c r="VJW128" s="853"/>
      <c r="VJX128" s="964"/>
      <c r="VJY128" s="845"/>
      <c r="VJZ128" s="853"/>
      <c r="VKA128" s="853"/>
      <c r="VKB128" s="964"/>
      <c r="VKC128" s="845"/>
      <c r="VKD128" s="853"/>
      <c r="VKE128" s="853"/>
      <c r="VKF128" s="964"/>
      <c r="VKG128" s="845"/>
      <c r="VKH128" s="853"/>
      <c r="VKI128" s="853"/>
      <c r="VKJ128" s="964"/>
      <c r="VKK128" s="845"/>
      <c r="VKL128" s="853"/>
      <c r="VKM128" s="853"/>
      <c r="VKN128" s="964"/>
      <c r="VKO128" s="845"/>
      <c r="VKP128" s="853"/>
      <c r="VKQ128" s="853"/>
      <c r="VKR128" s="964"/>
      <c r="VKS128" s="845"/>
      <c r="VKT128" s="853"/>
      <c r="VKU128" s="853"/>
      <c r="VKV128" s="964"/>
      <c r="VKW128" s="845"/>
      <c r="VKX128" s="853"/>
      <c r="VKY128" s="853"/>
      <c r="VKZ128" s="964"/>
      <c r="VLA128" s="845"/>
      <c r="VLB128" s="853"/>
      <c r="VLC128" s="853"/>
      <c r="VLD128" s="964"/>
      <c r="VLE128" s="845"/>
      <c r="VLF128" s="853"/>
      <c r="VLG128" s="853"/>
      <c r="VLH128" s="964"/>
      <c r="VLI128" s="845"/>
      <c r="VLJ128" s="853"/>
      <c r="VLK128" s="853"/>
      <c r="VLL128" s="964"/>
      <c r="VLM128" s="845"/>
      <c r="VLN128" s="853"/>
      <c r="VLO128" s="853"/>
      <c r="VLP128" s="964"/>
      <c r="VLQ128" s="845"/>
      <c r="VLR128" s="853"/>
      <c r="VLS128" s="853"/>
      <c r="VLT128" s="964"/>
      <c r="VLU128" s="845"/>
      <c r="VLV128" s="853"/>
      <c r="VLW128" s="853"/>
      <c r="VLX128" s="964"/>
      <c r="VLY128" s="845"/>
      <c r="VLZ128" s="853"/>
      <c r="VMA128" s="853"/>
      <c r="VMB128" s="964"/>
      <c r="VMC128" s="845"/>
      <c r="VMD128" s="853"/>
      <c r="VME128" s="853"/>
      <c r="VMF128" s="964"/>
      <c r="VMG128" s="845"/>
      <c r="VMH128" s="853"/>
      <c r="VMI128" s="853"/>
      <c r="VMJ128" s="964"/>
      <c r="VMK128" s="845"/>
      <c r="VML128" s="853"/>
      <c r="VMM128" s="853"/>
      <c r="VMN128" s="964"/>
      <c r="VMO128" s="845"/>
      <c r="VMP128" s="853"/>
      <c r="VMQ128" s="853"/>
      <c r="VMR128" s="964"/>
      <c r="VMS128" s="845"/>
      <c r="VMT128" s="853"/>
      <c r="VMU128" s="853"/>
      <c r="VMV128" s="964"/>
      <c r="VMW128" s="845"/>
      <c r="VMX128" s="853"/>
      <c r="VMY128" s="853"/>
      <c r="VMZ128" s="964"/>
      <c r="VNA128" s="845"/>
      <c r="VNB128" s="853"/>
      <c r="VNC128" s="853"/>
      <c r="VND128" s="964"/>
      <c r="VNE128" s="845"/>
      <c r="VNF128" s="853"/>
      <c r="VNG128" s="853"/>
      <c r="VNH128" s="964"/>
      <c r="VNI128" s="845"/>
      <c r="VNJ128" s="853"/>
      <c r="VNK128" s="853"/>
      <c r="VNL128" s="964"/>
      <c r="VNM128" s="845"/>
      <c r="VNN128" s="853"/>
      <c r="VNO128" s="853"/>
      <c r="VNP128" s="964"/>
      <c r="VNQ128" s="845"/>
      <c r="VNR128" s="853"/>
      <c r="VNS128" s="853"/>
      <c r="VNT128" s="964"/>
      <c r="VNU128" s="845"/>
      <c r="VNV128" s="853"/>
      <c r="VNW128" s="853"/>
      <c r="VNX128" s="964"/>
      <c r="VNY128" s="845"/>
      <c r="VNZ128" s="853"/>
      <c r="VOA128" s="853"/>
      <c r="VOB128" s="964"/>
      <c r="VOC128" s="845"/>
      <c r="VOD128" s="853"/>
      <c r="VOE128" s="853"/>
      <c r="VOF128" s="964"/>
      <c r="VOG128" s="845"/>
      <c r="VOH128" s="853"/>
      <c r="VOI128" s="853"/>
      <c r="VOJ128" s="964"/>
      <c r="VOK128" s="845"/>
      <c r="VOL128" s="853"/>
      <c r="VOM128" s="853"/>
      <c r="VON128" s="964"/>
      <c r="VOO128" s="845"/>
      <c r="VOP128" s="853"/>
      <c r="VOQ128" s="853"/>
      <c r="VOR128" s="964"/>
      <c r="VOS128" s="845"/>
      <c r="VOT128" s="853"/>
      <c r="VOU128" s="853"/>
      <c r="VOV128" s="964"/>
      <c r="VOW128" s="845"/>
      <c r="VOX128" s="853"/>
      <c r="VOY128" s="853"/>
      <c r="VOZ128" s="964"/>
      <c r="VPA128" s="845"/>
      <c r="VPB128" s="853"/>
      <c r="VPC128" s="853"/>
      <c r="VPD128" s="964"/>
      <c r="VPE128" s="845"/>
      <c r="VPF128" s="853"/>
      <c r="VPG128" s="853"/>
      <c r="VPH128" s="964"/>
      <c r="VPI128" s="845"/>
      <c r="VPJ128" s="853"/>
      <c r="VPK128" s="853"/>
      <c r="VPL128" s="964"/>
      <c r="VPM128" s="845"/>
      <c r="VPN128" s="853"/>
      <c r="VPO128" s="853"/>
      <c r="VPP128" s="964"/>
      <c r="VPQ128" s="845"/>
      <c r="VPR128" s="853"/>
      <c r="VPS128" s="853"/>
      <c r="VPT128" s="964"/>
      <c r="VPU128" s="845"/>
      <c r="VPV128" s="853"/>
      <c r="VPW128" s="853"/>
      <c r="VPX128" s="964"/>
      <c r="VPY128" s="845"/>
      <c r="VPZ128" s="853"/>
      <c r="VQA128" s="853"/>
      <c r="VQB128" s="964"/>
      <c r="VQC128" s="845"/>
      <c r="VQD128" s="853"/>
      <c r="VQE128" s="853"/>
      <c r="VQF128" s="964"/>
      <c r="VQG128" s="845"/>
      <c r="VQH128" s="853"/>
      <c r="VQI128" s="853"/>
      <c r="VQJ128" s="964"/>
      <c r="VQK128" s="845"/>
      <c r="VQL128" s="853"/>
      <c r="VQM128" s="853"/>
      <c r="VQN128" s="964"/>
      <c r="VQO128" s="845"/>
      <c r="VQP128" s="853"/>
      <c r="VQQ128" s="853"/>
      <c r="VQR128" s="964"/>
      <c r="VQS128" s="845"/>
      <c r="VQT128" s="853"/>
      <c r="VQU128" s="853"/>
      <c r="VQV128" s="964"/>
      <c r="VQW128" s="845"/>
      <c r="VQX128" s="853"/>
      <c r="VQY128" s="853"/>
      <c r="VQZ128" s="964"/>
      <c r="VRA128" s="845"/>
      <c r="VRB128" s="853"/>
      <c r="VRC128" s="853"/>
      <c r="VRD128" s="964"/>
      <c r="VRE128" s="845"/>
      <c r="VRF128" s="853"/>
      <c r="VRG128" s="853"/>
      <c r="VRH128" s="964"/>
      <c r="VRI128" s="845"/>
      <c r="VRJ128" s="853"/>
      <c r="VRK128" s="853"/>
      <c r="VRL128" s="964"/>
      <c r="VRM128" s="845"/>
      <c r="VRN128" s="853"/>
      <c r="VRO128" s="853"/>
      <c r="VRP128" s="964"/>
      <c r="VRQ128" s="845"/>
      <c r="VRR128" s="853"/>
      <c r="VRS128" s="853"/>
      <c r="VRT128" s="964"/>
      <c r="VRU128" s="845"/>
      <c r="VRV128" s="853"/>
      <c r="VRW128" s="853"/>
      <c r="VRX128" s="964"/>
      <c r="VRY128" s="845"/>
      <c r="VRZ128" s="853"/>
      <c r="VSA128" s="853"/>
      <c r="VSB128" s="964"/>
      <c r="VSC128" s="845"/>
      <c r="VSD128" s="853"/>
      <c r="VSE128" s="853"/>
      <c r="VSF128" s="964"/>
      <c r="VSG128" s="845"/>
      <c r="VSH128" s="853"/>
      <c r="VSI128" s="853"/>
      <c r="VSJ128" s="964"/>
      <c r="VSK128" s="845"/>
      <c r="VSL128" s="853"/>
      <c r="VSM128" s="853"/>
      <c r="VSN128" s="964"/>
      <c r="VSO128" s="845"/>
      <c r="VSP128" s="853"/>
      <c r="VSQ128" s="853"/>
      <c r="VSR128" s="964"/>
      <c r="VSS128" s="845"/>
      <c r="VST128" s="853"/>
      <c r="VSU128" s="853"/>
      <c r="VSV128" s="964"/>
      <c r="VSW128" s="845"/>
      <c r="VSX128" s="853"/>
      <c r="VSY128" s="853"/>
      <c r="VSZ128" s="964"/>
      <c r="VTA128" s="845"/>
      <c r="VTB128" s="853"/>
      <c r="VTC128" s="853"/>
      <c r="VTD128" s="964"/>
      <c r="VTE128" s="845"/>
      <c r="VTF128" s="853"/>
      <c r="VTG128" s="853"/>
      <c r="VTH128" s="964"/>
      <c r="VTI128" s="845"/>
      <c r="VTJ128" s="853"/>
      <c r="VTK128" s="853"/>
      <c r="VTL128" s="964"/>
      <c r="VTM128" s="845"/>
      <c r="VTN128" s="853"/>
      <c r="VTO128" s="853"/>
      <c r="VTP128" s="964"/>
      <c r="VTQ128" s="845"/>
      <c r="VTR128" s="853"/>
      <c r="VTS128" s="853"/>
      <c r="VTT128" s="964"/>
      <c r="VTU128" s="845"/>
      <c r="VTV128" s="853"/>
      <c r="VTW128" s="853"/>
      <c r="VTX128" s="964"/>
      <c r="VTY128" s="845"/>
      <c r="VTZ128" s="853"/>
      <c r="VUA128" s="853"/>
      <c r="VUB128" s="964"/>
      <c r="VUC128" s="845"/>
      <c r="VUD128" s="853"/>
      <c r="VUE128" s="853"/>
      <c r="VUF128" s="964"/>
      <c r="VUG128" s="845"/>
      <c r="VUH128" s="853"/>
      <c r="VUI128" s="853"/>
      <c r="VUJ128" s="964"/>
      <c r="VUK128" s="845"/>
      <c r="VUL128" s="853"/>
      <c r="VUM128" s="853"/>
      <c r="VUN128" s="964"/>
      <c r="VUO128" s="845"/>
      <c r="VUP128" s="853"/>
      <c r="VUQ128" s="853"/>
      <c r="VUR128" s="964"/>
      <c r="VUS128" s="845"/>
      <c r="VUT128" s="853"/>
      <c r="VUU128" s="853"/>
      <c r="VUV128" s="964"/>
      <c r="VUW128" s="845"/>
      <c r="VUX128" s="853"/>
      <c r="VUY128" s="853"/>
      <c r="VUZ128" s="964"/>
      <c r="VVA128" s="845"/>
      <c r="VVB128" s="853"/>
      <c r="VVC128" s="853"/>
      <c r="VVD128" s="964"/>
      <c r="VVE128" s="845"/>
      <c r="VVF128" s="853"/>
      <c r="VVG128" s="853"/>
      <c r="VVH128" s="964"/>
      <c r="VVI128" s="845"/>
      <c r="VVJ128" s="853"/>
      <c r="VVK128" s="853"/>
      <c r="VVL128" s="964"/>
      <c r="VVM128" s="845"/>
      <c r="VVN128" s="853"/>
      <c r="VVO128" s="853"/>
      <c r="VVP128" s="964"/>
      <c r="VVQ128" s="845"/>
      <c r="VVR128" s="853"/>
      <c r="VVS128" s="853"/>
      <c r="VVT128" s="964"/>
      <c r="VVU128" s="845"/>
      <c r="VVV128" s="853"/>
      <c r="VVW128" s="853"/>
      <c r="VVX128" s="964"/>
      <c r="VVY128" s="845"/>
      <c r="VVZ128" s="853"/>
      <c r="VWA128" s="853"/>
      <c r="VWB128" s="964"/>
      <c r="VWC128" s="845"/>
      <c r="VWD128" s="853"/>
      <c r="VWE128" s="853"/>
      <c r="VWF128" s="964"/>
      <c r="VWG128" s="845"/>
      <c r="VWH128" s="853"/>
      <c r="VWI128" s="853"/>
      <c r="VWJ128" s="964"/>
      <c r="VWK128" s="845"/>
      <c r="VWL128" s="853"/>
      <c r="VWM128" s="853"/>
      <c r="VWN128" s="964"/>
      <c r="VWO128" s="845"/>
      <c r="VWP128" s="853"/>
      <c r="VWQ128" s="853"/>
      <c r="VWR128" s="964"/>
      <c r="VWS128" s="845"/>
      <c r="VWT128" s="853"/>
      <c r="VWU128" s="853"/>
      <c r="VWV128" s="964"/>
      <c r="VWW128" s="845"/>
      <c r="VWX128" s="853"/>
      <c r="VWY128" s="853"/>
      <c r="VWZ128" s="964"/>
      <c r="VXA128" s="845"/>
      <c r="VXB128" s="853"/>
      <c r="VXC128" s="853"/>
      <c r="VXD128" s="964"/>
      <c r="VXE128" s="845"/>
      <c r="VXF128" s="853"/>
      <c r="VXG128" s="853"/>
      <c r="VXH128" s="964"/>
      <c r="VXI128" s="845"/>
      <c r="VXJ128" s="853"/>
      <c r="VXK128" s="853"/>
      <c r="VXL128" s="964"/>
      <c r="VXM128" s="845"/>
      <c r="VXN128" s="853"/>
      <c r="VXO128" s="853"/>
      <c r="VXP128" s="964"/>
      <c r="VXQ128" s="845"/>
      <c r="VXR128" s="853"/>
      <c r="VXS128" s="853"/>
      <c r="VXT128" s="964"/>
      <c r="VXU128" s="845"/>
      <c r="VXV128" s="853"/>
      <c r="VXW128" s="853"/>
      <c r="VXX128" s="964"/>
      <c r="VXY128" s="845"/>
      <c r="VXZ128" s="853"/>
      <c r="VYA128" s="853"/>
      <c r="VYB128" s="964"/>
      <c r="VYC128" s="845"/>
      <c r="VYD128" s="853"/>
      <c r="VYE128" s="853"/>
      <c r="VYF128" s="964"/>
      <c r="VYG128" s="845"/>
      <c r="VYH128" s="853"/>
      <c r="VYI128" s="853"/>
      <c r="VYJ128" s="964"/>
      <c r="VYK128" s="845"/>
      <c r="VYL128" s="853"/>
      <c r="VYM128" s="853"/>
      <c r="VYN128" s="964"/>
      <c r="VYO128" s="845"/>
      <c r="VYP128" s="853"/>
      <c r="VYQ128" s="853"/>
      <c r="VYR128" s="964"/>
      <c r="VYS128" s="845"/>
      <c r="VYT128" s="853"/>
      <c r="VYU128" s="853"/>
      <c r="VYV128" s="964"/>
      <c r="VYW128" s="845"/>
      <c r="VYX128" s="853"/>
      <c r="VYY128" s="853"/>
      <c r="VYZ128" s="964"/>
      <c r="VZA128" s="845"/>
      <c r="VZB128" s="853"/>
      <c r="VZC128" s="853"/>
      <c r="VZD128" s="964"/>
      <c r="VZE128" s="845"/>
      <c r="VZF128" s="853"/>
      <c r="VZG128" s="853"/>
      <c r="VZH128" s="964"/>
      <c r="VZI128" s="845"/>
      <c r="VZJ128" s="853"/>
      <c r="VZK128" s="853"/>
      <c r="VZL128" s="964"/>
      <c r="VZM128" s="845"/>
      <c r="VZN128" s="853"/>
      <c r="VZO128" s="853"/>
      <c r="VZP128" s="964"/>
      <c r="VZQ128" s="845"/>
      <c r="VZR128" s="853"/>
      <c r="VZS128" s="853"/>
      <c r="VZT128" s="964"/>
      <c r="VZU128" s="845"/>
      <c r="VZV128" s="853"/>
      <c r="VZW128" s="853"/>
      <c r="VZX128" s="964"/>
      <c r="VZY128" s="845"/>
      <c r="VZZ128" s="853"/>
      <c r="WAA128" s="853"/>
      <c r="WAB128" s="964"/>
      <c r="WAC128" s="845"/>
      <c r="WAD128" s="853"/>
      <c r="WAE128" s="853"/>
      <c r="WAF128" s="964"/>
      <c r="WAG128" s="845"/>
      <c r="WAH128" s="853"/>
      <c r="WAI128" s="853"/>
      <c r="WAJ128" s="964"/>
      <c r="WAK128" s="845"/>
      <c r="WAL128" s="853"/>
      <c r="WAM128" s="853"/>
      <c r="WAN128" s="964"/>
      <c r="WAO128" s="845"/>
      <c r="WAP128" s="853"/>
      <c r="WAQ128" s="853"/>
      <c r="WAR128" s="964"/>
      <c r="WAS128" s="845"/>
      <c r="WAT128" s="853"/>
      <c r="WAU128" s="853"/>
      <c r="WAV128" s="964"/>
      <c r="WAW128" s="845"/>
      <c r="WAX128" s="853"/>
      <c r="WAY128" s="853"/>
      <c r="WAZ128" s="964"/>
      <c r="WBA128" s="845"/>
      <c r="WBB128" s="853"/>
      <c r="WBC128" s="853"/>
      <c r="WBD128" s="964"/>
      <c r="WBE128" s="845"/>
      <c r="WBF128" s="853"/>
      <c r="WBG128" s="853"/>
      <c r="WBH128" s="964"/>
      <c r="WBI128" s="845"/>
      <c r="WBJ128" s="853"/>
      <c r="WBK128" s="853"/>
      <c r="WBL128" s="964"/>
      <c r="WBM128" s="845"/>
      <c r="WBN128" s="853"/>
      <c r="WBO128" s="853"/>
      <c r="WBP128" s="964"/>
      <c r="WBQ128" s="845"/>
      <c r="WBR128" s="853"/>
      <c r="WBS128" s="853"/>
      <c r="WBT128" s="964"/>
      <c r="WBU128" s="845"/>
      <c r="WBV128" s="853"/>
      <c r="WBW128" s="853"/>
      <c r="WBX128" s="964"/>
      <c r="WBY128" s="845"/>
      <c r="WBZ128" s="853"/>
      <c r="WCA128" s="853"/>
      <c r="WCB128" s="964"/>
      <c r="WCC128" s="845"/>
      <c r="WCD128" s="853"/>
      <c r="WCE128" s="853"/>
      <c r="WCF128" s="964"/>
      <c r="WCG128" s="845"/>
      <c r="WCH128" s="853"/>
      <c r="WCI128" s="853"/>
      <c r="WCJ128" s="964"/>
      <c r="WCK128" s="845"/>
      <c r="WCL128" s="853"/>
      <c r="WCM128" s="853"/>
      <c r="WCN128" s="964"/>
      <c r="WCO128" s="845"/>
      <c r="WCP128" s="853"/>
      <c r="WCQ128" s="853"/>
      <c r="WCR128" s="964"/>
      <c r="WCS128" s="845"/>
      <c r="WCT128" s="853"/>
      <c r="WCU128" s="853"/>
      <c r="WCV128" s="964"/>
      <c r="WCW128" s="845"/>
      <c r="WCX128" s="853"/>
      <c r="WCY128" s="853"/>
      <c r="WCZ128" s="964"/>
      <c r="WDA128" s="845"/>
      <c r="WDB128" s="853"/>
      <c r="WDC128" s="853"/>
      <c r="WDD128" s="964"/>
      <c r="WDE128" s="845"/>
      <c r="WDF128" s="853"/>
      <c r="WDG128" s="853"/>
      <c r="WDH128" s="964"/>
      <c r="WDI128" s="845"/>
      <c r="WDJ128" s="853"/>
      <c r="WDK128" s="853"/>
      <c r="WDL128" s="964"/>
      <c r="WDM128" s="845"/>
      <c r="WDN128" s="853"/>
      <c r="WDO128" s="853"/>
      <c r="WDP128" s="964"/>
      <c r="WDQ128" s="845"/>
      <c r="WDR128" s="853"/>
      <c r="WDS128" s="853"/>
      <c r="WDT128" s="964"/>
      <c r="WDU128" s="845"/>
      <c r="WDV128" s="853"/>
      <c r="WDW128" s="853"/>
      <c r="WDX128" s="964"/>
      <c r="WDY128" s="845"/>
      <c r="WDZ128" s="853"/>
      <c r="WEA128" s="853"/>
      <c r="WEB128" s="964"/>
      <c r="WEC128" s="845"/>
      <c r="WED128" s="853"/>
      <c r="WEE128" s="853"/>
      <c r="WEF128" s="964"/>
      <c r="WEG128" s="845"/>
      <c r="WEH128" s="853"/>
      <c r="WEI128" s="853"/>
      <c r="WEJ128" s="964"/>
      <c r="WEK128" s="845"/>
      <c r="WEL128" s="853"/>
      <c r="WEM128" s="853"/>
      <c r="WEN128" s="964"/>
      <c r="WEO128" s="845"/>
      <c r="WEP128" s="853"/>
      <c r="WEQ128" s="853"/>
      <c r="WER128" s="964"/>
      <c r="WES128" s="845"/>
      <c r="WET128" s="853"/>
      <c r="WEU128" s="853"/>
      <c r="WEV128" s="964"/>
      <c r="WEW128" s="845"/>
      <c r="WEX128" s="853"/>
      <c r="WEY128" s="853"/>
      <c r="WEZ128" s="964"/>
      <c r="WFA128" s="845"/>
      <c r="WFB128" s="853"/>
      <c r="WFC128" s="853"/>
      <c r="WFD128" s="964"/>
      <c r="WFE128" s="845"/>
      <c r="WFF128" s="853"/>
      <c r="WFG128" s="853"/>
      <c r="WFH128" s="964"/>
      <c r="WFI128" s="845"/>
      <c r="WFJ128" s="853"/>
      <c r="WFK128" s="853"/>
      <c r="WFL128" s="964"/>
      <c r="WFM128" s="845"/>
      <c r="WFN128" s="853"/>
      <c r="WFO128" s="853"/>
      <c r="WFP128" s="964"/>
      <c r="WFQ128" s="845"/>
      <c r="WFR128" s="853"/>
      <c r="WFS128" s="853"/>
      <c r="WFT128" s="964"/>
      <c r="WFU128" s="845"/>
      <c r="WFV128" s="853"/>
      <c r="WFW128" s="853"/>
      <c r="WFX128" s="964"/>
      <c r="WFY128" s="845"/>
      <c r="WFZ128" s="853"/>
      <c r="WGA128" s="853"/>
      <c r="WGB128" s="964"/>
      <c r="WGC128" s="845"/>
      <c r="WGD128" s="853"/>
      <c r="WGE128" s="853"/>
      <c r="WGF128" s="964"/>
      <c r="WGG128" s="845"/>
      <c r="WGH128" s="853"/>
      <c r="WGI128" s="853"/>
      <c r="WGJ128" s="964"/>
      <c r="WGK128" s="845"/>
      <c r="WGL128" s="853"/>
      <c r="WGM128" s="853"/>
      <c r="WGN128" s="964"/>
      <c r="WGO128" s="845"/>
      <c r="WGP128" s="853"/>
      <c r="WGQ128" s="853"/>
      <c r="WGR128" s="964"/>
      <c r="WGS128" s="845"/>
      <c r="WGT128" s="853"/>
      <c r="WGU128" s="853"/>
      <c r="WGV128" s="964"/>
      <c r="WGW128" s="845"/>
      <c r="WGX128" s="853"/>
      <c r="WGY128" s="853"/>
      <c r="WGZ128" s="964"/>
      <c r="WHA128" s="845"/>
      <c r="WHB128" s="853"/>
      <c r="WHC128" s="853"/>
      <c r="WHD128" s="964"/>
      <c r="WHE128" s="845"/>
      <c r="WHF128" s="853"/>
      <c r="WHG128" s="853"/>
      <c r="WHH128" s="964"/>
      <c r="WHI128" s="845"/>
      <c r="WHJ128" s="853"/>
      <c r="WHK128" s="853"/>
      <c r="WHL128" s="964"/>
      <c r="WHM128" s="845"/>
      <c r="WHN128" s="853"/>
      <c r="WHO128" s="853"/>
      <c r="WHP128" s="964"/>
      <c r="WHQ128" s="845"/>
      <c r="WHR128" s="853"/>
      <c r="WHS128" s="853"/>
      <c r="WHT128" s="964"/>
      <c r="WHU128" s="845"/>
      <c r="WHV128" s="853"/>
      <c r="WHW128" s="853"/>
      <c r="WHX128" s="964"/>
      <c r="WHY128" s="845"/>
      <c r="WHZ128" s="853"/>
      <c r="WIA128" s="853"/>
      <c r="WIB128" s="964"/>
      <c r="WIC128" s="845"/>
      <c r="WID128" s="853"/>
      <c r="WIE128" s="853"/>
      <c r="WIF128" s="964"/>
      <c r="WIG128" s="845"/>
      <c r="WIH128" s="853"/>
      <c r="WII128" s="853"/>
      <c r="WIJ128" s="964"/>
      <c r="WIK128" s="845"/>
      <c r="WIL128" s="853"/>
      <c r="WIM128" s="853"/>
      <c r="WIN128" s="964"/>
      <c r="WIO128" s="845"/>
      <c r="WIP128" s="853"/>
      <c r="WIQ128" s="853"/>
      <c r="WIR128" s="964"/>
      <c r="WIS128" s="845"/>
      <c r="WIT128" s="853"/>
      <c r="WIU128" s="853"/>
      <c r="WIV128" s="964"/>
      <c r="WIW128" s="845"/>
      <c r="WIX128" s="853"/>
      <c r="WIY128" s="853"/>
      <c r="WIZ128" s="964"/>
      <c r="WJA128" s="845"/>
      <c r="WJB128" s="853"/>
      <c r="WJC128" s="853"/>
      <c r="WJD128" s="964"/>
      <c r="WJE128" s="845"/>
      <c r="WJF128" s="853"/>
      <c r="WJG128" s="853"/>
      <c r="WJH128" s="964"/>
      <c r="WJI128" s="845"/>
      <c r="WJJ128" s="853"/>
      <c r="WJK128" s="853"/>
      <c r="WJL128" s="964"/>
      <c r="WJM128" s="845"/>
      <c r="WJN128" s="853"/>
      <c r="WJO128" s="853"/>
      <c r="WJP128" s="964"/>
      <c r="WJQ128" s="845"/>
      <c r="WJR128" s="853"/>
      <c r="WJS128" s="853"/>
      <c r="WJT128" s="964"/>
      <c r="WJU128" s="845"/>
      <c r="WJV128" s="853"/>
      <c r="WJW128" s="853"/>
      <c r="WJX128" s="964"/>
      <c r="WJY128" s="845"/>
      <c r="WJZ128" s="853"/>
      <c r="WKA128" s="853"/>
      <c r="WKB128" s="964"/>
      <c r="WKC128" s="845"/>
      <c r="WKD128" s="853"/>
      <c r="WKE128" s="853"/>
      <c r="WKF128" s="964"/>
      <c r="WKG128" s="845"/>
      <c r="WKH128" s="853"/>
      <c r="WKI128" s="853"/>
      <c r="WKJ128" s="964"/>
      <c r="WKK128" s="845"/>
      <c r="WKL128" s="853"/>
      <c r="WKM128" s="853"/>
      <c r="WKN128" s="964"/>
      <c r="WKO128" s="845"/>
      <c r="WKP128" s="853"/>
      <c r="WKQ128" s="853"/>
      <c r="WKR128" s="964"/>
      <c r="WKS128" s="845"/>
      <c r="WKT128" s="853"/>
      <c r="WKU128" s="853"/>
      <c r="WKV128" s="964"/>
      <c r="WKW128" s="845"/>
      <c r="WKX128" s="853"/>
      <c r="WKY128" s="853"/>
      <c r="WKZ128" s="964"/>
      <c r="WLA128" s="845"/>
      <c r="WLB128" s="853"/>
      <c r="WLC128" s="853"/>
      <c r="WLD128" s="964"/>
      <c r="WLE128" s="845"/>
      <c r="WLF128" s="853"/>
      <c r="WLG128" s="853"/>
      <c r="WLH128" s="964"/>
      <c r="WLI128" s="845"/>
      <c r="WLJ128" s="853"/>
      <c r="WLK128" s="853"/>
      <c r="WLL128" s="964"/>
      <c r="WLM128" s="845"/>
      <c r="WLN128" s="853"/>
      <c r="WLO128" s="853"/>
      <c r="WLP128" s="964"/>
      <c r="WLQ128" s="845"/>
      <c r="WLR128" s="853"/>
      <c r="WLS128" s="853"/>
      <c r="WLT128" s="964"/>
      <c r="WLU128" s="845"/>
      <c r="WLV128" s="853"/>
      <c r="WLW128" s="853"/>
      <c r="WLX128" s="964"/>
      <c r="WLY128" s="845"/>
      <c r="WLZ128" s="853"/>
      <c r="WMA128" s="853"/>
      <c r="WMB128" s="964"/>
      <c r="WMC128" s="845"/>
      <c r="WMD128" s="853"/>
      <c r="WME128" s="853"/>
      <c r="WMF128" s="964"/>
      <c r="WMG128" s="845"/>
      <c r="WMH128" s="853"/>
      <c r="WMI128" s="853"/>
      <c r="WMJ128" s="964"/>
      <c r="WMK128" s="845"/>
      <c r="WML128" s="853"/>
      <c r="WMM128" s="853"/>
      <c r="WMN128" s="964"/>
      <c r="WMO128" s="845"/>
      <c r="WMP128" s="853"/>
      <c r="WMQ128" s="853"/>
      <c r="WMR128" s="964"/>
      <c r="WMS128" s="845"/>
      <c r="WMT128" s="853"/>
      <c r="WMU128" s="853"/>
      <c r="WMV128" s="964"/>
      <c r="WMW128" s="845"/>
      <c r="WMX128" s="853"/>
      <c r="WMY128" s="853"/>
      <c r="WMZ128" s="964"/>
      <c r="WNA128" s="845"/>
      <c r="WNB128" s="853"/>
      <c r="WNC128" s="853"/>
      <c r="WND128" s="964"/>
      <c r="WNE128" s="845"/>
      <c r="WNF128" s="853"/>
      <c r="WNG128" s="853"/>
      <c r="WNH128" s="964"/>
      <c r="WNI128" s="845"/>
      <c r="WNJ128" s="853"/>
      <c r="WNK128" s="853"/>
      <c r="WNL128" s="964"/>
      <c r="WNM128" s="845"/>
      <c r="WNN128" s="853"/>
      <c r="WNO128" s="853"/>
      <c r="WNP128" s="964"/>
      <c r="WNQ128" s="845"/>
      <c r="WNR128" s="853"/>
      <c r="WNS128" s="853"/>
      <c r="WNT128" s="964"/>
      <c r="WNU128" s="845"/>
      <c r="WNV128" s="853"/>
      <c r="WNW128" s="853"/>
      <c r="WNX128" s="964"/>
      <c r="WNY128" s="845"/>
      <c r="WNZ128" s="853"/>
      <c r="WOA128" s="853"/>
      <c r="WOB128" s="964"/>
      <c r="WOC128" s="845"/>
      <c r="WOD128" s="853"/>
      <c r="WOE128" s="853"/>
      <c r="WOF128" s="964"/>
      <c r="WOG128" s="845"/>
      <c r="WOH128" s="853"/>
      <c r="WOI128" s="853"/>
      <c r="WOJ128" s="964"/>
      <c r="WOK128" s="845"/>
      <c r="WOL128" s="853"/>
      <c r="WOM128" s="853"/>
      <c r="WON128" s="964"/>
      <c r="WOO128" s="845"/>
      <c r="WOP128" s="853"/>
      <c r="WOQ128" s="853"/>
      <c r="WOR128" s="964"/>
      <c r="WOS128" s="845"/>
      <c r="WOT128" s="853"/>
      <c r="WOU128" s="853"/>
      <c r="WOV128" s="964"/>
      <c r="WOW128" s="845"/>
      <c r="WOX128" s="853"/>
      <c r="WOY128" s="853"/>
      <c r="WOZ128" s="964"/>
      <c r="WPA128" s="845"/>
      <c r="WPB128" s="853"/>
      <c r="WPC128" s="853"/>
      <c r="WPD128" s="964"/>
      <c r="WPE128" s="845"/>
      <c r="WPF128" s="853"/>
      <c r="WPG128" s="853"/>
      <c r="WPH128" s="964"/>
      <c r="WPI128" s="845"/>
      <c r="WPJ128" s="853"/>
      <c r="WPK128" s="853"/>
      <c r="WPL128" s="964"/>
      <c r="WPM128" s="845"/>
      <c r="WPN128" s="853"/>
      <c r="WPO128" s="853"/>
      <c r="WPP128" s="964"/>
      <c r="WPQ128" s="845"/>
      <c r="WPR128" s="853"/>
      <c r="WPS128" s="853"/>
      <c r="WPT128" s="964"/>
      <c r="WPU128" s="845"/>
      <c r="WPV128" s="853"/>
      <c r="WPW128" s="853"/>
      <c r="WPX128" s="964"/>
      <c r="WPY128" s="845"/>
      <c r="WPZ128" s="853"/>
      <c r="WQA128" s="853"/>
      <c r="WQB128" s="964"/>
      <c r="WQC128" s="845"/>
      <c r="WQD128" s="853"/>
      <c r="WQE128" s="853"/>
      <c r="WQF128" s="964"/>
      <c r="WQG128" s="845"/>
      <c r="WQH128" s="853"/>
      <c r="WQI128" s="853"/>
      <c r="WQJ128" s="964"/>
      <c r="WQK128" s="845"/>
      <c r="WQL128" s="853"/>
      <c r="WQM128" s="853"/>
      <c r="WQN128" s="964"/>
      <c r="WQO128" s="845"/>
      <c r="WQP128" s="853"/>
      <c r="WQQ128" s="853"/>
      <c r="WQR128" s="964"/>
      <c r="WQS128" s="845"/>
      <c r="WQT128" s="853"/>
      <c r="WQU128" s="853"/>
      <c r="WQV128" s="964"/>
      <c r="WQW128" s="845"/>
      <c r="WQX128" s="853"/>
      <c r="WQY128" s="853"/>
      <c r="WQZ128" s="964"/>
      <c r="WRA128" s="845"/>
      <c r="WRB128" s="853"/>
      <c r="WRC128" s="853"/>
      <c r="WRD128" s="964"/>
      <c r="WRE128" s="845"/>
      <c r="WRF128" s="853"/>
      <c r="WRG128" s="853"/>
      <c r="WRH128" s="964"/>
      <c r="WRI128" s="845"/>
      <c r="WRJ128" s="853"/>
      <c r="WRK128" s="853"/>
      <c r="WRL128" s="964"/>
      <c r="WRM128" s="845"/>
      <c r="WRN128" s="853"/>
      <c r="WRO128" s="853"/>
      <c r="WRP128" s="964"/>
      <c r="WRQ128" s="845"/>
      <c r="WRR128" s="853"/>
      <c r="WRS128" s="853"/>
      <c r="WRT128" s="964"/>
      <c r="WRU128" s="845"/>
      <c r="WRV128" s="853"/>
      <c r="WRW128" s="853"/>
      <c r="WRX128" s="964"/>
      <c r="WRY128" s="845"/>
      <c r="WRZ128" s="853"/>
      <c r="WSA128" s="853"/>
      <c r="WSB128" s="964"/>
      <c r="WSC128" s="845"/>
      <c r="WSD128" s="853"/>
      <c r="WSE128" s="853"/>
      <c r="WSF128" s="964"/>
      <c r="WSG128" s="845"/>
      <c r="WSH128" s="853"/>
      <c r="WSI128" s="853"/>
      <c r="WSJ128" s="964"/>
      <c r="WSK128" s="845"/>
      <c r="WSL128" s="853"/>
      <c r="WSM128" s="853"/>
      <c r="WSN128" s="964"/>
      <c r="WSO128" s="845"/>
      <c r="WSP128" s="853"/>
      <c r="WSQ128" s="853"/>
      <c r="WSR128" s="964"/>
      <c r="WSS128" s="845"/>
      <c r="WST128" s="853"/>
      <c r="WSU128" s="853"/>
      <c r="WSV128" s="964"/>
      <c r="WSW128" s="845"/>
      <c r="WSX128" s="853"/>
      <c r="WSY128" s="853"/>
      <c r="WSZ128" s="964"/>
      <c r="WTA128" s="845"/>
      <c r="WTB128" s="853"/>
      <c r="WTC128" s="853"/>
      <c r="WTD128" s="964"/>
      <c r="WTE128" s="845"/>
      <c r="WTF128" s="853"/>
      <c r="WTG128" s="853"/>
      <c r="WTH128" s="964"/>
      <c r="WTI128" s="845"/>
      <c r="WTJ128" s="853"/>
      <c r="WTK128" s="853"/>
      <c r="WTL128" s="964"/>
      <c r="WTM128" s="845"/>
      <c r="WTN128" s="853"/>
      <c r="WTO128" s="853"/>
      <c r="WTP128" s="964"/>
      <c r="WTQ128" s="845"/>
      <c r="WTR128" s="853"/>
      <c r="WTS128" s="853"/>
      <c r="WTT128" s="964"/>
      <c r="WTU128" s="845"/>
      <c r="WTV128" s="853"/>
      <c r="WTW128" s="853"/>
      <c r="WTX128" s="964"/>
      <c r="WTY128" s="845"/>
      <c r="WTZ128" s="853"/>
      <c r="WUA128" s="853"/>
      <c r="WUB128" s="964"/>
      <c r="WUC128" s="845"/>
      <c r="WUD128" s="853"/>
      <c r="WUE128" s="853"/>
      <c r="WUF128" s="964"/>
      <c r="WUG128" s="845"/>
      <c r="WUH128" s="853"/>
      <c r="WUI128" s="853"/>
      <c r="WUJ128" s="964"/>
      <c r="WUK128" s="845"/>
      <c r="WUL128" s="853"/>
      <c r="WUM128" s="853"/>
      <c r="WUN128" s="964"/>
      <c r="WUO128" s="845"/>
      <c r="WUP128" s="853"/>
      <c r="WUQ128" s="853"/>
      <c r="WUR128" s="964"/>
      <c r="WUS128" s="845"/>
      <c r="WUT128" s="853"/>
      <c r="WUU128" s="853"/>
      <c r="WUV128" s="964"/>
      <c r="WUW128" s="845"/>
      <c r="WUX128" s="853"/>
      <c r="WUY128" s="853"/>
      <c r="WUZ128" s="964"/>
      <c r="WVA128" s="845"/>
      <c r="WVB128" s="853"/>
      <c r="WVC128" s="853"/>
      <c r="WVD128" s="964"/>
      <c r="WVE128" s="845"/>
      <c r="WVF128" s="853"/>
      <c r="WVG128" s="853"/>
      <c r="WVH128" s="964"/>
      <c r="WVI128" s="845"/>
      <c r="WVJ128" s="853"/>
      <c r="WVK128" s="853"/>
      <c r="WVL128" s="964"/>
      <c r="WVM128" s="845"/>
      <c r="WVN128" s="853"/>
      <c r="WVO128" s="853"/>
      <c r="WVP128" s="964"/>
      <c r="WVQ128" s="845"/>
      <c r="WVR128" s="853"/>
      <c r="WVS128" s="853"/>
      <c r="WVT128" s="964"/>
      <c r="WVU128" s="845"/>
      <c r="WVV128" s="853"/>
      <c r="WVW128" s="853"/>
      <c r="WVX128" s="964"/>
      <c r="WVY128" s="845"/>
      <c r="WVZ128" s="853"/>
      <c r="WWA128" s="853"/>
      <c r="WWB128" s="964"/>
      <c r="WWC128" s="845"/>
      <c r="WWD128" s="853"/>
      <c r="WWE128" s="853"/>
      <c r="WWF128" s="964"/>
      <c r="WWG128" s="845"/>
      <c r="WWH128" s="853"/>
      <c r="WWI128" s="853"/>
      <c r="WWJ128" s="964"/>
      <c r="WWK128" s="845"/>
      <c r="WWL128" s="853"/>
      <c r="WWM128" s="853"/>
      <c r="WWN128" s="964"/>
      <c r="WWO128" s="845"/>
      <c r="WWP128" s="853"/>
      <c r="WWQ128" s="853"/>
      <c r="WWR128" s="964"/>
      <c r="WWS128" s="845"/>
      <c r="WWT128" s="853"/>
      <c r="WWU128" s="853"/>
      <c r="WWV128" s="964"/>
      <c r="WWW128" s="845"/>
      <c r="WWX128" s="853"/>
      <c r="WWY128" s="853"/>
      <c r="WWZ128" s="964"/>
      <c r="WXA128" s="845"/>
      <c r="WXB128" s="853"/>
      <c r="WXC128" s="853"/>
      <c r="WXD128" s="964"/>
      <c r="WXE128" s="845"/>
      <c r="WXF128" s="853"/>
      <c r="WXG128" s="853"/>
      <c r="WXH128" s="964"/>
      <c r="WXI128" s="845"/>
      <c r="WXJ128" s="853"/>
      <c r="WXK128" s="853"/>
      <c r="WXL128" s="964"/>
      <c r="WXM128" s="845"/>
      <c r="WXN128" s="853"/>
      <c r="WXO128" s="853"/>
      <c r="WXP128" s="964"/>
      <c r="WXQ128" s="845"/>
      <c r="WXR128" s="853"/>
      <c r="WXS128" s="853"/>
      <c r="WXT128" s="964"/>
      <c r="WXU128" s="845"/>
      <c r="WXV128" s="853"/>
      <c r="WXW128" s="853"/>
      <c r="WXX128" s="964"/>
      <c r="WXY128" s="845"/>
      <c r="WXZ128" s="853"/>
      <c r="WYA128" s="853"/>
      <c r="WYB128" s="964"/>
      <c r="WYC128" s="845"/>
      <c r="WYD128" s="853"/>
      <c r="WYE128" s="853"/>
      <c r="WYF128" s="964"/>
      <c r="WYG128" s="845"/>
      <c r="WYH128" s="853"/>
      <c r="WYI128" s="853"/>
      <c r="WYJ128" s="964"/>
      <c r="WYK128" s="845"/>
      <c r="WYL128" s="853"/>
      <c r="WYM128" s="853"/>
      <c r="WYN128" s="964"/>
      <c r="WYO128" s="845"/>
      <c r="WYP128" s="853"/>
      <c r="WYQ128" s="853"/>
      <c r="WYR128" s="964"/>
      <c r="WYS128" s="845"/>
      <c r="WYT128" s="853"/>
      <c r="WYU128" s="853"/>
      <c r="WYV128" s="964"/>
      <c r="WYW128" s="845"/>
      <c r="WYX128" s="853"/>
      <c r="WYY128" s="853"/>
      <c r="WYZ128" s="964"/>
      <c r="WZA128" s="845"/>
      <c r="WZB128" s="853"/>
      <c r="WZC128" s="853"/>
      <c r="WZD128" s="964"/>
      <c r="WZE128" s="845"/>
      <c r="WZF128" s="853"/>
      <c r="WZG128" s="853"/>
      <c r="WZH128" s="964"/>
      <c r="WZI128" s="845"/>
      <c r="WZJ128" s="853"/>
      <c r="WZK128" s="853"/>
      <c r="WZL128" s="964"/>
      <c r="WZM128" s="845"/>
      <c r="WZN128" s="853"/>
      <c r="WZO128" s="853"/>
      <c r="WZP128" s="964"/>
      <c r="WZQ128" s="845"/>
      <c r="WZR128" s="853"/>
      <c r="WZS128" s="853"/>
      <c r="WZT128" s="964"/>
      <c r="WZU128" s="845"/>
      <c r="WZV128" s="853"/>
      <c r="WZW128" s="853"/>
      <c r="WZX128" s="964"/>
      <c r="WZY128" s="845"/>
      <c r="WZZ128" s="853"/>
      <c r="XAA128" s="853"/>
      <c r="XAB128" s="964"/>
      <c r="XAC128" s="845"/>
      <c r="XAD128" s="853"/>
      <c r="XAE128" s="853"/>
      <c r="XAF128" s="964"/>
      <c r="XAG128" s="845"/>
      <c r="XAH128" s="853"/>
      <c r="XAI128" s="853"/>
      <c r="XAJ128" s="964"/>
      <c r="XAK128" s="845"/>
      <c r="XAL128" s="853"/>
      <c r="XAM128" s="853"/>
      <c r="XAN128" s="964"/>
      <c r="XAO128" s="845"/>
      <c r="XAP128" s="853"/>
      <c r="XAQ128" s="853"/>
      <c r="XAR128" s="964"/>
      <c r="XAS128" s="845"/>
      <c r="XAT128" s="853"/>
      <c r="XAU128" s="853"/>
      <c r="XAV128" s="964"/>
      <c r="XAW128" s="845"/>
      <c r="XAX128" s="853"/>
      <c r="XAY128" s="853"/>
      <c r="XAZ128" s="964"/>
      <c r="XBA128" s="845"/>
      <c r="XBB128" s="853"/>
      <c r="XBC128" s="853"/>
      <c r="XBD128" s="964"/>
      <c r="XBE128" s="845"/>
      <c r="XBF128" s="853"/>
      <c r="XBG128" s="853"/>
      <c r="XBH128" s="964"/>
      <c r="XBI128" s="845"/>
      <c r="XBJ128" s="853"/>
      <c r="XBK128" s="853"/>
      <c r="XBL128" s="964"/>
      <c r="XBM128" s="845"/>
      <c r="XBN128" s="853"/>
      <c r="XBO128" s="853"/>
      <c r="XBP128" s="964"/>
      <c r="XBQ128" s="845"/>
      <c r="XBR128" s="853"/>
      <c r="XBS128" s="853"/>
      <c r="XBT128" s="964"/>
      <c r="XBU128" s="845"/>
      <c r="XBV128" s="853"/>
      <c r="XBW128" s="853"/>
      <c r="XBX128" s="964"/>
      <c r="XBY128" s="845"/>
      <c r="XBZ128" s="853"/>
      <c r="XCA128" s="853"/>
      <c r="XCB128" s="964"/>
      <c r="XCC128" s="845"/>
      <c r="XCD128" s="853"/>
      <c r="XCE128" s="853"/>
      <c r="XCF128" s="964"/>
      <c r="XCG128" s="845"/>
      <c r="XCH128" s="853"/>
      <c r="XCI128" s="853"/>
      <c r="XCJ128" s="964"/>
      <c r="XCK128" s="845"/>
      <c r="XCL128" s="853"/>
      <c r="XCM128" s="853"/>
      <c r="XCN128" s="964"/>
      <c r="XCO128" s="845"/>
      <c r="XCP128" s="853"/>
      <c r="XCQ128" s="853"/>
      <c r="XCR128" s="964"/>
      <c r="XCS128" s="845"/>
      <c r="XCT128" s="853"/>
      <c r="XCU128" s="853"/>
      <c r="XCV128" s="964"/>
      <c r="XCW128" s="845"/>
      <c r="XCX128" s="853"/>
      <c r="XCY128" s="853"/>
      <c r="XCZ128" s="964"/>
      <c r="XDA128" s="845"/>
      <c r="XDB128" s="853"/>
      <c r="XDC128" s="853"/>
      <c r="XDD128" s="964"/>
      <c r="XDE128" s="845"/>
      <c r="XDF128" s="853"/>
      <c r="XDG128" s="853"/>
      <c r="XDH128" s="964"/>
      <c r="XDI128" s="845"/>
      <c r="XDJ128" s="853"/>
      <c r="XDK128" s="853"/>
      <c r="XDL128" s="964"/>
      <c r="XDM128" s="845"/>
      <c r="XDN128" s="853"/>
      <c r="XDO128" s="853"/>
      <c r="XDP128" s="964"/>
      <c r="XDQ128" s="845"/>
      <c r="XDR128" s="853"/>
      <c r="XDS128" s="853"/>
      <c r="XDT128" s="964"/>
      <c r="XDU128" s="845"/>
      <c r="XDV128" s="853"/>
      <c r="XDW128" s="853"/>
      <c r="XDX128" s="964"/>
      <c r="XDY128" s="845"/>
      <c r="XDZ128" s="853"/>
      <c r="XEA128" s="853"/>
      <c r="XEB128" s="964"/>
      <c r="XEC128" s="845"/>
      <c r="XED128" s="853"/>
      <c r="XEE128" s="853"/>
      <c r="XEF128" s="964"/>
      <c r="XEG128" s="845"/>
      <c r="XEH128" s="853"/>
      <c r="XEI128" s="853"/>
      <c r="XEJ128" s="964"/>
      <c r="XEK128" s="845"/>
      <c r="XEL128" s="853"/>
      <c r="XEM128" s="853"/>
      <c r="XEN128" s="964"/>
      <c r="XEO128" s="845"/>
      <c r="XEP128" s="853"/>
      <c r="XEQ128" s="853"/>
      <c r="XER128" s="964"/>
      <c r="XES128" s="845"/>
      <c r="XET128" s="853"/>
      <c r="XEU128" s="853"/>
      <c r="XEV128" s="964"/>
      <c r="XEW128" s="845"/>
      <c r="XEX128" s="853"/>
      <c r="XEY128" s="853"/>
      <c r="XEZ128" s="964"/>
      <c r="XFA128" s="845"/>
      <c r="XFB128" s="853"/>
      <c r="XFC128" s="853"/>
      <c r="XFD128" s="964"/>
    </row>
    <row r="129" spans="1:16384" ht="26.4">
      <c r="A129" s="1123" t="s">
        <v>2860</v>
      </c>
      <c r="B129" s="913"/>
      <c r="C129" s="838" t="s">
        <v>1826</v>
      </c>
      <c r="D129" s="914" t="s">
        <v>21</v>
      </c>
      <c r="E129" s="915">
        <v>1</v>
      </c>
      <c r="F129" s="940"/>
      <c r="G129" s="843"/>
    </row>
    <row r="130" spans="1:16384" ht="9" customHeight="1">
      <c r="A130" s="1123"/>
      <c r="B130" s="913"/>
      <c r="C130" s="838"/>
      <c r="D130" s="914"/>
      <c r="E130" s="915"/>
      <c r="F130" s="940"/>
      <c r="G130" s="843"/>
      <c r="H130" s="964"/>
      <c r="AF130" s="964"/>
      <c r="AG130" s="845"/>
      <c r="AH130" s="853"/>
      <c r="AI130" s="853"/>
      <c r="AJ130" s="964"/>
      <c r="AK130" s="845"/>
      <c r="AL130" s="853"/>
      <c r="AM130" s="853"/>
      <c r="AN130" s="964"/>
      <c r="AO130" s="845"/>
      <c r="AP130" s="853"/>
      <c r="AQ130" s="853"/>
      <c r="AR130" s="964"/>
      <c r="AS130" s="845"/>
      <c r="AT130" s="853"/>
      <c r="AU130" s="853"/>
      <c r="AV130" s="964"/>
      <c r="AW130" s="845"/>
      <c r="AX130" s="853"/>
      <c r="AY130" s="853"/>
      <c r="AZ130" s="964"/>
      <c r="BA130" s="845"/>
      <c r="BB130" s="853"/>
      <c r="BC130" s="853"/>
      <c r="BD130" s="964"/>
      <c r="BE130" s="845"/>
      <c r="BF130" s="853"/>
      <c r="BG130" s="853"/>
      <c r="BH130" s="964"/>
      <c r="BI130" s="845"/>
      <c r="BJ130" s="853"/>
      <c r="BK130" s="853"/>
      <c r="BL130" s="964"/>
      <c r="BM130" s="845"/>
      <c r="BN130" s="853"/>
      <c r="BO130" s="853"/>
      <c r="BP130" s="964"/>
      <c r="BQ130" s="845"/>
      <c r="BR130" s="853"/>
      <c r="BS130" s="853"/>
      <c r="BT130" s="964"/>
      <c r="BU130" s="845"/>
      <c r="BV130" s="853"/>
      <c r="BW130" s="853"/>
      <c r="BX130" s="964"/>
      <c r="BY130" s="845"/>
      <c r="BZ130" s="853"/>
      <c r="CA130" s="853"/>
      <c r="CB130" s="964"/>
      <c r="CC130" s="845"/>
      <c r="CD130" s="853"/>
      <c r="CE130" s="853"/>
      <c r="CF130" s="964"/>
      <c r="CG130" s="845"/>
      <c r="CH130" s="853"/>
      <c r="CI130" s="853"/>
      <c r="CJ130" s="964"/>
      <c r="CK130" s="845"/>
      <c r="CL130" s="853"/>
      <c r="CM130" s="853"/>
      <c r="CN130" s="964"/>
      <c r="CO130" s="845"/>
      <c r="CP130" s="853"/>
      <c r="CQ130" s="853"/>
      <c r="CR130" s="964"/>
      <c r="CS130" s="845"/>
      <c r="CT130" s="853"/>
      <c r="CU130" s="853"/>
      <c r="CV130" s="964"/>
      <c r="CW130" s="845"/>
      <c r="CX130" s="853"/>
      <c r="CY130" s="853"/>
      <c r="CZ130" s="964"/>
      <c r="DA130" s="845"/>
      <c r="DB130" s="853"/>
      <c r="DC130" s="853"/>
      <c r="DD130" s="964"/>
      <c r="DE130" s="845"/>
      <c r="DF130" s="853"/>
      <c r="DG130" s="853"/>
      <c r="DH130" s="964"/>
      <c r="DI130" s="845"/>
      <c r="DJ130" s="853"/>
      <c r="DK130" s="853"/>
      <c r="DL130" s="964"/>
      <c r="DM130" s="845"/>
      <c r="DN130" s="853"/>
      <c r="DO130" s="853"/>
      <c r="DP130" s="964"/>
      <c r="DQ130" s="845"/>
      <c r="DR130" s="853"/>
      <c r="DS130" s="853"/>
      <c r="DT130" s="964"/>
      <c r="DU130" s="845"/>
      <c r="DV130" s="853"/>
      <c r="DW130" s="853"/>
      <c r="DX130" s="964"/>
      <c r="DY130" s="845"/>
      <c r="DZ130" s="853"/>
      <c r="EA130" s="853"/>
      <c r="EB130" s="964"/>
      <c r="EC130" s="845"/>
      <c r="ED130" s="853"/>
      <c r="EE130" s="853"/>
      <c r="EF130" s="964"/>
      <c r="EG130" s="845"/>
      <c r="EH130" s="853"/>
      <c r="EI130" s="853"/>
      <c r="EJ130" s="964"/>
      <c r="EK130" s="845"/>
      <c r="EL130" s="853"/>
      <c r="EM130" s="853"/>
      <c r="EN130" s="964"/>
      <c r="EO130" s="845"/>
      <c r="EP130" s="853"/>
      <c r="EQ130" s="853"/>
      <c r="ER130" s="964"/>
      <c r="ES130" s="845"/>
      <c r="ET130" s="853"/>
      <c r="EU130" s="853"/>
      <c r="EV130" s="964"/>
      <c r="EW130" s="845"/>
      <c r="EX130" s="853"/>
      <c r="EY130" s="853"/>
      <c r="EZ130" s="964"/>
      <c r="FA130" s="845"/>
      <c r="FB130" s="853"/>
      <c r="FC130" s="853"/>
      <c r="FD130" s="964"/>
      <c r="FE130" s="845"/>
      <c r="FF130" s="853"/>
      <c r="FG130" s="853"/>
      <c r="FH130" s="964"/>
      <c r="FI130" s="845"/>
      <c r="FJ130" s="853"/>
      <c r="FK130" s="853"/>
      <c r="FL130" s="964"/>
      <c r="FM130" s="845"/>
      <c r="FN130" s="853"/>
      <c r="FO130" s="853"/>
      <c r="FP130" s="964"/>
      <c r="FQ130" s="845"/>
      <c r="FR130" s="853"/>
      <c r="FS130" s="853"/>
      <c r="FT130" s="964"/>
      <c r="FU130" s="845"/>
      <c r="FV130" s="853"/>
      <c r="FW130" s="853"/>
      <c r="FX130" s="964"/>
      <c r="FY130" s="845"/>
      <c r="FZ130" s="853"/>
      <c r="GA130" s="853"/>
      <c r="GB130" s="964"/>
      <c r="GC130" s="845"/>
      <c r="GD130" s="853"/>
      <c r="GE130" s="853"/>
      <c r="GF130" s="964"/>
      <c r="GG130" s="845"/>
      <c r="GH130" s="853"/>
      <c r="GI130" s="853"/>
      <c r="GJ130" s="964"/>
      <c r="GK130" s="845"/>
      <c r="GL130" s="853"/>
      <c r="GM130" s="853"/>
      <c r="GN130" s="964"/>
      <c r="GO130" s="845"/>
      <c r="GP130" s="853"/>
      <c r="GQ130" s="853"/>
      <c r="GR130" s="964"/>
      <c r="GS130" s="845"/>
      <c r="GT130" s="853"/>
      <c r="GU130" s="853"/>
      <c r="GV130" s="964"/>
      <c r="GW130" s="845"/>
      <c r="GX130" s="853"/>
      <c r="GY130" s="853"/>
      <c r="GZ130" s="964"/>
      <c r="HA130" s="845"/>
      <c r="HB130" s="853"/>
      <c r="HC130" s="853"/>
      <c r="HD130" s="964"/>
      <c r="HE130" s="845"/>
      <c r="HF130" s="853"/>
      <c r="HG130" s="853"/>
      <c r="HH130" s="964"/>
      <c r="HI130" s="845"/>
      <c r="HJ130" s="853"/>
      <c r="HK130" s="853"/>
      <c r="HL130" s="964"/>
      <c r="HM130" s="845"/>
      <c r="HN130" s="853"/>
      <c r="HO130" s="853"/>
      <c r="HP130" s="964"/>
      <c r="HQ130" s="845"/>
      <c r="HR130" s="853"/>
      <c r="HS130" s="853"/>
      <c r="HT130" s="964"/>
      <c r="HU130" s="845"/>
      <c r="HV130" s="853"/>
      <c r="HW130" s="853"/>
      <c r="HX130" s="964"/>
      <c r="HY130" s="845"/>
      <c r="HZ130" s="853"/>
      <c r="IA130" s="853"/>
      <c r="IB130" s="964"/>
      <c r="IC130" s="845"/>
      <c r="ID130" s="853"/>
      <c r="IE130" s="853"/>
      <c r="IF130" s="964"/>
      <c r="IG130" s="845"/>
      <c r="IH130" s="853"/>
      <c r="II130" s="853"/>
      <c r="IJ130" s="964"/>
      <c r="IK130" s="845"/>
      <c r="IL130" s="853"/>
      <c r="IM130" s="853"/>
      <c r="IN130" s="964"/>
      <c r="IO130" s="845"/>
      <c r="IP130" s="853"/>
      <c r="IQ130" s="853"/>
      <c r="IR130" s="964"/>
      <c r="IS130" s="845"/>
      <c r="IT130" s="853"/>
      <c r="IU130" s="853"/>
      <c r="IV130" s="964"/>
      <c r="IW130" s="845"/>
      <c r="IX130" s="853"/>
      <c r="IY130" s="853"/>
      <c r="IZ130" s="964"/>
      <c r="JA130" s="845"/>
      <c r="JB130" s="853"/>
      <c r="JC130" s="853"/>
      <c r="JD130" s="964"/>
      <c r="JE130" s="845"/>
      <c r="JF130" s="853"/>
      <c r="JG130" s="853"/>
      <c r="JH130" s="964"/>
      <c r="JI130" s="845"/>
      <c r="JJ130" s="853"/>
      <c r="JK130" s="853"/>
      <c r="JL130" s="964"/>
      <c r="JM130" s="845"/>
      <c r="JN130" s="853"/>
      <c r="JO130" s="853"/>
      <c r="JP130" s="964"/>
      <c r="JQ130" s="845"/>
      <c r="JR130" s="853"/>
      <c r="JS130" s="853"/>
      <c r="JT130" s="964"/>
      <c r="JU130" s="845"/>
      <c r="JV130" s="853"/>
      <c r="JW130" s="853"/>
      <c r="JX130" s="964"/>
      <c r="JY130" s="845"/>
      <c r="JZ130" s="853"/>
      <c r="KA130" s="853"/>
      <c r="KB130" s="964"/>
      <c r="KC130" s="845"/>
      <c r="KD130" s="853"/>
      <c r="KE130" s="853"/>
      <c r="KF130" s="964"/>
      <c r="KG130" s="845"/>
      <c r="KH130" s="853"/>
      <c r="KI130" s="853"/>
      <c r="KJ130" s="964"/>
      <c r="KK130" s="845"/>
      <c r="KL130" s="853"/>
      <c r="KM130" s="853"/>
      <c r="KN130" s="964"/>
      <c r="KO130" s="845"/>
      <c r="KP130" s="853"/>
      <c r="KQ130" s="853"/>
      <c r="KR130" s="964"/>
      <c r="KS130" s="845"/>
      <c r="KT130" s="853"/>
      <c r="KU130" s="853"/>
      <c r="KV130" s="964"/>
      <c r="KW130" s="845"/>
      <c r="KX130" s="853"/>
      <c r="KY130" s="853"/>
      <c r="KZ130" s="964"/>
      <c r="LA130" s="845"/>
      <c r="LB130" s="853"/>
      <c r="LC130" s="853"/>
      <c r="LD130" s="964"/>
      <c r="LE130" s="845"/>
      <c r="LF130" s="853"/>
      <c r="LG130" s="853"/>
      <c r="LH130" s="964"/>
      <c r="LI130" s="845"/>
      <c r="LJ130" s="853"/>
      <c r="LK130" s="853"/>
      <c r="LL130" s="964"/>
      <c r="LM130" s="845"/>
      <c r="LN130" s="853"/>
      <c r="LO130" s="853"/>
      <c r="LP130" s="964"/>
      <c r="LQ130" s="845"/>
      <c r="LR130" s="853"/>
      <c r="LS130" s="853"/>
      <c r="LT130" s="964"/>
      <c r="LU130" s="845"/>
      <c r="LV130" s="853"/>
      <c r="LW130" s="853"/>
      <c r="LX130" s="964"/>
      <c r="LY130" s="845"/>
      <c r="LZ130" s="853"/>
      <c r="MA130" s="853"/>
      <c r="MB130" s="964"/>
      <c r="MC130" s="845"/>
      <c r="MD130" s="853"/>
      <c r="ME130" s="853"/>
      <c r="MF130" s="964"/>
      <c r="MG130" s="845"/>
      <c r="MH130" s="853"/>
      <c r="MI130" s="853"/>
      <c r="MJ130" s="964"/>
      <c r="MK130" s="845"/>
      <c r="ML130" s="853"/>
      <c r="MM130" s="853"/>
      <c r="MN130" s="964"/>
      <c r="MO130" s="845"/>
      <c r="MP130" s="853"/>
      <c r="MQ130" s="853"/>
      <c r="MR130" s="964"/>
      <c r="MS130" s="845"/>
      <c r="MT130" s="853"/>
      <c r="MU130" s="853"/>
      <c r="MV130" s="964"/>
      <c r="MW130" s="845"/>
      <c r="MX130" s="853"/>
      <c r="MY130" s="853"/>
      <c r="MZ130" s="964"/>
      <c r="NA130" s="845"/>
      <c r="NB130" s="853"/>
      <c r="NC130" s="853"/>
      <c r="ND130" s="964"/>
      <c r="NE130" s="845"/>
      <c r="NF130" s="853"/>
      <c r="NG130" s="853"/>
      <c r="NH130" s="964"/>
      <c r="NI130" s="845"/>
      <c r="NJ130" s="853"/>
      <c r="NK130" s="853"/>
      <c r="NL130" s="964"/>
      <c r="NM130" s="845"/>
      <c r="NN130" s="853"/>
      <c r="NO130" s="853"/>
      <c r="NP130" s="964"/>
      <c r="NQ130" s="845"/>
      <c r="NR130" s="853"/>
      <c r="NS130" s="853"/>
      <c r="NT130" s="964"/>
      <c r="NU130" s="845"/>
      <c r="NV130" s="853"/>
      <c r="NW130" s="853"/>
      <c r="NX130" s="964"/>
      <c r="NY130" s="845"/>
      <c r="NZ130" s="853"/>
      <c r="OA130" s="853"/>
      <c r="OB130" s="964"/>
      <c r="OC130" s="845"/>
      <c r="OD130" s="853"/>
      <c r="OE130" s="853"/>
      <c r="OF130" s="964"/>
      <c r="OG130" s="845"/>
      <c r="OH130" s="853"/>
      <c r="OI130" s="853"/>
      <c r="OJ130" s="964"/>
      <c r="OK130" s="845"/>
      <c r="OL130" s="853"/>
      <c r="OM130" s="853"/>
      <c r="ON130" s="964"/>
      <c r="OO130" s="845"/>
      <c r="OP130" s="853"/>
      <c r="OQ130" s="853"/>
      <c r="OR130" s="964"/>
      <c r="OS130" s="845"/>
      <c r="OT130" s="853"/>
      <c r="OU130" s="853"/>
      <c r="OV130" s="964"/>
      <c r="OW130" s="845"/>
      <c r="OX130" s="853"/>
      <c r="OY130" s="853"/>
      <c r="OZ130" s="964"/>
      <c r="PA130" s="845"/>
      <c r="PB130" s="853"/>
      <c r="PC130" s="853"/>
      <c r="PD130" s="964"/>
      <c r="PE130" s="845"/>
      <c r="PF130" s="853"/>
      <c r="PG130" s="853"/>
      <c r="PH130" s="964"/>
      <c r="PI130" s="845"/>
      <c r="PJ130" s="853"/>
      <c r="PK130" s="853"/>
      <c r="PL130" s="964"/>
      <c r="PM130" s="845"/>
      <c r="PN130" s="853"/>
      <c r="PO130" s="853"/>
      <c r="PP130" s="964"/>
      <c r="PQ130" s="845"/>
      <c r="PR130" s="853"/>
      <c r="PS130" s="853"/>
      <c r="PT130" s="964"/>
      <c r="PU130" s="845"/>
      <c r="PV130" s="853"/>
      <c r="PW130" s="853"/>
      <c r="PX130" s="964"/>
      <c r="PY130" s="845"/>
      <c r="PZ130" s="853"/>
      <c r="QA130" s="853"/>
      <c r="QB130" s="964"/>
      <c r="QC130" s="845"/>
      <c r="QD130" s="853"/>
      <c r="QE130" s="853"/>
      <c r="QF130" s="964"/>
      <c r="QG130" s="845"/>
      <c r="QH130" s="853"/>
      <c r="QI130" s="853"/>
      <c r="QJ130" s="964"/>
      <c r="QK130" s="845"/>
      <c r="QL130" s="853"/>
      <c r="QM130" s="853"/>
      <c r="QN130" s="964"/>
      <c r="QO130" s="845"/>
      <c r="QP130" s="853"/>
      <c r="QQ130" s="853"/>
      <c r="QR130" s="964"/>
      <c r="QS130" s="845"/>
      <c r="QT130" s="853"/>
      <c r="QU130" s="853"/>
      <c r="QV130" s="964"/>
      <c r="QW130" s="845"/>
      <c r="QX130" s="853"/>
      <c r="QY130" s="853"/>
      <c r="QZ130" s="964"/>
      <c r="RA130" s="845"/>
      <c r="RB130" s="853"/>
      <c r="RC130" s="853"/>
      <c r="RD130" s="964"/>
      <c r="RE130" s="845"/>
      <c r="RF130" s="853"/>
      <c r="RG130" s="853"/>
      <c r="RH130" s="964"/>
      <c r="RI130" s="845"/>
      <c r="RJ130" s="853"/>
      <c r="RK130" s="853"/>
      <c r="RL130" s="964"/>
      <c r="RM130" s="845"/>
      <c r="RN130" s="853"/>
      <c r="RO130" s="853"/>
      <c r="RP130" s="964"/>
      <c r="RQ130" s="845"/>
      <c r="RR130" s="853"/>
      <c r="RS130" s="853"/>
      <c r="RT130" s="964"/>
      <c r="RU130" s="845"/>
      <c r="RV130" s="853"/>
      <c r="RW130" s="853"/>
      <c r="RX130" s="964"/>
      <c r="RY130" s="845"/>
      <c r="RZ130" s="853"/>
      <c r="SA130" s="853"/>
      <c r="SB130" s="964"/>
      <c r="SC130" s="845"/>
      <c r="SD130" s="853"/>
      <c r="SE130" s="853"/>
      <c r="SF130" s="964"/>
      <c r="SG130" s="845"/>
      <c r="SH130" s="853"/>
      <c r="SI130" s="853"/>
      <c r="SJ130" s="964"/>
      <c r="SK130" s="845"/>
      <c r="SL130" s="853"/>
      <c r="SM130" s="853"/>
      <c r="SN130" s="964"/>
      <c r="SO130" s="845"/>
      <c r="SP130" s="853"/>
      <c r="SQ130" s="853"/>
      <c r="SR130" s="964"/>
      <c r="SS130" s="845"/>
      <c r="ST130" s="853"/>
      <c r="SU130" s="853"/>
      <c r="SV130" s="964"/>
      <c r="SW130" s="845"/>
      <c r="SX130" s="853"/>
      <c r="SY130" s="853"/>
      <c r="SZ130" s="964"/>
      <c r="TA130" s="845"/>
      <c r="TB130" s="853"/>
      <c r="TC130" s="853"/>
      <c r="TD130" s="964"/>
      <c r="TE130" s="845"/>
      <c r="TF130" s="853"/>
      <c r="TG130" s="853"/>
      <c r="TH130" s="964"/>
      <c r="TI130" s="845"/>
      <c r="TJ130" s="853"/>
      <c r="TK130" s="853"/>
      <c r="TL130" s="964"/>
      <c r="TM130" s="845"/>
      <c r="TN130" s="853"/>
      <c r="TO130" s="853"/>
      <c r="TP130" s="964"/>
      <c r="TQ130" s="845"/>
      <c r="TR130" s="853"/>
      <c r="TS130" s="853"/>
      <c r="TT130" s="964"/>
      <c r="TU130" s="845"/>
      <c r="TV130" s="853"/>
      <c r="TW130" s="853"/>
      <c r="TX130" s="964"/>
      <c r="TY130" s="845"/>
      <c r="TZ130" s="853"/>
      <c r="UA130" s="853"/>
      <c r="UB130" s="964"/>
      <c r="UC130" s="845"/>
      <c r="UD130" s="853"/>
      <c r="UE130" s="853"/>
      <c r="UF130" s="964"/>
      <c r="UG130" s="845"/>
      <c r="UH130" s="853"/>
      <c r="UI130" s="853"/>
      <c r="UJ130" s="964"/>
      <c r="UK130" s="845"/>
      <c r="UL130" s="853"/>
      <c r="UM130" s="853"/>
      <c r="UN130" s="964"/>
      <c r="UO130" s="845"/>
      <c r="UP130" s="853"/>
      <c r="UQ130" s="853"/>
      <c r="UR130" s="964"/>
      <c r="US130" s="845"/>
      <c r="UT130" s="853"/>
      <c r="UU130" s="853"/>
      <c r="UV130" s="964"/>
      <c r="UW130" s="845"/>
      <c r="UX130" s="853"/>
      <c r="UY130" s="853"/>
      <c r="UZ130" s="964"/>
      <c r="VA130" s="845"/>
      <c r="VB130" s="853"/>
      <c r="VC130" s="853"/>
      <c r="VD130" s="964"/>
      <c r="VE130" s="845"/>
      <c r="VF130" s="853"/>
      <c r="VG130" s="853"/>
      <c r="VH130" s="964"/>
      <c r="VI130" s="845"/>
      <c r="VJ130" s="853"/>
      <c r="VK130" s="853"/>
      <c r="VL130" s="964"/>
      <c r="VM130" s="845"/>
      <c r="VN130" s="853"/>
      <c r="VO130" s="853"/>
      <c r="VP130" s="964"/>
      <c r="VQ130" s="845"/>
      <c r="VR130" s="853"/>
      <c r="VS130" s="853"/>
      <c r="VT130" s="964"/>
      <c r="VU130" s="845"/>
      <c r="VV130" s="853"/>
      <c r="VW130" s="853"/>
      <c r="VX130" s="964"/>
      <c r="VY130" s="845"/>
      <c r="VZ130" s="853"/>
      <c r="WA130" s="853"/>
      <c r="WB130" s="964"/>
      <c r="WC130" s="845"/>
      <c r="WD130" s="853"/>
      <c r="WE130" s="853"/>
      <c r="WF130" s="964"/>
      <c r="WG130" s="845"/>
      <c r="WH130" s="853"/>
      <c r="WI130" s="853"/>
      <c r="WJ130" s="964"/>
      <c r="WK130" s="845"/>
      <c r="WL130" s="853"/>
      <c r="WM130" s="853"/>
      <c r="WN130" s="964"/>
      <c r="WO130" s="845"/>
      <c r="WP130" s="853"/>
      <c r="WQ130" s="853"/>
      <c r="WR130" s="964"/>
      <c r="WS130" s="845"/>
      <c r="WT130" s="853"/>
      <c r="WU130" s="853"/>
      <c r="WV130" s="964"/>
      <c r="WW130" s="845"/>
      <c r="WX130" s="853"/>
      <c r="WY130" s="853"/>
      <c r="WZ130" s="964"/>
      <c r="XA130" s="845"/>
      <c r="XB130" s="853"/>
      <c r="XC130" s="853"/>
      <c r="XD130" s="964"/>
      <c r="XE130" s="845"/>
      <c r="XF130" s="853"/>
      <c r="XG130" s="853"/>
      <c r="XH130" s="964"/>
      <c r="XI130" s="845"/>
      <c r="XJ130" s="853"/>
      <c r="XK130" s="853"/>
      <c r="XL130" s="964"/>
      <c r="XM130" s="845"/>
      <c r="XN130" s="853"/>
      <c r="XO130" s="853"/>
      <c r="XP130" s="964"/>
      <c r="XQ130" s="845"/>
      <c r="XR130" s="853"/>
      <c r="XS130" s="853"/>
      <c r="XT130" s="964"/>
      <c r="XU130" s="845"/>
      <c r="XV130" s="853"/>
      <c r="XW130" s="853"/>
      <c r="XX130" s="964"/>
      <c r="XY130" s="845"/>
      <c r="XZ130" s="853"/>
      <c r="YA130" s="853"/>
      <c r="YB130" s="964"/>
      <c r="YC130" s="845"/>
      <c r="YD130" s="853"/>
      <c r="YE130" s="853"/>
      <c r="YF130" s="964"/>
      <c r="YG130" s="845"/>
      <c r="YH130" s="853"/>
      <c r="YI130" s="853"/>
      <c r="YJ130" s="964"/>
      <c r="YK130" s="845"/>
      <c r="YL130" s="853"/>
      <c r="YM130" s="853"/>
      <c r="YN130" s="964"/>
      <c r="YO130" s="845"/>
      <c r="YP130" s="853"/>
      <c r="YQ130" s="853"/>
      <c r="YR130" s="964"/>
      <c r="YS130" s="845"/>
      <c r="YT130" s="853"/>
      <c r="YU130" s="853"/>
      <c r="YV130" s="964"/>
      <c r="YW130" s="845"/>
      <c r="YX130" s="853"/>
      <c r="YY130" s="853"/>
      <c r="YZ130" s="964"/>
      <c r="ZA130" s="845"/>
      <c r="ZB130" s="853"/>
      <c r="ZC130" s="853"/>
      <c r="ZD130" s="964"/>
      <c r="ZE130" s="845"/>
      <c r="ZF130" s="853"/>
      <c r="ZG130" s="853"/>
      <c r="ZH130" s="964"/>
      <c r="ZI130" s="845"/>
      <c r="ZJ130" s="853"/>
      <c r="ZK130" s="853"/>
      <c r="ZL130" s="964"/>
      <c r="ZM130" s="845"/>
      <c r="ZN130" s="853"/>
      <c r="ZO130" s="853"/>
      <c r="ZP130" s="964"/>
      <c r="ZQ130" s="845"/>
      <c r="ZR130" s="853"/>
      <c r="ZS130" s="853"/>
      <c r="ZT130" s="964"/>
      <c r="ZU130" s="845"/>
      <c r="ZV130" s="853"/>
      <c r="ZW130" s="853"/>
      <c r="ZX130" s="964"/>
      <c r="ZY130" s="845"/>
      <c r="ZZ130" s="853"/>
      <c r="AAA130" s="853"/>
      <c r="AAB130" s="964"/>
      <c r="AAC130" s="845"/>
      <c r="AAD130" s="853"/>
      <c r="AAE130" s="853"/>
      <c r="AAF130" s="964"/>
      <c r="AAG130" s="845"/>
      <c r="AAH130" s="853"/>
      <c r="AAI130" s="853"/>
      <c r="AAJ130" s="964"/>
      <c r="AAK130" s="845"/>
      <c r="AAL130" s="853"/>
      <c r="AAM130" s="853"/>
      <c r="AAN130" s="964"/>
      <c r="AAO130" s="845"/>
      <c r="AAP130" s="853"/>
      <c r="AAQ130" s="853"/>
      <c r="AAR130" s="964"/>
      <c r="AAS130" s="845"/>
      <c r="AAT130" s="853"/>
      <c r="AAU130" s="853"/>
      <c r="AAV130" s="964"/>
      <c r="AAW130" s="845"/>
      <c r="AAX130" s="853"/>
      <c r="AAY130" s="853"/>
      <c r="AAZ130" s="964"/>
      <c r="ABA130" s="845"/>
      <c r="ABB130" s="853"/>
      <c r="ABC130" s="853"/>
      <c r="ABD130" s="964"/>
      <c r="ABE130" s="845"/>
      <c r="ABF130" s="853"/>
      <c r="ABG130" s="853"/>
      <c r="ABH130" s="964"/>
      <c r="ABI130" s="845"/>
      <c r="ABJ130" s="853"/>
      <c r="ABK130" s="853"/>
      <c r="ABL130" s="964"/>
      <c r="ABM130" s="845"/>
      <c r="ABN130" s="853"/>
      <c r="ABO130" s="853"/>
      <c r="ABP130" s="964"/>
      <c r="ABQ130" s="845"/>
      <c r="ABR130" s="853"/>
      <c r="ABS130" s="853"/>
      <c r="ABT130" s="964"/>
      <c r="ABU130" s="845"/>
      <c r="ABV130" s="853"/>
      <c r="ABW130" s="853"/>
      <c r="ABX130" s="964"/>
      <c r="ABY130" s="845"/>
      <c r="ABZ130" s="853"/>
      <c r="ACA130" s="853"/>
      <c r="ACB130" s="964"/>
      <c r="ACC130" s="845"/>
      <c r="ACD130" s="853"/>
      <c r="ACE130" s="853"/>
      <c r="ACF130" s="964"/>
      <c r="ACG130" s="845"/>
      <c r="ACH130" s="853"/>
      <c r="ACI130" s="853"/>
      <c r="ACJ130" s="964"/>
      <c r="ACK130" s="845"/>
      <c r="ACL130" s="853"/>
      <c r="ACM130" s="853"/>
      <c r="ACN130" s="964"/>
      <c r="ACO130" s="845"/>
      <c r="ACP130" s="853"/>
      <c r="ACQ130" s="853"/>
      <c r="ACR130" s="964"/>
      <c r="ACS130" s="845"/>
      <c r="ACT130" s="853"/>
      <c r="ACU130" s="853"/>
      <c r="ACV130" s="964"/>
      <c r="ACW130" s="845"/>
      <c r="ACX130" s="853"/>
      <c r="ACY130" s="853"/>
      <c r="ACZ130" s="964"/>
      <c r="ADA130" s="845"/>
      <c r="ADB130" s="853"/>
      <c r="ADC130" s="853"/>
      <c r="ADD130" s="964"/>
      <c r="ADE130" s="845"/>
      <c r="ADF130" s="853"/>
      <c r="ADG130" s="853"/>
      <c r="ADH130" s="964"/>
      <c r="ADI130" s="845"/>
      <c r="ADJ130" s="853"/>
      <c r="ADK130" s="853"/>
      <c r="ADL130" s="964"/>
      <c r="ADM130" s="845"/>
      <c r="ADN130" s="853"/>
      <c r="ADO130" s="853"/>
      <c r="ADP130" s="964"/>
      <c r="ADQ130" s="845"/>
      <c r="ADR130" s="853"/>
      <c r="ADS130" s="853"/>
      <c r="ADT130" s="964"/>
      <c r="ADU130" s="845"/>
      <c r="ADV130" s="853"/>
      <c r="ADW130" s="853"/>
      <c r="ADX130" s="964"/>
      <c r="ADY130" s="845"/>
      <c r="ADZ130" s="853"/>
      <c r="AEA130" s="853"/>
      <c r="AEB130" s="964"/>
      <c r="AEC130" s="845"/>
      <c r="AED130" s="853"/>
      <c r="AEE130" s="853"/>
      <c r="AEF130" s="964"/>
      <c r="AEG130" s="845"/>
      <c r="AEH130" s="853"/>
      <c r="AEI130" s="853"/>
      <c r="AEJ130" s="964"/>
      <c r="AEK130" s="845"/>
      <c r="AEL130" s="853"/>
      <c r="AEM130" s="853"/>
      <c r="AEN130" s="964"/>
      <c r="AEO130" s="845"/>
      <c r="AEP130" s="853"/>
      <c r="AEQ130" s="853"/>
      <c r="AER130" s="964"/>
      <c r="AES130" s="845"/>
      <c r="AET130" s="853"/>
      <c r="AEU130" s="853"/>
      <c r="AEV130" s="964"/>
      <c r="AEW130" s="845"/>
      <c r="AEX130" s="853"/>
      <c r="AEY130" s="853"/>
      <c r="AEZ130" s="964"/>
      <c r="AFA130" s="845"/>
      <c r="AFB130" s="853"/>
      <c r="AFC130" s="853"/>
      <c r="AFD130" s="964"/>
      <c r="AFE130" s="845"/>
      <c r="AFF130" s="853"/>
      <c r="AFG130" s="853"/>
      <c r="AFH130" s="964"/>
      <c r="AFI130" s="845"/>
      <c r="AFJ130" s="853"/>
      <c r="AFK130" s="853"/>
      <c r="AFL130" s="964"/>
      <c r="AFM130" s="845"/>
      <c r="AFN130" s="853"/>
      <c r="AFO130" s="853"/>
      <c r="AFP130" s="964"/>
      <c r="AFQ130" s="845"/>
      <c r="AFR130" s="853"/>
      <c r="AFS130" s="853"/>
      <c r="AFT130" s="964"/>
      <c r="AFU130" s="845"/>
      <c r="AFV130" s="853"/>
      <c r="AFW130" s="853"/>
      <c r="AFX130" s="964"/>
      <c r="AFY130" s="845"/>
      <c r="AFZ130" s="853"/>
      <c r="AGA130" s="853"/>
      <c r="AGB130" s="964"/>
      <c r="AGC130" s="845"/>
      <c r="AGD130" s="853"/>
      <c r="AGE130" s="853"/>
      <c r="AGF130" s="964"/>
      <c r="AGG130" s="845"/>
      <c r="AGH130" s="853"/>
      <c r="AGI130" s="853"/>
      <c r="AGJ130" s="964"/>
      <c r="AGK130" s="845"/>
      <c r="AGL130" s="853"/>
      <c r="AGM130" s="853"/>
      <c r="AGN130" s="964"/>
      <c r="AGO130" s="845"/>
      <c r="AGP130" s="853"/>
      <c r="AGQ130" s="853"/>
      <c r="AGR130" s="964"/>
      <c r="AGS130" s="845"/>
      <c r="AGT130" s="853"/>
      <c r="AGU130" s="853"/>
      <c r="AGV130" s="964"/>
      <c r="AGW130" s="845"/>
      <c r="AGX130" s="853"/>
      <c r="AGY130" s="853"/>
      <c r="AGZ130" s="964"/>
      <c r="AHA130" s="845"/>
      <c r="AHB130" s="853"/>
      <c r="AHC130" s="853"/>
      <c r="AHD130" s="964"/>
      <c r="AHE130" s="845"/>
      <c r="AHF130" s="853"/>
      <c r="AHG130" s="853"/>
      <c r="AHH130" s="964"/>
      <c r="AHI130" s="845"/>
      <c r="AHJ130" s="853"/>
      <c r="AHK130" s="853"/>
      <c r="AHL130" s="964"/>
      <c r="AHM130" s="845"/>
      <c r="AHN130" s="853"/>
      <c r="AHO130" s="853"/>
      <c r="AHP130" s="964"/>
      <c r="AHQ130" s="845"/>
      <c r="AHR130" s="853"/>
      <c r="AHS130" s="853"/>
      <c r="AHT130" s="964"/>
      <c r="AHU130" s="845"/>
      <c r="AHV130" s="853"/>
      <c r="AHW130" s="853"/>
      <c r="AHX130" s="964"/>
      <c r="AHY130" s="845"/>
      <c r="AHZ130" s="853"/>
      <c r="AIA130" s="853"/>
      <c r="AIB130" s="964"/>
      <c r="AIC130" s="845"/>
      <c r="AID130" s="853"/>
      <c r="AIE130" s="853"/>
      <c r="AIF130" s="964"/>
      <c r="AIG130" s="845"/>
      <c r="AIH130" s="853"/>
      <c r="AII130" s="853"/>
      <c r="AIJ130" s="964"/>
      <c r="AIK130" s="845"/>
      <c r="AIL130" s="853"/>
      <c r="AIM130" s="853"/>
      <c r="AIN130" s="964"/>
      <c r="AIO130" s="845"/>
      <c r="AIP130" s="853"/>
      <c r="AIQ130" s="853"/>
      <c r="AIR130" s="964"/>
      <c r="AIS130" s="845"/>
      <c r="AIT130" s="853"/>
      <c r="AIU130" s="853"/>
      <c r="AIV130" s="964"/>
      <c r="AIW130" s="845"/>
      <c r="AIX130" s="853"/>
      <c r="AIY130" s="853"/>
      <c r="AIZ130" s="964"/>
      <c r="AJA130" s="845"/>
      <c r="AJB130" s="853"/>
      <c r="AJC130" s="853"/>
      <c r="AJD130" s="964"/>
      <c r="AJE130" s="845"/>
      <c r="AJF130" s="853"/>
      <c r="AJG130" s="853"/>
      <c r="AJH130" s="964"/>
      <c r="AJI130" s="845"/>
      <c r="AJJ130" s="853"/>
      <c r="AJK130" s="853"/>
      <c r="AJL130" s="964"/>
      <c r="AJM130" s="845"/>
      <c r="AJN130" s="853"/>
      <c r="AJO130" s="853"/>
      <c r="AJP130" s="964"/>
      <c r="AJQ130" s="845"/>
      <c r="AJR130" s="853"/>
      <c r="AJS130" s="853"/>
      <c r="AJT130" s="964"/>
      <c r="AJU130" s="845"/>
      <c r="AJV130" s="853"/>
      <c r="AJW130" s="853"/>
      <c r="AJX130" s="964"/>
      <c r="AJY130" s="845"/>
      <c r="AJZ130" s="853"/>
      <c r="AKA130" s="853"/>
      <c r="AKB130" s="964"/>
      <c r="AKC130" s="845"/>
      <c r="AKD130" s="853"/>
      <c r="AKE130" s="853"/>
      <c r="AKF130" s="964"/>
      <c r="AKG130" s="845"/>
      <c r="AKH130" s="853"/>
      <c r="AKI130" s="853"/>
      <c r="AKJ130" s="964"/>
      <c r="AKK130" s="845"/>
      <c r="AKL130" s="853"/>
      <c r="AKM130" s="853"/>
      <c r="AKN130" s="964"/>
      <c r="AKO130" s="845"/>
      <c r="AKP130" s="853"/>
      <c r="AKQ130" s="853"/>
      <c r="AKR130" s="964"/>
      <c r="AKS130" s="845"/>
      <c r="AKT130" s="853"/>
      <c r="AKU130" s="853"/>
      <c r="AKV130" s="964"/>
      <c r="AKW130" s="845"/>
      <c r="AKX130" s="853"/>
      <c r="AKY130" s="853"/>
      <c r="AKZ130" s="964"/>
      <c r="ALA130" s="845"/>
      <c r="ALB130" s="853"/>
      <c r="ALC130" s="853"/>
      <c r="ALD130" s="964"/>
      <c r="ALE130" s="845"/>
      <c r="ALF130" s="853"/>
      <c r="ALG130" s="853"/>
      <c r="ALH130" s="964"/>
      <c r="ALI130" s="845"/>
      <c r="ALJ130" s="853"/>
      <c r="ALK130" s="853"/>
      <c r="ALL130" s="964"/>
      <c r="ALM130" s="845"/>
      <c r="ALN130" s="853"/>
      <c r="ALO130" s="853"/>
      <c r="ALP130" s="964"/>
      <c r="ALQ130" s="845"/>
      <c r="ALR130" s="853"/>
      <c r="ALS130" s="853"/>
      <c r="ALT130" s="964"/>
      <c r="ALU130" s="845"/>
      <c r="ALV130" s="853"/>
      <c r="ALW130" s="853"/>
      <c r="ALX130" s="964"/>
      <c r="ALY130" s="845"/>
      <c r="ALZ130" s="853"/>
      <c r="AMA130" s="853"/>
      <c r="AMB130" s="964"/>
      <c r="AMC130" s="845"/>
      <c r="AMD130" s="853"/>
      <c r="AME130" s="853"/>
      <c r="AMF130" s="964"/>
      <c r="AMG130" s="845"/>
      <c r="AMH130" s="853"/>
      <c r="AMI130" s="853"/>
      <c r="AMJ130" s="964"/>
      <c r="AMK130" s="845"/>
      <c r="AML130" s="853"/>
      <c r="AMM130" s="853"/>
      <c r="AMN130" s="964"/>
      <c r="AMO130" s="845"/>
      <c r="AMP130" s="853"/>
      <c r="AMQ130" s="853"/>
      <c r="AMR130" s="964"/>
      <c r="AMS130" s="845"/>
      <c r="AMT130" s="853"/>
      <c r="AMU130" s="853"/>
      <c r="AMV130" s="964"/>
      <c r="AMW130" s="845"/>
      <c r="AMX130" s="853"/>
      <c r="AMY130" s="853"/>
      <c r="AMZ130" s="964"/>
      <c r="ANA130" s="845"/>
      <c r="ANB130" s="853"/>
      <c r="ANC130" s="853"/>
      <c r="AND130" s="964"/>
      <c r="ANE130" s="845"/>
      <c r="ANF130" s="853"/>
      <c r="ANG130" s="853"/>
      <c r="ANH130" s="964"/>
      <c r="ANI130" s="845"/>
      <c r="ANJ130" s="853"/>
      <c r="ANK130" s="853"/>
      <c r="ANL130" s="964"/>
      <c r="ANM130" s="845"/>
      <c r="ANN130" s="853"/>
      <c r="ANO130" s="853"/>
      <c r="ANP130" s="964"/>
      <c r="ANQ130" s="845"/>
      <c r="ANR130" s="853"/>
      <c r="ANS130" s="853"/>
      <c r="ANT130" s="964"/>
      <c r="ANU130" s="845"/>
      <c r="ANV130" s="853"/>
      <c r="ANW130" s="853"/>
      <c r="ANX130" s="964"/>
      <c r="ANY130" s="845"/>
      <c r="ANZ130" s="853"/>
      <c r="AOA130" s="853"/>
      <c r="AOB130" s="964"/>
      <c r="AOC130" s="845"/>
      <c r="AOD130" s="853"/>
      <c r="AOE130" s="853"/>
      <c r="AOF130" s="964"/>
      <c r="AOG130" s="845"/>
      <c r="AOH130" s="853"/>
      <c r="AOI130" s="853"/>
      <c r="AOJ130" s="964"/>
      <c r="AOK130" s="845"/>
      <c r="AOL130" s="853"/>
      <c r="AOM130" s="853"/>
      <c r="AON130" s="964"/>
      <c r="AOO130" s="845"/>
      <c r="AOP130" s="853"/>
      <c r="AOQ130" s="853"/>
      <c r="AOR130" s="964"/>
      <c r="AOS130" s="845"/>
      <c r="AOT130" s="853"/>
      <c r="AOU130" s="853"/>
      <c r="AOV130" s="964"/>
      <c r="AOW130" s="845"/>
      <c r="AOX130" s="853"/>
      <c r="AOY130" s="853"/>
      <c r="AOZ130" s="964"/>
      <c r="APA130" s="845"/>
      <c r="APB130" s="853"/>
      <c r="APC130" s="853"/>
      <c r="APD130" s="964"/>
      <c r="APE130" s="845"/>
      <c r="APF130" s="853"/>
      <c r="APG130" s="853"/>
      <c r="APH130" s="964"/>
      <c r="API130" s="845"/>
      <c r="APJ130" s="853"/>
      <c r="APK130" s="853"/>
      <c r="APL130" s="964"/>
      <c r="APM130" s="845"/>
      <c r="APN130" s="853"/>
      <c r="APO130" s="853"/>
      <c r="APP130" s="964"/>
      <c r="APQ130" s="845"/>
      <c r="APR130" s="853"/>
      <c r="APS130" s="853"/>
      <c r="APT130" s="964"/>
      <c r="APU130" s="845"/>
      <c r="APV130" s="853"/>
      <c r="APW130" s="853"/>
      <c r="APX130" s="964"/>
      <c r="APY130" s="845"/>
      <c r="APZ130" s="853"/>
      <c r="AQA130" s="853"/>
      <c r="AQB130" s="964"/>
      <c r="AQC130" s="845"/>
      <c r="AQD130" s="853"/>
      <c r="AQE130" s="853"/>
      <c r="AQF130" s="964"/>
      <c r="AQG130" s="845"/>
      <c r="AQH130" s="853"/>
      <c r="AQI130" s="853"/>
      <c r="AQJ130" s="964"/>
      <c r="AQK130" s="845"/>
      <c r="AQL130" s="853"/>
      <c r="AQM130" s="853"/>
      <c r="AQN130" s="964"/>
      <c r="AQO130" s="845"/>
      <c r="AQP130" s="853"/>
      <c r="AQQ130" s="853"/>
      <c r="AQR130" s="964"/>
      <c r="AQS130" s="845"/>
      <c r="AQT130" s="853"/>
      <c r="AQU130" s="853"/>
      <c r="AQV130" s="964"/>
      <c r="AQW130" s="845"/>
      <c r="AQX130" s="853"/>
      <c r="AQY130" s="853"/>
      <c r="AQZ130" s="964"/>
      <c r="ARA130" s="845"/>
      <c r="ARB130" s="853"/>
      <c r="ARC130" s="853"/>
      <c r="ARD130" s="964"/>
      <c r="ARE130" s="845"/>
      <c r="ARF130" s="853"/>
      <c r="ARG130" s="853"/>
      <c r="ARH130" s="964"/>
      <c r="ARI130" s="845"/>
      <c r="ARJ130" s="853"/>
      <c r="ARK130" s="853"/>
      <c r="ARL130" s="964"/>
      <c r="ARM130" s="845"/>
      <c r="ARN130" s="853"/>
      <c r="ARO130" s="853"/>
      <c r="ARP130" s="964"/>
      <c r="ARQ130" s="845"/>
      <c r="ARR130" s="853"/>
      <c r="ARS130" s="853"/>
      <c r="ART130" s="964"/>
      <c r="ARU130" s="845"/>
      <c r="ARV130" s="853"/>
      <c r="ARW130" s="853"/>
      <c r="ARX130" s="964"/>
      <c r="ARY130" s="845"/>
      <c r="ARZ130" s="853"/>
      <c r="ASA130" s="853"/>
      <c r="ASB130" s="964"/>
      <c r="ASC130" s="845"/>
      <c r="ASD130" s="853"/>
      <c r="ASE130" s="853"/>
      <c r="ASF130" s="964"/>
      <c r="ASG130" s="845"/>
      <c r="ASH130" s="853"/>
      <c r="ASI130" s="853"/>
      <c r="ASJ130" s="964"/>
      <c r="ASK130" s="845"/>
      <c r="ASL130" s="853"/>
      <c r="ASM130" s="853"/>
      <c r="ASN130" s="964"/>
      <c r="ASO130" s="845"/>
      <c r="ASP130" s="853"/>
      <c r="ASQ130" s="853"/>
      <c r="ASR130" s="964"/>
      <c r="ASS130" s="845"/>
      <c r="AST130" s="853"/>
      <c r="ASU130" s="853"/>
      <c r="ASV130" s="964"/>
      <c r="ASW130" s="845"/>
      <c r="ASX130" s="853"/>
      <c r="ASY130" s="853"/>
      <c r="ASZ130" s="964"/>
      <c r="ATA130" s="845"/>
      <c r="ATB130" s="853"/>
      <c r="ATC130" s="853"/>
      <c r="ATD130" s="964"/>
      <c r="ATE130" s="845"/>
      <c r="ATF130" s="853"/>
      <c r="ATG130" s="853"/>
      <c r="ATH130" s="964"/>
      <c r="ATI130" s="845"/>
      <c r="ATJ130" s="853"/>
      <c r="ATK130" s="853"/>
      <c r="ATL130" s="964"/>
      <c r="ATM130" s="845"/>
      <c r="ATN130" s="853"/>
      <c r="ATO130" s="853"/>
      <c r="ATP130" s="964"/>
      <c r="ATQ130" s="845"/>
      <c r="ATR130" s="853"/>
      <c r="ATS130" s="853"/>
      <c r="ATT130" s="964"/>
      <c r="ATU130" s="845"/>
      <c r="ATV130" s="853"/>
      <c r="ATW130" s="853"/>
      <c r="ATX130" s="964"/>
      <c r="ATY130" s="845"/>
      <c r="ATZ130" s="853"/>
      <c r="AUA130" s="853"/>
      <c r="AUB130" s="964"/>
      <c r="AUC130" s="845"/>
      <c r="AUD130" s="853"/>
      <c r="AUE130" s="853"/>
      <c r="AUF130" s="964"/>
      <c r="AUG130" s="845"/>
      <c r="AUH130" s="853"/>
      <c r="AUI130" s="853"/>
      <c r="AUJ130" s="964"/>
      <c r="AUK130" s="845"/>
      <c r="AUL130" s="853"/>
      <c r="AUM130" s="853"/>
      <c r="AUN130" s="964"/>
      <c r="AUO130" s="845"/>
      <c r="AUP130" s="853"/>
      <c r="AUQ130" s="853"/>
      <c r="AUR130" s="964"/>
      <c r="AUS130" s="845"/>
      <c r="AUT130" s="853"/>
      <c r="AUU130" s="853"/>
      <c r="AUV130" s="964"/>
      <c r="AUW130" s="845"/>
      <c r="AUX130" s="853"/>
      <c r="AUY130" s="853"/>
      <c r="AUZ130" s="964"/>
      <c r="AVA130" s="845"/>
      <c r="AVB130" s="853"/>
      <c r="AVC130" s="853"/>
      <c r="AVD130" s="964"/>
      <c r="AVE130" s="845"/>
      <c r="AVF130" s="853"/>
      <c r="AVG130" s="853"/>
      <c r="AVH130" s="964"/>
      <c r="AVI130" s="845"/>
      <c r="AVJ130" s="853"/>
      <c r="AVK130" s="853"/>
      <c r="AVL130" s="964"/>
      <c r="AVM130" s="845"/>
      <c r="AVN130" s="853"/>
      <c r="AVO130" s="853"/>
      <c r="AVP130" s="964"/>
      <c r="AVQ130" s="845"/>
      <c r="AVR130" s="853"/>
      <c r="AVS130" s="853"/>
      <c r="AVT130" s="964"/>
      <c r="AVU130" s="845"/>
      <c r="AVV130" s="853"/>
      <c r="AVW130" s="853"/>
      <c r="AVX130" s="964"/>
      <c r="AVY130" s="845"/>
      <c r="AVZ130" s="853"/>
      <c r="AWA130" s="853"/>
      <c r="AWB130" s="964"/>
      <c r="AWC130" s="845"/>
      <c r="AWD130" s="853"/>
      <c r="AWE130" s="853"/>
      <c r="AWF130" s="964"/>
      <c r="AWG130" s="845"/>
      <c r="AWH130" s="853"/>
      <c r="AWI130" s="853"/>
      <c r="AWJ130" s="964"/>
      <c r="AWK130" s="845"/>
      <c r="AWL130" s="853"/>
      <c r="AWM130" s="853"/>
      <c r="AWN130" s="964"/>
      <c r="AWO130" s="845"/>
      <c r="AWP130" s="853"/>
      <c r="AWQ130" s="853"/>
      <c r="AWR130" s="964"/>
      <c r="AWS130" s="845"/>
      <c r="AWT130" s="853"/>
      <c r="AWU130" s="853"/>
      <c r="AWV130" s="964"/>
      <c r="AWW130" s="845"/>
      <c r="AWX130" s="853"/>
      <c r="AWY130" s="853"/>
      <c r="AWZ130" s="964"/>
      <c r="AXA130" s="845"/>
      <c r="AXB130" s="853"/>
      <c r="AXC130" s="853"/>
      <c r="AXD130" s="964"/>
      <c r="AXE130" s="845"/>
      <c r="AXF130" s="853"/>
      <c r="AXG130" s="853"/>
      <c r="AXH130" s="964"/>
      <c r="AXI130" s="845"/>
      <c r="AXJ130" s="853"/>
      <c r="AXK130" s="853"/>
      <c r="AXL130" s="964"/>
      <c r="AXM130" s="845"/>
      <c r="AXN130" s="853"/>
      <c r="AXO130" s="853"/>
      <c r="AXP130" s="964"/>
      <c r="AXQ130" s="845"/>
      <c r="AXR130" s="853"/>
      <c r="AXS130" s="853"/>
      <c r="AXT130" s="964"/>
      <c r="AXU130" s="845"/>
      <c r="AXV130" s="853"/>
      <c r="AXW130" s="853"/>
      <c r="AXX130" s="964"/>
      <c r="AXY130" s="845"/>
      <c r="AXZ130" s="853"/>
      <c r="AYA130" s="853"/>
      <c r="AYB130" s="964"/>
      <c r="AYC130" s="845"/>
      <c r="AYD130" s="853"/>
      <c r="AYE130" s="853"/>
      <c r="AYF130" s="964"/>
      <c r="AYG130" s="845"/>
      <c r="AYH130" s="853"/>
      <c r="AYI130" s="853"/>
      <c r="AYJ130" s="964"/>
      <c r="AYK130" s="845"/>
      <c r="AYL130" s="853"/>
      <c r="AYM130" s="853"/>
      <c r="AYN130" s="964"/>
      <c r="AYO130" s="845"/>
      <c r="AYP130" s="853"/>
      <c r="AYQ130" s="853"/>
      <c r="AYR130" s="964"/>
      <c r="AYS130" s="845"/>
      <c r="AYT130" s="853"/>
      <c r="AYU130" s="853"/>
      <c r="AYV130" s="964"/>
      <c r="AYW130" s="845"/>
      <c r="AYX130" s="853"/>
      <c r="AYY130" s="853"/>
      <c r="AYZ130" s="964"/>
      <c r="AZA130" s="845"/>
      <c r="AZB130" s="853"/>
      <c r="AZC130" s="853"/>
      <c r="AZD130" s="964"/>
      <c r="AZE130" s="845"/>
      <c r="AZF130" s="853"/>
      <c r="AZG130" s="853"/>
      <c r="AZH130" s="964"/>
      <c r="AZI130" s="845"/>
      <c r="AZJ130" s="853"/>
      <c r="AZK130" s="853"/>
      <c r="AZL130" s="964"/>
      <c r="AZM130" s="845"/>
      <c r="AZN130" s="853"/>
      <c r="AZO130" s="853"/>
      <c r="AZP130" s="964"/>
      <c r="AZQ130" s="845"/>
      <c r="AZR130" s="853"/>
      <c r="AZS130" s="853"/>
      <c r="AZT130" s="964"/>
      <c r="AZU130" s="845"/>
      <c r="AZV130" s="853"/>
      <c r="AZW130" s="853"/>
      <c r="AZX130" s="964"/>
      <c r="AZY130" s="845"/>
      <c r="AZZ130" s="853"/>
      <c r="BAA130" s="853"/>
      <c r="BAB130" s="964"/>
      <c r="BAC130" s="845"/>
      <c r="BAD130" s="853"/>
      <c r="BAE130" s="853"/>
      <c r="BAF130" s="964"/>
      <c r="BAG130" s="845"/>
      <c r="BAH130" s="853"/>
      <c r="BAI130" s="853"/>
      <c r="BAJ130" s="964"/>
      <c r="BAK130" s="845"/>
      <c r="BAL130" s="853"/>
      <c r="BAM130" s="853"/>
      <c r="BAN130" s="964"/>
      <c r="BAO130" s="845"/>
      <c r="BAP130" s="853"/>
      <c r="BAQ130" s="853"/>
      <c r="BAR130" s="964"/>
      <c r="BAS130" s="845"/>
      <c r="BAT130" s="853"/>
      <c r="BAU130" s="853"/>
      <c r="BAV130" s="964"/>
      <c r="BAW130" s="845"/>
      <c r="BAX130" s="853"/>
      <c r="BAY130" s="853"/>
      <c r="BAZ130" s="964"/>
      <c r="BBA130" s="845"/>
      <c r="BBB130" s="853"/>
      <c r="BBC130" s="853"/>
      <c r="BBD130" s="964"/>
      <c r="BBE130" s="845"/>
      <c r="BBF130" s="853"/>
      <c r="BBG130" s="853"/>
      <c r="BBH130" s="964"/>
      <c r="BBI130" s="845"/>
      <c r="BBJ130" s="853"/>
      <c r="BBK130" s="853"/>
      <c r="BBL130" s="964"/>
      <c r="BBM130" s="845"/>
      <c r="BBN130" s="853"/>
      <c r="BBO130" s="853"/>
      <c r="BBP130" s="964"/>
      <c r="BBQ130" s="845"/>
      <c r="BBR130" s="853"/>
      <c r="BBS130" s="853"/>
      <c r="BBT130" s="964"/>
      <c r="BBU130" s="845"/>
      <c r="BBV130" s="853"/>
      <c r="BBW130" s="853"/>
      <c r="BBX130" s="964"/>
      <c r="BBY130" s="845"/>
      <c r="BBZ130" s="853"/>
      <c r="BCA130" s="853"/>
      <c r="BCB130" s="964"/>
      <c r="BCC130" s="845"/>
      <c r="BCD130" s="853"/>
      <c r="BCE130" s="853"/>
      <c r="BCF130" s="964"/>
      <c r="BCG130" s="845"/>
      <c r="BCH130" s="853"/>
      <c r="BCI130" s="853"/>
      <c r="BCJ130" s="964"/>
      <c r="BCK130" s="845"/>
      <c r="BCL130" s="853"/>
      <c r="BCM130" s="853"/>
      <c r="BCN130" s="964"/>
      <c r="BCO130" s="845"/>
      <c r="BCP130" s="853"/>
      <c r="BCQ130" s="853"/>
      <c r="BCR130" s="964"/>
      <c r="BCS130" s="845"/>
      <c r="BCT130" s="853"/>
      <c r="BCU130" s="853"/>
      <c r="BCV130" s="964"/>
      <c r="BCW130" s="845"/>
      <c r="BCX130" s="853"/>
      <c r="BCY130" s="853"/>
      <c r="BCZ130" s="964"/>
      <c r="BDA130" s="845"/>
      <c r="BDB130" s="853"/>
      <c r="BDC130" s="853"/>
      <c r="BDD130" s="964"/>
      <c r="BDE130" s="845"/>
      <c r="BDF130" s="853"/>
      <c r="BDG130" s="853"/>
      <c r="BDH130" s="964"/>
      <c r="BDI130" s="845"/>
      <c r="BDJ130" s="853"/>
      <c r="BDK130" s="853"/>
      <c r="BDL130" s="964"/>
      <c r="BDM130" s="845"/>
      <c r="BDN130" s="853"/>
      <c r="BDO130" s="853"/>
      <c r="BDP130" s="964"/>
      <c r="BDQ130" s="845"/>
      <c r="BDR130" s="853"/>
      <c r="BDS130" s="853"/>
      <c r="BDT130" s="964"/>
      <c r="BDU130" s="845"/>
      <c r="BDV130" s="853"/>
      <c r="BDW130" s="853"/>
      <c r="BDX130" s="964"/>
      <c r="BDY130" s="845"/>
      <c r="BDZ130" s="853"/>
      <c r="BEA130" s="853"/>
      <c r="BEB130" s="964"/>
      <c r="BEC130" s="845"/>
      <c r="BED130" s="853"/>
      <c r="BEE130" s="853"/>
      <c r="BEF130" s="964"/>
      <c r="BEG130" s="845"/>
      <c r="BEH130" s="853"/>
      <c r="BEI130" s="853"/>
      <c r="BEJ130" s="964"/>
      <c r="BEK130" s="845"/>
      <c r="BEL130" s="853"/>
      <c r="BEM130" s="853"/>
      <c r="BEN130" s="964"/>
      <c r="BEO130" s="845"/>
      <c r="BEP130" s="853"/>
      <c r="BEQ130" s="853"/>
      <c r="BER130" s="964"/>
      <c r="BES130" s="845"/>
      <c r="BET130" s="853"/>
      <c r="BEU130" s="853"/>
      <c r="BEV130" s="964"/>
      <c r="BEW130" s="845"/>
      <c r="BEX130" s="853"/>
      <c r="BEY130" s="853"/>
      <c r="BEZ130" s="964"/>
      <c r="BFA130" s="845"/>
      <c r="BFB130" s="853"/>
      <c r="BFC130" s="853"/>
      <c r="BFD130" s="964"/>
      <c r="BFE130" s="845"/>
      <c r="BFF130" s="853"/>
      <c r="BFG130" s="853"/>
      <c r="BFH130" s="964"/>
      <c r="BFI130" s="845"/>
      <c r="BFJ130" s="853"/>
      <c r="BFK130" s="853"/>
      <c r="BFL130" s="964"/>
      <c r="BFM130" s="845"/>
      <c r="BFN130" s="853"/>
      <c r="BFO130" s="853"/>
      <c r="BFP130" s="964"/>
      <c r="BFQ130" s="845"/>
      <c r="BFR130" s="853"/>
      <c r="BFS130" s="853"/>
      <c r="BFT130" s="964"/>
      <c r="BFU130" s="845"/>
      <c r="BFV130" s="853"/>
      <c r="BFW130" s="853"/>
      <c r="BFX130" s="964"/>
      <c r="BFY130" s="845"/>
      <c r="BFZ130" s="853"/>
      <c r="BGA130" s="853"/>
      <c r="BGB130" s="964"/>
      <c r="BGC130" s="845"/>
      <c r="BGD130" s="853"/>
      <c r="BGE130" s="853"/>
      <c r="BGF130" s="964"/>
      <c r="BGG130" s="845"/>
      <c r="BGH130" s="853"/>
      <c r="BGI130" s="853"/>
      <c r="BGJ130" s="964"/>
      <c r="BGK130" s="845"/>
      <c r="BGL130" s="853"/>
      <c r="BGM130" s="853"/>
      <c r="BGN130" s="964"/>
      <c r="BGO130" s="845"/>
      <c r="BGP130" s="853"/>
      <c r="BGQ130" s="853"/>
      <c r="BGR130" s="964"/>
      <c r="BGS130" s="845"/>
      <c r="BGT130" s="853"/>
      <c r="BGU130" s="853"/>
      <c r="BGV130" s="964"/>
      <c r="BGW130" s="845"/>
      <c r="BGX130" s="853"/>
      <c r="BGY130" s="853"/>
      <c r="BGZ130" s="964"/>
      <c r="BHA130" s="845"/>
      <c r="BHB130" s="853"/>
      <c r="BHC130" s="853"/>
      <c r="BHD130" s="964"/>
      <c r="BHE130" s="845"/>
      <c r="BHF130" s="853"/>
      <c r="BHG130" s="853"/>
      <c r="BHH130" s="964"/>
      <c r="BHI130" s="845"/>
      <c r="BHJ130" s="853"/>
      <c r="BHK130" s="853"/>
      <c r="BHL130" s="964"/>
      <c r="BHM130" s="845"/>
      <c r="BHN130" s="853"/>
      <c r="BHO130" s="853"/>
      <c r="BHP130" s="964"/>
      <c r="BHQ130" s="845"/>
      <c r="BHR130" s="853"/>
      <c r="BHS130" s="853"/>
      <c r="BHT130" s="964"/>
      <c r="BHU130" s="845"/>
      <c r="BHV130" s="853"/>
      <c r="BHW130" s="853"/>
      <c r="BHX130" s="964"/>
      <c r="BHY130" s="845"/>
      <c r="BHZ130" s="853"/>
      <c r="BIA130" s="853"/>
      <c r="BIB130" s="964"/>
      <c r="BIC130" s="845"/>
      <c r="BID130" s="853"/>
      <c r="BIE130" s="853"/>
      <c r="BIF130" s="964"/>
      <c r="BIG130" s="845"/>
      <c r="BIH130" s="853"/>
      <c r="BII130" s="853"/>
      <c r="BIJ130" s="964"/>
      <c r="BIK130" s="845"/>
      <c r="BIL130" s="853"/>
      <c r="BIM130" s="853"/>
      <c r="BIN130" s="964"/>
      <c r="BIO130" s="845"/>
      <c r="BIP130" s="853"/>
      <c r="BIQ130" s="853"/>
      <c r="BIR130" s="964"/>
      <c r="BIS130" s="845"/>
      <c r="BIT130" s="853"/>
      <c r="BIU130" s="853"/>
      <c r="BIV130" s="964"/>
      <c r="BIW130" s="845"/>
      <c r="BIX130" s="853"/>
      <c r="BIY130" s="853"/>
      <c r="BIZ130" s="964"/>
      <c r="BJA130" s="845"/>
      <c r="BJB130" s="853"/>
      <c r="BJC130" s="853"/>
      <c r="BJD130" s="964"/>
      <c r="BJE130" s="845"/>
      <c r="BJF130" s="853"/>
      <c r="BJG130" s="853"/>
      <c r="BJH130" s="964"/>
      <c r="BJI130" s="845"/>
      <c r="BJJ130" s="853"/>
      <c r="BJK130" s="853"/>
      <c r="BJL130" s="964"/>
      <c r="BJM130" s="845"/>
      <c r="BJN130" s="853"/>
      <c r="BJO130" s="853"/>
      <c r="BJP130" s="964"/>
      <c r="BJQ130" s="845"/>
      <c r="BJR130" s="853"/>
      <c r="BJS130" s="853"/>
      <c r="BJT130" s="964"/>
      <c r="BJU130" s="845"/>
      <c r="BJV130" s="853"/>
      <c r="BJW130" s="853"/>
      <c r="BJX130" s="964"/>
      <c r="BJY130" s="845"/>
      <c r="BJZ130" s="853"/>
      <c r="BKA130" s="853"/>
      <c r="BKB130" s="964"/>
      <c r="BKC130" s="845"/>
      <c r="BKD130" s="853"/>
      <c r="BKE130" s="853"/>
      <c r="BKF130" s="964"/>
      <c r="BKG130" s="845"/>
      <c r="BKH130" s="853"/>
      <c r="BKI130" s="853"/>
      <c r="BKJ130" s="964"/>
      <c r="BKK130" s="845"/>
      <c r="BKL130" s="853"/>
      <c r="BKM130" s="853"/>
      <c r="BKN130" s="964"/>
      <c r="BKO130" s="845"/>
      <c r="BKP130" s="853"/>
      <c r="BKQ130" s="853"/>
      <c r="BKR130" s="964"/>
      <c r="BKS130" s="845"/>
      <c r="BKT130" s="853"/>
      <c r="BKU130" s="853"/>
      <c r="BKV130" s="964"/>
      <c r="BKW130" s="845"/>
      <c r="BKX130" s="853"/>
      <c r="BKY130" s="853"/>
      <c r="BKZ130" s="964"/>
      <c r="BLA130" s="845"/>
      <c r="BLB130" s="853"/>
      <c r="BLC130" s="853"/>
      <c r="BLD130" s="964"/>
      <c r="BLE130" s="845"/>
      <c r="BLF130" s="853"/>
      <c r="BLG130" s="853"/>
      <c r="BLH130" s="964"/>
      <c r="BLI130" s="845"/>
      <c r="BLJ130" s="853"/>
      <c r="BLK130" s="853"/>
      <c r="BLL130" s="964"/>
      <c r="BLM130" s="845"/>
      <c r="BLN130" s="853"/>
      <c r="BLO130" s="853"/>
      <c r="BLP130" s="964"/>
      <c r="BLQ130" s="845"/>
      <c r="BLR130" s="853"/>
      <c r="BLS130" s="853"/>
      <c r="BLT130" s="964"/>
      <c r="BLU130" s="845"/>
      <c r="BLV130" s="853"/>
      <c r="BLW130" s="853"/>
      <c r="BLX130" s="964"/>
      <c r="BLY130" s="845"/>
      <c r="BLZ130" s="853"/>
      <c r="BMA130" s="853"/>
      <c r="BMB130" s="964"/>
      <c r="BMC130" s="845"/>
      <c r="BMD130" s="853"/>
      <c r="BME130" s="853"/>
      <c r="BMF130" s="964"/>
      <c r="BMG130" s="845"/>
      <c r="BMH130" s="853"/>
      <c r="BMI130" s="853"/>
      <c r="BMJ130" s="964"/>
      <c r="BMK130" s="845"/>
      <c r="BML130" s="853"/>
      <c r="BMM130" s="853"/>
      <c r="BMN130" s="964"/>
      <c r="BMO130" s="845"/>
      <c r="BMP130" s="853"/>
      <c r="BMQ130" s="853"/>
      <c r="BMR130" s="964"/>
      <c r="BMS130" s="845"/>
      <c r="BMT130" s="853"/>
      <c r="BMU130" s="853"/>
      <c r="BMV130" s="964"/>
      <c r="BMW130" s="845"/>
      <c r="BMX130" s="853"/>
      <c r="BMY130" s="853"/>
      <c r="BMZ130" s="964"/>
      <c r="BNA130" s="845"/>
      <c r="BNB130" s="853"/>
      <c r="BNC130" s="853"/>
      <c r="BND130" s="964"/>
      <c r="BNE130" s="845"/>
      <c r="BNF130" s="853"/>
      <c r="BNG130" s="853"/>
      <c r="BNH130" s="964"/>
      <c r="BNI130" s="845"/>
      <c r="BNJ130" s="853"/>
      <c r="BNK130" s="853"/>
      <c r="BNL130" s="964"/>
      <c r="BNM130" s="845"/>
      <c r="BNN130" s="853"/>
      <c r="BNO130" s="853"/>
      <c r="BNP130" s="964"/>
      <c r="BNQ130" s="845"/>
      <c r="BNR130" s="853"/>
      <c r="BNS130" s="853"/>
      <c r="BNT130" s="964"/>
      <c r="BNU130" s="845"/>
      <c r="BNV130" s="853"/>
      <c r="BNW130" s="853"/>
      <c r="BNX130" s="964"/>
      <c r="BNY130" s="845"/>
      <c r="BNZ130" s="853"/>
      <c r="BOA130" s="853"/>
      <c r="BOB130" s="964"/>
      <c r="BOC130" s="845"/>
      <c r="BOD130" s="853"/>
      <c r="BOE130" s="853"/>
      <c r="BOF130" s="964"/>
      <c r="BOG130" s="845"/>
      <c r="BOH130" s="853"/>
      <c r="BOI130" s="853"/>
      <c r="BOJ130" s="964"/>
      <c r="BOK130" s="845"/>
      <c r="BOL130" s="853"/>
      <c r="BOM130" s="853"/>
      <c r="BON130" s="964"/>
      <c r="BOO130" s="845"/>
      <c r="BOP130" s="853"/>
      <c r="BOQ130" s="853"/>
      <c r="BOR130" s="964"/>
      <c r="BOS130" s="845"/>
      <c r="BOT130" s="853"/>
      <c r="BOU130" s="853"/>
      <c r="BOV130" s="964"/>
      <c r="BOW130" s="845"/>
      <c r="BOX130" s="853"/>
      <c r="BOY130" s="853"/>
      <c r="BOZ130" s="964"/>
      <c r="BPA130" s="845"/>
      <c r="BPB130" s="853"/>
      <c r="BPC130" s="853"/>
      <c r="BPD130" s="964"/>
      <c r="BPE130" s="845"/>
      <c r="BPF130" s="853"/>
      <c r="BPG130" s="853"/>
      <c r="BPH130" s="964"/>
      <c r="BPI130" s="845"/>
      <c r="BPJ130" s="853"/>
      <c r="BPK130" s="853"/>
      <c r="BPL130" s="964"/>
      <c r="BPM130" s="845"/>
      <c r="BPN130" s="853"/>
      <c r="BPO130" s="853"/>
      <c r="BPP130" s="964"/>
      <c r="BPQ130" s="845"/>
      <c r="BPR130" s="853"/>
      <c r="BPS130" s="853"/>
      <c r="BPT130" s="964"/>
      <c r="BPU130" s="845"/>
      <c r="BPV130" s="853"/>
      <c r="BPW130" s="853"/>
      <c r="BPX130" s="964"/>
      <c r="BPY130" s="845"/>
      <c r="BPZ130" s="853"/>
      <c r="BQA130" s="853"/>
      <c r="BQB130" s="964"/>
      <c r="BQC130" s="845"/>
      <c r="BQD130" s="853"/>
      <c r="BQE130" s="853"/>
      <c r="BQF130" s="964"/>
      <c r="BQG130" s="845"/>
      <c r="BQH130" s="853"/>
      <c r="BQI130" s="853"/>
      <c r="BQJ130" s="964"/>
      <c r="BQK130" s="845"/>
      <c r="BQL130" s="853"/>
      <c r="BQM130" s="853"/>
      <c r="BQN130" s="964"/>
      <c r="BQO130" s="845"/>
      <c r="BQP130" s="853"/>
      <c r="BQQ130" s="853"/>
      <c r="BQR130" s="964"/>
      <c r="BQS130" s="845"/>
      <c r="BQT130" s="853"/>
      <c r="BQU130" s="853"/>
      <c r="BQV130" s="964"/>
      <c r="BQW130" s="845"/>
      <c r="BQX130" s="853"/>
      <c r="BQY130" s="853"/>
      <c r="BQZ130" s="964"/>
      <c r="BRA130" s="845"/>
      <c r="BRB130" s="853"/>
      <c r="BRC130" s="853"/>
      <c r="BRD130" s="964"/>
      <c r="BRE130" s="845"/>
      <c r="BRF130" s="853"/>
      <c r="BRG130" s="853"/>
      <c r="BRH130" s="964"/>
      <c r="BRI130" s="845"/>
      <c r="BRJ130" s="853"/>
      <c r="BRK130" s="853"/>
      <c r="BRL130" s="964"/>
      <c r="BRM130" s="845"/>
      <c r="BRN130" s="853"/>
      <c r="BRO130" s="853"/>
      <c r="BRP130" s="964"/>
      <c r="BRQ130" s="845"/>
      <c r="BRR130" s="853"/>
      <c r="BRS130" s="853"/>
      <c r="BRT130" s="964"/>
      <c r="BRU130" s="845"/>
      <c r="BRV130" s="853"/>
      <c r="BRW130" s="853"/>
      <c r="BRX130" s="964"/>
      <c r="BRY130" s="845"/>
      <c r="BRZ130" s="853"/>
      <c r="BSA130" s="853"/>
      <c r="BSB130" s="964"/>
      <c r="BSC130" s="845"/>
      <c r="BSD130" s="853"/>
      <c r="BSE130" s="853"/>
      <c r="BSF130" s="964"/>
      <c r="BSG130" s="845"/>
      <c r="BSH130" s="853"/>
      <c r="BSI130" s="853"/>
      <c r="BSJ130" s="964"/>
      <c r="BSK130" s="845"/>
      <c r="BSL130" s="853"/>
      <c r="BSM130" s="853"/>
      <c r="BSN130" s="964"/>
      <c r="BSO130" s="845"/>
      <c r="BSP130" s="853"/>
      <c r="BSQ130" s="853"/>
      <c r="BSR130" s="964"/>
      <c r="BSS130" s="845"/>
      <c r="BST130" s="853"/>
      <c r="BSU130" s="853"/>
      <c r="BSV130" s="964"/>
      <c r="BSW130" s="845"/>
      <c r="BSX130" s="853"/>
      <c r="BSY130" s="853"/>
      <c r="BSZ130" s="964"/>
      <c r="BTA130" s="845"/>
      <c r="BTB130" s="853"/>
      <c r="BTC130" s="853"/>
      <c r="BTD130" s="964"/>
      <c r="BTE130" s="845"/>
      <c r="BTF130" s="853"/>
      <c r="BTG130" s="853"/>
      <c r="BTH130" s="964"/>
      <c r="BTI130" s="845"/>
      <c r="BTJ130" s="853"/>
      <c r="BTK130" s="853"/>
      <c r="BTL130" s="964"/>
      <c r="BTM130" s="845"/>
      <c r="BTN130" s="853"/>
      <c r="BTO130" s="853"/>
      <c r="BTP130" s="964"/>
      <c r="BTQ130" s="845"/>
      <c r="BTR130" s="853"/>
      <c r="BTS130" s="853"/>
      <c r="BTT130" s="964"/>
      <c r="BTU130" s="845"/>
      <c r="BTV130" s="853"/>
      <c r="BTW130" s="853"/>
      <c r="BTX130" s="964"/>
      <c r="BTY130" s="845"/>
      <c r="BTZ130" s="853"/>
      <c r="BUA130" s="853"/>
      <c r="BUB130" s="964"/>
      <c r="BUC130" s="845"/>
      <c r="BUD130" s="853"/>
      <c r="BUE130" s="853"/>
      <c r="BUF130" s="964"/>
      <c r="BUG130" s="845"/>
      <c r="BUH130" s="853"/>
      <c r="BUI130" s="853"/>
      <c r="BUJ130" s="964"/>
      <c r="BUK130" s="845"/>
      <c r="BUL130" s="853"/>
      <c r="BUM130" s="853"/>
      <c r="BUN130" s="964"/>
      <c r="BUO130" s="845"/>
      <c r="BUP130" s="853"/>
      <c r="BUQ130" s="853"/>
      <c r="BUR130" s="964"/>
      <c r="BUS130" s="845"/>
      <c r="BUT130" s="853"/>
      <c r="BUU130" s="853"/>
      <c r="BUV130" s="964"/>
      <c r="BUW130" s="845"/>
      <c r="BUX130" s="853"/>
      <c r="BUY130" s="853"/>
      <c r="BUZ130" s="964"/>
      <c r="BVA130" s="845"/>
      <c r="BVB130" s="853"/>
      <c r="BVC130" s="853"/>
      <c r="BVD130" s="964"/>
      <c r="BVE130" s="845"/>
      <c r="BVF130" s="853"/>
      <c r="BVG130" s="853"/>
      <c r="BVH130" s="964"/>
      <c r="BVI130" s="845"/>
      <c r="BVJ130" s="853"/>
      <c r="BVK130" s="853"/>
      <c r="BVL130" s="964"/>
      <c r="BVM130" s="845"/>
      <c r="BVN130" s="853"/>
      <c r="BVO130" s="853"/>
      <c r="BVP130" s="964"/>
      <c r="BVQ130" s="845"/>
      <c r="BVR130" s="853"/>
      <c r="BVS130" s="853"/>
      <c r="BVT130" s="964"/>
      <c r="BVU130" s="845"/>
      <c r="BVV130" s="853"/>
      <c r="BVW130" s="853"/>
      <c r="BVX130" s="964"/>
      <c r="BVY130" s="845"/>
      <c r="BVZ130" s="853"/>
      <c r="BWA130" s="853"/>
      <c r="BWB130" s="964"/>
      <c r="BWC130" s="845"/>
      <c r="BWD130" s="853"/>
      <c r="BWE130" s="853"/>
      <c r="BWF130" s="964"/>
      <c r="BWG130" s="845"/>
      <c r="BWH130" s="853"/>
      <c r="BWI130" s="853"/>
      <c r="BWJ130" s="964"/>
      <c r="BWK130" s="845"/>
      <c r="BWL130" s="853"/>
      <c r="BWM130" s="853"/>
      <c r="BWN130" s="964"/>
      <c r="BWO130" s="845"/>
      <c r="BWP130" s="853"/>
      <c r="BWQ130" s="853"/>
      <c r="BWR130" s="964"/>
      <c r="BWS130" s="845"/>
      <c r="BWT130" s="853"/>
      <c r="BWU130" s="853"/>
      <c r="BWV130" s="964"/>
      <c r="BWW130" s="845"/>
      <c r="BWX130" s="853"/>
      <c r="BWY130" s="853"/>
      <c r="BWZ130" s="964"/>
      <c r="BXA130" s="845"/>
      <c r="BXB130" s="853"/>
      <c r="BXC130" s="853"/>
      <c r="BXD130" s="964"/>
      <c r="BXE130" s="845"/>
      <c r="BXF130" s="853"/>
      <c r="BXG130" s="853"/>
      <c r="BXH130" s="964"/>
      <c r="BXI130" s="845"/>
      <c r="BXJ130" s="853"/>
      <c r="BXK130" s="853"/>
      <c r="BXL130" s="964"/>
      <c r="BXM130" s="845"/>
      <c r="BXN130" s="853"/>
      <c r="BXO130" s="853"/>
      <c r="BXP130" s="964"/>
      <c r="BXQ130" s="845"/>
      <c r="BXR130" s="853"/>
      <c r="BXS130" s="853"/>
      <c r="BXT130" s="964"/>
      <c r="BXU130" s="845"/>
      <c r="BXV130" s="853"/>
      <c r="BXW130" s="853"/>
      <c r="BXX130" s="964"/>
      <c r="BXY130" s="845"/>
      <c r="BXZ130" s="853"/>
      <c r="BYA130" s="853"/>
      <c r="BYB130" s="964"/>
      <c r="BYC130" s="845"/>
      <c r="BYD130" s="853"/>
      <c r="BYE130" s="853"/>
      <c r="BYF130" s="964"/>
      <c r="BYG130" s="845"/>
      <c r="BYH130" s="853"/>
      <c r="BYI130" s="853"/>
      <c r="BYJ130" s="964"/>
      <c r="BYK130" s="845"/>
      <c r="BYL130" s="853"/>
      <c r="BYM130" s="853"/>
      <c r="BYN130" s="964"/>
      <c r="BYO130" s="845"/>
      <c r="BYP130" s="853"/>
      <c r="BYQ130" s="853"/>
      <c r="BYR130" s="964"/>
      <c r="BYS130" s="845"/>
      <c r="BYT130" s="853"/>
      <c r="BYU130" s="853"/>
      <c r="BYV130" s="964"/>
      <c r="BYW130" s="845"/>
      <c r="BYX130" s="853"/>
      <c r="BYY130" s="853"/>
      <c r="BYZ130" s="964"/>
      <c r="BZA130" s="845"/>
      <c r="BZB130" s="853"/>
      <c r="BZC130" s="853"/>
      <c r="BZD130" s="964"/>
      <c r="BZE130" s="845"/>
      <c r="BZF130" s="853"/>
      <c r="BZG130" s="853"/>
      <c r="BZH130" s="964"/>
      <c r="BZI130" s="845"/>
      <c r="BZJ130" s="853"/>
      <c r="BZK130" s="853"/>
      <c r="BZL130" s="964"/>
      <c r="BZM130" s="845"/>
      <c r="BZN130" s="853"/>
      <c r="BZO130" s="853"/>
      <c r="BZP130" s="964"/>
      <c r="BZQ130" s="845"/>
      <c r="BZR130" s="853"/>
      <c r="BZS130" s="853"/>
      <c r="BZT130" s="964"/>
      <c r="BZU130" s="845"/>
      <c r="BZV130" s="853"/>
      <c r="BZW130" s="853"/>
      <c r="BZX130" s="964"/>
      <c r="BZY130" s="845"/>
      <c r="BZZ130" s="853"/>
      <c r="CAA130" s="853"/>
      <c r="CAB130" s="964"/>
      <c r="CAC130" s="845"/>
      <c r="CAD130" s="853"/>
      <c r="CAE130" s="853"/>
      <c r="CAF130" s="964"/>
      <c r="CAG130" s="845"/>
      <c r="CAH130" s="853"/>
      <c r="CAI130" s="853"/>
      <c r="CAJ130" s="964"/>
      <c r="CAK130" s="845"/>
      <c r="CAL130" s="853"/>
      <c r="CAM130" s="853"/>
      <c r="CAN130" s="964"/>
      <c r="CAO130" s="845"/>
      <c r="CAP130" s="853"/>
      <c r="CAQ130" s="853"/>
      <c r="CAR130" s="964"/>
      <c r="CAS130" s="845"/>
      <c r="CAT130" s="853"/>
      <c r="CAU130" s="853"/>
      <c r="CAV130" s="964"/>
      <c r="CAW130" s="845"/>
      <c r="CAX130" s="853"/>
      <c r="CAY130" s="853"/>
      <c r="CAZ130" s="964"/>
      <c r="CBA130" s="845"/>
      <c r="CBB130" s="853"/>
      <c r="CBC130" s="853"/>
      <c r="CBD130" s="964"/>
      <c r="CBE130" s="845"/>
      <c r="CBF130" s="853"/>
      <c r="CBG130" s="853"/>
      <c r="CBH130" s="964"/>
      <c r="CBI130" s="845"/>
      <c r="CBJ130" s="853"/>
      <c r="CBK130" s="853"/>
      <c r="CBL130" s="964"/>
      <c r="CBM130" s="845"/>
      <c r="CBN130" s="853"/>
      <c r="CBO130" s="853"/>
      <c r="CBP130" s="964"/>
      <c r="CBQ130" s="845"/>
      <c r="CBR130" s="853"/>
      <c r="CBS130" s="853"/>
      <c r="CBT130" s="964"/>
      <c r="CBU130" s="845"/>
      <c r="CBV130" s="853"/>
      <c r="CBW130" s="853"/>
      <c r="CBX130" s="964"/>
      <c r="CBY130" s="845"/>
      <c r="CBZ130" s="853"/>
      <c r="CCA130" s="853"/>
      <c r="CCB130" s="964"/>
      <c r="CCC130" s="845"/>
      <c r="CCD130" s="853"/>
      <c r="CCE130" s="853"/>
      <c r="CCF130" s="964"/>
      <c r="CCG130" s="845"/>
      <c r="CCH130" s="853"/>
      <c r="CCI130" s="853"/>
      <c r="CCJ130" s="964"/>
      <c r="CCK130" s="845"/>
      <c r="CCL130" s="853"/>
      <c r="CCM130" s="853"/>
      <c r="CCN130" s="964"/>
      <c r="CCO130" s="845"/>
      <c r="CCP130" s="853"/>
      <c r="CCQ130" s="853"/>
      <c r="CCR130" s="964"/>
      <c r="CCS130" s="845"/>
      <c r="CCT130" s="853"/>
      <c r="CCU130" s="853"/>
      <c r="CCV130" s="964"/>
      <c r="CCW130" s="845"/>
      <c r="CCX130" s="853"/>
      <c r="CCY130" s="853"/>
      <c r="CCZ130" s="964"/>
      <c r="CDA130" s="845"/>
      <c r="CDB130" s="853"/>
      <c r="CDC130" s="853"/>
      <c r="CDD130" s="964"/>
      <c r="CDE130" s="845"/>
      <c r="CDF130" s="853"/>
      <c r="CDG130" s="853"/>
      <c r="CDH130" s="964"/>
      <c r="CDI130" s="845"/>
      <c r="CDJ130" s="853"/>
      <c r="CDK130" s="853"/>
      <c r="CDL130" s="964"/>
      <c r="CDM130" s="845"/>
      <c r="CDN130" s="853"/>
      <c r="CDO130" s="853"/>
      <c r="CDP130" s="964"/>
      <c r="CDQ130" s="845"/>
      <c r="CDR130" s="853"/>
      <c r="CDS130" s="853"/>
      <c r="CDT130" s="964"/>
      <c r="CDU130" s="845"/>
      <c r="CDV130" s="853"/>
      <c r="CDW130" s="853"/>
      <c r="CDX130" s="964"/>
      <c r="CDY130" s="845"/>
      <c r="CDZ130" s="853"/>
      <c r="CEA130" s="853"/>
      <c r="CEB130" s="964"/>
      <c r="CEC130" s="845"/>
      <c r="CED130" s="853"/>
      <c r="CEE130" s="853"/>
      <c r="CEF130" s="964"/>
      <c r="CEG130" s="845"/>
      <c r="CEH130" s="853"/>
      <c r="CEI130" s="853"/>
      <c r="CEJ130" s="964"/>
      <c r="CEK130" s="845"/>
      <c r="CEL130" s="853"/>
      <c r="CEM130" s="853"/>
      <c r="CEN130" s="964"/>
      <c r="CEO130" s="845"/>
      <c r="CEP130" s="853"/>
      <c r="CEQ130" s="853"/>
      <c r="CER130" s="964"/>
      <c r="CES130" s="845"/>
      <c r="CET130" s="853"/>
      <c r="CEU130" s="853"/>
      <c r="CEV130" s="964"/>
      <c r="CEW130" s="845"/>
      <c r="CEX130" s="853"/>
      <c r="CEY130" s="853"/>
      <c r="CEZ130" s="964"/>
      <c r="CFA130" s="845"/>
      <c r="CFB130" s="853"/>
      <c r="CFC130" s="853"/>
      <c r="CFD130" s="964"/>
      <c r="CFE130" s="845"/>
      <c r="CFF130" s="853"/>
      <c r="CFG130" s="853"/>
      <c r="CFH130" s="964"/>
      <c r="CFI130" s="845"/>
      <c r="CFJ130" s="853"/>
      <c r="CFK130" s="853"/>
      <c r="CFL130" s="964"/>
      <c r="CFM130" s="845"/>
      <c r="CFN130" s="853"/>
      <c r="CFO130" s="853"/>
      <c r="CFP130" s="964"/>
      <c r="CFQ130" s="845"/>
      <c r="CFR130" s="853"/>
      <c r="CFS130" s="853"/>
      <c r="CFT130" s="964"/>
      <c r="CFU130" s="845"/>
      <c r="CFV130" s="853"/>
      <c r="CFW130" s="853"/>
      <c r="CFX130" s="964"/>
      <c r="CFY130" s="845"/>
      <c r="CFZ130" s="853"/>
      <c r="CGA130" s="853"/>
      <c r="CGB130" s="964"/>
      <c r="CGC130" s="845"/>
      <c r="CGD130" s="853"/>
      <c r="CGE130" s="853"/>
      <c r="CGF130" s="964"/>
      <c r="CGG130" s="845"/>
      <c r="CGH130" s="853"/>
      <c r="CGI130" s="853"/>
      <c r="CGJ130" s="964"/>
      <c r="CGK130" s="845"/>
      <c r="CGL130" s="853"/>
      <c r="CGM130" s="853"/>
      <c r="CGN130" s="964"/>
      <c r="CGO130" s="845"/>
      <c r="CGP130" s="853"/>
      <c r="CGQ130" s="853"/>
      <c r="CGR130" s="964"/>
      <c r="CGS130" s="845"/>
      <c r="CGT130" s="853"/>
      <c r="CGU130" s="853"/>
      <c r="CGV130" s="964"/>
      <c r="CGW130" s="845"/>
      <c r="CGX130" s="853"/>
      <c r="CGY130" s="853"/>
      <c r="CGZ130" s="964"/>
      <c r="CHA130" s="845"/>
      <c r="CHB130" s="853"/>
      <c r="CHC130" s="853"/>
      <c r="CHD130" s="964"/>
      <c r="CHE130" s="845"/>
      <c r="CHF130" s="853"/>
      <c r="CHG130" s="853"/>
      <c r="CHH130" s="964"/>
      <c r="CHI130" s="845"/>
      <c r="CHJ130" s="853"/>
      <c r="CHK130" s="853"/>
      <c r="CHL130" s="964"/>
      <c r="CHM130" s="845"/>
      <c r="CHN130" s="853"/>
      <c r="CHO130" s="853"/>
      <c r="CHP130" s="964"/>
      <c r="CHQ130" s="845"/>
      <c r="CHR130" s="853"/>
      <c r="CHS130" s="853"/>
      <c r="CHT130" s="964"/>
      <c r="CHU130" s="845"/>
      <c r="CHV130" s="853"/>
      <c r="CHW130" s="853"/>
      <c r="CHX130" s="964"/>
      <c r="CHY130" s="845"/>
      <c r="CHZ130" s="853"/>
      <c r="CIA130" s="853"/>
      <c r="CIB130" s="964"/>
      <c r="CIC130" s="845"/>
      <c r="CID130" s="853"/>
      <c r="CIE130" s="853"/>
      <c r="CIF130" s="964"/>
      <c r="CIG130" s="845"/>
      <c r="CIH130" s="853"/>
      <c r="CII130" s="853"/>
      <c r="CIJ130" s="964"/>
      <c r="CIK130" s="845"/>
      <c r="CIL130" s="853"/>
      <c r="CIM130" s="853"/>
      <c r="CIN130" s="964"/>
      <c r="CIO130" s="845"/>
      <c r="CIP130" s="853"/>
      <c r="CIQ130" s="853"/>
      <c r="CIR130" s="964"/>
      <c r="CIS130" s="845"/>
      <c r="CIT130" s="853"/>
      <c r="CIU130" s="853"/>
      <c r="CIV130" s="964"/>
      <c r="CIW130" s="845"/>
      <c r="CIX130" s="853"/>
      <c r="CIY130" s="853"/>
      <c r="CIZ130" s="964"/>
      <c r="CJA130" s="845"/>
      <c r="CJB130" s="853"/>
      <c r="CJC130" s="853"/>
      <c r="CJD130" s="964"/>
      <c r="CJE130" s="845"/>
      <c r="CJF130" s="853"/>
      <c r="CJG130" s="853"/>
      <c r="CJH130" s="964"/>
      <c r="CJI130" s="845"/>
      <c r="CJJ130" s="853"/>
      <c r="CJK130" s="853"/>
      <c r="CJL130" s="964"/>
      <c r="CJM130" s="845"/>
      <c r="CJN130" s="853"/>
      <c r="CJO130" s="853"/>
      <c r="CJP130" s="964"/>
      <c r="CJQ130" s="845"/>
      <c r="CJR130" s="853"/>
      <c r="CJS130" s="853"/>
      <c r="CJT130" s="964"/>
      <c r="CJU130" s="845"/>
      <c r="CJV130" s="853"/>
      <c r="CJW130" s="853"/>
      <c r="CJX130" s="964"/>
      <c r="CJY130" s="845"/>
      <c r="CJZ130" s="853"/>
      <c r="CKA130" s="853"/>
      <c r="CKB130" s="964"/>
      <c r="CKC130" s="845"/>
      <c r="CKD130" s="853"/>
      <c r="CKE130" s="853"/>
      <c r="CKF130" s="964"/>
      <c r="CKG130" s="845"/>
      <c r="CKH130" s="853"/>
      <c r="CKI130" s="853"/>
      <c r="CKJ130" s="964"/>
      <c r="CKK130" s="845"/>
      <c r="CKL130" s="853"/>
      <c r="CKM130" s="853"/>
      <c r="CKN130" s="964"/>
      <c r="CKO130" s="845"/>
      <c r="CKP130" s="853"/>
      <c r="CKQ130" s="853"/>
      <c r="CKR130" s="964"/>
      <c r="CKS130" s="845"/>
      <c r="CKT130" s="853"/>
      <c r="CKU130" s="853"/>
      <c r="CKV130" s="964"/>
      <c r="CKW130" s="845"/>
      <c r="CKX130" s="853"/>
      <c r="CKY130" s="853"/>
      <c r="CKZ130" s="964"/>
      <c r="CLA130" s="845"/>
      <c r="CLB130" s="853"/>
      <c r="CLC130" s="853"/>
      <c r="CLD130" s="964"/>
      <c r="CLE130" s="845"/>
      <c r="CLF130" s="853"/>
      <c r="CLG130" s="853"/>
      <c r="CLH130" s="964"/>
      <c r="CLI130" s="845"/>
      <c r="CLJ130" s="853"/>
      <c r="CLK130" s="853"/>
      <c r="CLL130" s="964"/>
      <c r="CLM130" s="845"/>
      <c r="CLN130" s="853"/>
      <c r="CLO130" s="853"/>
      <c r="CLP130" s="964"/>
      <c r="CLQ130" s="845"/>
      <c r="CLR130" s="853"/>
      <c r="CLS130" s="853"/>
      <c r="CLT130" s="964"/>
      <c r="CLU130" s="845"/>
      <c r="CLV130" s="853"/>
      <c r="CLW130" s="853"/>
      <c r="CLX130" s="964"/>
      <c r="CLY130" s="845"/>
      <c r="CLZ130" s="853"/>
      <c r="CMA130" s="853"/>
      <c r="CMB130" s="964"/>
      <c r="CMC130" s="845"/>
      <c r="CMD130" s="853"/>
      <c r="CME130" s="853"/>
      <c r="CMF130" s="964"/>
      <c r="CMG130" s="845"/>
      <c r="CMH130" s="853"/>
      <c r="CMI130" s="853"/>
      <c r="CMJ130" s="964"/>
      <c r="CMK130" s="845"/>
      <c r="CML130" s="853"/>
      <c r="CMM130" s="853"/>
      <c r="CMN130" s="964"/>
      <c r="CMO130" s="845"/>
      <c r="CMP130" s="853"/>
      <c r="CMQ130" s="853"/>
      <c r="CMR130" s="964"/>
      <c r="CMS130" s="845"/>
      <c r="CMT130" s="853"/>
      <c r="CMU130" s="853"/>
      <c r="CMV130" s="964"/>
      <c r="CMW130" s="845"/>
      <c r="CMX130" s="853"/>
      <c r="CMY130" s="853"/>
      <c r="CMZ130" s="964"/>
      <c r="CNA130" s="845"/>
      <c r="CNB130" s="853"/>
      <c r="CNC130" s="853"/>
      <c r="CND130" s="964"/>
      <c r="CNE130" s="845"/>
      <c r="CNF130" s="853"/>
      <c r="CNG130" s="853"/>
      <c r="CNH130" s="964"/>
      <c r="CNI130" s="845"/>
      <c r="CNJ130" s="853"/>
      <c r="CNK130" s="853"/>
      <c r="CNL130" s="964"/>
      <c r="CNM130" s="845"/>
      <c r="CNN130" s="853"/>
      <c r="CNO130" s="853"/>
      <c r="CNP130" s="964"/>
      <c r="CNQ130" s="845"/>
      <c r="CNR130" s="853"/>
      <c r="CNS130" s="853"/>
      <c r="CNT130" s="964"/>
      <c r="CNU130" s="845"/>
      <c r="CNV130" s="853"/>
      <c r="CNW130" s="853"/>
      <c r="CNX130" s="964"/>
      <c r="CNY130" s="845"/>
      <c r="CNZ130" s="853"/>
      <c r="COA130" s="853"/>
      <c r="COB130" s="964"/>
      <c r="COC130" s="845"/>
      <c r="COD130" s="853"/>
      <c r="COE130" s="853"/>
      <c r="COF130" s="964"/>
      <c r="COG130" s="845"/>
      <c r="COH130" s="853"/>
      <c r="COI130" s="853"/>
      <c r="COJ130" s="964"/>
      <c r="COK130" s="845"/>
      <c r="COL130" s="853"/>
      <c r="COM130" s="853"/>
      <c r="CON130" s="964"/>
      <c r="COO130" s="845"/>
      <c r="COP130" s="853"/>
      <c r="COQ130" s="853"/>
      <c r="COR130" s="964"/>
      <c r="COS130" s="845"/>
      <c r="COT130" s="853"/>
      <c r="COU130" s="853"/>
      <c r="COV130" s="964"/>
      <c r="COW130" s="845"/>
      <c r="COX130" s="853"/>
      <c r="COY130" s="853"/>
      <c r="COZ130" s="964"/>
      <c r="CPA130" s="845"/>
      <c r="CPB130" s="853"/>
      <c r="CPC130" s="853"/>
      <c r="CPD130" s="964"/>
      <c r="CPE130" s="845"/>
      <c r="CPF130" s="853"/>
      <c r="CPG130" s="853"/>
      <c r="CPH130" s="964"/>
      <c r="CPI130" s="845"/>
      <c r="CPJ130" s="853"/>
      <c r="CPK130" s="853"/>
      <c r="CPL130" s="964"/>
      <c r="CPM130" s="845"/>
      <c r="CPN130" s="853"/>
      <c r="CPO130" s="853"/>
      <c r="CPP130" s="964"/>
      <c r="CPQ130" s="845"/>
      <c r="CPR130" s="853"/>
      <c r="CPS130" s="853"/>
      <c r="CPT130" s="964"/>
      <c r="CPU130" s="845"/>
      <c r="CPV130" s="853"/>
      <c r="CPW130" s="853"/>
      <c r="CPX130" s="964"/>
      <c r="CPY130" s="845"/>
      <c r="CPZ130" s="853"/>
      <c r="CQA130" s="853"/>
      <c r="CQB130" s="964"/>
      <c r="CQC130" s="845"/>
      <c r="CQD130" s="853"/>
      <c r="CQE130" s="853"/>
      <c r="CQF130" s="964"/>
      <c r="CQG130" s="845"/>
      <c r="CQH130" s="853"/>
      <c r="CQI130" s="853"/>
      <c r="CQJ130" s="964"/>
      <c r="CQK130" s="845"/>
      <c r="CQL130" s="853"/>
      <c r="CQM130" s="853"/>
      <c r="CQN130" s="964"/>
      <c r="CQO130" s="845"/>
      <c r="CQP130" s="853"/>
      <c r="CQQ130" s="853"/>
      <c r="CQR130" s="964"/>
      <c r="CQS130" s="845"/>
      <c r="CQT130" s="853"/>
      <c r="CQU130" s="853"/>
      <c r="CQV130" s="964"/>
      <c r="CQW130" s="845"/>
      <c r="CQX130" s="853"/>
      <c r="CQY130" s="853"/>
      <c r="CQZ130" s="964"/>
      <c r="CRA130" s="845"/>
      <c r="CRB130" s="853"/>
      <c r="CRC130" s="853"/>
      <c r="CRD130" s="964"/>
      <c r="CRE130" s="845"/>
      <c r="CRF130" s="853"/>
      <c r="CRG130" s="853"/>
      <c r="CRH130" s="964"/>
      <c r="CRI130" s="845"/>
      <c r="CRJ130" s="853"/>
      <c r="CRK130" s="853"/>
      <c r="CRL130" s="964"/>
      <c r="CRM130" s="845"/>
      <c r="CRN130" s="853"/>
      <c r="CRO130" s="853"/>
      <c r="CRP130" s="964"/>
      <c r="CRQ130" s="845"/>
      <c r="CRR130" s="853"/>
      <c r="CRS130" s="853"/>
      <c r="CRT130" s="964"/>
      <c r="CRU130" s="845"/>
      <c r="CRV130" s="853"/>
      <c r="CRW130" s="853"/>
      <c r="CRX130" s="964"/>
      <c r="CRY130" s="845"/>
      <c r="CRZ130" s="853"/>
      <c r="CSA130" s="853"/>
      <c r="CSB130" s="964"/>
      <c r="CSC130" s="845"/>
      <c r="CSD130" s="853"/>
      <c r="CSE130" s="853"/>
      <c r="CSF130" s="964"/>
      <c r="CSG130" s="845"/>
      <c r="CSH130" s="853"/>
      <c r="CSI130" s="853"/>
      <c r="CSJ130" s="964"/>
      <c r="CSK130" s="845"/>
      <c r="CSL130" s="853"/>
      <c r="CSM130" s="853"/>
      <c r="CSN130" s="964"/>
      <c r="CSO130" s="845"/>
      <c r="CSP130" s="853"/>
      <c r="CSQ130" s="853"/>
      <c r="CSR130" s="964"/>
      <c r="CSS130" s="845"/>
      <c r="CST130" s="853"/>
      <c r="CSU130" s="853"/>
      <c r="CSV130" s="964"/>
      <c r="CSW130" s="845"/>
      <c r="CSX130" s="853"/>
      <c r="CSY130" s="853"/>
      <c r="CSZ130" s="964"/>
      <c r="CTA130" s="845"/>
      <c r="CTB130" s="853"/>
      <c r="CTC130" s="853"/>
      <c r="CTD130" s="964"/>
      <c r="CTE130" s="845"/>
      <c r="CTF130" s="853"/>
      <c r="CTG130" s="853"/>
      <c r="CTH130" s="964"/>
      <c r="CTI130" s="845"/>
      <c r="CTJ130" s="853"/>
      <c r="CTK130" s="853"/>
      <c r="CTL130" s="964"/>
      <c r="CTM130" s="845"/>
      <c r="CTN130" s="853"/>
      <c r="CTO130" s="853"/>
      <c r="CTP130" s="964"/>
      <c r="CTQ130" s="845"/>
      <c r="CTR130" s="853"/>
      <c r="CTS130" s="853"/>
      <c r="CTT130" s="964"/>
      <c r="CTU130" s="845"/>
      <c r="CTV130" s="853"/>
      <c r="CTW130" s="853"/>
      <c r="CTX130" s="964"/>
      <c r="CTY130" s="845"/>
      <c r="CTZ130" s="853"/>
      <c r="CUA130" s="853"/>
      <c r="CUB130" s="964"/>
      <c r="CUC130" s="845"/>
      <c r="CUD130" s="853"/>
      <c r="CUE130" s="853"/>
      <c r="CUF130" s="964"/>
      <c r="CUG130" s="845"/>
      <c r="CUH130" s="853"/>
      <c r="CUI130" s="853"/>
      <c r="CUJ130" s="964"/>
      <c r="CUK130" s="845"/>
      <c r="CUL130" s="853"/>
      <c r="CUM130" s="853"/>
      <c r="CUN130" s="964"/>
      <c r="CUO130" s="845"/>
      <c r="CUP130" s="853"/>
      <c r="CUQ130" s="853"/>
      <c r="CUR130" s="964"/>
      <c r="CUS130" s="845"/>
      <c r="CUT130" s="853"/>
      <c r="CUU130" s="853"/>
      <c r="CUV130" s="964"/>
      <c r="CUW130" s="845"/>
      <c r="CUX130" s="853"/>
      <c r="CUY130" s="853"/>
      <c r="CUZ130" s="964"/>
      <c r="CVA130" s="845"/>
      <c r="CVB130" s="853"/>
      <c r="CVC130" s="853"/>
      <c r="CVD130" s="964"/>
      <c r="CVE130" s="845"/>
      <c r="CVF130" s="853"/>
      <c r="CVG130" s="853"/>
      <c r="CVH130" s="964"/>
      <c r="CVI130" s="845"/>
      <c r="CVJ130" s="853"/>
      <c r="CVK130" s="853"/>
      <c r="CVL130" s="964"/>
      <c r="CVM130" s="845"/>
      <c r="CVN130" s="853"/>
      <c r="CVO130" s="853"/>
      <c r="CVP130" s="964"/>
      <c r="CVQ130" s="845"/>
      <c r="CVR130" s="853"/>
      <c r="CVS130" s="853"/>
      <c r="CVT130" s="964"/>
      <c r="CVU130" s="845"/>
      <c r="CVV130" s="853"/>
      <c r="CVW130" s="853"/>
      <c r="CVX130" s="964"/>
      <c r="CVY130" s="845"/>
      <c r="CVZ130" s="853"/>
      <c r="CWA130" s="853"/>
      <c r="CWB130" s="964"/>
      <c r="CWC130" s="845"/>
      <c r="CWD130" s="853"/>
      <c r="CWE130" s="853"/>
      <c r="CWF130" s="964"/>
      <c r="CWG130" s="845"/>
      <c r="CWH130" s="853"/>
      <c r="CWI130" s="853"/>
      <c r="CWJ130" s="964"/>
      <c r="CWK130" s="845"/>
      <c r="CWL130" s="853"/>
      <c r="CWM130" s="853"/>
      <c r="CWN130" s="964"/>
      <c r="CWO130" s="845"/>
      <c r="CWP130" s="853"/>
      <c r="CWQ130" s="853"/>
      <c r="CWR130" s="964"/>
      <c r="CWS130" s="845"/>
      <c r="CWT130" s="853"/>
      <c r="CWU130" s="853"/>
      <c r="CWV130" s="964"/>
      <c r="CWW130" s="845"/>
      <c r="CWX130" s="853"/>
      <c r="CWY130" s="853"/>
      <c r="CWZ130" s="964"/>
      <c r="CXA130" s="845"/>
      <c r="CXB130" s="853"/>
      <c r="CXC130" s="853"/>
      <c r="CXD130" s="964"/>
      <c r="CXE130" s="845"/>
      <c r="CXF130" s="853"/>
      <c r="CXG130" s="853"/>
      <c r="CXH130" s="964"/>
      <c r="CXI130" s="845"/>
      <c r="CXJ130" s="853"/>
      <c r="CXK130" s="853"/>
      <c r="CXL130" s="964"/>
      <c r="CXM130" s="845"/>
      <c r="CXN130" s="853"/>
      <c r="CXO130" s="853"/>
      <c r="CXP130" s="964"/>
      <c r="CXQ130" s="845"/>
      <c r="CXR130" s="853"/>
      <c r="CXS130" s="853"/>
      <c r="CXT130" s="964"/>
      <c r="CXU130" s="845"/>
      <c r="CXV130" s="853"/>
      <c r="CXW130" s="853"/>
      <c r="CXX130" s="964"/>
      <c r="CXY130" s="845"/>
      <c r="CXZ130" s="853"/>
      <c r="CYA130" s="853"/>
      <c r="CYB130" s="964"/>
      <c r="CYC130" s="845"/>
      <c r="CYD130" s="853"/>
      <c r="CYE130" s="853"/>
      <c r="CYF130" s="964"/>
      <c r="CYG130" s="845"/>
      <c r="CYH130" s="853"/>
      <c r="CYI130" s="853"/>
      <c r="CYJ130" s="964"/>
      <c r="CYK130" s="845"/>
      <c r="CYL130" s="853"/>
      <c r="CYM130" s="853"/>
      <c r="CYN130" s="964"/>
      <c r="CYO130" s="845"/>
      <c r="CYP130" s="853"/>
      <c r="CYQ130" s="853"/>
      <c r="CYR130" s="964"/>
      <c r="CYS130" s="845"/>
      <c r="CYT130" s="853"/>
      <c r="CYU130" s="853"/>
      <c r="CYV130" s="964"/>
      <c r="CYW130" s="845"/>
      <c r="CYX130" s="853"/>
      <c r="CYY130" s="853"/>
      <c r="CYZ130" s="964"/>
      <c r="CZA130" s="845"/>
      <c r="CZB130" s="853"/>
      <c r="CZC130" s="853"/>
      <c r="CZD130" s="964"/>
      <c r="CZE130" s="845"/>
      <c r="CZF130" s="853"/>
      <c r="CZG130" s="853"/>
      <c r="CZH130" s="964"/>
      <c r="CZI130" s="845"/>
      <c r="CZJ130" s="853"/>
      <c r="CZK130" s="853"/>
      <c r="CZL130" s="964"/>
      <c r="CZM130" s="845"/>
      <c r="CZN130" s="853"/>
      <c r="CZO130" s="853"/>
      <c r="CZP130" s="964"/>
      <c r="CZQ130" s="845"/>
      <c r="CZR130" s="853"/>
      <c r="CZS130" s="853"/>
      <c r="CZT130" s="964"/>
      <c r="CZU130" s="845"/>
      <c r="CZV130" s="853"/>
      <c r="CZW130" s="853"/>
      <c r="CZX130" s="964"/>
      <c r="CZY130" s="845"/>
      <c r="CZZ130" s="853"/>
      <c r="DAA130" s="853"/>
      <c r="DAB130" s="964"/>
      <c r="DAC130" s="845"/>
      <c r="DAD130" s="853"/>
      <c r="DAE130" s="853"/>
      <c r="DAF130" s="964"/>
      <c r="DAG130" s="845"/>
      <c r="DAH130" s="853"/>
      <c r="DAI130" s="853"/>
      <c r="DAJ130" s="964"/>
      <c r="DAK130" s="845"/>
      <c r="DAL130" s="853"/>
      <c r="DAM130" s="853"/>
      <c r="DAN130" s="964"/>
      <c r="DAO130" s="845"/>
      <c r="DAP130" s="853"/>
      <c r="DAQ130" s="853"/>
      <c r="DAR130" s="964"/>
      <c r="DAS130" s="845"/>
      <c r="DAT130" s="853"/>
      <c r="DAU130" s="853"/>
      <c r="DAV130" s="964"/>
      <c r="DAW130" s="845"/>
      <c r="DAX130" s="853"/>
      <c r="DAY130" s="853"/>
      <c r="DAZ130" s="964"/>
      <c r="DBA130" s="845"/>
      <c r="DBB130" s="853"/>
      <c r="DBC130" s="853"/>
      <c r="DBD130" s="964"/>
      <c r="DBE130" s="845"/>
      <c r="DBF130" s="853"/>
      <c r="DBG130" s="853"/>
      <c r="DBH130" s="964"/>
      <c r="DBI130" s="845"/>
      <c r="DBJ130" s="853"/>
      <c r="DBK130" s="853"/>
      <c r="DBL130" s="964"/>
      <c r="DBM130" s="845"/>
      <c r="DBN130" s="853"/>
      <c r="DBO130" s="853"/>
      <c r="DBP130" s="964"/>
      <c r="DBQ130" s="845"/>
      <c r="DBR130" s="853"/>
      <c r="DBS130" s="853"/>
      <c r="DBT130" s="964"/>
      <c r="DBU130" s="845"/>
      <c r="DBV130" s="853"/>
      <c r="DBW130" s="853"/>
      <c r="DBX130" s="964"/>
      <c r="DBY130" s="845"/>
      <c r="DBZ130" s="853"/>
      <c r="DCA130" s="853"/>
      <c r="DCB130" s="964"/>
      <c r="DCC130" s="845"/>
      <c r="DCD130" s="853"/>
      <c r="DCE130" s="853"/>
      <c r="DCF130" s="964"/>
      <c r="DCG130" s="845"/>
      <c r="DCH130" s="853"/>
      <c r="DCI130" s="853"/>
      <c r="DCJ130" s="964"/>
      <c r="DCK130" s="845"/>
      <c r="DCL130" s="853"/>
      <c r="DCM130" s="853"/>
      <c r="DCN130" s="964"/>
      <c r="DCO130" s="845"/>
      <c r="DCP130" s="853"/>
      <c r="DCQ130" s="853"/>
      <c r="DCR130" s="964"/>
      <c r="DCS130" s="845"/>
      <c r="DCT130" s="853"/>
      <c r="DCU130" s="853"/>
      <c r="DCV130" s="964"/>
      <c r="DCW130" s="845"/>
      <c r="DCX130" s="853"/>
      <c r="DCY130" s="853"/>
      <c r="DCZ130" s="964"/>
      <c r="DDA130" s="845"/>
      <c r="DDB130" s="853"/>
      <c r="DDC130" s="853"/>
      <c r="DDD130" s="964"/>
      <c r="DDE130" s="845"/>
      <c r="DDF130" s="853"/>
      <c r="DDG130" s="853"/>
      <c r="DDH130" s="964"/>
      <c r="DDI130" s="845"/>
      <c r="DDJ130" s="853"/>
      <c r="DDK130" s="853"/>
      <c r="DDL130" s="964"/>
      <c r="DDM130" s="845"/>
      <c r="DDN130" s="853"/>
      <c r="DDO130" s="853"/>
      <c r="DDP130" s="964"/>
      <c r="DDQ130" s="845"/>
      <c r="DDR130" s="853"/>
      <c r="DDS130" s="853"/>
      <c r="DDT130" s="964"/>
      <c r="DDU130" s="845"/>
      <c r="DDV130" s="853"/>
      <c r="DDW130" s="853"/>
      <c r="DDX130" s="964"/>
      <c r="DDY130" s="845"/>
      <c r="DDZ130" s="853"/>
      <c r="DEA130" s="853"/>
      <c r="DEB130" s="964"/>
      <c r="DEC130" s="845"/>
      <c r="DED130" s="853"/>
      <c r="DEE130" s="853"/>
      <c r="DEF130" s="964"/>
      <c r="DEG130" s="845"/>
      <c r="DEH130" s="853"/>
      <c r="DEI130" s="853"/>
      <c r="DEJ130" s="964"/>
      <c r="DEK130" s="845"/>
      <c r="DEL130" s="853"/>
      <c r="DEM130" s="853"/>
      <c r="DEN130" s="964"/>
      <c r="DEO130" s="845"/>
      <c r="DEP130" s="853"/>
      <c r="DEQ130" s="853"/>
      <c r="DER130" s="964"/>
      <c r="DES130" s="845"/>
      <c r="DET130" s="853"/>
      <c r="DEU130" s="853"/>
      <c r="DEV130" s="964"/>
      <c r="DEW130" s="845"/>
      <c r="DEX130" s="853"/>
      <c r="DEY130" s="853"/>
      <c r="DEZ130" s="964"/>
      <c r="DFA130" s="845"/>
      <c r="DFB130" s="853"/>
      <c r="DFC130" s="853"/>
      <c r="DFD130" s="964"/>
      <c r="DFE130" s="845"/>
      <c r="DFF130" s="853"/>
      <c r="DFG130" s="853"/>
      <c r="DFH130" s="964"/>
      <c r="DFI130" s="845"/>
      <c r="DFJ130" s="853"/>
      <c r="DFK130" s="853"/>
      <c r="DFL130" s="964"/>
      <c r="DFM130" s="845"/>
      <c r="DFN130" s="853"/>
      <c r="DFO130" s="853"/>
      <c r="DFP130" s="964"/>
      <c r="DFQ130" s="845"/>
      <c r="DFR130" s="853"/>
      <c r="DFS130" s="853"/>
      <c r="DFT130" s="964"/>
      <c r="DFU130" s="845"/>
      <c r="DFV130" s="853"/>
      <c r="DFW130" s="853"/>
      <c r="DFX130" s="964"/>
      <c r="DFY130" s="845"/>
      <c r="DFZ130" s="853"/>
      <c r="DGA130" s="853"/>
      <c r="DGB130" s="964"/>
      <c r="DGC130" s="845"/>
      <c r="DGD130" s="853"/>
      <c r="DGE130" s="853"/>
      <c r="DGF130" s="964"/>
      <c r="DGG130" s="845"/>
      <c r="DGH130" s="853"/>
      <c r="DGI130" s="853"/>
      <c r="DGJ130" s="964"/>
      <c r="DGK130" s="845"/>
      <c r="DGL130" s="853"/>
      <c r="DGM130" s="853"/>
      <c r="DGN130" s="964"/>
      <c r="DGO130" s="845"/>
      <c r="DGP130" s="853"/>
      <c r="DGQ130" s="853"/>
      <c r="DGR130" s="964"/>
      <c r="DGS130" s="845"/>
      <c r="DGT130" s="853"/>
      <c r="DGU130" s="853"/>
      <c r="DGV130" s="964"/>
      <c r="DGW130" s="845"/>
      <c r="DGX130" s="853"/>
      <c r="DGY130" s="853"/>
      <c r="DGZ130" s="964"/>
      <c r="DHA130" s="845"/>
      <c r="DHB130" s="853"/>
      <c r="DHC130" s="853"/>
      <c r="DHD130" s="964"/>
      <c r="DHE130" s="845"/>
      <c r="DHF130" s="853"/>
      <c r="DHG130" s="853"/>
      <c r="DHH130" s="964"/>
      <c r="DHI130" s="845"/>
      <c r="DHJ130" s="853"/>
      <c r="DHK130" s="853"/>
      <c r="DHL130" s="964"/>
      <c r="DHM130" s="845"/>
      <c r="DHN130" s="853"/>
      <c r="DHO130" s="853"/>
      <c r="DHP130" s="964"/>
      <c r="DHQ130" s="845"/>
      <c r="DHR130" s="853"/>
      <c r="DHS130" s="853"/>
      <c r="DHT130" s="964"/>
      <c r="DHU130" s="845"/>
      <c r="DHV130" s="853"/>
      <c r="DHW130" s="853"/>
      <c r="DHX130" s="964"/>
      <c r="DHY130" s="845"/>
      <c r="DHZ130" s="853"/>
      <c r="DIA130" s="853"/>
      <c r="DIB130" s="964"/>
      <c r="DIC130" s="845"/>
      <c r="DID130" s="853"/>
      <c r="DIE130" s="853"/>
      <c r="DIF130" s="964"/>
      <c r="DIG130" s="845"/>
      <c r="DIH130" s="853"/>
      <c r="DII130" s="853"/>
      <c r="DIJ130" s="964"/>
      <c r="DIK130" s="845"/>
      <c r="DIL130" s="853"/>
      <c r="DIM130" s="853"/>
      <c r="DIN130" s="964"/>
      <c r="DIO130" s="845"/>
      <c r="DIP130" s="853"/>
      <c r="DIQ130" s="853"/>
      <c r="DIR130" s="964"/>
      <c r="DIS130" s="845"/>
      <c r="DIT130" s="853"/>
      <c r="DIU130" s="853"/>
      <c r="DIV130" s="964"/>
      <c r="DIW130" s="845"/>
      <c r="DIX130" s="853"/>
      <c r="DIY130" s="853"/>
      <c r="DIZ130" s="964"/>
      <c r="DJA130" s="845"/>
      <c r="DJB130" s="853"/>
      <c r="DJC130" s="853"/>
      <c r="DJD130" s="964"/>
      <c r="DJE130" s="845"/>
      <c r="DJF130" s="853"/>
      <c r="DJG130" s="853"/>
      <c r="DJH130" s="964"/>
      <c r="DJI130" s="845"/>
      <c r="DJJ130" s="853"/>
      <c r="DJK130" s="853"/>
      <c r="DJL130" s="964"/>
      <c r="DJM130" s="845"/>
      <c r="DJN130" s="853"/>
      <c r="DJO130" s="853"/>
      <c r="DJP130" s="964"/>
      <c r="DJQ130" s="845"/>
      <c r="DJR130" s="853"/>
      <c r="DJS130" s="853"/>
      <c r="DJT130" s="964"/>
      <c r="DJU130" s="845"/>
      <c r="DJV130" s="853"/>
      <c r="DJW130" s="853"/>
      <c r="DJX130" s="964"/>
      <c r="DJY130" s="845"/>
      <c r="DJZ130" s="853"/>
      <c r="DKA130" s="853"/>
      <c r="DKB130" s="964"/>
      <c r="DKC130" s="845"/>
      <c r="DKD130" s="853"/>
      <c r="DKE130" s="853"/>
      <c r="DKF130" s="964"/>
      <c r="DKG130" s="845"/>
      <c r="DKH130" s="853"/>
      <c r="DKI130" s="853"/>
      <c r="DKJ130" s="964"/>
      <c r="DKK130" s="845"/>
      <c r="DKL130" s="853"/>
      <c r="DKM130" s="853"/>
      <c r="DKN130" s="964"/>
      <c r="DKO130" s="845"/>
      <c r="DKP130" s="853"/>
      <c r="DKQ130" s="853"/>
      <c r="DKR130" s="964"/>
      <c r="DKS130" s="845"/>
      <c r="DKT130" s="853"/>
      <c r="DKU130" s="853"/>
      <c r="DKV130" s="964"/>
      <c r="DKW130" s="845"/>
      <c r="DKX130" s="853"/>
      <c r="DKY130" s="853"/>
      <c r="DKZ130" s="964"/>
      <c r="DLA130" s="845"/>
      <c r="DLB130" s="853"/>
      <c r="DLC130" s="853"/>
      <c r="DLD130" s="964"/>
      <c r="DLE130" s="845"/>
      <c r="DLF130" s="853"/>
      <c r="DLG130" s="853"/>
      <c r="DLH130" s="964"/>
      <c r="DLI130" s="845"/>
      <c r="DLJ130" s="853"/>
      <c r="DLK130" s="853"/>
      <c r="DLL130" s="964"/>
      <c r="DLM130" s="845"/>
      <c r="DLN130" s="853"/>
      <c r="DLO130" s="853"/>
      <c r="DLP130" s="964"/>
      <c r="DLQ130" s="845"/>
      <c r="DLR130" s="853"/>
      <c r="DLS130" s="853"/>
      <c r="DLT130" s="964"/>
      <c r="DLU130" s="845"/>
      <c r="DLV130" s="853"/>
      <c r="DLW130" s="853"/>
      <c r="DLX130" s="964"/>
      <c r="DLY130" s="845"/>
      <c r="DLZ130" s="853"/>
      <c r="DMA130" s="853"/>
      <c r="DMB130" s="964"/>
      <c r="DMC130" s="845"/>
      <c r="DMD130" s="853"/>
      <c r="DME130" s="853"/>
      <c r="DMF130" s="964"/>
      <c r="DMG130" s="845"/>
      <c r="DMH130" s="853"/>
      <c r="DMI130" s="853"/>
      <c r="DMJ130" s="964"/>
      <c r="DMK130" s="845"/>
      <c r="DML130" s="853"/>
      <c r="DMM130" s="853"/>
      <c r="DMN130" s="964"/>
      <c r="DMO130" s="845"/>
      <c r="DMP130" s="853"/>
      <c r="DMQ130" s="853"/>
      <c r="DMR130" s="964"/>
      <c r="DMS130" s="845"/>
      <c r="DMT130" s="853"/>
      <c r="DMU130" s="853"/>
      <c r="DMV130" s="964"/>
      <c r="DMW130" s="845"/>
      <c r="DMX130" s="853"/>
      <c r="DMY130" s="853"/>
      <c r="DMZ130" s="964"/>
      <c r="DNA130" s="845"/>
      <c r="DNB130" s="853"/>
      <c r="DNC130" s="853"/>
      <c r="DND130" s="964"/>
      <c r="DNE130" s="845"/>
      <c r="DNF130" s="853"/>
      <c r="DNG130" s="853"/>
      <c r="DNH130" s="964"/>
      <c r="DNI130" s="845"/>
      <c r="DNJ130" s="853"/>
      <c r="DNK130" s="853"/>
      <c r="DNL130" s="964"/>
      <c r="DNM130" s="845"/>
      <c r="DNN130" s="853"/>
      <c r="DNO130" s="853"/>
      <c r="DNP130" s="964"/>
      <c r="DNQ130" s="845"/>
      <c r="DNR130" s="853"/>
      <c r="DNS130" s="853"/>
      <c r="DNT130" s="964"/>
      <c r="DNU130" s="845"/>
      <c r="DNV130" s="853"/>
      <c r="DNW130" s="853"/>
      <c r="DNX130" s="964"/>
      <c r="DNY130" s="845"/>
      <c r="DNZ130" s="853"/>
      <c r="DOA130" s="853"/>
      <c r="DOB130" s="964"/>
      <c r="DOC130" s="845"/>
      <c r="DOD130" s="853"/>
      <c r="DOE130" s="853"/>
      <c r="DOF130" s="964"/>
      <c r="DOG130" s="845"/>
      <c r="DOH130" s="853"/>
      <c r="DOI130" s="853"/>
      <c r="DOJ130" s="964"/>
      <c r="DOK130" s="845"/>
      <c r="DOL130" s="853"/>
      <c r="DOM130" s="853"/>
      <c r="DON130" s="964"/>
      <c r="DOO130" s="845"/>
      <c r="DOP130" s="853"/>
      <c r="DOQ130" s="853"/>
      <c r="DOR130" s="964"/>
      <c r="DOS130" s="845"/>
      <c r="DOT130" s="853"/>
      <c r="DOU130" s="853"/>
      <c r="DOV130" s="964"/>
      <c r="DOW130" s="845"/>
      <c r="DOX130" s="853"/>
      <c r="DOY130" s="853"/>
      <c r="DOZ130" s="964"/>
      <c r="DPA130" s="845"/>
      <c r="DPB130" s="853"/>
      <c r="DPC130" s="853"/>
      <c r="DPD130" s="964"/>
      <c r="DPE130" s="845"/>
      <c r="DPF130" s="853"/>
      <c r="DPG130" s="853"/>
      <c r="DPH130" s="964"/>
      <c r="DPI130" s="845"/>
      <c r="DPJ130" s="853"/>
      <c r="DPK130" s="853"/>
      <c r="DPL130" s="964"/>
      <c r="DPM130" s="845"/>
      <c r="DPN130" s="853"/>
      <c r="DPO130" s="853"/>
      <c r="DPP130" s="964"/>
      <c r="DPQ130" s="845"/>
      <c r="DPR130" s="853"/>
      <c r="DPS130" s="853"/>
      <c r="DPT130" s="964"/>
      <c r="DPU130" s="845"/>
      <c r="DPV130" s="853"/>
      <c r="DPW130" s="853"/>
      <c r="DPX130" s="964"/>
      <c r="DPY130" s="845"/>
      <c r="DPZ130" s="853"/>
      <c r="DQA130" s="853"/>
      <c r="DQB130" s="964"/>
      <c r="DQC130" s="845"/>
      <c r="DQD130" s="853"/>
      <c r="DQE130" s="853"/>
      <c r="DQF130" s="964"/>
      <c r="DQG130" s="845"/>
      <c r="DQH130" s="853"/>
      <c r="DQI130" s="853"/>
      <c r="DQJ130" s="964"/>
      <c r="DQK130" s="845"/>
      <c r="DQL130" s="853"/>
      <c r="DQM130" s="853"/>
      <c r="DQN130" s="964"/>
      <c r="DQO130" s="845"/>
      <c r="DQP130" s="853"/>
      <c r="DQQ130" s="853"/>
      <c r="DQR130" s="964"/>
      <c r="DQS130" s="845"/>
      <c r="DQT130" s="853"/>
      <c r="DQU130" s="853"/>
      <c r="DQV130" s="964"/>
      <c r="DQW130" s="845"/>
      <c r="DQX130" s="853"/>
      <c r="DQY130" s="853"/>
      <c r="DQZ130" s="964"/>
      <c r="DRA130" s="845"/>
      <c r="DRB130" s="853"/>
      <c r="DRC130" s="853"/>
      <c r="DRD130" s="964"/>
      <c r="DRE130" s="845"/>
      <c r="DRF130" s="853"/>
      <c r="DRG130" s="853"/>
      <c r="DRH130" s="964"/>
      <c r="DRI130" s="845"/>
      <c r="DRJ130" s="853"/>
      <c r="DRK130" s="853"/>
      <c r="DRL130" s="964"/>
      <c r="DRM130" s="845"/>
      <c r="DRN130" s="853"/>
      <c r="DRO130" s="853"/>
      <c r="DRP130" s="964"/>
      <c r="DRQ130" s="845"/>
      <c r="DRR130" s="853"/>
      <c r="DRS130" s="853"/>
      <c r="DRT130" s="964"/>
      <c r="DRU130" s="845"/>
      <c r="DRV130" s="853"/>
      <c r="DRW130" s="853"/>
      <c r="DRX130" s="964"/>
      <c r="DRY130" s="845"/>
      <c r="DRZ130" s="853"/>
      <c r="DSA130" s="853"/>
      <c r="DSB130" s="964"/>
      <c r="DSC130" s="845"/>
      <c r="DSD130" s="853"/>
      <c r="DSE130" s="853"/>
      <c r="DSF130" s="964"/>
      <c r="DSG130" s="845"/>
      <c r="DSH130" s="853"/>
      <c r="DSI130" s="853"/>
      <c r="DSJ130" s="964"/>
      <c r="DSK130" s="845"/>
      <c r="DSL130" s="853"/>
      <c r="DSM130" s="853"/>
      <c r="DSN130" s="964"/>
      <c r="DSO130" s="845"/>
      <c r="DSP130" s="853"/>
      <c r="DSQ130" s="853"/>
      <c r="DSR130" s="964"/>
      <c r="DSS130" s="845"/>
      <c r="DST130" s="853"/>
      <c r="DSU130" s="853"/>
      <c r="DSV130" s="964"/>
      <c r="DSW130" s="845"/>
      <c r="DSX130" s="853"/>
      <c r="DSY130" s="853"/>
      <c r="DSZ130" s="964"/>
      <c r="DTA130" s="845"/>
      <c r="DTB130" s="853"/>
      <c r="DTC130" s="853"/>
      <c r="DTD130" s="964"/>
      <c r="DTE130" s="845"/>
      <c r="DTF130" s="853"/>
      <c r="DTG130" s="853"/>
      <c r="DTH130" s="964"/>
      <c r="DTI130" s="845"/>
      <c r="DTJ130" s="853"/>
      <c r="DTK130" s="853"/>
      <c r="DTL130" s="964"/>
      <c r="DTM130" s="845"/>
      <c r="DTN130" s="853"/>
      <c r="DTO130" s="853"/>
      <c r="DTP130" s="964"/>
      <c r="DTQ130" s="845"/>
      <c r="DTR130" s="853"/>
      <c r="DTS130" s="853"/>
      <c r="DTT130" s="964"/>
      <c r="DTU130" s="845"/>
      <c r="DTV130" s="853"/>
      <c r="DTW130" s="853"/>
      <c r="DTX130" s="964"/>
      <c r="DTY130" s="845"/>
      <c r="DTZ130" s="853"/>
      <c r="DUA130" s="853"/>
      <c r="DUB130" s="964"/>
      <c r="DUC130" s="845"/>
      <c r="DUD130" s="853"/>
      <c r="DUE130" s="853"/>
      <c r="DUF130" s="964"/>
      <c r="DUG130" s="845"/>
      <c r="DUH130" s="853"/>
      <c r="DUI130" s="853"/>
      <c r="DUJ130" s="964"/>
      <c r="DUK130" s="845"/>
      <c r="DUL130" s="853"/>
      <c r="DUM130" s="853"/>
      <c r="DUN130" s="964"/>
      <c r="DUO130" s="845"/>
      <c r="DUP130" s="853"/>
      <c r="DUQ130" s="853"/>
      <c r="DUR130" s="964"/>
      <c r="DUS130" s="845"/>
      <c r="DUT130" s="853"/>
      <c r="DUU130" s="853"/>
      <c r="DUV130" s="964"/>
      <c r="DUW130" s="845"/>
      <c r="DUX130" s="853"/>
      <c r="DUY130" s="853"/>
      <c r="DUZ130" s="964"/>
      <c r="DVA130" s="845"/>
      <c r="DVB130" s="853"/>
      <c r="DVC130" s="853"/>
      <c r="DVD130" s="964"/>
      <c r="DVE130" s="845"/>
      <c r="DVF130" s="853"/>
      <c r="DVG130" s="853"/>
      <c r="DVH130" s="964"/>
      <c r="DVI130" s="845"/>
      <c r="DVJ130" s="853"/>
      <c r="DVK130" s="853"/>
      <c r="DVL130" s="964"/>
      <c r="DVM130" s="845"/>
      <c r="DVN130" s="853"/>
      <c r="DVO130" s="853"/>
      <c r="DVP130" s="964"/>
      <c r="DVQ130" s="845"/>
      <c r="DVR130" s="853"/>
      <c r="DVS130" s="853"/>
      <c r="DVT130" s="964"/>
      <c r="DVU130" s="845"/>
      <c r="DVV130" s="853"/>
      <c r="DVW130" s="853"/>
      <c r="DVX130" s="964"/>
      <c r="DVY130" s="845"/>
      <c r="DVZ130" s="853"/>
      <c r="DWA130" s="853"/>
      <c r="DWB130" s="964"/>
      <c r="DWC130" s="845"/>
      <c r="DWD130" s="853"/>
      <c r="DWE130" s="853"/>
      <c r="DWF130" s="964"/>
      <c r="DWG130" s="845"/>
      <c r="DWH130" s="853"/>
      <c r="DWI130" s="853"/>
      <c r="DWJ130" s="964"/>
      <c r="DWK130" s="845"/>
      <c r="DWL130" s="853"/>
      <c r="DWM130" s="853"/>
      <c r="DWN130" s="964"/>
      <c r="DWO130" s="845"/>
      <c r="DWP130" s="853"/>
      <c r="DWQ130" s="853"/>
      <c r="DWR130" s="964"/>
      <c r="DWS130" s="845"/>
      <c r="DWT130" s="853"/>
      <c r="DWU130" s="853"/>
      <c r="DWV130" s="964"/>
      <c r="DWW130" s="845"/>
      <c r="DWX130" s="853"/>
      <c r="DWY130" s="853"/>
      <c r="DWZ130" s="964"/>
      <c r="DXA130" s="845"/>
      <c r="DXB130" s="853"/>
      <c r="DXC130" s="853"/>
      <c r="DXD130" s="964"/>
      <c r="DXE130" s="845"/>
      <c r="DXF130" s="853"/>
      <c r="DXG130" s="853"/>
      <c r="DXH130" s="964"/>
      <c r="DXI130" s="845"/>
      <c r="DXJ130" s="853"/>
      <c r="DXK130" s="853"/>
      <c r="DXL130" s="964"/>
      <c r="DXM130" s="845"/>
      <c r="DXN130" s="853"/>
      <c r="DXO130" s="853"/>
      <c r="DXP130" s="964"/>
      <c r="DXQ130" s="845"/>
      <c r="DXR130" s="853"/>
      <c r="DXS130" s="853"/>
      <c r="DXT130" s="964"/>
      <c r="DXU130" s="845"/>
      <c r="DXV130" s="853"/>
      <c r="DXW130" s="853"/>
      <c r="DXX130" s="964"/>
      <c r="DXY130" s="845"/>
      <c r="DXZ130" s="853"/>
      <c r="DYA130" s="853"/>
      <c r="DYB130" s="964"/>
      <c r="DYC130" s="845"/>
      <c r="DYD130" s="853"/>
      <c r="DYE130" s="853"/>
      <c r="DYF130" s="964"/>
      <c r="DYG130" s="845"/>
      <c r="DYH130" s="853"/>
      <c r="DYI130" s="853"/>
      <c r="DYJ130" s="964"/>
      <c r="DYK130" s="845"/>
      <c r="DYL130" s="853"/>
      <c r="DYM130" s="853"/>
      <c r="DYN130" s="964"/>
      <c r="DYO130" s="845"/>
      <c r="DYP130" s="853"/>
      <c r="DYQ130" s="853"/>
      <c r="DYR130" s="964"/>
      <c r="DYS130" s="845"/>
      <c r="DYT130" s="853"/>
      <c r="DYU130" s="853"/>
      <c r="DYV130" s="964"/>
      <c r="DYW130" s="845"/>
      <c r="DYX130" s="853"/>
      <c r="DYY130" s="853"/>
      <c r="DYZ130" s="964"/>
      <c r="DZA130" s="845"/>
      <c r="DZB130" s="853"/>
      <c r="DZC130" s="853"/>
      <c r="DZD130" s="964"/>
      <c r="DZE130" s="845"/>
      <c r="DZF130" s="853"/>
      <c r="DZG130" s="853"/>
      <c r="DZH130" s="964"/>
      <c r="DZI130" s="845"/>
      <c r="DZJ130" s="853"/>
      <c r="DZK130" s="853"/>
      <c r="DZL130" s="964"/>
      <c r="DZM130" s="845"/>
      <c r="DZN130" s="853"/>
      <c r="DZO130" s="853"/>
      <c r="DZP130" s="964"/>
      <c r="DZQ130" s="845"/>
      <c r="DZR130" s="853"/>
      <c r="DZS130" s="853"/>
      <c r="DZT130" s="964"/>
      <c r="DZU130" s="845"/>
      <c r="DZV130" s="853"/>
      <c r="DZW130" s="853"/>
      <c r="DZX130" s="964"/>
      <c r="DZY130" s="845"/>
      <c r="DZZ130" s="853"/>
      <c r="EAA130" s="853"/>
      <c r="EAB130" s="964"/>
      <c r="EAC130" s="845"/>
      <c r="EAD130" s="853"/>
      <c r="EAE130" s="853"/>
      <c r="EAF130" s="964"/>
      <c r="EAG130" s="845"/>
      <c r="EAH130" s="853"/>
      <c r="EAI130" s="853"/>
      <c r="EAJ130" s="964"/>
      <c r="EAK130" s="845"/>
      <c r="EAL130" s="853"/>
      <c r="EAM130" s="853"/>
      <c r="EAN130" s="964"/>
      <c r="EAO130" s="845"/>
      <c r="EAP130" s="853"/>
      <c r="EAQ130" s="853"/>
      <c r="EAR130" s="964"/>
      <c r="EAS130" s="845"/>
      <c r="EAT130" s="853"/>
      <c r="EAU130" s="853"/>
      <c r="EAV130" s="964"/>
      <c r="EAW130" s="845"/>
      <c r="EAX130" s="853"/>
      <c r="EAY130" s="853"/>
      <c r="EAZ130" s="964"/>
      <c r="EBA130" s="845"/>
      <c r="EBB130" s="853"/>
      <c r="EBC130" s="853"/>
      <c r="EBD130" s="964"/>
      <c r="EBE130" s="845"/>
      <c r="EBF130" s="853"/>
      <c r="EBG130" s="853"/>
      <c r="EBH130" s="964"/>
      <c r="EBI130" s="845"/>
      <c r="EBJ130" s="853"/>
      <c r="EBK130" s="853"/>
      <c r="EBL130" s="964"/>
      <c r="EBM130" s="845"/>
      <c r="EBN130" s="853"/>
      <c r="EBO130" s="853"/>
      <c r="EBP130" s="964"/>
      <c r="EBQ130" s="845"/>
      <c r="EBR130" s="853"/>
      <c r="EBS130" s="853"/>
      <c r="EBT130" s="964"/>
      <c r="EBU130" s="845"/>
      <c r="EBV130" s="853"/>
      <c r="EBW130" s="853"/>
      <c r="EBX130" s="964"/>
      <c r="EBY130" s="845"/>
      <c r="EBZ130" s="853"/>
      <c r="ECA130" s="853"/>
      <c r="ECB130" s="964"/>
      <c r="ECC130" s="845"/>
      <c r="ECD130" s="853"/>
      <c r="ECE130" s="853"/>
      <c r="ECF130" s="964"/>
      <c r="ECG130" s="845"/>
      <c r="ECH130" s="853"/>
      <c r="ECI130" s="853"/>
      <c r="ECJ130" s="964"/>
      <c r="ECK130" s="845"/>
      <c r="ECL130" s="853"/>
      <c r="ECM130" s="853"/>
      <c r="ECN130" s="964"/>
      <c r="ECO130" s="845"/>
      <c r="ECP130" s="853"/>
      <c r="ECQ130" s="853"/>
      <c r="ECR130" s="964"/>
      <c r="ECS130" s="845"/>
      <c r="ECT130" s="853"/>
      <c r="ECU130" s="853"/>
      <c r="ECV130" s="964"/>
      <c r="ECW130" s="845"/>
      <c r="ECX130" s="853"/>
      <c r="ECY130" s="853"/>
      <c r="ECZ130" s="964"/>
      <c r="EDA130" s="845"/>
      <c r="EDB130" s="853"/>
      <c r="EDC130" s="853"/>
      <c r="EDD130" s="964"/>
      <c r="EDE130" s="845"/>
      <c r="EDF130" s="853"/>
      <c r="EDG130" s="853"/>
      <c r="EDH130" s="964"/>
      <c r="EDI130" s="845"/>
      <c r="EDJ130" s="853"/>
      <c r="EDK130" s="853"/>
      <c r="EDL130" s="964"/>
      <c r="EDM130" s="845"/>
      <c r="EDN130" s="853"/>
      <c r="EDO130" s="853"/>
      <c r="EDP130" s="964"/>
      <c r="EDQ130" s="845"/>
      <c r="EDR130" s="853"/>
      <c r="EDS130" s="853"/>
      <c r="EDT130" s="964"/>
      <c r="EDU130" s="845"/>
      <c r="EDV130" s="853"/>
      <c r="EDW130" s="853"/>
      <c r="EDX130" s="964"/>
      <c r="EDY130" s="845"/>
      <c r="EDZ130" s="853"/>
      <c r="EEA130" s="853"/>
      <c r="EEB130" s="964"/>
      <c r="EEC130" s="845"/>
      <c r="EED130" s="853"/>
      <c r="EEE130" s="853"/>
      <c r="EEF130" s="964"/>
      <c r="EEG130" s="845"/>
      <c r="EEH130" s="853"/>
      <c r="EEI130" s="853"/>
      <c r="EEJ130" s="964"/>
      <c r="EEK130" s="845"/>
      <c r="EEL130" s="853"/>
      <c r="EEM130" s="853"/>
      <c r="EEN130" s="964"/>
      <c r="EEO130" s="845"/>
      <c r="EEP130" s="853"/>
      <c r="EEQ130" s="853"/>
      <c r="EER130" s="964"/>
      <c r="EES130" s="845"/>
      <c r="EET130" s="853"/>
      <c r="EEU130" s="853"/>
      <c r="EEV130" s="964"/>
      <c r="EEW130" s="845"/>
      <c r="EEX130" s="853"/>
      <c r="EEY130" s="853"/>
      <c r="EEZ130" s="964"/>
      <c r="EFA130" s="845"/>
      <c r="EFB130" s="853"/>
      <c r="EFC130" s="853"/>
      <c r="EFD130" s="964"/>
      <c r="EFE130" s="845"/>
      <c r="EFF130" s="853"/>
      <c r="EFG130" s="853"/>
      <c r="EFH130" s="964"/>
      <c r="EFI130" s="845"/>
      <c r="EFJ130" s="853"/>
      <c r="EFK130" s="853"/>
      <c r="EFL130" s="964"/>
      <c r="EFM130" s="845"/>
      <c r="EFN130" s="853"/>
      <c r="EFO130" s="853"/>
      <c r="EFP130" s="964"/>
      <c r="EFQ130" s="845"/>
      <c r="EFR130" s="853"/>
      <c r="EFS130" s="853"/>
      <c r="EFT130" s="964"/>
      <c r="EFU130" s="845"/>
      <c r="EFV130" s="853"/>
      <c r="EFW130" s="853"/>
      <c r="EFX130" s="964"/>
      <c r="EFY130" s="845"/>
      <c r="EFZ130" s="853"/>
      <c r="EGA130" s="853"/>
      <c r="EGB130" s="964"/>
      <c r="EGC130" s="845"/>
      <c r="EGD130" s="853"/>
      <c r="EGE130" s="853"/>
      <c r="EGF130" s="964"/>
      <c r="EGG130" s="845"/>
      <c r="EGH130" s="853"/>
      <c r="EGI130" s="853"/>
      <c r="EGJ130" s="964"/>
      <c r="EGK130" s="845"/>
      <c r="EGL130" s="853"/>
      <c r="EGM130" s="853"/>
      <c r="EGN130" s="964"/>
      <c r="EGO130" s="845"/>
      <c r="EGP130" s="853"/>
      <c r="EGQ130" s="853"/>
      <c r="EGR130" s="964"/>
      <c r="EGS130" s="845"/>
      <c r="EGT130" s="853"/>
      <c r="EGU130" s="853"/>
      <c r="EGV130" s="964"/>
      <c r="EGW130" s="845"/>
      <c r="EGX130" s="853"/>
      <c r="EGY130" s="853"/>
      <c r="EGZ130" s="964"/>
      <c r="EHA130" s="845"/>
      <c r="EHB130" s="853"/>
      <c r="EHC130" s="853"/>
      <c r="EHD130" s="964"/>
      <c r="EHE130" s="845"/>
      <c r="EHF130" s="853"/>
      <c r="EHG130" s="853"/>
      <c r="EHH130" s="964"/>
      <c r="EHI130" s="845"/>
      <c r="EHJ130" s="853"/>
      <c r="EHK130" s="853"/>
      <c r="EHL130" s="964"/>
      <c r="EHM130" s="845"/>
      <c r="EHN130" s="853"/>
      <c r="EHO130" s="853"/>
      <c r="EHP130" s="964"/>
      <c r="EHQ130" s="845"/>
      <c r="EHR130" s="853"/>
      <c r="EHS130" s="853"/>
      <c r="EHT130" s="964"/>
      <c r="EHU130" s="845"/>
      <c r="EHV130" s="853"/>
      <c r="EHW130" s="853"/>
      <c r="EHX130" s="964"/>
      <c r="EHY130" s="845"/>
      <c r="EHZ130" s="853"/>
      <c r="EIA130" s="853"/>
      <c r="EIB130" s="964"/>
      <c r="EIC130" s="845"/>
      <c r="EID130" s="853"/>
      <c r="EIE130" s="853"/>
      <c r="EIF130" s="964"/>
      <c r="EIG130" s="845"/>
      <c r="EIH130" s="853"/>
      <c r="EII130" s="853"/>
      <c r="EIJ130" s="964"/>
      <c r="EIK130" s="845"/>
      <c r="EIL130" s="853"/>
      <c r="EIM130" s="853"/>
      <c r="EIN130" s="964"/>
      <c r="EIO130" s="845"/>
      <c r="EIP130" s="853"/>
      <c r="EIQ130" s="853"/>
      <c r="EIR130" s="964"/>
      <c r="EIS130" s="845"/>
      <c r="EIT130" s="853"/>
      <c r="EIU130" s="853"/>
      <c r="EIV130" s="964"/>
      <c r="EIW130" s="845"/>
      <c r="EIX130" s="853"/>
      <c r="EIY130" s="853"/>
      <c r="EIZ130" s="964"/>
      <c r="EJA130" s="845"/>
      <c r="EJB130" s="853"/>
      <c r="EJC130" s="853"/>
      <c r="EJD130" s="964"/>
      <c r="EJE130" s="845"/>
      <c r="EJF130" s="853"/>
      <c r="EJG130" s="853"/>
      <c r="EJH130" s="964"/>
      <c r="EJI130" s="845"/>
      <c r="EJJ130" s="853"/>
      <c r="EJK130" s="853"/>
      <c r="EJL130" s="964"/>
      <c r="EJM130" s="845"/>
      <c r="EJN130" s="853"/>
      <c r="EJO130" s="853"/>
      <c r="EJP130" s="964"/>
      <c r="EJQ130" s="845"/>
      <c r="EJR130" s="853"/>
      <c r="EJS130" s="853"/>
      <c r="EJT130" s="964"/>
      <c r="EJU130" s="845"/>
      <c r="EJV130" s="853"/>
      <c r="EJW130" s="853"/>
      <c r="EJX130" s="964"/>
      <c r="EJY130" s="845"/>
      <c r="EJZ130" s="853"/>
      <c r="EKA130" s="853"/>
      <c r="EKB130" s="964"/>
      <c r="EKC130" s="845"/>
      <c r="EKD130" s="853"/>
      <c r="EKE130" s="853"/>
      <c r="EKF130" s="964"/>
      <c r="EKG130" s="845"/>
      <c r="EKH130" s="853"/>
      <c r="EKI130" s="853"/>
      <c r="EKJ130" s="964"/>
      <c r="EKK130" s="845"/>
      <c r="EKL130" s="853"/>
      <c r="EKM130" s="853"/>
      <c r="EKN130" s="964"/>
      <c r="EKO130" s="845"/>
      <c r="EKP130" s="853"/>
      <c r="EKQ130" s="853"/>
      <c r="EKR130" s="964"/>
      <c r="EKS130" s="845"/>
      <c r="EKT130" s="853"/>
      <c r="EKU130" s="853"/>
      <c r="EKV130" s="964"/>
      <c r="EKW130" s="845"/>
      <c r="EKX130" s="853"/>
      <c r="EKY130" s="853"/>
      <c r="EKZ130" s="964"/>
      <c r="ELA130" s="845"/>
      <c r="ELB130" s="853"/>
      <c r="ELC130" s="853"/>
      <c r="ELD130" s="964"/>
      <c r="ELE130" s="845"/>
      <c r="ELF130" s="853"/>
      <c r="ELG130" s="853"/>
      <c r="ELH130" s="964"/>
      <c r="ELI130" s="845"/>
      <c r="ELJ130" s="853"/>
      <c r="ELK130" s="853"/>
      <c r="ELL130" s="964"/>
      <c r="ELM130" s="845"/>
      <c r="ELN130" s="853"/>
      <c r="ELO130" s="853"/>
      <c r="ELP130" s="964"/>
      <c r="ELQ130" s="845"/>
      <c r="ELR130" s="853"/>
      <c r="ELS130" s="853"/>
      <c r="ELT130" s="964"/>
      <c r="ELU130" s="845"/>
      <c r="ELV130" s="853"/>
      <c r="ELW130" s="853"/>
      <c r="ELX130" s="964"/>
      <c r="ELY130" s="845"/>
      <c r="ELZ130" s="853"/>
      <c r="EMA130" s="853"/>
      <c r="EMB130" s="964"/>
      <c r="EMC130" s="845"/>
      <c r="EMD130" s="853"/>
      <c r="EME130" s="853"/>
      <c r="EMF130" s="964"/>
      <c r="EMG130" s="845"/>
      <c r="EMH130" s="853"/>
      <c r="EMI130" s="853"/>
      <c r="EMJ130" s="964"/>
      <c r="EMK130" s="845"/>
      <c r="EML130" s="853"/>
      <c r="EMM130" s="853"/>
      <c r="EMN130" s="964"/>
      <c r="EMO130" s="845"/>
      <c r="EMP130" s="853"/>
      <c r="EMQ130" s="853"/>
      <c r="EMR130" s="964"/>
      <c r="EMS130" s="845"/>
      <c r="EMT130" s="853"/>
      <c r="EMU130" s="853"/>
      <c r="EMV130" s="964"/>
      <c r="EMW130" s="845"/>
      <c r="EMX130" s="853"/>
      <c r="EMY130" s="853"/>
      <c r="EMZ130" s="964"/>
      <c r="ENA130" s="845"/>
      <c r="ENB130" s="853"/>
      <c r="ENC130" s="853"/>
      <c r="END130" s="964"/>
      <c r="ENE130" s="845"/>
      <c r="ENF130" s="853"/>
      <c r="ENG130" s="853"/>
      <c r="ENH130" s="964"/>
      <c r="ENI130" s="845"/>
      <c r="ENJ130" s="853"/>
      <c r="ENK130" s="853"/>
      <c r="ENL130" s="964"/>
      <c r="ENM130" s="845"/>
      <c r="ENN130" s="853"/>
      <c r="ENO130" s="853"/>
      <c r="ENP130" s="964"/>
      <c r="ENQ130" s="845"/>
      <c r="ENR130" s="853"/>
      <c r="ENS130" s="853"/>
      <c r="ENT130" s="964"/>
      <c r="ENU130" s="845"/>
      <c r="ENV130" s="853"/>
      <c r="ENW130" s="853"/>
      <c r="ENX130" s="964"/>
      <c r="ENY130" s="845"/>
      <c r="ENZ130" s="853"/>
      <c r="EOA130" s="853"/>
      <c r="EOB130" s="964"/>
      <c r="EOC130" s="845"/>
      <c r="EOD130" s="853"/>
      <c r="EOE130" s="853"/>
      <c r="EOF130" s="964"/>
      <c r="EOG130" s="845"/>
      <c r="EOH130" s="853"/>
      <c r="EOI130" s="853"/>
      <c r="EOJ130" s="964"/>
      <c r="EOK130" s="845"/>
      <c r="EOL130" s="853"/>
      <c r="EOM130" s="853"/>
      <c r="EON130" s="964"/>
      <c r="EOO130" s="845"/>
      <c r="EOP130" s="853"/>
      <c r="EOQ130" s="853"/>
      <c r="EOR130" s="964"/>
      <c r="EOS130" s="845"/>
      <c r="EOT130" s="853"/>
      <c r="EOU130" s="853"/>
      <c r="EOV130" s="964"/>
      <c r="EOW130" s="845"/>
      <c r="EOX130" s="853"/>
      <c r="EOY130" s="853"/>
      <c r="EOZ130" s="964"/>
      <c r="EPA130" s="845"/>
      <c r="EPB130" s="853"/>
      <c r="EPC130" s="853"/>
      <c r="EPD130" s="964"/>
      <c r="EPE130" s="845"/>
      <c r="EPF130" s="853"/>
      <c r="EPG130" s="853"/>
      <c r="EPH130" s="964"/>
      <c r="EPI130" s="845"/>
      <c r="EPJ130" s="853"/>
      <c r="EPK130" s="853"/>
      <c r="EPL130" s="964"/>
      <c r="EPM130" s="845"/>
      <c r="EPN130" s="853"/>
      <c r="EPO130" s="853"/>
      <c r="EPP130" s="964"/>
      <c r="EPQ130" s="845"/>
      <c r="EPR130" s="853"/>
      <c r="EPS130" s="853"/>
      <c r="EPT130" s="964"/>
      <c r="EPU130" s="845"/>
      <c r="EPV130" s="853"/>
      <c r="EPW130" s="853"/>
      <c r="EPX130" s="964"/>
      <c r="EPY130" s="845"/>
      <c r="EPZ130" s="853"/>
      <c r="EQA130" s="853"/>
      <c r="EQB130" s="964"/>
      <c r="EQC130" s="845"/>
      <c r="EQD130" s="853"/>
      <c r="EQE130" s="853"/>
      <c r="EQF130" s="964"/>
      <c r="EQG130" s="845"/>
      <c r="EQH130" s="853"/>
      <c r="EQI130" s="853"/>
      <c r="EQJ130" s="964"/>
      <c r="EQK130" s="845"/>
      <c r="EQL130" s="853"/>
      <c r="EQM130" s="853"/>
      <c r="EQN130" s="964"/>
      <c r="EQO130" s="845"/>
      <c r="EQP130" s="853"/>
      <c r="EQQ130" s="853"/>
      <c r="EQR130" s="964"/>
      <c r="EQS130" s="845"/>
      <c r="EQT130" s="853"/>
      <c r="EQU130" s="853"/>
      <c r="EQV130" s="964"/>
      <c r="EQW130" s="845"/>
      <c r="EQX130" s="853"/>
      <c r="EQY130" s="853"/>
      <c r="EQZ130" s="964"/>
      <c r="ERA130" s="845"/>
      <c r="ERB130" s="853"/>
      <c r="ERC130" s="853"/>
      <c r="ERD130" s="964"/>
      <c r="ERE130" s="845"/>
      <c r="ERF130" s="853"/>
      <c r="ERG130" s="853"/>
      <c r="ERH130" s="964"/>
      <c r="ERI130" s="845"/>
      <c r="ERJ130" s="853"/>
      <c r="ERK130" s="853"/>
      <c r="ERL130" s="964"/>
      <c r="ERM130" s="845"/>
      <c r="ERN130" s="853"/>
      <c r="ERO130" s="853"/>
      <c r="ERP130" s="964"/>
      <c r="ERQ130" s="845"/>
      <c r="ERR130" s="853"/>
      <c r="ERS130" s="853"/>
      <c r="ERT130" s="964"/>
      <c r="ERU130" s="845"/>
      <c r="ERV130" s="853"/>
      <c r="ERW130" s="853"/>
      <c r="ERX130" s="964"/>
      <c r="ERY130" s="845"/>
      <c r="ERZ130" s="853"/>
      <c r="ESA130" s="853"/>
      <c r="ESB130" s="964"/>
      <c r="ESC130" s="845"/>
      <c r="ESD130" s="853"/>
      <c r="ESE130" s="853"/>
      <c r="ESF130" s="964"/>
      <c r="ESG130" s="845"/>
      <c r="ESH130" s="853"/>
      <c r="ESI130" s="853"/>
      <c r="ESJ130" s="964"/>
      <c r="ESK130" s="845"/>
      <c r="ESL130" s="853"/>
      <c r="ESM130" s="853"/>
      <c r="ESN130" s="964"/>
      <c r="ESO130" s="845"/>
      <c r="ESP130" s="853"/>
      <c r="ESQ130" s="853"/>
      <c r="ESR130" s="964"/>
      <c r="ESS130" s="845"/>
      <c r="EST130" s="853"/>
      <c r="ESU130" s="853"/>
      <c r="ESV130" s="964"/>
      <c r="ESW130" s="845"/>
      <c r="ESX130" s="853"/>
      <c r="ESY130" s="853"/>
      <c r="ESZ130" s="964"/>
      <c r="ETA130" s="845"/>
      <c r="ETB130" s="853"/>
      <c r="ETC130" s="853"/>
      <c r="ETD130" s="964"/>
      <c r="ETE130" s="845"/>
      <c r="ETF130" s="853"/>
      <c r="ETG130" s="853"/>
      <c r="ETH130" s="964"/>
      <c r="ETI130" s="845"/>
      <c r="ETJ130" s="853"/>
      <c r="ETK130" s="853"/>
      <c r="ETL130" s="964"/>
      <c r="ETM130" s="845"/>
      <c r="ETN130" s="853"/>
      <c r="ETO130" s="853"/>
      <c r="ETP130" s="964"/>
      <c r="ETQ130" s="845"/>
      <c r="ETR130" s="853"/>
      <c r="ETS130" s="853"/>
      <c r="ETT130" s="964"/>
      <c r="ETU130" s="845"/>
      <c r="ETV130" s="853"/>
      <c r="ETW130" s="853"/>
      <c r="ETX130" s="964"/>
      <c r="ETY130" s="845"/>
      <c r="ETZ130" s="853"/>
      <c r="EUA130" s="853"/>
      <c r="EUB130" s="964"/>
      <c r="EUC130" s="845"/>
      <c r="EUD130" s="853"/>
      <c r="EUE130" s="853"/>
      <c r="EUF130" s="964"/>
      <c r="EUG130" s="845"/>
      <c r="EUH130" s="853"/>
      <c r="EUI130" s="853"/>
      <c r="EUJ130" s="964"/>
      <c r="EUK130" s="845"/>
      <c r="EUL130" s="853"/>
      <c r="EUM130" s="853"/>
      <c r="EUN130" s="964"/>
      <c r="EUO130" s="845"/>
      <c r="EUP130" s="853"/>
      <c r="EUQ130" s="853"/>
      <c r="EUR130" s="964"/>
      <c r="EUS130" s="845"/>
      <c r="EUT130" s="853"/>
      <c r="EUU130" s="853"/>
      <c r="EUV130" s="964"/>
      <c r="EUW130" s="845"/>
      <c r="EUX130" s="853"/>
      <c r="EUY130" s="853"/>
      <c r="EUZ130" s="964"/>
      <c r="EVA130" s="845"/>
      <c r="EVB130" s="853"/>
      <c r="EVC130" s="853"/>
      <c r="EVD130" s="964"/>
      <c r="EVE130" s="845"/>
      <c r="EVF130" s="853"/>
      <c r="EVG130" s="853"/>
      <c r="EVH130" s="964"/>
      <c r="EVI130" s="845"/>
      <c r="EVJ130" s="853"/>
      <c r="EVK130" s="853"/>
      <c r="EVL130" s="964"/>
      <c r="EVM130" s="845"/>
      <c r="EVN130" s="853"/>
      <c r="EVO130" s="853"/>
      <c r="EVP130" s="964"/>
      <c r="EVQ130" s="845"/>
      <c r="EVR130" s="853"/>
      <c r="EVS130" s="853"/>
      <c r="EVT130" s="964"/>
      <c r="EVU130" s="845"/>
      <c r="EVV130" s="853"/>
      <c r="EVW130" s="853"/>
      <c r="EVX130" s="964"/>
      <c r="EVY130" s="845"/>
      <c r="EVZ130" s="853"/>
      <c r="EWA130" s="853"/>
      <c r="EWB130" s="964"/>
      <c r="EWC130" s="845"/>
      <c r="EWD130" s="853"/>
      <c r="EWE130" s="853"/>
      <c r="EWF130" s="964"/>
      <c r="EWG130" s="845"/>
      <c r="EWH130" s="853"/>
      <c r="EWI130" s="853"/>
      <c r="EWJ130" s="964"/>
      <c r="EWK130" s="845"/>
      <c r="EWL130" s="853"/>
      <c r="EWM130" s="853"/>
      <c r="EWN130" s="964"/>
      <c r="EWO130" s="845"/>
      <c r="EWP130" s="853"/>
      <c r="EWQ130" s="853"/>
      <c r="EWR130" s="964"/>
      <c r="EWS130" s="845"/>
      <c r="EWT130" s="853"/>
      <c r="EWU130" s="853"/>
      <c r="EWV130" s="964"/>
      <c r="EWW130" s="845"/>
      <c r="EWX130" s="853"/>
      <c r="EWY130" s="853"/>
      <c r="EWZ130" s="964"/>
      <c r="EXA130" s="845"/>
      <c r="EXB130" s="853"/>
      <c r="EXC130" s="853"/>
      <c r="EXD130" s="964"/>
      <c r="EXE130" s="845"/>
      <c r="EXF130" s="853"/>
      <c r="EXG130" s="853"/>
      <c r="EXH130" s="964"/>
      <c r="EXI130" s="845"/>
      <c r="EXJ130" s="853"/>
      <c r="EXK130" s="853"/>
      <c r="EXL130" s="964"/>
      <c r="EXM130" s="845"/>
      <c r="EXN130" s="853"/>
      <c r="EXO130" s="853"/>
      <c r="EXP130" s="964"/>
      <c r="EXQ130" s="845"/>
      <c r="EXR130" s="853"/>
      <c r="EXS130" s="853"/>
      <c r="EXT130" s="964"/>
      <c r="EXU130" s="845"/>
      <c r="EXV130" s="853"/>
      <c r="EXW130" s="853"/>
      <c r="EXX130" s="964"/>
      <c r="EXY130" s="845"/>
      <c r="EXZ130" s="853"/>
      <c r="EYA130" s="853"/>
      <c r="EYB130" s="964"/>
      <c r="EYC130" s="845"/>
      <c r="EYD130" s="853"/>
      <c r="EYE130" s="853"/>
      <c r="EYF130" s="964"/>
      <c r="EYG130" s="845"/>
      <c r="EYH130" s="853"/>
      <c r="EYI130" s="853"/>
      <c r="EYJ130" s="964"/>
      <c r="EYK130" s="845"/>
      <c r="EYL130" s="853"/>
      <c r="EYM130" s="853"/>
      <c r="EYN130" s="964"/>
      <c r="EYO130" s="845"/>
      <c r="EYP130" s="853"/>
      <c r="EYQ130" s="853"/>
      <c r="EYR130" s="964"/>
      <c r="EYS130" s="845"/>
      <c r="EYT130" s="853"/>
      <c r="EYU130" s="853"/>
      <c r="EYV130" s="964"/>
      <c r="EYW130" s="845"/>
      <c r="EYX130" s="853"/>
      <c r="EYY130" s="853"/>
      <c r="EYZ130" s="964"/>
      <c r="EZA130" s="845"/>
      <c r="EZB130" s="853"/>
      <c r="EZC130" s="853"/>
      <c r="EZD130" s="964"/>
      <c r="EZE130" s="845"/>
      <c r="EZF130" s="853"/>
      <c r="EZG130" s="853"/>
      <c r="EZH130" s="964"/>
      <c r="EZI130" s="845"/>
      <c r="EZJ130" s="853"/>
      <c r="EZK130" s="853"/>
      <c r="EZL130" s="964"/>
      <c r="EZM130" s="845"/>
      <c r="EZN130" s="853"/>
      <c r="EZO130" s="853"/>
      <c r="EZP130" s="964"/>
      <c r="EZQ130" s="845"/>
      <c r="EZR130" s="853"/>
      <c r="EZS130" s="853"/>
      <c r="EZT130" s="964"/>
      <c r="EZU130" s="845"/>
      <c r="EZV130" s="853"/>
      <c r="EZW130" s="853"/>
      <c r="EZX130" s="964"/>
      <c r="EZY130" s="845"/>
      <c r="EZZ130" s="853"/>
      <c r="FAA130" s="853"/>
      <c r="FAB130" s="964"/>
      <c r="FAC130" s="845"/>
      <c r="FAD130" s="853"/>
      <c r="FAE130" s="853"/>
      <c r="FAF130" s="964"/>
      <c r="FAG130" s="845"/>
      <c r="FAH130" s="853"/>
      <c r="FAI130" s="853"/>
      <c r="FAJ130" s="964"/>
      <c r="FAK130" s="845"/>
      <c r="FAL130" s="853"/>
      <c r="FAM130" s="853"/>
      <c r="FAN130" s="964"/>
      <c r="FAO130" s="845"/>
      <c r="FAP130" s="853"/>
      <c r="FAQ130" s="853"/>
      <c r="FAR130" s="964"/>
      <c r="FAS130" s="845"/>
      <c r="FAT130" s="853"/>
      <c r="FAU130" s="853"/>
      <c r="FAV130" s="964"/>
      <c r="FAW130" s="845"/>
      <c r="FAX130" s="853"/>
      <c r="FAY130" s="853"/>
      <c r="FAZ130" s="964"/>
      <c r="FBA130" s="845"/>
      <c r="FBB130" s="853"/>
      <c r="FBC130" s="853"/>
      <c r="FBD130" s="964"/>
      <c r="FBE130" s="845"/>
      <c r="FBF130" s="853"/>
      <c r="FBG130" s="853"/>
      <c r="FBH130" s="964"/>
      <c r="FBI130" s="845"/>
      <c r="FBJ130" s="853"/>
      <c r="FBK130" s="853"/>
      <c r="FBL130" s="964"/>
      <c r="FBM130" s="845"/>
      <c r="FBN130" s="853"/>
      <c r="FBO130" s="853"/>
      <c r="FBP130" s="964"/>
      <c r="FBQ130" s="845"/>
      <c r="FBR130" s="853"/>
      <c r="FBS130" s="853"/>
      <c r="FBT130" s="964"/>
      <c r="FBU130" s="845"/>
      <c r="FBV130" s="853"/>
      <c r="FBW130" s="853"/>
      <c r="FBX130" s="964"/>
      <c r="FBY130" s="845"/>
      <c r="FBZ130" s="853"/>
      <c r="FCA130" s="853"/>
      <c r="FCB130" s="964"/>
      <c r="FCC130" s="845"/>
      <c r="FCD130" s="853"/>
      <c r="FCE130" s="853"/>
      <c r="FCF130" s="964"/>
      <c r="FCG130" s="845"/>
      <c r="FCH130" s="853"/>
      <c r="FCI130" s="853"/>
      <c r="FCJ130" s="964"/>
      <c r="FCK130" s="845"/>
      <c r="FCL130" s="853"/>
      <c r="FCM130" s="853"/>
      <c r="FCN130" s="964"/>
      <c r="FCO130" s="845"/>
      <c r="FCP130" s="853"/>
      <c r="FCQ130" s="853"/>
      <c r="FCR130" s="964"/>
      <c r="FCS130" s="845"/>
      <c r="FCT130" s="853"/>
      <c r="FCU130" s="853"/>
      <c r="FCV130" s="964"/>
      <c r="FCW130" s="845"/>
      <c r="FCX130" s="853"/>
      <c r="FCY130" s="853"/>
      <c r="FCZ130" s="964"/>
      <c r="FDA130" s="845"/>
      <c r="FDB130" s="853"/>
      <c r="FDC130" s="853"/>
      <c r="FDD130" s="964"/>
      <c r="FDE130" s="845"/>
      <c r="FDF130" s="853"/>
      <c r="FDG130" s="853"/>
      <c r="FDH130" s="964"/>
      <c r="FDI130" s="845"/>
      <c r="FDJ130" s="853"/>
      <c r="FDK130" s="853"/>
      <c r="FDL130" s="964"/>
      <c r="FDM130" s="845"/>
      <c r="FDN130" s="853"/>
      <c r="FDO130" s="853"/>
      <c r="FDP130" s="964"/>
      <c r="FDQ130" s="845"/>
      <c r="FDR130" s="853"/>
      <c r="FDS130" s="853"/>
      <c r="FDT130" s="964"/>
      <c r="FDU130" s="845"/>
      <c r="FDV130" s="853"/>
      <c r="FDW130" s="853"/>
      <c r="FDX130" s="964"/>
      <c r="FDY130" s="845"/>
      <c r="FDZ130" s="853"/>
      <c r="FEA130" s="853"/>
      <c r="FEB130" s="964"/>
      <c r="FEC130" s="845"/>
      <c r="FED130" s="853"/>
      <c r="FEE130" s="853"/>
      <c r="FEF130" s="964"/>
      <c r="FEG130" s="845"/>
      <c r="FEH130" s="853"/>
      <c r="FEI130" s="853"/>
      <c r="FEJ130" s="964"/>
      <c r="FEK130" s="845"/>
      <c r="FEL130" s="853"/>
      <c r="FEM130" s="853"/>
      <c r="FEN130" s="964"/>
      <c r="FEO130" s="845"/>
      <c r="FEP130" s="853"/>
      <c r="FEQ130" s="853"/>
      <c r="FER130" s="964"/>
      <c r="FES130" s="845"/>
      <c r="FET130" s="853"/>
      <c r="FEU130" s="853"/>
      <c r="FEV130" s="964"/>
      <c r="FEW130" s="845"/>
      <c r="FEX130" s="853"/>
      <c r="FEY130" s="853"/>
      <c r="FEZ130" s="964"/>
      <c r="FFA130" s="845"/>
      <c r="FFB130" s="853"/>
      <c r="FFC130" s="853"/>
      <c r="FFD130" s="964"/>
      <c r="FFE130" s="845"/>
      <c r="FFF130" s="853"/>
      <c r="FFG130" s="853"/>
      <c r="FFH130" s="964"/>
      <c r="FFI130" s="845"/>
      <c r="FFJ130" s="853"/>
      <c r="FFK130" s="853"/>
      <c r="FFL130" s="964"/>
      <c r="FFM130" s="845"/>
      <c r="FFN130" s="853"/>
      <c r="FFO130" s="853"/>
      <c r="FFP130" s="964"/>
      <c r="FFQ130" s="845"/>
      <c r="FFR130" s="853"/>
      <c r="FFS130" s="853"/>
      <c r="FFT130" s="964"/>
      <c r="FFU130" s="845"/>
      <c r="FFV130" s="853"/>
      <c r="FFW130" s="853"/>
      <c r="FFX130" s="964"/>
      <c r="FFY130" s="845"/>
      <c r="FFZ130" s="853"/>
      <c r="FGA130" s="853"/>
      <c r="FGB130" s="964"/>
      <c r="FGC130" s="845"/>
      <c r="FGD130" s="853"/>
      <c r="FGE130" s="853"/>
      <c r="FGF130" s="964"/>
      <c r="FGG130" s="845"/>
      <c r="FGH130" s="853"/>
      <c r="FGI130" s="853"/>
      <c r="FGJ130" s="964"/>
      <c r="FGK130" s="845"/>
      <c r="FGL130" s="853"/>
      <c r="FGM130" s="853"/>
      <c r="FGN130" s="964"/>
      <c r="FGO130" s="845"/>
      <c r="FGP130" s="853"/>
      <c r="FGQ130" s="853"/>
      <c r="FGR130" s="964"/>
      <c r="FGS130" s="845"/>
      <c r="FGT130" s="853"/>
      <c r="FGU130" s="853"/>
      <c r="FGV130" s="964"/>
      <c r="FGW130" s="845"/>
      <c r="FGX130" s="853"/>
      <c r="FGY130" s="853"/>
      <c r="FGZ130" s="964"/>
      <c r="FHA130" s="845"/>
      <c r="FHB130" s="853"/>
      <c r="FHC130" s="853"/>
      <c r="FHD130" s="964"/>
      <c r="FHE130" s="845"/>
      <c r="FHF130" s="853"/>
      <c r="FHG130" s="853"/>
      <c r="FHH130" s="964"/>
      <c r="FHI130" s="845"/>
      <c r="FHJ130" s="853"/>
      <c r="FHK130" s="853"/>
      <c r="FHL130" s="964"/>
      <c r="FHM130" s="845"/>
      <c r="FHN130" s="853"/>
      <c r="FHO130" s="853"/>
      <c r="FHP130" s="964"/>
      <c r="FHQ130" s="845"/>
      <c r="FHR130" s="853"/>
      <c r="FHS130" s="853"/>
      <c r="FHT130" s="964"/>
      <c r="FHU130" s="845"/>
      <c r="FHV130" s="853"/>
      <c r="FHW130" s="853"/>
      <c r="FHX130" s="964"/>
      <c r="FHY130" s="845"/>
      <c r="FHZ130" s="853"/>
      <c r="FIA130" s="853"/>
      <c r="FIB130" s="964"/>
      <c r="FIC130" s="845"/>
      <c r="FID130" s="853"/>
      <c r="FIE130" s="853"/>
      <c r="FIF130" s="964"/>
      <c r="FIG130" s="845"/>
      <c r="FIH130" s="853"/>
      <c r="FII130" s="853"/>
      <c r="FIJ130" s="964"/>
      <c r="FIK130" s="845"/>
      <c r="FIL130" s="853"/>
      <c r="FIM130" s="853"/>
      <c r="FIN130" s="964"/>
      <c r="FIO130" s="845"/>
      <c r="FIP130" s="853"/>
      <c r="FIQ130" s="853"/>
      <c r="FIR130" s="964"/>
      <c r="FIS130" s="845"/>
      <c r="FIT130" s="853"/>
      <c r="FIU130" s="853"/>
      <c r="FIV130" s="964"/>
      <c r="FIW130" s="845"/>
      <c r="FIX130" s="853"/>
      <c r="FIY130" s="853"/>
      <c r="FIZ130" s="964"/>
      <c r="FJA130" s="845"/>
      <c r="FJB130" s="853"/>
      <c r="FJC130" s="853"/>
      <c r="FJD130" s="964"/>
      <c r="FJE130" s="845"/>
      <c r="FJF130" s="853"/>
      <c r="FJG130" s="853"/>
      <c r="FJH130" s="964"/>
      <c r="FJI130" s="845"/>
      <c r="FJJ130" s="853"/>
      <c r="FJK130" s="853"/>
      <c r="FJL130" s="964"/>
      <c r="FJM130" s="845"/>
      <c r="FJN130" s="853"/>
      <c r="FJO130" s="853"/>
      <c r="FJP130" s="964"/>
      <c r="FJQ130" s="845"/>
      <c r="FJR130" s="853"/>
      <c r="FJS130" s="853"/>
      <c r="FJT130" s="964"/>
      <c r="FJU130" s="845"/>
      <c r="FJV130" s="853"/>
      <c r="FJW130" s="853"/>
      <c r="FJX130" s="964"/>
      <c r="FJY130" s="845"/>
      <c r="FJZ130" s="853"/>
      <c r="FKA130" s="853"/>
      <c r="FKB130" s="964"/>
      <c r="FKC130" s="845"/>
      <c r="FKD130" s="853"/>
      <c r="FKE130" s="853"/>
      <c r="FKF130" s="964"/>
      <c r="FKG130" s="845"/>
      <c r="FKH130" s="853"/>
      <c r="FKI130" s="853"/>
      <c r="FKJ130" s="964"/>
      <c r="FKK130" s="845"/>
      <c r="FKL130" s="853"/>
      <c r="FKM130" s="853"/>
      <c r="FKN130" s="964"/>
      <c r="FKO130" s="845"/>
      <c r="FKP130" s="853"/>
      <c r="FKQ130" s="853"/>
      <c r="FKR130" s="964"/>
      <c r="FKS130" s="845"/>
      <c r="FKT130" s="853"/>
      <c r="FKU130" s="853"/>
      <c r="FKV130" s="964"/>
      <c r="FKW130" s="845"/>
      <c r="FKX130" s="853"/>
      <c r="FKY130" s="853"/>
      <c r="FKZ130" s="964"/>
      <c r="FLA130" s="845"/>
      <c r="FLB130" s="853"/>
      <c r="FLC130" s="853"/>
      <c r="FLD130" s="964"/>
      <c r="FLE130" s="845"/>
      <c r="FLF130" s="853"/>
      <c r="FLG130" s="853"/>
      <c r="FLH130" s="964"/>
      <c r="FLI130" s="845"/>
      <c r="FLJ130" s="853"/>
      <c r="FLK130" s="853"/>
      <c r="FLL130" s="964"/>
      <c r="FLM130" s="845"/>
      <c r="FLN130" s="853"/>
      <c r="FLO130" s="853"/>
      <c r="FLP130" s="964"/>
      <c r="FLQ130" s="845"/>
      <c r="FLR130" s="853"/>
      <c r="FLS130" s="853"/>
      <c r="FLT130" s="964"/>
      <c r="FLU130" s="845"/>
      <c r="FLV130" s="853"/>
      <c r="FLW130" s="853"/>
      <c r="FLX130" s="964"/>
      <c r="FLY130" s="845"/>
      <c r="FLZ130" s="853"/>
      <c r="FMA130" s="853"/>
      <c r="FMB130" s="964"/>
      <c r="FMC130" s="845"/>
      <c r="FMD130" s="853"/>
      <c r="FME130" s="853"/>
      <c r="FMF130" s="964"/>
      <c r="FMG130" s="845"/>
      <c r="FMH130" s="853"/>
      <c r="FMI130" s="853"/>
      <c r="FMJ130" s="964"/>
      <c r="FMK130" s="845"/>
      <c r="FML130" s="853"/>
      <c r="FMM130" s="853"/>
      <c r="FMN130" s="964"/>
      <c r="FMO130" s="845"/>
      <c r="FMP130" s="853"/>
      <c r="FMQ130" s="853"/>
      <c r="FMR130" s="964"/>
      <c r="FMS130" s="845"/>
      <c r="FMT130" s="853"/>
      <c r="FMU130" s="853"/>
      <c r="FMV130" s="964"/>
      <c r="FMW130" s="845"/>
      <c r="FMX130" s="853"/>
      <c r="FMY130" s="853"/>
      <c r="FMZ130" s="964"/>
      <c r="FNA130" s="845"/>
      <c r="FNB130" s="853"/>
      <c r="FNC130" s="853"/>
      <c r="FND130" s="964"/>
      <c r="FNE130" s="845"/>
      <c r="FNF130" s="853"/>
      <c r="FNG130" s="853"/>
      <c r="FNH130" s="964"/>
      <c r="FNI130" s="845"/>
      <c r="FNJ130" s="853"/>
      <c r="FNK130" s="853"/>
      <c r="FNL130" s="964"/>
      <c r="FNM130" s="845"/>
      <c r="FNN130" s="853"/>
      <c r="FNO130" s="853"/>
      <c r="FNP130" s="964"/>
      <c r="FNQ130" s="845"/>
      <c r="FNR130" s="853"/>
      <c r="FNS130" s="853"/>
      <c r="FNT130" s="964"/>
      <c r="FNU130" s="845"/>
      <c r="FNV130" s="853"/>
      <c r="FNW130" s="853"/>
      <c r="FNX130" s="964"/>
      <c r="FNY130" s="845"/>
      <c r="FNZ130" s="853"/>
      <c r="FOA130" s="853"/>
      <c r="FOB130" s="964"/>
      <c r="FOC130" s="845"/>
      <c r="FOD130" s="853"/>
      <c r="FOE130" s="853"/>
      <c r="FOF130" s="964"/>
      <c r="FOG130" s="845"/>
      <c r="FOH130" s="853"/>
      <c r="FOI130" s="853"/>
      <c r="FOJ130" s="964"/>
      <c r="FOK130" s="845"/>
      <c r="FOL130" s="853"/>
      <c r="FOM130" s="853"/>
      <c r="FON130" s="964"/>
      <c r="FOO130" s="845"/>
      <c r="FOP130" s="853"/>
      <c r="FOQ130" s="853"/>
      <c r="FOR130" s="964"/>
      <c r="FOS130" s="845"/>
      <c r="FOT130" s="853"/>
      <c r="FOU130" s="853"/>
      <c r="FOV130" s="964"/>
      <c r="FOW130" s="845"/>
      <c r="FOX130" s="853"/>
      <c r="FOY130" s="853"/>
      <c r="FOZ130" s="964"/>
      <c r="FPA130" s="845"/>
      <c r="FPB130" s="853"/>
      <c r="FPC130" s="853"/>
      <c r="FPD130" s="964"/>
      <c r="FPE130" s="845"/>
      <c r="FPF130" s="853"/>
      <c r="FPG130" s="853"/>
      <c r="FPH130" s="964"/>
      <c r="FPI130" s="845"/>
      <c r="FPJ130" s="853"/>
      <c r="FPK130" s="853"/>
      <c r="FPL130" s="964"/>
      <c r="FPM130" s="845"/>
      <c r="FPN130" s="853"/>
      <c r="FPO130" s="853"/>
      <c r="FPP130" s="964"/>
      <c r="FPQ130" s="845"/>
      <c r="FPR130" s="853"/>
      <c r="FPS130" s="853"/>
      <c r="FPT130" s="964"/>
      <c r="FPU130" s="845"/>
      <c r="FPV130" s="853"/>
      <c r="FPW130" s="853"/>
      <c r="FPX130" s="964"/>
      <c r="FPY130" s="845"/>
      <c r="FPZ130" s="853"/>
      <c r="FQA130" s="853"/>
      <c r="FQB130" s="964"/>
      <c r="FQC130" s="845"/>
      <c r="FQD130" s="853"/>
      <c r="FQE130" s="853"/>
      <c r="FQF130" s="964"/>
      <c r="FQG130" s="845"/>
      <c r="FQH130" s="853"/>
      <c r="FQI130" s="853"/>
      <c r="FQJ130" s="964"/>
      <c r="FQK130" s="845"/>
      <c r="FQL130" s="853"/>
      <c r="FQM130" s="853"/>
      <c r="FQN130" s="964"/>
      <c r="FQO130" s="845"/>
      <c r="FQP130" s="853"/>
      <c r="FQQ130" s="853"/>
      <c r="FQR130" s="964"/>
      <c r="FQS130" s="845"/>
      <c r="FQT130" s="853"/>
      <c r="FQU130" s="853"/>
      <c r="FQV130" s="964"/>
      <c r="FQW130" s="845"/>
      <c r="FQX130" s="853"/>
      <c r="FQY130" s="853"/>
      <c r="FQZ130" s="964"/>
      <c r="FRA130" s="845"/>
      <c r="FRB130" s="853"/>
      <c r="FRC130" s="853"/>
      <c r="FRD130" s="964"/>
      <c r="FRE130" s="845"/>
      <c r="FRF130" s="853"/>
      <c r="FRG130" s="853"/>
      <c r="FRH130" s="964"/>
      <c r="FRI130" s="845"/>
      <c r="FRJ130" s="853"/>
      <c r="FRK130" s="853"/>
      <c r="FRL130" s="964"/>
      <c r="FRM130" s="845"/>
      <c r="FRN130" s="853"/>
      <c r="FRO130" s="853"/>
      <c r="FRP130" s="964"/>
      <c r="FRQ130" s="845"/>
      <c r="FRR130" s="853"/>
      <c r="FRS130" s="853"/>
      <c r="FRT130" s="964"/>
      <c r="FRU130" s="845"/>
      <c r="FRV130" s="853"/>
      <c r="FRW130" s="853"/>
      <c r="FRX130" s="964"/>
      <c r="FRY130" s="845"/>
      <c r="FRZ130" s="853"/>
      <c r="FSA130" s="853"/>
      <c r="FSB130" s="964"/>
      <c r="FSC130" s="845"/>
      <c r="FSD130" s="853"/>
      <c r="FSE130" s="853"/>
      <c r="FSF130" s="964"/>
      <c r="FSG130" s="845"/>
      <c r="FSH130" s="853"/>
      <c r="FSI130" s="853"/>
      <c r="FSJ130" s="964"/>
      <c r="FSK130" s="845"/>
      <c r="FSL130" s="853"/>
      <c r="FSM130" s="853"/>
      <c r="FSN130" s="964"/>
      <c r="FSO130" s="845"/>
      <c r="FSP130" s="853"/>
      <c r="FSQ130" s="853"/>
      <c r="FSR130" s="964"/>
      <c r="FSS130" s="845"/>
      <c r="FST130" s="853"/>
      <c r="FSU130" s="853"/>
      <c r="FSV130" s="964"/>
      <c r="FSW130" s="845"/>
      <c r="FSX130" s="853"/>
      <c r="FSY130" s="853"/>
      <c r="FSZ130" s="964"/>
      <c r="FTA130" s="845"/>
      <c r="FTB130" s="853"/>
      <c r="FTC130" s="853"/>
      <c r="FTD130" s="964"/>
      <c r="FTE130" s="845"/>
      <c r="FTF130" s="853"/>
      <c r="FTG130" s="853"/>
      <c r="FTH130" s="964"/>
      <c r="FTI130" s="845"/>
      <c r="FTJ130" s="853"/>
      <c r="FTK130" s="853"/>
      <c r="FTL130" s="964"/>
      <c r="FTM130" s="845"/>
      <c r="FTN130" s="853"/>
      <c r="FTO130" s="853"/>
      <c r="FTP130" s="964"/>
      <c r="FTQ130" s="845"/>
      <c r="FTR130" s="853"/>
      <c r="FTS130" s="853"/>
      <c r="FTT130" s="964"/>
      <c r="FTU130" s="845"/>
      <c r="FTV130" s="853"/>
      <c r="FTW130" s="853"/>
      <c r="FTX130" s="964"/>
      <c r="FTY130" s="845"/>
      <c r="FTZ130" s="853"/>
      <c r="FUA130" s="853"/>
      <c r="FUB130" s="964"/>
      <c r="FUC130" s="845"/>
      <c r="FUD130" s="853"/>
      <c r="FUE130" s="853"/>
      <c r="FUF130" s="964"/>
      <c r="FUG130" s="845"/>
      <c r="FUH130" s="853"/>
      <c r="FUI130" s="853"/>
      <c r="FUJ130" s="964"/>
      <c r="FUK130" s="845"/>
      <c r="FUL130" s="853"/>
      <c r="FUM130" s="853"/>
      <c r="FUN130" s="964"/>
      <c r="FUO130" s="845"/>
      <c r="FUP130" s="853"/>
      <c r="FUQ130" s="853"/>
      <c r="FUR130" s="964"/>
      <c r="FUS130" s="845"/>
      <c r="FUT130" s="853"/>
      <c r="FUU130" s="853"/>
      <c r="FUV130" s="964"/>
      <c r="FUW130" s="845"/>
      <c r="FUX130" s="853"/>
      <c r="FUY130" s="853"/>
      <c r="FUZ130" s="964"/>
      <c r="FVA130" s="845"/>
      <c r="FVB130" s="853"/>
      <c r="FVC130" s="853"/>
      <c r="FVD130" s="964"/>
      <c r="FVE130" s="845"/>
      <c r="FVF130" s="853"/>
      <c r="FVG130" s="853"/>
      <c r="FVH130" s="964"/>
      <c r="FVI130" s="845"/>
      <c r="FVJ130" s="853"/>
      <c r="FVK130" s="853"/>
      <c r="FVL130" s="964"/>
      <c r="FVM130" s="845"/>
      <c r="FVN130" s="853"/>
      <c r="FVO130" s="853"/>
      <c r="FVP130" s="964"/>
      <c r="FVQ130" s="845"/>
      <c r="FVR130" s="853"/>
      <c r="FVS130" s="853"/>
      <c r="FVT130" s="964"/>
      <c r="FVU130" s="845"/>
      <c r="FVV130" s="853"/>
      <c r="FVW130" s="853"/>
      <c r="FVX130" s="964"/>
      <c r="FVY130" s="845"/>
      <c r="FVZ130" s="853"/>
      <c r="FWA130" s="853"/>
      <c r="FWB130" s="964"/>
      <c r="FWC130" s="845"/>
      <c r="FWD130" s="853"/>
      <c r="FWE130" s="853"/>
      <c r="FWF130" s="964"/>
      <c r="FWG130" s="845"/>
      <c r="FWH130" s="853"/>
      <c r="FWI130" s="853"/>
      <c r="FWJ130" s="964"/>
      <c r="FWK130" s="845"/>
      <c r="FWL130" s="853"/>
      <c r="FWM130" s="853"/>
      <c r="FWN130" s="964"/>
      <c r="FWO130" s="845"/>
      <c r="FWP130" s="853"/>
      <c r="FWQ130" s="853"/>
      <c r="FWR130" s="964"/>
      <c r="FWS130" s="845"/>
      <c r="FWT130" s="853"/>
      <c r="FWU130" s="853"/>
      <c r="FWV130" s="964"/>
      <c r="FWW130" s="845"/>
      <c r="FWX130" s="853"/>
      <c r="FWY130" s="853"/>
      <c r="FWZ130" s="964"/>
      <c r="FXA130" s="845"/>
      <c r="FXB130" s="853"/>
      <c r="FXC130" s="853"/>
      <c r="FXD130" s="964"/>
      <c r="FXE130" s="845"/>
      <c r="FXF130" s="853"/>
      <c r="FXG130" s="853"/>
      <c r="FXH130" s="964"/>
      <c r="FXI130" s="845"/>
      <c r="FXJ130" s="853"/>
      <c r="FXK130" s="853"/>
      <c r="FXL130" s="964"/>
      <c r="FXM130" s="845"/>
      <c r="FXN130" s="853"/>
      <c r="FXO130" s="853"/>
      <c r="FXP130" s="964"/>
      <c r="FXQ130" s="845"/>
      <c r="FXR130" s="853"/>
      <c r="FXS130" s="853"/>
      <c r="FXT130" s="964"/>
      <c r="FXU130" s="845"/>
      <c r="FXV130" s="853"/>
      <c r="FXW130" s="853"/>
      <c r="FXX130" s="964"/>
      <c r="FXY130" s="845"/>
      <c r="FXZ130" s="853"/>
      <c r="FYA130" s="853"/>
      <c r="FYB130" s="964"/>
      <c r="FYC130" s="845"/>
      <c r="FYD130" s="853"/>
      <c r="FYE130" s="853"/>
      <c r="FYF130" s="964"/>
      <c r="FYG130" s="845"/>
      <c r="FYH130" s="853"/>
      <c r="FYI130" s="853"/>
      <c r="FYJ130" s="964"/>
      <c r="FYK130" s="845"/>
      <c r="FYL130" s="853"/>
      <c r="FYM130" s="853"/>
      <c r="FYN130" s="964"/>
      <c r="FYO130" s="845"/>
      <c r="FYP130" s="853"/>
      <c r="FYQ130" s="853"/>
      <c r="FYR130" s="964"/>
      <c r="FYS130" s="845"/>
      <c r="FYT130" s="853"/>
      <c r="FYU130" s="853"/>
      <c r="FYV130" s="964"/>
      <c r="FYW130" s="845"/>
      <c r="FYX130" s="853"/>
      <c r="FYY130" s="853"/>
      <c r="FYZ130" s="964"/>
      <c r="FZA130" s="845"/>
      <c r="FZB130" s="853"/>
      <c r="FZC130" s="853"/>
      <c r="FZD130" s="964"/>
      <c r="FZE130" s="845"/>
      <c r="FZF130" s="853"/>
      <c r="FZG130" s="853"/>
      <c r="FZH130" s="964"/>
      <c r="FZI130" s="845"/>
      <c r="FZJ130" s="853"/>
      <c r="FZK130" s="853"/>
      <c r="FZL130" s="964"/>
      <c r="FZM130" s="845"/>
      <c r="FZN130" s="853"/>
      <c r="FZO130" s="853"/>
      <c r="FZP130" s="964"/>
      <c r="FZQ130" s="845"/>
      <c r="FZR130" s="853"/>
      <c r="FZS130" s="853"/>
      <c r="FZT130" s="964"/>
      <c r="FZU130" s="845"/>
      <c r="FZV130" s="853"/>
      <c r="FZW130" s="853"/>
      <c r="FZX130" s="964"/>
      <c r="FZY130" s="845"/>
      <c r="FZZ130" s="853"/>
      <c r="GAA130" s="853"/>
      <c r="GAB130" s="964"/>
      <c r="GAC130" s="845"/>
      <c r="GAD130" s="853"/>
      <c r="GAE130" s="853"/>
      <c r="GAF130" s="964"/>
      <c r="GAG130" s="845"/>
      <c r="GAH130" s="853"/>
      <c r="GAI130" s="853"/>
      <c r="GAJ130" s="964"/>
      <c r="GAK130" s="845"/>
      <c r="GAL130" s="853"/>
      <c r="GAM130" s="853"/>
      <c r="GAN130" s="964"/>
      <c r="GAO130" s="845"/>
      <c r="GAP130" s="853"/>
      <c r="GAQ130" s="853"/>
      <c r="GAR130" s="964"/>
      <c r="GAS130" s="845"/>
      <c r="GAT130" s="853"/>
      <c r="GAU130" s="853"/>
      <c r="GAV130" s="964"/>
      <c r="GAW130" s="845"/>
      <c r="GAX130" s="853"/>
      <c r="GAY130" s="853"/>
      <c r="GAZ130" s="964"/>
      <c r="GBA130" s="845"/>
      <c r="GBB130" s="853"/>
      <c r="GBC130" s="853"/>
      <c r="GBD130" s="964"/>
      <c r="GBE130" s="845"/>
      <c r="GBF130" s="853"/>
      <c r="GBG130" s="853"/>
      <c r="GBH130" s="964"/>
      <c r="GBI130" s="845"/>
      <c r="GBJ130" s="853"/>
      <c r="GBK130" s="853"/>
      <c r="GBL130" s="964"/>
      <c r="GBM130" s="845"/>
      <c r="GBN130" s="853"/>
      <c r="GBO130" s="853"/>
      <c r="GBP130" s="964"/>
      <c r="GBQ130" s="845"/>
      <c r="GBR130" s="853"/>
      <c r="GBS130" s="853"/>
      <c r="GBT130" s="964"/>
      <c r="GBU130" s="845"/>
      <c r="GBV130" s="853"/>
      <c r="GBW130" s="853"/>
      <c r="GBX130" s="964"/>
      <c r="GBY130" s="845"/>
      <c r="GBZ130" s="853"/>
      <c r="GCA130" s="853"/>
      <c r="GCB130" s="964"/>
      <c r="GCC130" s="845"/>
      <c r="GCD130" s="853"/>
      <c r="GCE130" s="853"/>
      <c r="GCF130" s="964"/>
      <c r="GCG130" s="845"/>
      <c r="GCH130" s="853"/>
      <c r="GCI130" s="853"/>
      <c r="GCJ130" s="964"/>
      <c r="GCK130" s="845"/>
      <c r="GCL130" s="853"/>
      <c r="GCM130" s="853"/>
      <c r="GCN130" s="964"/>
      <c r="GCO130" s="845"/>
      <c r="GCP130" s="853"/>
      <c r="GCQ130" s="853"/>
      <c r="GCR130" s="964"/>
      <c r="GCS130" s="845"/>
      <c r="GCT130" s="853"/>
      <c r="GCU130" s="853"/>
      <c r="GCV130" s="964"/>
      <c r="GCW130" s="845"/>
      <c r="GCX130" s="853"/>
      <c r="GCY130" s="853"/>
      <c r="GCZ130" s="964"/>
      <c r="GDA130" s="845"/>
      <c r="GDB130" s="853"/>
      <c r="GDC130" s="853"/>
      <c r="GDD130" s="964"/>
      <c r="GDE130" s="845"/>
      <c r="GDF130" s="853"/>
      <c r="GDG130" s="853"/>
      <c r="GDH130" s="964"/>
      <c r="GDI130" s="845"/>
      <c r="GDJ130" s="853"/>
      <c r="GDK130" s="853"/>
      <c r="GDL130" s="964"/>
      <c r="GDM130" s="845"/>
      <c r="GDN130" s="853"/>
      <c r="GDO130" s="853"/>
      <c r="GDP130" s="964"/>
      <c r="GDQ130" s="845"/>
      <c r="GDR130" s="853"/>
      <c r="GDS130" s="853"/>
      <c r="GDT130" s="964"/>
      <c r="GDU130" s="845"/>
      <c r="GDV130" s="853"/>
      <c r="GDW130" s="853"/>
      <c r="GDX130" s="964"/>
      <c r="GDY130" s="845"/>
      <c r="GDZ130" s="853"/>
      <c r="GEA130" s="853"/>
      <c r="GEB130" s="964"/>
      <c r="GEC130" s="845"/>
      <c r="GED130" s="853"/>
      <c r="GEE130" s="853"/>
      <c r="GEF130" s="964"/>
      <c r="GEG130" s="845"/>
      <c r="GEH130" s="853"/>
      <c r="GEI130" s="853"/>
      <c r="GEJ130" s="964"/>
      <c r="GEK130" s="845"/>
      <c r="GEL130" s="853"/>
      <c r="GEM130" s="853"/>
      <c r="GEN130" s="964"/>
      <c r="GEO130" s="845"/>
      <c r="GEP130" s="853"/>
      <c r="GEQ130" s="853"/>
      <c r="GER130" s="964"/>
      <c r="GES130" s="845"/>
      <c r="GET130" s="853"/>
      <c r="GEU130" s="853"/>
      <c r="GEV130" s="964"/>
      <c r="GEW130" s="845"/>
      <c r="GEX130" s="853"/>
      <c r="GEY130" s="853"/>
      <c r="GEZ130" s="964"/>
      <c r="GFA130" s="845"/>
      <c r="GFB130" s="853"/>
      <c r="GFC130" s="853"/>
      <c r="GFD130" s="964"/>
      <c r="GFE130" s="845"/>
      <c r="GFF130" s="853"/>
      <c r="GFG130" s="853"/>
      <c r="GFH130" s="964"/>
      <c r="GFI130" s="845"/>
      <c r="GFJ130" s="853"/>
      <c r="GFK130" s="853"/>
      <c r="GFL130" s="964"/>
      <c r="GFM130" s="845"/>
      <c r="GFN130" s="853"/>
      <c r="GFO130" s="853"/>
      <c r="GFP130" s="964"/>
      <c r="GFQ130" s="845"/>
      <c r="GFR130" s="853"/>
      <c r="GFS130" s="853"/>
      <c r="GFT130" s="964"/>
      <c r="GFU130" s="845"/>
      <c r="GFV130" s="853"/>
      <c r="GFW130" s="853"/>
      <c r="GFX130" s="964"/>
      <c r="GFY130" s="845"/>
      <c r="GFZ130" s="853"/>
      <c r="GGA130" s="853"/>
      <c r="GGB130" s="964"/>
      <c r="GGC130" s="845"/>
      <c r="GGD130" s="853"/>
      <c r="GGE130" s="853"/>
      <c r="GGF130" s="964"/>
      <c r="GGG130" s="845"/>
      <c r="GGH130" s="853"/>
      <c r="GGI130" s="853"/>
      <c r="GGJ130" s="964"/>
      <c r="GGK130" s="845"/>
      <c r="GGL130" s="853"/>
      <c r="GGM130" s="853"/>
      <c r="GGN130" s="964"/>
      <c r="GGO130" s="845"/>
      <c r="GGP130" s="853"/>
      <c r="GGQ130" s="853"/>
      <c r="GGR130" s="964"/>
      <c r="GGS130" s="845"/>
      <c r="GGT130" s="853"/>
      <c r="GGU130" s="853"/>
      <c r="GGV130" s="964"/>
      <c r="GGW130" s="845"/>
      <c r="GGX130" s="853"/>
      <c r="GGY130" s="853"/>
      <c r="GGZ130" s="964"/>
      <c r="GHA130" s="845"/>
      <c r="GHB130" s="853"/>
      <c r="GHC130" s="853"/>
      <c r="GHD130" s="964"/>
      <c r="GHE130" s="845"/>
      <c r="GHF130" s="853"/>
      <c r="GHG130" s="853"/>
      <c r="GHH130" s="964"/>
      <c r="GHI130" s="845"/>
      <c r="GHJ130" s="853"/>
      <c r="GHK130" s="853"/>
      <c r="GHL130" s="964"/>
      <c r="GHM130" s="845"/>
      <c r="GHN130" s="853"/>
      <c r="GHO130" s="853"/>
      <c r="GHP130" s="964"/>
      <c r="GHQ130" s="845"/>
      <c r="GHR130" s="853"/>
      <c r="GHS130" s="853"/>
      <c r="GHT130" s="964"/>
      <c r="GHU130" s="845"/>
      <c r="GHV130" s="853"/>
      <c r="GHW130" s="853"/>
      <c r="GHX130" s="964"/>
      <c r="GHY130" s="845"/>
      <c r="GHZ130" s="853"/>
      <c r="GIA130" s="853"/>
      <c r="GIB130" s="964"/>
      <c r="GIC130" s="845"/>
      <c r="GID130" s="853"/>
      <c r="GIE130" s="853"/>
      <c r="GIF130" s="964"/>
      <c r="GIG130" s="845"/>
      <c r="GIH130" s="853"/>
      <c r="GII130" s="853"/>
      <c r="GIJ130" s="964"/>
      <c r="GIK130" s="845"/>
      <c r="GIL130" s="853"/>
      <c r="GIM130" s="853"/>
      <c r="GIN130" s="964"/>
      <c r="GIO130" s="845"/>
      <c r="GIP130" s="853"/>
      <c r="GIQ130" s="853"/>
      <c r="GIR130" s="964"/>
      <c r="GIS130" s="845"/>
      <c r="GIT130" s="853"/>
      <c r="GIU130" s="853"/>
      <c r="GIV130" s="964"/>
      <c r="GIW130" s="845"/>
      <c r="GIX130" s="853"/>
      <c r="GIY130" s="853"/>
      <c r="GIZ130" s="964"/>
      <c r="GJA130" s="845"/>
      <c r="GJB130" s="853"/>
      <c r="GJC130" s="853"/>
      <c r="GJD130" s="964"/>
      <c r="GJE130" s="845"/>
      <c r="GJF130" s="853"/>
      <c r="GJG130" s="853"/>
      <c r="GJH130" s="964"/>
      <c r="GJI130" s="845"/>
      <c r="GJJ130" s="853"/>
      <c r="GJK130" s="853"/>
      <c r="GJL130" s="964"/>
      <c r="GJM130" s="845"/>
      <c r="GJN130" s="853"/>
      <c r="GJO130" s="853"/>
      <c r="GJP130" s="964"/>
      <c r="GJQ130" s="845"/>
      <c r="GJR130" s="853"/>
      <c r="GJS130" s="853"/>
      <c r="GJT130" s="964"/>
      <c r="GJU130" s="845"/>
      <c r="GJV130" s="853"/>
      <c r="GJW130" s="853"/>
      <c r="GJX130" s="964"/>
      <c r="GJY130" s="845"/>
      <c r="GJZ130" s="853"/>
      <c r="GKA130" s="853"/>
      <c r="GKB130" s="964"/>
      <c r="GKC130" s="845"/>
      <c r="GKD130" s="853"/>
      <c r="GKE130" s="853"/>
      <c r="GKF130" s="964"/>
      <c r="GKG130" s="845"/>
      <c r="GKH130" s="853"/>
      <c r="GKI130" s="853"/>
      <c r="GKJ130" s="964"/>
      <c r="GKK130" s="845"/>
      <c r="GKL130" s="853"/>
      <c r="GKM130" s="853"/>
      <c r="GKN130" s="964"/>
      <c r="GKO130" s="845"/>
      <c r="GKP130" s="853"/>
      <c r="GKQ130" s="853"/>
      <c r="GKR130" s="964"/>
      <c r="GKS130" s="845"/>
      <c r="GKT130" s="853"/>
      <c r="GKU130" s="853"/>
      <c r="GKV130" s="964"/>
      <c r="GKW130" s="845"/>
      <c r="GKX130" s="853"/>
      <c r="GKY130" s="853"/>
      <c r="GKZ130" s="964"/>
      <c r="GLA130" s="845"/>
      <c r="GLB130" s="853"/>
      <c r="GLC130" s="853"/>
      <c r="GLD130" s="964"/>
      <c r="GLE130" s="845"/>
      <c r="GLF130" s="853"/>
      <c r="GLG130" s="853"/>
      <c r="GLH130" s="964"/>
      <c r="GLI130" s="845"/>
      <c r="GLJ130" s="853"/>
      <c r="GLK130" s="853"/>
      <c r="GLL130" s="964"/>
      <c r="GLM130" s="845"/>
      <c r="GLN130" s="853"/>
      <c r="GLO130" s="853"/>
      <c r="GLP130" s="964"/>
      <c r="GLQ130" s="845"/>
      <c r="GLR130" s="853"/>
      <c r="GLS130" s="853"/>
      <c r="GLT130" s="964"/>
      <c r="GLU130" s="845"/>
      <c r="GLV130" s="853"/>
      <c r="GLW130" s="853"/>
      <c r="GLX130" s="964"/>
      <c r="GLY130" s="845"/>
      <c r="GLZ130" s="853"/>
      <c r="GMA130" s="853"/>
      <c r="GMB130" s="964"/>
      <c r="GMC130" s="845"/>
      <c r="GMD130" s="853"/>
      <c r="GME130" s="853"/>
      <c r="GMF130" s="964"/>
      <c r="GMG130" s="845"/>
      <c r="GMH130" s="853"/>
      <c r="GMI130" s="853"/>
      <c r="GMJ130" s="964"/>
      <c r="GMK130" s="845"/>
      <c r="GML130" s="853"/>
      <c r="GMM130" s="853"/>
      <c r="GMN130" s="964"/>
      <c r="GMO130" s="845"/>
      <c r="GMP130" s="853"/>
      <c r="GMQ130" s="853"/>
      <c r="GMR130" s="964"/>
      <c r="GMS130" s="845"/>
      <c r="GMT130" s="853"/>
      <c r="GMU130" s="853"/>
      <c r="GMV130" s="964"/>
      <c r="GMW130" s="845"/>
      <c r="GMX130" s="853"/>
      <c r="GMY130" s="853"/>
      <c r="GMZ130" s="964"/>
      <c r="GNA130" s="845"/>
      <c r="GNB130" s="853"/>
      <c r="GNC130" s="853"/>
      <c r="GND130" s="964"/>
      <c r="GNE130" s="845"/>
      <c r="GNF130" s="853"/>
      <c r="GNG130" s="853"/>
      <c r="GNH130" s="964"/>
      <c r="GNI130" s="845"/>
      <c r="GNJ130" s="853"/>
      <c r="GNK130" s="853"/>
      <c r="GNL130" s="964"/>
      <c r="GNM130" s="845"/>
      <c r="GNN130" s="853"/>
      <c r="GNO130" s="853"/>
      <c r="GNP130" s="964"/>
      <c r="GNQ130" s="845"/>
      <c r="GNR130" s="853"/>
      <c r="GNS130" s="853"/>
      <c r="GNT130" s="964"/>
      <c r="GNU130" s="845"/>
      <c r="GNV130" s="853"/>
      <c r="GNW130" s="853"/>
      <c r="GNX130" s="964"/>
      <c r="GNY130" s="845"/>
      <c r="GNZ130" s="853"/>
      <c r="GOA130" s="853"/>
      <c r="GOB130" s="964"/>
      <c r="GOC130" s="845"/>
      <c r="GOD130" s="853"/>
      <c r="GOE130" s="853"/>
      <c r="GOF130" s="964"/>
      <c r="GOG130" s="845"/>
      <c r="GOH130" s="853"/>
      <c r="GOI130" s="853"/>
      <c r="GOJ130" s="964"/>
      <c r="GOK130" s="845"/>
      <c r="GOL130" s="853"/>
      <c r="GOM130" s="853"/>
      <c r="GON130" s="964"/>
      <c r="GOO130" s="845"/>
      <c r="GOP130" s="853"/>
      <c r="GOQ130" s="853"/>
      <c r="GOR130" s="964"/>
      <c r="GOS130" s="845"/>
      <c r="GOT130" s="853"/>
      <c r="GOU130" s="853"/>
      <c r="GOV130" s="964"/>
      <c r="GOW130" s="845"/>
      <c r="GOX130" s="853"/>
      <c r="GOY130" s="853"/>
      <c r="GOZ130" s="964"/>
      <c r="GPA130" s="845"/>
      <c r="GPB130" s="853"/>
      <c r="GPC130" s="853"/>
      <c r="GPD130" s="964"/>
      <c r="GPE130" s="845"/>
      <c r="GPF130" s="853"/>
      <c r="GPG130" s="853"/>
      <c r="GPH130" s="964"/>
      <c r="GPI130" s="845"/>
      <c r="GPJ130" s="853"/>
      <c r="GPK130" s="853"/>
      <c r="GPL130" s="964"/>
      <c r="GPM130" s="845"/>
      <c r="GPN130" s="853"/>
      <c r="GPO130" s="853"/>
      <c r="GPP130" s="964"/>
      <c r="GPQ130" s="845"/>
      <c r="GPR130" s="853"/>
      <c r="GPS130" s="853"/>
      <c r="GPT130" s="964"/>
      <c r="GPU130" s="845"/>
      <c r="GPV130" s="853"/>
      <c r="GPW130" s="853"/>
      <c r="GPX130" s="964"/>
      <c r="GPY130" s="845"/>
      <c r="GPZ130" s="853"/>
      <c r="GQA130" s="853"/>
      <c r="GQB130" s="964"/>
      <c r="GQC130" s="845"/>
      <c r="GQD130" s="853"/>
      <c r="GQE130" s="853"/>
      <c r="GQF130" s="964"/>
      <c r="GQG130" s="845"/>
      <c r="GQH130" s="853"/>
      <c r="GQI130" s="853"/>
      <c r="GQJ130" s="964"/>
      <c r="GQK130" s="845"/>
      <c r="GQL130" s="853"/>
      <c r="GQM130" s="853"/>
      <c r="GQN130" s="964"/>
      <c r="GQO130" s="845"/>
      <c r="GQP130" s="853"/>
      <c r="GQQ130" s="853"/>
      <c r="GQR130" s="964"/>
      <c r="GQS130" s="845"/>
      <c r="GQT130" s="853"/>
      <c r="GQU130" s="853"/>
      <c r="GQV130" s="964"/>
      <c r="GQW130" s="845"/>
      <c r="GQX130" s="853"/>
      <c r="GQY130" s="853"/>
      <c r="GQZ130" s="964"/>
      <c r="GRA130" s="845"/>
      <c r="GRB130" s="853"/>
      <c r="GRC130" s="853"/>
      <c r="GRD130" s="964"/>
      <c r="GRE130" s="845"/>
      <c r="GRF130" s="853"/>
      <c r="GRG130" s="853"/>
      <c r="GRH130" s="964"/>
      <c r="GRI130" s="845"/>
      <c r="GRJ130" s="853"/>
      <c r="GRK130" s="853"/>
      <c r="GRL130" s="964"/>
      <c r="GRM130" s="845"/>
      <c r="GRN130" s="853"/>
      <c r="GRO130" s="853"/>
      <c r="GRP130" s="964"/>
      <c r="GRQ130" s="845"/>
      <c r="GRR130" s="853"/>
      <c r="GRS130" s="853"/>
      <c r="GRT130" s="964"/>
      <c r="GRU130" s="845"/>
      <c r="GRV130" s="853"/>
      <c r="GRW130" s="853"/>
      <c r="GRX130" s="964"/>
      <c r="GRY130" s="845"/>
      <c r="GRZ130" s="853"/>
      <c r="GSA130" s="853"/>
      <c r="GSB130" s="964"/>
      <c r="GSC130" s="845"/>
      <c r="GSD130" s="853"/>
      <c r="GSE130" s="853"/>
      <c r="GSF130" s="964"/>
      <c r="GSG130" s="845"/>
      <c r="GSH130" s="853"/>
      <c r="GSI130" s="853"/>
      <c r="GSJ130" s="964"/>
      <c r="GSK130" s="845"/>
      <c r="GSL130" s="853"/>
      <c r="GSM130" s="853"/>
      <c r="GSN130" s="964"/>
      <c r="GSO130" s="845"/>
      <c r="GSP130" s="853"/>
      <c r="GSQ130" s="853"/>
      <c r="GSR130" s="964"/>
      <c r="GSS130" s="845"/>
      <c r="GST130" s="853"/>
      <c r="GSU130" s="853"/>
      <c r="GSV130" s="964"/>
      <c r="GSW130" s="845"/>
      <c r="GSX130" s="853"/>
      <c r="GSY130" s="853"/>
      <c r="GSZ130" s="964"/>
      <c r="GTA130" s="845"/>
      <c r="GTB130" s="853"/>
      <c r="GTC130" s="853"/>
      <c r="GTD130" s="964"/>
      <c r="GTE130" s="845"/>
      <c r="GTF130" s="853"/>
      <c r="GTG130" s="853"/>
      <c r="GTH130" s="964"/>
      <c r="GTI130" s="845"/>
      <c r="GTJ130" s="853"/>
      <c r="GTK130" s="853"/>
      <c r="GTL130" s="964"/>
      <c r="GTM130" s="845"/>
      <c r="GTN130" s="853"/>
      <c r="GTO130" s="853"/>
      <c r="GTP130" s="964"/>
      <c r="GTQ130" s="845"/>
      <c r="GTR130" s="853"/>
      <c r="GTS130" s="853"/>
      <c r="GTT130" s="964"/>
      <c r="GTU130" s="845"/>
      <c r="GTV130" s="853"/>
      <c r="GTW130" s="853"/>
      <c r="GTX130" s="964"/>
      <c r="GTY130" s="845"/>
      <c r="GTZ130" s="853"/>
      <c r="GUA130" s="853"/>
      <c r="GUB130" s="964"/>
      <c r="GUC130" s="845"/>
      <c r="GUD130" s="853"/>
      <c r="GUE130" s="853"/>
      <c r="GUF130" s="964"/>
      <c r="GUG130" s="845"/>
      <c r="GUH130" s="853"/>
      <c r="GUI130" s="853"/>
      <c r="GUJ130" s="964"/>
      <c r="GUK130" s="845"/>
      <c r="GUL130" s="853"/>
      <c r="GUM130" s="853"/>
      <c r="GUN130" s="964"/>
      <c r="GUO130" s="845"/>
      <c r="GUP130" s="853"/>
      <c r="GUQ130" s="853"/>
      <c r="GUR130" s="964"/>
      <c r="GUS130" s="845"/>
      <c r="GUT130" s="853"/>
      <c r="GUU130" s="853"/>
      <c r="GUV130" s="964"/>
      <c r="GUW130" s="845"/>
      <c r="GUX130" s="853"/>
      <c r="GUY130" s="853"/>
      <c r="GUZ130" s="964"/>
      <c r="GVA130" s="845"/>
      <c r="GVB130" s="853"/>
      <c r="GVC130" s="853"/>
      <c r="GVD130" s="964"/>
      <c r="GVE130" s="845"/>
      <c r="GVF130" s="853"/>
      <c r="GVG130" s="853"/>
      <c r="GVH130" s="964"/>
      <c r="GVI130" s="845"/>
      <c r="GVJ130" s="853"/>
      <c r="GVK130" s="853"/>
      <c r="GVL130" s="964"/>
      <c r="GVM130" s="845"/>
      <c r="GVN130" s="853"/>
      <c r="GVO130" s="853"/>
      <c r="GVP130" s="964"/>
      <c r="GVQ130" s="845"/>
      <c r="GVR130" s="853"/>
      <c r="GVS130" s="853"/>
      <c r="GVT130" s="964"/>
      <c r="GVU130" s="845"/>
      <c r="GVV130" s="853"/>
      <c r="GVW130" s="853"/>
      <c r="GVX130" s="964"/>
      <c r="GVY130" s="845"/>
      <c r="GVZ130" s="853"/>
      <c r="GWA130" s="853"/>
      <c r="GWB130" s="964"/>
      <c r="GWC130" s="845"/>
      <c r="GWD130" s="853"/>
      <c r="GWE130" s="853"/>
      <c r="GWF130" s="964"/>
      <c r="GWG130" s="845"/>
      <c r="GWH130" s="853"/>
      <c r="GWI130" s="853"/>
      <c r="GWJ130" s="964"/>
      <c r="GWK130" s="845"/>
      <c r="GWL130" s="853"/>
      <c r="GWM130" s="853"/>
      <c r="GWN130" s="964"/>
      <c r="GWO130" s="845"/>
      <c r="GWP130" s="853"/>
      <c r="GWQ130" s="853"/>
      <c r="GWR130" s="964"/>
      <c r="GWS130" s="845"/>
      <c r="GWT130" s="853"/>
      <c r="GWU130" s="853"/>
      <c r="GWV130" s="964"/>
      <c r="GWW130" s="845"/>
      <c r="GWX130" s="853"/>
      <c r="GWY130" s="853"/>
      <c r="GWZ130" s="964"/>
      <c r="GXA130" s="845"/>
      <c r="GXB130" s="853"/>
      <c r="GXC130" s="853"/>
      <c r="GXD130" s="964"/>
      <c r="GXE130" s="845"/>
      <c r="GXF130" s="853"/>
      <c r="GXG130" s="853"/>
      <c r="GXH130" s="964"/>
      <c r="GXI130" s="845"/>
      <c r="GXJ130" s="853"/>
      <c r="GXK130" s="853"/>
      <c r="GXL130" s="964"/>
      <c r="GXM130" s="845"/>
      <c r="GXN130" s="853"/>
      <c r="GXO130" s="853"/>
      <c r="GXP130" s="964"/>
      <c r="GXQ130" s="845"/>
      <c r="GXR130" s="853"/>
      <c r="GXS130" s="853"/>
      <c r="GXT130" s="964"/>
      <c r="GXU130" s="845"/>
      <c r="GXV130" s="853"/>
      <c r="GXW130" s="853"/>
      <c r="GXX130" s="964"/>
      <c r="GXY130" s="845"/>
      <c r="GXZ130" s="853"/>
      <c r="GYA130" s="853"/>
      <c r="GYB130" s="964"/>
      <c r="GYC130" s="845"/>
      <c r="GYD130" s="853"/>
      <c r="GYE130" s="853"/>
      <c r="GYF130" s="964"/>
      <c r="GYG130" s="845"/>
      <c r="GYH130" s="853"/>
      <c r="GYI130" s="853"/>
      <c r="GYJ130" s="964"/>
      <c r="GYK130" s="845"/>
      <c r="GYL130" s="853"/>
      <c r="GYM130" s="853"/>
      <c r="GYN130" s="964"/>
      <c r="GYO130" s="845"/>
      <c r="GYP130" s="853"/>
      <c r="GYQ130" s="853"/>
      <c r="GYR130" s="964"/>
      <c r="GYS130" s="845"/>
      <c r="GYT130" s="853"/>
      <c r="GYU130" s="853"/>
      <c r="GYV130" s="964"/>
      <c r="GYW130" s="845"/>
      <c r="GYX130" s="853"/>
      <c r="GYY130" s="853"/>
      <c r="GYZ130" s="964"/>
      <c r="GZA130" s="845"/>
      <c r="GZB130" s="853"/>
      <c r="GZC130" s="853"/>
      <c r="GZD130" s="964"/>
      <c r="GZE130" s="845"/>
      <c r="GZF130" s="853"/>
      <c r="GZG130" s="853"/>
      <c r="GZH130" s="964"/>
      <c r="GZI130" s="845"/>
      <c r="GZJ130" s="853"/>
      <c r="GZK130" s="853"/>
      <c r="GZL130" s="964"/>
      <c r="GZM130" s="845"/>
      <c r="GZN130" s="853"/>
      <c r="GZO130" s="853"/>
      <c r="GZP130" s="964"/>
      <c r="GZQ130" s="845"/>
      <c r="GZR130" s="853"/>
      <c r="GZS130" s="853"/>
      <c r="GZT130" s="964"/>
      <c r="GZU130" s="845"/>
      <c r="GZV130" s="853"/>
      <c r="GZW130" s="853"/>
      <c r="GZX130" s="964"/>
      <c r="GZY130" s="845"/>
      <c r="GZZ130" s="853"/>
      <c r="HAA130" s="853"/>
      <c r="HAB130" s="964"/>
      <c r="HAC130" s="845"/>
      <c r="HAD130" s="853"/>
      <c r="HAE130" s="853"/>
      <c r="HAF130" s="964"/>
      <c r="HAG130" s="845"/>
      <c r="HAH130" s="853"/>
      <c r="HAI130" s="853"/>
      <c r="HAJ130" s="964"/>
      <c r="HAK130" s="845"/>
      <c r="HAL130" s="853"/>
      <c r="HAM130" s="853"/>
      <c r="HAN130" s="964"/>
      <c r="HAO130" s="845"/>
      <c r="HAP130" s="853"/>
      <c r="HAQ130" s="853"/>
      <c r="HAR130" s="964"/>
      <c r="HAS130" s="845"/>
      <c r="HAT130" s="853"/>
      <c r="HAU130" s="853"/>
      <c r="HAV130" s="964"/>
      <c r="HAW130" s="845"/>
      <c r="HAX130" s="853"/>
      <c r="HAY130" s="853"/>
      <c r="HAZ130" s="964"/>
      <c r="HBA130" s="845"/>
      <c r="HBB130" s="853"/>
      <c r="HBC130" s="853"/>
      <c r="HBD130" s="964"/>
      <c r="HBE130" s="845"/>
      <c r="HBF130" s="853"/>
      <c r="HBG130" s="853"/>
      <c r="HBH130" s="964"/>
      <c r="HBI130" s="845"/>
      <c r="HBJ130" s="853"/>
      <c r="HBK130" s="853"/>
      <c r="HBL130" s="964"/>
      <c r="HBM130" s="845"/>
      <c r="HBN130" s="853"/>
      <c r="HBO130" s="853"/>
      <c r="HBP130" s="964"/>
      <c r="HBQ130" s="845"/>
      <c r="HBR130" s="853"/>
      <c r="HBS130" s="853"/>
      <c r="HBT130" s="964"/>
      <c r="HBU130" s="845"/>
      <c r="HBV130" s="853"/>
      <c r="HBW130" s="853"/>
      <c r="HBX130" s="964"/>
      <c r="HBY130" s="845"/>
      <c r="HBZ130" s="853"/>
      <c r="HCA130" s="853"/>
      <c r="HCB130" s="964"/>
      <c r="HCC130" s="845"/>
      <c r="HCD130" s="853"/>
      <c r="HCE130" s="853"/>
      <c r="HCF130" s="964"/>
      <c r="HCG130" s="845"/>
      <c r="HCH130" s="853"/>
      <c r="HCI130" s="853"/>
      <c r="HCJ130" s="964"/>
      <c r="HCK130" s="845"/>
      <c r="HCL130" s="853"/>
      <c r="HCM130" s="853"/>
      <c r="HCN130" s="964"/>
      <c r="HCO130" s="845"/>
      <c r="HCP130" s="853"/>
      <c r="HCQ130" s="853"/>
      <c r="HCR130" s="964"/>
      <c r="HCS130" s="845"/>
      <c r="HCT130" s="853"/>
      <c r="HCU130" s="853"/>
      <c r="HCV130" s="964"/>
      <c r="HCW130" s="845"/>
      <c r="HCX130" s="853"/>
      <c r="HCY130" s="853"/>
      <c r="HCZ130" s="964"/>
      <c r="HDA130" s="845"/>
      <c r="HDB130" s="853"/>
      <c r="HDC130" s="853"/>
      <c r="HDD130" s="964"/>
      <c r="HDE130" s="845"/>
      <c r="HDF130" s="853"/>
      <c r="HDG130" s="853"/>
      <c r="HDH130" s="964"/>
      <c r="HDI130" s="845"/>
      <c r="HDJ130" s="853"/>
      <c r="HDK130" s="853"/>
      <c r="HDL130" s="964"/>
      <c r="HDM130" s="845"/>
      <c r="HDN130" s="853"/>
      <c r="HDO130" s="853"/>
      <c r="HDP130" s="964"/>
      <c r="HDQ130" s="845"/>
      <c r="HDR130" s="853"/>
      <c r="HDS130" s="853"/>
      <c r="HDT130" s="964"/>
      <c r="HDU130" s="845"/>
      <c r="HDV130" s="853"/>
      <c r="HDW130" s="853"/>
      <c r="HDX130" s="964"/>
      <c r="HDY130" s="845"/>
      <c r="HDZ130" s="853"/>
      <c r="HEA130" s="853"/>
      <c r="HEB130" s="964"/>
      <c r="HEC130" s="845"/>
      <c r="HED130" s="853"/>
      <c r="HEE130" s="853"/>
      <c r="HEF130" s="964"/>
      <c r="HEG130" s="845"/>
      <c r="HEH130" s="853"/>
      <c r="HEI130" s="853"/>
      <c r="HEJ130" s="964"/>
      <c r="HEK130" s="845"/>
      <c r="HEL130" s="853"/>
      <c r="HEM130" s="853"/>
      <c r="HEN130" s="964"/>
      <c r="HEO130" s="845"/>
      <c r="HEP130" s="853"/>
      <c r="HEQ130" s="853"/>
      <c r="HER130" s="964"/>
      <c r="HES130" s="845"/>
      <c r="HET130" s="853"/>
      <c r="HEU130" s="853"/>
      <c r="HEV130" s="964"/>
      <c r="HEW130" s="845"/>
      <c r="HEX130" s="853"/>
      <c r="HEY130" s="853"/>
      <c r="HEZ130" s="964"/>
      <c r="HFA130" s="845"/>
      <c r="HFB130" s="853"/>
      <c r="HFC130" s="853"/>
      <c r="HFD130" s="964"/>
      <c r="HFE130" s="845"/>
      <c r="HFF130" s="853"/>
      <c r="HFG130" s="853"/>
      <c r="HFH130" s="964"/>
      <c r="HFI130" s="845"/>
      <c r="HFJ130" s="853"/>
      <c r="HFK130" s="853"/>
      <c r="HFL130" s="964"/>
      <c r="HFM130" s="845"/>
      <c r="HFN130" s="853"/>
      <c r="HFO130" s="853"/>
      <c r="HFP130" s="964"/>
      <c r="HFQ130" s="845"/>
      <c r="HFR130" s="853"/>
      <c r="HFS130" s="853"/>
      <c r="HFT130" s="964"/>
      <c r="HFU130" s="845"/>
      <c r="HFV130" s="853"/>
      <c r="HFW130" s="853"/>
      <c r="HFX130" s="964"/>
      <c r="HFY130" s="845"/>
      <c r="HFZ130" s="853"/>
      <c r="HGA130" s="853"/>
      <c r="HGB130" s="964"/>
      <c r="HGC130" s="845"/>
      <c r="HGD130" s="853"/>
      <c r="HGE130" s="853"/>
      <c r="HGF130" s="964"/>
      <c r="HGG130" s="845"/>
      <c r="HGH130" s="853"/>
      <c r="HGI130" s="853"/>
      <c r="HGJ130" s="964"/>
      <c r="HGK130" s="845"/>
      <c r="HGL130" s="853"/>
      <c r="HGM130" s="853"/>
      <c r="HGN130" s="964"/>
      <c r="HGO130" s="845"/>
      <c r="HGP130" s="853"/>
      <c r="HGQ130" s="853"/>
      <c r="HGR130" s="964"/>
      <c r="HGS130" s="845"/>
      <c r="HGT130" s="853"/>
      <c r="HGU130" s="853"/>
      <c r="HGV130" s="964"/>
      <c r="HGW130" s="845"/>
      <c r="HGX130" s="853"/>
      <c r="HGY130" s="853"/>
      <c r="HGZ130" s="964"/>
      <c r="HHA130" s="845"/>
      <c r="HHB130" s="853"/>
      <c r="HHC130" s="853"/>
      <c r="HHD130" s="964"/>
      <c r="HHE130" s="845"/>
      <c r="HHF130" s="853"/>
      <c r="HHG130" s="853"/>
      <c r="HHH130" s="964"/>
      <c r="HHI130" s="845"/>
      <c r="HHJ130" s="853"/>
      <c r="HHK130" s="853"/>
      <c r="HHL130" s="964"/>
      <c r="HHM130" s="845"/>
      <c r="HHN130" s="853"/>
      <c r="HHO130" s="853"/>
      <c r="HHP130" s="964"/>
      <c r="HHQ130" s="845"/>
      <c r="HHR130" s="853"/>
      <c r="HHS130" s="853"/>
      <c r="HHT130" s="964"/>
      <c r="HHU130" s="845"/>
      <c r="HHV130" s="853"/>
      <c r="HHW130" s="853"/>
      <c r="HHX130" s="964"/>
      <c r="HHY130" s="845"/>
      <c r="HHZ130" s="853"/>
      <c r="HIA130" s="853"/>
      <c r="HIB130" s="964"/>
      <c r="HIC130" s="845"/>
      <c r="HID130" s="853"/>
      <c r="HIE130" s="853"/>
      <c r="HIF130" s="964"/>
      <c r="HIG130" s="845"/>
      <c r="HIH130" s="853"/>
      <c r="HII130" s="853"/>
      <c r="HIJ130" s="964"/>
      <c r="HIK130" s="845"/>
      <c r="HIL130" s="853"/>
      <c r="HIM130" s="853"/>
      <c r="HIN130" s="964"/>
      <c r="HIO130" s="845"/>
      <c r="HIP130" s="853"/>
      <c r="HIQ130" s="853"/>
      <c r="HIR130" s="964"/>
      <c r="HIS130" s="845"/>
      <c r="HIT130" s="853"/>
      <c r="HIU130" s="853"/>
      <c r="HIV130" s="964"/>
      <c r="HIW130" s="845"/>
      <c r="HIX130" s="853"/>
      <c r="HIY130" s="853"/>
      <c r="HIZ130" s="964"/>
      <c r="HJA130" s="845"/>
      <c r="HJB130" s="853"/>
      <c r="HJC130" s="853"/>
      <c r="HJD130" s="964"/>
      <c r="HJE130" s="845"/>
      <c r="HJF130" s="853"/>
      <c r="HJG130" s="853"/>
      <c r="HJH130" s="964"/>
      <c r="HJI130" s="845"/>
      <c r="HJJ130" s="853"/>
      <c r="HJK130" s="853"/>
      <c r="HJL130" s="964"/>
      <c r="HJM130" s="845"/>
      <c r="HJN130" s="853"/>
      <c r="HJO130" s="853"/>
      <c r="HJP130" s="964"/>
      <c r="HJQ130" s="845"/>
      <c r="HJR130" s="853"/>
      <c r="HJS130" s="853"/>
      <c r="HJT130" s="964"/>
      <c r="HJU130" s="845"/>
      <c r="HJV130" s="853"/>
      <c r="HJW130" s="853"/>
      <c r="HJX130" s="964"/>
      <c r="HJY130" s="845"/>
      <c r="HJZ130" s="853"/>
      <c r="HKA130" s="853"/>
      <c r="HKB130" s="964"/>
      <c r="HKC130" s="845"/>
      <c r="HKD130" s="853"/>
      <c r="HKE130" s="853"/>
      <c r="HKF130" s="964"/>
      <c r="HKG130" s="845"/>
      <c r="HKH130" s="853"/>
      <c r="HKI130" s="853"/>
      <c r="HKJ130" s="964"/>
      <c r="HKK130" s="845"/>
      <c r="HKL130" s="853"/>
      <c r="HKM130" s="853"/>
      <c r="HKN130" s="964"/>
      <c r="HKO130" s="845"/>
      <c r="HKP130" s="853"/>
      <c r="HKQ130" s="853"/>
      <c r="HKR130" s="964"/>
      <c r="HKS130" s="845"/>
      <c r="HKT130" s="853"/>
      <c r="HKU130" s="853"/>
      <c r="HKV130" s="964"/>
      <c r="HKW130" s="845"/>
      <c r="HKX130" s="853"/>
      <c r="HKY130" s="853"/>
      <c r="HKZ130" s="964"/>
      <c r="HLA130" s="845"/>
      <c r="HLB130" s="853"/>
      <c r="HLC130" s="853"/>
      <c r="HLD130" s="964"/>
      <c r="HLE130" s="845"/>
      <c r="HLF130" s="853"/>
      <c r="HLG130" s="853"/>
      <c r="HLH130" s="964"/>
      <c r="HLI130" s="845"/>
      <c r="HLJ130" s="853"/>
      <c r="HLK130" s="853"/>
      <c r="HLL130" s="964"/>
      <c r="HLM130" s="845"/>
      <c r="HLN130" s="853"/>
      <c r="HLO130" s="853"/>
      <c r="HLP130" s="964"/>
      <c r="HLQ130" s="845"/>
      <c r="HLR130" s="853"/>
      <c r="HLS130" s="853"/>
      <c r="HLT130" s="964"/>
      <c r="HLU130" s="845"/>
      <c r="HLV130" s="853"/>
      <c r="HLW130" s="853"/>
      <c r="HLX130" s="964"/>
      <c r="HLY130" s="845"/>
      <c r="HLZ130" s="853"/>
      <c r="HMA130" s="853"/>
      <c r="HMB130" s="964"/>
      <c r="HMC130" s="845"/>
      <c r="HMD130" s="853"/>
      <c r="HME130" s="853"/>
      <c r="HMF130" s="964"/>
      <c r="HMG130" s="845"/>
      <c r="HMH130" s="853"/>
      <c r="HMI130" s="853"/>
      <c r="HMJ130" s="964"/>
      <c r="HMK130" s="845"/>
      <c r="HML130" s="853"/>
      <c r="HMM130" s="853"/>
      <c r="HMN130" s="964"/>
      <c r="HMO130" s="845"/>
      <c r="HMP130" s="853"/>
      <c r="HMQ130" s="853"/>
      <c r="HMR130" s="964"/>
      <c r="HMS130" s="845"/>
      <c r="HMT130" s="853"/>
      <c r="HMU130" s="853"/>
      <c r="HMV130" s="964"/>
      <c r="HMW130" s="845"/>
      <c r="HMX130" s="853"/>
      <c r="HMY130" s="853"/>
      <c r="HMZ130" s="964"/>
      <c r="HNA130" s="845"/>
      <c r="HNB130" s="853"/>
      <c r="HNC130" s="853"/>
      <c r="HND130" s="964"/>
      <c r="HNE130" s="845"/>
      <c r="HNF130" s="853"/>
      <c r="HNG130" s="853"/>
      <c r="HNH130" s="964"/>
      <c r="HNI130" s="845"/>
      <c r="HNJ130" s="853"/>
      <c r="HNK130" s="853"/>
      <c r="HNL130" s="964"/>
      <c r="HNM130" s="845"/>
      <c r="HNN130" s="853"/>
      <c r="HNO130" s="853"/>
      <c r="HNP130" s="964"/>
      <c r="HNQ130" s="845"/>
      <c r="HNR130" s="853"/>
      <c r="HNS130" s="853"/>
      <c r="HNT130" s="964"/>
      <c r="HNU130" s="845"/>
      <c r="HNV130" s="853"/>
      <c r="HNW130" s="853"/>
      <c r="HNX130" s="964"/>
      <c r="HNY130" s="845"/>
      <c r="HNZ130" s="853"/>
      <c r="HOA130" s="853"/>
      <c r="HOB130" s="964"/>
      <c r="HOC130" s="845"/>
      <c r="HOD130" s="853"/>
      <c r="HOE130" s="853"/>
      <c r="HOF130" s="964"/>
      <c r="HOG130" s="845"/>
      <c r="HOH130" s="853"/>
      <c r="HOI130" s="853"/>
      <c r="HOJ130" s="964"/>
      <c r="HOK130" s="845"/>
      <c r="HOL130" s="853"/>
      <c r="HOM130" s="853"/>
      <c r="HON130" s="964"/>
      <c r="HOO130" s="845"/>
      <c r="HOP130" s="853"/>
      <c r="HOQ130" s="853"/>
      <c r="HOR130" s="964"/>
      <c r="HOS130" s="845"/>
      <c r="HOT130" s="853"/>
      <c r="HOU130" s="853"/>
      <c r="HOV130" s="964"/>
      <c r="HOW130" s="845"/>
      <c r="HOX130" s="853"/>
      <c r="HOY130" s="853"/>
      <c r="HOZ130" s="964"/>
      <c r="HPA130" s="845"/>
      <c r="HPB130" s="853"/>
      <c r="HPC130" s="853"/>
      <c r="HPD130" s="964"/>
      <c r="HPE130" s="845"/>
      <c r="HPF130" s="853"/>
      <c r="HPG130" s="853"/>
      <c r="HPH130" s="964"/>
      <c r="HPI130" s="845"/>
      <c r="HPJ130" s="853"/>
      <c r="HPK130" s="853"/>
      <c r="HPL130" s="964"/>
      <c r="HPM130" s="845"/>
      <c r="HPN130" s="853"/>
      <c r="HPO130" s="853"/>
      <c r="HPP130" s="964"/>
      <c r="HPQ130" s="845"/>
      <c r="HPR130" s="853"/>
      <c r="HPS130" s="853"/>
      <c r="HPT130" s="964"/>
      <c r="HPU130" s="845"/>
      <c r="HPV130" s="853"/>
      <c r="HPW130" s="853"/>
      <c r="HPX130" s="964"/>
      <c r="HPY130" s="845"/>
      <c r="HPZ130" s="853"/>
      <c r="HQA130" s="853"/>
      <c r="HQB130" s="964"/>
      <c r="HQC130" s="845"/>
      <c r="HQD130" s="853"/>
      <c r="HQE130" s="853"/>
      <c r="HQF130" s="964"/>
      <c r="HQG130" s="845"/>
      <c r="HQH130" s="853"/>
      <c r="HQI130" s="853"/>
      <c r="HQJ130" s="964"/>
      <c r="HQK130" s="845"/>
      <c r="HQL130" s="853"/>
      <c r="HQM130" s="853"/>
      <c r="HQN130" s="964"/>
      <c r="HQO130" s="845"/>
      <c r="HQP130" s="853"/>
      <c r="HQQ130" s="853"/>
      <c r="HQR130" s="964"/>
      <c r="HQS130" s="845"/>
      <c r="HQT130" s="853"/>
      <c r="HQU130" s="853"/>
      <c r="HQV130" s="964"/>
      <c r="HQW130" s="845"/>
      <c r="HQX130" s="853"/>
      <c r="HQY130" s="853"/>
      <c r="HQZ130" s="964"/>
      <c r="HRA130" s="845"/>
      <c r="HRB130" s="853"/>
      <c r="HRC130" s="853"/>
      <c r="HRD130" s="964"/>
      <c r="HRE130" s="845"/>
      <c r="HRF130" s="853"/>
      <c r="HRG130" s="853"/>
      <c r="HRH130" s="964"/>
      <c r="HRI130" s="845"/>
      <c r="HRJ130" s="853"/>
      <c r="HRK130" s="853"/>
      <c r="HRL130" s="964"/>
      <c r="HRM130" s="845"/>
      <c r="HRN130" s="853"/>
      <c r="HRO130" s="853"/>
      <c r="HRP130" s="964"/>
      <c r="HRQ130" s="845"/>
      <c r="HRR130" s="853"/>
      <c r="HRS130" s="853"/>
      <c r="HRT130" s="964"/>
      <c r="HRU130" s="845"/>
      <c r="HRV130" s="853"/>
      <c r="HRW130" s="853"/>
      <c r="HRX130" s="964"/>
      <c r="HRY130" s="845"/>
      <c r="HRZ130" s="853"/>
      <c r="HSA130" s="853"/>
      <c r="HSB130" s="964"/>
      <c r="HSC130" s="845"/>
      <c r="HSD130" s="853"/>
      <c r="HSE130" s="853"/>
      <c r="HSF130" s="964"/>
      <c r="HSG130" s="845"/>
      <c r="HSH130" s="853"/>
      <c r="HSI130" s="853"/>
      <c r="HSJ130" s="964"/>
      <c r="HSK130" s="845"/>
      <c r="HSL130" s="853"/>
      <c r="HSM130" s="853"/>
      <c r="HSN130" s="964"/>
      <c r="HSO130" s="845"/>
      <c r="HSP130" s="853"/>
      <c r="HSQ130" s="853"/>
      <c r="HSR130" s="964"/>
      <c r="HSS130" s="845"/>
      <c r="HST130" s="853"/>
      <c r="HSU130" s="853"/>
      <c r="HSV130" s="964"/>
      <c r="HSW130" s="845"/>
      <c r="HSX130" s="853"/>
      <c r="HSY130" s="853"/>
      <c r="HSZ130" s="964"/>
      <c r="HTA130" s="845"/>
      <c r="HTB130" s="853"/>
      <c r="HTC130" s="853"/>
      <c r="HTD130" s="964"/>
      <c r="HTE130" s="845"/>
      <c r="HTF130" s="853"/>
      <c r="HTG130" s="853"/>
      <c r="HTH130" s="964"/>
      <c r="HTI130" s="845"/>
      <c r="HTJ130" s="853"/>
      <c r="HTK130" s="853"/>
      <c r="HTL130" s="964"/>
      <c r="HTM130" s="845"/>
      <c r="HTN130" s="853"/>
      <c r="HTO130" s="853"/>
      <c r="HTP130" s="964"/>
      <c r="HTQ130" s="845"/>
      <c r="HTR130" s="853"/>
      <c r="HTS130" s="853"/>
      <c r="HTT130" s="964"/>
      <c r="HTU130" s="845"/>
      <c r="HTV130" s="853"/>
      <c r="HTW130" s="853"/>
      <c r="HTX130" s="964"/>
      <c r="HTY130" s="845"/>
      <c r="HTZ130" s="853"/>
      <c r="HUA130" s="853"/>
      <c r="HUB130" s="964"/>
      <c r="HUC130" s="845"/>
      <c r="HUD130" s="853"/>
      <c r="HUE130" s="853"/>
      <c r="HUF130" s="964"/>
      <c r="HUG130" s="845"/>
      <c r="HUH130" s="853"/>
      <c r="HUI130" s="853"/>
      <c r="HUJ130" s="964"/>
      <c r="HUK130" s="845"/>
      <c r="HUL130" s="853"/>
      <c r="HUM130" s="853"/>
      <c r="HUN130" s="964"/>
      <c r="HUO130" s="845"/>
      <c r="HUP130" s="853"/>
      <c r="HUQ130" s="853"/>
      <c r="HUR130" s="964"/>
      <c r="HUS130" s="845"/>
      <c r="HUT130" s="853"/>
      <c r="HUU130" s="853"/>
      <c r="HUV130" s="964"/>
      <c r="HUW130" s="845"/>
      <c r="HUX130" s="853"/>
      <c r="HUY130" s="853"/>
      <c r="HUZ130" s="964"/>
      <c r="HVA130" s="845"/>
      <c r="HVB130" s="853"/>
      <c r="HVC130" s="853"/>
      <c r="HVD130" s="964"/>
      <c r="HVE130" s="845"/>
      <c r="HVF130" s="853"/>
      <c r="HVG130" s="853"/>
      <c r="HVH130" s="964"/>
      <c r="HVI130" s="845"/>
      <c r="HVJ130" s="853"/>
      <c r="HVK130" s="853"/>
      <c r="HVL130" s="964"/>
      <c r="HVM130" s="845"/>
      <c r="HVN130" s="853"/>
      <c r="HVO130" s="853"/>
      <c r="HVP130" s="964"/>
      <c r="HVQ130" s="845"/>
      <c r="HVR130" s="853"/>
      <c r="HVS130" s="853"/>
      <c r="HVT130" s="964"/>
      <c r="HVU130" s="845"/>
      <c r="HVV130" s="853"/>
      <c r="HVW130" s="853"/>
      <c r="HVX130" s="964"/>
      <c r="HVY130" s="845"/>
      <c r="HVZ130" s="853"/>
      <c r="HWA130" s="853"/>
      <c r="HWB130" s="964"/>
      <c r="HWC130" s="845"/>
      <c r="HWD130" s="853"/>
      <c r="HWE130" s="853"/>
      <c r="HWF130" s="964"/>
      <c r="HWG130" s="845"/>
      <c r="HWH130" s="853"/>
      <c r="HWI130" s="853"/>
      <c r="HWJ130" s="964"/>
      <c r="HWK130" s="845"/>
      <c r="HWL130" s="853"/>
      <c r="HWM130" s="853"/>
      <c r="HWN130" s="964"/>
      <c r="HWO130" s="845"/>
      <c r="HWP130" s="853"/>
      <c r="HWQ130" s="853"/>
      <c r="HWR130" s="964"/>
      <c r="HWS130" s="845"/>
      <c r="HWT130" s="853"/>
      <c r="HWU130" s="853"/>
      <c r="HWV130" s="964"/>
      <c r="HWW130" s="845"/>
      <c r="HWX130" s="853"/>
      <c r="HWY130" s="853"/>
      <c r="HWZ130" s="964"/>
      <c r="HXA130" s="845"/>
      <c r="HXB130" s="853"/>
      <c r="HXC130" s="853"/>
      <c r="HXD130" s="964"/>
      <c r="HXE130" s="845"/>
      <c r="HXF130" s="853"/>
      <c r="HXG130" s="853"/>
      <c r="HXH130" s="964"/>
      <c r="HXI130" s="845"/>
      <c r="HXJ130" s="853"/>
      <c r="HXK130" s="853"/>
      <c r="HXL130" s="964"/>
      <c r="HXM130" s="845"/>
      <c r="HXN130" s="853"/>
      <c r="HXO130" s="853"/>
      <c r="HXP130" s="964"/>
      <c r="HXQ130" s="845"/>
      <c r="HXR130" s="853"/>
      <c r="HXS130" s="853"/>
      <c r="HXT130" s="964"/>
      <c r="HXU130" s="845"/>
      <c r="HXV130" s="853"/>
      <c r="HXW130" s="853"/>
      <c r="HXX130" s="964"/>
      <c r="HXY130" s="845"/>
      <c r="HXZ130" s="853"/>
      <c r="HYA130" s="853"/>
      <c r="HYB130" s="964"/>
      <c r="HYC130" s="845"/>
      <c r="HYD130" s="853"/>
      <c r="HYE130" s="853"/>
      <c r="HYF130" s="964"/>
      <c r="HYG130" s="845"/>
      <c r="HYH130" s="853"/>
      <c r="HYI130" s="853"/>
      <c r="HYJ130" s="964"/>
      <c r="HYK130" s="845"/>
      <c r="HYL130" s="853"/>
      <c r="HYM130" s="853"/>
      <c r="HYN130" s="964"/>
      <c r="HYO130" s="845"/>
      <c r="HYP130" s="853"/>
      <c r="HYQ130" s="853"/>
      <c r="HYR130" s="964"/>
      <c r="HYS130" s="845"/>
      <c r="HYT130" s="853"/>
      <c r="HYU130" s="853"/>
      <c r="HYV130" s="964"/>
      <c r="HYW130" s="845"/>
      <c r="HYX130" s="853"/>
      <c r="HYY130" s="853"/>
      <c r="HYZ130" s="964"/>
      <c r="HZA130" s="845"/>
      <c r="HZB130" s="853"/>
      <c r="HZC130" s="853"/>
      <c r="HZD130" s="964"/>
      <c r="HZE130" s="845"/>
      <c r="HZF130" s="853"/>
      <c r="HZG130" s="853"/>
      <c r="HZH130" s="964"/>
      <c r="HZI130" s="845"/>
      <c r="HZJ130" s="853"/>
      <c r="HZK130" s="853"/>
      <c r="HZL130" s="964"/>
      <c r="HZM130" s="845"/>
      <c r="HZN130" s="853"/>
      <c r="HZO130" s="853"/>
      <c r="HZP130" s="964"/>
      <c r="HZQ130" s="845"/>
      <c r="HZR130" s="853"/>
      <c r="HZS130" s="853"/>
      <c r="HZT130" s="964"/>
      <c r="HZU130" s="845"/>
      <c r="HZV130" s="853"/>
      <c r="HZW130" s="853"/>
      <c r="HZX130" s="964"/>
      <c r="HZY130" s="845"/>
      <c r="HZZ130" s="853"/>
      <c r="IAA130" s="853"/>
      <c r="IAB130" s="964"/>
      <c r="IAC130" s="845"/>
      <c r="IAD130" s="853"/>
      <c r="IAE130" s="853"/>
      <c r="IAF130" s="964"/>
      <c r="IAG130" s="845"/>
      <c r="IAH130" s="853"/>
      <c r="IAI130" s="853"/>
      <c r="IAJ130" s="964"/>
      <c r="IAK130" s="845"/>
      <c r="IAL130" s="853"/>
      <c r="IAM130" s="853"/>
      <c r="IAN130" s="964"/>
      <c r="IAO130" s="845"/>
      <c r="IAP130" s="853"/>
      <c r="IAQ130" s="853"/>
      <c r="IAR130" s="964"/>
      <c r="IAS130" s="845"/>
      <c r="IAT130" s="853"/>
      <c r="IAU130" s="853"/>
      <c r="IAV130" s="964"/>
      <c r="IAW130" s="845"/>
      <c r="IAX130" s="853"/>
      <c r="IAY130" s="853"/>
      <c r="IAZ130" s="964"/>
      <c r="IBA130" s="845"/>
      <c r="IBB130" s="853"/>
      <c r="IBC130" s="853"/>
      <c r="IBD130" s="964"/>
      <c r="IBE130" s="845"/>
      <c r="IBF130" s="853"/>
      <c r="IBG130" s="853"/>
      <c r="IBH130" s="964"/>
      <c r="IBI130" s="845"/>
      <c r="IBJ130" s="853"/>
      <c r="IBK130" s="853"/>
      <c r="IBL130" s="964"/>
      <c r="IBM130" s="845"/>
      <c r="IBN130" s="853"/>
      <c r="IBO130" s="853"/>
      <c r="IBP130" s="964"/>
      <c r="IBQ130" s="845"/>
      <c r="IBR130" s="853"/>
      <c r="IBS130" s="853"/>
      <c r="IBT130" s="964"/>
      <c r="IBU130" s="845"/>
      <c r="IBV130" s="853"/>
      <c r="IBW130" s="853"/>
      <c r="IBX130" s="964"/>
      <c r="IBY130" s="845"/>
      <c r="IBZ130" s="853"/>
      <c r="ICA130" s="853"/>
      <c r="ICB130" s="964"/>
      <c r="ICC130" s="845"/>
      <c r="ICD130" s="853"/>
      <c r="ICE130" s="853"/>
      <c r="ICF130" s="964"/>
      <c r="ICG130" s="845"/>
      <c r="ICH130" s="853"/>
      <c r="ICI130" s="853"/>
      <c r="ICJ130" s="964"/>
      <c r="ICK130" s="845"/>
      <c r="ICL130" s="853"/>
      <c r="ICM130" s="853"/>
      <c r="ICN130" s="964"/>
      <c r="ICO130" s="845"/>
      <c r="ICP130" s="853"/>
      <c r="ICQ130" s="853"/>
      <c r="ICR130" s="964"/>
      <c r="ICS130" s="845"/>
      <c r="ICT130" s="853"/>
      <c r="ICU130" s="853"/>
      <c r="ICV130" s="964"/>
      <c r="ICW130" s="845"/>
      <c r="ICX130" s="853"/>
      <c r="ICY130" s="853"/>
      <c r="ICZ130" s="964"/>
      <c r="IDA130" s="845"/>
      <c r="IDB130" s="853"/>
      <c r="IDC130" s="853"/>
      <c r="IDD130" s="964"/>
      <c r="IDE130" s="845"/>
      <c r="IDF130" s="853"/>
      <c r="IDG130" s="853"/>
      <c r="IDH130" s="964"/>
      <c r="IDI130" s="845"/>
      <c r="IDJ130" s="853"/>
      <c r="IDK130" s="853"/>
      <c r="IDL130" s="964"/>
      <c r="IDM130" s="845"/>
      <c r="IDN130" s="853"/>
      <c r="IDO130" s="853"/>
      <c r="IDP130" s="964"/>
      <c r="IDQ130" s="845"/>
      <c r="IDR130" s="853"/>
      <c r="IDS130" s="853"/>
      <c r="IDT130" s="964"/>
      <c r="IDU130" s="845"/>
      <c r="IDV130" s="853"/>
      <c r="IDW130" s="853"/>
      <c r="IDX130" s="964"/>
      <c r="IDY130" s="845"/>
      <c r="IDZ130" s="853"/>
      <c r="IEA130" s="853"/>
      <c r="IEB130" s="964"/>
      <c r="IEC130" s="845"/>
      <c r="IED130" s="853"/>
      <c r="IEE130" s="853"/>
      <c r="IEF130" s="964"/>
      <c r="IEG130" s="845"/>
      <c r="IEH130" s="853"/>
      <c r="IEI130" s="853"/>
      <c r="IEJ130" s="964"/>
      <c r="IEK130" s="845"/>
      <c r="IEL130" s="853"/>
      <c r="IEM130" s="853"/>
      <c r="IEN130" s="964"/>
      <c r="IEO130" s="845"/>
      <c r="IEP130" s="853"/>
      <c r="IEQ130" s="853"/>
      <c r="IER130" s="964"/>
      <c r="IES130" s="845"/>
      <c r="IET130" s="853"/>
      <c r="IEU130" s="853"/>
      <c r="IEV130" s="964"/>
      <c r="IEW130" s="845"/>
      <c r="IEX130" s="853"/>
      <c r="IEY130" s="853"/>
      <c r="IEZ130" s="964"/>
      <c r="IFA130" s="845"/>
      <c r="IFB130" s="853"/>
      <c r="IFC130" s="853"/>
      <c r="IFD130" s="964"/>
      <c r="IFE130" s="845"/>
      <c r="IFF130" s="853"/>
      <c r="IFG130" s="853"/>
      <c r="IFH130" s="964"/>
      <c r="IFI130" s="845"/>
      <c r="IFJ130" s="853"/>
      <c r="IFK130" s="853"/>
      <c r="IFL130" s="964"/>
      <c r="IFM130" s="845"/>
      <c r="IFN130" s="853"/>
      <c r="IFO130" s="853"/>
      <c r="IFP130" s="964"/>
      <c r="IFQ130" s="845"/>
      <c r="IFR130" s="853"/>
      <c r="IFS130" s="853"/>
      <c r="IFT130" s="964"/>
      <c r="IFU130" s="845"/>
      <c r="IFV130" s="853"/>
      <c r="IFW130" s="853"/>
      <c r="IFX130" s="964"/>
      <c r="IFY130" s="845"/>
      <c r="IFZ130" s="853"/>
      <c r="IGA130" s="853"/>
      <c r="IGB130" s="964"/>
      <c r="IGC130" s="845"/>
      <c r="IGD130" s="853"/>
      <c r="IGE130" s="853"/>
      <c r="IGF130" s="964"/>
      <c r="IGG130" s="845"/>
      <c r="IGH130" s="853"/>
      <c r="IGI130" s="853"/>
      <c r="IGJ130" s="964"/>
      <c r="IGK130" s="845"/>
      <c r="IGL130" s="853"/>
      <c r="IGM130" s="853"/>
      <c r="IGN130" s="964"/>
      <c r="IGO130" s="845"/>
      <c r="IGP130" s="853"/>
      <c r="IGQ130" s="853"/>
      <c r="IGR130" s="964"/>
      <c r="IGS130" s="845"/>
      <c r="IGT130" s="853"/>
      <c r="IGU130" s="853"/>
      <c r="IGV130" s="964"/>
      <c r="IGW130" s="845"/>
      <c r="IGX130" s="853"/>
      <c r="IGY130" s="853"/>
      <c r="IGZ130" s="964"/>
      <c r="IHA130" s="845"/>
      <c r="IHB130" s="853"/>
      <c r="IHC130" s="853"/>
      <c r="IHD130" s="964"/>
      <c r="IHE130" s="845"/>
      <c r="IHF130" s="853"/>
      <c r="IHG130" s="853"/>
      <c r="IHH130" s="964"/>
      <c r="IHI130" s="845"/>
      <c r="IHJ130" s="853"/>
      <c r="IHK130" s="853"/>
      <c r="IHL130" s="964"/>
      <c r="IHM130" s="845"/>
      <c r="IHN130" s="853"/>
      <c r="IHO130" s="853"/>
      <c r="IHP130" s="964"/>
      <c r="IHQ130" s="845"/>
      <c r="IHR130" s="853"/>
      <c r="IHS130" s="853"/>
      <c r="IHT130" s="964"/>
      <c r="IHU130" s="845"/>
      <c r="IHV130" s="853"/>
      <c r="IHW130" s="853"/>
      <c r="IHX130" s="964"/>
      <c r="IHY130" s="845"/>
      <c r="IHZ130" s="853"/>
      <c r="IIA130" s="853"/>
      <c r="IIB130" s="964"/>
      <c r="IIC130" s="845"/>
      <c r="IID130" s="853"/>
      <c r="IIE130" s="853"/>
      <c r="IIF130" s="964"/>
      <c r="IIG130" s="845"/>
      <c r="IIH130" s="853"/>
      <c r="III130" s="853"/>
      <c r="IIJ130" s="964"/>
      <c r="IIK130" s="845"/>
      <c r="IIL130" s="853"/>
      <c r="IIM130" s="853"/>
      <c r="IIN130" s="964"/>
      <c r="IIO130" s="845"/>
      <c r="IIP130" s="853"/>
      <c r="IIQ130" s="853"/>
      <c r="IIR130" s="964"/>
      <c r="IIS130" s="845"/>
      <c r="IIT130" s="853"/>
      <c r="IIU130" s="853"/>
      <c r="IIV130" s="964"/>
      <c r="IIW130" s="845"/>
      <c r="IIX130" s="853"/>
      <c r="IIY130" s="853"/>
      <c r="IIZ130" s="964"/>
      <c r="IJA130" s="845"/>
      <c r="IJB130" s="853"/>
      <c r="IJC130" s="853"/>
      <c r="IJD130" s="964"/>
      <c r="IJE130" s="845"/>
      <c r="IJF130" s="853"/>
      <c r="IJG130" s="853"/>
      <c r="IJH130" s="964"/>
      <c r="IJI130" s="845"/>
      <c r="IJJ130" s="853"/>
      <c r="IJK130" s="853"/>
      <c r="IJL130" s="964"/>
      <c r="IJM130" s="845"/>
      <c r="IJN130" s="853"/>
      <c r="IJO130" s="853"/>
      <c r="IJP130" s="964"/>
      <c r="IJQ130" s="845"/>
      <c r="IJR130" s="853"/>
      <c r="IJS130" s="853"/>
      <c r="IJT130" s="964"/>
      <c r="IJU130" s="845"/>
      <c r="IJV130" s="853"/>
      <c r="IJW130" s="853"/>
      <c r="IJX130" s="964"/>
      <c r="IJY130" s="845"/>
      <c r="IJZ130" s="853"/>
      <c r="IKA130" s="853"/>
      <c r="IKB130" s="964"/>
      <c r="IKC130" s="845"/>
      <c r="IKD130" s="853"/>
      <c r="IKE130" s="853"/>
      <c r="IKF130" s="964"/>
      <c r="IKG130" s="845"/>
      <c r="IKH130" s="853"/>
      <c r="IKI130" s="853"/>
      <c r="IKJ130" s="964"/>
      <c r="IKK130" s="845"/>
      <c r="IKL130" s="853"/>
      <c r="IKM130" s="853"/>
      <c r="IKN130" s="964"/>
      <c r="IKO130" s="845"/>
      <c r="IKP130" s="853"/>
      <c r="IKQ130" s="853"/>
      <c r="IKR130" s="964"/>
      <c r="IKS130" s="845"/>
      <c r="IKT130" s="853"/>
      <c r="IKU130" s="853"/>
      <c r="IKV130" s="964"/>
      <c r="IKW130" s="845"/>
      <c r="IKX130" s="853"/>
      <c r="IKY130" s="853"/>
      <c r="IKZ130" s="964"/>
      <c r="ILA130" s="845"/>
      <c r="ILB130" s="853"/>
      <c r="ILC130" s="853"/>
      <c r="ILD130" s="964"/>
      <c r="ILE130" s="845"/>
      <c r="ILF130" s="853"/>
      <c r="ILG130" s="853"/>
      <c r="ILH130" s="964"/>
      <c r="ILI130" s="845"/>
      <c r="ILJ130" s="853"/>
      <c r="ILK130" s="853"/>
      <c r="ILL130" s="964"/>
      <c r="ILM130" s="845"/>
      <c r="ILN130" s="853"/>
      <c r="ILO130" s="853"/>
      <c r="ILP130" s="964"/>
      <c r="ILQ130" s="845"/>
      <c r="ILR130" s="853"/>
      <c r="ILS130" s="853"/>
      <c r="ILT130" s="964"/>
      <c r="ILU130" s="845"/>
      <c r="ILV130" s="853"/>
      <c r="ILW130" s="853"/>
      <c r="ILX130" s="964"/>
      <c r="ILY130" s="845"/>
      <c r="ILZ130" s="853"/>
      <c r="IMA130" s="853"/>
      <c r="IMB130" s="964"/>
      <c r="IMC130" s="845"/>
      <c r="IMD130" s="853"/>
      <c r="IME130" s="853"/>
      <c r="IMF130" s="964"/>
      <c r="IMG130" s="845"/>
      <c r="IMH130" s="853"/>
      <c r="IMI130" s="853"/>
      <c r="IMJ130" s="964"/>
      <c r="IMK130" s="845"/>
      <c r="IML130" s="853"/>
      <c r="IMM130" s="853"/>
      <c r="IMN130" s="964"/>
      <c r="IMO130" s="845"/>
      <c r="IMP130" s="853"/>
      <c r="IMQ130" s="853"/>
      <c r="IMR130" s="964"/>
      <c r="IMS130" s="845"/>
      <c r="IMT130" s="853"/>
      <c r="IMU130" s="853"/>
      <c r="IMV130" s="964"/>
      <c r="IMW130" s="845"/>
      <c r="IMX130" s="853"/>
      <c r="IMY130" s="853"/>
      <c r="IMZ130" s="964"/>
      <c r="INA130" s="845"/>
      <c r="INB130" s="853"/>
      <c r="INC130" s="853"/>
      <c r="IND130" s="964"/>
      <c r="INE130" s="845"/>
      <c r="INF130" s="853"/>
      <c r="ING130" s="853"/>
      <c r="INH130" s="964"/>
      <c r="INI130" s="845"/>
      <c r="INJ130" s="853"/>
      <c r="INK130" s="853"/>
      <c r="INL130" s="964"/>
      <c r="INM130" s="845"/>
      <c r="INN130" s="853"/>
      <c r="INO130" s="853"/>
      <c r="INP130" s="964"/>
      <c r="INQ130" s="845"/>
      <c r="INR130" s="853"/>
      <c r="INS130" s="853"/>
      <c r="INT130" s="964"/>
      <c r="INU130" s="845"/>
      <c r="INV130" s="853"/>
      <c r="INW130" s="853"/>
      <c r="INX130" s="964"/>
      <c r="INY130" s="845"/>
      <c r="INZ130" s="853"/>
      <c r="IOA130" s="853"/>
      <c r="IOB130" s="964"/>
      <c r="IOC130" s="845"/>
      <c r="IOD130" s="853"/>
      <c r="IOE130" s="853"/>
      <c r="IOF130" s="964"/>
      <c r="IOG130" s="845"/>
      <c r="IOH130" s="853"/>
      <c r="IOI130" s="853"/>
      <c r="IOJ130" s="964"/>
      <c r="IOK130" s="845"/>
      <c r="IOL130" s="853"/>
      <c r="IOM130" s="853"/>
      <c r="ION130" s="964"/>
      <c r="IOO130" s="845"/>
      <c r="IOP130" s="853"/>
      <c r="IOQ130" s="853"/>
      <c r="IOR130" s="964"/>
      <c r="IOS130" s="845"/>
      <c r="IOT130" s="853"/>
      <c r="IOU130" s="853"/>
      <c r="IOV130" s="964"/>
      <c r="IOW130" s="845"/>
      <c r="IOX130" s="853"/>
      <c r="IOY130" s="853"/>
      <c r="IOZ130" s="964"/>
      <c r="IPA130" s="845"/>
      <c r="IPB130" s="853"/>
      <c r="IPC130" s="853"/>
      <c r="IPD130" s="964"/>
      <c r="IPE130" s="845"/>
      <c r="IPF130" s="853"/>
      <c r="IPG130" s="853"/>
      <c r="IPH130" s="964"/>
      <c r="IPI130" s="845"/>
      <c r="IPJ130" s="853"/>
      <c r="IPK130" s="853"/>
      <c r="IPL130" s="964"/>
      <c r="IPM130" s="845"/>
      <c r="IPN130" s="853"/>
      <c r="IPO130" s="853"/>
      <c r="IPP130" s="964"/>
      <c r="IPQ130" s="845"/>
      <c r="IPR130" s="853"/>
      <c r="IPS130" s="853"/>
      <c r="IPT130" s="964"/>
      <c r="IPU130" s="845"/>
      <c r="IPV130" s="853"/>
      <c r="IPW130" s="853"/>
      <c r="IPX130" s="964"/>
      <c r="IPY130" s="845"/>
      <c r="IPZ130" s="853"/>
      <c r="IQA130" s="853"/>
      <c r="IQB130" s="964"/>
      <c r="IQC130" s="845"/>
      <c r="IQD130" s="853"/>
      <c r="IQE130" s="853"/>
      <c r="IQF130" s="964"/>
      <c r="IQG130" s="845"/>
      <c r="IQH130" s="853"/>
      <c r="IQI130" s="853"/>
      <c r="IQJ130" s="964"/>
      <c r="IQK130" s="845"/>
      <c r="IQL130" s="853"/>
      <c r="IQM130" s="853"/>
      <c r="IQN130" s="964"/>
      <c r="IQO130" s="845"/>
      <c r="IQP130" s="853"/>
      <c r="IQQ130" s="853"/>
      <c r="IQR130" s="964"/>
      <c r="IQS130" s="845"/>
      <c r="IQT130" s="853"/>
      <c r="IQU130" s="853"/>
      <c r="IQV130" s="964"/>
      <c r="IQW130" s="845"/>
      <c r="IQX130" s="853"/>
      <c r="IQY130" s="853"/>
      <c r="IQZ130" s="964"/>
      <c r="IRA130" s="845"/>
      <c r="IRB130" s="853"/>
      <c r="IRC130" s="853"/>
      <c r="IRD130" s="964"/>
      <c r="IRE130" s="845"/>
      <c r="IRF130" s="853"/>
      <c r="IRG130" s="853"/>
      <c r="IRH130" s="964"/>
      <c r="IRI130" s="845"/>
      <c r="IRJ130" s="853"/>
      <c r="IRK130" s="853"/>
      <c r="IRL130" s="964"/>
      <c r="IRM130" s="845"/>
      <c r="IRN130" s="853"/>
      <c r="IRO130" s="853"/>
      <c r="IRP130" s="964"/>
      <c r="IRQ130" s="845"/>
      <c r="IRR130" s="853"/>
      <c r="IRS130" s="853"/>
      <c r="IRT130" s="964"/>
      <c r="IRU130" s="845"/>
      <c r="IRV130" s="853"/>
      <c r="IRW130" s="853"/>
      <c r="IRX130" s="964"/>
      <c r="IRY130" s="845"/>
      <c r="IRZ130" s="853"/>
      <c r="ISA130" s="853"/>
      <c r="ISB130" s="964"/>
      <c r="ISC130" s="845"/>
      <c r="ISD130" s="853"/>
      <c r="ISE130" s="853"/>
      <c r="ISF130" s="964"/>
      <c r="ISG130" s="845"/>
      <c r="ISH130" s="853"/>
      <c r="ISI130" s="853"/>
      <c r="ISJ130" s="964"/>
      <c r="ISK130" s="845"/>
      <c r="ISL130" s="853"/>
      <c r="ISM130" s="853"/>
      <c r="ISN130" s="964"/>
      <c r="ISO130" s="845"/>
      <c r="ISP130" s="853"/>
      <c r="ISQ130" s="853"/>
      <c r="ISR130" s="964"/>
      <c r="ISS130" s="845"/>
      <c r="IST130" s="853"/>
      <c r="ISU130" s="853"/>
      <c r="ISV130" s="964"/>
      <c r="ISW130" s="845"/>
      <c r="ISX130" s="853"/>
      <c r="ISY130" s="853"/>
      <c r="ISZ130" s="964"/>
      <c r="ITA130" s="845"/>
      <c r="ITB130" s="853"/>
      <c r="ITC130" s="853"/>
      <c r="ITD130" s="964"/>
      <c r="ITE130" s="845"/>
      <c r="ITF130" s="853"/>
      <c r="ITG130" s="853"/>
      <c r="ITH130" s="964"/>
      <c r="ITI130" s="845"/>
      <c r="ITJ130" s="853"/>
      <c r="ITK130" s="853"/>
      <c r="ITL130" s="964"/>
      <c r="ITM130" s="845"/>
      <c r="ITN130" s="853"/>
      <c r="ITO130" s="853"/>
      <c r="ITP130" s="964"/>
      <c r="ITQ130" s="845"/>
      <c r="ITR130" s="853"/>
      <c r="ITS130" s="853"/>
      <c r="ITT130" s="964"/>
      <c r="ITU130" s="845"/>
      <c r="ITV130" s="853"/>
      <c r="ITW130" s="853"/>
      <c r="ITX130" s="964"/>
      <c r="ITY130" s="845"/>
      <c r="ITZ130" s="853"/>
      <c r="IUA130" s="853"/>
      <c r="IUB130" s="964"/>
      <c r="IUC130" s="845"/>
      <c r="IUD130" s="853"/>
      <c r="IUE130" s="853"/>
      <c r="IUF130" s="964"/>
      <c r="IUG130" s="845"/>
      <c r="IUH130" s="853"/>
      <c r="IUI130" s="853"/>
      <c r="IUJ130" s="964"/>
      <c r="IUK130" s="845"/>
      <c r="IUL130" s="853"/>
      <c r="IUM130" s="853"/>
      <c r="IUN130" s="964"/>
      <c r="IUO130" s="845"/>
      <c r="IUP130" s="853"/>
      <c r="IUQ130" s="853"/>
      <c r="IUR130" s="964"/>
      <c r="IUS130" s="845"/>
      <c r="IUT130" s="853"/>
      <c r="IUU130" s="853"/>
      <c r="IUV130" s="964"/>
      <c r="IUW130" s="845"/>
      <c r="IUX130" s="853"/>
      <c r="IUY130" s="853"/>
      <c r="IUZ130" s="964"/>
      <c r="IVA130" s="845"/>
      <c r="IVB130" s="853"/>
      <c r="IVC130" s="853"/>
      <c r="IVD130" s="964"/>
      <c r="IVE130" s="845"/>
      <c r="IVF130" s="853"/>
      <c r="IVG130" s="853"/>
      <c r="IVH130" s="964"/>
      <c r="IVI130" s="845"/>
      <c r="IVJ130" s="853"/>
      <c r="IVK130" s="853"/>
      <c r="IVL130" s="964"/>
      <c r="IVM130" s="845"/>
      <c r="IVN130" s="853"/>
      <c r="IVO130" s="853"/>
      <c r="IVP130" s="964"/>
      <c r="IVQ130" s="845"/>
      <c r="IVR130" s="853"/>
      <c r="IVS130" s="853"/>
      <c r="IVT130" s="964"/>
      <c r="IVU130" s="845"/>
      <c r="IVV130" s="853"/>
      <c r="IVW130" s="853"/>
      <c r="IVX130" s="964"/>
      <c r="IVY130" s="845"/>
      <c r="IVZ130" s="853"/>
      <c r="IWA130" s="853"/>
      <c r="IWB130" s="964"/>
      <c r="IWC130" s="845"/>
      <c r="IWD130" s="853"/>
      <c r="IWE130" s="853"/>
      <c r="IWF130" s="964"/>
      <c r="IWG130" s="845"/>
      <c r="IWH130" s="853"/>
      <c r="IWI130" s="853"/>
      <c r="IWJ130" s="964"/>
      <c r="IWK130" s="845"/>
      <c r="IWL130" s="853"/>
      <c r="IWM130" s="853"/>
      <c r="IWN130" s="964"/>
      <c r="IWO130" s="845"/>
      <c r="IWP130" s="853"/>
      <c r="IWQ130" s="853"/>
      <c r="IWR130" s="964"/>
      <c r="IWS130" s="845"/>
      <c r="IWT130" s="853"/>
      <c r="IWU130" s="853"/>
      <c r="IWV130" s="964"/>
      <c r="IWW130" s="845"/>
      <c r="IWX130" s="853"/>
      <c r="IWY130" s="853"/>
      <c r="IWZ130" s="964"/>
      <c r="IXA130" s="845"/>
      <c r="IXB130" s="853"/>
      <c r="IXC130" s="853"/>
      <c r="IXD130" s="964"/>
      <c r="IXE130" s="845"/>
      <c r="IXF130" s="853"/>
      <c r="IXG130" s="853"/>
      <c r="IXH130" s="964"/>
      <c r="IXI130" s="845"/>
      <c r="IXJ130" s="853"/>
      <c r="IXK130" s="853"/>
      <c r="IXL130" s="964"/>
      <c r="IXM130" s="845"/>
      <c r="IXN130" s="853"/>
      <c r="IXO130" s="853"/>
      <c r="IXP130" s="964"/>
      <c r="IXQ130" s="845"/>
      <c r="IXR130" s="853"/>
      <c r="IXS130" s="853"/>
      <c r="IXT130" s="964"/>
      <c r="IXU130" s="845"/>
      <c r="IXV130" s="853"/>
      <c r="IXW130" s="853"/>
      <c r="IXX130" s="964"/>
      <c r="IXY130" s="845"/>
      <c r="IXZ130" s="853"/>
      <c r="IYA130" s="853"/>
      <c r="IYB130" s="964"/>
      <c r="IYC130" s="845"/>
      <c r="IYD130" s="853"/>
      <c r="IYE130" s="853"/>
      <c r="IYF130" s="964"/>
      <c r="IYG130" s="845"/>
      <c r="IYH130" s="853"/>
      <c r="IYI130" s="853"/>
      <c r="IYJ130" s="964"/>
      <c r="IYK130" s="845"/>
      <c r="IYL130" s="853"/>
      <c r="IYM130" s="853"/>
      <c r="IYN130" s="964"/>
      <c r="IYO130" s="845"/>
      <c r="IYP130" s="853"/>
      <c r="IYQ130" s="853"/>
      <c r="IYR130" s="964"/>
      <c r="IYS130" s="845"/>
      <c r="IYT130" s="853"/>
      <c r="IYU130" s="853"/>
      <c r="IYV130" s="964"/>
      <c r="IYW130" s="845"/>
      <c r="IYX130" s="853"/>
      <c r="IYY130" s="853"/>
      <c r="IYZ130" s="964"/>
      <c r="IZA130" s="845"/>
      <c r="IZB130" s="853"/>
      <c r="IZC130" s="853"/>
      <c r="IZD130" s="964"/>
      <c r="IZE130" s="845"/>
      <c r="IZF130" s="853"/>
      <c r="IZG130" s="853"/>
      <c r="IZH130" s="964"/>
      <c r="IZI130" s="845"/>
      <c r="IZJ130" s="853"/>
      <c r="IZK130" s="853"/>
      <c r="IZL130" s="964"/>
      <c r="IZM130" s="845"/>
      <c r="IZN130" s="853"/>
      <c r="IZO130" s="853"/>
      <c r="IZP130" s="964"/>
      <c r="IZQ130" s="845"/>
      <c r="IZR130" s="853"/>
      <c r="IZS130" s="853"/>
      <c r="IZT130" s="964"/>
      <c r="IZU130" s="845"/>
      <c r="IZV130" s="853"/>
      <c r="IZW130" s="853"/>
      <c r="IZX130" s="964"/>
      <c r="IZY130" s="845"/>
      <c r="IZZ130" s="853"/>
      <c r="JAA130" s="853"/>
      <c r="JAB130" s="964"/>
      <c r="JAC130" s="845"/>
      <c r="JAD130" s="853"/>
      <c r="JAE130" s="853"/>
      <c r="JAF130" s="964"/>
      <c r="JAG130" s="845"/>
      <c r="JAH130" s="853"/>
      <c r="JAI130" s="853"/>
      <c r="JAJ130" s="964"/>
      <c r="JAK130" s="845"/>
      <c r="JAL130" s="853"/>
      <c r="JAM130" s="853"/>
      <c r="JAN130" s="964"/>
      <c r="JAO130" s="845"/>
      <c r="JAP130" s="853"/>
      <c r="JAQ130" s="853"/>
      <c r="JAR130" s="964"/>
      <c r="JAS130" s="845"/>
      <c r="JAT130" s="853"/>
      <c r="JAU130" s="853"/>
      <c r="JAV130" s="964"/>
      <c r="JAW130" s="845"/>
      <c r="JAX130" s="853"/>
      <c r="JAY130" s="853"/>
      <c r="JAZ130" s="964"/>
      <c r="JBA130" s="845"/>
      <c r="JBB130" s="853"/>
      <c r="JBC130" s="853"/>
      <c r="JBD130" s="964"/>
      <c r="JBE130" s="845"/>
      <c r="JBF130" s="853"/>
      <c r="JBG130" s="853"/>
      <c r="JBH130" s="964"/>
      <c r="JBI130" s="845"/>
      <c r="JBJ130" s="853"/>
      <c r="JBK130" s="853"/>
      <c r="JBL130" s="964"/>
      <c r="JBM130" s="845"/>
      <c r="JBN130" s="853"/>
      <c r="JBO130" s="853"/>
      <c r="JBP130" s="964"/>
      <c r="JBQ130" s="845"/>
      <c r="JBR130" s="853"/>
      <c r="JBS130" s="853"/>
      <c r="JBT130" s="964"/>
      <c r="JBU130" s="845"/>
      <c r="JBV130" s="853"/>
      <c r="JBW130" s="853"/>
      <c r="JBX130" s="964"/>
      <c r="JBY130" s="845"/>
      <c r="JBZ130" s="853"/>
      <c r="JCA130" s="853"/>
      <c r="JCB130" s="964"/>
      <c r="JCC130" s="845"/>
      <c r="JCD130" s="853"/>
      <c r="JCE130" s="853"/>
      <c r="JCF130" s="964"/>
      <c r="JCG130" s="845"/>
      <c r="JCH130" s="853"/>
      <c r="JCI130" s="853"/>
      <c r="JCJ130" s="964"/>
      <c r="JCK130" s="845"/>
      <c r="JCL130" s="853"/>
      <c r="JCM130" s="853"/>
      <c r="JCN130" s="964"/>
      <c r="JCO130" s="845"/>
      <c r="JCP130" s="853"/>
      <c r="JCQ130" s="853"/>
      <c r="JCR130" s="964"/>
      <c r="JCS130" s="845"/>
      <c r="JCT130" s="853"/>
      <c r="JCU130" s="853"/>
      <c r="JCV130" s="964"/>
      <c r="JCW130" s="845"/>
      <c r="JCX130" s="853"/>
      <c r="JCY130" s="853"/>
      <c r="JCZ130" s="964"/>
      <c r="JDA130" s="845"/>
      <c r="JDB130" s="853"/>
      <c r="JDC130" s="853"/>
      <c r="JDD130" s="964"/>
      <c r="JDE130" s="845"/>
      <c r="JDF130" s="853"/>
      <c r="JDG130" s="853"/>
      <c r="JDH130" s="964"/>
      <c r="JDI130" s="845"/>
      <c r="JDJ130" s="853"/>
      <c r="JDK130" s="853"/>
      <c r="JDL130" s="964"/>
      <c r="JDM130" s="845"/>
      <c r="JDN130" s="853"/>
      <c r="JDO130" s="853"/>
      <c r="JDP130" s="964"/>
      <c r="JDQ130" s="845"/>
      <c r="JDR130" s="853"/>
      <c r="JDS130" s="853"/>
      <c r="JDT130" s="964"/>
      <c r="JDU130" s="845"/>
      <c r="JDV130" s="853"/>
      <c r="JDW130" s="853"/>
      <c r="JDX130" s="964"/>
      <c r="JDY130" s="845"/>
      <c r="JDZ130" s="853"/>
      <c r="JEA130" s="853"/>
      <c r="JEB130" s="964"/>
      <c r="JEC130" s="845"/>
      <c r="JED130" s="853"/>
      <c r="JEE130" s="853"/>
      <c r="JEF130" s="964"/>
      <c r="JEG130" s="845"/>
      <c r="JEH130" s="853"/>
      <c r="JEI130" s="853"/>
      <c r="JEJ130" s="964"/>
      <c r="JEK130" s="845"/>
      <c r="JEL130" s="853"/>
      <c r="JEM130" s="853"/>
      <c r="JEN130" s="964"/>
      <c r="JEO130" s="845"/>
      <c r="JEP130" s="853"/>
      <c r="JEQ130" s="853"/>
      <c r="JER130" s="964"/>
      <c r="JES130" s="845"/>
      <c r="JET130" s="853"/>
      <c r="JEU130" s="853"/>
      <c r="JEV130" s="964"/>
      <c r="JEW130" s="845"/>
      <c r="JEX130" s="853"/>
      <c r="JEY130" s="853"/>
      <c r="JEZ130" s="964"/>
      <c r="JFA130" s="845"/>
      <c r="JFB130" s="853"/>
      <c r="JFC130" s="853"/>
      <c r="JFD130" s="964"/>
      <c r="JFE130" s="845"/>
      <c r="JFF130" s="853"/>
      <c r="JFG130" s="853"/>
      <c r="JFH130" s="964"/>
      <c r="JFI130" s="845"/>
      <c r="JFJ130" s="853"/>
      <c r="JFK130" s="853"/>
      <c r="JFL130" s="964"/>
      <c r="JFM130" s="845"/>
      <c r="JFN130" s="853"/>
      <c r="JFO130" s="853"/>
      <c r="JFP130" s="964"/>
      <c r="JFQ130" s="845"/>
      <c r="JFR130" s="853"/>
      <c r="JFS130" s="853"/>
      <c r="JFT130" s="964"/>
      <c r="JFU130" s="845"/>
      <c r="JFV130" s="853"/>
      <c r="JFW130" s="853"/>
      <c r="JFX130" s="964"/>
      <c r="JFY130" s="845"/>
      <c r="JFZ130" s="853"/>
      <c r="JGA130" s="853"/>
      <c r="JGB130" s="964"/>
      <c r="JGC130" s="845"/>
      <c r="JGD130" s="853"/>
      <c r="JGE130" s="853"/>
      <c r="JGF130" s="964"/>
      <c r="JGG130" s="845"/>
      <c r="JGH130" s="853"/>
      <c r="JGI130" s="853"/>
      <c r="JGJ130" s="964"/>
      <c r="JGK130" s="845"/>
      <c r="JGL130" s="853"/>
      <c r="JGM130" s="853"/>
      <c r="JGN130" s="964"/>
      <c r="JGO130" s="845"/>
      <c r="JGP130" s="853"/>
      <c r="JGQ130" s="853"/>
      <c r="JGR130" s="964"/>
      <c r="JGS130" s="845"/>
      <c r="JGT130" s="853"/>
      <c r="JGU130" s="853"/>
      <c r="JGV130" s="964"/>
      <c r="JGW130" s="845"/>
      <c r="JGX130" s="853"/>
      <c r="JGY130" s="853"/>
      <c r="JGZ130" s="964"/>
      <c r="JHA130" s="845"/>
      <c r="JHB130" s="853"/>
      <c r="JHC130" s="853"/>
      <c r="JHD130" s="964"/>
      <c r="JHE130" s="845"/>
      <c r="JHF130" s="853"/>
      <c r="JHG130" s="853"/>
      <c r="JHH130" s="964"/>
      <c r="JHI130" s="845"/>
      <c r="JHJ130" s="853"/>
      <c r="JHK130" s="853"/>
      <c r="JHL130" s="964"/>
      <c r="JHM130" s="845"/>
      <c r="JHN130" s="853"/>
      <c r="JHO130" s="853"/>
      <c r="JHP130" s="964"/>
      <c r="JHQ130" s="845"/>
      <c r="JHR130" s="853"/>
      <c r="JHS130" s="853"/>
      <c r="JHT130" s="964"/>
      <c r="JHU130" s="845"/>
      <c r="JHV130" s="853"/>
      <c r="JHW130" s="853"/>
      <c r="JHX130" s="964"/>
      <c r="JHY130" s="845"/>
      <c r="JHZ130" s="853"/>
      <c r="JIA130" s="853"/>
      <c r="JIB130" s="964"/>
      <c r="JIC130" s="845"/>
      <c r="JID130" s="853"/>
      <c r="JIE130" s="853"/>
      <c r="JIF130" s="964"/>
      <c r="JIG130" s="845"/>
      <c r="JIH130" s="853"/>
      <c r="JII130" s="853"/>
      <c r="JIJ130" s="964"/>
      <c r="JIK130" s="845"/>
      <c r="JIL130" s="853"/>
      <c r="JIM130" s="853"/>
      <c r="JIN130" s="964"/>
      <c r="JIO130" s="845"/>
      <c r="JIP130" s="853"/>
      <c r="JIQ130" s="853"/>
      <c r="JIR130" s="964"/>
      <c r="JIS130" s="845"/>
      <c r="JIT130" s="853"/>
      <c r="JIU130" s="853"/>
      <c r="JIV130" s="964"/>
      <c r="JIW130" s="845"/>
      <c r="JIX130" s="853"/>
      <c r="JIY130" s="853"/>
      <c r="JIZ130" s="964"/>
      <c r="JJA130" s="845"/>
      <c r="JJB130" s="853"/>
      <c r="JJC130" s="853"/>
      <c r="JJD130" s="964"/>
      <c r="JJE130" s="845"/>
      <c r="JJF130" s="853"/>
      <c r="JJG130" s="853"/>
      <c r="JJH130" s="964"/>
      <c r="JJI130" s="845"/>
      <c r="JJJ130" s="853"/>
      <c r="JJK130" s="853"/>
      <c r="JJL130" s="964"/>
      <c r="JJM130" s="845"/>
      <c r="JJN130" s="853"/>
      <c r="JJO130" s="853"/>
      <c r="JJP130" s="964"/>
      <c r="JJQ130" s="845"/>
      <c r="JJR130" s="853"/>
      <c r="JJS130" s="853"/>
      <c r="JJT130" s="964"/>
      <c r="JJU130" s="845"/>
      <c r="JJV130" s="853"/>
      <c r="JJW130" s="853"/>
      <c r="JJX130" s="964"/>
      <c r="JJY130" s="845"/>
      <c r="JJZ130" s="853"/>
      <c r="JKA130" s="853"/>
      <c r="JKB130" s="964"/>
      <c r="JKC130" s="845"/>
      <c r="JKD130" s="853"/>
      <c r="JKE130" s="853"/>
      <c r="JKF130" s="964"/>
      <c r="JKG130" s="845"/>
      <c r="JKH130" s="853"/>
      <c r="JKI130" s="853"/>
      <c r="JKJ130" s="964"/>
      <c r="JKK130" s="845"/>
      <c r="JKL130" s="853"/>
      <c r="JKM130" s="853"/>
      <c r="JKN130" s="964"/>
      <c r="JKO130" s="845"/>
      <c r="JKP130" s="853"/>
      <c r="JKQ130" s="853"/>
      <c r="JKR130" s="964"/>
      <c r="JKS130" s="845"/>
      <c r="JKT130" s="853"/>
      <c r="JKU130" s="853"/>
      <c r="JKV130" s="964"/>
      <c r="JKW130" s="845"/>
      <c r="JKX130" s="853"/>
      <c r="JKY130" s="853"/>
      <c r="JKZ130" s="964"/>
      <c r="JLA130" s="845"/>
      <c r="JLB130" s="853"/>
      <c r="JLC130" s="853"/>
      <c r="JLD130" s="964"/>
      <c r="JLE130" s="845"/>
      <c r="JLF130" s="853"/>
      <c r="JLG130" s="853"/>
      <c r="JLH130" s="964"/>
      <c r="JLI130" s="845"/>
      <c r="JLJ130" s="853"/>
      <c r="JLK130" s="853"/>
      <c r="JLL130" s="964"/>
      <c r="JLM130" s="845"/>
      <c r="JLN130" s="853"/>
      <c r="JLO130" s="853"/>
      <c r="JLP130" s="964"/>
      <c r="JLQ130" s="845"/>
      <c r="JLR130" s="853"/>
      <c r="JLS130" s="853"/>
      <c r="JLT130" s="964"/>
      <c r="JLU130" s="845"/>
      <c r="JLV130" s="853"/>
      <c r="JLW130" s="853"/>
      <c r="JLX130" s="964"/>
      <c r="JLY130" s="845"/>
      <c r="JLZ130" s="853"/>
      <c r="JMA130" s="853"/>
      <c r="JMB130" s="964"/>
      <c r="JMC130" s="845"/>
      <c r="JMD130" s="853"/>
      <c r="JME130" s="853"/>
      <c r="JMF130" s="964"/>
      <c r="JMG130" s="845"/>
      <c r="JMH130" s="853"/>
      <c r="JMI130" s="853"/>
      <c r="JMJ130" s="964"/>
      <c r="JMK130" s="845"/>
      <c r="JML130" s="853"/>
      <c r="JMM130" s="853"/>
      <c r="JMN130" s="964"/>
      <c r="JMO130" s="845"/>
      <c r="JMP130" s="853"/>
      <c r="JMQ130" s="853"/>
      <c r="JMR130" s="964"/>
      <c r="JMS130" s="845"/>
      <c r="JMT130" s="853"/>
      <c r="JMU130" s="853"/>
      <c r="JMV130" s="964"/>
      <c r="JMW130" s="845"/>
      <c r="JMX130" s="853"/>
      <c r="JMY130" s="853"/>
      <c r="JMZ130" s="964"/>
      <c r="JNA130" s="845"/>
      <c r="JNB130" s="853"/>
      <c r="JNC130" s="853"/>
      <c r="JND130" s="964"/>
      <c r="JNE130" s="845"/>
      <c r="JNF130" s="853"/>
      <c r="JNG130" s="853"/>
      <c r="JNH130" s="964"/>
      <c r="JNI130" s="845"/>
      <c r="JNJ130" s="853"/>
      <c r="JNK130" s="853"/>
      <c r="JNL130" s="964"/>
      <c r="JNM130" s="845"/>
      <c r="JNN130" s="853"/>
      <c r="JNO130" s="853"/>
      <c r="JNP130" s="964"/>
      <c r="JNQ130" s="845"/>
      <c r="JNR130" s="853"/>
      <c r="JNS130" s="853"/>
      <c r="JNT130" s="964"/>
      <c r="JNU130" s="845"/>
      <c r="JNV130" s="853"/>
      <c r="JNW130" s="853"/>
      <c r="JNX130" s="964"/>
      <c r="JNY130" s="845"/>
      <c r="JNZ130" s="853"/>
      <c r="JOA130" s="853"/>
      <c r="JOB130" s="964"/>
      <c r="JOC130" s="845"/>
      <c r="JOD130" s="853"/>
      <c r="JOE130" s="853"/>
      <c r="JOF130" s="964"/>
      <c r="JOG130" s="845"/>
      <c r="JOH130" s="853"/>
      <c r="JOI130" s="853"/>
      <c r="JOJ130" s="964"/>
      <c r="JOK130" s="845"/>
      <c r="JOL130" s="853"/>
      <c r="JOM130" s="853"/>
      <c r="JON130" s="964"/>
      <c r="JOO130" s="845"/>
      <c r="JOP130" s="853"/>
      <c r="JOQ130" s="853"/>
      <c r="JOR130" s="964"/>
      <c r="JOS130" s="845"/>
      <c r="JOT130" s="853"/>
      <c r="JOU130" s="853"/>
      <c r="JOV130" s="964"/>
      <c r="JOW130" s="845"/>
      <c r="JOX130" s="853"/>
      <c r="JOY130" s="853"/>
      <c r="JOZ130" s="964"/>
      <c r="JPA130" s="845"/>
      <c r="JPB130" s="853"/>
      <c r="JPC130" s="853"/>
      <c r="JPD130" s="964"/>
      <c r="JPE130" s="845"/>
      <c r="JPF130" s="853"/>
      <c r="JPG130" s="853"/>
      <c r="JPH130" s="964"/>
      <c r="JPI130" s="845"/>
      <c r="JPJ130" s="853"/>
      <c r="JPK130" s="853"/>
      <c r="JPL130" s="964"/>
      <c r="JPM130" s="845"/>
      <c r="JPN130" s="853"/>
      <c r="JPO130" s="853"/>
      <c r="JPP130" s="964"/>
      <c r="JPQ130" s="845"/>
      <c r="JPR130" s="853"/>
      <c r="JPS130" s="853"/>
      <c r="JPT130" s="964"/>
      <c r="JPU130" s="845"/>
      <c r="JPV130" s="853"/>
      <c r="JPW130" s="853"/>
      <c r="JPX130" s="964"/>
      <c r="JPY130" s="845"/>
      <c r="JPZ130" s="853"/>
      <c r="JQA130" s="853"/>
      <c r="JQB130" s="964"/>
      <c r="JQC130" s="845"/>
      <c r="JQD130" s="853"/>
      <c r="JQE130" s="853"/>
      <c r="JQF130" s="964"/>
      <c r="JQG130" s="845"/>
      <c r="JQH130" s="853"/>
      <c r="JQI130" s="853"/>
      <c r="JQJ130" s="964"/>
      <c r="JQK130" s="845"/>
      <c r="JQL130" s="853"/>
      <c r="JQM130" s="853"/>
      <c r="JQN130" s="964"/>
      <c r="JQO130" s="845"/>
      <c r="JQP130" s="853"/>
      <c r="JQQ130" s="853"/>
      <c r="JQR130" s="964"/>
      <c r="JQS130" s="845"/>
      <c r="JQT130" s="853"/>
      <c r="JQU130" s="853"/>
      <c r="JQV130" s="964"/>
      <c r="JQW130" s="845"/>
      <c r="JQX130" s="853"/>
      <c r="JQY130" s="853"/>
      <c r="JQZ130" s="964"/>
      <c r="JRA130" s="845"/>
      <c r="JRB130" s="853"/>
      <c r="JRC130" s="853"/>
      <c r="JRD130" s="964"/>
      <c r="JRE130" s="845"/>
      <c r="JRF130" s="853"/>
      <c r="JRG130" s="853"/>
      <c r="JRH130" s="964"/>
      <c r="JRI130" s="845"/>
      <c r="JRJ130" s="853"/>
      <c r="JRK130" s="853"/>
      <c r="JRL130" s="964"/>
      <c r="JRM130" s="845"/>
      <c r="JRN130" s="853"/>
      <c r="JRO130" s="853"/>
      <c r="JRP130" s="964"/>
      <c r="JRQ130" s="845"/>
      <c r="JRR130" s="853"/>
      <c r="JRS130" s="853"/>
      <c r="JRT130" s="964"/>
      <c r="JRU130" s="845"/>
      <c r="JRV130" s="853"/>
      <c r="JRW130" s="853"/>
      <c r="JRX130" s="964"/>
      <c r="JRY130" s="845"/>
      <c r="JRZ130" s="853"/>
      <c r="JSA130" s="853"/>
      <c r="JSB130" s="964"/>
      <c r="JSC130" s="845"/>
      <c r="JSD130" s="853"/>
      <c r="JSE130" s="853"/>
      <c r="JSF130" s="964"/>
      <c r="JSG130" s="845"/>
      <c r="JSH130" s="853"/>
      <c r="JSI130" s="853"/>
      <c r="JSJ130" s="964"/>
      <c r="JSK130" s="845"/>
      <c r="JSL130" s="853"/>
      <c r="JSM130" s="853"/>
      <c r="JSN130" s="964"/>
      <c r="JSO130" s="845"/>
      <c r="JSP130" s="853"/>
      <c r="JSQ130" s="853"/>
      <c r="JSR130" s="964"/>
      <c r="JSS130" s="845"/>
      <c r="JST130" s="853"/>
      <c r="JSU130" s="853"/>
      <c r="JSV130" s="964"/>
      <c r="JSW130" s="845"/>
      <c r="JSX130" s="853"/>
      <c r="JSY130" s="853"/>
      <c r="JSZ130" s="964"/>
      <c r="JTA130" s="845"/>
      <c r="JTB130" s="853"/>
      <c r="JTC130" s="853"/>
      <c r="JTD130" s="964"/>
      <c r="JTE130" s="845"/>
      <c r="JTF130" s="853"/>
      <c r="JTG130" s="853"/>
      <c r="JTH130" s="964"/>
      <c r="JTI130" s="845"/>
      <c r="JTJ130" s="853"/>
      <c r="JTK130" s="853"/>
      <c r="JTL130" s="964"/>
      <c r="JTM130" s="845"/>
      <c r="JTN130" s="853"/>
      <c r="JTO130" s="853"/>
      <c r="JTP130" s="964"/>
      <c r="JTQ130" s="845"/>
      <c r="JTR130" s="853"/>
      <c r="JTS130" s="853"/>
      <c r="JTT130" s="964"/>
      <c r="JTU130" s="845"/>
      <c r="JTV130" s="853"/>
      <c r="JTW130" s="853"/>
      <c r="JTX130" s="964"/>
      <c r="JTY130" s="845"/>
      <c r="JTZ130" s="853"/>
      <c r="JUA130" s="853"/>
      <c r="JUB130" s="964"/>
      <c r="JUC130" s="845"/>
      <c r="JUD130" s="853"/>
      <c r="JUE130" s="853"/>
      <c r="JUF130" s="964"/>
      <c r="JUG130" s="845"/>
      <c r="JUH130" s="853"/>
      <c r="JUI130" s="853"/>
      <c r="JUJ130" s="964"/>
      <c r="JUK130" s="845"/>
      <c r="JUL130" s="853"/>
      <c r="JUM130" s="853"/>
      <c r="JUN130" s="964"/>
      <c r="JUO130" s="845"/>
      <c r="JUP130" s="853"/>
      <c r="JUQ130" s="853"/>
      <c r="JUR130" s="964"/>
      <c r="JUS130" s="845"/>
      <c r="JUT130" s="853"/>
      <c r="JUU130" s="853"/>
      <c r="JUV130" s="964"/>
      <c r="JUW130" s="845"/>
      <c r="JUX130" s="853"/>
      <c r="JUY130" s="853"/>
      <c r="JUZ130" s="964"/>
      <c r="JVA130" s="845"/>
      <c r="JVB130" s="853"/>
      <c r="JVC130" s="853"/>
      <c r="JVD130" s="964"/>
      <c r="JVE130" s="845"/>
      <c r="JVF130" s="853"/>
      <c r="JVG130" s="853"/>
      <c r="JVH130" s="964"/>
      <c r="JVI130" s="845"/>
      <c r="JVJ130" s="853"/>
      <c r="JVK130" s="853"/>
      <c r="JVL130" s="964"/>
      <c r="JVM130" s="845"/>
      <c r="JVN130" s="853"/>
      <c r="JVO130" s="853"/>
      <c r="JVP130" s="964"/>
      <c r="JVQ130" s="845"/>
      <c r="JVR130" s="853"/>
      <c r="JVS130" s="853"/>
      <c r="JVT130" s="964"/>
      <c r="JVU130" s="845"/>
      <c r="JVV130" s="853"/>
      <c r="JVW130" s="853"/>
      <c r="JVX130" s="964"/>
      <c r="JVY130" s="845"/>
      <c r="JVZ130" s="853"/>
      <c r="JWA130" s="853"/>
      <c r="JWB130" s="964"/>
      <c r="JWC130" s="845"/>
      <c r="JWD130" s="853"/>
      <c r="JWE130" s="853"/>
      <c r="JWF130" s="964"/>
      <c r="JWG130" s="845"/>
      <c r="JWH130" s="853"/>
      <c r="JWI130" s="853"/>
      <c r="JWJ130" s="964"/>
      <c r="JWK130" s="845"/>
      <c r="JWL130" s="853"/>
      <c r="JWM130" s="853"/>
      <c r="JWN130" s="964"/>
      <c r="JWO130" s="845"/>
      <c r="JWP130" s="853"/>
      <c r="JWQ130" s="853"/>
      <c r="JWR130" s="964"/>
      <c r="JWS130" s="845"/>
      <c r="JWT130" s="853"/>
      <c r="JWU130" s="853"/>
      <c r="JWV130" s="964"/>
      <c r="JWW130" s="845"/>
      <c r="JWX130" s="853"/>
      <c r="JWY130" s="853"/>
      <c r="JWZ130" s="964"/>
      <c r="JXA130" s="845"/>
      <c r="JXB130" s="853"/>
      <c r="JXC130" s="853"/>
      <c r="JXD130" s="964"/>
      <c r="JXE130" s="845"/>
      <c r="JXF130" s="853"/>
      <c r="JXG130" s="853"/>
      <c r="JXH130" s="964"/>
      <c r="JXI130" s="845"/>
      <c r="JXJ130" s="853"/>
      <c r="JXK130" s="853"/>
      <c r="JXL130" s="964"/>
      <c r="JXM130" s="845"/>
      <c r="JXN130" s="853"/>
      <c r="JXO130" s="853"/>
      <c r="JXP130" s="964"/>
      <c r="JXQ130" s="845"/>
      <c r="JXR130" s="853"/>
      <c r="JXS130" s="853"/>
      <c r="JXT130" s="964"/>
      <c r="JXU130" s="845"/>
      <c r="JXV130" s="853"/>
      <c r="JXW130" s="853"/>
      <c r="JXX130" s="964"/>
      <c r="JXY130" s="845"/>
      <c r="JXZ130" s="853"/>
      <c r="JYA130" s="853"/>
      <c r="JYB130" s="964"/>
      <c r="JYC130" s="845"/>
      <c r="JYD130" s="853"/>
      <c r="JYE130" s="853"/>
      <c r="JYF130" s="964"/>
      <c r="JYG130" s="845"/>
      <c r="JYH130" s="853"/>
      <c r="JYI130" s="853"/>
      <c r="JYJ130" s="964"/>
      <c r="JYK130" s="845"/>
      <c r="JYL130" s="853"/>
      <c r="JYM130" s="853"/>
      <c r="JYN130" s="964"/>
      <c r="JYO130" s="845"/>
      <c r="JYP130" s="853"/>
      <c r="JYQ130" s="853"/>
      <c r="JYR130" s="964"/>
      <c r="JYS130" s="845"/>
      <c r="JYT130" s="853"/>
      <c r="JYU130" s="853"/>
      <c r="JYV130" s="964"/>
      <c r="JYW130" s="845"/>
      <c r="JYX130" s="853"/>
      <c r="JYY130" s="853"/>
      <c r="JYZ130" s="964"/>
      <c r="JZA130" s="845"/>
      <c r="JZB130" s="853"/>
      <c r="JZC130" s="853"/>
      <c r="JZD130" s="964"/>
      <c r="JZE130" s="845"/>
      <c r="JZF130" s="853"/>
      <c r="JZG130" s="853"/>
      <c r="JZH130" s="964"/>
      <c r="JZI130" s="845"/>
      <c r="JZJ130" s="853"/>
      <c r="JZK130" s="853"/>
      <c r="JZL130" s="964"/>
      <c r="JZM130" s="845"/>
      <c r="JZN130" s="853"/>
      <c r="JZO130" s="853"/>
      <c r="JZP130" s="964"/>
      <c r="JZQ130" s="845"/>
      <c r="JZR130" s="853"/>
      <c r="JZS130" s="853"/>
      <c r="JZT130" s="964"/>
      <c r="JZU130" s="845"/>
      <c r="JZV130" s="853"/>
      <c r="JZW130" s="853"/>
      <c r="JZX130" s="964"/>
      <c r="JZY130" s="845"/>
      <c r="JZZ130" s="853"/>
      <c r="KAA130" s="853"/>
      <c r="KAB130" s="964"/>
      <c r="KAC130" s="845"/>
      <c r="KAD130" s="853"/>
      <c r="KAE130" s="853"/>
      <c r="KAF130" s="964"/>
      <c r="KAG130" s="845"/>
      <c r="KAH130" s="853"/>
      <c r="KAI130" s="853"/>
      <c r="KAJ130" s="964"/>
      <c r="KAK130" s="845"/>
      <c r="KAL130" s="853"/>
      <c r="KAM130" s="853"/>
      <c r="KAN130" s="964"/>
      <c r="KAO130" s="845"/>
      <c r="KAP130" s="853"/>
      <c r="KAQ130" s="853"/>
      <c r="KAR130" s="964"/>
      <c r="KAS130" s="845"/>
      <c r="KAT130" s="853"/>
      <c r="KAU130" s="853"/>
      <c r="KAV130" s="964"/>
      <c r="KAW130" s="845"/>
      <c r="KAX130" s="853"/>
      <c r="KAY130" s="853"/>
      <c r="KAZ130" s="964"/>
      <c r="KBA130" s="845"/>
      <c r="KBB130" s="853"/>
      <c r="KBC130" s="853"/>
      <c r="KBD130" s="964"/>
      <c r="KBE130" s="845"/>
      <c r="KBF130" s="853"/>
      <c r="KBG130" s="853"/>
      <c r="KBH130" s="964"/>
      <c r="KBI130" s="845"/>
      <c r="KBJ130" s="853"/>
      <c r="KBK130" s="853"/>
      <c r="KBL130" s="964"/>
      <c r="KBM130" s="845"/>
      <c r="KBN130" s="853"/>
      <c r="KBO130" s="853"/>
      <c r="KBP130" s="964"/>
      <c r="KBQ130" s="845"/>
      <c r="KBR130" s="853"/>
      <c r="KBS130" s="853"/>
      <c r="KBT130" s="964"/>
      <c r="KBU130" s="845"/>
      <c r="KBV130" s="853"/>
      <c r="KBW130" s="853"/>
      <c r="KBX130" s="964"/>
      <c r="KBY130" s="845"/>
      <c r="KBZ130" s="853"/>
      <c r="KCA130" s="853"/>
      <c r="KCB130" s="964"/>
      <c r="KCC130" s="845"/>
      <c r="KCD130" s="853"/>
      <c r="KCE130" s="853"/>
      <c r="KCF130" s="964"/>
      <c r="KCG130" s="845"/>
      <c r="KCH130" s="853"/>
      <c r="KCI130" s="853"/>
      <c r="KCJ130" s="964"/>
      <c r="KCK130" s="845"/>
      <c r="KCL130" s="853"/>
      <c r="KCM130" s="853"/>
      <c r="KCN130" s="964"/>
      <c r="KCO130" s="845"/>
      <c r="KCP130" s="853"/>
      <c r="KCQ130" s="853"/>
      <c r="KCR130" s="964"/>
      <c r="KCS130" s="845"/>
      <c r="KCT130" s="853"/>
      <c r="KCU130" s="853"/>
      <c r="KCV130" s="964"/>
      <c r="KCW130" s="845"/>
      <c r="KCX130" s="853"/>
      <c r="KCY130" s="853"/>
      <c r="KCZ130" s="964"/>
      <c r="KDA130" s="845"/>
      <c r="KDB130" s="853"/>
      <c r="KDC130" s="853"/>
      <c r="KDD130" s="964"/>
      <c r="KDE130" s="845"/>
      <c r="KDF130" s="853"/>
      <c r="KDG130" s="853"/>
      <c r="KDH130" s="964"/>
      <c r="KDI130" s="845"/>
      <c r="KDJ130" s="853"/>
      <c r="KDK130" s="853"/>
      <c r="KDL130" s="964"/>
      <c r="KDM130" s="845"/>
      <c r="KDN130" s="853"/>
      <c r="KDO130" s="853"/>
      <c r="KDP130" s="964"/>
      <c r="KDQ130" s="845"/>
      <c r="KDR130" s="853"/>
      <c r="KDS130" s="853"/>
      <c r="KDT130" s="964"/>
      <c r="KDU130" s="845"/>
      <c r="KDV130" s="853"/>
      <c r="KDW130" s="853"/>
      <c r="KDX130" s="964"/>
      <c r="KDY130" s="845"/>
      <c r="KDZ130" s="853"/>
      <c r="KEA130" s="853"/>
      <c r="KEB130" s="964"/>
      <c r="KEC130" s="845"/>
      <c r="KED130" s="853"/>
      <c r="KEE130" s="853"/>
      <c r="KEF130" s="964"/>
      <c r="KEG130" s="845"/>
      <c r="KEH130" s="853"/>
      <c r="KEI130" s="853"/>
      <c r="KEJ130" s="964"/>
      <c r="KEK130" s="845"/>
      <c r="KEL130" s="853"/>
      <c r="KEM130" s="853"/>
      <c r="KEN130" s="964"/>
      <c r="KEO130" s="845"/>
      <c r="KEP130" s="853"/>
      <c r="KEQ130" s="853"/>
      <c r="KER130" s="964"/>
      <c r="KES130" s="845"/>
      <c r="KET130" s="853"/>
      <c r="KEU130" s="853"/>
      <c r="KEV130" s="964"/>
      <c r="KEW130" s="845"/>
      <c r="KEX130" s="853"/>
      <c r="KEY130" s="853"/>
      <c r="KEZ130" s="964"/>
      <c r="KFA130" s="845"/>
      <c r="KFB130" s="853"/>
      <c r="KFC130" s="853"/>
      <c r="KFD130" s="964"/>
      <c r="KFE130" s="845"/>
      <c r="KFF130" s="853"/>
      <c r="KFG130" s="853"/>
      <c r="KFH130" s="964"/>
      <c r="KFI130" s="845"/>
      <c r="KFJ130" s="853"/>
      <c r="KFK130" s="853"/>
      <c r="KFL130" s="964"/>
      <c r="KFM130" s="845"/>
      <c r="KFN130" s="853"/>
      <c r="KFO130" s="853"/>
      <c r="KFP130" s="964"/>
      <c r="KFQ130" s="845"/>
      <c r="KFR130" s="853"/>
      <c r="KFS130" s="853"/>
      <c r="KFT130" s="964"/>
      <c r="KFU130" s="845"/>
      <c r="KFV130" s="853"/>
      <c r="KFW130" s="853"/>
      <c r="KFX130" s="964"/>
      <c r="KFY130" s="845"/>
      <c r="KFZ130" s="853"/>
      <c r="KGA130" s="853"/>
      <c r="KGB130" s="964"/>
      <c r="KGC130" s="845"/>
      <c r="KGD130" s="853"/>
      <c r="KGE130" s="853"/>
      <c r="KGF130" s="964"/>
      <c r="KGG130" s="845"/>
      <c r="KGH130" s="853"/>
      <c r="KGI130" s="853"/>
      <c r="KGJ130" s="964"/>
      <c r="KGK130" s="845"/>
      <c r="KGL130" s="853"/>
      <c r="KGM130" s="853"/>
      <c r="KGN130" s="964"/>
      <c r="KGO130" s="845"/>
      <c r="KGP130" s="853"/>
      <c r="KGQ130" s="853"/>
      <c r="KGR130" s="964"/>
      <c r="KGS130" s="845"/>
      <c r="KGT130" s="853"/>
      <c r="KGU130" s="853"/>
      <c r="KGV130" s="964"/>
      <c r="KGW130" s="845"/>
      <c r="KGX130" s="853"/>
      <c r="KGY130" s="853"/>
      <c r="KGZ130" s="964"/>
      <c r="KHA130" s="845"/>
      <c r="KHB130" s="853"/>
      <c r="KHC130" s="853"/>
      <c r="KHD130" s="964"/>
      <c r="KHE130" s="845"/>
      <c r="KHF130" s="853"/>
      <c r="KHG130" s="853"/>
      <c r="KHH130" s="964"/>
      <c r="KHI130" s="845"/>
      <c r="KHJ130" s="853"/>
      <c r="KHK130" s="853"/>
      <c r="KHL130" s="964"/>
      <c r="KHM130" s="845"/>
      <c r="KHN130" s="853"/>
      <c r="KHO130" s="853"/>
      <c r="KHP130" s="964"/>
      <c r="KHQ130" s="845"/>
      <c r="KHR130" s="853"/>
      <c r="KHS130" s="853"/>
      <c r="KHT130" s="964"/>
      <c r="KHU130" s="845"/>
      <c r="KHV130" s="853"/>
      <c r="KHW130" s="853"/>
      <c r="KHX130" s="964"/>
      <c r="KHY130" s="845"/>
      <c r="KHZ130" s="853"/>
      <c r="KIA130" s="853"/>
      <c r="KIB130" s="964"/>
      <c r="KIC130" s="845"/>
      <c r="KID130" s="853"/>
      <c r="KIE130" s="853"/>
      <c r="KIF130" s="964"/>
      <c r="KIG130" s="845"/>
      <c r="KIH130" s="853"/>
      <c r="KII130" s="853"/>
      <c r="KIJ130" s="964"/>
      <c r="KIK130" s="845"/>
      <c r="KIL130" s="853"/>
      <c r="KIM130" s="853"/>
      <c r="KIN130" s="964"/>
      <c r="KIO130" s="845"/>
      <c r="KIP130" s="853"/>
      <c r="KIQ130" s="853"/>
      <c r="KIR130" s="964"/>
      <c r="KIS130" s="845"/>
      <c r="KIT130" s="853"/>
      <c r="KIU130" s="853"/>
      <c r="KIV130" s="964"/>
      <c r="KIW130" s="845"/>
      <c r="KIX130" s="853"/>
      <c r="KIY130" s="853"/>
      <c r="KIZ130" s="964"/>
      <c r="KJA130" s="845"/>
      <c r="KJB130" s="853"/>
      <c r="KJC130" s="853"/>
      <c r="KJD130" s="964"/>
      <c r="KJE130" s="845"/>
      <c r="KJF130" s="853"/>
      <c r="KJG130" s="853"/>
      <c r="KJH130" s="964"/>
      <c r="KJI130" s="845"/>
      <c r="KJJ130" s="853"/>
      <c r="KJK130" s="853"/>
      <c r="KJL130" s="964"/>
      <c r="KJM130" s="845"/>
      <c r="KJN130" s="853"/>
      <c r="KJO130" s="853"/>
      <c r="KJP130" s="964"/>
      <c r="KJQ130" s="845"/>
      <c r="KJR130" s="853"/>
      <c r="KJS130" s="853"/>
      <c r="KJT130" s="964"/>
      <c r="KJU130" s="845"/>
      <c r="KJV130" s="853"/>
      <c r="KJW130" s="853"/>
      <c r="KJX130" s="964"/>
      <c r="KJY130" s="845"/>
      <c r="KJZ130" s="853"/>
      <c r="KKA130" s="853"/>
      <c r="KKB130" s="964"/>
      <c r="KKC130" s="845"/>
      <c r="KKD130" s="853"/>
      <c r="KKE130" s="853"/>
      <c r="KKF130" s="964"/>
      <c r="KKG130" s="845"/>
      <c r="KKH130" s="853"/>
      <c r="KKI130" s="853"/>
      <c r="KKJ130" s="964"/>
      <c r="KKK130" s="845"/>
      <c r="KKL130" s="853"/>
      <c r="KKM130" s="853"/>
      <c r="KKN130" s="964"/>
      <c r="KKO130" s="845"/>
      <c r="KKP130" s="853"/>
      <c r="KKQ130" s="853"/>
      <c r="KKR130" s="964"/>
      <c r="KKS130" s="845"/>
      <c r="KKT130" s="853"/>
      <c r="KKU130" s="853"/>
      <c r="KKV130" s="964"/>
      <c r="KKW130" s="845"/>
      <c r="KKX130" s="853"/>
      <c r="KKY130" s="853"/>
      <c r="KKZ130" s="964"/>
      <c r="KLA130" s="845"/>
      <c r="KLB130" s="853"/>
      <c r="KLC130" s="853"/>
      <c r="KLD130" s="964"/>
      <c r="KLE130" s="845"/>
      <c r="KLF130" s="853"/>
      <c r="KLG130" s="853"/>
      <c r="KLH130" s="964"/>
      <c r="KLI130" s="845"/>
      <c r="KLJ130" s="853"/>
      <c r="KLK130" s="853"/>
      <c r="KLL130" s="964"/>
      <c r="KLM130" s="845"/>
      <c r="KLN130" s="853"/>
      <c r="KLO130" s="853"/>
      <c r="KLP130" s="964"/>
      <c r="KLQ130" s="845"/>
      <c r="KLR130" s="853"/>
      <c r="KLS130" s="853"/>
      <c r="KLT130" s="964"/>
      <c r="KLU130" s="845"/>
      <c r="KLV130" s="853"/>
      <c r="KLW130" s="853"/>
      <c r="KLX130" s="964"/>
      <c r="KLY130" s="845"/>
      <c r="KLZ130" s="853"/>
      <c r="KMA130" s="853"/>
      <c r="KMB130" s="964"/>
      <c r="KMC130" s="845"/>
      <c r="KMD130" s="853"/>
      <c r="KME130" s="853"/>
      <c r="KMF130" s="964"/>
      <c r="KMG130" s="845"/>
      <c r="KMH130" s="853"/>
      <c r="KMI130" s="853"/>
      <c r="KMJ130" s="964"/>
      <c r="KMK130" s="845"/>
      <c r="KML130" s="853"/>
      <c r="KMM130" s="853"/>
      <c r="KMN130" s="964"/>
      <c r="KMO130" s="845"/>
      <c r="KMP130" s="853"/>
      <c r="KMQ130" s="853"/>
      <c r="KMR130" s="964"/>
      <c r="KMS130" s="845"/>
      <c r="KMT130" s="853"/>
      <c r="KMU130" s="853"/>
      <c r="KMV130" s="964"/>
      <c r="KMW130" s="845"/>
      <c r="KMX130" s="853"/>
      <c r="KMY130" s="853"/>
      <c r="KMZ130" s="964"/>
      <c r="KNA130" s="845"/>
      <c r="KNB130" s="853"/>
      <c r="KNC130" s="853"/>
      <c r="KND130" s="964"/>
      <c r="KNE130" s="845"/>
      <c r="KNF130" s="853"/>
      <c r="KNG130" s="853"/>
      <c r="KNH130" s="964"/>
      <c r="KNI130" s="845"/>
      <c r="KNJ130" s="853"/>
      <c r="KNK130" s="853"/>
      <c r="KNL130" s="964"/>
      <c r="KNM130" s="845"/>
      <c r="KNN130" s="853"/>
      <c r="KNO130" s="853"/>
      <c r="KNP130" s="964"/>
      <c r="KNQ130" s="845"/>
      <c r="KNR130" s="853"/>
      <c r="KNS130" s="853"/>
      <c r="KNT130" s="964"/>
      <c r="KNU130" s="845"/>
      <c r="KNV130" s="853"/>
      <c r="KNW130" s="853"/>
      <c r="KNX130" s="964"/>
      <c r="KNY130" s="845"/>
      <c r="KNZ130" s="853"/>
      <c r="KOA130" s="853"/>
      <c r="KOB130" s="964"/>
      <c r="KOC130" s="845"/>
      <c r="KOD130" s="853"/>
      <c r="KOE130" s="853"/>
      <c r="KOF130" s="964"/>
      <c r="KOG130" s="845"/>
      <c r="KOH130" s="853"/>
      <c r="KOI130" s="853"/>
      <c r="KOJ130" s="964"/>
      <c r="KOK130" s="845"/>
      <c r="KOL130" s="853"/>
      <c r="KOM130" s="853"/>
      <c r="KON130" s="964"/>
      <c r="KOO130" s="845"/>
      <c r="KOP130" s="853"/>
      <c r="KOQ130" s="853"/>
      <c r="KOR130" s="964"/>
      <c r="KOS130" s="845"/>
      <c r="KOT130" s="853"/>
      <c r="KOU130" s="853"/>
      <c r="KOV130" s="964"/>
      <c r="KOW130" s="845"/>
      <c r="KOX130" s="853"/>
      <c r="KOY130" s="853"/>
      <c r="KOZ130" s="964"/>
      <c r="KPA130" s="845"/>
      <c r="KPB130" s="853"/>
      <c r="KPC130" s="853"/>
      <c r="KPD130" s="964"/>
      <c r="KPE130" s="845"/>
      <c r="KPF130" s="853"/>
      <c r="KPG130" s="853"/>
      <c r="KPH130" s="964"/>
      <c r="KPI130" s="845"/>
      <c r="KPJ130" s="853"/>
      <c r="KPK130" s="853"/>
      <c r="KPL130" s="964"/>
      <c r="KPM130" s="845"/>
      <c r="KPN130" s="853"/>
      <c r="KPO130" s="853"/>
      <c r="KPP130" s="964"/>
      <c r="KPQ130" s="845"/>
      <c r="KPR130" s="853"/>
      <c r="KPS130" s="853"/>
      <c r="KPT130" s="964"/>
      <c r="KPU130" s="845"/>
      <c r="KPV130" s="853"/>
      <c r="KPW130" s="853"/>
      <c r="KPX130" s="964"/>
      <c r="KPY130" s="845"/>
      <c r="KPZ130" s="853"/>
      <c r="KQA130" s="853"/>
      <c r="KQB130" s="964"/>
      <c r="KQC130" s="845"/>
      <c r="KQD130" s="853"/>
      <c r="KQE130" s="853"/>
      <c r="KQF130" s="964"/>
      <c r="KQG130" s="845"/>
      <c r="KQH130" s="853"/>
      <c r="KQI130" s="853"/>
      <c r="KQJ130" s="964"/>
      <c r="KQK130" s="845"/>
      <c r="KQL130" s="853"/>
      <c r="KQM130" s="853"/>
      <c r="KQN130" s="964"/>
      <c r="KQO130" s="845"/>
      <c r="KQP130" s="853"/>
      <c r="KQQ130" s="853"/>
      <c r="KQR130" s="964"/>
      <c r="KQS130" s="845"/>
      <c r="KQT130" s="853"/>
      <c r="KQU130" s="853"/>
      <c r="KQV130" s="964"/>
      <c r="KQW130" s="845"/>
      <c r="KQX130" s="853"/>
      <c r="KQY130" s="853"/>
      <c r="KQZ130" s="964"/>
      <c r="KRA130" s="845"/>
      <c r="KRB130" s="853"/>
      <c r="KRC130" s="853"/>
      <c r="KRD130" s="964"/>
      <c r="KRE130" s="845"/>
      <c r="KRF130" s="853"/>
      <c r="KRG130" s="853"/>
      <c r="KRH130" s="964"/>
      <c r="KRI130" s="845"/>
      <c r="KRJ130" s="853"/>
      <c r="KRK130" s="853"/>
      <c r="KRL130" s="964"/>
      <c r="KRM130" s="845"/>
      <c r="KRN130" s="853"/>
      <c r="KRO130" s="853"/>
      <c r="KRP130" s="964"/>
      <c r="KRQ130" s="845"/>
      <c r="KRR130" s="853"/>
      <c r="KRS130" s="853"/>
      <c r="KRT130" s="964"/>
      <c r="KRU130" s="845"/>
      <c r="KRV130" s="853"/>
      <c r="KRW130" s="853"/>
      <c r="KRX130" s="964"/>
      <c r="KRY130" s="845"/>
      <c r="KRZ130" s="853"/>
      <c r="KSA130" s="853"/>
      <c r="KSB130" s="964"/>
      <c r="KSC130" s="845"/>
      <c r="KSD130" s="853"/>
      <c r="KSE130" s="853"/>
      <c r="KSF130" s="964"/>
      <c r="KSG130" s="845"/>
      <c r="KSH130" s="853"/>
      <c r="KSI130" s="853"/>
      <c r="KSJ130" s="964"/>
      <c r="KSK130" s="845"/>
      <c r="KSL130" s="853"/>
      <c r="KSM130" s="853"/>
      <c r="KSN130" s="964"/>
      <c r="KSO130" s="845"/>
      <c r="KSP130" s="853"/>
      <c r="KSQ130" s="853"/>
      <c r="KSR130" s="964"/>
      <c r="KSS130" s="845"/>
      <c r="KST130" s="853"/>
      <c r="KSU130" s="853"/>
      <c r="KSV130" s="964"/>
      <c r="KSW130" s="845"/>
      <c r="KSX130" s="853"/>
      <c r="KSY130" s="853"/>
      <c r="KSZ130" s="964"/>
      <c r="KTA130" s="845"/>
      <c r="KTB130" s="853"/>
      <c r="KTC130" s="853"/>
      <c r="KTD130" s="964"/>
      <c r="KTE130" s="845"/>
      <c r="KTF130" s="853"/>
      <c r="KTG130" s="853"/>
      <c r="KTH130" s="964"/>
      <c r="KTI130" s="845"/>
      <c r="KTJ130" s="853"/>
      <c r="KTK130" s="853"/>
      <c r="KTL130" s="964"/>
      <c r="KTM130" s="845"/>
      <c r="KTN130" s="853"/>
      <c r="KTO130" s="853"/>
      <c r="KTP130" s="964"/>
      <c r="KTQ130" s="845"/>
      <c r="KTR130" s="853"/>
      <c r="KTS130" s="853"/>
      <c r="KTT130" s="964"/>
      <c r="KTU130" s="845"/>
      <c r="KTV130" s="853"/>
      <c r="KTW130" s="853"/>
      <c r="KTX130" s="964"/>
      <c r="KTY130" s="845"/>
      <c r="KTZ130" s="853"/>
      <c r="KUA130" s="853"/>
      <c r="KUB130" s="964"/>
      <c r="KUC130" s="845"/>
      <c r="KUD130" s="853"/>
      <c r="KUE130" s="853"/>
      <c r="KUF130" s="964"/>
      <c r="KUG130" s="845"/>
      <c r="KUH130" s="853"/>
      <c r="KUI130" s="853"/>
      <c r="KUJ130" s="964"/>
      <c r="KUK130" s="845"/>
      <c r="KUL130" s="853"/>
      <c r="KUM130" s="853"/>
      <c r="KUN130" s="964"/>
      <c r="KUO130" s="845"/>
      <c r="KUP130" s="853"/>
      <c r="KUQ130" s="853"/>
      <c r="KUR130" s="964"/>
      <c r="KUS130" s="845"/>
      <c r="KUT130" s="853"/>
      <c r="KUU130" s="853"/>
      <c r="KUV130" s="964"/>
      <c r="KUW130" s="845"/>
      <c r="KUX130" s="853"/>
      <c r="KUY130" s="853"/>
      <c r="KUZ130" s="964"/>
      <c r="KVA130" s="845"/>
      <c r="KVB130" s="853"/>
      <c r="KVC130" s="853"/>
      <c r="KVD130" s="964"/>
      <c r="KVE130" s="845"/>
      <c r="KVF130" s="853"/>
      <c r="KVG130" s="853"/>
      <c r="KVH130" s="964"/>
      <c r="KVI130" s="845"/>
      <c r="KVJ130" s="853"/>
      <c r="KVK130" s="853"/>
      <c r="KVL130" s="964"/>
      <c r="KVM130" s="845"/>
      <c r="KVN130" s="853"/>
      <c r="KVO130" s="853"/>
      <c r="KVP130" s="964"/>
      <c r="KVQ130" s="845"/>
      <c r="KVR130" s="853"/>
      <c r="KVS130" s="853"/>
      <c r="KVT130" s="964"/>
      <c r="KVU130" s="845"/>
      <c r="KVV130" s="853"/>
      <c r="KVW130" s="853"/>
      <c r="KVX130" s="964"/>
      <c r="KVY130" s="845"/>
      <c r="KVZ130" s="853"/>
      <c r="KWA130" s="853"/>
      <c r="KWB130" s="964"/>
      <c r="KWC130" s="845"/>
      <c r="KWD130" s="853"/>
      <c r="KWE130" s="853"/>
      <c r="KWF130" s="964"/>
      <c r="KWG130" s="845"/>
      <c r="KWH130" s="853"/>
      <c r="KWI130" s="853"/>
      <c r="KWJ130" s="964"/>
      <c r="KWK130" s="845"/>
      <c r="KWL130" s="853"/>
      <c r="KWM130" s="853"/>
      <c r="KWN130" s="964"/>
      <c r="KWO130" s="845"/>
      <c r="KWP130" s="853"/>
      <c r="KWQ130" s="853"/>
      <c r="KWR130" s="964"/>
      <c r="KWS130" s="845"/>
      <c r="KWT130" s="853"/>
      <c r="KWU130" s="853"/>
      <c r="KWV130" s="964"/>
      <c r="KWW130" s="845"/>
      <c r="KWX130" s="853"/>
      <c r="KWY130" s="853"/>
      <c r="KWZ130" s="964"/>
      <c r="KXA130" s="845"/>
      <c r="KXB130" s="853"/>
      <c r="KXC130" s="853"/>
      <c r="KXD130" s="964"/>
      <c r="KXE130" s="845"/>
      <c r="KXF130" s="853"/>
      <c r="KXG130" s="853"/>
      <c r="KXH130" s="964"/>
      <c r="KXI130" s="845"/>
      <c r="KXJ130" s="853"/>
      <c r="KXK130" s="853"/>
      <c r="KXL130" s="964"/>
      <c r="KXM130" s="845"/>
      <c r="KXN130" s="853"/>
      <c r="KXO130" s="853"/>
      <c r="KXP130" s="964"/>
      <c r="KXQ130" s="845"/>
      <c r="KXR130" s="853"/>
      <c r="KXS130" s="853"/>
      <c r="KXT130" s="964"/>
      <c r="KXU130" s="845"/>
      <c r="KXV130" s="853"/>
      <c r="KXW130" s="853"/>
      <c r="KXX130" s="964"/>
      <c r="KXY130" s="845"/>
      <c r="KXZ130" s="853"/>
      <c r="KYA130" s="853"/>
      <c r="KYB130" s="964"/>
      <c r="KYC130" s="845"/>
      <c r="KYD130" s="853"/>
      <c r="KYE130" s="853"/>
      <c r="KYF130" s="964"/>
      <c r="KYG130" s="845"/>
      <c r="KYH130" s="853"/>
      <c r="KYI130" s="853"/>
      <c r="KYJ130" s="964"/>
      <c r="KYK130" s="845"/>
      <c r="KYL130" s="853"/>
      <c r="KYM130" s="853"/>
      <c r="KYN130" s="964"/>
      <c r="KYO130" s="845"/>
      <c r="KYP130" s="853"/>
      <c r="KYQ130" s="853"/>
      <c r="KYR130" s="964"/>
      <c r="KYS130" s="845"/>
      <c r="KYT130" s="853"/>
      <c r="KYU130" s="853"/>
      <c r="KYV130" s="964"/>
      <c r="KYW130" s="845"/>
      <c r="KYX130" s="853"/>
      <c r="KYY130" s="853"/>
      <c r="KYZ130" s="964"/>
      <c r="KZA130" s="845"/>
      <c r="KZB130" s="853"/>
      <c r="KZC130" s="853"/>
      <c r="KZD130" s="964"/>
      <c r="KZE130" s="845"/>
      <c r="KZF130" s="853"/>
      <c r="KZG130" s="853"/>
      <c r="KZH130" s="964"/>
      <c r="KZI130" s="845"/>
      <c r="KZJ130" s="853"/>
      <c r="KZK130" s="853"/>
      <c r="KZL130" s="964"/>
      <c r="KZM130" s="845"/>
      <c r="KZN130" s="853"/>
      <c r="KZO130" s="853"/>
      <c r="KZP130" s="964"/>
      <c r="KZQ130" s="845"/>
      <c r="KZR130" s="853"/>
      <c r="KZS130" s="853"/>
      <c r="KZT130" s="964"/>
      <c r="KZU130" s="845"/>
      <c r="KZV130" s="853"/>
      <c r="KZW130" s="853"/>
      <c r="KZX130" s="964"/>
      <c r="KZY130" s="845"/>
      <c r="KZZ130" s="853"/>
      <c r="LAA130" s="853"/>
      <c r="LAB130" s="964"/>
      <c r="LAC130" s="845"/>
      <c r="LAD130" s="853"/>
      <c r="LAE130" s="853"/>
      <c r="LAF130" s="964"/>
      <c r="LAG130" s="845"/>
      <c r="LAH130" s="853"/>
      <c r="LAI130" s="853"/>
      <c r="LAJ130" s="964"/>
      <c r="LAK130" s="845"/>
      <c r="LAL130" s="853"/>
      <c r="LAM130" s="853"/>
      <c r="LAN130" s="964"/>
      <c r="LAO130" s="845"/>
      <c r="LAP130" s="853"/>
      <c r="LAQ130" s="853"/>
      <c r="LAR130" s="964"/>
      <c r="LAS130" s="845"/>
      <c r="LAT130" s="853"/>
      <c r="LAU130" s="853"/>
      <c r="LAV130" s="964"/>
      <c r="LAW130" s="845"/>
      <c r="LAX130" s="853"/>
      <c r="LAY130" s="853"/>
      <c r="LAZ130" s="964"/>
      <c r="LBA130" s="845"/>
      <c r="LBB130" s="853"/>
      <c r="LBC130" s="853"/>
      <c r="LBD130" s="964"/>
      <c r="LBE130" s="845"/>
      <c r="LBF130" s="853"/>
      <c r="LBG130" s="853"/>
      <c r="LBH130" s="964"/>
      <c r="LBI130" s="845"/>
      <c r="LBJ130" s="853"/>
      <c r="LBK130" s="853"/>
      <c r="LBL130" s="964"/>
      <c r="LBM130" s="845"/>
      <c r="LBN130" s="853"/>
      <c r="LBO130" s="853"/>
      <c r="LBP130" s="964"/>
      <c r="LBQ130" s="845"/>
      <c r="LBR130" s="853"/>
      <c r="LBS130" s="853"/>
      <c r="LBT130" s="964"/>
      <c r="LBU130" s="845"/>
      <c r="LBV130" s="853"/>
      <c r="LBW130" s="853"/>
      <c r="LBX130" s="964"/>
      <c r="LBY130" s="845"/>
      <c r="LBZ130" s="853"/>
      <c r="LCA130" s="853"/>
      <c r="LCB130" s="964"/>
      <c r="LCC130" s="845"/>
      <c r="LCD130" s="853"/>
      <c r="LCE130" s="853"/>
      <c r="LCF130" s="964"/>
      <c r="LCG130" s="845"/>
      <c r="LCH130" s="853"/>
      <c r="LCI130" s="853"/>
      <c r="LCJ130" s="964"/>
      <c r="LCK130" s="845"/>
      <c r="LCL130" s="853"/>
      <c r="LCM130" s="853"/>
      <c r="LCN130" s="964"/>
      <c r="LCO130" s="845"/>
      <c r="LCP130" s="853"/>
      <c r="LCQ130" s="853"/>
      <c r="LCR130" s="964"/>
      <c r="LCS130" s="845"/>
      <c r="LCT130" s="853"/>
      <c r="LCU130" s="853"/>
      <c r="LCV130" s="964"/>
      <c r="LCW130" s="845"/>
      <c r="LCX130" s="853"/>
      <c r="LCY130" s="853"/>
      <c r="LCZ130" s="964"/>
      <c r="LDA130" s="845"/>
      <c r="LDB130" s="853"/>
      <c r="LDC130" s="853"/>
      <c r="LDD130" s="964"/>
      <c r="LDE130" s="845"/>
      <c r="LDF130" s="853"/>
      <c r="LDG130" s="853"/>
      <c r="LDH130" s="964"/>
      <c r="LDI130" s="845"/>
      <c r="LDJ130" s="853"/>
      <c r="LDK130" s="853"/>
      <c r="LDL130" s="964"/>
      <c r="LDM130" s="845"/>
      <c r="LDN130" s="853"/>
      <c r="LDO130" s="853"/>
      <c r="LDP130" s="964"/>
      <c r="LDQ130" s="845"/>
      <c r="LDR130" s="853"/>
      <c r="LDS130" s="853"/>
      <c r="LDT130" s="964"/>
      <c r="LDU130" s="845"/>
      <c r="LDV130" s="853"/>
      <c r="LDW130" s="853"/>
      <c r="LDX130" s="964"/>
      <c r="LDY130" s="845"/>
      <c r="LDZ130" s="853"/>
      <c r="LEA130" s="853"/>
      <c r="LEB130" s="964"/>
      <c r="LEC130" s="845"/>
      <c r="LED130" s="853"/>
      <c r="LEE130" s="853"/>
      <c r="LEF130" s="964"/>
      <c r="LEG130" s="845"/>
      <c r="LEH130" s="853"/>
      <c r="LEI130" s="853"/>
      <c r="LEJ130" s="964"/>
      <c r="LEK130" s="845"/>
      <c r="LEL130" s="853"/>
      <c r="LEM130" s="853"/>
      <c r="LEN130" s="964"/>
      <c r="LEO130" s="845"/>
      <c r="LEP130" s="853"/>
      <c r="LEQ130" s="853"/>
      <c r="LER130" s="964"/>
      <c r="LES130" s="845"/>
      <c r="LET130" s="853"/>
      <c r="LEU130" s="853"/>
      <c r="LEV130" s="964"/>
      <c r="LEW130" s="845"/>
      <c r="LEX130" s="853"/>
      <c r="LEY130" s="853"/>
      <c r="LEZ130" s="964"/>
      <c r="LFA130" s="845"/>
      <c r="LFB130" s="853"/>
      <c r="LFC130" s="853"/>
      <c r="LFD130" s="964"/>
      <c r="LFE130" s="845"/>
      <c r="LFF130" s="853"/>
      <c r="LFG130" s="853"/>
      <c r="LFH130" s="964"/>
      <c r="LFI130" s="845"/>
      <c r="LFJ130" s="853"/>
      <c r="LFK130" s="853"/>
      <c r="LFL130" s="964"/>
      <c r="LFM130" s="845"/>
      <c r="LFN130" s="853"/>
      <c r="LFO130" s="853"/>
      <c r="LFP130" s="964"/>
      <c r="LFQ130" s="845"/>
      <c r="LFR130" s="853"/>
      <c r="LFS130" s="853"/>
      <c r="LFT130" s="964"/>
      <c r="LFU130" s="845"/>
      <c r="LFV130" s="853"/>
      <c r="LFW130" s="853"/>
      <c r="LFX130" s="964"/>
      <c r="LFY130" s="845"/>
      <c r="LFZ130" s="853"/>
      <c r="LGA130" s="853"/>
      <c r="LGB130" s="964"/>
      <c r="LGC130" s="845"/>
      <c r="LGD130" s="853"/>
      <c r="LGE130" s="853"/>
      <c r="LGF130" s="964"/>
      <c r="LGG130" s="845"/>
      <c r="LGH130" s="853"/>
      <c r="LGI130" s="853"/>
      <c r="LGJ130" s="964"/>
      <c r="LGK130" s="845"/>
      <c r="LGL130" s="853"/>
      <c r="LGM130" s="853"/>
      <c r="LGN130" s="964"/>
      <c r="LGO130" s="845"/>
      <c r="LGP130" s="853"/>
      <c r="LGQ130" s="853"/>
      <c r="LGR130" s="964"/>
      <c r="LGS130" s="845"/>
      <c r="LGT130" s="853"/>
      <c r="LGU130" s="853"/>
      <c r="LGV130" s="964"/>
      <c r="LGW130" s="845"/>
      <c r="LGX130" s="853"/>
      <c r="LGY130" s="853"/>
      <c r="LGZ130" s="964"/>
      <c r="LHA130" s="845"/>
      <c r="LHB130" s="853"/>
      <c r="LHC130" s="853"/>
      <c r="LHD130" s="964"/>
      <c r="LHE130" s="845"/>
      <c r="LHF130" s="853"/>
      <c r="LHG130" s="853"/>
      <c r="LHH130" s="964"/>
      <c r="LHI130" s="845"/>
      <c r="LHJ130" s="853"/>
      <c r="LHK130" s="853"/>
      <c r="LHL130" s="964"/>
      <c r="LHM130" s="845"/>
      <c r="LHN130" s="853"/>
      <c r="LHO130" s="853"/>
      <c r="LHP130" s="964"/>
      <c r="LHQ130" s="845"/>
      <c r="LHR130" s="853"/>
      <c r="LHS130" s="853"/>
      <c r="LHT130" s="964"/>
      <c r="LHU130" s="845"/>
      <c r="LHV130" s="853"/>
      <c r="LHW130" s="853"/>
      <c r="LHX130" s="964"/>
      <c r="LHY130" s="845"/>
      <c r="LHZ130" s="853"/>
      <c r="LIA130" s="853"/>
      <c r="LIB130" s="964"/>
      <c r="LIC130" s="845"/>
      <c r="LID130" s="853"/>
      <c r="LIE130" s="853"/>
      <c r="LIF130" s="964"/>
      <c r="LIG130" s="845"/>
      <c r="LIH130" s="853"/>
      <c r="LII130" s="853"/>
      <c r="LIJ130" s="964"/>
      <c r="LIK130" s="845"/>
      <c r="LIL130" s="853"/>
      <c r="LIM130" s="853"/>
      <c r="LIN130" s="964"/>
      <c r="LIO130" s="845"/>
      <c r="LIP130" s="853"/>
      <c r="LIQ130" s="853"/>
      <c r="LIR130" s="964"/>
      <c r="LIS130" s="845"/>
      <c r="LIT130" s="853"/>
      <c r="LIU130" s="853"/>
      <c r="LIV130" s="964"/>
      <c r="LIW130" s="845"/>
      <c r="LIX130" s="853"/>
      <c r="LIY130" s="853"/>
      <c r="LIZ130" s="964"/>
      <c r="LJA130" s="845"/>
      <c r="LJB130" s="853"/>
      <c r="LJC130" s="853"/>
      <c r="LJD130" s="964"/>
      <c r="LJE130" s="845"/>
      <c r="LJF130" s="853"/>
      <c r="LJG130" s="853"/>
      <c r="LJH130" s="964"/>
      <c r="LJI130" s="845"/>
      <c r="LJJ130" s="853"/>
      <c r="LJK130" s="853"/>
      <c r="LJL130" s="964"/>
      <c r="LJM130" s="845"/>
      <c r="LJN130" s="853"/>
      <c r="LJO130" s="853"/>
      <c r="LJP130" s="964"/>
      <c r="LJQ130" s="845"/>
      <c r="LJR130" s="853"/>
      <c r="LJS130" s="853"/>
      <c r="LJT130" s="964"/>
      <c r="LJU130" s="845"/>
      <c r="LJV130" s="853"/>
      <c r="LJW130" s="853"/>
      <c r="LJX130" s="964"/>
      <c r="LJY130" s="845"/>
      <c r="LJZ130" s="853"/>
      <c r="LKA130" s="853"/>
      <c r="LKB130" s="964"/>
      <c r="LKC130" s="845"/>
      <c r="LKD130" s="853"/>
      <c r="LKE130" s="853"/>
      <c r="LKF130" s="964"/>
      <c r="LKG130" s="845"/>
      <c r="LKH130" s="853"/>
      <c r="LKI130" s="853"/>
      <c r="LKJ130" s="964"/>
      <c r="LKK130" s="845"/>
      <c r="LKL130" s="853"/>
      <c r="LKM130" s="853"/>
      <c r="LKN130" s="964"/>
      <c r="LKO130" s="845"/>
      <c r="LKP130" s="853"/>
      <c r="LKQ130" s="853"/>
      <c r="LKR130" s="964"/>
      <c r="LKS130" s="845"/>
      <c r="LKT130" s="853"/>
      <c r="LKU130" s="853"/>
      <c r="LKV130" s="964"/>
      <c r="LKW130" s="845"/>
      <c r="LKX130" s="853"/>
      <c r="LKY130" s="853"/>
      <c r="LKZ130" s="964"/>
      <c r="LLA130" s="845"/>
      <c r="LLB130" s="853"/>
      <c r="LLC130" s="853"/>
      <c r="LLD130" s="964"/>
      <c r="LLE130" s="845"/>
      <c r="LLF130" s="853"/>
      <c r="LLG130" s="853"/>
      <c r="LLH130" s="964"/>
      <c r="LLI130" s="845"/>
      <c r="LLJ130" s="853"/>
      <c r="LLK130" s="853"/>
      <c r="LLL130" s="964"/>
      <c r="LLM130" s="845"/>
      <c r="LLN130" s="853"/>
      <c r="LLO130" s="853"/>
      <c r="LLP130" s="964"/>
      <c r="LLQ130" s="845"/>
      <c r="LLR130" s="853"/>
      <c r="LLS130" s="853"/>
      <c r="LLT130" s="964"/>
      <c r="LLU130" s="845"/>
      <c r="LLV130" s="853"/>
      <c r="LLW130" s="853"/>
      <c r="LLX130" s="964"/>
      <c r="LLY130" s="845"/>
      <c r="LLZ130" s="853"/>
      <c r="LMA130" s="853"/>
      <c r="LMB130" s="964"/>
      <c r="LMC130" s="845"/>
      <c r="LMD130" s="853"/>
      <c r="LME130" s="853"/>
      <c r="LMF130" s="964"/>
      <c r="LMG130" s="845"/>
      <c r="LMH130" s="853"/>
      <c r="LMI130" s="853"/>
      <c r="LMJ130" s="964"/>
      <c r="LMK130" s="845"/>
      <c r="LML130" s="853"/>
      <c r="LMM130" s="853"/>
      <c r="LMN130" s="964"/>
      <c r="LMO130" s="845"/>
      <c r="LMP130" s="853"/>
      <c r="LMQ130" s="853"/>
      <c r="LMR130" s="964"/>
      <c r="LMS130" s="845"/>
      <c r="LMT130" s="853"/>
      <c r="LMU130" s="853"/>
      <c r="LMV130" s="964"/>
      <c r="LMW130" s="845"/>
      <c r="LMX130" s="853"/>
      <c r="LMY130" s="853"/>
      <c r="LMZ130" s="964"/>
      <c r="LNA130" s="845"/>
      <c r="LNB130" s="853"/>
      <c r="LNC130" s="853"/>
      <c r="LND130" s="964"/>
      <c r="LNE130" s="845"/>
      <c r="LNF130" s="853"/>
      <c r="LNG130" s="853"/>
      <c r="LNH130" s="964"/>
      <c r="LNI130" s="845"/>
      <c r="LNJ130" s="853"/>
      <c r="LNK130" s="853"/>
      <c r="LNL130" s="964"/>
      <c r="LNM130" s="845"/>
      <c r="LNN130" s="853"/>
      <c r="LNO130" s="853"/>
      <c r="LNP130" s="964"/>
      <c r="LNQ130" s="845"/>
      <c r="LNR130" s="853"/>
      <c r="LNS130" s="853"/>
      <c r="LNT130" s="964"/>
      <c r="LNU130" s="845"/>
      <c r="LNV130" s="853"/>
      <c r="LNW130" s="853"/>
      <c r="LNX130" s="964"/>
      <c r="LNY130" s="845"/>
      <c r="LNZ130" s="853"/>
      <c r="LOA130" s="853"/>
      <c r="LOB130" s="964"/>
      <c r="LOC130" s="845"/>
      <c r="LOD130" s="853"/>
      <c r="LOE130" s="853"/>
      <c r="LOF130" s="964"/>
      <c r="LOG130" s="845"/>
      <c r="LOH130" s="853"/>
      <c r="LOI130" s="853"/>
      <c r="LOJ130" s="964"/>
      <c r="LOK130" s="845"/>
      <c r="LOL130" s="853"/>
      <c r="LOM130" s="853"/>
      <c r="LON130" s="964"/>
      <c r="LOO130" s="845"/>
      <c r="LOP130" s="853"/>
      <c r="LOQ130" s="853"/>
      <c r="LOR130" s="964"/>
      <c r="LOS130" s="845"/>
      <c r="LOT130" s="853"/>
      <c r="LOU130" s="853"/>
      <c r="LOV130" s="964"/>
      <c r="LOW130" s="845"/>
      <c r="LOX130" s="853"/>
      <c r="LOY130" s="853"/>
      <c r="LOZ130" s="964"/>
      <c r="LPA130" s="845"/>
      <c r="LPB130" s="853"/>
      <c r="LPC130" s="853"/>
      <c r="LPD130" s="964"/>
      <c r="LPE130" s="845"/>
      <c r="LPF130" s="853"/>
      <c r="LPG130" s="853"/>
      <c r="LPH130" s="964"/>
      <c r="LPI130" s="845"/>
      <c r="LPJ130" s="853"/>
      <c r="LPK130" s="853"/>
      <c r="LPL130" s="964"/>
      <c r="LPM130" s="845"/>
      <c r="LPN130" s="853"/>
      <c r="LPO130" s="853"/>
      <c r="LPP130" s="964"/>
      <c r="LPQ130" s="845"/>
      <c r="LPR130" s="853"/>
      <c r="LPS130" s="853"/>
      <c r="LPT130" s="964"/>
      <c r="LPU130" s="845"/>
      <c r="LPV130" s="853"/>
      <c r="LPW130" s="853"/>
      <c r="LPX130" s="964"/>
      <c r="LPY130" s="845"/>
      <c r="LPZ130" s="853"/>
      <c r="LQA130" s="853"/>
      <c r="LQB130" s="964"/>
      <c r="LQC130" s="845"/>
      <c r="LQD130" s="853"/>
      <c r="LQE130" s="853"/>
      <c r="LQF130" s="964"/>
      <c r="LQG130" s="845"/>
      <c r="LQH130" s="853"/>
      <c r="LQI130" s="853"/>
      <c r="LQJ130" s="964"/>
      <c r="LQK130" s="845"/>
      <c r="LQL130" s="853"/>
      <c r="LQM130" s="853"/>
      <c r="LQN130" s="964"/>
      <c r="LQO130" s="845"/>
      <c r="LQP130" s="853"/>
      <c r="LQQ130" s="853"/>
      <c r="LQR130" s="964"/>
      <c r="LQS130" s="845"/>
      <c r="LQT130" s="853"/>
      <c r="LQU130" s="853"/>
      <c r="LQV130" s="964"/>
      <c r="LQW130" s="845"/>
      <c r="LQX130" s="853"/>
      <c r="LQY130" s="853"/>
      <c r="LQZ130" s="964"/>
      <c r="LRA130" s="845"/>
      <c r="LRB130" s="853"/>
      <c r="LRC130" s="853"/>
      <c r="LRD130" s="964"/>
      <c r="LRE130" s="845"/>
      <c r="LRF130" s="853"/>
      <c r="LRG130" s="853"/>
      <c r="LRH130" s="964"/>
      <c r="LRI130" s="845"/>
      <c r="LRJ130" s="853"/>
      <c r="LRK130" s="853"/>
      <c r="LRL130" s="964"/>
      <c r="LRM130" s="845"/>
      <c r="LRN130" s="853"/>
      <c r="LRO130" s="853"/>
      <c r="LRP130" s="964"/>
      <c r="LRQ130" s="845"/>
      <c r="LRR130" s="853"/>
      <c r="LRS130" s="853"/>
      <c r="LRT130" s="964"/>
      <c r="LRU130" s="845"/>
      <c r="LRV130" s="853"/>
      <c r="LRW130" s="853"/>
      <c r="LRX130" s="964"/>
      <c r="LRY130" s="845"/>
      <c r="LRZ130" s="853"/>
      <c r="LSA130" s="853"/>
      <c r="LSB130" s="964"/>
      <c r="LSC130" s="845"/>
      <c r="LSD130" s="853"/>
      <c r="LSE130" s="853"/>
      <c r="LSF130" s="964"/>
      <c r="LSG130" s="845"/>
      <c r="LSH130" s="853"/>
      <c r="LSI130" s="853"/>
      <c r="LSJ130" s="964"/>
      <c r="LSK130" s="845"/>
      <c r="LSL130" s="853"/>
      <c r="LSM130" s="853"/>
      <c r="LSN130" s="964"/>
      <c r="LSO130" s="845"/>
      <c r="LSP130" s="853"/>
      <c r="LSQ130" s="853"/>
      <c r="LSR130" s="964"/>
      <c r="LSS130" s="845"/>
      <c r="LST130" s="853"/>
      <c r="LSU130" s="853"/>
      <c r="LSV130" s="964"/>
      <c r="LSW130" s="845"/>
      <c r="LSX130" s="853"/>
      <c r="LSY130" s="853"/>
      <c r="LSZ130" s="964"/>
      <c r="LTA130" s="845"/>
      <c r="LTB130" s="853"/>
      <c r="LTC130" s="853"/>
      <c r="LTD130" s="964"/>
      <c r="LTE130" s="845"/>
      <c r="LTF130" s="853"/>
      <c r="LTG130" s="853"/>
      <c r="LTH130" s="964"/>
      <c r="LTI130" s="845"/>
      <c r="LTJ130" s="853"/>
      <c r="LTK130" s="853"/>
      <c r="LTL130" s="964"/>
      <c r="LTM130" s="845"/>
      <c r="LTN130" s="853"/>
      <c r="LTO130" s="853"/>
      <c r="LTP130" s="964"/>
      <c r="LTQ130" s="845"/>
      <c r="LTR130" s="853"/>
      <c r="LTS130" s="853"/>
      <c r="LTT130" s="964"/>
      <c r="LTU130" s="845"/>
      <c r="LTV130" s="853"/>
      <c r="LTW130" s="853"/>
      <c r="LTX130" s="964"/>
      <c r="LTY130" s="845"/>
      <c r="LTZ130" s="853"/>
      <c r="LUA130" s="853"/>
      <c r="LUB130" s="964"/>
      <c r="LUC130" s="845"/>
      <c r="LUD130" s="853"/>
      <c r="LUE130" s="853"/>
      <c r="LUF130" s="964"/>
      <c r="LUG130" s="845"/>
      <c r="LUH130" s="853"/>
      <c r="LUI130" s="853"/>
      <c r="LUJ130" s="964"/>
      <c r="LUK130" s="845"/>
      <c r="LUL130" s="853"/>
      <c r="LUM130" s="853"/>
      <c r="LUN130" s="964"/>
      <c r="LUO130" s="845"/>
      <c r="LUP130" s="853"/>
      <c r="LUQ130" s="853"/>
      <c r="LUR130" s="964"/>
      <c r="LUS130" s="845"/>
      <c r="LUT130" s="853"/>
      <c r="LUU130" s="853"/>
      <c r="LUV130" s="964"/>
      <c r="LUW130" s="845"/>
      <c r="LUX130" s="853"/>
      <c r="LUY130" s="853"/>
      <c r="LUZ130" s="964"/>
      <c r="LVA130" s="845"/>
      <c r="LVB130" s="853"/>
      <c r="LVC130" s="853"/>
      <c r="LVD130" s="964"/>
      <c r="LVE130" s="845"/>
      <c r="LVF130" s="853"/>
      <c r="LVG130" s="853"/>
      <c r="LVH130" s="964"/>
      <c r="LVI130" s="845"/>
      <c r="LVJ130" s="853"/>
      <c r="LVK130" s="853"/>
      <c r="LVL130" s="964"/>
      <c r="LVM130" s="845"/>
      <c r="LVN130" s="853"/>
      <c r="LVO130" s="853"/>
      <c r="LVP130" s="964"/>
      <c r="LVQ130" s="845"/>
      <c r="LVR130" s="853"/>
      <c r="LVS130" s="853"/>
      <c r="LVT130" s="964"/>
      <c r="LVU130" s="845"/>
      <c r="LVV130" s="853"/>
      <c r="LVW130" s="853"/>
      <c r="LVX130" s="964"/>
      <c r="LVY130" s="845"/>
      <c r="LVZ130" s="853"/>
      <c r="LWA130" s="853"/>
      <c r="LWB130" s="964"/>
      <c r="LWC130" s="845"/>
      <c r="LWD130" s="853"/>
      <c r="LWE130" s="853"/>
      <c r="LWF130" s="964"/>
      <c r="LWG130" s="845"/>
      <c r="LWH130" s="853"/>
      <c r="LWI130" s="853"/>
      <c r="LWJ130" s="964"/>
      <c r="LWK130" s="845"/>
      <c r="LWL130" s="853"/>
      <c r="LWM130" s="853"/>
      <c r="LWN130" s="964"/>
      <c r="LWO130" s="845"/>
      <c r="LWP130" s="853"/>
      <c r="LWQ130" s="853"/>
      <c r="LWR130" s="964"/>
      <c r="LWS130" s="845"/>
      <c r="LWT130" s="853"/>
      <c r="LWU130" s="853"/>
      <c r="LWV130" s="964"/>
      <c r="LWW130" s="845"/>
      <c r="LWX130" s="853"/>
      <c r="LWY130" s="853"/>
      <c r="LWZ130" s="964"/>
      <c r="LXA130" s="845"/>
      <c r="LXB130" s="853"/>
      <c r="LXC130" s="853"/>
      <c r="LXD130" s="964"/>
      <c r="LXE130" s="845"/>
      <c r="LXF130" s="853"/>
      <c r="LXG130" s="853"/>
      <c r="LXH130" s="964"/>
      <c r="LXI130" s="845"/>
      <c r="LXJ130" s="853"/>
      <c r="LXK130" s="853"/>
      <c r="LXL130" s="964"/>
      <c r="LXM130" s="845"/>
      <c r="LXN130" s="853"/>
      <c r="LXO130" s="853"/>
      <c r="LXP130" s="964"/>
      <c r="LXQ130" s="845"/>
      <c r="LXR130" s="853"/>
      <c r="LXS130" s="853"/>
      <c r="LXT130" s="964"/>
      <c r="LXU130" s="845"/>
      <c r="LXV130" s="853"/>
      <c r="LXW130" s="853"/>
      <c r="LXX130" s="964"/>
      <c r="LXY130" s="845"/>
      <c r="LXZ130" s="853"/>
      <c r="LYA130" s="853"/>
      <c r="LYB130" s="964"/>
      <c r="LYC130" s="845"/>
      <c r="LYD130" s="853"/>
      <c r="LYE130" s="853"/>
      <c r="LYF130" s="964"/>
      <c r="LYG130" s="845"/>
      <c r="LYH130" s="853"/>
      <c r="LYI130" s="853"/>
      <c r="LYJ130" s="964"/>
      <c r="LYK130" s="845"/>
      <c r="LYL130" s="853"/>
      <c r="LYM130" s="853"/>
      <c r="LYN130" s="964"/>
      <c r="LYO130" s="845"/>
      <c r="LYP130" s="853"/>
      <c r="LYQ130" s="853"/>
      <c r="LYR130" s="964"/>
      <c r="LYS130" s="845"/>
      <c r="LYT130" s="853"/>
      <c r="LYU130" s="853"/>
      <c r="LYV130" s="964"/>
      <c r="LYW130" s="845"/>
      <c r="LYX130" s="853"/>
      <c r="LYY130" s="853"/>
      <c r="LYZ130" s="964"/>
      <c r="LZA130" s="845"/>
      <c r="LZB130" s="853"/>
      <c r="LZC130" s="853"/>
      <c r="LZD130" s="964"/>
      <c r="LZE130" s="845"/>
      <c r="LZF130" s="853"/>
      <c r="LZG130" s="853"/>
      <c r="LZH130" s="964"/>
      <c r="LZI130" s="845"/>
      <c r="LZJ130" s="853"/>
      <c r="LZK130" s="853"/>
      <c r="LZL130" s="964"/>
      <c r="LZM130" s="845"/>
      <c r="LZN130" s="853"/>
      <c r="LZO130" s="853"/>
      <c r="LZP130" s="964"/>
      <c r="LZQ130" s="845"/>
      <c r="LZR130" s="853"/>
      <c r="LZS130" s="853"/>
      <c r="LZT130" s="964"/>
      <c r="LZU130" s="845"/>
      <c r="LZV130" s="853"/>
      <c r="LZW130" s="853"/>
      <c r="LZX130" s="964"/>
      <c r="LZY130" s="845"/>
      <c r="LZZ130" s="853"/>
      <c r="MAA130" s="853"/>
      <c r="MAB130" s="964"/>
      <c r="MAC130" s="845"/>
      <c r="MAD130" s="853"/>
      <c r="MAE130" s="853"/>
      <c r="MAF130" s="964"/>
      <c r="MAG130" s="845"/>
      <c r="MAH130" s="853"/>
      <c r="MAI130" s="853"/>
      <c r="MAJ130" s="964"/>
      <c r="MAK130" s="845"/>
      <c r="MAL130" s="853"/>
      <c r="MAM130" s="853"/>
      <c r="MAN130" s="964"/>
      <c r="MAO130" s="845"/>
      <c r="MAP130" s="853"/>
      <c r="MAQ130" s="853"/>
      <c r="MAR130" s="964"/>
      <c r="MAS130" s="845"/>
      <c r="MAT130" s="853"/>
      <c r="MAU130" s="853"/>
      <c r="MAV130" s="964"/>
      <c r="MAW130" s="845"/>
      <c r="MAX130" s="853"/>
      <c r="MAY130" s="853"/>
      <c r="MAZ130" s="964"/>
      <c r="MBA130" s="845"/>
      <c r="MBB130" s="853"/>
      <c r="MBC130" s="853"/>
      <c r="MBD130" s="964"/>
      <c r="MBE130" s="845"/>
      <c r="MBF130" s="853"/>
      <c r="MBG130" s="853"/>
      <c r="MBH130" s="964"/>
      <c r="MBI130" s="845"/>
      <c r="MBJ130" s="853"/>
      <c r="MBK130" s="853"/>
      <c r="MBL130" s="964"/>
      <c r="MBM130" s="845"/>
      <c r="MBN130" s="853"/>
      <c r="MBO130" s="853"/>
      <c r="MBP130" s="964"/>
      <c r="MBQ130" s="845"/>
      <c r="MBR130" s="853"/>
      <c r="MBS130" s="853"/>
      <c r="MBT130" s="964"/>
      <c r="MBU130" s="845"/>
      <c r="MBV130" s="853"/>
      <c r="MBW130" s="853"/>
      <c r="MBX130" s="964"/>
      <c r="MBY130" s="845"/>
      <c r="MBZ130" s="853"/>
      <c r="MCA130" s="853"/>
      <c r="MCB130" s="964"/>
      <c r="MCC130" s="845"/>
      <c r="MCD130" s="853"/>
      <c r="MCE130" s="853"/>
      <c r="MCF130" s="964"/>
      <c r="MCG130" s="845"/>
      <c r="MCH130" s="853"/>
      <c r="MCI130" s="853"/>
      <c r="MCJ130" s="964"/>
      <c r="MCK130" s="845"/>
      <c r="MCL130" s="853"/>
      <c r="MCM130" s="853"/>
      <c r="MCN130" s="964"/>
      <c r="MCO130" s="845"/>
      <c r="MCP130" s="853"/>
      <c r="MCQ130" s="853"/>
      <c r="MCR130" s="964"/>
      <c r="MCS130" s="845"/>
      <c r="MCT130" s="853"/>
      <c r="MCU130" s="853"/>
      <c r="MCV130" s="964"/>
      <c r="MCW130" s="845"/>
      <c r="MCX130" s="853"/>
      <c r="MCY130" s="853"/>
      <c r="MCZ130" s="964"/>
      <c r="MDA130" s="845"/>
      <c r="MDB130" s="853"/>
      <c r="MDC130" s="853"/>
      <c r="MDD130" s="964"/>
      <c r="MDE130" s="845"/>
      <c r="MDF130" s="853"/>
      <c r="MDG130" s="853"/>
      <c r="MDH130" s="964"/>
      <c r="MDI130" s="845"/>
      <c r="MDJ130" s="853"/>
      <c r="MDK130" s="853"/>
      <c r="MDL130" s="964"/>
      <c r="MDM130" s="845"/>
      <c r="MDN130" s="853"/>
      <c r="MDO130" s="853"/>
      <c r="MDP130" s="964"/>
      <c r="MDQ130" s="845"/>
      <c r="MDR130" s="853"/>
      <c r="MDS130" s="853"/>
      <c r="MDT130" s="964"/>
      <c r="MDU130" s="845"/>
      <c r="MDV130" s="853"/>
      <c r="MDW130" s="853"/>
      <c r="MDX130" s="964"/>
      <c r="MDY130" s="845"/>
      <c r="MDZ130" s="853"/>
      <c r="MEA130" s="853"/>
      <c r="MEB130" s="964"/>
      <c r="MEC130" s="845"/>
      <c r="MED130" s="853"/>
      <c r="MEE130" s="853"/>
      <c r="MEF130" s="964"/>
      <c r="MEG130" s="845"/>
      <c r="MEH130" s="853"/>
      <c r="MEI130" s="853"/>
      <c r="MEJ130" s="964"/>
      <c r="MEK130" s="845"/>
      <c r="MEL130" s="853"/>
      <c r="MEM130" s="853"/>
      <c r="MEN130" s="964"/>
      <c r="MEO130" s="845"/>
      <c r="MEP130" s="853"/>
      <c r="MEQ130" s="853"/>
      <c r="MER130" s="964"/>
      <c r="MES130" s="845"/>
      <c r="MET130" s="853"/>
      <c r="MEU130" s="853"/>
      <c r="MEV130" s="964"/>
      <c r="MEW130" s="845"/>
      <c r="MEX130" s="853"/>
      <c r="MEY130" s="853"/>
      <c r="MEZ130" s="964"/>
      <c r="MFA130" s="845"/>
      <c r="MFB130" s="853"/>
      <c r="MFC130" s="853"/>
      <c r="MFD130" s="964"/>
      <c r="MFE130" s="845"/>
      <c r="MFF130" s="853"/>
      <c r="MFG130" s="853"/>
      <c r="MFH130" s="964"/>
      <c r="MFI130" s="845"/>
      <c r="MFJ130" s="853"/>
      <c r="MFK130" s="853"/>
      <c r="MFL130" s="964"/>
      <c r="MFM130" s="845"/>
      <c r="MFN130" s="853"/>
      <c r="MFO130" s="853"/>
      <c r="MFP130" s="964"/>
      <c r="MFQ130" s="845"/>
      <c r="MFR130" s="853"/>
      <c r="MFS130" s="853"/>
      <c r="MFT130" s="964"/>
      <c r="MFU130" s="845"/>
      <c r="MFV130" s="853"/>
      <c r="MFW130" s="853"/>
      <c r="MFX130" s="964"/>
      <c r="MFY130" s="845"/>
      <c r="MFZ130" s="853"/>
      <c r="MGA130" s="853"/>
      <c r="MGB130" s="964"/>
      <c r="MGC130" s="845"/>
      <c r="MGD130" s="853"/>
      <c r="MGE130" s="853"/>
      <c r="MGF130" s="964"/>
      <c r="MGG130" s="845"/>
      <c r="MGH130" s="853"/>
      <c r="MGI130" s="853"/>
      <c r="MGJ130" s="964"/>
      <c r="MGK130" s="845"/>
      <c r="MGL130" s="853"/>
      <c r="MGM130" s="853"/>
      <c r="MGN130" s="964"/>
      <c r="MGO130" s="845"/>
      <c r="MGP130" s="853"/>
      <c r="MGQ130" s="853"/>
      <c r="MGR130" s="964"/>
      <c r="MGS130" s="845"/>
      <c r="MGT130" s="853"/>
      <c r="MGU130" s="853"/>
      <c r="MGV130" s="964"/>
      <c r="MGW130" s="845"/>
      <c r="MGX130" s="853"/>
      <c r="MGY130" s="853"/>
      <c r="MGZ130" s="964"/>
      <c r="MHA130" s="845"/>
      <c r="MHB130" s="853"/>
      <c r="MHC130" s="853"/>
      <c r="MHD130" s="964"/>
      <c r="MHE130" s="845"/>
      <c r="MHF130" s="853"/>
      <c r="MHG130" s="853"/>
      <c r="MHH130" s="964"/>
      <c r="MHI130" s="845"/>
      <c r="MHJ130" s="853"/>
      <c r="MHK130" s="853"/>
      <c r="MHL130" s="964"/>
      <c r="MHM130" s="845"/>
      <c r="MHN130" s="853"/>
      <c r="MHO130" s="853"/>
      <c r="MHP130" s="964"/>
      <c r="MHQ130" s="845"/>
      <c r="MHR130" s="853"/>
      <c r="MHS130" s="853"/>
      <c r="MHT130" s="964"/>
      <c r="MHU130" s="845"/>
      <c r="MHV130" s="853"/>
      <c r="MHW130" s="853"/>
      <c r="MHX130" s="964"/>
      <c r="MHY130" s="845"/>
      <c r="MHZ130" s="853"/>
      <c r="MIA130" s="853"/>
      <c r="MIB130" s="964"/>
      <c r="MIC130" s="845"/>
      <c r="MID130" s="853"/>
      <c r="MIE130" s="853"/>
      <c r="MIF130" s="964"/>
      <c r="MIG130" s="845"/>
      <c r="MIH130" s="853"/>
      <c r="MII130" s="853"/>
      <c r="MIJ130" s="964"/>
      <c r="MIK130" s="845"/>
      <c r="MIL130" s="853"/>
      <c r="MIM130" s="853"/>
      <c r="MIN130" s="964"/>
      <c r="MIO130" s="845"/>
      <c r="MIP130" s="853"/>
      <c r="MIQ130" s="853"/>
      <c r="MIR130" s="964"/>
      <c r="MIS130" s="845"/>
      <c r="MIT130" s="853"/>
      <c r="MIU130" s="853"/>
      <c r="MIV130" s="964"/>
      <c r="MIW130" s="845"/>
      <c r="MIX130" s="853"/>
      <c r="MIY130" s="853"/>
      <c r="MIZ130" s="964"/>
      <c r="MJA130" s="845"/>
      <c r="MJB130" s="853"/>
      <c r="MJC130" s="853"/>
      <c r="MJD130" s="964"/>
      <c r="MJE130" s="845"/>
      <c r="MJF130" s="853"/>
      <c r="MJG130" s="853"/>
      <c r="MJH130" s="964"/>
      <c r="MJI130" s="845"/>
      <c r="MJJ130" s="853"/>
      <c r="MJK130" s="853"/>
      <c r="MJL130" s="964"/>
      <c r="MJM130" s="845"/>
      <c r="MJN130" s="853"/>
      <c r="MJO130" s="853"/>
      <c r="MJP130" s="964"/>
      <c r="MJQ130" s="845"/>
      <c r="MJR130" s="853"/>
      <c r="MJS130" s="853"/>
      <c r="MJT130" s="964"/>
      <c r="MJU130" s="845"/>
      <c r="MJV130" s="853"/>
      <c r="MJW130" s="853"/>
      <c r="MJX130" s="964"/>
      <c r="MJY130" s="845"/>
      <c r="MJZ130" s="853"/>
      <c r="MKA130" s="853"/>
      <c r="MKB130" s="964"/>
      <c r="MKC130" s="845"/>
      <c r="MKD130" s="853"/>
      <c r="MKE130" s="853"/>
      <c r="MKF130" s="964"/>
      <c r="MKG130" s="845"/>
      <c r="MKH130" s="853"/>
      <c r="MKI130" s="853"/>
      <c r="MKJ130" s="964"/>
      <c r="MKK130" s="845"/>
      <c r="MKL130" s="853"/>
      <c r="MKM130" s="853"/>
      <c r="MKN130" s="964"/>
      <c r="MKO130" s="845"/>
      <c r="MKP130" s="853"/>
      <c r="MKQ130" s="853"/>
      <c r="MKR130" s="964"/>
      <c r="MKS130" s="845"/>
      <c r="MKT130" s="853"/>
      <c r="MKU130" s="853"/>
      <c r="MKV130" s="964"/>
      <c r="MKW130" s="845"/>
      <c r="MKX130" s="853"/>
      <c r="MKY130" s="853"/>
      <c r="MKZ130" s="964"/>
      <c r="MLA130" s="845"/>
      <c r="MLB130" s="853"/>
      <c r="MLC130" s="853"/>
      <c r="MLD130" s="964"/>
      <c r="MLE130" s="845"/>
      <c r="MLF130" s="853"/>
      <c r="MLG130" s="853"/>
      <c r="MLH130" s="964"/>
      <c r="MLI130" s="845"/>
      <c r="MLJ130" s="853"/>
      <c r="MLK130" s="853"/>
      <c r="MLL130" s="964"/>
      <c r="MLM130" s="845"/>
      <c r="MLN130" s="853"/>
      <c r="MLO130" s="853"/>
      <c r="MLP130" s="964"/>
      <c r="MLQ130" s="845"/>
      <c r="MLR130" s="853"/>
      <c r="MLS130" s="853"/>
      <c r="MLT130" s="964"/>
      <c r="MLU130" s="845"/>
      <c r="MLV130" s="853"/>
      <c r="MLW130" s="853"/>
      <c r="MLX130" s="964"/>
      <c r="MLY130" s="845"/>
      <c r="MLZ130" s="853"/>
      <c r="MMA130" s="853"/>
      <c r="MMB130" s="964"/>
      <c r="MMC130" s="845"/>
      <c r="MMD130" s="853"/>
      <c r="MME130" s="853"/>
      <c r="MMF130" s="964"/>
      <c r="MMG130" s="845"/>
      <c r="MMH130" s="853"/>
      <c r="MMI130" s="853"/>
      <c r="MMJ130" s="964"/>
      <c r="MMK130" s="845"/>
      <c r="MML130" s="853"/>
      <c r="MMM130" s="853"/>
      <c r="MMN130" s="964"/>
      <c r="MMO130" s="845"/>
      <c r="MMP130" s="853"/>
      <c r="MMQ130" s="853"/>
      <c r="MMR130" s="964"/>
      <c r="MMS130" s="845"/>
      <c r="MMT130" s="853"/>
      <c r="MMU130" s="853"/>
      <c r="MMV130" s="964"/>
      <c r="MMW130" s="845"/>
      <c r="MMX130" s="853"/>
      <c r="MMY130" s="853"/>
      <c r="MMZ130" s="964"/>
      <c r="MNA130" s="845"/>
      <c r="MNB130" s="853"/>
      <c r="MNC130" s="853"/>
      <c r="MND130" s="964"/>
      <c r="MNE130" s="845"/>
      <c r="MNF130" s="853"/>
      <c r="MNG130" s="853"/>
      <c r="MNH130" s="964"/>
      <c r="MNI130" s="845"/>
      <c r="MNJ130" s="853"/>
      <c r="MNK130" s="853"/>
      <c r="MNL130" s="964"/>
      <c r="MNM130" s="845"/>
      <c r="MNN130" s="853"/>
      <c r="MNO130" s="853"/>
      <c r="MNP130" s="964"/>
      <c r="MNQ130" s="845"/>
      <c r="MNR130" s="853"/>
      <c r="MNS130" s="853"/>
      <c r="MNT130" s="964"/>
      <c r="MNU130" s="845"/>
      <c r="MNV130" s="853"/>
      <c r="MNW130" s="853"/>
      <c r="MNX130" s="964"/>
      <c r="MNY130" s="845"/>
      <c r="MNZ130" s="853"/>
      <c r="MOA130" s="853"/>
      <c r="MOB130" s="964"/>
      <c r="MOC130" s="845"/>
      <c r="MOD130" s="853"/>
      <c r="MOE130" s="853"/>
      <c r="MOF130" s="964"/>
      <c r="MOG130" s="845"/>
      <c r="MOH130" s="853"/>
      <c r="MOI130" s="853"/>
      <c r="MOJ130" s="964"/>
      <c r="MOK130" s="845"/>
      <c r="MOL130" s="853"/>
      <c r="MOM130" s="853"/>
      <c r="MON130" s="964"/>
      <c r="MOO130" s="845"/>
      <c r="MOP130" s="853"/>
      <c r="MOQ130" s="853"/>
      <c r="MOR130" s="964"/>
      <c r="MOS130" s="845"/>
      <c r="MOT130" s="853"/>
      <c r="MOU130" s="853"/>
      <c r="MOV130" s="964"/>
      <c r="MOW130" s="845"/>
      <c r="MOX130" s="853"/>
      <c r="MOY130" s="853"/>
      <c r="MOZ130" s="964"/>
      <c r="MPA130" s="845"/>
      <c r="MPB130" s="853"/>
      <c r="MPC130" s="853"/>
      <c r="MPD130" s="964"/>
      <c r="MPE130" s="845"/>
      <c r="MPF130" s="853"/>
      <c r="MPG130" s="853"/>
      <c r="MPH130" s="964"/>
      <c r="MPI130" s="845"/>
      <c r="MPJ130" s="853"/>
      <c r="MPK130" s="853"/>
      <c r="MPL130" s="964"/>
      <c r="MPM130" s="845"/>
      <c r="MPN130" s="853"/>
      <c r="MPO130" s="853"/>
      <c r="MPP130" s="964"/>
      <c r="MPQ130" s="845"/>
      <c r="MPR130" s="853"/>
      <c r="MPS130" s="853"/>
      <c r="MPT130" s="964"/>
      <c r="MPU130" s="845"/>
      <c r="MPV130" s="853"/>
      <c r="MPW130" s="853"/>
      <c r="MPX130" s="964"/>
      <c r="MPY130" s="845"/>
      <c r="MPZ130" s="853"/>
      <c r="MQA130" s="853"/>
      <c r="MQB130" s="964"/>
      <c r="MQC130" s="845"/>
      <c r="MQD130" s="853"/>
      <c r="MQE130" s="853"/>
      <c r="MQF130" s="964"/>
      <c r="MQG130" s="845"/>
      <c r="MQH130" s="853"/>
      <c r="MQI130" s="853"/>
      <c r="MQJ130" s="964"/>
      <c r="MQK130" s="845"/>
      <c r="MQL130" s="853"/>
      <c r="MQM130" s="853"/>
      <c r="MQN130" s="964"/>
      <c r="MQO130" s="845"/>
      <c r="MQP130" s="853"/>
      <c r="MQQ130" s="853"/>
      <c r="MQR130" s="964"/>
      <c r="MQS130" s="845"/>
      <c r="MQT130" s="853"/>
      <c r="MQU130" s="853"/>
      <c r="MQV130" s="964"/>
      <c r="MQW130" s="845"/>
      <c r="MQX130" s="853"/>
      <c r="MQY130" s="853"/>
      <c r="MQZ130" s="964"/>
      <c r="MRA130" s="845"/>
      <c r="MRB130" s="853"/>
      <c r="MRC130" s="853"/>
      <c r="MRD130" s="964"/>
      <c r="MRE130" s="845"/>
      <c r="MRF130" s="853"/>
      <c r="MRG130" s="853"/>
      <c r="MRH130" s="964"/>
      <c r="MRI130" s="845"/>
      <c r="MRJ130" s="853"/>
      <c r="MRK130" s="853"/>
      <c r="MRL130" s="964"/>
      <c r="MRM130" s="845"/>
      <c r="MRN130" s="853"/>
      <c r="MRO130" s="853"/>
      <c r="MRP130" s="964"/>
      <c r="MRQ130" s="845"/>
      <c r="MRR130" s="853"/>
      <c r="MRS130" s="853"/>
      <c r="MRT130" s="964"/>
      <c r="MRU130" s="845"/>
      <c r="MRV130" s="853"/>
      <c r="MRW130" s="853"/>
      <c r="MRX130" s="964"/>
      <c r="MRY130" s="845"/>
      <c r="MRZ130" s="853"/>
      <c r="MSA130" s="853"/>
      <c r="MSB130" s="964"/>
      <c r="MSC130" s="845"/>
      <c r="MSD130" s="853"/>
      <c r="MSE130" s="853"/>
      <c r="MSF130" s="964"/>
      <c r="MSG130" s="845"/>
      <c r="MSH130" s="853"/>
      <c r="MSI130" s="853"/>
      <c r="MSJ130" s="964"/>
      <c r="MSK130" s="845"/>
      <c r="MSL130" s="853"/>
      <c r="MSM130" s="853"/>
      <c r="MSN130" s="964"/>
      <c r="MSO130" s="845"/>
      <c r="MSP130" s="853"/>
      <c r="MSQ130" s="853"/>
      <c r="MSR130" s="964"/>
      <c r="MSS130" s="845"/>
      <c r="MST130" s="853"/>
      <c r="MSU130" s="853"/>
      <c r="MSV130" s="964"/>
      <c r="MSW130" s="845"/>
      <c r="MSX130" s="853"/>
      <c r="MSY130" s="853"/>
      <c r="MSZ130" s="964"/>
      <c r="MTA130" s="845"/>
      <c r="MTB130" s="853"/>
      <c r="MTC130" s="853"/>
      <c r="MTD130" s="964"/>
      <c r="MTE130" s="845"/>
      <c r="MTF130" s="853"/>
      <c r="MTG130" s="853"/>
      <c r="MTH130" s="964"/>
      <c r="MTI130" s="845"/>
      <c r="MTJ130" s="853"/>
      <c r="MTK130" s="853"/>
      <c r="MTL130" s="964"/>
      <c r="MTM130" s="845"/>
      <c r="MTN130" s="853"/>
      <c r="MTO130" s="853"/>
      <c r="MTP130" s="964"/>
      <c r="MTQ130" s="845"/>
      <c r="MTR130" s="853"/>
      <c r="MTS130" s="853"/>
      <c r="MTT130" s="964"/>
      <c r="MTU130" s="845"/>
      <c r="MTV130" s="853"/>
      <c r="MTW130" s="853"/>
      <c r="MTX130" s="964"/>
      <c r="MTY130" s="845"/>
      <c r="MTZ130" s="853"/>
      <c r="MUA130" s="853"/>
      <c r="MUB130" s="964"/>
      <c r="MUC130" s="845"/>
      <c r="MUD130" s="853"/>
      <c r="MUE130" s="853"/>
      <c r="MUF130" s="964"/>
      <c r="MUG130" s="845"/>
      <c r="MUH130" s="853"/>
      <c r="MUI130" s="853"/>
      <c r="MUJ130" s="964"/>
      <c r="MUK130" s="845"/>
      <c r="MUL130" s="853"/>
      <c r="MUM130" s="853"/>
      <c r="MUN130" s="964"/>
      <c r="MUO130" s="845"/>
      <c r="MUP130" s="853"/>
      <c r="MUQ130" s="853"/>
      <c r="MUR130" s="964"/>
      <c r="MUS130" s="845"/>
      <c r="MUT130" s="853"/>
      <c r="MUU130" s="853"/>
      <c r="MUV130" s="964"/>
      <c r="MUW130" s="845"/>
      <c r="MUX130" s="853"/>
      <c r="MUY130" s="853"/>
      <c r="MUZ130" s="964"/>
      <c r="MVA130" s="845"/>
      <c r="MVB130" s="853"/>
      <c r="MVC130" s="853"/>
      <c r="MVD130" s="964"/>
      <c r="MVE130" s="845"/>
      <c r="MVF130" s="853"/>
      <c r="MVG130" s="853"/>
      <c r="MVH130" s="964"/>
      <c r="MVI130" s="845"/>
      <c r="MVJ130" s="853"/>
      <c r="MVK130" s="853"/>
      <c r="MVL130" s="964"/>
      <c r="MVM130" s="845"/>
      <c r="MVN130" s="853"/>
      <c r="MVO130" s="853"/>
      <c r="MVP130" s="964"/>
      <c r="MVQ130" s="845"/>
      <c r="MVR130" s="853"/>
      <c r="MVS130" s="853"/>
      <c r="MVT130" s="964"/>
      <c r="MVU130" s="845"/>
      <c r="MVV130" s="853"/>
      <c r="MVW130" s="853"/>
      <c r="MVX130" s="964"/>
      <c r="MVY130" s="845"/>
      <c r="MVZ130" s="853"/>
      <c r="MWA130" s="853"/>
      <c r="MWB130" s="964"/>
      <c r="MWC130" s="845"/>
      <c r="MWD130" s="853"/>
      <c r="MWE130" s="853"/>
      <c r="MWF130" s="964"/>
      <c r="MWG130" s="845"/>
      <c r="MWH130" s="853"/>
      <c r="MWI130" s="853"/>
      <c r="MWJ130" s="964"/>
      <c r="MWK130" s="845"/>
      <c r="MWL130" s="853"/>
      <c r="MWM130" s="853"/>
      <c r="MWN130" s="964"/>
      <c r="MWO130" s="845"/>
      <c r="MWP130" s="853"/>
      <c r="MWQ130" s="853"/>
      <c r="MWR130" s="964"/>
      <c r="MWS130" s="845"/>
      <c r="MWT130" s="853"/>
      <c r="MWU130" s="853"/>
      <c r="MWV130" s="964"/>
      <c r="MWW130" s="845"/>
      <c r="MWX130" s="853"/>
      <c r="MWY130" s="853"/>
      <c r="MWZ130" s="964"/>
      <c r="MXA130" s="845"/>
      <c r="MXB130" s="853"/>
      <c r="MXC130" s="853"/>
      <c r="MXD130" s="964"/>
      <c r="MXE130" s="845"/>
      <c r="MXF130" s="853"/>
      <c r="MXG130" s="853"/>
      <c r="MXH130" s="964"/>
      <c r="MXI130" s="845"/>
      <c r="MXJ130" s="853"/>
      <c r="MXK130" s="853"/>
      <c r="MXL130" s="964"/>
      <c r="MXM130" s="845"/>
      <c r="MXN130" s="853"/>
      <c r="MXO130" s="853"/>
      <c r="MXP130" s="964"/>
      <c r="MXQ130" s="845"/>
      <c r="MXR130" s="853"/>
      <c r="MXS130" s="853"/>
      <c r="MXT130" s="964"/>
      <c r="MXU130" s="845"/>
      <c r="MXV130" s="853"/>
      <c r="MXW130" s="853"/>
      <c r="MXX130" s="964"/>
      <c r="MXY130" s="845"/>
      <c r="MXZ130" s="853"/>
      <c r="MYA130" s="853"/>
      <c r="MYB130" s="964"/>
      <c r="MYC130" s="845"/>
      <c r="MYD130" s="853"/>
      <c r="MYE130" s="853"/>
      <c r="MYF130" s="964"/>
      <c r="MYG130" s="845"/>
      <c r="MYH130" s="853"/>
      <c r="MYI130" s="853"/>
      <c r="MYJ130" s="964"/>
      <c r="MYK130" s="845"/>
      <c r="MYL130" s="853"/>
      <c r="MYM130" s="853"/>
      <c r="MYN130" s="964"/>
      <c r="MYO130" s="845"/>
      <c r="MYP130" s="853"/>
      <c r="MYQ130" s="853"/>
      <c r="MYR130" s="964"/>
      <c r="MYS130" s="845"/>
      <c r="MYT130" s="853"/>
      <c r="MYU130" s="853"/>
      <c r="MYV130" s="964"/>
      <c r="MYW130" s="845"/>
      <c r="MYX130" s="853"/>
      <c r="MYY130" s="853"/>
      <c r="MYZ130" s="964"/>
      <c r="MZA130" s="845"/>
      <c r="MZB130" s="853"/>
      <c r="MZC130" s="853"/>
      <c r="MZD130" s="964"/>
      <c r="MZE130" s="845"/>
      <c r="MZF130" s="853"/>
      <c r="MZG130" s="853"/>
      <c r="MZH130" s="964"/>
      <c r="MZI130" s="845"/>
      <c r="MZJ130" s="853"/>
      <c r="MZK130" s="853"/>
      <c r="MZL130" s="964"/>
      <c r="MZM130" s="845"/>
      <c r="MZN130" s="853"/>
      <c r="MZO130" s="853"/>
      <c r="MZP130" s="964"/>
      <c r="MZQ130" s="845"/>
      <c r="MZR130" s="853"/>
      <c r="MZS130" s="853"/>
      <c r="MZT130" s="964"/>
      <c r="MZU130" s="845"/>
      <c r="MZV130" s="853"/>
      <c r="MZW130" s="853"/>
      <c r="MZX130" s="964"/>
      <c r="MZY130" s="845"/>
      <c r="MZZ130" s="853"/>
      <c r="NAA130" s="853"/>
      <c r="NAB130" s="964"/>
      <c r="NAC130" s="845"/>
      <c r="NAD130" s="853"/>
      <c r="NAE130" s="853"/>
      <c r="NAF130" s="964"/>
      <c r="NAG130" s="845"/>
      <c r="NAH130" s="853"/>
      <c r="NAI130" s="853"/>
      <c r="NAJ130" s="964"/>
      <c r="NAK130" s="845"/>
      <c r="NAL130" s="853"/>
      <c r="NAM130" s="853"/>
      <c r="NAN130" s="964"/>
      <c r="NAO130" s="845"/>
      <c r="NAP130" s="853"/>
      <c r="NAQ130" s="853"/>
      <c r="NAR130" s="964"/>
      <c r="NAS130" s="845"/>
      <c r="NAT130" s="853"/>
      <c r="NAU130" s="853"/>
      <c r="NAV130" s="964"/>
      <c r="NAW130" s="845"/>
      <c r="NAX130" s="853"/>
      <c r="NAY130" s="853"/>
      <c r="NAZ130" s="964"/>
      <c r="NBA130" s="845"/>
      <c r="NBB130" s="853"/>
      <c r="NBC130" s="853"/>
      <c r="NBD130" s="964"/>
      <c r="NBE130" s="845"/>
      <c r="NBF130" s="853"/>
      <c r="NBG130" s="853"/>
      <c r="NBH130" s="964"/>
      <c r="NBI130" s="845"/>
      <c r="NBJ130" s="853"/>
      <c r="NBK130" s="853"/>
      <c r="NBL130" s="964"/>
      <c r="NBM130" s="845"/>
      <c r="NBN130" s="853"/>
      <c r="NBO130" s="853"/>
      <c r="NBP130" s="964"/>
      <c r="NBQ130" s="845"/>
      <c r="NBR130" s="853"/>
      <c r="NBS130" s="853"/>
      <c r="NBT130" s="964"/>
      <c r="NBU130" s="845"/>
      <c r="NBV130" s="853"/>
      <c r="NBW130" s="853"/>
      <c r="NBX130" s="964"/>
      <c r="NBY130" s="845"/>
      <c r="NBZ130" s="853"/>
      <c r="NCA130" s="853"/>
      <c r="NCB130" s="964"/>
      <c r="NCC130" s="845"/>
      <c r="NCD130" s="853"/>
      <c r="NCE130" s="853"/>
      <c r="NCF130" s="964"/>
      <c r="NCG130" s="845"/>
      <c r="NCH130" s="853"/>
      <c r="NCI130" s="853"/>
      <c r="NCJ130" s="964"/>
      <c r="NCK130" s="845"/>
      <c r="NCL130" s="853"/>
      <c r="NCM130" s="853"/>
      <c r="NCN130" s="964"/>
      <c r="NCO130" s="845"/>
      <c r="NCP130" s="853"/>
      <c r="NCQ130" s="853"/>
      <c r="NCR130" s="964"/>
      <c r="NCS130" s="845"/>
      <c r="NCT130" s="853"/>
      <c r="NCU130" s="853"/>
      <c r="NCV130" s="964"/>
      <c r="NCW130" s="845"/>
      <c r="NCX130" s="853"/>
      <c r="NCY130" s="853"/>
      <c r="NCZ130" s="964"/>
      <c r="NDA130" s="845"/>
      <c r="NDB130" s="853"/>
      <c r="NDC130" s="853"/>
      <c r="NDD130" s="964"/>
      <c r="NDE130" s="845"/>
      <c r="NDF130" s="853"/>
      <c r="NDG130" s="853"/>
      <c r="NDH130" s="964"/>
      <c r="NDI130" s="845"/>
      <c r="NDJ130" s="853"/>
      <c r="NDK130" s="853"/>
      <c r="NDL130" s="964"/>
      <c r="NDM130" s="845"/>
      <c r="NDN130" s="853"/>
      <c r="NDO130" s="853"/>
      <c r="NDP130" s="964"/>
      <c r="NDQ130" s="845"/>
      <c r="NDR130" s="853"/>
      <c r="NDS130" s="853"/>
      <c r="NDT130" s="964"/>
      <c r="NDU130" s="845"/>
      <c r="NDV130" s="853"/>
      <c r="NDW130" s="853"/>
      <c r="NDX130" s="964"/>
      <c r="NDY130" s="845"/>
      <c r="NDZ130" s="853"/>
      <c r="NEA130" s="853"/>
      <c r="NEB130" s="964"/>
      <c r="NEC130" s="845"/>
      <c r="NED130" s="853"/>
      <c r="NEE130" s="853"/>
      <c r="NEF130" s="964"/>
      <c r="NEG130" s="845"/>
      <c r="NEH130" s="853"/>
      <c r="NEI130" s="853"/>
      <c r="NEJ130" s="964"/>
      <c r="NEK130" s="845"/>
      <c r="NEL130" s="853"/>
      <c r="NEM130" s="853"/>
      <c r="NEN130" s="964"/>
      <c r="NEO130" s="845"/>
      <c r="NEP130" s="853"/>
      <c r="NEQ130" s="853"/>
      <c r="NER130" s="964"/>
      <c r="NES130" s="845"/>
      <c r="NET130" s="853"/>
      <c r="NEU130" s="853"/>
      <c r="NEV130" s="964"/>
      <c r="NEW130" s="845"/>
      <c r="NEX130" s="853"/>
      <c r="NEY130" s="853"/>
      <c r="NEZ130" s="964"/>
      <c r="NFA130" s="845"/>
      <c r="NFB130" s="853"/>
      <c r="NFC130" s="853"/>
      <c r="NFD130" s="964"/>
      <c r="NFE130" s="845"/>
      <c r="NFF130" s="853"/>
      <c r="NFG130" s="853"/>
      <c r="NFH130" s="964"/>
      <c r="NFI130" s="845"/>
      <c r="NFJ130" s="853"/>
      <c r="NFK130" s="853"/>
      <c r="NFL130" s="964"/>
      <c r="NFM130" s="845"/>
      <c r="NFN130" s="853"/>
      <c r="NFO130" s="853"/>
      <c r="NFP130" s="964"/>
      <c r="NFQ130" s="845"/>
      <c r="NFR130" s="853"/>
      <c r="NFS130" s="853"/>
      <c r="NFT130" s="964"/>
      <c r="NFU130" s="845"/>
      <c r="NFV130" s="853"/>
      <c r="NFW130" s="853"/>
      <c r="NFX130" s="964"/>
      <c r="NFY130" s="845"/>
      <c r="NFZ130" s="853"/>
      <c r="NGA130" s="853"/>
      <c r="NGB130" s="964"/>
      <c r="NGC130" s="845"/>
      <c r="NGD130" s="853"/>
      <c r="NGE130" s="853"/>
      <c r="NGF130" s="964"/>
      <c r="NGG130" s="845"/>
      <c r="NGH130" s="853"/>
      <c r="NGI130" s="853"/>
      <c r="NGJ130" s="964"/>
      <c r="NGK130" s="845"/>
      <c r="NGL130" s="853"/>
      <c r="NGM130" s="853"/>
      <c r="NGN130" s="964"/>
      <c r="NGO130" s="845"/>
      <c r="NGP130" s="853"/>
      <c r="NGQ130" s="853"/>
      <c r="NGR130" s="964"/>
      <c r="NGS130" s="845"/>
      <c r="NGT130" s="853"/>
      <c r="NGU130" s="853"/>
      <c r="NGV130" s="964"/>
      <c r="NGW130" s="845"/>
      <c r="NGX130" s="853"/>
      <c r="NGY130" s="853"/>
      <c r="NGZ130" s="964"/>
      <c r="NHA130" s="845"/>
      <c r="NHB130" s="853"/>
      <c r="NHC130" s="853"/>
      <c r="NHD130" s="964"/>
      <c r="NHE130" s="845"/>
      <c r="NHF130" s="853"/>
      <c r="NHG130" s="853"/>
      <c r="NHH130" s="964"/>
      <c r="NHI130" s="845"/>
      <c r="NHJ130" s="853"/>
      <c r="NHK130" s="853"/>
      <c r="NHL130" s="964"/>
      <c r="NHM130" s="845"/>
      <c r="NHN130" s="853"/>
      <c r="NHO130" s="853"/>
      <c r="NHP130" s="964"/>
      <c r="NHQ130" s="845"/>
      <c r="NHR130" s="853"/>
      <c r="NHS130" s="853"/>
      <c r="NHT130" s="964"/>
      <c r="NHU130" s="845"/>
      <c r="NHV130" s="853"/>
      <c r="NHW130" s="853"/>
      <c r="NHX130" s="964"/>
      <c r="NHY130" s="845"/>
      <c r="NHZ130" s="853"/>
      <c r="NIA130" s="853"/>
      <c r="NIB130" s="964"/>
      <c r="NIC130" s="845"/>
      <c r="NID130" s="853"/>
      <c r="NIE130" s="853"/>
      <c r="NIF130" s="964"/>
      <c r="NIG130" s="845"/>
      <c r="NIH130" s="853"/>
      <c r="NII130" s="853"/>
      <c r="NIJ130" s="964"/>
      <c r="NIK130" s="845"/>
      <c r="NIL130" s="853"/>
      <c r="NIM130" s="853"/>
      <c r="NIN130" s="964"/>
      <c r="NIO130" s="845"/>
      <c r="NIP130" s="853"/>
      <c r="NIQ130" s="853"/>
      <c r="NIR130" s="964"/>
      <c r="NIS130" s="845"/>
      <c r="NIT130" s="853"/>
      <c r="NIU130" s="853"/>
      <c r="NIV130" s="964"/>
      <c r="NIW130" s="845"/>
      <c r="NIX130" s="853"/>
      <c r="NIY130" s="853"/>
      <c r="NIZ130" s="964"/>
      <c r="NJA130" s="845"/>
      <c r="NJB130" s="853"/>
      <c r="NJC130" s="853"/>
      <c r="NJD130" s="964"/>
      <c r="NJE130" s="845"/>
      <c r="NJF130" s="853"/>
      <c r="NJG130" s="853"/>
      <c r="NJH130" s="964"/>
      <c r="NJI130" s="845"/>
      <c r="NJJ130" s="853"/>
      <c r="NJK130" s="853"/>
      <c r="NJL130" s="964"/>
      <c r="NJM130" s="845"/>
      <c r="NJN130" s="853"/>
      <c r="NJO130" s="853"/>
      <c r="NJP130" s="964"/>
      <c r="NJQ130" s="845"/>
      <c r="NJR130" s="853"/>
      <c r="NJS130" s="853"/>
      <c r="NJT130" s="964"/>
      <c r="NJU130" s="845"/>
      <c r="NJV130" s="853"/>
      <c r="NJW130" s="853"/>
      <c r="NJX130" s="964"/>
      <c r="NJY130" s="845"/>
      <c r="NJZ130" s="853"/>
      <c r="NKA130" s="853"/>
      <c r="NKB130" s="964"/>
      <c r="NKC130" s="845"/>
      <c r="NKD130" s="853"/>
      <c r="NKE130" s="853"/>
      <c r="NKF130" s="964"/>
      <c r="NKG130" s="845"/>
      <c r="NKH130" s="853"/>
      <c r="NKI130" s="853"/>
      <c r="NKJ130" s="964"/>
      <c r="NKK130" s="845"/>
      <c r="NKL130" s="853"/>
      <c r="NKM130" s="853"/>
      <c r="NKN130" s="964"/>
      <c r="NKO130" s="845"/>
      <c r="NKP130" s="853"/>
      <c r="NKQ130" s="853"/>
      <c r="NKR130" s="964"/>
      <c r="NKS130" s="845"/>
      <c r="NKT130" s="853"/>
      <c r="NKU130" s="853"/>
      <c r="NKV130" s="964"/>
      <c r="NKW130" s="845"/>
      <c r="NKX130" s="853"/>
      <c r="NKY130" s="853"/>
      <c r="NKZ130" s="964"/>
      <c r="NLA130" s="845"/>
      <c r="NLB130" s="853"/>
      <c r="NLC130" s="853"/>
      <c r="NLD130" s="964"/>
      <c r="NLE130" s="845"/>
      <c r="NLF130" s="853"/>
      <c r="NLG130" s="853"/>
      <c r="NLH130" s="964"/>
      <c r="NLI130" s="845"/>
      <c r="NLJ130" s="853"/>
      <c r="NLK130" s="853"/>
      <c r="NLL130" s="964"/>
      <c r="NLM130" s="845"/>
      <c r="NLN130" s="853"/>
      <c r="NLO130" s="853"/>
      <c r="NLP130" s="964"/>
      <c r="NLQ130" s="845"/>
      <c r="NLR130" s="853"/>
      <c r="NLS130" s="853"/>
      <c r="NLT130" s="964"/>
      <c r="NLU130" s="845"/>
      <c r="NLV130" s="853"/>
      <c r="NLW130" s="853"/>
      <c r="NLX130" s="964"/>
      <c r="NLY130" s="845"/>
      <c r="NLZ130" s="853"/>
      <c r="NMA130" s="853"/>
      <c r="NMB130" s="964"/>
      <c r="NMC130" s="845"/>
      <c r="NMD130" s="853"/>
      <c r="NME130" s="853"/>
      <c r="NMF130" s="964"/>
      <c r="NMG130" s="845"/>
      <c r="NMH130" s="853"/>
      <c r="NMI130" s="853"/>
      <c r="NMJ130" s="964"/>
      <c r="NMK130" s="845"/>
      <c r="NML130" s="853"/>
      <c r="NMM130" s="853"/>
      <c r="NMN130" s="964"/>
      <c r="NMO130" s="845"/>
      <c r="NMP130" s="853"/>
      <c r="NMQ130" s="853"/>
      <c r="NMR130" s="964"/>
      <c r="NMS130" s="845"/>
      <c r="NMT130" s="853"/>
      <c r="NMU130" s="853"/>
      <c r="NMV130" s="964"/>
      <c r="NMW130" s="845"/>
      <c r="NMX130" s="853"/>
      <c r="NMY130" s="853"/>
      <c r="NMZ130" s="964"/>
      <c r="NNA130" s="845"/>
      <c r="NNB130" s="853"/>
      <c r="NNC130" s="853"/>
      <c r="NND130" s="964"/>
      <c r="NNE130" s="845"/>
      <c r="NNF130" s="853"/>
      <c r="NNG130" s="853"/>
      <c r="NNH130" s="964"/>
      <c r="NNI130" s="845"/>
      <c r="NNJ130" s="853"/>
      <c r="NNK130" s="853"/>
      <c r="NNL130" s="964"/>
      <c r="NNM130" s="845"/>
      <c r="NNN130" s="853"/>
      <c r="NNO130" s="853"/>
      <c r="NNP130" s="964"/>
      <c r="NNQ130" s="845"/>
      <c r="NNR130" s="853"/>
      <c r="NNS130" s="853"/>
      <c r="NNT130" s="964"/>
      <c r="NNU130" s="845"/>
      <c r="NNV130" s="853"/>
      <c r="NNW130" s="853"/>
      <c r="NNX130" s="964"/>
      <c r="NNY130" s="845"/>
      <c r="NNZ130" s="853"/>
      <c r="NOA130" s="853"/>
      <c r="NOB130" s="964"/>
      <c r="NOC130" s="845"/>
      <c r="NOD130" s="853"/>
      <c r="NOE130" s="853"/>
      <c r="NOF130" s="964"/>
      <c r="NOG130" s="845"/>
      <c r="NOH130" s="853"/>
      <c r="NOI130" s="853"/>
      <c r="NOJ130" s="964"/>
      <c r="NOK130" s="845"/>
      <c r="NOL130" s="853"/>
      <c r="NOM130" s="853"/>
      <c r="NON130" s="964"/>
      <c r="NOO130" s="845"/>
      <c r="NOP130" s="853"/>
      <c r="NOQ130" s="853"/>
      <c r="NOR130" s="964"/>
      <c r="NOS130" s="845"/>
      <c r="NOT130" s="853"/>
      <c r="NOU130" s="853"/>
      <c r="NOV130" s="964"/>
      <c r="NOW130" s="845"/>
      <c r="NOX130" s="853"/>
      <c r="NOY130" s="853"/>
      <c r="NOZ130" s="964"/>
      <c r="NPA130" s="845"/>
      <c r="NPB130" s="853"/>
      <c r="NPC130" s="853"/>
      <c r="NPD130" s="964"/>
      <c r="NPE130" s="845"/>
      <c r="NPF130" s="853"/>
      <c r="NPG130" s="853"/>
      <c r="NPH130" s="964"/>
      <c r="NPI130" s="845"/>
      <c r="NPJ130" s="853"/>
      <c r="NPK130" s="853"/>
      <c r="NPL130" s="964"/>
      <c r="NPM130" s="845"/>
      <c r="NPN130" s="853"/>
      <c r="NPO130" s="853"/>
      <c r="NPP130" s="964"/>
      <c r="NPQ130" s="845"/>
      <c r="NPR130" s="853"/>
      <c r="NPS130" s="853"/>
      <c r="NPT130" s="964"/>
      <c r="NPU130" s="845"/>
      <c r="NPV130" s="853"/>
      <c r="NPW130" s="853"/>
      <c r="NPX130" s="964"/>
      <c r="NPY130" s="845"/>
      <c r="NPZ130" s="853"/>
      <c r="NQA130" s="853"/>
      <c r="NQB130" s="964"/>
      <c r="NQC130" s="845"/>
      <c r="NQD130" s="853"/>
      <c r="NQE130" s="853"/>
      <c r="NQF130" s="964"/>
      <c r="NQG130" s="845"/>
      <c r="NQH130" s="853"/>
      <c r="NQI130" s="853"/>
      <c r="NQJ130" s="964"/>
      <c r="NQK130" s="845"/>
      <c r="NQL130" s="853"/>
      <c r="NQM130" s="853"/>
      <c r="NQN130" s="964"/>
      <c r="NQO130" s="845"/>
      <c r="NQP130" s="853"/>
      <c r="NQQ130" s="853"/>
      <c r="NQR130" s="964"/>
      <c r="NQS130" s="845"/>
      <c r="NQT130" s="853"/>
      <c r="NQU130" s="853"/>
      <c r="NQV130" s="964"/>
      <c r="NQW130" s="845"/>
      <c r="NQX130" s="853"/>
      <c r="NQY130" s="853"/>
      <c r="NQZ130" s="964"/>
      <c r="NRA130" s="845"/>
      <c r="NRB130" s="853"/>
      <c r="NRC130" s="853"/>
      <c r="NRD130" s="964"/>
      <c r="NRE130" s="845"/>
      <c r="NRF130" s="853"/>
      <c r="NRG130" s="853"/>
      <c r="NRH130" s="964"/>
      <c r="NRI130" s="845"/>
      <c r="NRJ130" s="853"/>
      <c r="NRK130" s="853"/>
      <c r="NRL130" s="964"/>
      <c r="NRM130" s="845"/>
      <c r="NRN130" s="853"/>
      <c r="NRO130" s="853"/>
      <c r="NRP130" s="964"/>
      <c r="NRQ130" s="845"/>
      <c r="NRR130" s="853"/>
      <c r="NRS130" s="853"/>
      <c r="NRT130" s="964"/>
      <c r="NRU130" s="845"/>
      <c r="NRV130" s="853"/>
      <c r="NRW130" s="853"/>
      <c r="NRX130" s="964"/>
      <c r="NRY130" s="845"/>
      <c r="NRZ130" s="853"/>
      <c r="NSA130" s="853"/>
      <c r="NSB130" s="964"/>
      <c r="NSC130" s="845"/>
      <c r="NSD130" s="853"/>
      <c r="NSE130" s="853"/>
      <c r="NSF130" s="964"/>
      <c r="NSG130" s="845"/>
      <c r="NSH130" s="853"/>
      <c r="NSI130" s="853"/>
      <c r="NSJ130" s="964"/>
      <c r="NSK130" s="845"/>
      <c r="NSL130" s="853"/>
      <c r="NSM130" s="853"/>
      <c r="NSN130" s="964"/>
      <c r="NSO130" s="845"/>
      <c r="NSP130" s="853"/>
      <c r="NSQ130" s="853"/>
      <c r="NSR130" s="964"/>
      <c r="NSS130" s="845"/>
      <c r="NST130" s="853"/>
      <c r="NSU130" s="853"/>
      <c r="NSV130" s="964"/>
      <c r="NSW130" s="845"/>
      <c r="NSX130" s="853"/>
      <c r="NSY130" s="853"/>
      <c r="NSZ130" s="964"/>
      <c r="NTA130" s="845"/>
      <c r="NTB130" s="853"/>
      <c r="NTC130" s="853"/>
      <c r="NTD130" s="964"/>
      <c r="NTE130" s="845"/>
      <c r="NTF130" s="853"/>
      <c r="NTG130" s="853"/>
      <c r="NTH130" s="964"/>
      <c r="NTI130" s="845"/>
      <c r="NTJ130" s="853"/>
      <c r="NTK130" s="853"/>
      <c r="NTL130" s="964"/>
      <c r="NTM130" s="845"/>
      <c r="NTN130" s="853"/>
      <c r="NTO130" s="853"/>
      <c r="NTP130" s="964"/>
      <c r="NTQ130" s="845"/>
      <c r="NTR130" s="853"/>
      <c r="NTS130" s="853"/>
      <c r="NTT130" s="964"/>
      <c r="NTU130" s="845"/>
      <c r="NTV130" s="853"/>
      <c r="NTW130" s="853"/>
      <c r="NTX130" s="964"/>
      <c r="NTY130" s="845"/>
      <c r="NTZ130" s="853"/>
      <c r="NUA130" s="853"/>
      <c r="NUB130" s="964"/>
      <c r="NUC130" s="845"/>
      <c r="NUD130" s="853"/>
      <c r="NUE130" s="853"/>
      <c r="NUF130" s="964"/>
      <c r="NUG130" s="845"/>
      <c r="NUH130" s="853"/>
      <c r="NUI130" s="853"/>
      <c r="NUJ130" s="964"/>
      <c r="NUK130" s="845"/>
      <c r="NUL130" s="853"/>
      <c r="NUM130" s="853"/>
      <c r="NUN130" s="964"/>
      <c r="NUO130" s="845"/>
      <c r="NUP130" s="853"/>
      <c r="NUQ130" s="853"/>
      <c r="NUR130" s="964"/>
      <c r="NUS130" s="845"/>
      <c r="NUT130" s="853"/>
      <c r="NUU130" s="853"/>
      <c r="NUV130" s="964"/>
      <c r="NUW130" s="845"/>
      <c r="NUX130" s="853"/>
      <c r="NUY130" s="853"/>
      <c r="NUZ130" s="964"/>
      <c r="NVA130" s="845"/>
      <c r="NVB130" s="853"/>
      <c r="NVC130" s="853"/>
      <c r="NVD130" s="964"/>
      <c r="NVE130" s="845"/>
      <c r="NVF130" s="853"/>
      <c r="NVG130" s="853"/>
      <c r="NVH130" s="964"/>
      <c r="NVI130" s="845"/>
      <c r="NVJ130" s="853"/>
      <c r="NVK130" s="853"/>
      <c r="NVL130" s="964"/>
      <c r="NVM130" s="845"/>
      <c r="NVN130" s="853"/>
      <c r="NVO130" s="853"/>
      <c r="NVP130" s="964"/>
      <c r="NVQ130" s="845"/>
      <c r="NVR130" s="853"/>
      <c r="NVS130" s="853"/>
      <c r="NVT130" s="964"/>
      <c r="NVU130" s="845"/>
      <c r="NVV130" s="853"/>
      <c r="NVW130" s="853"/>
      <c r="NVX130" s="964"/>
      <c r="NVY130" s="845"/>
      <c r="NVZ130" s="853"/>
      <c r="NWA130" s="853"/>
      <c r="NWB130" s="964"/>
      <c r="NWC130" s="845"/>
      <c r="NWD130" s="853"/>
      <c r="NWE130" s="853"/>
      <c r="NWF130" s="964"/>
      <c r="NWG130" s="845"/>
      <c r="NWH130" s="853"/>
      <c r="NWI130" s="853"/>
      <c r="NWJ130" s="964"/>
      <c r="NWK130" s="845"/>
      <c r="NWL130" s="853"/>
      <c r="NWM130" s="853"/>
      <c r="NWN130" s="964"/>
      <c r="NWO130" s="845"/>
      <c r="NWP130" s="853"/>
      <c r="NWQ130" s="853"/>
      <c r="NWR130" s="964"/>
      <c r="NWS130" s="845"/>
      <c r="NWT130" s="853"/>
      <c r="NWU130" s="853"/>
      <c r="NWV130" s="964"/>
      <c r="NWW130" s="845"/>
      <c r="NWX130" s="853"/>
      <c r="NWY130" s="853"/>
      <c r="NWZ130" s="964"/>
      <c r="NXA130" s="845"/>
      <c r="NXB130" s="853"/>
      <c r="NXC130" s="853"/>
      <c r="NXD130" s="964"/>
      <c r="NXE130" s="845"/>
      <c r="NXF130" s="853"/>
      <c r="NXG130" s="853"/>
      <c r="NXH130" s="964"/>
      <c r="NXI130" s="845"/>
      <c r="NXJ130" s="853"/>
      <c r="NXK130" s="853"/>
      <c r="NXL130" s="964"/>
      <c r="NXM130" s="845"/>
      <c r="NXN130" s="853"/>
      <c r="NXO130" s="853"/>
      <c r="NXP130" s="964"/>
      <c r="NXQ130" s="845"/>
      <c r="NXR130" s="853"/>
      <c r="NXS130" s="853"/>
      <c r="NXT130" s="964"/>
      <c r="NXU130" s="845"/>
      <c r="NXV130" s="853"/>
      <c r="NXW130" s="853"/>
      <c r="NXX130" s="964"/>
      <c r="NXY130" s="845"/>
      <c r="NXZ130" s="853"/>
      <c r="NYA130" s="853"/>
      <c r="NYB130" s="964"/>
      <c r="NYC130" s="845"/>
      <c r="NYD130" s="853"/>
      <c r="NYE130" s="853"/>
      <c r="NYF130" s="964"/>
      <c r="NYG130" s="845"/>
      <c r="NYH130" s="853"/>
      <c r="NYI130" s="853"/>
      <c r="NYJ130" s="964"/>
      <c r="NYK130" s="845"/>
      <c r="NYL130" s="853"/>
      <c r="NYM130" s="853"/>
      <c r="NYN130" s="964"/>
      <c r="NYO130" s="845"/>
      <c r="NYP130" s="853"/>
      <c r="NYQ130" s="853"/>
      <c r="NYR130" s="964"/>
      <c r="NYS130" s="845"/>
      <c r="NYT130" s="853"/>
      <c r="NYU130" s="853"/>
      <c r="NYV130" s="964"/>
      <c r="NYW130" s="845"/>
      <c r="NYX130" s="853"/>
      <c r="NYY130" s="853"/>
      <c r="NYZ130" s="964"/>
      <c r="NZA130" s="845"/>
      <c r="NZB130" s="853"/>
      <c r="NZC130" s="853"/>
      <c r="NZD130" s="964"/>
      <c r="NZE130" s="845"/>
      <c r="NZF130" s="853"/>
      <c r="NZG130" s="853"/>
      <c r="NZH130" s="964"/>
      <c r="NZI130" s="845"/>
      <c r="NZJ130" s="853"/>
      <c r="NZK130" s="853"/>
      <c r="NZL130" s="964"/>
      <c r="NZM130" s="845"/>
      <c r="NZN130" s="853"/>
      <c r="NZO130" s="853"/>
      <c r="NZP130" s="964"/>
      <c r="NZQ130" s="845"/>
      <c r="NZR130" s="853"/>
      <c r="NZS130" s="853"/>
      <c r="NZT130" s="964"/>
      <c r="NZU130" s="845"/>
      <c r="NZV130" s="853"/>
      <c r="NZW130" s="853"/>
      <c r="NZX130" s="964"/>
      <c r="NZY130" s="845"/>
      <c r="NZZ130" s="853"/>
      <c r="OAA130" s="853"/>
      <c r="OAB130" s="964"/>
      <c r="OAC130" s="845"/>
      <c r="OAD130" s="853"/>
      <c r="OAE130" s="853"/>
      <c r="OAF130" s="964"/>
      <c r="OAG130" s="845"/>
      <c r="OAH130" s="853"/>
      <c r="OAI130" s="853"/>
      <c r="OAJ130" s="964"/>
      <c r="OAK130" s="845"/>
      <c r="OAL130" s="853"/>
      <c r="OAM130" s="853"/>
      <c r="OAN130" s="964"/>
      <c r="OAO130" s="845"/>
      <c r="OAP130" s="853"/>
      <c r="OAQ130" s="853"/>
      <c r="OAR130" s="964"/>
      <c r="OAS130" s="845"/>
      <c r="OAT130" s="853"/>
      <c r="OAU130" s="853"/>
      <c r="OAV130" s="964"/>
      <c r="OAW130" s="845"/>
      <c r="OAX130" s="853"/>
      <c r="OAY130" s="853"/>
      <c r="OAZ130" s="964"/>
      <c r="OBA130" s="845"/>
      <c r="OBB130" s="853"/>
      <c r="OBC130" s="853"/>
      <c r="OBD130" s="964"/>
      <c r="OBE130" s="845"/>
      <c r="OBF130" s="853"/>
      <c r="OBG130" s="853"/>
      <c r="OBH130" s="964"/>
      <c r="OBI130" s="845"/>
      <c r="OBJ130" s="853"/>
      <c r="OBK130" s="853"/>
      <c r="OBL130" s="964"/>
      <c r="OBM130" s="845"/>
      <c r="OBN130" s="853"/>
      <c r="OBO130" s="853"/>
      <c r="OBP130" s="964"/>
      <c r="OBQ130" s="845"/>
      <c r="OBR130" s="853"/>
      <c r="OBS130" s="853"/>
      <c r="OBT130" s="964"/>
      <c r="OBU130" s="845"/>
      <c r="OBV130" s="853"/>
      <c r="OBW130" s="853"/>
      <c r="OBX130" s="964"/>
      <c r="OBY130" s="845"/>
      <c r="OBZ130" s="853"/>
      <c r="OCA130" s="853"/>
      <c r="OCB130" s="964"/>
      <c r="OCC130" s="845"/>
      <c r="OCD130" s="853"/>
      <c r="OCE130" s="853"/>
      <c r="OCF130" s="964"/>
      <c r="OCG130" s="845"/>
      <c r="OCH130" s="853"/>
      <c r="OCI130" s="853"/>
      <c r="OCJ130" s="964"/>
      <c r="OCK130" s="845"/>
      <c r="OCL130" s="853"/>
      <c r="OCM130" s="853"/>
      <c r="OCN130" s="964"/>
      <c r="OCO130" s="845"/>
      <c r="OCP130" s="853"/>
      <c r="OCQ130" s="853"/>
      <c r="OCR130" s="964"/>
      <c r="OCS130" s="845"/>
      <c r="OCT130" s="853"/>
      <c r="OCU130" s="853"/>
      <c r="OCV130" s="964"/>
      <c r="OCW130" s="845"/>
      <c r="OCX130" s="853"/>
      <c r="OCY130" s="853"/>
      <c r="OCZ130" s="964"/>
      <c r="ODA130" s="845"/>
      <c r="ODB130" s="853"/>
      <c r="ODC130" s="853"/>
      <c r="ODD130" s="964"/>
      <c r="ODE130" s="845"/>
      <c r="ODF130" s="853"/>
      <c r="ODG130" s="853"/>
      <c r="ODH130" s="964"/>
      <c r="ODI130" s="845"/>
      <c r="ODJ130" s="853"/>
      <c r="ODK130" s="853"/>
      <c r="ODL130" s="964"/>
      <c r="ODM130" s="845"/>
      <c r="ODN130" s="853"/>
      <c r="ODO130" s="853"/>
      <c r="ODP130" s="964"/>
      <c r="ODQ130" s="845"/>
      <c r="ODR130" s="853"/>
      <c r="ODS130" s="853"/>
      <c r="ODT130" s="964"/>
      <c r="ODU130" s="845"/>
      <c r="ODV130" s="853"/>
      <c r="ODW130" s="853"/>
      <c r="ODX130" s="964"/>
      <c r="ODY130" s="845"/>
      <c r="ODZ130" s="853"/>
      <c r="OEA130" s="853"/>
      <c r="OEB130" s="964"/>
      <c r="OEC130" s="845"/>
      <c r="OED130" s="853"/>
      <c r="OEE130" s="853"/>
      <c r="OEF130" s="964"/>
      <c r="OEG130" s="845"/>
      <c r="OEH130" s="853"/>
      <c r="OEI130" s="853"/>
      <c r="OEJ130" s="964"/>
      <c r="OEK130" s="845"/>
      <c r="OEL130" s="853"/>
      <c r="OEM130" s="853"/>
      <c r="OEN130" s="964"/>
      <c r="OEO130" s="845"/>
      <c r="OEP130" s="853"/>
      <c r="OEQ130" s="853"/>
      <c r="OER130" s="964"/>
      <c r="OES130" s="845"/>
      <c r="OET130" s="853"/>
      <c r="OEU130" s="853"/>
      <c r="OEV130" s="964"/>
      <c r="OEW130" s="845"/>
      <c r="OEX130" s="853"/>
      <c r="OEY130" s="853"/>
      <c r="OEZ130" s="964"/>
      <c r="OFA130" s="845"/>
      <c r="OFB130" s="853"/>
      <c r="OFC130" s="853"/>
      <c r="OFD130" s="964"/>
      <c r="OFE130" s="845"/>
      <c r="OFF130" s="853"/>
      <c r="OFG130" s="853"/>
      <c r="OFH130" s="964"/>
      <c r="OFI130" s="845"/>
      <c r="OFJ130" s="853"/>
      <c r="OFK130" s="853"/>
      <c r="OFL130" s="964"/>
      <c r="OFM130" s="845"/>
      <c r="OFN130" s="853"/>
      <c r="OFO130" s="853"/>
      <c r="OFP130" s="964"/>
      <c r="OFQ130" s="845"/>
      <c r="OFR130" s="853"/>
      <c r="OFS130" s="853"/>
      <c r="OFT130" s="964"/>
      <c r="OFU130" s="845"/>
      <c r="OFV130" s="853"/>
      <c r="OFW130" s="853"/>
      <c r="OFX130" s="964"/>
      <c r="OFY130" s="845"/>
      <c r="OFZ130" s="853"/>
      <c r="OGA130" s="853"/>
      <c r="OGB130" s="964"/>
      <c r="OGC130" s="845"/>
      <c r="OGD130" s="853"/>
      <c r="OGE130" s="853"/>
      <c r="OGF130" s="964"/>
      <c r="OGG130" s="845"/>
      <c r="OGH130" s="853"/>
      <c r="OGI130" s="853"/>
      <c r="OGJ130" s="964"/>
      <c r="OGK130" s="845"/>
      <c r="OGL130" s="853"/>
      <c r="OGM130" s="853"/>
      <c r="OGN130" s="964"/>
      <c r="OGO130" s="845"/>
      <c r="OGP130" s="853"/>
      <c r="OGQ130" s="853"/>
      <c r="OGR130" s="964"/>
      <c r="OGS130" s="845"/>
      <c r="OGT130" s="853"/>
      <c r="OGU130" s="853"/>
      <c r="OGV130" s="964"/>
      <c r="OGW130" s="845"/>
      <c r="OGX130" s="853"/>
      <c r="OGY130" s="853"/>
      <c r="OGZ130" s="964"/>
      <c r="OHA130" s="845"/>
      <c r="OHB130" s="853"/>
      <c r="OHC130" s="853"/>
      <c r="OHD130" s="964"/>
      <c r="OHE130" s="845"/>
      <c r="OHF130" s="853"/>
      <c r="OHG130" s="853"/>
      <c r="OHH130" s="964"/>
      <c r="OHI130" s="845"/>
      <c r="OHJ130" s="853"/>
      <c r="OHK130" s="853"/>
      <c r="OHL130" s="964"/>
      <c r="OHM130" s="845"/>
      <c r="OHN130" s="853"/>
      <c r="OHO130" s="853"/>
      <c r="OHP130" s="964"/>
      <c r="OHQ130" s="845"/>
      <c r="OHR130" s="853"/>
      <c r="OHS130" s="853"/>
      <c r="OHT130" s="964"/>
      <c r="OHU130" s="845"/>
      <c r="OHV130" s="853"/>
      <c r="OHW130" s="853"/>
      <c r="OHX130" s="964"/>
      <c r="OHY130" s="845"/>
      <c r="OHZ130" s="853"/>
      <c r="OIA130" s="853"/>
      <c r="OIB130" s="964"/>
      <c r="OIC130" s="845"/>
      <c r="OID130" s="853"/>
      <c r="OIE130" s="853"/>
      <c r="OIF130" s="964"/>
      <c r="OIG130" s="845"/>
      <c r="OIH130" s="853"/>
      <c r="OII130" s="853"/>
      <c r="OIJ130" s="964"/>
      <c r="OIK130" s="845"/>
      <c r="OIL130" s="853"/>
      <c r="OIM130" s="853"/>
      <c r="OIN130" s="964"/>
      <c r="OIO130" s="845"/>
      <c r="OIP130" s="853"/>
      <c r="OIQ130" s="853"/>
      <c r="OIR130" s="964"/>
      <c r="OIS130" s="845"/>
      <c r="OIT130" s="853"/>
      <c r="OIU130" s="853"/>
      <c r="OIV130" s="964"/>
      <c r="OIW130" s="845"/>
      <c r="OIX130" s="853"/>
      <c r="OIY130" s="853"/>
      <c r="OIZ130" s="964"/>
      <c r="OJA130" s="845"/>
      <c r="OJB130" s="853"/>
      <c r="OJC130" s="853"/>
      <c r="OJD130" s="964"/>
      <c r="OJE130" s="845"/>
      <c r="OJF130" s="853"/>
      <c r="OJG130" s="853"/>
      <c r="OJH130" s="964"/>
      <c r="OJI130" s="845"/>
      <c r="OJJ130" s="853"/>
      <c r="OJK130" s="853"/>
      <c r="OJL130" s="964"/>
      <c r="OJM130" s="845"/>
      <c r="OJN130" s="853"/>
      <c r="OJO130" s="853"/>
      <c r="OJP130" s="964"/>
      <c r="OJQ130" s="845"/>
      <c r="OJR130" s="853"/>
      <c r="OJS130" s="853"/>
      <c r="OJT130" s="964"/>
      <c r="OJU130" s="845"/>
      <c r="OJV130" s="853"/>
      <c r="OJW130" s="853"/>
      <c r="OJX130" s="964"/>
      <c r="OJY130" s="845"/>
      <c r="OJZ130" s="853"/>
      <c r="OKA130" s="853"/>
      <c r="OKB130" s="964"/>
      <c r="OKC130" s="845"/>
      <c r="OKD130" s="853"/>
      <c r="OKE130" s="853"/>
      <c r="OKF130" s="964"/>
      <c r="OKG130" s="845"/>
      <c r="OKH130" s="853"/>
      <c r="OKI130" s="853"/>
      <c r="OKJ130" s="964"/>
      <c r="OKK130" s="845"/>
      <c r="OKL130" s="853"/>
      <c r="OKM130" s="853"/>
      <c r="OKN130" s="964"/>
      <c r="OKO130" s="845"/>
      <c r="OKP130" s="853"/>
      <c r="OKQ130" s="853"/>
      <c r="OKR130" s="964"/>
      <c r="OKS130" s="845"/>
      <c r="OKT130" s="853"/>
      <c r="OKU130" s="853"/>
      <c r="OKV130" s="964"/>
      <c r="OKW130" s="845"/>
      <c r="OKX130" s="853"/>
      <c r="OKY130" s="853"/>
      <c r="OKZ130" s="964"/>
      <c r="OLA130" s="845"/>
      <c r="OLB130" s="853"/>
      <c r="OLC130" s="853"/>
      <c r="OLD130" s="964"/>
      <c r="OLE130" s="845"/>
      <c r="OLF130" s="853"/>
      <c r="OLG130" s="853"/>
      <c r="OLH130" s="964"/>
      <c r="OLI130" s="845"/>
      <c r="OLJ130" s="853"/>
      <c r="OLK130" s="853"/>
      <c r="OLL130" s="964"/>
      <c r="OLM130" s="845"/>
      <c r="OLN130" s="853"/>
      <c r="OLO130" s="853"/>
      <c r="OLP130" s="964"/>
      <c r="OLQ130" s="845"/>
      <c r="OLR130" s="853"/>
      <c r="OLS130" s="853"/>
      <c r="OLT130" s="964"/>
      <c r="OLU130" s="845"/>
      <c r="OLV130" s="853"/>
      <c r="OLW130" s="853"/>
      <c r="OLX130" s="964"/>
      <c r="OLY130" s="845"/>
      <c r="OLZ130" s="853"/>
      <c r="OMA130" s="853"/>
      <c r="OMB130" s="964"/>
      <c r="OMC130" s="845"/>
      <c r="OMD130" s="853"/>
      <c r="OME130" s="853"/>
      <c r="OMF130" s="964"/>
      <c r="OMG130" s="845"/>
      <c r="OMH130" s="853"/>
      <c r="OMI130" s="853"/>
      <c r="OMJ130" s="964"/>
      <c r="OMK130" s="845"/>
      <c r="OML130" s="853"/>
      <c r="OMM130" s="853"/>
      <c r="OMN130" s="964"/>
      <c r="OMO130" s="845"/>
      <c r="OMP130" s="853"/>
      <c r="OMQ130" s="853"/>
      <c r="OMR130" s="964"/>
      <c r="OMS130" s="845"/>
      <c r="OMT130" s="853"/>
      <c r="OMU130" s="853"/>
      <c r="OMV130" s="964"/>
      <c r="OMW130" s="845"/>
      <c r="OMX130" s="853"/>
      <c r="OMY130" s="853"/>
      <c r="OMZ130" s="964"/>
      <c r="ONA130" s="845"/>
      <c r="ONB130" s="853"/>
      <c r="ONC130" s="853"/>
      <c r="OND130" s="964"/>
      <c r="ONE130" s="845"/>
      <c r="ONF130" s="853"/>
      <c r="ONG130" s="853"/>
      <c r="ONH130" s="964"/>
      <c r="ONI130" s="845"/>
      <c r="ONJ130" s="853"/>
      <c r="ONK130" s="853"/>
      <c r="ONL130" s="964"/>
      <c r="ONM130" s="845"/>
      <c r="ONN130" s="853"/>
      <c r="ONO130" s="853"/>
      <c r="ONP130" s="964"/>
      <c r="ONQ130" s="845"/>
      <c r="ONR130" s="853"/>
      <c r="ONS130" s="853"/>
      <c r="ONT130" s="964"/>
      <c r="ONU130" s="845"/>
      <c r="ONV130" s="853"/>
      <c r="ONW130" s="853"/>
      <c r="ONX130" s="964"/>
      <c r="ONY130" s="845"/>
      <c r="ONZ130" s="853"/>
      <c r="OOA130" s="853"/>
      <c r="OOB130" s="964"/>
      <c r="OOC130" s="845"/>
      <c r="OOD130" s="853"/>
      <c r="OOE130" s="853"/>
      <c r="OOF130" s="964"/>
      <c r="OOG130" s="845"/>
      <c r="OOH130" s="853"/>
      <c r="OOI130" s="853"/>
      <c r="OOJ130" s="964"/>
      <c r="OOK130" s="845"/>
      <c r="OOL130" s="853"/>
      <c r="OOM130" s="853"/>
      <c r="OON130" s="964"/>
      <c r="OOO130" s="845"/>
      <c r="OOP130" s="853"/>
      <c r="OOQ130" s="853"/>
      <c r="OOR130" s="964"/>
      <c r="OOS130" s="845"/>
      <c r="OOT130" s="853"/>
      <c r="OOU130" s="853"/>
      <c r="OOV130" s="964"/>
      <c r="OOW130" s="845"/>
      <c r="OOX130" s="853"/>
      <c r="OOY130" s="853"/>
      <c r="OOZ130" s="964"/>
      <c r="OPA130" s="845"/>
      <c r="OPB130" s="853"/>
      <c r="OPC130" s="853"/>
      <c r="OPD130" s="964"/>
      <c r="OPE130" s="845"/>
      <c r="OPF130" s="853"/>
      <c r="OPG130" s="853"/>
      <c r="OPH130" s="964"/>
      <c r="OPI130" s="845"/>
      <c r="OPJ130" s="853"/>
      <c r="OPK130" s="853"/>
      <c r="OPL130" s="964"/>
      <c r="OPM130" s="845"/>
      <c r="OPN130" s="853"/>
      <c r="OPO130" s="853"/>
      <c r="OPP130" s="964"/>
      <c r="OPQ130" s="845"/>
      <c r="OPR130" s="853"/>
      <c r="OPS130" s="853"/>
      <c r="OPT130" s="964"/>
      <c r="OPU130" s="845"/>
      <c r="OPV130" s="853"/>
      <c r="OPW130" s="853"/>
      <c r="OPX130" s="964"/>
      <c r="OPY130" s="845"/>
      <c r="OPZ130" s="853"/>
      <c r="OQA130" s="853"/>
      <c r="OQB130" s="964"/>
      <c r="OQC130" s="845"/>
      <c r="OQD130" s="853"/>
      <c r="OQE130" s="853"/>
      <c r="OQF130" s="964"/>
      <c r="OQG130" s="845"/>
      <c r="OQH130" s="853"/>
      <c r="OQI130" s="853"/>
      <c r="OQJ130" s="964"/>
      <c r="OQK130" s="845"/>
      <c r="OQL130" s="853"/>
      <c r="OQM130" s="853"/>
      <c r="OQN130" s="964"/>
      <c r="OQO130" s="845"/>
      <c r="OQP130" s="853"/>
      <c r="OQQ130" s="853"/>
      <c r="OQR130" s="964"/>
      <c r="OQS130" s="845"/>
      <c r="OQT130" s="853"/>
      <c r="OQU130" s="853"/>
      <c r="OQV130" s="964"/>
      <c r="OQW130" s="845"/>
      <c r="OQX130" s="853"/>
      <c r="OQY130" s="853"/>
      <c r="OQZ130" s="964"/>
      <c r="ORA130" s="845"/>
      <c r="ORB130" s="853"/>
      <c r="ORC130" s="853"/>
      <c r="ORD130" s="964"/>
      <c r="ORE130" s="845"/>
      <c r="ORF130" s="853"/>
      <c r="ORG130" s="853"/>
      <c r="ORH130" s="964"/>
      <c r="ORI130" s="845"/>
      <c r="ORJ130" s="853"/>
      <c r="ORK130" s="853"/>
      <c r="ORL130" s="964"/>
      <c r="ORM130" s="845"/>
      <c r="ORN130" s="853"/>
      <c r="ORO130" s="853"/>
      <c r="ORP130" s="964"/>
      <c r="ORQ130" s="845"/>
      <c r="ORR130" s="853"/>
      <c r="ORS130" s="853"/>
      <c r="ORT130" s="964"/>
      <c r="ORU130" s="845"/>
      <c r="ORV130" s="853"/>
      <c r="ORW130" s="853"/>
      <c r="ORX130" s="964"/>
      <c r="ORY130" s="845"/>
      <c r="ORZ130" s="853"/>
      <c r="OSA130" s="853"/>
      <c r="OSB130" s="964"/>
      <c r="OSC130" s="845"/>
      <c r="OSD130" s="853"/>
      <c r="OSE130" s="853"/>
      <c r="OSF130" s="964"/>
      <c r="OSG130" s="845"/>
      <c r="OSH130" s="853"/>
      <c r="OSI130" s="853"/>
      <c r="OSJ130" s="964"/>
      <c r="OSK130" s="845"/>
      <c r="OSL130" s="853"/>
      <c r="OSM130" s="853"/>
      <c r="OSN130" s="964"/>
      <c r="OSO130" s="845"/>
      <c r="OSP130" s="853"/>
      <c r="OSQ130" s="853"/>
      <c r="OSR130" s="964"/>
      <c r="OSS130" s="845"/>
      <c r="OST130" s="853"/>
      <c r="OSU130" s="853"/>
      <c r="OSV130" s="964"/>
      <c r="OSW130" s="845"/>
      <c r="OSX130" s="853"/>
      <c r="OSY130" s="853"/>
      <c r="OSZ130" s="964"/>
      <c r="OTA130" s="845"/>
      <c r="OTB130" s="853"/>
      <c r="OTC130" s="853"/>
      <c r="OTD130" s="964"/>
      <c r="OTE130" s="845"/>
      <c r="OTF130" s="853"/>
      <c r="OTG130" s="853"/>
      <c r="OTH130" s="964"/>
      <c r="OTI130" s="845"/>
      <c r="OTJ130" s="853"/>
      <c r="OTK130" s="853"/>
      <c r="OTL130" s="964"/>
      <c r="OTM130" s="845"/>
      <c r="OTN130" s="853"/>
      <c r="OTO130" s="853"/>
      <c r="OTP130" s="964"/>
      <c r="OTQ130" s="845"/>
      <c r="OTR130" s="853"/>
      <c r="OTS130" s="853"/>
      <c r="OTT130" s="964"/>
      <c r="OTU130" s="845"/>
      <c r="OTV130" s="853"/>
      <c r="OTW130" s="853"/>
      <c r="OTX130" s="964"/>
      <c r="OTY130" s="845"/>
      <c r="OTZ130" s="853"/>
      <c r="OUA130" s="853"/>
      <c r="OUB130" s="964"/>
      <c r="OUC130" s="845"/>
      <c r="OUD130" s="853"/>
      <c r="OUE130" s="853"/>
      <c r="OUF130" s="964"/>
      <c r="OUG130" s="845"/>
      <c r="OUH130" s="853"/>
      <c r="OUI130" s="853"/>
      <c r="OUJ130" s="964"/>
      <c r="OUK130" s="845"/>
      <c r="OUL130" s="853"/>
      <c r="OUM130" s="853"/>
      <c r="OUN130" s="964"/>
      <c r="OUO130" s="845"/>
      <c r="OUP130" s="853"/>
      <c r="OUQ130" s="853"/>
      <c r="OUR130" s="964"/>
      <c r="OUS130" s="845"/>
      <c r="OUT130" s="853"/>
      <c r="OUU130" s="853"/>
      <c r="OUV130" s="964"/>
      <c r="OUW130" s="845"/>
      <c r="OUX130" s="853"/>
      <c r="OUY130" s="853"/>
      <c r="OUZ130" s="964"/>
      <c r="OVA130" s="845"/>
      <c r="OVB130" s="853"/>
      <c r="OVC130" s="853"/>
      <c r="OVD130" s="964"/>
      <c r="OVE130" s="845"/>
      <c r="OVF130" s="853"/>
      <c r="OVG130" s="853"/>
      <c r="OVH130" s="964"/>
      <c r="OVI130" s="845"/>
      <c r="OVJ130" s="853"/>
      <c r="OVK130" s="853"/>
      <c r="OVL130" s="964"/>
      <c r="OVM130" s="845"/>
      <c r="OVN130" s="853"/>
      <c r="OVO130" s="853"/>
      <c r="OVP130" s="964"/>
      <c r="OVQ130" s="845"/>
      <c r="OVR130" s="853"/>
      <c r="OVS130" s="853"/>
      <c r="OVT130" s="964"/>
      <c r="OVU130" s="845"/>
      <c r="OVV130" s="853"/>
      <c r="OVW130" s="853"/>
      <c r="OVX130" s="964"/>
      <c r="OVY130" s="845"/>
      <c r="OVZ130" s="853"/>
      <c r="OWA130" s="853"/>
      <c r="OWB130" s="964"/>
      <c r="OWC130" s="845"/>
      <c r="OWD130" s="853"/>
      <c r="OWE130" s="853"/>
      <c r="OWF130" s="964"/>
      <c r="OWG130" s="845"/>
      <c r="OWH130" s="853"/>
      <c r="OWI130" s="853"/>
      <c r="OWJ130" s="964"/>
      <c r="OWK130" s="845"/>
      <c r="OWL130" s="853"/>
      <c r="OWM130" s="853"/>
      <c r="OWN130" s="964"/>
      <c r="OWO130" s="845"/>
      <c r="OWP130" s="853"/>
      <c r="OWQ130" s="853"/>
      <c r="OWR130" s="964"/>
      <c r="OWS130" s="845"/>
      <c r="OWT130" s="853"/>
      <c r="OWU130" s="853"/>
      <c r="OWV130" s="964"/>
      <c r="OWW130" s="845"/>
      <c r="OWX130" s="853"/>
      <c r="OWY130" s="853"/>
      <c r="OWZ130" s="964"/>
      <c r="OXA130" s="845"/>
      <c r="OXB130" s="853"/>
      <c r="OXC130" s="853"/>
      <c r="OXD130" s="964"/>
      <c r="OXE130" s="845"/>
      <c r="OXF130" s="853"/>
      <c r="OXG130" s="853"/>
      <c r="OXH130" s="964"/>
      <c r="OXI130" s="845"/>
      <c r="OXJ130" s="853"/>
      <c r="OXK130" s="853"/>
      <c r="OXL130" s="964"/>
      <c r="OXM130" s="845"/>
      <c r="OXN130" s="853"/>
      <c r="OXO130" s="853"/>
      <c r="OXP130" s="964"/>
      <c r="OXQ130" s="845"/>
      <c r="OXR130" s="853"/>
      <c r="OXS130" s="853"/>
      <c r="OXT130" s="964"/>
      <c r="OXU130" s="845"/>
      <c r="OXV130" s="853"/>
      <c r="OXW130" s="853"/>
      <c r="OXX130" s="964"/>
      <c r="OXY130" s="845"/>
      <c r="OXZ130" s="853"/>
      <c r="OYA130" s="853"/>
      <c r="OYB130" s="964"/>
      <c r="OYC130" s="845"/>
      <c r="OYD130" s="853"/>
      <c r="OYE130" s="853"/>
      <c r="OYF130" s="964"/>
      <c r="OYG130" s="845"/>
      <c r="OYH130" s="853"/>
      <c r="OYI130" s="853"/>
      <c r="OYJ130" s="964"/>
      <c r="OYK130" s="845"/>
      <c r="OYL130" s="853"/>
      <c r="OYM130" s="853"/>
      <c r="OYN130" s="964"/>
      <c r="OYO130" s="845"/>
      <c r="OYP130" s="853"/>
      <c r="OYQ130" s="853"/>
      <c r="OYR130" s="964"/>
      <c r="OYS130" s="845"/>
      <c r="OYT130" s="853"/>
      <c r="OYU130" s="853"/>
      <c r="OYV130" s="964"/>
      <c r="OYW130" s="845"/>
      <c r="OYX130" s="853"/>
      <c r="OYY130" s="853"/>
      <c r="OYZ130" s="964"/>
      <c r="OZA130" s="845"/>
      <c r="OZB130" s="853"/>
      <c r="OZC130" s="853"/>
      <c r="OZD130" s="964"/>
      <c r="OZE130" s="845"/>
      <c r="OZF130" s="853"/>
      <c r="OZG130" s="853"/>
      <c r="OZH130" s="964"/>
      <c r="OZI130" s="845"/>
      <c r="OZJ130" s="853"/>
      <c r="OZK130" s="853"/>
      <c r="OZL130" s="964"/>
      <c r="OZM130" s="845"/>
      <c r="OZN130" s="853"/>
      <c r="OZO130" s="853"/>
      <c r="OZP130" s="964"/>
      <c r="OZQ130" s="845"/>
      <c r="OZR130" s="853"/>
      <c r="OZS130" s="853"/>
      <c r="OZT130" s="964"/>
      <c r="OZU130" s="845"/>
      <c r="OZV130" s="853"/>
      <c r="OZW130" s="853"/>
      <c r="OZX130" s="964"/>
      <c r="OZY130" s="845"/>
      <c r="OZZ130" s="853"/>
      <c r="PAA130" s="853"/>
      <c r="PAB130" s="964"/>
      <c r="PAC130" s="845"/>
      <c r="PAD130" s="853"/>
      <c r="PAE130" s="853"/>
      <c r="PAF130" s="964"/>
      <c r="PAG130" s="845"/>
      <c r="PAH130" s="853"/>
      <c r="PAI130" s="853"/>
      <c r="PAJ130" s="964"/>
      <c r="PAK130" s="845"/>
      <c r="PAL130" s="853"/>
      <c r="PAM130" s="853"/>
      <c r="PAN130" s="964"/>
      <c r="PAO130" s="845"/>
      <c r="PAP130" s="853"/>
      <c r="PAQ130" s="853"/>
      <c r="PAR130" s="964"/>
      <c r="PAS130" s="845"/>
      <c r="PAT130" s="853"/>
      <c r="PAU130" s="853"/>
      <c r="PAV130" s="964"/>
      <c r="PAW130" s="845"/>
      <c r="PAX130" s="853"/>
      <c r="PAY130" s="853"/>
      <c r="PAZ130" s="964"/>
      <c r="PBA130" s="845"/>
      <c r="PBB130" s="853"/>
      <c r="PBC130" s="853"/>
      <c r="PBD130" s="964"/>
      <c r="PBE130" s="845"/>
      <c r="PBF130" s="853"/>
      <c r="PBG130" s="853"/>
      <c r="PBH130" s="964"/>
      <c r="PBI130" s="845"/>
      <c r="PBJ130" s="853"/>
      <c r="PBK130" s="853"/>
      <c r="PBL130" s="964"/>
      <c r="PBM130" s="845"/>
      <c r="PBN130" s="853"/>
      <c r="PBO130" s="853"/>
      <c r="PBP130" s="964"/>
      <c r="PBQ130" s="845"/>
      <c r="PBR130" s="853"/>
      <c r="PBS130" s="853"/>
      <c r="PBT130" s="964"/>
      <c r="PBU130" s="845"/>
      <c r="PBV130" s="853"/>
      <c r="PBW130" s="853"/>
      <c r="PBX130" s="964"/>
      <c r="PBY130" s="845"/>
      <c r="PBZ130" s="853"/>
      <c r="PCA130" s="853"/>
      <c r="PCB130" s="964"/>
      <c r="PCC130" s="845"/>
      <c r="PCD130" s="853"/>
      <c r="PCE130" s="853"/>
      <c r="PCF130" s="964"/>
      <c r="PCG130" s="845"/>
      <c r="PCH130" s="853"/>
      <c r="PCI130" s="853"/>
      <c r="PCJ130" s="964"/>
      <c r="PCK130" s="845"/>
      <c r="PCL130" s="853"/>
      <c r="PCM130" s="853"/>
      <c r="PCN130" s="964"/>
      <c r="PCO130" s="845"/>
      <c r="PCP130" s="853"/>
      <c r="PCQ130" s="853"/>
      <c r="PCR130" s="964"/>
      <c r="PCS130" s="845"/>
      <c r="PCT130" s="853"/>
      <c r="PCU130" s="853"/>
      <c r="PCV130" s="964"/>
      <c r="PCW130" s="845"/>
      <c r="PCX130" s="853"/>
      <c r="PCY130" s="853"/>
      <c r="PCZ130" s="964"/>
      <c r="PDA130" s="845"/>
      <c r="PDB130" s="853"/>
      <c r="PDC130" s="853"/>
      <c r="PDD130" s="964"/>
      <c r="PDE130" s="845"/>
      <c r="PDF130" s="853"/>
      <c r="PDG130" s="853"/>
      <c r="PDH130" s="964"/>
      <c r="PDI130" s="845"/>
      <c r="PDJ130" s="853"/>
      <c r="PDK130" s="853"/>
      <c r="PDL130" s="964"/>
      <c r="PDM130" s="845"/>
      <c r="PDN130" s="853"/>
      <c r="PDO130" s="853"/>
      <c r="PDP130" s="964"/>
      <c r="PDQ130" s="845"/>
      <c r="PDR130" s="853"/>
      <c r="PDS130" s="853"/>
      <c r="PDT130" s="964"/>
      <c r="PDU130" s="845"/>
      <c r="PDV130" s="853"/>
      <c r="PDW130" s="853"/>
      <c r="PDX130" s="964"/>
      <c r="PDY130" s="845"/>
      <c r="PDZ130" s="853"/>
      <c r="PEA130" s="853"/>
      <c r="PEB130" s="964"/>
      <c r="PEC130" s="845"/>
      <c r="PED130" s="853"/>
      <c r="PEE130" s="853"/>
      <c r="PEF130" s="964"/>
      <c r="PEG130" s="845"/>
      <c r="PEH130" s="853"/>
      <c r="PEI130" s="853"/>
      <c r="PEJ130" s="964"/>
      <c r="PEK130" s="845"/>
      <c r="PEL130" s="853"/>
      <c r="PEM130" s="853"/>
      <c r="PEN130" s="964"/>
      <c r="PEO130" s="845"/>
      <c r="PEP130" s="853"/>
      <c r="PEQ130" s="853"/>
      <c r="PER130" s="964"/>
      <c r="PES130" s="845"/>
      <c r="PET130" s="853"/>
      <c r="PEU130" s="853"/>
      <c r="PEV130" s="964"/>
      <c r="PEW130" s="845"/>
      <c r="PEX130" s="853"/>
      <c r="PEY130" s="853"/>
      <c r="PEZ130" s="964"/>
      <c r="PFA130" s="845"/>
      <c r="PFB130" s="853"/>
      <c r="PFC130" s="853"/>
      <c r="PFD130" s="964"/>
      <c r="PFE130" s="845"/>
      <c r="PFF130" s="853"/>
      <c r="PFG130" s="853"/>
      <c r="PFH130" s="964"/>
      <c r="PFI130" s="845"/>
      <c r="PFJ130" s="853"/>
      <c r="PFK130" s="853"/>
      <c r="PFL130" s="964"/>
      <c r="PFM130" s="845"/>
      <c r="PFN130" s="853"/>
      <c r="PFO130" s="853"/>
      <c r="PFP130" s="964"/>
      <c r="PFQ130" s="845"/>
      <c r="PFR130" s="853"/>
      <c r="PFS130" s="853"/>
      <c r="PFT130" s="964"/>
      <c r="PFU130" s="845"/>
      <c r="PFV130" s="853"/>
      <c r="PFW130" s="853"/>
      <c r="PFX130" s="964"/>
      <c r="PFY130" s="845"/>
      <c r="PFZ130" s="853"/>
      <c r="PGA130" s="853"/>
      <c r="PGB130" s="964"/>
      <c r="PGC130" s="845"/>
      <c r="PGD130" s="853"/>
      <c r="PGE130" s="853"/>
      <c r="PGF130" s="964"/>
      <c r="PGG130" s="845"/>
      <c r="PGH130" s="853"/>
      <c r="PGI130" s="853"/>
      <c r="PGJ130" s="964"/>
      <c r="PGK130" s="845"/>
      <c r="PGL130" s="853"/>
      <c r="PGM130" s="853"/>
      <c r="PGN130" s="964"/>
      <c r="PGO130" s="845"/>
      <c r="PGP130" s="853"/>
      <c r="PGQ130" s="853"/>
      <c r="PGR130" s="964"/>
      <c r="PGS130" s="845"/>
      <c r="PGT130" s="853"/>
      <c r="PGU130" s="853"/>
      <c r="PGV130" s="964"/>
      <c r="PGW130" s="845"/>
      <c r="PGX130" s="853"/>
      <c r="PGY130" s="853"/>
      <c r="PGZ130" s="964"/>
      <c r="PHA130" s="845"/>
      <c r="PHB130" s="853"/>
      <c r="PHC130" s="853"/>
      <c r="PHD130" s="964"/>
      <c r="PHE130" s="845"/>
      <c r="PHF130" s="853"/>
      <c r="PHG130" s="853"/>
      <c r="PHH130" s="964"/>
      <c r="PHI130" s="845"/>
      <c r="PHJ130" s="853"/>
      <c r="PHK130" s="853"/>
      <c r="PHL130" s="964"/>
      <c r="PHM130" s="845"/>
      <c r="PHN130" s="853"/>
      <c r="PHO130" s="853"/>
      <c r="PHP130" s="964"/>
      <c r="PHQ130" s="845"/>
      <c r="PHR130" s="853"/>
      <c r="PHS130" s="853"/>
      <c r="PHT130" s="964"/>
      <c r="PHU130" s="845"/>
      <c r="PHV130" s="853"/>
      <c r="PHW130" s="853"/>
      <c r="PHX130" s="964"/>
      <c r="PHY130" s="845"/>
      <c r="PHZ130" s="853"/>
      <c r="PIA130" s="853"/>
      <c r="PIB130" s="964"/>
      <c r="PIC130" s="845"/>
      <c r="PID130" s="853"/>
      <c r="PIE130" s="853"/>
      <c r="PIF130" s="964"/>
      <c r="PIG130" s="845"/>
      <c r="PIH130" s="853"/>
      <c r="PII130" s="853"/>
      <c r="PIJ130" s="964"/>
      <c r="PIK130" s="845"/>
      <c r="PIL130" s="853"/>
      <c r="PIM130" s="853"/>
      <c r="PIN130" s="964"/>
      <c r="PIO130" s="845"/>
      <c r="PIP130" s="853"/>
      <c r="PIQ130" s="853"/>
      <c r="PIR130" s="964"/>
      <c r="PIS130" s="845"/>
      <c r="PIT130" s="853"/>
      <c r="PIU130" s="853"/>
      <c r="PIV130" s="964"/>
      <c r="PIW130" s="845"/>
      <c r="PIX130" s="853"/>
      <c r="PIY130" s="853"/>
      <c r="PIZ130" s="964"/>
      <c r="PJA130" s="845"/>
      <c r="PJB130" s="853"/>
      <c r="PJC130" s="853"/>
      <c r="PJD130" s="964"/>
      <c r="PJE130" s="845"/>
      <c r="PJF130" s="853"/>
      <c r="PJG130" s="853"/>
      <c r="PJH130" s="964"/>
      <c r="PJI130" s="845"/>
      <c r="PJJ130" s="853"/>
      <c r="PJK130" s="853"/>
      <c r="PJL130" s="964"/>
      <c r="PJM130" s="845"/>
      <c r="PJN130" s="853"/>
      <c r="PJO130" s="853"/>
      <c r="PJP130" s="964"/>
      <c r="PJQ130" s="845"/>
      <c r="PJR130" s="853"/>
      <c r="PJS130" s="853"/>
      <c r="PJT130" s="964"/>
      <c r="PJU130" s="845"/>
      <c r="PJV130" s="853"/>
      <c r="PJW130" s="853"/>
      <c r="PJX130" s="964"/>
      <c r="PJY130" s="845"/>
      <c r="PJZ130" s="853"/>
      <c r="PKA130" s="853"/>
      <c r="PKB130" s="964"/>
      <c r="PKC130" s="845"/>
      <c r="PKD130" s="853"/>
      <c r="PKE130" s="853"/>
      <c r="PKF130" s="964"/>
      <c r="PKG130" s="845"/>
      <c r="PKH130" s="853"/>
      <c r="PKI130" s="853"/>
      <c r="PKJ130" s="964"/>
      <c r="PKK130" s="845"/>
      <c r="PKL130" s="853"/>
      <c r="PKM130" s="853"/>
      <c r="PKN130" s="964"/>
      <c r="PKO130" s="845"/>
      <c r="PKP130" s="853"/>
      <c r="PKQ130" s="853"/>
      <c r="PKR130" s="964"/>
      <c r="PKS130" s="845"/>
      <c r="PKT130" s="853"/>
      <c r="PKU130" s="853"/>
      <c r="PKV130" s="964"/>
      <c r="PKW130" s="845"/>
      <c r="PKX130" s="853"/>
      <c r="PKY130" s="853"/>
      <c r="PKZ130" s="964"/>
      <c r="PLA130" s="845"/>
      <c r="PLB130" s="853"/>
      <c r="PLC130" s="853"/>
      <c r="PLD130" s="964"/>
      <c r="PLE130" s="845"/>
      <c r="PLF130" s="853"/>
      <c r="PLG130" s="853"/>
      <c r="PLH130" s="964"/>
      <c r="PLI130" s="845"/>
      <c r="PLJ130" s="853"/>
      <c r="PLK130" s="853"/>
      <c r="PLL130" s="964"/>
      <c r="PLM130" s="845"/>
      <c r="PLN130" s="853"/>
      <c r="PLO130" s="853"/>
      <c r="PLP130" s="964"/>
      <c r="PLQ130" s="845"/>
      <c r="PLR130" s="853"/>
      <c r="PLS130" s="853"/>
      <c r="PLT130" s="964"/>
      <c r="PLU130" s="845"/>
      <c r="PLV130" s="853"/>
      <c r="PLW130" s="853"/>
      <c r="PLX130" s="964"/>
      <c r="PLY130" s="845"/>
      <c r="PLZ130" s="853"/>
      <c r="PMA130" s="853"/>
      <c r="PMB130" s="964"/>
      <c r="PMC130" s="845"/>
      <c r="PMD130" s="853"/>
      <c r="PME130" s="853"/>
      <c r="PMF130" s="964"/>
      <c r="PMG130" s="845"/>
      <c r="PMH130" s="853"/>
      <c r="PMI130" s="853"/>
      <c r="PMJ130" s="964"/>
      <c r="PMK130" s="845"/>
      <c r="PML130" s="853"/>
      <c r="PMM130" s="853"/>
      <c r="PMN130" s="964"/>
      <c r="PMO130" s="845"/>
      <c r="PMP130" s="853"/>
      <c r="PMQ130" s="853"/>
      <c r="PMR130" s="964"/>
      <c r="PMS130" s="845"/>
      <c r="PMT130" s="853"/>
      <c r="PMU130" s="853"/>
      <c r="PMV130" s="964"/>
      <c r="PMW130" s="845"/>
      <c r="PMX130" s="853"/>
      <c r="PMY130" s="853"/>
      <c r="PMZ130" s="964"/>
      <c r="PNA130" s="845"/>
      <c r="PNB130" s="853"/>
      <c r="PNC130" s="853"/>
      <c r="PND130" s="964"/>
      <c r="PNE130" s="845"/>
      <c r="PNF130" s="853"/>
      <c r="PNG130" s="853"/>
      <c r="PNH130" s="964"/>
      <c r="PNI130" s="845"/>
      <c r="PNJ130" s="853"/>
      <c r="PNK130" s="853"/>
      <c r="PNL130" s="964"/>
      <c r="PNM130" s="845"/>
      <c r="PNN130" s="853"/>
      <c r="PNO130" s="853"/>
      <c r="PNP130" s="964"/>
      <c r="PNQ130" s="845"/>
      <c r="PNR130" s="853"/>
      <c r="PNS130" s="853"/>
      <c r="PNT130" s="964"/>
      <c r="PNU130" s="845"/>
      <c r="PNV130" s="853"/>
      <c r="PNW130" s="853"/>
      <c r="PNX130" s="964"/>
      <c r="PNY130" s="845"/>
      <c r="PNZ130" s="853"/>
      <c r="POA130" s="853"/>
      <c r="POB130" s="964"/>
      <c r="POC130" s="845"/>
      <c r="POD130" s="853"/>
      <c r="POE130" s="853"/>
      <c r="POF130" s="964"/>
      <c r="POG130" s="845"/>
      <c r="POH130" s="853"/>
      <c r="POI130" s="853"/>
      <c r="POJ130" s="964"/>
      <c r="POK130" s="845"/>
      <c r="POL130" s="853"/>
      <c r="POM130" s="853"/>
      <c r="PON130" s="964"/>
      <c r="POO130" s="845"/>
      <c r="POP130" s="853"/>
      <c r="POQ130" s="853"/>
      <c r="POR130" s="964"/>
      <c r="POS130" s="845"/>
      <c r="POT130" s="853"/>
      <c r="POU130" s="853"/>
      <c r="POV130" s="964"/>
      <c r="POW130" s="845"/>
      <c r="POX130" s="853"/>
      <c r="POY130" s="853"/>
      <c r="POZ130" s="964"/>
      <c r="PPA130" s="845"/>
      <c r="PPB130" s="853"/>
      <c r="PPC130" s="853"/>
      <c r="PPD130" s="964"/>
      <c r="PPE130" s="845"/>
      <c r="PPF130" s="853"/>
      <c r="PPG130" s="853"/>
      <c r="PPH130" s="964"/>
      <c r="PPI130" s="845"/>
      <c r="PPJ130" s="853"/>
      <c r="PPK130" s="853"/>
      <c r="PPL130" s="964"/>
      <c r="PPM130" s="845"/>
      <c r="PPN130" s="853"/>
      <c r="PPO130" s="853"/>
      <c r="PPP130" s="964"/>
      <c r="PPQ130" s="845"/>
      <c r="PPR130" s="853"/>
      <c r="PPS130" s="853"/>
      <c r="PPT130" s="964"/>
      <c r="PPU130" s="845"/>
      <c r="PPV130" s="853"/>
      <c r="PPW130" s="853"/>
      <c r="PPX130" s="964"/>
      <c r="PPY130" s="845"/>
      <c r="PPZ130" s="853"/>
      <c r="PQA130" s="853"/>
      <c r="PQB130" s="964"/>
      <c r="PQC130" s="845"/>
      <c r="PQD130" s="853"/>
      <c r="PQE130" s="853"/>
      <c r="PQF130" s="964"/>
      <c r="PQG130" s="845"/>
      <c r="PQH130" s="853"/>
      <c r="PQI130" s="853"/>
      <c r="PQJ130" s="964"/>
      <c r="PQK130" s="845"/>
      <c r="PQL130" s="853"/>
      <c r="PQM130" s="853"/>
      <c r="PQN130" s="964"/>
      <c r="PQO130" s="845"/>
      <c r="PQP130" s="853"/>
      <c r="PQQ130" s="853"/>
      <c r="PQR130" s="964"/>
      <c r="PQS130" s="845"/>
      <c r="PQT130" s="853"/>
      <c r="PQU130" s="853"/>
      <c r="PQV130" s="964"/>
      <c r="PQW130" s="845"/>
      <c r="PQX130" s="853"/>
      <c r="PQY130" s="853"/>
      <c r="PQZ130" s="964"/>
      <c r="PRA130" s="845"/>
      <c r="PRB130" s="853"/>
      <c r="PRC130" s="853"/>
      <c r="PRD130" s="964"/>
      <c r="PRE130" s="845"/>
      <c r="PRF130" s="853"/>
      <c r="PRG130" s="853"/>
      <c r="PRH130" s="964"/>
      <c r="PRI130" s="845"/>
      <c r="PRJ130" s="853"/>
      <c r="PRK130" s="853"/>
      <c r="PRL130" s="964"/>
      <c r="PRM130" s="845"/>
      <c r="PRN130" s="853"/>
      <c r="PRO130" s="853"/>
      <c r="PRP130" s="964"/>
      <c r="PRQ130" s="845"/>
      <c r="PRR130" s="853"/>
      <c r="PRS130" s="853"/>
      <c r="PRT130" s="964"/>
      <c r="PRU130" s="845"/>
      <c r="PRV130" s="853"/>
      <c r="PRW130" s="853"/>
      <c r="PRX130" s="964"/>
      <c r="PRY130" s="845"/>
      <c r="PRZ130" s="853"/>
      <c r="PSA130" s="853"/>
      <c r="PSB130" s="964"/>
      <c r="PSC130" s="845"/>
      <c r="PSD130" s="853"/>
      <c r="PSE130" s="853"/>
      <c r="PSF130" s="964"/>
      <c r="PSG130" s="845"/>
      <c r="PSH130" s="853"/>
      <c r="PSI130" s="853"/>
      <c r="PSJ130" s="964"/>
      <c r="PSK130" s="845"/>
      <c r="PSL130" s="853"/>
      <c r="PSM130" s="853"/>
      <c r="PSN130" s="964"/>
      <c r="PSO130" s="845"/>
      <c r="PSP130" s="853"/>
      <c r="PSQ130" s="853"/>
      <c r="PSR130" s="964"/>
      <c r="PSS130" s="845"/>
      <c r="PST130" s="853"/>
      <c r="PSU130" s="853"/>
      <c r="PSV130" s="964"/>
      <c r="PSW130" s="845"/>
      <c r="PSX130" s="853"/>
      <c r="PSY130" s="853"/>
      <c r="PSZ130" s="964"/>
      <c r="PTA130" s="845"/>
      <c r="PTB130" s="853"/>
      <c r="PTC130" s="853"/>
      <c r="PTD130" s="964"/>
      <c r="PTE130" s="845"/>
      <c r="PTF130" s="853"/>
      <c r="PTG130" s="853"/>
      <c r="PTH130" s="964"/>
      <c r="PTI130" s="845"/>
      <c r="PTJ130" s="853"/>
      <c r="PTK130" s="853"/>
      <c r="PTL130" s="964"/>
      <c r="PTM130" s="845"/>
      <c r="PTN130" s="853"/>
      <c r="PTO130" s="853"/>
      <c r="PTP130" s="964"/>
      <c r="PTQ130" s="845"/>
      <c r="PTR130" s="853"/>
      <c r="PTS130" s="853"/>
      <c r="PTT130" s="964"/>
      <c r="PTU130" s="845"/>
      <c r="PTV130" s="853"/>
      <c r="PTW130" s="853"/>
      <c r="PTX130" s="964"/>
      <c r="PTY130" s="845"/>
      <c r="PTZ130" s="853"/>
      <c r="PUA130" s="853"/>
      <c r="PUB130" s="964"/>
      <c r="PUC130" s="845"/>
      <c r="PUD130" s="853"/>
      <c r="PUE130" s="853"/>
      <c r="PUF130" s="964"/>
      <c r="PUG130" s="845"/>
      <c r="PUH130" s="853"/>
      <c r="PUI130" s="853"/>
      <c r="PUJ130" s="964"/>
      <c r="PUK130" s="845"/>
      <c r="PUL130" s="853"/>
      <c r="PUM130" s="853"/>
      <c r="PUN130" s="964"/>
      <c r="PUO130" s="845"/>
      <c r="PUP130" s="853"/>
      <c r="PUQ130" s="853"/>
      <c r="PUR130" s="964"/>
      <c r="PUS130" s="845"/>
      <c r="PUT130" s="853"/>
      <c r="PUU130" s="853"/>
      <c r="PUV130" s="964"/>
      <c r="PUW130" s="845"/>
      <c r="PUX130" s="853"/>
      <c r="PUY130" s="853"/>
      <c r="PUZ130" s="964"/>
      <c r="PVA130" s="845"/>
      <c r="PVB130" s="853"/>
      <c r="PVC130" s="853"/>
      <c r="PVD130" s="964"/>
      <c r="PVE130" s="845"/>
      <c r="PVF130" s="853"/>
      <c r="PVG130" s="853"/>
      <c r="PVH130" s="964"/>
      <c r="PVI130" s="845"/>
      <c r="PVJ130" s="853"/>
      <c r="PVK130" s="853"/>
      <c r="PVL130" s="964"/>
      <c r="PVM130" s="845"/>
      <c r="PVN130" s="853"/>
      <c r="PVO130" s="853"/>
      <c r="PVP130" s="964"/>
      <c r="PVQ130" s="845"/>
      <c r="PVR130" s="853"/>
      <c r="PVS130" s="853"/>
      <c r="PVT130" s="964"/>
      <c r="PVU130" s="845"/>
      <c r="PVV130" s="853"/>
      <c r="PVW130" s="853"/>
      <c r="PVX130" s="964"/>
      <c r="PVY130" s="845"/>
      <c r="PVZ130" s="853"/>
      <c r="PWA130" s="853"/>
      <c r="PWB130" s="964"/>
      <c r="PWC130" s="845"/>
      <c r="PWD130" s="853"/>
      <c r="PWE130" s="853"/>
      <c r="PWF130" s="964"/>
      <c r="PWG130" s="845"/>
      <c r="PWH130" s="853"/>
      <c r="PWI130" s="853"/>
      <c r="PWJ130" s="964"/>
      <c r="PWK130" s="845"/>
      <c r="PWL130" s="853"/>
      <c r="PWM130" s="853"/>
      <c r="PWN130" s="964"/>
      <c r="PWO130" s="845"/>
      <c r="PWP130" s="853"/>
      <c r="PWQ130" s="853"/>
      <c r="PWR130" s="964"/>
      <c r="PWS130" s="845"/>
      <c r="PWT130" s="853"/>
      <c r="PWU130" s="853"/>
      <c r="PWV130" s="964"/>
      <c r="PWW130" s="845"/>
      <c r="PWX130" s="853"/>
      <c r="PWY130" s="853"/>
      <c r="PWZ130" s="964"/>
      <c r="PXA130" s="845"/>
      <c r="PXB130" s="853"/>
      <c r="PXC130" s="853"/>
      <c r="PXD130" s="964"/>
      <c r="PXE130" s="845"/>
      <c r="PXF130" s="853"/>
      <c r="PXG130" s="853"/>
      <c r="PXH130" s="964"/>
      <c r="PXI130" s="845"/>
      <c r="PXJ130" s="853"/>
      <c r="PXK130" s="853"/>
      <c r="PXL130" s="964"/>
      <c r="PXM130" s="845"/>
      <c r="PXN130" s="853"/>
      <c r="PXO130" s="853"/>
      <c r="PXP130" s="964"/>
      <c r="PXQ130" s="845"/>
      <c r="PXR130" s="853"/>
      <c r="PXS130" s="853"/>
      <c r="PXT130" s="964"/>
      <c r="PXU130" s="845"/>
      <c r="PXV130" s="853"/>
      <c r="PXW130" s="853"/>
      <c r="PXX130" s="964"/>
      <c r="PXY130" s="845"/>
      <c r="PXZ130" s="853"/>
      <c r="PYA130" s="853"/>
      <c r="PYB130" s="964"/>
      <c r="PYC130" s="845"/>
      <c r="PYD130" s="853"/>
      <c r="PYE130" s="853"/>
      <c r="PYF130" s="964"/>
      <c r="PYG130" s="845"/>
      <c r="PYH130" s="853"/>
      <c r="PYI130" s="853"/>
      <c r="PYJ130" s="964"/>
      <c r="PYK130" s="845"/>
      <c r="PYL130" s="853"/>
      <c r="PYM130" s="853"/>
      <c r="PYN130" s="964"/>
      <c r="PYO130" s="845"/>
      <c r="PYP130" s="853"/>
      <c r="PYQ130" s="853"/>
      <c r="PYR130" s="964"/>
      <c r="PYS130" s="845"/>
      <c r="PYT130" s="853"/>
      <c r="PYU130" s="853"/>
      <c r="PYV130" s="964"/>
      <c r="PYW130" s="845"/>
      <c r="PYX130" s="853"/>
      <c r="PYY130" s="853"/>
      <c r="PYZ130" s="964"/>
      <c r="PZA130" s="845"/>
      <c r="PZB130" s="853"/>
      <c r="PZC130" s="853"/>
      <c r="PZD130" s="964"/>
      <c r="PZE130" s="845"/>
      <c r="PZF130" s="853"/>
      <c r="PZG130" s="853"/>
      <c r="PZH130" s="964"/>
      <c r="PZI130" s="845"/>
      <c r="PZJ130" s="853"/>
      <c r="PZK130" s="853"/>
      <c r="PZL130" s="964"/>
      <c r="PZM130" s="845"/>
      <c r="PZN130" s="853"/>
      <c r="PZO130" s="853"/>
      <c r="PZP130" s="964"/>
      <c r="PZQ130" s="845"/>
      <c r="PZR130" s="853"/>
      <c r="PZS130" s="853"/>
      <c r="PZT130" s="964"/>
      <c r="PZU130" s="845"/>
      <c r="PZV130" s="853"/>
      <c r="PZW130" s="853"/>
      <c r="PZX130" s="964"/>
      <c r="PZY130" s="845"/>
      <c r="PZZ130" s="853"/>
      <c r="QAA130" s="853"/>
      <c r="QAB130" s="964"/>
      <c r="QAC130" s="845"/>
      <c r="QAD130" s="853"/>
      <c r="QAE130" s="853"/>
      <c r="QAF130" s="964"/>
      <c r="QAG130" s="845"/>
      <c r="QAH130" s="853"/>
      <c r="QAI130" s="853"/>
      <c r="QAJ130" s="964"/>
      <c r="QAK130" s="845"/>
      <c r="QAL130" s="853"/>
      <c r="QAM130" s="853"/>
      <c r="QAN130" s="964"/>
      <c r="QAO130" s="845"/>
      <c r="QAP130" s="853"/>
      <c r="QAQ130" s="853"/>
      <c r="QAR130" s="964"/>
      <c r="QAS130" s="845"/>
      <c r="QAT130" s="853"/>
      <c r="QAU130" s="853"/>
      <c r="QAV130" s="964"/>
      <c r="QAW130" s="845"/>
      <c r="QAX130" s="853"/>
      <c r="QAY130" s="853"/>
      <c r="QAZ130" s="964"/>
      <c r="QBA130" s="845"/>
      <c r="QBB130" s="853"/>
      <c r="QBC130" s="853"/>
      <c r="QBD130" s="964"/>
      <c r="QBE130" s="845"/>
      <c r="QBF130" s="853"/>
      <c r="QBG130" s="853"/>
      <c r="QBH130" s="964"/>
      <c r="QBI130" s="845"/>
      <c r="QBJ130" s="853"/>
      <c r="QBK130" s="853"/>
      <c r="QBL130" s="964"/>
      <c r="QBM130" s="845"/>
      <c r="QBN130" s="853"/>
      <c r="QBO130" s="853"/>
      <c r="QBP130" s="964"/>
      <c r="QBQ130" s="845"/>
      <c r="QBR130" s="853"/>
      <c r="QBS130" s="853"/>
      <c r="QBT130" s="964"/>
      <c r="QBU130" s="845"/>
      <c r="QBV130" s="853"/>
      <c r="QBW130" s="853"/>
      <c r="QBX130" s="964"/>
      <c r="QBY130" s="845"/>
      <c r="QBZ130" s="853"/>
      <c r="QCA130" s="853"/>
      <c r="QCB130" s="964"/>
      <c r="QCC130" s="845"/>
      <c r="QCD130" s="853"/>
      <c r="QCE130" s="853"/>
      <c r="QCF130" s="964"/>
      <c r="QCG130" s="845"/>
      <c r="QCH130" s="853"/>
      <c r="QCI130" s="853"/>
      <c r="QCJ130" s="964"/>
      <c r="QCK130" s="845"/>
      <c r="QCL130" s="853"/>
      <c r="QCM130" s="853"/>
      <c r="QCN130" s="964"/>
      <c r="QCO130" s="845"/>
      <c r="QCP130" s="853"/>
      <c r="QCQ130" s="853"/>
      <c r="QCR130" s="964"/>
      <c r="QCS130" s="845"/>
      <c r="QCT130" s="853"/>
      <c r="QCU130" s="853"/>
      <c r="QCV130" s="964"/>
      <c r="QCW130" s="845"/>
      <c r="QCX130" s="853"/>
      <c r="QCY130" s="853"/>
      <c r="QCZ130" s="964"/>
      <c r="QDA130" s="845"/>
      <c r="QDB130" s="853"/>
      <c r="QDC130" s="853"/>
      <c r="QDD130" s="964"/>
      <c r="QDE130" s="845"/>
      <c r="QDF130" s="853"/>
      <c r="QDG130" s="853"/>
      <c r="QDH130" s="964"/>
      <c r="QDI130" s="845"/>
      <c r="QDJ130" s="853"/>
      <c r="QDK130" s="853"/>
      <c r="QDL130" s="964"/>
      <c r="QDM130" s="845"/>
      <c r="QDN130" s="853"/>
      <c r="QDO130" s="853"/>
      <c r="QDP130" s="964"/>
      <c r="QDQ130" s="845"/>
      <c r="QDR130" s="853"/>
      <c r="QDS130" s="853"/>
      <c r="QDT130" s="964"/>
      <c r="QDU130" s="845"/>
      <c r="QDV130" s="853"/>
      <c r="QDW130" s="853"/>
      <c r="QDX130" s="964"/>
      <c r="QDY130" s="845"/>
      <c r="QDZ130" s="853"/>
      <c r="QEA130" s="853"/>
      <c r="QEB130" s="964"/>
      <c r="QEC130" s="845"/>
      <c r="QED130" s="853"/>
      <c r="QEE130" s="853"/>
      <c r="QEF130" s="964"/>
      <c r="QEG130" s="845"/>
      <c r="QEH130" s="853"/>
      <c r="QEI130" s="853"/>
      <c r="QEJ130" s="964"/>
      <c r="QEK130" s="845"/>
      <c r="QEL130" s="853"/>
      <c r="QEM130" s="853"/>
      <c r="QEN130" s="964"/>
      <c r="QEO130" s="845"/>
      <c r="QEP130" s="853"/>
      <c r="QEQ130" s="853"/>
      <c r="QER130" s="964"/>
      <c r="QES130" s="845"/>
      <c r="QET130" s="853"/>
      <c r="QEU130" s="853"/>
      <c r="QEV130" s="964"/>
      <c r="QEW130" s="845"/>
      <c r="QEX130" s="853"/>
      <c r="QEY130" s="853"/>
      <c r="QEZ130" s="964"/>
      <c r="QFA130" s="845"/>
      <c r="QFB130" s="853"/>
      <c r="QFC130" s="853"/>
      <c r="QFD130" s="964"/>
      <c r="QFE130" s="845"/>
      <c r="QFF130" s="853"/>
      <c r="QFG130" s="853"/>
      <c r="QFH130" s="964"/>
      <c r="QFI130" s="845"/>
      <c r="QFJ130" s="853"/>
      <c r="QFK130" s="853"/>
      <c r="QFL130" s="964"/>
      <c r="QFM130" s="845"/>
      <c r="QFN130" s="853"/>
      <c r="QFO130" s="853"/>
      <c r="QFP130" s="964"/>
      <c r="QFQ130" s="845"/>
      <c r="QFR130" s="853"/>
      <c r="QFS130" s="853"/>
      <c r="QFT130" s="964"/>
      <c r="QFU130" s="845"/>
      <c r="QFV130" s="853"/>
      <c r="QFW130" s="853"/>
      <c r="QFX130" s="964"/>
      <c r="QFY130" s="845"/>
      <c r="QFZ130" s="853"/>
      <c r="QGA130" s="853"/>
      <c r="QGB130" s="964"/>
      <c r="QGC130" s="845"/>
      <c r="QGD130" s="853"/>
      <c r="QGE130" s="853"/>
      <c r="QGF130" s="964"/>
      <c r="QGG130" s="845"/>
      <c r="QGH130" s="853"/>
      <c r="QGI130" s="853"/>
      <c r="QGJ130" s="964"/>
      <c r="QGK130" s="845"/>
      <c r="QGL130" s="853"/>
      <c r="QGM130" s="853"/>
      <c r="QGN130" s="964"/>
      <c r="QGO130" s="845"/>
      <c r="QGP130" s="853"/>
      <c r="QGQ130" s="853"/>
      <c r="QGR130" s="964"/>
      <c r="QGS130" s="845"/>
      <c r="QGT130" s="853"/>
      <c r="QGU130" s="853"/>
      <c r="QGV130" s="964"/>
      <c r="QGW130" s="845"/>
      <c r="QGX130" s="853"/>
      <c r="QGY130" s="853"/>
      <c r="QGZ130" s="964"/>
      <c r="QHA130" s="845"/>
      <c r="QHB130" s="853"/>
      <c r="QHC130" s="853"/>
      <c r="QHD130" s="964"/>
      <c r="QHE130" s="845"/>
      <c r="QHF130" s="853"/>
      <c r="QHG130" s="853"/>
      <c r="QHH130" s="964"/>
      <c r="QHI130" s="845"/>
      <c r="QHJ130" s="853"/>
      <c r="QHK130" s="853"/>
      <c r="QHL130" s="964"/>
      <c r="QHM130" s="845"/>
      <c r="QHN130" s="853"/>
      <c r="QHO130" s="853"/>
      <c r="QHP130" s="964"/>
      <c r="QHQ130" s="845"/>
      <c r="QHR130" s="853"/>
      <c r="QHS130" s="853"/>
      <c r="QHT130" s="964"/>
      <c r="QHU130" s="845"/>
      <c r="QHV130" s="853"/>
      <c r="QHW130" s="853"/>
      <c r="QHX130" s="964"/>
      <c r="QHY130" s="845"/>
      <c r="QHZ130" s="853"/>
      <c r="QIA130" s="853"/>
      <c r="QIB130" s="964"/>
      <c r="QIC130" s="845"/>
      <c r="QID130" s="853"/>
      <c r="QIE130" s="853"/>
      <c r="QIF130" s="964"/>
      <c r="QIG130" s="845"/>
      <c r="QIH130" s="853"/>
      <c r="QII130" s="853"/>
      <c r="QIJ130" s="964"/>
      <c r="QIK130" s="845"/>
      <c r="QIL130" s="853"/>
      <c r="QIM130" s="853"/>
      <c r="QIN130" s="964"/>
      <c r="QIO130" s="845"/>
      <c r="QIP130" s="853"/>
      <c r="QIQ130" s="853"/>
      <c r="QIR130" s="964"/>
      <c r="QIS130" s="845"/>
      <c r="QIT130" s="853"/>
      <c r="QIU130" s="853"/>
      <c r="QIV130" s="964"/>
      <c r="QIW130" s="845"/>
      <c r="QIX130" s="853"/>
      <c r="QIY130" s="853"/>
      <c r="QIZ130" s="964"/>
      <c r="QJA130" s="845"/>
      <c r="QJB130" s="853"/>
      <c r="QJC130" s="853"/>
      <c r="QJD130" s="964"/>
      <c r="QJE130" s="845"/>
      <c r="QJF130" s="853"/>
      <c r="QJG130" s="853"/>
      <c r="QJH130" s="964"/>
      <c r="QJI130" s="845"/>
      <c r="QJJ130" s="853"/>
      <c r="QJK130" s="853"/>
      <c r="QJL130" s="964"/>
      <c r="QJM130" s="845"/>
      <c r="QJN130" s="853"/>
      <c r="QJO130" s="853"/>
      <c r="QJP130" s="964"/>
      <c r="QJQ130" s="845"/>
      <c r="QJR130" s="853"/>
      <c r="QJS130" s="853"/>
      <c r="QJT130" s="964"/>
      <c r="QJU130" s="845"/>
      <c r="QJV130" s="853"/>
      <c r="QJW130" s="853"/>
      <c r="QJX130" s="964"/>
      <c r="QJY130" s="845"/>
      <c r="QJZ130" s="853"/>
      <c r="QKA130" s="853"/>
      <c r="QKB130" s="964"/>
      <c r="QKC130" s="845"/>
      <c r="QKD130" s="853"/>
      <c r="QKE130" s="853"/>
      <c r="QKF130" s="964"/>
      <c r="QKG130" s="845"/>
      <c r="QKH130" s="853"/>
      <c r="QKI130" s="853"/>
      <c r="QKJ130" s="964"/>
      <c r="QKK130" s="845"/>
      <c r="QKL130" s="853"/>
      <c r="QKM130" s="853"/>
      <c r="QKN130" s="964"/>
      <c r="QKO130" s="845"/>
      <c r="QKP130" s="853"/>
      <c r="QKQ130" s="853"/>
      <c r="QKR130" s="964"/>
      <c r="QKS130" s="845"/>
      <c r="QKT130" s="853"/>
      <c r="QKU130" s="853"/>
      <c r="QKV130" s="964"/>
      <c r="QKW130" s="845"/>
      <c r="QKX130" s="853"/>
      <c r="QKY130" s="853"/>
      <c r="QKZ130" s="964"/>
      <c r="QLA130" s="845"/>
      <c r="QLB130" s="853"/>
      <c r="QLC130" s="853"/>
      <c r="QLD130" s="964"/>
      <c r="QLE130" s="845"/>
      <c r="QLF130" s="853"/>
      <c r="QLG130" s="853"/>
      <c r="QLH130" s="964"/>
      <c r="QLI130" s="845"/>
      <c r="QLJ130" s="853"/>
      <c r="QLK130" s="853"/>
      <c r="QLL130" s="964"/>
      <c r="QLM130" s="845"/>
      <c r="QLN130" s="853"/>
      <c r="QLO130" s="853"/>
      <c r="QLP130" s="964"/>
      <c r="QLQ130" s="845"/>
      <c r="QLR130" s="853"/>
      <c r="QLS130" s="853"/>
      <c r="QLT130" s="964"/>
      <c r="QLU130" s="845"/>
      <c r="QLV130" s="853"/>
      <c r="QLW130" s="853"/>
      <c r="QLX130" s="964"/>
      <c r="QLY130" s="845"/>
      <c r="QLZ130" s="853"/>
      <c r="QMA130" s="853"/>
      <c r="QMB130" s="964"/>
      <c r="QMC130" s="845"/>
      <c r="QMD130" s="853"/>
      <c r="QME130" s="853"/>
      <c r="QMF130" s="964"/>
      <c r="QMG130" s="845"/>
      <c r="QMH130" s="853"/>
      <c r="QMI130" s="853"/>
      <c r="QMJ130" s="964"/>
      <c r="QMK130" s="845"/>
      <c r="QML130" s="853"/>
      <c r="QMM130" s="853"/>
      <c r="QMN130" s="964"/>
      <c r="QMO130" s="845"/>
      <c r="QMP130" s="853"/>
      <c r="QMQ130" s="853"/>
      <c r="QMR130" s="964"/>
      <c r="QMS130" s="845"/>
      <c r="QMT130" s="853"/>
      <c r="QMU130" s="853"/>
      <c r="QMV130" s="964"/>
      <c r="QMW130" s="845"/>
      <c r="QMX130" s="853"/>
      <c r="QMY130" s="853"/>
      <c r="QMZ130" s="964"/>
      <c r="QNA130" s="845"/>
      <c r="QNB130" s="853"/>
      <c r="QNC130" s="853"/>
      <c r="QND130" s="964"/>
      <c r="QNE130" s="845"/>
      <c r="QNF130" s="853"/>
      <c r="QNG130" s="853"/>
      <c r="QNH130" s="964"/>
      <c r="QNI130" s="845"/>
      <c r="QNJ130" s="853"/>
      <c r="QNK130" s="853"/>
      <c r="QNL130" s="964"/>
      <c r="QNM130" s="845"/>
      <c r="QNN130" s="853"/>
      <c r="QNO130" s="853"/>
      <c r="QNP130" s="964"/>
      <c r="QNQ130" s="845"/>
      <c r="QNR130" s="853"/>
      <c r="QNS130" s="853"/>
      <c r="QNT130" s="964"/>
      <c r="QNU130" s="845"/>
      <c r="QNV130" s="853"/>
      <c r="QNW130" s="853"/>
      <c r="QNX130" s="964"/>
      <c r="QNY130" s="845"/>
      <c r="QNZ130" s="853"/>
      <c r="QOA130" s="853"/>
      <c r="QOB130" s="964"/>
      <c r="QOC130" s="845"/>
      <c r="QOD130" s="853"/>
      <c r="QOE130" s="853"/>
      <c r="QOF130" s="964"/>
      <c r="QOG130" s="845"/>
      <c r="QOH130" s="853"/>
      <c r="QOI130" s="853"/>
      <c r="QOJ130" s="964"/>
      <c r="QOK130" s="845"/>
      <c r="QOL130" s="853"/>
      <c r="QOM130" s="853"/>
      <c r="QON130" s="964"/>
      <c r="QOO130" s="845"/>
      <c r="QOP130" s="853"/>
      <c r="QOQ130" s="853"/>
      <c r="QOR130" s="964"/>
      <c r="QOS130" s="845"/>
      <c r="QOT130" s="853"/>
      <c r="QOU130" s="853"/>
      <c r="QOV130" s="964"/>
      <c r="QOW130" s="845"/>
      <c r="QOX130" s="853"/>
      <c r="QOY130" s="853"/>
      <c r="QOZ130" s="964"/>
      <c r="QPA130" s="845"/>
      <c r="QPB130" s="853"/>
      <c r="QPC130" s="853"/>
      <c r="QPD130" s="964"/>
      <c r="QPE130" s="845"/>
      <c r="QPF130" s="853"/>
      <c r="QPG130" s="853"/>
      <c r="QPH130" s="964"/>
      <c r="QPI130" s="845"/>
      <c r="QPJ130" s="853"/>
      <c r="QPK130" s="853"/>
      <c r="QPL130" s="964"/>
      <c r="QPM130" s="845"/>
      <c r="QPN130" s="853"/>
      <c r="QPO130" s="853"/>
      <c r="QPP130" s="964"/>
      <c r="QPQ130" s="845"/>
      <c r="QPR130" s="853"/>
      <c r="QPS130" s="853"/>
      <c r="QPT130" s="964"/>
      <c r="QPU130" s="845"/>
      <c r="QPV130" s="853"/>
      <c r="QPW130" s="853"/>
      <c r="QPX130" s="964"/>
      <c r="QPY130" s="845"/>
      <c r="QPZ130" s="853"/>
      <c r="QQA130" s="853"/>
      <c r="QQB130" s="964"/>
      <c r="QQC130" s="845"/>
      <c r="QQD130" s="853"/>
      <c r="QQE130" s="853"/>
      <c r="QQF130" s="964"/>
      <c r="QQG130" s="845"/>
      <c r="QQH130" s="853"/>
      <c r="QQI130" s="853"/>
      <c r="QQJ130" s="964"/>
      <c r="QQK130" s="845"/>
      <c r="QQL130" s="853"/>
      <c r="QQM130" s="853"/>
      <c r="QQN130" s="964"/>
      <c r="QQO130" s="845"/>
      <c r="QQP130" s="853"/>
      <c r="QQQ130" s="853"/>
      <c r="QQR130" s="964"/>
      <c r="QQS130" s="845"/>
      <c r="QQT130" s="853"/>
      <c r="QQU130" s="853"/>
      <c r="QQV130" s="964"/>
      <c r="QQW130" s="845"/>
      <c r="QQX130" s="853"/>
      <c r="QQY130" s="853"/>
      <c r="QQZ130" s="964"/>
      <c r="QRA130" s="845"/>
      <c r="QRB130" s="853"/>
      <c r="QRC130" s="853"/>
      <c r="QRD130" s="964"/>
      <c r="QRE130" s="845"/>
      <c r="QRF130" s="853"/>
      <c r="QRG130" s="853"/>
      <c r="QRH130" s="964"/>
      <c r="QRI130" s="845"/>
      <c r="QRJ130" s="853"/>
      <c r="QRK130" s="853"/>
      <c r="QRL130" s="964"/>
      <c r="QRM130" s="845"/>
      <c r="QRN130" s="853"/>
      <c r="QRO130" s="853"/>
      <c r="QRP130" s="964"/>
      <c r="QRQ130" s="845"/>
      <c r="QRR130" s="853"/>
      <c r="QRS130" s="853"/>
      <c r="QRT130" s="964"/>
      <c r="QRU130" s="845"/>
      <c r="QRV130" s="853"/>
      <c r="QRW130" s="853"/>
      <c r="QRX130" s="964"/>
      <c r="QRY130" s="845"/>
      <c r="QRZ130" s="853"/>
      <c r="QSA130" s="853"/>
      <c r="QSB130" s="964"/>
      <c r="QSC130" s="845"/>
      <c r="QSD130" s="853"/>
      <c r="QSE130" s="853"/>
      <c r="QSF130" s="964"/>
      <c r="QSG130" s="845"/>
      <c r="QSH130" s="853"/>
      <c r="QSI130" s="853"/>
      <c r="QSJ130" s="964"/>
      <c r="QSK130" s="845"/>
      <c r="QSL130" s="853"/>
      <c r="QSM130" s="853"/>
      <c r="QSN130" s="964"/>
      <c r="QSO130" s="845"/>
      <c r="QSP130" s="853"/>
      <c r="QSQ130" s="853"/>
      <c r="QSR130" s="964"/>
      <c r="QSS130" s="845"/>
      <c r="QST130" s="853"/>
      <c r="QSU130" s="853"/>
      <c r="QSV130" s="964"/>
      <c r="QSW130" s="845"/>
      <c r="QSX130" s="853"/>
      <c r="QSY130" s="853"/>
      <c r="QSZ130" s="964"/>
      <c r="QTA130" s="845"/>
      <c r="QTB130" s="853"/>
      <c r="QTC130" s="853"/>
      <c r="QTD130" s="964"/>
      <c r="QTE130" s="845"/>
      <c r="QTF130" s="853"/>
      <c r="QTG130" s="853"/>
      <c r="QTH130" s="964"/>
      <c r="QTI130" s="845"/>
      <c r="QTJ130" s="853"/>
      <c r="QTK130" s="853"/>
      <c r="QTL130" s="964"/>
      <c r="QTM130" s="845"/>
      <c r="QTN130" s="853"/>
      <c r="QTO130" s="853"/>
      <c r="QTP130" s="964"/>
      <c r="QTQ130" s="845"/>
      <c r="QTR130" s="853"/>
      <c r="QTS130" s="853"/>
      <c r="QTT130" s="964"/>
      <c r="QTU130" s="845"/>
      <c r="QTV130" s="853"/>
      <c r="QTW130" s="853"/>
      <c r="QTX130" s="964"/>
      <c r="QTY130" s="845"/>
      <c r="QTZ130" s="853"/>
      <c r="QUA130" s="853"/>
      <c r="QUB130" s="964"/>
      <c r="QUC130" s="845"/>
      <c r="QUD130" s="853"/>
      <c r="QUE130" s="853"/>
      <c r="QUF130" s="964"/>
      <c r="QUG130" s="845"/>
      <c r="QUH130" s="853"/>
      <c r="QUI130" s="853"/>
      <c r="QUJ130" s="964"/>
      <c r="QUK130" s="845"/>
      <c r="QUL130" s="853"/>
      <c r="QUM130" s="853"/>
      <c r="QUN130" s="964"/>
      <c r="QUO130" s="845"/>
      <c r="QUP130" s="853"/>
      <c r="QUQ130" s="853"/>
      <c r="QUR130" s="964"/>
      <c r="QUS130" s="845"/>
      <c r="QUT130" s="853"/>
      <c r="QUU130" s="853"/>
      <c r="QUV130" s="964"/>
      <c r="QUW130" s="845"/>
      <c r="QUX130" s="853"/>
      <c r="QUY130" s="853"/>
      <c r="QUZ130" s="964"/>
      <c r="QVA130" s="845"/>
      <c r="QVB130" s="853"/>
      <c r="QVC130" s="853"/>
      <c r="QVD130" s="964"/>
      <c r="QVE130" s="845"/>
      <c r="QVF130" s="853"/>
      <c r="QVG130" s="853"/>
      <c r="QVH130" s="964"/>
      <c r="QVI130" s="845"/>
      <c r="QVJ130" s="853"/>
      <c r="QVK130" s="853"/>
      <c r="QVL130" s="964"/>
      <c r="QVM130" s="845"/>
      <c r="QVN130" s="853"/>
      <c r="QVO130" s="853"/>
      <c r="QVP130" s="964"/>
      <c r="QVQ130" s="845"/>
      <c r="QVR130" s="853"/>
      <c r="QVS130" s="853"/>
      <c r="QVT130" s="964"/>
      <c r="QVU130" s="845"/>
      <c r="QVV130" s="853"/>
      <c r="QVW130" s="853"/>
      <c r="QVX130" s="964"/>
      <c r="QVY130" s="845"/>
      <c r="QVZ130" s="853"/>
      <c r="QWA130" s="853"/>
      <c r="QWB130" s="964"/>
      <c r="QWC130" s="845"/>
      <c r="QWD130" s="853"/>
      <c r="QWE130" s="853"/>
      <c r="QWF130" s="964"/>
      <c r="QWG130" s="845"/>
      <c r="QWH130" s="853"/>
      <c r="QWI130" s="853"/>
      <c r="QWJ130" s="964"/>
      <c r="QWK130" s="845"/>
      <c r="QWL130" s="853"/>
      <c r="QWM130" s="853"/>
      <c r="QWN130" s="964"/>
      <c r="QWO130" s="845"/>
      <c r="QWP130" s="853"/>
      <c r="QWQ130" s="853"/>
      <c r="QWR130" s="964"/>
      <c r="QWS130" s="845"/>
      <c r="QWT130" s="853"/>
      <c r="QWU130" s="853"/>
      <c r="QWV130" s="964"/>
      <c r="QWW130" s="845"/>
      <c r="QWX130" s="853"/>
      <c r="QWY130" s="853"/>
      <c r="QWZ130" s="964"/>
      <c r="QXA130" s="845"/>
      <c r="QXB130" s="853"/>
      <c r="QXC130" s="853"/>
      <c r="QXD130" s="964"/>
      <c r="QXE130" s="845"/>
      <c r="QXF130" s="853"/>
      <c r="QXG130" s="853"/>
      <c r="QXH130" s="964"/>
      <c r="QXI130" s="845"/>
      <c r="QXJ130" s="853"/>
      <c r="QXK130" s="853"/>
      <c r="QXL130" s="964"/>
      <c r="QXM130" s="845"/>
      <c r="QXN130" s="853"/>
      <c r="QXO130" s="853"/>
      <c r="QXP130" s="964"/>
      <c r="QXQ130" s="845"/>
      <c r="QXR130" s="853"/>
      <c r="QXS130" s="853"/>
      <c r="QXT130" s="964"/>
      <c r="QXU130" s="845"/>
      <c r="QXV130" s="853"/>
      <c r="QXW130" s="853"/>
      <c r="QXX130" s="964"/>
      <c r="QXY130" s="845"/>
      <c r="QXZ130" s="853"/>
      <c r="QYA130" s="853"/>
      <c r="QYB130" s="964"/>
      <c r="QYC130" s="845"/>
      <c r="QYD130" s="853"/>
      <c r="QYE130" s="853"/>
      <c r="QYF130" s="964"/>
      <c r="QYG130" s="845"/>
      <c r="QYH130" s="853"/>
      <c r="QYI130" s="853"/>
      <c r="QYJ130" s="964"/>
      <c r="QYK130" s="845"/>
      <c r="QYL130" s="853"/>
      <c r="QYM130" s="853"/>
      <c r="QYN130" s="964"/>
      <c r="QYO130" s="845"/>
      <c r="QYP130" s="853"/>
      <c r="QYQ130" s="853"/>
      <c r="QYR130" s="964"/>
      <c r="QYS130" s="845"/>
      <c r="QYT130" s="853"/>
      <c r="QYU130" s="853"/>
      <c r="QYV130" s="964"/>
      <c r="QYW130" s="845"/>
      <c r="QYX130" s="853"/>
      <c r="QYY130" s="853"/>
      <c r="QYZ130" s="964"/>
      <c r="QZA130" s="845"/>
      <c r="QZB130" s="853"/>
      <c r="QZC130" s="853"/>
      <c r="QZD130" s="964"/>
      <c r="QZE130" s="845"/>
      <c r="QZF130" s="853"/>
      <c r="QZG130" s="853"/>
      <c r="QZH130" s="964"/>
      <c r="QZI130" s="845"/>
      <c r="QZJ130" s="853"/>
      <c r="QZK130" s="853"/>
      <c r="QZL130" s="964"/>
      <c r="QZM130" s="845"/>
      <c r="QZN130" s="853"/>
      <c r="QZO130" s="853"/>
      <c r="QZP130" s="964"/>
      <c r="QZQ130" s="845"/>
      <c r="QZR130" s="853"/>
      <c r="QZS130" s="853"/>
      <c r="QZT130" s="964"/>
      <c r="QZU130" s="845"/>
      <c r="QZV130" s="853"/>
      <c r="QZW130" s="853"/>
      <c r="QZX130" s="964"/>
      <c r="QZY130" s="845"/>
      <c r="QZZ130" s="853"/>
      <c r="RAA130" s="853"/>
      <c r="RAB130" s="964"/>
      <c r="RAC130" s="845"/>
      <c r="RAD130" s="853"/>
      <c r="RAE130" s="853"/>
      <c r="RAF130" s="964"/>
      <c r="RAG130" s="845"/>
      <c r="RAH130" s="853"/>
      <c r="RAI130" s="853"/>
      <c r="RAJ130" s="964"/>
      <c r="RAK130" s="845"/>
      <c r="RAL130" s="853"/>
      <c r="RAM130" s="853"/>
      <c r="RAN130" s="964"/>
      <c r="RAO130" s="845"/>
      <c r="RAP130" s="853"/>
      <c r="RAQ130" s="853"/>
      <c r="RAR130" s="964"/>
      <c r="RAS130" s="845"/>
      <c r="RAT130" s="853"/>
      <c r="RAU130" s="853"/>
      <c r="RAV130" s="964"/>
      <c r="RAW130" s="845"/>
      <c r="RAX130" s="853"/>
      <c r="RAY130" s="853"/>
      <c r="RAZ130" s="964"/>
      <c r="RBA130" s="845"/>
      <c r="RBB130" s="853"/>
      <c r="RBC130" s="853"/>
      <c r="RBD130" s="964"/>
      <c r="RBE130" s="845"/>
      <c r="RBF130" s="853"/>
      <c r="RBG130" s="853"/>
      <c r="RBH130" s="964"/>
      <c r="RBI130" s="845"/>
      <c r="RBJ130" s="853"/>
      <c r="RBK130" s="853"/>
      <c r="RBL130" s="964"/>
      <c r="RBM130" s="845"/>
      <c r="RBN130" s="853"/>
      <c r="RBO130" s="853"/>
      <c r="RBP130" s="964"/>
      <c r="RBQ130" s="845"/>
      <c r="RBR130" s="853"/>
      <c r="RBS130" s="853"/>
      <c r="RBT130" s="964"/>
      <c r="RBU130" s="845"/>
      <c r="RBV130" s="853"/>
      <c r="RBW130" s="853"/>
      <c r="RBX130" s="964"/>
      <c r="RBY130" s="845"/>
      <c r="RBZ130" s="853"/>
      <c r="RCA130" s="853"/>
      <c r="RCB130" s="964"/>
      <c r="RCC130" s="845"/>
      <c r="RCD130" s="853"/>
      <c r="RCE130" s="853"/>
      <c r="RCF130" s="964"/>
      <c r="RCG130" s="845"/>
      <c r="RCH130" s="853"/>
      <c r="RCI130" s="853"/>
      <c r="RCJ130" s="964"/>
      <c r="RCK130" s="845"/>
      <c r="RCL130" s="853"/>
      <c r="RCM130" s="853"/>
      <c r="RCN130" s="964"/>
      <c r="RCO130" s="845"/>
      <c r="RCP130" s="853"/>
      <c r="RCQ130" s="853"/>
      <c r="RCR130" s="964"/>
      <c r="RCS130" s="845"/>
      <c r="RCT130" s="853"/>
      <c r="RCU130" s="853"/>
      <c r="RCV130" s="964"/>
      <c r="RCW130" s="845"/>
      <c r="RCX130" s="853"/>
      <c r="RCY130" s="853"/>
      <c r="RCZ130" s="964"/>
      <c r="RDA130" s="845"/>
      <c r="RDB130" s="853"/>
      <c r="RDC130" s="853"/>
      <c r="RDD130" s="964"/>
      <c r="RDE130" s="845"/>
      <c r="RDF130" s="853"/>
      <c r="RDG130" s="853"/>
      <c r="RDH130" s="964"/>
      <c r="RDI130" s="845"/>
      <c r="RDJ130" s="853"/>
      <c r="RDK130" s="853"/>
      <c r="RDL130" s="964"/>
      <c r="RDM130" s="845"/>
      <c r="RDN130" s="853"/>
      <c r="RDO130" s="853"/>
      <c r="RDP130" s="964"/>
      <c r="RDQ130" s="845"/>
      <c r="RDR130" s="853"/>
      <c r="RDS130" s="853"/>
      <c r="RDT130" s="964"/>
      <c r="RDU130" s="845"/>
      <c r="RDV130" s="853"/>
      <c r="RDW130" s="853"/>
      <c r="RDX130" s="964"/>
      <c r="RDY130" s="845"/>
      <c r="RDZ130" s="853"/>
      <c r="REA130" s="853"/>
      <c r="REB130" s="964"/>
      <c r="REC130" s="845"/>
      <c r="RED130" s="853"/>
      <c r="REE130" s="853"/>
      <c r="REF130" s="964"/>
      <c r="REG130" s="845"/>
      <c r="REH130" s="853"/>
      <c r="REI130" s="853"/>
      <c r="REJ130" s="964"/>
      <c r="REK130" s="845"/>
      <c r="REL130" s="853"/>
      <c r="REM130" s="853"/>
      <c r="REN130" s="964"/>
      <c r="REO130" s="845"/>
      <c r="REP130" s="853"/>
      <c r="REQ130" s="853"/>
      <c r="RER130" s="964"/>
      <c r="RES130" s="845"/>
      <c r="RET130" s="853"/>
      <c r="REU130" s="853"/>
      <c r="REV130" s="964"/>
      <c r="REW130" s="845"/>
      <c r="REX130" s="853"/>
      <c r="REY130" s="853"/>
      <c r="REZ130" s="964"/>
      <c r="RFA130" s="845"/>
      <c r="RFB130" s="853"/>
      <c r="RFC130" s="853"/>
      <c r="RFD130" s="964"/>
      <c r="RFE130" s="845"/>
      <c r="RFF130" s="853"/>
      <c r="RFG130" s="853"/>
      <c r="RFH130" s="964"/>
      <c r="RFI130" s="845"/>
      <c r="RFJ130" s="853"/>
      <c r="RFK130" s="853"/>
      <c r="RFL130" s="964"/>
      <c r="RFM130" s="845"/>
      <c r="RFN130" s="853"/>
      <c r="RFO130" s="853"/>
      <c r="RFP130" s="964"/>
      <c r="RFQ130" s="845"/>
      <c r="RFR130" s="853"/>
      <c r="RFS130" s="853"/>
      <c r="RFT130" s="964"/>
      <c r="RFU130" s="845"/>
      <c r="RFV130" s="853"/>
      <c r="RFW130" s="853"/>
      <c r="RFX130" s="964"/>
      <c r="RFY130" s="845"/>
      <c r="RFZ130" s="853"/>
      <c r="RGA130" s="853"/>
      <c r="RGB130" s="964"/>
      <c r="RGC130" s="845"/>
      <c r="RGD130" s="853"/>
      <c r="RGE130" s="853"/>
      <c r="RGF130" s="964"/>
      <c r="RGG130" s="845"/>
      <c r="RGH130" s="853"/>
      <c r="RGI130" s="853"/>
      <c r="RGJ130" s="964"/>
      <c r="RGK130" s="845"/>
      <c r="RGL130" s="853"/>
      <c r="RGM130" s="853"/>
      <c r="RGN130" s="964"/>
      <c r="RGO130" s="845"/>
      <c r="RGP130" s="853"/>
      <c r="RGQ130" s="853"/>
      <c r="RGR130" s="964"/>
      <c r="RGS130" s="845"/>
      <c r="RGT130" s="853"/>
      <c r="RGU130" s="853"/>
      <c r="RGV130" s="964"/>
      <c r="RGW130" s="845"/>
      <c r="RGX130" s="853"/>
      <c r="RGY130" s="853"/>
      <c r="RGZ130" s="964"/>
      <c r="RHA130" s="845"/>
      <c r="RHB130" s="853"/>
      <c r="RHC130" s="853"/>
      <c r="RHD130" s="964"/>
      <c r="RHE130" s="845"/>
      <c r="RHF130" s="853"/>
      <c r="RHG130" s="853"/>
      <c r="RHH130" s="964"/>
      <c r="RHI130" s="845"/>
      <c r="RHJ130" s="853"/>
      <c r="RHK130" s="853"/>
      <c r="RHL130" s="964"/>
      <c r="RHM130" s="845"/>
      <c r="RHN130" s="853"/>
      <c r="RHO130" s="853"/>
      <c r="RHP130" s="964"/>
      <c r="RHQ130" s="845"/>
      <c r="RHR130" s="853"/>
      <c r="RHS130" s="853"/>
      <c r="RHT130" s="964"/>
      <c r="RHU130" s="845"/>
      <c r="RHV130" s="853"/>
      <c r="RHW130" s="853"/>
      <c r="RHX130" s="964"/>
      <c r="RHY130" s="845"/>
      <c r="RHZ130" s="853"/>
      <c r="RIA130" s="853"/>
      <c r="RIB130" s="964"/>
      <c r="RIC130" s="845"/>
      <c r="RID130" s="853"/>
      <c r="RIE130" s="853"/>
      <c r="RIF130" s="964"/>
      <c r="RIG130" s="845"/>
      <c r="RIH130" s="853"/>
      <c r="RII130" s="853"/>
      <c r="RIJ130" s="964"/>
      <c r="RIK130" s="845"/>
      <c r="RIL130" s="853"/>
      <c r="RIM130" s="853"/>
      <c r="RIN130" s="964"/>
      <c r="RIO130" s="845"/>
      <c r="RIP130" s="853"/>
      <c r="RIQ130" s="853"/>
      <c r="RIR130" s="964"/>
      <c r="RIS130" s="845"/>
      <c r="RIT130" s="853"/>
      <c r="RIU130" s="853"/>
      <c r="RIV130" s="964"/>
      <c r="RIW130" s="845"/>
      <c r="RIX130" s="853"/>
      <c r="RIY130" s="853"/>
      <c r="RIZ130" s="964"/>
      <c r="RJA130" s="845"/>
      <c r="RJB130" s="853"/>
      <c r="RJC130" s="853"/>
      <c r="RJD130" s="964"/>
      <c r="RJE130" s="845"/>
      <c r="RJF130" s="853"/>
      <c r="RJG130" s="853"/>
      <c r="RJH130" s="964"/>
      <c r="RJI130" s="845"/>
      <c r="RJJ130" s="853"/>
      <c r="RJK130" s="853"/>
      <c r="RJL130" s="964"/>
      <c r="RJM130" s="845"/>
      <c r="RJN130" s="853"/>
      <c r="RJO130" s="853"/>
      <c r="RJP130" s="964"/>
      <c r="RJQ130" s="845"/>
      <c r="RJR130" s="853"/>
      <c r="RJS130" s="853"/>
      <c r="RJT130" s="964"/>
      <c r="RJU130" s="845"/>
      <c r="RJV130" s="853"/>
      <c r="RJW130" s="853"/>
      <c r="RJX130" s="964"/>
      <c r="RJY130" s="845"/>
      <c r="RJZ130" s="853"/>
      <c r="RKA130" s="853"/>
      <c r="RKB130" s="964"/>
      <c r="RKC130" s="845"/>
      <c r="RKD130" s="853"/>
      <c r="RKE130" s="853"/>
      <c r="RKF130" s="964"/>
      <c r="RKG130" s="845"/>
      <c r="RKH130" s="853"/>
      <c r="RKI130" s="853"/>
      <c r="RKJ130" s="964"/>
      <c r="RKK130" s="845"/>
      <c r="RKL130" s="853"/>
      <c r="RKM130" s="853"/>
      <c r="RKN130" s="964"/>
      <c r="RKO130" s="845"/>
      <c r="RKP130" s="853"/>
      <c r="RKQ130" s="853"/>
      <c r="RKR130" s="964"/>
      <c r="RKS130" s="845"/>
      <c r="RKT130" s="853"/>
      <c r="RKU130" s="853"/>
      <c r="RKV130" s="964"/>
      <c r="RKW130" s="845"/>
      <c r="RKX130" s="853"/>
      <c r="RKY130" s="853"/>
      <c r="RKZ130" s="964"/>
      <c r="RLA130" s="845"/>
      <c r="RLB130" s="853"/>
      <c r="RLC130" s="853"/>
      <c r="RLD130" s="964"/>
      <c r="RLE130" s="845"/>
      <c r="RLF130" s="853"/>
      <c r="RLG130" s="853"/>
      <c r="RLH130" s="964"/>
      <c r="RLI130" s="845"/>
      <c r="RLJ130" s="853"/>
      <c r="RLK130" s="853"/>
      <c r="RLL130" s="964"/>
      <c r="RLM130" s="845"/>
      <c r="RLN130" s="853"/>
      <c r="RLO130" s="853"/>
      <c r="RLP130" s="964"/>
      <c r="RLQ130" s="845"/>
      <c r="RLR130" s="853"/>
      <c r="RLS130" s="853"/>
      <c r="RLT130" s="964"/>
      <c r="RLU130" s="845"/>
      <c r="RLV130" s="853"/>
      <c r="RLW130" s="853"/>
      <c r="RLX130" s="964"/>
      <c r="RLY130" s="845"/>
      <c r="RLZ130" s="853"/>
      <c r="RMA130" s="853"/>
      <c r="RMB130" s="964"/>
      <c r="RMC130" s="845"/>
      <c r="RMD130" s="853"/>
      <c r="RME130" s="853"/>
      <c r="RMF130" s="964"/>
      <c r="RMG130" s="845"/>
      <c r="RMH130" s="853"/>
      <c r="RMI130" s="853"/>
      <c r="RMJ130" s="964"/>
      <c r="RMK130" s="845"/>
      <c r="RML130" s="853"/>
      <c r="RMM130" s="853"/>
      <c r="RMN130" s="964"/>
      <c r="RMO130" s="845"/>
      <c r="RMP130" s="853"/>
      <c r="RMQ130" s="853"/>
      <c r="RMR130" s="964"/>
      <c r="RMS130" s="845"/>
      <c r="RMT130" s="853"/>
      <c r="RMU130" s="853"/>
      <c r="RMV130" s="964"/>
      <c r="RMW130" s="845"/>
      <c r="RMX130" s="853"/>
      <c r="RMY130" s="853"/>
      <c r="RMZ130" s="964"/>
      <c r="RNA130" s="845"/>
      <c r="RNB130" s="853"/>
      <c r="RNC130" s="853"/>
      <c r="RND130" s="964"/>
      <c r="RNE130" s="845"/>
      <c r="RNF130" s="853"/>
      <c r="RNG130" s="853"/>
      <c r="RNH130" s="964"/>
      <c r="RNI130" s="845"/>
      <c r="RNJ130" s="853"/>
      <c r="RNK130" s="853"/>
      <c r="RNL130" s="964"/>
      <c r="RNM130" s="845"/>
      <c r="RNN130" s="853"/>
      <c r="RNO130" s="853"/>
      <c r="RNP130" s="964"/>
      <c r="RNQ130" s="845"/>
      <c r="RNR130" s="853"/>
      <c r="RNS130" s="853"/>
      <c r="RNT130" s="964"/>
      <c r="RNU130" s="845"/>
      <c r="RNV130" s="853"/>
      <c r="RNW130" s="853"/>
      <c r="RNX130" s="964"/>
      <c r="RNY130" s="845"/>
      <c r="RNZ130" s="853"/>
      <c r="ROA130" s="853"/>
      <c r="ROB130" s="964"/>
      <c r="ROC130" s="845"/>
      <c r="ROD130" s="853"/>
      <c r="ROE130" s="853"/>
      <c r="ROF130" s="964"/>
      <c r="ROG130" s="845"/>
      <c r="ROH130" s="853"/>
      <c r="ROI130" s="853"/>
      <c r="ROJ130" s="964"/>
      <c r="ROK130" s="845"/>
      <c r="ROL130" s="853"/>
      <c r="ROM130" s="853"/>
      <c r="RON130" s="964"/>
      <c r="ROO130" s="845"/>
      <c r="ROP130" s="853"/>
      <c r="ROQ130" s="853"/>
      <c r="ROR130" s="964"/>
      <c r="ROS130" s="845"/>
      <c r="ROT130" s="853"/>
      <c r="ROU130" s="853"/>
      <c r="ROV130" s="964"/>
      <c r="ROW130" s="845"/>
      <c r="ROX130" s="853"/>
      <c r="ROY130" s="853"/>
      <c r="ROZ130" s="964"/>
      <c r="RPA130" s="845"/>
      <c r="RPB130" s="853"/>
      <c r="RPC130" s="853"/>
      <c r="RPD130" s="964"/>
      <c r="RPE130" s="845"/>
      <c r="RPF130" s="853"/>
      <c r="RPG130" s="853"/>
      <c r="RPH130" s="964"/>
      <c r="RPI130" s="845"/>
      <c r="RPJ130" s="853"/>
      <c r="RPK130" s="853"/>
      <c r="RPL130" s="964"/>
      <c r="RPM130" s="845"/>
      <c r="RPN130" s="853"/>
      <c r="RPO130" s="853"/>
      <c r="RPP130" s="964"/>
      <c r="RPQ130" s="845"/>
      <c r="RPR130" s="853"/>
      <c r="RPS130" s="853"/>
      <c r="RPT130" s="964"/>
      <c r="RPU130" s="845"/>
      <c r="RPV130" s="853"/>
      <c r="RPW130" s="853"/>
      <c r="RPX130" s="964"/>
      <c r="RPY130" s="845"/>
      <c r="RPZ130" s="853"/>
      <c r="RQA130" s="853"/>
      <c r="RQB130" s="964"/>
      <c r="RQC130" s="845"/>
      <c r="RQD130" s="853"/>
      <c r="RQE130" s="853"/>
      <c r="RQF130" s="964"/>
      <c r="RQG130" s="845"/>
      <c r="RQH130" s="853"/>
      <c r="RQI130" s="853"/>
      <c r="RQJ130" s="964"/>
      <c r="RQK130" s="845"/>
      <c r="RQL130" s="853"/>
      <c r="RQM130" s="853"/>
      <c r="RQN130" s="964"/>
      <c r="RQO130" s="845"/>
      <c r="RQP130" s="853"/>
      <c r="RQQ130" s="853"/>
      <c r="RQR130" s="964"/>
      <c r="RQS130" s="845"/>
      <c r="RQT130" s="853"/>
      <c r="RQU130" s="853"/>
      <c r="RQV130" s="964"/>
      <c r="RQW130" s="845"/>
      <c r="RQX130" s="853"/>
      <c r="RQY130" s="853"/>
      <c r="RQZ130" s="964"/>
      <c r="RRA130" s="845"/>
      <c r="RRB130" s="853"/>
      <c r="RRC130" s="853"/>
      <c r="RRD130" s="964"/>
      <c r="RRE130" s="845"/>
      <c r="RRF130" s="853"/>
      <c r="RRG130" s="853"/>
      <c r="RRH130" s="964"/>
      <c r="RRI130" s="845"/>
      <c r="RRJ130" s="853"/>
      <c r="RRK130" s="853"/>
      <c r="RRL130" s="964"/>
      <c r="RRM130" s="845"/>
      <c r="RRN130" s="853"/>
      <c r="RRO130" s="853"/>
      <c r="RRP130" s="964"/>
      <c r="RRQ130" s="845"/>
      <c r="RRR130" s="853"/>
      <c r="RRS130" s="853"/>
      <c r="RRT130" s="964"/>
      <c r="RRU130" s="845"/>
      <c r="RRV130" s="853"/>
      <c r="RRW130" s="853"/>
      <c r="RRX130" s="964"/>
      <c r="RRY130" s="845"/>
      <c r="RRZ130" s="853"/>
      <c r="RSA130" s="853"/>
      <c r="RSB130" s="964"/>
      <c r="RSC130" s="845"/>
      <c r="RSD130" s="853"/>
      <c r="RSE130" s="853"/>
      <c r="RSF130" s="964"/>
      <c r="RSG130" s="845"/>
      <c r="RSH130" s="853"/>
      <c r="RSI130" s="853"/>
      <c r="RSJ130" s="964"/>
      <c r="RSK130" s="845"/>
      <c r="RSL130" s="853"/>
      <c r="RSM130" s="853"/>
      <c r="RSN130" s="964"/>
      <c r="RSO130" s="845"/>
      <c r="RSP130" s="853"/>
      <c r="RSQ130" s="853"/>
      <c r="RSR130" s="964"/>
      <c r="RSS130" s="845"/>
      <c r="RST130" s="853"/>
      <c r="RSU130" s="853"/>
      <c r="RSV130" s="964"/>
      <c r="RSW130" s="845"/>
      <c r="RSX130" s="853"/>
      <c r="RSY130" s="853"/>
      <c r="RSZ130" s="964"/>
      <c r="RTA130" s="845"/>
      <c r="RTB130" s="853"/>
      <c r="RTC130" s="853"/>
      <c r="RTD130" s="964"/>
      <c r="RTE130" s="845"/>
      <c r="RTF130" s="853"/>
      <c r="RTG130" s="853"/>
      <c r="RTH130" s="964"/>
      <c r="RTI130" s="845"/>
      <c r="RTJ130" s="853"/>
      <c r="RTK130" s="853"/>
      <c r="RTL130" s="964"/>
      <c r="RTM130" s="845"/>
      <c r="RTN130" s="853"/>
      <c r="RTO130" s="853"/>
      <c r="RTP130" s="964"/>
      <c r="RTQ130" s="845"/>
      <c r="RTR130" s="853"/>
      <c r="RTS130" s="853"/>
      <c r="RTT130" s="964"/>
      <c r="RTU130" s="845"/>
      <c r="RTV130" s="853"/>
      <c r="RTW130" s="853"/>
      <c r="RTX130" s="964"/>
      <c r="RTY130" s="845"/>
      <c r="RTZ130" s="853"/>
      <c r="RUA130" s="853"/>
      <c r="RUB130" s="964"/>
      <c r="RUC130" s="845"/>
      <c r="RUD130" s="853"/>
      <c r="RUE130" s="853"/>
      <c r="RUF130" s="964"/>
      <c r="RUG130" s="845"/>
      <c r="RUH130" s="853"/>
      <c r="RUI130" s="853"/>
      <c r="RUJ130" s="964"/>
      <c r="RUK130" s="845"/>
      <c r="RUL130" s="853"/>
      <c r="RUM130" s="853"/>
      <c r="RUN130" s="964"/>
      <c r="RUO130" s="845"/>
      <c r="RUP130" s="853"/>
      <c r="RUQ130" s="853"/>
      <c r="RUR130" s="964"/>
      <c r="RUS130" s="845"/>
      <c r="RUT130" s="853"/>
      <c r="RUU130" s="853"/>
      <c r="RUV130" s="964"/>
      <c r="RUW130" s="845"/>
      <c r="RUX130" s="853"/>
      <c r="RUY130" s="853"/>
      <c r="RUZ130" s="964"/>
      <c r="RVA130" s="845"/>
      <c r="RVB130" s="853"/>
      <c r="RVC130" s="853"/>
      <c r="RVD130" s="964"/>
      <c r="RVE130" s="845"/>
      <c r="RVF130" s="853"/>
      <c r="RVG130" s="853"/>
      <c r="RVH130" s="964"/>
      <c r="RVI130" s="845"/>
      <c r="RVJ130" s="853"/>
      <c r="RVK130" s="853"/>
      <c r="RVL130" s="964"/>
      <c r="RVM130" s="845"/>
      <c r="RVN130" s="853"/>
      <c r="RVO130" s="853"/>
      <c r="RVP130" s="964"/>
      <c r="RVQ130" s="845"/>
      <c r="RVR130" s="853"/>
      <c r="RVS130" s="853"/>
      <c r="RVT130" s="964"/>
      <c r="RVU130" s="845"/>
      <c r="RVV130" s="853"/>
      <c r="RVW130" s="853"/>
      <c r="RVX130" s="964"/>
      <c r="RVY130" s="845"/>
      <c r="RVZ130" s="853"/>
      <c r="RWA130" s="853"/>
      <c r="RWB130" s="964"/>
      <c r="RWC130" s="845"/>
      <c r="RWD130" s="853"/>
      <c r="RWE130" s="853"/>
      <c r="RWF130" s="964"/>
      <c r="RWG130" s="845"/>
      <c r="RWH130" s="853"/>
      <c r="RWI130" s="853"/>
      <c r="RWJ130" s="964"/>
      <c r="RWK130" s="845"/>
      <c r="RWL130" s="853"/>
      <c r="RWM130" s="853"/>
      <c r="RWN130" s="964"/>
      <c r="RWO130" s="845"/>
      <c r="RWP130" s="853"/>
      <c r="RWQ130" s="853"/>
      <c r="RWR130" s="964"/>
      <c r="RWS130" s="845"/>
      <c r="RWT130" s="853"/>
      <c r="RWU130" s="853"/>
      <c r="RWV130" s="964"/>
      <c r="RWW130" s="845"/>
      <c r="RWX130" s="853"/>
      <c r="RWY130" s="853"/>
      <c r="RWZ130" s="964"/>
      <c r="RXA130" s="845"/>
      <c r="RXB130" s="853"/>
      <c r="RXC130" s="853"/>
      <c r="RXD130" s="964"/>
      <c r="RXE130" s="845"/>
      <c r="RXF130" s="853"/>
      <c r="RXG130" s="853"/>
      <c r="RXH130" s="964"/>
      <c r="RXI130" s="845"/>
      <c r="RXJ130" s="853"/>
      <c r="RXK130" s="853"/>
      <c r="RXL130" s="964"/>
      <c r="RXM130" s="845"/>
      <c r="RXN130" s="853"/>
      <c r="RXO130" s="853"/>
      <c r="RXP130" s="964"/>
      <c r="RXQ130" s="845"/>
      <c r="RXR130" s="853"/>
      <c r="RXS130" s="853"/>
      <c r="RXT130" s="964"/>
      <c r="RXU130" s="845"/>
      <c r="RXV130" s="853"/>
      <c r="RXW130" s="853"/>
      <c r="RXX130" s="964"/>
      <c r="RXY130" s="845"/>
      <c r="RXZ130" s="853"/>
      <c r="RYA130" s="853"/>
      <c r="RYB130" s="964"/>
      <c r="RYC130" s="845"/>
      <c r="RYD130" s="853"/>
      <c r="RYE130" s="853"/>
      <c r="RYF130" s="964"/>
      <c r="RYG130" s="845"/>
      <c r="RYH130" s="853"/>
      <c r="RYI130" s="853"/>
      <c r="RYJ130" s="964"/>
      <c r="RYK130" s="845"/>
      <c r="RYL130" s="853"/>
      <c r="RYM130" s="853"/>
      <c r="RYN130" s="964"/>
      <c r="RYO130" s="845"/>
      <c r="RYP130" s="853"/>
      <c r="RYQ130" s="853"/>
      <c r="RYR130" s="964"/>
      <c r="RYS130" s="845"/>
      <c r="RYT130" s="853"/>
      <c r="RYU130" s="853"/>
      <c r="RYV130" s="964"/>
      <c r="RYW130" s="845"/>
      <c r="RYX130" s="853"/>
      <c r="RYY130" s="853"/>
      <c r="RYZ130" s="964"/>
      <c r="RZA130" s="845"/>
      <c r="RZB130" s="853"/>
      <c r="RZC130" s="853"/>
      <c r="RZD130" s="964"/>
      <c r="RZE130" s="845"/>
      <c r="RZF130" s="853"/>
      <c r="RZG130" s="853"/>
      <c r="RZH130" s="964"/>
      <c r="RZI130" s="845"/>
      <c r="RZJ130" s="853"/>
      <c r="RZK130" s="853"/>
      <c r="RZL130" s="964"/>
      <c r="RZM130" s="845"/>
      <c r="RZN130" s="853"/>
      <c r="RZO130" s="853"/>
      <c r="RZP130" s="964"/>
      <c r="RZQ130" s="845"/>
      <c r="RZR130" s="853"/>
      <c r="RZS130" s="853"/>
      <c r="RZT130" s="964"/>
      <c r="RZU130" s="845"/>
      <c r="RZV130" s="853"/>
      <c r="RZW130" s="853"/>
      <c r="RZX130" s="964"/>
      <c r="RZY130" s="845"/>
      <c r="RZZ130" s="853"/>
      <c r="SAA130" s="853"/>
      <c r="SAB130" s="964"/>
      <c r="SAC130" s="845"/>
      <c r="SAD130" s="853"/>
      <c r="SAE130" s="853"/>
      <c r="SAF130" s="964"/>
      <c r="SAG130" s="845"/>
      <c r="SAH130" s="853"/>
      <c r="SAI130" s="853"/>
      <c r="SAJ130" s="964"/>
      <c r="SAK130" s="845"/>
      <c r="SAL130" s="853"/>
      <c r="SAM130" s="853"/>
      <c r="SAN130" s="964"/>
      <c r="SAO130" s="845"/>
      <c r="SAP130" s="853"/>
      <c r="SAQ130" s="853"/>
      <c r="SAR130" s="964"/>
      <c r="SAS130" s="845"/>
      <c r="SAT130" s="853"/>
      <c r="SAU130" s="853"/>
      <c r="SAV130" s="964"/>
      <c r="SAW130" s="845"/>
      <c r="SAX130" s="853"/>
      <c r="SAY130" s="853"/>
      <c r="SAZ130" s="964"/>
      <c r="SBA130" s="845"/>
      <c r="SBB130" s="853"/>
      <c r="SBC130" s="853"/>
      <c r="SBD130" s="964"/>
      <c r="SBE130" s="845"/>
      <c r="SBF130" s="853"/>
      <c r="SBG130" s="853"/>
      <c r="SBH130" s="964"/>
      <c r="SBI130" s="845"/>
      <c r="SBJ130" s="853"/>
      <c r="SBK130" s="853"/>
      <c r="SBL130" s="964"/>
      <c r="SBM130" s="845"/>
      <c r="SBN130" s="853"/>
      <c r="SBO130" s="853"/>
      <c r="SBP130" s="964"/>
      <c r="SBQ130" s="845"/>
      <c r="SBR130" s="853"/>
      <c r="SBS130" s="853"/>
      <c r="SBT130" s="964"/>
      <c r="SBU130" s="845"/>
      <c r="SBV130" s="853"/>
      <c r="SBW130" s="853"/>
      <c r="SBX130" s="964"/>
      <c r="SBY130" s="845"/>
      <c r="SBZ130" s="853"/>
      <c r="SCA130" s="853"/>
      <c r="SCB130" s="964"/>
      <c r="SCC130" s="845"/>
      <c r="SCD130" s="853"/>
      <c r="SCE130" s="853"/>
      <c r="SCF130" s="964"/>
      <c r="SCG130" s="845"/>
      <c r="SCH130" s="853"/>
      <c r="SCI130" s="853"/>
      <c r="SCJ130" s="964"/>
      <c r="SCK130" s="845"/>
      <c r="SCL130" s="853"/>
      <c r="SCM130" s="853"/>
      <c r="SCN130" s="964"/>
      <c r="SCO130" s="845"/>
      <c r="SCP130" s="853"/>
      <c r="SCQ130" s="853"/>
      <c r="SCR130" s="964"/>
      <c r="SCS130" s="845"/>
      <c r="SCT130" s="853"/>
      <c r="SCU130" s="853"/>
      <c r="SCV130" s="964"/>
      <c r="SCW130" s="845"/>
      <c r="SCX130" s="853"/>
      <c r="SCY130" s="853"/>
      <c r="SCZ130" s="964"/>
      <c r="SDA130" s="845"/>
      <c r="SDB130" s="853"/>
      <c r="SDC130" s="853"/>
      <c r="SDD130" s="964"/>
      <c r="SDE130" s="845"/>
      <c r="SDF130" s="853"/>
      <c r="SDG130" s="853"/>
      <c r="SDH130" s="964"/>
      <c r="SDI130" s="845"/>
      <c r="SDJ130" s="853"/>
      <c r="SDK130" s="853"/>
      <c r="SDL130" s="964"/>
      <c r="SDM130" s="845"/>
      <c r="SDN130" s="853"/>
      <c r="SDO130" s="853"/>
      <c r="SDP130" s="964"/>
      <c r="SDQ130" s="845"/>
      <c r="SDR130" s="853"/>
      <c r="SDS130" s="853"/>
      <c r="SDT130" s="964"/>
      <c r="SDU130" s="845"/>
      <c r="SDV130" s="853"/>
      <c r="SDW130" s="853"/>
      <c r="SDX130" s="964"/>
      <c r="SDY130" s="845"/>
      <c r="SDZ130" s="853"/>
      <c r="SEA130" s="853"/>
      <c r="SEB130" s="964"/>
      <c r="SEC130" s="845"/>
      <c r="SED130" s="853"/>
      <c r="SEE130" s="853"/>
      <c r="SEF130" s="964"/>
      <c r="SEG130" s="845"/>
      <c r="SEH130" s="853"/>
      <c r="SEI130" s="853"/>
      <c r="SEJ130" s="964"/>
      <c r="SEK130" s="845"/>
      <c r="SEL130" s="853"/>
      <c r="SEM130" s="853"/>
      <c r="SEN130" s="964"/>
      <c r="SEO130" s="845"/>
      <c r="SEP130" s="853"/>
      <c r="SEQ130" s="853"/>
      <c r="SER130" s="964"/>
      <c r="SES130" s="845"/>
      <c r="SET130" s="853"/>
      <c r="SEU130" s="853"/>
      <c r="SEV130" s="964"/>
      <c r="SEW130" s="845"/>
      <c r="SEX130" s="853"/>
      <c r="SEY130" s="853"/>
      <c r="SEZ130" s="964"/>
      <c r="SFA130" s="845"/>
      <c r="SFB130" s="853"/>
      <c r="SFC130" s="853"/>
      <c r="SFD130" s="964"/>
      <c r="SFE130" s="845"/>
      <c r="SFF130" s="853"/>
      <c r="SFG130" s="853"/>
      <c r="SFH130" s="964"/>
      <c r="SFI130" s="845"/>
      <c r="SFJ130" s="853"/>
      <c r="SFK130" s="853"/>
      <c r="SFL130" s="964"/>
      <c r="SFM130" s="845"/>
      <c r="SFN130" s="853"/>
      <c r="SFO130" s="853"/>
      <c r="SFP130" s="964"/>
      <c r="SFQ130" s="845"/>
      <c r="SFR130" s="853"/>
      <c r="SFS130" s="853"/>
      <c r="SFT130" s="964"/>
      <c r="SFU130" s="845"/>
      <c r="SFV130" s="853"/>
      <c r="SFW130" s="853"/>
      <c r="SFX130" s="964"/>
      <c r="SFY130" s="845"/>
      <c r="SFZ130" s="853"/>
      <c r="SGA130" s="853"/>
      <c r="SGB130" s="964"/>
      <c r="SGC130" s="845"/>
      <c r="SGD130" s="853"/>
      <c r="SGE130" s="853"/>
      <c r="SGF130" s="964"/>
      <c r="SGG130" s="845"/>
      <c r="SGH130" s="853"/>
      <c r="SGI130" s="853"/>
      <c r="SGJ130" s="964"/>
      <c r="SGK130" s="845"/>
      <c r="SGL130" s="853"/>
      <c r="SGM130" s="853"/>
      <c r="SGN130" s="964"/>
      <c r="SGO130" s="845"/>
      <c r="SGP130" s="853"/>
      <c r="SGQ130" s="853"/>
      <c r="SGR130" s="964"/>
      <c r="SGS130" s="845"/>
      <c r="SGT130" s="853"/>
      <c r="SGU130" s="853"/>
      <c r="SGV130" s="964"/>
      <c r="SGW130" s="845"/>
      <c r="SGX130" s="853"/>
      <c r="SGY130" s="853"/>
      <c r="SGZ130" s="964"/>
      <c r="SHA130" s="845"/>
      <c r="SHB130" s="853"/>
      <c r="SHC130" s="853"/>
      <c r="SHD130" s="964"/>
      <c r="SHE130" s="845"/>
      <c r="SHF130" s="853"/>
      <c r="SHG130" s="853"/>
      <c r="SHH130" s="964"/>
      <c r="SHI130" s="845"/>
      <c r="SHJ130" s="853"/>
      <c r="SHK130" s="853"/>
      <c r="SHL130" s="964"/>
      <c r="SHM130" s="845"/>
      <c r="SHN130" s="853"/>
      <c r="SHO130" s="853"/>
      <c r="SHP130" s="964"/>
      <c r="SHQ130" s="845"/>
      <c r="SHR130" s="853"/>
      <c r="SHS130" s="853"/>
      <c r="SHT130" s="964"/>
      <c r="SHU130" s="845"/>
      <c r="SHV130" s="853"/>
      <c r="SHW130" s="853"/>
      <c r="SHX130" s="964"/>
      <c r="SHY130" s="845"/>
      <c r="SHZ130" s="853"/>
      <c r="SIA130" s="853"/>
      <c r="SIB130" s="964"/>
      <c r="SIC130" s="845"/>
      <c r="SID130" s="853"/>
      <c r="SIE130" s="853"/>
      <c r="SIF130" s="964"/>
      <c r="SIG130" s="845"/>
      <c r="SIH130" s="853"/>
      <c r="SII130" s="853"/>
      <c r="SIJ130" s="964"/>
      <c r="SIK130" s="845"/>
      <c r="SIL130" s="853"/>
      <c r="SIM130" s="853"/>
      <c r="SIN130" s="964"/>
      <c r="SIO130" s="845"/>
      <c r="SIP130" s="853"/>
      <c r="SIQ130" s="853"/>
      <c r="SIR130" s="964"/>
      <c r="SIS130" s="845"/>
      <c r="SIT130" s="853"/>
      <c r="SIU130" s="853"/>
      <c r="SIV130" s="964"/>
      <c r="SIW130" s="845"/>
      <c r="SIX130" s="853"/>
      <c r="SIY130" s="853"/>
      <c r="SIZ130" s="964"/>
      <c r="SJA130" s="845"/>
      <c r="SJB130" s="853"/>
      <c r="SJC130" s="853"/>
      <c r="SJD130" s="964"/>
      <c r="SJE130" s="845"/>
      <c r="SJF130" s="853"/>
      <c r="SJG130" s="853"/>
      <c r="SJH130" s="964"/>
      <c r="SJI130" s="845"/>
      <c r="SJJ130" s="853"/>
      <c r="SJK130" s="853"/>
      <c r="SJL130" s="964"/>
      <c r="SJM130" s="845"/>
      <c r="SJN130" s="853"/>
      <c r="SJO130" s="853"/>
      <c r="SJP130" s="964"/>
      <c r="SJQ130" s="845"/>
      <c r="SJR130" s="853"/>
      <c r="SJS130" s="853"/>
      <c r="SJT130" s="964"/>
      <c r="SJU130" s="845"/>
      <c r="SJV130" s="853"/>
      <c r="SJW130" s="853"/>
      <c r="SJX130" s="964"/>
      <c r="SJY130" s="845"/>
      <c r="SJZ130" s="853"/>
      <c r="SKA130" s="853"/>
      <c r="SKB130" s="964"/>
      <c r="SKC130" s="845"/>
      <c r="SKD130" s="853"/>
      <c r="SKE130" s="853"/>
      <c r="SKF130" s="964"/>
      <c r="SKG130" s="845"/>
      <c r="SKH130" s="853"/>
      <c r="SKI130" s="853"/>
      <c r="SKJ130" s="964"/>
      <c r="SKK130" s="845"/>
      <c r="SKL130" s="853"/>
      <c r="SKM130" s="853"/>
      <c r="SKN130" s="964"/>
      <c r="SKO130" s="845"/>
      <c r="SKP130" s="853"/>
      <c r="SKQ130" s="853"/>
      <c r="SKR130" s="964"/>
      <c r="SKS130" s="845"/>
      <c r="SKT130" s="853"/>
      <c r="SKU130" s="853"/>
      <c r="SKV130" s="964"/>
      <c r="SKW130" s="845"/>
      <c r="SKX130" s="853"/>
      <c r="SKY130" s="853"/>
      <c r="SKZ130" s="964"/>
      <c r="SLA130" s="845"/>
      <c r="SLB130" s="853"/>
      <c r="SLC130" s="853"/>
      <c r="SLD130" s="964"/>
      <c r="SLE130" s="845"/>
      <c r="SLF130" s="853"/>
      <c r="SLG130" s="853"/>
      <c r="SLH130" s="964"/>
      <c r="SLI130" s="845"/>
      <c r="SLJ130" s="853"/>
      <c r="SLK130" s="853"/>
      <c r="SLL130" s="964"/>
      <c r="SLM130" s="845"/>
      <c r="SLN130" s="853"/>
      <c r="SLO130" s="853"/>
      <c r="SLP130" s="964"/>
      <c r="SLQ130" s="845"/>
      <c r="SLR130" s="853"/>
      <c r="SLS130" s="853"/>
      <c r="SLT130" s="964"/>
      <c r="SLU130" s="845"/>
      <c r="SLV130" s="853"/>
      <c r="SLW130" s="853"/>
      <c r="SLX130" s="964"/>
      <c r="SLY130" s="845"/>
      <c r="SLZ130" s="853"/>
      <c r="SMA130" s="853"/>
      <c r="SMB130" s="964"/>
      <c r="SMC130" s="845"/>
      <c r="SMD130" s="853"/>
      <c r="SME130" s="853"/>
      <c r="SMF130" s="964"/>
      <c r="SMG130" s="845"/>
      <c r="SMH130" s="853"/>
      <c r="SMI130" s="853"/>
      <c r="SMJ130" s="964"/>
      <c r="SMK130" s="845"/>
      <c r="SML130" s="853"/>
      <c r="SMM130" s="853"/>
      <c r="SMN130" s="964"/>
      <c r="SMO130" s="845"/>
      <c r="SMP130" s="853"/>
      <c r="SMQ130" s="853"/>
      <c r="SMR130" s="964"/>
      <c r="SMS130" s="845"/>
      <c r="SMT130" s="853"/>
      <c r="SMU130" s="853"/>
      <c r="SMV130" s="964"/>
      <c r="SMW130" s="845"/>
      <c r="SMX130" s="853"/>
      <c r="SMY130" s="853"/>
      <c r="SMZ130" s="964"/>
      <c r="SNA130" s="845"/>
      <c r="SNB130" s="853"/>
      <c r="SNC130" s="853"/>
      <c r="SND130" s="964"/>
      <c r="SNE130" s="845"/>
      <c r="SNF130" s="853"/>
      <c r="SNG130" s="853"/>
      <c r="SNH130" s="964"/>
      <c r="SNI130" s="845"/>
      <c r="SNJ130" s="853"/>
      <c r="SNK130" s="853"/>
      <c r="SNL130" s="964"/>
      <c r="SNM130" s="845"/>
      <c r="SNN130" s="853"/>
      <c r="SNO130" s="853"/>
      <c r="SNP130" s="964"/>
      <c r="SNQ130" s="845"/>
      <c r="SNR130" s="853"/>
      <c r="SNS130" s="853"/>
      <c r="SNT130" s="964"/>
      <c r="SNU130" s="845"/>
      <c r="SNV130" s="853"/>
      <c r="SNW130" s="853"/>
      <c r="SNX130" s="964"/>
      <c r="SNY130" s="845"/>
      <c r="SNZ130" s="853"/>
      <c r="SOA130" s="853"/>
      <c r="SOB130" s="964"/>
      <c r="SOC130" s="845"/>
      <c r="SOD130" s="853"/>
      <c r="SOE130" s="853"/>
      <c r="SOF130" s="964"/>
      <c r="SOG130" s="845"/>
      <c r="SOH130" s="853"/>
      <c r="SOI130" s="853"/>
      <c r="SOJ130" s="964"/>
      <c r="SOK130" s="845"/>
      <c r="SOL130" s="853"/>
      <c r="SOM130" s="853"/>
      <c r="SON130" s="964"/>
      <c r="SOO130" s="845"/>
      <c r="SOP130" s="853"/>
      <c r="SOQ130" s="853"/>
      <c r="SOR130" s="964"/>
      <c r="SOS130" s="845"/>
      <c r="SOT130" s="853"/>
      <c r="SOU130" s="853"/>
      <c r="SOV130" s="964"/>
      <c r="SOW130" s="845"/>
      <c r="SOX130" s="853"/>
      <c r="SOY130" s="853"/>
      <c r="SOZ130" s="964"/>
      <c r="SPA130" s="845"/>
      <c r="SPB130" s="853"/>
      <c r="SPC130" s="853"/>
      <c r="SPD130" s="964"/>
      <c r="SPE130" s="845"/>
      <c r="SPF130" s="853"/>
      <c r="SPG130" s="853"/>
      <c r="SPH130" s="964"/>
      <c r="SPI130" s="845"/>
      <c r="SPJ130" s="853"/>
      <c r="SPK130" s="853"/>
      <c r="SPL130" s="964"/>
      <c r="SPM130" s="845"/>
      <c r="SPN130" s="853"/>
      <c r="SPO130" s="853"/>
      <c r="SPP130" s="964"/>
      <c r="SPQ130" s="845"/>
      <c r="SPR130" s="853"/>
      <c r="SPS130" s="853"/>
      <c r="SPT130" s="964"/>
      <c r="SPU130" s="845"/>
      <c r="SPV130" s="853"/>
      <c r="SPW130" s="853"/>
      <c r="SPX130" s="964"/>
      <c r="SPY130" s="845"/>
      <c r="SPZ130" s="853"/>
      <c r="SQA130" s="853"/>
      <c r="SQB130" s="964"/>
      <c r="SQC130" s="845"/>
      <c r="SQD130" s="853"/>
      <c r="SQE130" s="853"/>
      <c r="SQF130" s="964"/>
      <c r="SQG130" s="845"/>
      <c r="SQH130" s="853"/>
      <c r="SQI130" s="853"/>
      <c r="SQJ130" s="964"/>
      <c r="SQK130" s="845"/>
      <c r="SQL130" s="853"/>
      <c r="SQM130" s="853"/>
      <c r="SQN130" s="964"/>
      <c r="SQO130" s="845"/>
      <c r="SQP130" s="853"/>
      <c r="SQQ130" s="853"/>
      <c r="SQR130" s="964"/>
      <c r="SQS130" s="845"/>
      <c r="SQT130" s="853"/>
      <c r="SQU130" s="853"/>
      <c r="SQV130" s="964"/>
      <c r="SQW130" s="845"/>
      <c r="SQX130" s="853"/>
      <c r="SQY130" s="853"/>
      <c r="SQZ130" s="964"/>
      <c r="SRA130" s="845"/>
      <c r="SRB130" s="853"/>
      <c r="SRC130" s="853"/>
      <c r="SRD130" s="964"/>
      <c r="SRE130" s="845"/>
      <c r="SRF130" s="853"/>
      <c r="SRG130" s="853"/>
      <c r="SRH130" s="964"/>
      <c r="SRI130" s="845"/>
      <c r="SRJ130" s="853"/>
      <c r="SRK130" s="853"/>
      <c r="SRL130" s="964"/>
      <c r="SRM130" s="845"/>
      <c r="SRN130" s="853"/>
      <c r="SRO130" s="853"/>
      <c r="SRP130" s="964"/>
      <c r="SRQ130" s="845"/>
      <c r="SRR130" s="853"/>
      <c r="SRS130" s="853"/>
      <c r="SRT130" s="964"/>
      <c r="SRU130" s="845"/>
      <c r="SRV130" s="853"/>
      <c r="SRW130" s="853"/>
      <c r="SRX130" s="964"/>
      <c r="SRY130" s="845"/>
      <c r="SRZ130" s="853"/>
      <c r="SSA130" s="853"/>
      <c r="SSB130" s="964"/>
      <c r="SSC130" s="845"/>
      <c r="SSD130" s="853"/>
      <c r="SSE130" s="853"/>
      <c r="SSF130" s="964"/>
      <c r="SSG130" s="845"/>
      <c r="SSH130" s="853"/>
      <c r="SSI130" s="853"/>
      <c r="SSJ130" s="964"/>
      <c r="SSK130" s="845"/>
      <c r="SSL130" s="853"/>
      <c r="SSM130" s="853"/>
      <c r="SSN130" s="964"/>
      <c r="SSO130" s="845"/>
      <c r="SSP130" s="853"/>
      <c r="SSQ130" s="853"/>
      <c r="SSR130" s="964"/>
      <c r="SSS130" s="845"/>
      <c r="SST130" s="853"/>
      <c r="SSU130" s="853"/>
      <c r="SSV130" s="964"/>
      <c r="SSW130" s="845"/>
      <c r="SSX130" s="853"/>
      <c r="SSY130" s="853"/>
      <c r="SSZ130" s="964"/>
      <c r="STA130" s="845"/>
      <c r="STB130" s="853"/>
      <c r="STC130" s="853"/>
      <c r="STD130" s="964"/>
      <c r="STE130" s="845"/>
      <c r="STF130" s="853"/>
      <c r="STG130" s="853"/>
      <c r="STH130" s="964"/>
      <c r="STI130" s="845"/>
      <c r="STJ130" s="853"/>
      <c r="STK130" s="853"/>
      <c r="STL130" s="964"/>
      <c r="STM130" s="845"/>
      <c r="STN130" s="853"/>
      <c r="STO130" s="853"/>
      <c r="STP130" s="964"/>
      <c r="STQ130" s="845"/>
      <c r="STR130" s="853"/>
      <c r="STS130" s="853"/>
      <c r="STT130" s="964"/>
      <c r="STU130" s="845"/>
      <c r="STV130" s="853"/>
      <c r="STW130" s="853"/>
      <c r="STX130" s="964"/>
      <c r="STY130" s="845"/>
      <c r="STZ130" s="853"/>
      <c r="SUA130" s="853"/>
      <c r="SUB130" s="964"/>
      <c r="SUC130" s="845"/>
      <c r="SUD130" s="853"/>
      <c r="SUE130" s="853"/>
      <c r="SUF130" s="964"/>
      <c r="SUG130" s="845"/>
      <c r="SUH130" s="853"/>
      <c r="SUI130" s="853"/>
      <c r="SUJ130" s="964"/>
      <c r="SUK130" s="845"/>
      <c r="SUL130" s="853"/>
      <c r="SUM130" s="853"/>
      <c r="SUN130" s="964"/>
      <c r="SUO130" s="845"/>
      <c r="SUP130" s="853"/>
      <c r="SUQ130" s="853"/>
      <c r="SUR130" s="964"/>
      <c r="SUS130" s="845"/>
      <c r="SUT130" s="853"/>
      <c r="SUU130" s="853"/>
      <c r="SUV130" s="964"/>
      <c r="SUW130" s="845"/>
      <c r="SUX130" s="853"/>
      <c r="SUY130" s="853"/>
      <c r="SUZ130" s="964"/>
      <c r="SVA130" s="845"/>
      <c r="SVB130" s="853"/>
      <c r="SVC130" s="853"/>
      <c r="SVD130" s="964"/>
      <c r="SVE130" s="845"/>
      <c r="SVF130" s="853"/>
      <c r="SVG130" s="853"/>
      <c r="SVH130" s="964"/>
      <c r="SVI130" s="845"/>
      <c r="SVJ130" s="853"/>
      <c r="SVK130" s="853"/>
      <c r="SVL130" s="964"/>
      <c r="SVM130" s="845"/>
      <c r="SVN130" s="853"/>
      <c r="SVO130" s="853"/>
      <c r="SVP130" s="964"/>
      <c r="SVQ130" s="845"/>
      <c r="SVR130" s="853"/>
      <c r="SVS130" s="853"/>
      <c r="SVT130" s="964"/>
      <c r="SVU130" s="845"/>
      <c r="SVV130" s="853"/>
      <c r="SVW130" s="853"/>
      <c r="SVX130" s="964"/>
      <c r="SVY130" s="845"/>
      <c r="SVZ130" s="853"/>
      <c r="SWA130" s="853"/>
      <c r="SWB130" s="964"/>
      <c r="SWC130" s="845"/>
      <c r="SWD130" s="853"/>
      <c r="SWE130" s="853"/>
      <c r="SWF130" s="964"/>
      <c r="SWG130" s="845"/>
      <c r="SWH130" s="853"/>
      <c r="SWI130" s="853"/>
      <c r="SWJ130" s="964"/>
      <c r="SWK130" s="845"/>
      <c r="SWL130" s="853"/>
      <c r="SWM130" s="853"/>
      <c r="SWN130" s="964"/>
      <c r="SWO130" s="845"/>
      <c r="SWP130" s="853"/>
      <c r="SWQ130" s="853"/>
      <c r="SWR130" s="964"/>
      <c r="SWS130" s="845"/>
      <c r="SWT130" s="853"/>
      <c r="SWU130" s="853"/>
      <c r="SWV130" s="964"/>
      <c r="SWW130" s="845"/>
      <c r="SWX130" s="853"/>
      <c r="SWY130" s="853"/>
      <c r="SWZ130" s="964"/>
      <c r="SXA130" s="845"/>
      <c r="SXB130" s="853"/>
      <c r="SXC130" s="853"/>
      <c r="SXD130" s="964"/>
      <c r="SXE130" s="845"/>
      <c r="SXF130" s="853"/>
      <c r="SXG130" s="853"/>
      <c r="SXH130" s="964"/>
      <c r="SXI130" s="845"/>
      <c r="SXJ130" s="853"/>
      <c r="SXK130" s="853"/>
      <c r="SXL130" s="964"/>
      <c r="SXM130" s="845"/>
      <c r="SXN130" s="853"/>
      <c r="SXO130" s="853"/>
      <c r="SXP130" s="964"/>
      <c r="SXQ130" s="845"/>
      <c r="SXR130" s="853"/>
      <c r="SXS130" s="853"/>
      <c r="SXT130" s="964"/>
      <c r="SXU130" s="845"/>
      <c r="SXV130" s="853"/>
      <c r="SXW130" s="853"/>
      <c r="SXX130" s="964"/>
      <c r="SXY130" s="845"/>
      <c r="SXZ130" s="853"/>
      <c r="SYA130" s="853"/>
      <c r="SYB130" s="964"/>
      <c r="SYC130" s="845"/>
      <c r="SYD130" s="853"/>
      <c r="SYE130" s="853"/>
      <c r="SYF130" s="964"/>
      <c r="SYG130" s="845"/>
      <c r="SYH130" s="853"/>
      <c r="SYI130" s="853"/>
      <c r="SYJ130" s="964"/>
      <c r="SYK130" s="845"/>
      <c r="SYL130" s="853"/>
      <c r="SYM130" s="853"/>
      <c r="SYN130" s="964"/>
      <c r="SYO130" s="845"/>
      <c r="SYP130" s="853"/>
      <c r="SYQ130" s="853"/>
      <c r="SYR130" s="964"/>
      <c r="SYS130" s="845"/>
      <c r="SYT130" s="853"/>
      <c r="SYU130" s="853"/>
      <c r="SYV130" s="964"/>
      <c r="SYW130" s="845"/>
      <c r="SYX130" s="853"/>
      <c r="SYY130" s="853"/>
      <c r="SYZ130" s="964"/>
      <c r="SZA130" s="845"/>
      <c r="SZB130" s="853"/>
      <c r="SZC130" s="853"/>
      <c r="SZD130" s="964"/>
      <c r="SZE130" s="845"/>
      <c r="SZF130" s="853"/>
      <c r="SZG130" s="853"/>
      <c r="SZH130" s="964"/>
      <c r="SZI130" s="845"/>
      <c r="SZJ130" s="853"/>
      <c r="SZK130" s="853"/>
      <c r="SZL130" s="964"/>
      <c r="SZM130" s="845"/>
      <c r="SZN130" s="853"/>
      <c r="SZO130" s="853"/>
      <c r="SZP130" s="964"/>
      <c r="SZQ130" s="845"/>
      <c r="SZR130" s="853"/>
      <c r="SZS130" s="853"/>
      <c r="SZT130" s="964"/>
      <c r="SZU130" s="845"/>
      <c r="SZV130" s="853"/>
      <c r="SZW130" s="853"/>
      <c r="SZX130" s="964"/>
      <c r="SZY130" s="845"/>
      <c r="SZZ130" s="853"/>
      <c r="TAA130" s="853"/>
      <c r="TAB130" s="964"/>
      <c r="TAC130" s="845"/>
      <c r="TAD130" s="853"/>
      <c r="TAE130" s="853"/>
      <c r="TAF130" s="964"/>
      <c r="TAG130" s="845"/>
      <c r="TAH130" s="853"/>
      <c r="TAI130" s="853"/>
      <c r="TAJ130" s="964"/>
      <c r="TAK130" s="845"/>
      <c r="TAL130" s="853"/>
      <c r="TAM130" s="853"/>
      <c r="TAN130" s="964"/>
      <c r="TAO130" s="845"/>
      <c r="TAP130" s="853"/>
      <c r="TAQ130" s="853"/>
      <c r="TAR130" s="964"/>
      <c r="TAS130" s="845"/>
      <c r="TAT130" s="853"/>
      <c r="TAU130" s="853"/>
      <c r="TAV130" s="964"/>
      <c r="TAW130" s="845"/>
      <c r="TAX130" s="853"/>
      <c r="TAY130" s="853"/>
      <c r="TAZ130" s="964"/>
      <c r="TBA130" s="845"/>
      <c r="TBB130" s="853"/>
      <c r="TBC130" s="853"/>
      <c r="TBD130" s="964"/>
      <c r="TBE130" s="845"/>
      <c r="TBF130" s="853"/>
      <c r="TBG130" s="853"/>
      <c r="TBH130" s="964"/>
      <c r="TBI130" s="845"/>
      <c r="TBJ130" s="853"/>
      <c r="TBK130" s="853"/>
      <c r="TBL130" s="964"/>
      <c r="TBM130" s="845"/>
      <c r="TBN130" s="853"/>
      <c r="TBO130" s="853"/>
      <c r="TBP130" s="964"/>
      <c r="TBQ130" s="845"/>
      <c r="TBR130" s="853"/>
      <c r="TBS130" s="853"/>
      <c r="TBT130" s="964"/>
      <c r="TBU130" s="845"/>
      <c r="TBV130" s="853"/>
      <c r="TBW130" s="853"/>
      <c r="TBX130" s="964"/>
      <c r="TBY130" s="845"/>
      <c r="TBZ130" s="853"/>
      <c r="TCA130" s="853"/>
      <c r="TCB130" s="964"/>
      <c r="TCC130" s="845"/>
      <c r="TCD130" s="853"/>
      <c r="TCE130" s="853"/>
      <c r="TCF130" s="964"/>
      <c r="TCG130" s="845"/>
      <c r="TCH130" s="853"/>
      <c r="TCI130" s="853"/>
      <c r="TCJ130" s="964"/>
      <c r="TCK130" s="845"/>
      <c r="TCL130" s="853"/>
      <c r="TCM130" s="853"/>
      <c r="TCN130" s="964"/>
      <c r="TCO130" s="845"/>
      <c r="TCP130" s="853"/>
      <c r="TCQ130" s="853"/>
      <c r="TCR130" s="964"/>
      <c r="TCS130" s="845"/>
      <c r="TCT130" s="853"/>
      <c r="TCU130" s="853"/>
      <c r="TCV130" s="964"/>
      <c r="TCW130" s="845"/>
      <c r="TCX130" s="853"/>
      <c r="TCY130" s="853"/>
      <c r="TCZ130" s="964"/>
      <c r="TDA130" s="845"/>
      <c r="TDB130" s="853"/>
      <c r="TDC130" s="853"/>
      <c r="TDD130" s="964"/>
      <c r="TDE130" s="845"/>
      <c r="TDF130" s="853"/>
      <c r="TDG130" s="853"/>
      <c r="TDH130" s="964"/>
      <c r="TDI130" s="845"/>
      <c r="TDJ130" s="853"/>
      <c r="TDK130" s="853"/>
      <c r="TDL130" s="964"/>
      <c r="TDM130" s="845"/>
      <c r="TDN130" s="853"/>
      <c r="TDO130" s="853"/>
      <c r="TDP130" s="964"/>
      <c r="TDQ130" s="845"/>
      <c r="TDR130" s="853"/>
      <c r="TDS130" s="853"/>
      <c r="TDT130" s="964"/>
      <c r="TDU130" s="845"/>
      <c r="TDV130" s="853"/>
      <c r="TDW130" s="853"/>
      <c r="TDX130" s="964"/>
      <c r="TDY130" s="845"/>
      <c r="TDZ130" s="853"/>
      <c r="TEA130" s="853"/>
      <c r="TEB130" s="964"/>
      <c r="TEC130" s="845"/>
      <c r="TED130" s="853"/>
      <c r="TEE130" s="853"/>
      <c r="TEF130" s="964"/>
      <c r="TEG130" s="845"/>
      <c r="TEH130" s="853"/>
      <c r="TEI130" s="853"/>
      <c r="TEJ130" s="964"/>
      <c r="TEK130" s="845"/>
      <c r="TEL130" s="853"/>
      <c r="TEM130" s="853"/>
      <c r="TEN130" s="964"/>
      <c r="TEO130" s="845"/>
      <c r="TEP130" s="853"/>
      <c r="TEQ130" s="853"/>
      <c r="TER130" s="964"/>
      <c r="TES130" s="845"/>
      <c r="TET130" s="853"/>
      <c r="TEU130" s="853"/>
      <c r="TEV130" s="964"/>
      <c r="TEW130" s="845"/>
      <c r="TEX130" s="853"/>
      <c r="TEY130" s="853"/>
      <c r="TEZ130" s="964"/>
      <c r="TFA130" s="845"/>
      <c r="TFB130" s="853"/>
      <c r="TFC130" s="853"/>
      <c r="TFD130" s="964"/>
      <c r="TFE130" s="845"/>
      <c r="TFF130" s="853"/>
      <c r="TFG130" s="853"/>
      <c r="TFH130" s="964"/>
      <c r="TFI130" s="845"/>
      <c r="TFJ130" s="853"/>
      <c r="TFK130" s="853"/>
      <c r="TFL130" s="964"/>
      <c r="TFM130" s="845"/>
      <c r="TFN130" s="853"/>
      <c r="TFO130" s="853"/>
      <c r="TFP130" s="964"/>
      <c r="TFQ130" s="845"/>
      <c r="TFR130" s="853"/>
      <c r="TFS130" s="853"/>
      <c r="TFT130" s="964"/>
      <c r="TFU130" s="845"/>
      <c r="TFV130" s="853"/>
      <c r="TFW130" s="853"/>
      <c r="TFX130" s="964"/>
      <c r="TFY130" s="845"/>
      <c r="TFZ130" s="853"/>
      <c r="TGA130" s="853"/>
      <c r="TGB130" s="964"/>
      <c r="TGC130" s="845"/>
      <c r="TGD130" s="853"/>
      <c r="TGE130" s="853"/>
      <c r="TGF130" s="964"/>
      <c r="TGG130" s="845"/>
      <c r="TGH130" s="853"/>
      <c r="TGI130" s="853"/>
      <c r="TGJ130" s="964"/>
      <c r="TGK130" s="845"/>
      <c r="TGL130" s="853"/>
      <c r="TGM130" s="853"/>
      <c r="TGN130" s="964"/>
      <c r="TGO130" s="845"/>
      <c r="TGP130" s="853"/>
      <c r="TGQ130" s="853"/>
      <c r="TGR130" s="964"/>
      <c r="TGS130" s="845"/>
      <c r="TGT130" s="853"/>
      <c r="TGU130" s="853"/>
      <c r="TGV130" s="964"/>
      <c r="TGW130" s="845"/>
      <c r="TGX130" s="853"/>
      <c r="TGY130" s="853"/>
      <c r="TGZ130" s="964"/>
      <c r="THA130" s="845"/>
      <c r="THB130" s="853"/>
      <c r="THC130" s="853"/>
      <c r="THD130" s="964"/>
      <c r="THE130" s="845"/>
      <c r="THF130" s="853"/>
      <c r="THG130" s="853"/>
      <c r="THH130" s="964"/>
      <c r="THI130" s="845"/>
      <c r="THJ130" s="853"/>
      <c r="THK130" s="853"/>
      <c r="THL130" s="964"/>
      <c r="THM130" s="845"/>
      <c r="THN130" s="853"/>
      <c r="THO130" s="853"/>
      <c r="THP130" s="964"/>
      <c r="THQ130" s="845"/>
      <c r="THR130" s="853"/>
      <c r="THS130" s="853"/>
      <c r="THT130" s="964"/>
      <c r="THU130" s="845"/>
      <c r="THV130" s="853"/>
      <c r="THW130" s="853"/>
      <c r="THX130" s="964"/>
      <c r="THY130" s="845"/>
      <c r="THZ130" s="853"/>
      <c r="TIA130" s="853"/>
      <c r="TIB130" s="964"/>
      <c r="TIC130" s="845"/>
      <c r="TID130" s="853"/>
      <c r="TIE130" s="853"/>
      <c r="TIF130" s="964"/>
      <c r="TIG130" s="845"/>
      <c r="TIH130" s="853"/>
      <c r="TII130" s="853"/>
      <c r="TIJ130" s="964"/>
      <c r="TIK130" s="845"/>
      <c r="TIL130" s="853"/>
      <c r="TIM130" s="853"/>
      <c r="TIN130" s="964"/>
      <c r="TIO130" s="845"/>
      <c r="TIP130" s="853"/>
      <c r="TIQ130" s="853"/>
      <c r="TIR130" s="964"/>
      <c r="TIS130" s="845"/>
      <c r="TIT130" s="853"/>
      <c r="TIU130" s="853"/>
      <c r="TIV130" s="964"/>
      <c r="TIW130" s="845"/>
      <c r="TIX130" s="853"/>
      <c r="TIY130" s="853"/>
      <c r="TIZ130" s="964"/>
      <c r="TJA130" s="845"/>
      <c r="TJB130" s="853"/>
      <c r="TJC130" s="853"/>
      <c r="TJD130" s="964"/>
      <c r="TJE130" s="845"/>
      <c r="TJF130" s="853"/>
      <c r="TJG130" s="853"/>
      <c r="TJH130" s="964"/>
      <c r="TJI130" s="845"/>
      <c r="TJJ130" s="853"/>
      <c r="TJK130" s="853"/>
      <c r="TJL130" s="964"/>
      <c r="TJM130" s="845"/>
      <c r="TJN130" s="853"/>
      <c r="TJO130" s="853"/>
      <c r="TJP130" s="964"/>
      <c r="TJQ130" s="845"/>
      <c r="TJR130" s="853"/>
      <c r="TJS130" s="853"/>
      <c r="TJT130" s="964"/>
      <c r="TJU130" s="845"/>
      <c r="TJV130" s="853"/>
      <c r="TJW130" s="853"/>
      <c r="TJX130" s="964"/>
      <c r="TJY130" s="845"/>
      <c r="TJZ130" s="853"/>
      <c r="TKA130" s="853"/>
      <c r="TKB130" s="964"/>
      <c r="TKC130" s="845"/>
      <c r="TKD130" s="853"/>
      <c r="TKE130" s="853"/>
      <c r="TKF130" s="964"/>
      <c r="TKG130" s="845"/>
      <c r="TKH130" s="853"/>
      <c r="TKI130" s="853"/>
      <c r="TKJ130" s="964"/>
      <c r="TKK130" s="845"/>
      <c r="TKL130" s="853"/>
      <c r="TKM130" s="853"/>
      <c r="TKN130" s="964"/>
      <c r="TKO130" s="845"/>
      <c r="TKP130" s="853"/>
      <c r="TKQ130" s="853"/>
      <c r="TKR130" s="964"/>
      <c r="TKS130" s="845"/>
      <c r="TKT130" s="853"/>
      <c r="TKU130" s="853"/>
      <c r="TKV130" s="964"/>
      <c r="TKW130" s="845"/>
      <c r="TKX130" s="853"/>
      <c r="TKY130" s="853"/>
      <c r="TKZ130" s="964"/>
      <c r="TLA130" s="845"/>
      <c r="TLB130" s="853"/>
      <c r="TLC130" s="853"/>
      <c r="TLD130" s="964"/>
      <c r="TLE130" s="845"/>
      <c r="TLF130" s="853"/>
      <c r="TLG130" s="853"/>
      <c r="TLH130" s="964"/>
      <c r="TLI130" s="845"/>
      <c r="TLJ130" s="853"/>
      <c r="TLK130" s="853"/>
      <c r="TLL130" s="964"/>
      <c r="TLM130" s="845"/>
      <c r="TLN130" s="853"/>
      <c r="TLO130" s="853"/>
      <c r="TLP130" s="964"/>
      <c r="TLQ130" s="845"/>
      <c r="TLR130" s="853"/>
      <c r="TLS130" s="853"/>
      <c r="TLT130" s="964"/>
      <c r="TLU130" s="845"/>
      <c r="TLV130" s="853"/>
      <c r="TLW130" s="853"/>
      <c r="TLX130" s="964"/>
      <c r="TLY130" s="845"/>
      <c r="TLZ130" s="853"/>
      <c r="TMA130" s="853"/>
      <c r="TMB130" s="964"/>
      <c r="TMC130" s="845"/>
      <c r="TMD130" s="853"/>
      <c r="TME130" s="853"/>
      <c r="TMF130" s="964"/>
      <c r="TMG130" s="845"/>
      <c r="TMH130" s="853"/>
      <c r="TMI130" s="853"/>
      <c r="TMJ130" s="964"/>
      <c r="TMK130" s="845"/>
      <c r="TML130" s="853"/>
      <c r="TMM130" s="853"/>
      <c r="TMN130" s="964"/>
      <c r="TMO130" s="845"/>
      <c r="TMP130" s="853"/>
      <c r="TMQ130" s="853"/>
      <c r="TMR130" s="964"/>
      <c r="TMS130" s="845"/>
      <c r="TMT130" s="853"/>
      <c r="TMU130" s="853"/>
      <c r="TMV130" s="964"/>
      <c r="TMW130" s="845"/>
      <c r="TMX130" s="853"/>
      <c r="TMY130" s="853"/>
      <c r="TMZ130" s="964"/>
      <c r="TNA130" s="845"/>
      <c r="TNB130" s="853"/>
      <c r="TNC130" s="853"/>
      <c r="TND130" s="964"/>
      <c r="TNE130" s="845"/>
      <c r="TNF130" s="853"/>
      <c r="TNG130" s="853"/>
      <c r="TNH130" s="964"/>
      <c r="TNI130" s="845"/>
      <c r="TNJ130" s="853"/>
      <c r="TNK130" s="853"/>
      <c r="TNL130" s="964"/>
      <c r="TNM130" s="845"/>
      <c r="TNN130" s="853"/>
      <c r="TNO130" s="853"/>
      <c r="TNP130" s="964"/>
      <c r="TNQ130" s="845"/>
      <c r="TNR130" s="853"/>
      <c r="TNS130" s="853"/>
      <c r="TNT130" s="964"/>
      <c r="TNU130" s="845"/>
      <c r="TNV130" s="853"/>
      <c r="TNW130" s="853"/>
      <c r="TNX130" s="964"/>
      <c r="TNY130" s="845"/>
      <c r="TNZ130" s="853"/>
      <c r="TOA130" s="853"/>
      <c r="TOB130" s="964"/>
      <c r="TOC130" s="845"/>
      <c r="TOD130" s="853"/>
      <c r="TOE130" s="853"/>
      <c r="TOF130" s="964"/>
      <c r="TOG130" s="845"/>
      <c r="TOH130" s="853"/>
      <c r="TOI130" s="853"/>
      <c r="TOJ130" s="964"/>
      <c r="TOK130" s="845"/>
      <c r="TOL130" s="853"/>
      <c r="TOM130" s="853"/>
      <c r="TON130" s="964"/>
      <c r="TOO130" s="845"/>
      <c r="TOP130" s="853"/>
      <c r="TOQ130" s="853"/>
      <c r="TOR130" s="964"/>
      <c r="TOS130" s="845"/>
      <c r="TOT130" s="853"/>
      <c r="TOU130" s="853"/>
      <c r="TOV130" s="964"/>
      <c r="TOW130" s="845"/>
      <c r="TOX130" s="853"/>
      <c r="TOY130" s="853"/>
      <c r="TOZ130" s="964"/>
      <c r="TPA130" s="845"/>
      <c r="TPB130" s="853"/>
      <c r="TPC130" s="853"/>
      <c r="TPD130" s="964"/>
      <c r="TPE130" s="845"/>
      <c r="TPF130" s="853"/>
      <c r="TPG130" s="853"/>
      <c r="TPH130" s="964"/>
      <c r="TPI130" s="845"/>
      <c r="TPJ130" s="853"/>
      <c r="TPK130" s="853"/>
      <c r="TPL130" s="964"/>
      <c r="TPM130" s="845"/>
      <c r="TPN130" s="853"/>
      <c r="TPO130" s="853"/>
      <c r="TPP130" s="964"/>
      <c r="TPQ130" s="845"/>
      <c r="TPR130" s="853"/>
      <c r="TPS130" s="853"/>
      <c r="TPT130" s="964"/>
      <c r="TPU130" s="845"/>
      <c r="TPV130" s="853"/>
      <c r="TPW130" s="853"/>
      <c r="TPX130" s="964"/>
      <c r="TPY130" s="845"/>
      <c r="TPZ130" s="853"/>
      <c r="TQA130" s="853"/>
      <c r="TQB130" s="964"/>
      <c r="TQC130" s="845"/>
      <c r="TQD130" s="853"/>
      <c r="TQE130" s="853"/>
      <c r="TQF130" s="964"/>
      <c r="TQG130" s="845"/>
      <c r="TQH130" s="853"/>
      <c r="TQI130" s="853"/>
      <c r="TQJ130" s="964"/>
      <c r="TQK130" s="845"/>
      <c r="TQL130" s="853"/>
      <c r="TQM130" s="853"/>
      <c r="TQN130" s="964"/>
      <c r="TQO130" s="845"/>
      <c r="TQP130" s="853"/>
      <c r="TQQ130" s="853"/>
      <c r="TQR130" s="964"/>
      <c r="TQS130" s="845"/>
      <c r="TQT130" s="853"/>
      <c r="TQU130" s="853"/>
      <c r="TQV130" s="964"/>
      <c r="TQW130" s="845"/>
      <c r="TQX130" s="853"/>
      <c r="TQY130" s="853"/>
      <c r="TQZ130" s="964"/>
      <c r="TRA130" s="845"/>
      <c r="TRB130" s="853"/>
      <c r="TRC130" s="853"/>
      <c r="TRD130" s="964"/>
      <c r="TRE130" s="845"/>
      <c r="TRF130" s="853"/>
      <c r="TRG130" s="853"/>
      <c r="TRH130" s="964"/>
      <c r="TRI130" s="845"/>
      <c r="TRJ130" s="853"/>
      <c r="TRK130" s="853"/>
      <c r="TRL130" s="964"/>
      <c r="TRM130" s="845"/>
      <c r="TRN130" s="853"/>
      <c r="TRO130" s="853"/>
      <c r="TRP130" s="964"/>
      <c r="TRQ130" s="845"/>
      <c r="TRR130" s="853"/>
      <c r="TRS130" s="853"/>
      <c r="TRT130" s="964"/>
      <c r="TRU130" s="845"/>
      <c r="TRV130" s="853"/>
      <c r="TRW130" s="853"/>
      <c r="TRX130" s="964"/>
      <c r="TRY130" s="845"/>
      <c r="TRZ130" s="853"/>
      <c r="TSA130" s="853"/>
      <c r="TSB130" s="964"/>
      <c r="TSC130" s="845"/>
      <c r="TSD130" s="853"/>
      <c r="TSE130" s="853"/>
      <c r="TSF130" s="964"/>
      <c r="TSG130" s="845"/>
      <c r="TSH130" s="853"/>
      <c r="TSI130" s="853"/>
      <c r="TSJ130" s="964"/>
      <c r="TSK130" s="845"/>
      <c r="TSL130" s="853"/>
      <c r="TSM130" s="853"/>
      <c r="TSN130" s="964"/>
      <c r="TSO130" s="845"/>
      <c r="TSP130" s="853"/>
      <c r="TSQ130" s="853"/>
      <c r="TSR130" s="964"/>
      <c r="TSS130" s="845"/>
      <c r="TST130" s="853"/>
      <c r="TSU130" s="853"/>
      <c r="TSV130" s="964"/>
      <c r="TSW130" s="845"/>
      <c r="TSX130" s="853"/>
      <c r="TSY130" s="853"/>
      <c r="TSZ130" s="964"/>
      <c r="TTA130" s="845"/>
      <c r="TTB130" s="853"/>
      <c r="TTC130" s="853"/>
      <c r="TTD130" s="964"/>
      <c r="TTE130" s="845"/>
      <c r="TTF130" s="853"/>
      <c r="TTG130" s="853"/>
      <c r="TTH130" s="964"/>
      <c r="TTI130" s="845"/>
      <c r="TTJ130" s="853"/>
      <c r="TTK130" s="853"/>
      <c r="TTL130" s="964"/>
      <c r="TTM130" s="845"/>
      <c r="TTN130" s="853"/>
      <c r="TTO130" s="853"/>
      <c r="TTP130" s="964"/>
      <c r="TTQ130" s="845"/>
      <c r="TTR130" s="853"/>
      <c r="TTS130" s="853"/>
      <c r="TTT130" s="964"/>
      <c r="TTU130" s="845"/>
      <c r="TTV130" s="853"/>
      <c r="TTW130" s="853"/>
      <c r="TTX130" s="964"/>
      <c r="TTY130" s="845"/>
      <c r="TTZ130" s="853"/>
      <c r="TUA130" s="853"/>
      <c r="TUB130" s="964"/>
      <c r="TUC130" s="845"/>
      <c r="TUD130" s="853"/>
      <c r="TUE130" s="853"/>
      <c r="TUF130" s="964"/>
      <c r="TUG130" s="845"/>
      <c r="TUH130" s="853"/>
      <c r="TUI130" s="853"/>
      <c r="TUJ130" s="964"/>
      <c r="TUK130" s="845"/>
      <c r="TUL130" s="853"/>
      <c r="TUM130" s="853"/>
      <c r="TUN130" s="964"/>
      <c r="TUO130" s="845"/>
      <c r="TUP130" s="853"/>
      <c r="TUQ130" s="853"/>
      <c r="TUR130" s="964"/>
      <c r="TUS130" s="845"/>
      <c r="TUT130" s="853"/>
      <c r="TUU130" s="853"/>
      <c r="TUV130" s="964"/>
      <c r="TUW130" s="845"/>
      <c r="TUX130" s="853"/>
      <c r="TUY130" s="853"/>
      <c r="TUZ130" s="964"/>
      <c r="TVA130" s="845"/>
      <c r="TVB130" s="853"/>
      <c r="TVC130" s="853"/>
      <c r="TVD130" s="964"/>
      <c r="TVE130" s="845"/>
      <c r="TVF130" s="853"/>
      <c r="TVG130" s="853"/>
      <c r="TVH130" s="964"/>
      <c r="TVI130" s="845"/>
      <c r="TVJ130" s="853"/>
      <c r="TVK130" s="853"/>
      <c r="TVL130" s="964"/>
      <c r="TVM130" s="845"/>
      <c r="TVN130" s="853"/>
      <c r="TVO130" s="853"/>
      <c r="TVP130" s="964"/>
      <c r="TVQ130" s="845"/>
      <c r="TVR130" s="853"/>
      <c r="TVS130" s="853"/>
      <c r="TVT130" s="964"/>
      <c r="TVU130" s="845"/>
      <c r="TVV130" s="853"/>
      <c r="TVW130" s="853"/>
      <c r="TVX130" s="964"/>
      <c r="TVY130" s="845"/>
      <c r="TVZ130" s="853"/>
      <c r="TWA130" s="853"/>
      <c r="TWB130" s="964"/>
      <c r="TWC130" s="845"/>
      <c r="TWD130" s="853"/>
      <c r="TWE130" s="853"/>
      <c r="TWF130" s="964"/>
      <c r="TWG130" s="845"/>
      <c r="TWH130" s="853"/>
      <c r="TWI130" s="853"/>
      <c r="TWJ130" s="964"/>
      <c r="TWK130" s="845"/>
      <c r="TWL130" s="853"/>
      <c r="TWM130" s="853"/>
      <c r="TWN130" s="964"/>
      <c r="TWO130" s="845"/>
      <c r="TWP130" s="853"/>
      <c r="TWQ130" s="853"/>
      <c r="TWR130" s="964"/>
      <c r="TWS130" s="845"/>
      <c r="TWT130" s="853"/>
      <c r="TWU130" s="853"/>
      <c r="TWV130" s="964"/>
      <c r="TWW130" s="845"/>
      <c r="TWX130" s="853"/>
      <c r="TWY130" s="853"/>
      <c r="TWZ130" s="964"/>
      <c r="TXA130" s="845"/>
      <c r="TXB130" s="853"/>
      <c r="TXC130" s="853"/>
      <c r="TXD130" s="964"/>
      <c r="TXE130" s="845"/>
      <c r="TXF130" s="853"/>
      <c r="TXG130" s="853"/>
      <c r="TXH130" s="964"/>
      <c r="TXI130" s="845"/>
      <c r="TXJ130" s="853"/>
      <c r="TXK130" s="853"/>
      <c r="TXL130" s="964"/>
      <c r="TXM130" s="845"/>
      <c r="TXN130" s="853"/>
      <c r="TXO130" s="853"/>
      <c r="TXP130" s="964"/>
      <c r="TXQ130" s="845"/>
      <c r="TXR130" s="853"/>
      <c r="TXS130" s="853"/>
      <c r="TXT130" s="964"/>
      <c r="TXU130" s="845"/>
      <c r="TXV130" s="853"/>
      <c r="TXW130" s="853"/>
      <c r="TXX130" s="964"/>
      <c r="TXY130" s="845"/>
      <c r="TXZ130" s="853"/>
      <c r="TYA130" s="853"/>
      <c r="TYB130" s="964"/>
      <c r="TYC130" s="845"/>
      <c r="TYD130" s="853"/>
      <c r="TYE130" s="853"/>
      <c r="TYF130" s="964"/>
      <c r="TYG130" s="845"/>
      <c r="TYH130" s="853"/>
      <c r="TYI130" s="853"/>
      <c r="TYJ130" s="964"/>
      <c r="TYK130" s="845"/>
      <c r="TYL130" s="853"/>
      <c r="TYM130" s="853"/>
      <c r="TYN130" s="964"/>
      <c r="TYO130" s="845"/>
      <c r="TYP130" s="853"/>
      <c r="TYQ130" s="853"/>
      <c r="TYR130" s="964"/>
      <c r="TYS130" s="845"/>
      <c r="TYT130" s="853"/>
      <c r="TYU130" s="853"/>
      <c r="TYV130" s="964"/>
      <c r="TYW130" s="845"/>
      <c r="TYX130" s="853"/>
      <c r="TYY130" s="853"/>
      <c r="TYZ130" s="964"/>
      <c r="TZA130" s="845"/>
      <c r="TZB130" s="853"/>
      <c r="TZC130" s="853"/>
      <c r="TZD130" s="964"/>
      <c r="TZE130" s="845"/>
      <c r="TZF130" s="853"/>
      <c r="TZG130" s="853"/>
      <c r="TZH130" s="964"/>
      <c r="TZI130" s="845"/>
      <c r="TZJ130" s="853"/>
      <c r="TZK130" s="853"/>
      <c r="TZL130" s="964"/>
      <c r="TZM130" s="845"/>
      <c r="TZN130" s="853"/>
      <c r="TZO130" s="853"/>
      <c r="TZP130" s="964"/>
      <c r="TZQ130" s="845"/>
      <c r="TZR130" s="853"/>
      <c r="TZS130" s="853"/>
      <c r="TZT130" s="964"/>
      <c r="TZU130" s="845"/>
      <c r="TZV130" s="853"/>
      <c r="TZW130" s="853"/>
      <c r="TZX130" s="964"/>
      <c r="TZY130" s="845"/>
      <c r="TZZ130" s="853"/>
      <c r="UAA130" s="853"/>
      <c r="UAB130" s="964"/>
      <c r="UAC130" s="845"/>
      <c r="UAD130" s="853"/>
      <c r="UAE130" s="853"/>
      <c r="UAF130" s="964"/>
      <c r="UAG130" s="845"/>
      <c r="UAH130" s="853"/>
      <c r="UAI130" s="853"/>
      <c r="UAJ130" s="964"/>
      <c r="UAK130" s="845"/>
      <c r="UAL130" s="853"/>
      <c r="UAM130" s="853"/>
      <c r="UAN130" s="964"/>
      <c r="UAO130" s="845"/>
      <c r="UAP130" s="853"/>
      <c r="UAQ130" s="853"/>
      <c r="UAR130" s="964"/>
      <c r="UAS130" s="845"/>
      <c r="UAT130" s="853"/>
      <c r="UAU130" s="853"/>
      <c r="UAV130" s="964"/>
      <c r="UAW130" s="845"/>
      <c r="UAX130" s="853"/>
      <c r="UAY130" s="853"/>
      <c r="UAZ130" s="964"/>
      <c r="UBA130" s="845"/>
      <c r="UBB130" s="853"/>
      <c r="UBC130" s="853"/>
      <c r="UBD130" s="964"/>
      <c r="UBE130" s="845"/>
      <c r="UBF130" s="853"/>
      <c r="UBG130" s="853"/>
      <c r="UBH130" s="964"/>
      <c r="UBI130" s="845"/>
      <c r="UBJ130" s="853"/>
      <c r="UBK130" s="853"/>
      <c r="UBL130" s="964"/>
      <c r="UBM130" s="845"/>
      <c r="UBN130" s="853"/>
      <c r="UBO130" s="853"/>
      <c r="UBP130" s="964"/>
      <c r="UBQ130" s="845"/>
      <c r="UBR130" s="853"/>
      <c r="UBS130" s="853"/>
      <c r="UBT130" s="964"/>
      <c r="UBU130" s="845"/>
      <c r="UBV130" s="853"/>
      <c r="UBW130" s="853"/>
      <c r="UBX130" s="964"/>
      <c r="UBY130" s="845"/>
      <c r="UBZ130" s="853"/>
      <c r="UCA130" s="853"/>
      <c r="UCB130" s="964"/>
      <c r="UCC130" s="845"/>
      <c r="UCD130" s="853"/>
      <c r="UCE130" s="853"/>
      <c r="UCF130" s="964"/>
      <c r="UCG130" s="845"/>
      <c r="UCH130" s="853"/>
      <c r="UCI130" s="853"/>
      <c r="UCJ130" s="964"/>
      <c r="UCK130" s="845"/>
      <c r="UCL130" s="853"/>
      <c r="UCM130" s="853"/>
      <c r="UCN130" s="964"/>
      <c r="UCO130" s="845"/>
      <c r="UCP130" s="853"/>
      <c r="UCQ130" s="853"/>
      <c r="UCR130" s="964"/>
      <c r="UCS130" s="845"/>
      <c r="UCT130" s="853"/>
      <c r="UCU130" s="853"/>
      <c r="UCV130" s="964"/>
      <c r="UCW130" s="845"/>
      <c r="UCX130" s="853"/>
      <c r="UCY130" s="853"/>
      <c r="UCZ130" s="964"/>
      <c r="UDA130" s="845"/>
      <c r="UDB130" s="853"/>
      <c r="UDC130" s="853"/>
      <c r="UDD130" s="964"/>
      <c r="UDE130" s="845"/>
      <c r="UDF130" s="853"/>
      <c r="UDG130" s="853"/>
      <c r="UDH130" s="964"/>
      <c r="UDI130" s="845"/>
      <c r="UDJ130" s="853"/>
      <c r="UDK130" s="853"/>
      <c r="UDL130" s="964"/>
      <c r="UDM130" s="845"/>
      <c r="UDN130" s="853"/>
      <c r="UDO130" s="853"/>
      <c r="UDP130" s="964"/>
      <c r="UDQ130" s="845"/>
      <c r="UDR130" s="853"/>
      <c r="UDS130" s="853"/>
      <c r="UDT130" s="964"/>
      <c r="UDU130" s="845"/>
      <c r="UDV130" s="853"/>
      <c r="UDW130" s="853"/>
      <c r="UDX130" s="964"/>
      <c r="UDY130" s="845"/>
      <c r="UDZ130" s="853"/>
      <c r="UEA130" s="853"/>
      <c r="UEB130" s="964"/>
      <c r="UEC130" s="845"/>
      <c r="UED130" s="853"/>
      <c r="UEE130" s="853"/>
      <c r="UEF130" s="964"/>
      <c r="UEG130" s="845"/>
      <c r="UEH130" s="853"/>
      <c r="UEI130" s="853"/>
      <c r="UEJ130" s="964"/>
      <c r="UEK130" s="845"/>
      <c r="UEL130" s="853"/>
      <c r="UEM130" s="853"/>
      <c r="UEN130" s="964"/>
      <c r="UEO130" s="845"/>
      <c r="UEP130" s="853"/>
      <c r="UEQ130" s="853"/>
      <c r="UER130" s="964"/>
      <c r="UES130" s="845"/>
      <c r="UET130" s="853"/>
      <c r="UEU130" s="853"/>
      <c r="UEV130" s="964"/>
      <c r="UEW130" s="845"/>
      <c r="UEX130" s="853"/>
      <c r="UEY130" s="853"/>
      <c r="UEZ130" s="964"/>
      <c r="UFA130" s="845"/>
      <c r="UFB130" s="853"/>
      <c r="UFC130" s="853"/>
      <c r="UFD130" s="964"/>
      <c r="UFE130" s="845"/>
      <c r="UFF130" s="853"/>
      <c r="UFG130" s="853"/>
      <c r="UFH130" s="964"/>
      <c r="UFI130" s="845"/>
      <c r="UFJ130" s="853"/>
      <c r="UFK130" s="853"/>
      <c r="UFL130" s="964"/>
      <c r="UFM130" s="845"/>
      <c r="UFN130" s="853"/>
      <c r="UFO130" s="853"/>
      <c r="UFP130" s="964"/>
      <c r="UFQ130" s="845"/>
      <c r="UFR130" s="853"/>
      <c r="UFS130" s="853"/>
      <c r="UFT130" s="964"/>
      <c r="UFU130" s="845"/>
      <c r="UFV130" s="853"/>
      <c r="UFW130" s="853"/>
      <c r="UFX130" s="964"/>
      <c r="UFY130" s="845"/>
      <c r="UFZ130" s="853"/>
      <c r="UGA130" s="853"/>
      <c r="UGB130" s="964"/>
      <c r="UGC130" s="845"/>
      <c r="UGD130" s="853"/>
      <c r="UGE130" s="853"/>
      <c r="UGF130" s="964"/>
      <c r="UGG130" s="845"/>
      <c r="UGH130" s="853"/>
      <c r="UGI130" s="853"/>
      <c r="UGJ130" s="964"/>
      <c r="UGK130" s="845"/>
      <c r="UGL130" s="853"/>
      <c r="UGM130" s="853"/>
      <c r="UGN130" s="964"/>
      <c r="UGO130" s="845"/>
      <c r="UGP130" s="853"/>
      <c r="UGQ130" s="853"/>
      <c r="UGR130" s="964"/>
      <c r="UGS130" s="845"/>
      <c r="UGT130" s="853"/>
      <c r="UGU130" s="853"/>
      <c r="UGV130" s="964"/>
      <c r="UGW130" s="845"/>
      <c r="UGX130" s="853"/>
      <c r="UGY130" s="853"/>
      <c r="UGZ130" s="964"/>
      <c r="UHA130" s="845"/>
      <c r="UHB130" s="853"/>
      <c r="UHC130" s="853"/>
      <c r="UHD130" s="964"/>
      <c r="UHE130" s="845"/>
      <c r="UHF130" s="853"/>
      <c r="UHG130" s="853"/>
      <c r="UHH130" s="964"/>
      <c r="UHI130" s="845"/>
      <c r="UHJ130" s="853"/>
      <c r="UHK130" s="853"/>
      <c r="UHL130" s="964"/>
      <c r="UHM130" s="845"/>
      <c r="UHN130" s="853"/>
      <c r="UHO130" s="853"/>
      <c r="UHP130" s="964"/>
      <c r="UHQ130" s="845"/>
      <c r="UHR130" s="853"/>
      <c r="UHS130" s="853"/>
      <c r="UHT130" s="964"/>
      <c r="UHU130" s="845"/>
      <c r="UHV130" s="853"/>
      <c r="UHW130" s="853"/>
      <c r="UHX130" s="964"/>
      <c r="UHY130" s="845"/>
      <c r="UHZ130" s="853"/>
      <c r="UIA130" s="853"/>
      <c r="UIB130" s="964"/>
      <c r="UIC130" s="845"/>
      <c r="UID130" s="853"/>
      <c r="UIE130" s="853"/>
      <c r="UIF130" s="964"/>
      <c r="UIG130" s="845"/>
      <c r="UIH130" s="853"/>
      <c r="UII130" s="853"/>
      <c r="UIJ130" s="964"/>
      <c r="UIK130" s="845"/>
      <c r="UIL130" s="853"/>
      <c r="UIM130" s="853"/>
      <c r="UIN130" s="964"/>
      <c r="UIO130" s="845"/>
      <c r="UIP130" s="853"/>
      <c r="UIQ130" s="853"/>
      <c r="UIR130" s="964"/>
      <c r="UIS130" s="845"/>
      <c r="UIT130" s="853"/>
      <c r="UIU130" s="853"/>
      <c r="UIV130" s="964"/>
      <c r="UIW130" s="845"/>
      <c r="UIX130" s="853"/>
      <c r="UIY130" s="853"/>
      <c r="UIZ130" s="964"/>
      <c r="UJA130" s="845"/>
      <c r="UJB130" s="853"/>
      <c r="UJC130" s="853"/>
      <c r="UJD130" s="964"/>
      <c r="UJE130" s="845"/>
      <c r="UJF130" s="853"/>
      <c r="UJG130" s="853"/>
      <c r="UJH130" s="964"/>
      <c r="UJI130" s="845"/>
      <c r="UJJ130" s="853"/>
      <c r="UJK130" s="853"/>
      <c r="UJL130" s="964"/>
      <c r="UJM130" s="845"/>
      <c r="UJN130" s="853"/>
      <c r="UJO130" s="853"/>
      <c r="UJP130" s="964"/>
      <c r="UJQ130" s="845"/>
      <c r="UJR130" s="853"/>
      <c r="UJS130" s="853"/>
      <c r="UJT130" s="964"/>
      <c r="UJU130" s="845"/>
      <c r="UJV130" s="853"/>
      <c r="UJW130" s="853"/>
      <c r="UJX130" s="964"/>
      <c r="UJY130" s="845"/>
      <c r="UJZ130" s="853"/>
      <c r="UKA130" s="853"/>
      <c r="UKB130" s="964"/>
      <c r="UKC130" s="845"/>
      <c r="UKD130" s="853"/>
      <c r="UKE130" s="853"/>
      <c r="UKF130" s="964"/>
      <c r="UKG130" s="845"/>
      <c r="UKH130" s="853"/>
      <c r="UKI130" s="853"/>
      <c r="UKJ130" s="964"/>
      <c r="UKK130" s="845"/>
      <c r="UKL130" s="853"/>
      <c r="UKM130" s="853"/>
      <c r="UKN130" s="964"/>
      <c r="UKO130" s="845"/>
      <c r="UKP130" s="853"/>
      <c r="UKQ130" s="853"/>
      <c r="UKR130" s="964"/>
      <c r="UKS130" s="845"/>
      <c r="UKT130" s="853"/>
      <c r="UKU130" s="853"/>
      <c r="UKV130" s="964"/>
      <c r="UKW130" s="845"/>
      <c r="UKX130" s="853"/>
      <c r="UKY130" s="853"/>
      <c r="UKZ130" s="964"/>
      <c r="ULA130" s="845"/>
      <c r="ULB130" s="853"/>
      <c r="ULC130" s="853"/>
      <c r="ULD130" s="964"/>
      <c r="ULE130" s="845"/>
      <c r="ULF130" s="853"/>
      <c r="ULG130" s="853"/>
      <c r="ULH130" s="964"/>
      <c r="ULI130" s="845"/>
      <c r="ULJ130" s="853"/>
      <c r="ULK130" s="853"/>
      <c r="ULL130" s="964"/>
      <c r="ULM130" s="845"/>
      <c r="ULN130" s="853"/>
      <c r="ULO130" s="853"/>
      <c r="ULP130" s="964"/>
      <c r="ULQ130" s="845"/>
      <c r="ULR130" s="853"/>
      <c r="ULS130" s="853"/>
      <c r="ULT130" s="964"/>
      <c r="ULU130" s="845"/>
      <c r="ULV130" s="853"/>
      <c r="ULW130" s="853"/>
      <c r="ULX130" s="964"/>
      <c r="ULY130" s="845"/>
      <c r="ULZ130" s="853"/>
      <c r="UMA130" s="853"/>
      <c r="UMB130" s="964"/>
      <c r="UMC130" s="845"/>
      <c r="UMD130" s="853"/>
      <c r="UME130" s="853"/>
      <c r="UMF130" s="964"/>
      <c r="UMG130" s="845"/>
      <c r="UMH130" s="853"/>
      <c r="UMI130" s="853"/>
      <c r="UMJ130" s="964"/>
      <c r="UMK130" s="845"/>
      <c r="UML130" s="853"/>
      <c r="UMM130" s="853"/>
      <c r="UMN130" s="964"/>
      <c r="UMO130" s="845"/>
      <c r="UMP130" s="853"/>
      <c r="UMQ130" s="853"/>
      <c r="UMR130" s="964"/>
      <c r="UMS130" s="845"/>
      <c r="UMT130" s="853"/>
      <c r="UMU130" s="853"/>
      <c r="UMV130" s="964"/>
      <c r="UMW130" s="845"/>
      <c r="UMX130" s="853"/>
      <c r="UMY130" s="853"/>
      <c r="UMZ130" s="964"/>
      <c r="UNA130" s="845"/>
      <c r="UNB130" s="853"/>
      <c r="UNC130" s="853"/>
      <c r="UND130" s="964"/>
      <c r="UNE130" s="845"/>
      <c r="UNF130" s="853"/>
      <c r="UNG130" s="853"/>
      <c r="UNH130" s="964"/>
      <c r="UNI130" s="845"/>
      <c r="UNJ130" s="853"/>
      <c r="UNK130" s="853"/>
      <c r="UNL130" s="964"/>
      <c r="UNM130" s="845"/>
      <c r="UNN130" s="853"/>
      <c r="UNO130" s="853"/>
      <c r="UNP130" s="964"/>
      <c r="UNQ130" s="845"/>
      <c r="UNR130" s="853"/>
      <c r="UNS130" s="853"/>
      <c r="UNT130" s="964"/>
      <c r="UNU130" s="845"/>
      <c r="UNV130" s="853"/>
      <c r="UNW130" s="853"/>
      <c r="UNX130" s="964"/>
      <c r="UNY130" s="845"/>
      <c r="UNZ130" s="853"/>
      <c r="UOA130" s="853"/>
      <c r="UOB130" s="964"/>
      <c r="UOC130" s="845"/>
      <c r="UOD130" s="853"/>
      <c r="UOE130" s="853"/>
      <c r="UOF130" s="964"/>
      <c r="UOG130" s="845"/>
      <c r="UOH130" s="853"/>
      <c r="UOI130" s="853"/>
      <c r="UOJ130" s="964"/>
      <c r="UOK130" s="845"/>
      <c r="UOL130" s="853"/>
      <c r="UOM130" s="853"/>
      <c r="UON130" s="964"/>
      <c r="UOO130" s="845"/>
      <c r="UOP130" s="853"/>
      <c r="UOQ130" s="853"/>
      <c r="UOR130" s="964"/>
      <c r="UOS130" s="845"/>
      <c r="UOT130" s="853"/>
      <c r="UOU130" s="853"/>
      <c r="UOV130" s="964"/>
      <c r="UOW130" s="845"/>
      <c r="UOX130" s="853"/>
      <c r="UOY130" s="853"/>
      <c r="UOZ130" s="964"/>
      <c r="UPA130" s="845"/>
      <c r="UPB130" s="853"/>
      <c r="UPC130" s="853"/>
      <c r="UPD130" s="964"/>
      <c r="UPE130" s="845"/>
      <c r="UPF130" s="853"/>
      <c r="UPG130" s="853"/>
      <c r="UPH130" s="964"/>
      <c r="UPI130" s="845"/>
      <c r="UPJ130" s="853"/>
      <c r="UPK130" s="853"/>
      <c r="UPL130" s="964"/>
      <c r="UPM130" s="845"/>
      <c r="UPN130" s="853"/>
      <c r="UPO130" s="853"/>
      <c r="UPP130" s="964"/>
      <c r="UPQ130" s="845"/>
      <c r="UPR130" s="853"/>
      <c r="UPS130" s="853"/>
      <c r="UPT130" s="964"/>
      <c r="UPU130" s="845"/>
      <c r="UPV130" s="853"/>
      <c r="UPW130" s="853"/>
      <c r="UPX130" s="964"/>
      <c r="UPY130" s="845"/>
      <c r="UPZ130" s="853"/>
      <c r="UQA130" s="853"/>
      <c r="UQB130" s="964"/>
      <c r="UQC130" s="845"/>
      <c r="UQD130" s="853"/>
      <c r="UQE130" s="853"/>
      <c r="UQF130" s="964"/>
      <c r="UQG130" s="845"/>
      <c r="UQH130" s="853"/>
      <c r="UQI130" s="853"/>
      <c r="UQJ130" s="964"/>
      <c r="UQK130" s="845"/>
      <c r="UQL130" s="853"/>
      <c r="UQM130" s="853"/>
      <c r="UQN130" s="964"/>
      <c r="UQO130" s="845"/>
      <c r="UQP130" s="853"/>
      <c r="UQQ130" s="853"/>
      <c r="UQR130" s="964"/>
      <c r="UQS130" s="845"/>
      <c r="UQT130" s="853"/>
      <c r="UQU130" s="853"/>
      <c r="UQV130" s="964"/>
      <c r="UQW130" s="845"/>
      <c r="UQX130" s="853"/>
      <c r="UQY130" s="853"/>
      <c r="UQZ130" s="964"/>
      <c r="URA130" s="845"/>
      <c r="URB130" s="853"/>
      <c r="URC130" s="853"/>
      <c r="URD130" s="964"/>
      <c r="URE130" s="845"/>
      <c r="URF130" s="853"/>
      <c r="URG130" s="853"/>
      <c r="URH130" s="964"/>
      <c r="URI130" s="845"/>
      <c r="URJ130" s="853"/>
      <c r="URK130" s="853"/>
      <c r="URL130" s="964"/>
      <c r="URM130" s="845"/>
      <c r="URN130" s="853"/>
      <c r="URO130" s="853"/>
      <c r="URP130" s="964"/>
      <c r="URQ130" s="845"/>
      <c r="URR130" s="853"/>
      <c r="URS130" s="853"/>
      <c r="URT130" s="964"/>
      <c r="URU130" s="845"/>
      <c r="URV130" s="853"/>
      <c r="URW130" s="853"/>
      <c r="URX130" s="964"/>
      <c r="URY130" s="845"/>
      <c r="URZ130" s="853"/>
      <c r="USA130" s="853"/>
      <c r="USB130" s="964"/>
      <c r="USC130" s="845"/>
      <c r="USD130" s="853"/>
      <c r="USE130" s="853"/>
      <c r="USF130" s="964"/>
      <c r="USG130" s="845"/>
      <c r="USH130" s="853"/>
      <c r="USI130" s="853"/>
      <c r="USJ130" s="964"/>
      <c r="USK130" s="845"/>
      <c r="USL130" s="853"/>
      <c r="USM130" s="853"/>
      <c r="USN130" s="964"/>
      <c r="USO130" s="845"/>
      <c r="USP130" s="853"/>
      <c r="USQ130" s="853"/>
      <c r="USR130" s="964"/>
      <c r="USS130" s="845"/>
      <c r="UST130" s="853"/>
      <c r="USU130" s="853"/>
      <c r="USV130" s="964"/>
      <c r="USW130" s="845"/>
      <c r="USX130" s="853"/>
      <c r="USY130" s="853"/>
      <c r="USZ130" s="964"/>
      <c r="UTA130" s="845"/>
      <c r="UTB130" s="853"/>
      <c r="UTC130" s="853"/>
      <c r="UTD130" s="964"/>
      <c r="UTE130" s="845"/>
      <c r="UTF130" s="853"/>
      <c r="UTG130" s="853"/>
      <c r="UTH130" s="964"/>
      <c r="UTI130" s="845"/>
      <c r="UTJ130" s="853"/>
      <c r="UTK130" s="853"/>
      <c r="UTL130" s="964"/>
      <c r="UTM130" s="845"/>
      <c r="UTN130" s="853"/>
      <c r="UTO130" s="853"/>
      <c r="UTP130" s="964"/>
      <c r="UTQ130" s="845"/>
      <c r="UTR130" s="853"/>
      <c r="UTS130" s="853"/>
      <c r="UTT130" s="964"/>
      <c r="UTU130" s="845"/>
      <c r="UTV130" s="853"/>
      <c r="UTW130" s="853"/>
      <c r="UTX130" s="964"/>
      <c r="UTY130" s="845"/>
      <c r="UTZ130" s="853"/>
      <c r="UUA130" s="853"/>
      <c r="UUB130" s="964"/>
      <c r="UUC130" s="845"/>
      <c r="UUD130" s="853"/>
      <c r="UUE130" s="853"/>
      <c r="UUF130" s="964"/>
      <c r="UUG130" s="845"/>
      <c r="UUH130" s="853"/>
      <c r="UUI130" s="853"/>
      <c r="UUJ130" s="964"/>
      <c r="UUK130" s="845"/>
      <c r="UUL130" s="853"/>
      <c r="UUM130" s="853"/>
      <c r="UUN130" s="964"/>
      <c r="UUO130" s="845"/>
      <c r="UUP130" s="853"/>
      <c r="UUQ130" s="853"/>
      <c r="UUR130" s="964"/>
      <c r="UUS130" s="845"/>
      <c r="UUT130" s="853"/>
      <c r="UUU130" s="853"/>
      <c r="UUV130" s="964"/>
      <c r="UUW130" s="845"/>
      <c r="UUX130" s="853"/>
      <c r="UUY130" s="853"/>
      <c r="UUZ130" s="964"/>
      <c r="UVA130" s="845"/>
      <c r="UVB130" s="853"/>
      <c r="UVC130" s="853"/>
      <c r="UVD130" s="964"/>
      <c r="UVE130" s="845"/>
      <c r="UVF130" s="853"/>
      <c r="UVG130" s="853"/>
      <c r="UVH130" s="964"/>
      <c r="UVI130" s="845"/>
      <c r="UVJ130" s="853"/>
      <c r="UVK130" s="853"/>
      <c r="UVL130" s="964"/>
      <c r="UVM130" s="845"/>
      <c r="UVN130" s="853"/>
      <c r="UVO130" s="853"/>
      <c r="UVP130" s="964"/>
      <c r="UVQ130" s="845"/>
      <c r="UVR130" s="853"/>
      <c r="UVS130" s="853"/>
      <c r="UVT130" s="964"/>
      <c r="UVU130" s="845"/>
      <c r="UVV130" s="853"/>
      <c r="UVW130" s="853"/>
      <c r="UVX130" s="964"/>
      <c r="UVY130" s="845"/>
      <c r="UVZ130" s="853"/>
      <c r="UWA130" s="853"/>
      <c r="UWB130" s="964"/>
      <c r="UWC130" s="845"/>
      <c r="UWD130" s="853"/>
      <c r="UWE130" s="853"/>
      <c r="UWF130" s="964"/>
      <c r="UWG130" s="845"/>
      <c r="UWH130" s="853"/>
      <c r="UWI130" s="853"/>
      <c r="UWJ130" s="964"/>
      <c r="UWK130" s="845"/>
      <c r="UWL130" s="853"/>
      <c r="UWM130" s="853"/>
      <c r="UWN130" s="964"/>
      <c r="UWO130" s="845"/>
      <c r="UWP130" s="853"/>
      <c r="UWQ130" s="853"/>
      <c r="UWR130" s="964"/>
      <c r="UWS130" s="845"/>
      <c r="UWT130" s="853"/>
      <c r="UWU130" s="853"/>
      <c r="UWV130" s="964"/>
      <c r="UWW130" s="845"/>
      <c r="UWX130" s="853"/>
      <c r="UWY130" s="853"/>
      <c r="UWZ130" s="964"/>
      <c r="UXA130" s="845"/>
      <c r="UXB130" s="853"/>
      <c r="UXC130" s="853"/>
      <c r="UXD130" s="964"/>
      <c r="UXE130" s="845"/>
      <c r="UXF130" s="853"/>
      <c r="UXG130" s="853"/>
      <c r="UXH130" s="964"/>
      <c r="UXI130" s="845"/>
      <c r="UXJ130" s="853"/>
      <c r="UXK130" s="853"/>
      <c r="UXL130" s="964"/>
      <c r="UXM130" s="845"/>
      <c r="UXN130" s="853"/>
      <c r="UXO130" s="853"/>
      <c r="UXP130" s="964"/>
      <c r="UXQ130" s="845"/>
      <c r="UXR130" s="853"/>
      <c r="UXS130" s="853"/>
      <c r="UXT130" s="964"/>
      <c r="UXU130" s="845"/>
      <c r="UXV130" s="853"/>
      <c r="UXW130" s="853"/>
      <c r="UXX130" s="964"/>
      <c r="UXY130" s="845"/>
      <c r="UXZ130" s="853"/>
      <c r="UYA130" s="853"/>
      <c r="UYB130" s="964"/>
      <c r="UYC130" s="845"/>
      <c r="UYD130" s="853"/>
      <c r="UYE130" s="853"/>
      <c r="UYF130" s="964"/>
      <c r="UYG130" s="845"/>
      <c r="UYH130" s="853"/>
      <c r="UYI130" s="853"/>
      <c r="UYJ130" s="964"/>
      <c r="UYK130" s="845"/>
      <c r="UYL130" s="853"/>
      <c r="UYM130" s="853"/>
      <c r="UYN130" s="964"/>
      <c r="UYO130" s="845"/>
      <c r="UYP130" s="853"/>
      <c r="UYQ130" s="853"/>
      <c r="UYR130" s="964"/>
      <c r="UYS130" s="845"/>
      <c r="UYT130" s="853"/>
      <c r="UYU130" s="853"/>
      <c r="UYV130" s="964"/>
      <c r="UYW130" s="845"/>
      <c r="UYX130" s="853"/>
      <c r="UYY130" s="853"/>
      <c r="UYZ130" s="964"/>
      <c r="UZA130" s="845"/>
      <c r="UZB130" s="853"/>
      <c r="UZC130" s="853"/>
      <c r="UZD130" s="964"/>
      <c r="UZE130" s="845"/>
      <c r="UZF130" s="853"/>
      <c r="UZG130" s="853"/>
      <c r="UZH130" s="964"/>
      <c r="UZI130" s="845"/>
      <c r="UZJ130" s="853"/>
      <c r="UZK130" s="853"/>
      <c r="UZL130" s="964"/>
      <c r="UZM130" s="845"/>
      <c r="UZN130" s="853"/>
      <c r="UZO130" s="853"/>
      <c r="UZP130" s="964"/>
      <c r="UZQ130" s="845"/>
      <c r="UZR130" s="853"/>
      <c r="UZS130" s="853"/>
      <c r="UZT130" s="964"/>
      <c r="UZU130" s="845"/>
      <c r="UZV130" s="853"/>
      <c r="UZW130" s="853"/>
      <c r="UZX130" s="964"/>
      <c r="UZY130" s="845"/>
      <c r="UZZ130" s="853"/>
      <c r="VAA130" s="853"/>
      <c r="VAB130" s="964"/>
      <c r="VAC130" s="845"/>
      <c r="VAD130" s="853"/>
      <c r="VAE130" s="853"/>
      <c r="VAF130" s="964"/>
      <c r="VAG130" s="845"/>
      <c r="VAH130" s="853"/>
      <c r="VAI130" s="853"/>
      <c r="VAJ130" s="964"/>
      <c r="VAK130" s="845"/>
      <c r="VAL130" s="853"/>
      <c r="VAM130" s="853"/>
      <c r="VAN130" s="964"/>
      <c r="VAO130" s="845"/>
      <c r="VAP130" s="853"/>
      <c r="VAQ130" s="853"/>
      <c r="VAR130" s="964"/>
      <c r="VAS130" s="845"/>
      <c r="VAT130" s="853"/>
      <c r="VAU130" s="853"/>
      <c r="VAV130" s="964"/>
      <c r="VAW130" s="845"/>
      <c r="VAX130" s="853"/>
      <c r="VAY130" s="853"/>
      <c r="VAZ130" s="964"/>
      <c r="VBA130" s="845"/>
      <c r="VBB130" s="853"/>
      <c r="VBC130" s="853"/>
      <c r="VBD130" s="964"/>
      <c r="VBE130" s="845"/>
      <c r="VBF130" s="853"/>
      <c r="VBG130" s="853"/>
      <c r="VBH130" s="964"/>
      <c r="VBI130" s="845"/>
      <c r="VBJ130" s="853"/>
      <c r="VBK130" s="853"/>
      <c r="VBL130" s="964"/>
      <c r="VBM130" s="845"/>
      <c r="VBN130" s="853"/>
      <c r="VBO130" s="853"/>
      <c r="VBP130" s="964"/>
      <c r="VBQ130" s="845"/>
      <c r="VBR130" s="853"/>
      <c r="VBS130" s="853"/>
      <c r="VBT130" s="964"/>
      <c r="VBU130" s="845"/>
      <c r="VBV130" s="853"/>
      <c r="VBW130" s="853"/>
      <c r="VBX130" s="964"/>
      <c r="VBY130" s="845"/>
      <c r="VBZ130" s="853"/>
      <c r="VCA130" s="853"/>
      <c r="VCB130" s="964"/>
      <c r="VCC130" s="845"/>
      <c r="VCD130" s="853"/>
      <c r="VCE130" s="853"/>
      <c r="VCF130" s="964"/>
      <c r="VCG130" s="845"/>
      <c r="VCH130" s="853"/>
      <c r="VCI130" s="853"/>
      <c r="VCJ130" s="964"/>
      <c r="VCK130" s="845"/>
      <c r="VCL130" s="853"/>
      <c r="VCM130" s="853"/>
      <c r="VCN130" s="964"/>
      <c r="VCO130" s="845"/>
      <c r="VCP130" s="853"/>
      <c r="VCQ130" s="853"/>
      <c r="VCR130" s="964"/>
      <c r="VCS130" s="845"/>
      <c r="VCT130" s="853"/>
      <c r="VCU130" s="853"/>
      <c r="VCV130" s="964"/>
      <c r="VCW130" s="845"/>
      <c r="VCX130" s="853"/>
      <c r="VCY130" s="853"/>
      <c r="VCZ130" s="964"/>
      <c r="VDA130" s="845"/>
      <c r="VDB130" s="853"/>
      <c r="VDC130" s="853"/>
      <c r="VDD130" s="964"/>
      <c r="VDE130" s="845"/>
      <c r="VDF130" s="853"/>
      <c r="VDG130" s="853"/>
      <c r="VDH130" s="964"/>
      <c r="VDI130" s="845"/>
      <c r="VDJ130" s="853"/>
      <c r="VDK130" s="853"/>
      <c r="VDL130" s="964"/>
      <c r="VDM130" s="845"/>
      <c r="VDN130" s="853"/>
      <c r="VDO130" s="853"/>
      <c r="VDP130" s="964"/>
      <c r="VDQ130" s="845"/>
      <c r="VDR130" s="853"/>
      <c r="VDS130" s="853"/>
      <c r="VDT130" s="964"/>
      <c r="VDU130" s="845"/>
      <c r="VDV130" s="853"/>
      <c r="VDW130" s="853"/>
      <c r="VDX130" s="964"/>
      <c r="VDY130" s="845"/>
      <c r="VDZ130" s="853"/>
      <c r="VEA130" s="853"/>
      <c r="VEB130" s="964"/>
      <c r="VEC130" s="845"/>
      <c r="VED130" s="853"/>
      <c r="VEE130" s="853"/>
      <c r="VEF130" s="964"/>
      <c r="VEG130" s="845"/>
      <c r="VEH130" s="853"/>
      <c r="VEI130" s="853"/>
      <c r="VEJ130" s="964"/>
      <c r="VEK130" s="845"/>
      <c r="VEL130" s="853"/>
      <c r="VEM130" s="853"/>
      <c r="VEN130" s="964"/>
      <c r="VEO130" s="845"/>
      <c r="VEP130" s="853"/>
      <c r="VEQ130" s="853"/>
      <c r="VER130" s="964"/>
      <c r="VES130" s="845"/>
      <c r="VET130" s="853"/>
      <c r="VEU130" s="853"/>
      <c r="VEV130" s="964"/>
      <c r="VEW130" s="845"/>
      <c r="VEX130" s="853"/>
      <c r="VEY130" s="853"/>
      <c r="VEZ130" s="964"/>
      <c r="VFA130" s="845"/>
      <c r="VFB130" s="853"/>
      <c r="VFC130" s="853"/>
      <c r="VFD130" s="964"/>
      <c r="VFE130" s="845"/>
      <c r="VFF130" s="853"/>
      <c r="VFG130" s="853"/>
      <c r="VFH130" s="964"/>
      <c r="VFI130" s="845"/>
      <c r="VFJ130" s="853"/>
      <c r="VFK130" s="853"/>
      <c r="VFL130" s="964"/>
      <c r="VFM130" s="845"/>
      <c r="VFN130" s="853"/>
      <c r="VFO130" s="853"/>
      <c r="VFP130" s="964"/>
      <c r="VFQ130" s="845"/>
      <c r="VFR130" s="853"/>
      <c r="VFS130" s="853"/>
      <c r="VFT130" s="964"/>
      <c r="VFU130" s="845"/>
      <c r="VFV130" s="853"/>
      <c r="VFW130" s="853"/>
      <c r="VFX130" s="964"/>
      <c r="VFY130" s="845"/>
      <c r="VFZ130" s="853"/>
      <c r="VGA130" s="853"/>
      <c r="VGB130" s="964"/>
      <c r="VGC130" s="845"/>
      <c r="VGD130" s="853"/>
      <c r="VGE130" s="853"/>
      <c r="VGF130" s="964"/>
      <c r="VGG130" s="845"/>
      <c r="VGH130" s="853"/>
      <c r="VGI130" s="853"/>
      <c r="VGJ130" s="964"/>
      <c r="VGK130" s="845"/>
      <c r="VGL130" s="853"/>
      <c r="VGM130" s="853"/>
      <c r="VGN130" s="964"/>
      <c r="VGO130" s="845"/>
      <c r="VGP130" s="853"/>
      <c r="VGQ130" s="853"/>
      <c r="VGR130" s="964"/>
      <c r="VGS130" s="845"/>
      <c r="VGT130" s="853"/>
      <c r="VGU130" s="853"/>
      <c r="VGV130" s="964"/>
      <c r="VGW130" s="845"/>
      <c r="VGX130" s="853"/>
      <c r="VGY130" s="853"/>
      <c r="VGZ130" s="964"/>
      <c r="VHA130" s="845"/>
      <c r="VHB130" s="853"/>
      <c r="VHC130" s="853"/>
      <c r="VHD130" s="964"/>
      <c r="VHE130" s="845"/>
      <c r="VHF130" s="853"/>
      <c r="VHG130" s="853"/>
      <c r="VHH130" s="964"/>
      <c r="VHI130" s="845"/>
      <c r="VHJ130" s="853"/>
      <c r="VHK130" s="853"/>
      <c r="VHL130" s="964"/>
      <c r="VHM130" s="845"/>
      <c r="VHN130" s="853"/>
      <c r="VHO130" s="853"/>
      <c r="VHP130" s="964"/>
      <c r="VHQ130" s="845"/>
      <c r="VHR130" s="853"/>
      <c r="VHS130" s="853"/>
      <c r="VHT130" s="964"/>
      <c r="VHU130" s="845"/>
      <c r="VHV130" s="853"/>
      <c r="VHW130" s="853"/>
      <c r="VHX130" s="964"/>
      <c r="VHY130" s="845"/>
      <c r="VHZ130" s="853"/>
      <c r="VIA130" s="853"/>
      <c r="VIB130" s="964"/>
      <c r="VIC130" s="845"/>
      <c r="VID130" s="853"/>
      <c r="VIE130" s="853"/>
      <c r="VIF130" s="964"/>
      <c r="VIG130" s="845"/>
      <c r="VIH130" s="853"/>
      <c r="VII130" s="853"/>
      <c r="VIJ130" s="964"/>
      <c r="VIK130" s="845"/>
      <c r="VIL130" s="853"/>
      <c r="VIM130" s="853"/>
      <c r="VIN130" s="964"/>
      <c r="VIO130" s="845"/>
      <c r="VIP130" s="853"/>
      <c r="VIQ130" s="853"/>
      <c r="VIR130" s="964"/>
      <c r="VIS130" s="845"/>
      <c r="VIT130" s="853"/>
      <c r="VIU130" s="853"/>
      <c r="VIV130" s="964"/>
      <c r="VIW130" s="845"/>
      <c r="VIX130" s="853"/>
      <c r="VIY130" s="853"/>
      <c r="VIZ130" s="964"/>
      <c r="VJA130" s="845"/>
      <c r="VJB130" s="853"/>
      <c r="VJC130" s="853"/>
      <c r="VJD130" s="964"/>
      <c r="VJE130" s="845"/>
      <c r="VJF130" s="853"/>
      <c r="VJG130" s="853"/>
      <c r="VJH130" s="964"/>
      <c r="VJI130" s="845"/>
      <c r="VJJ130" s="853"/>
      <c r="VJK130" s="853"/>
      <c r="VJL130" s="964"/>
      <c r="VJM130" s="845"/>
      <c r="VJN130" s="853"/>
      <c r="VJO130" s="853"/>
      <c r="VJP130" s="964"/>
      <c r="VJQ130" s="845"/>
      <c r="VJR130" s="853"/>
      <c r="VJS130" s="853"/>
      <c r="VJT130" s="964"/>
      <c r="VJU130" s="845"/>
      <c r="VJV130" s="853"/>
      <c r="VJW130" s="853"/>
      <c r="VJX130" s="964"/>
      <c r="VJY130" s="845"/>
      <c r="VJZ130" s="853"/>
      <c r="VKA130" s="853"/>
      <c r="VKB130" s="964"/>
      <c r="VKC130" s="845"/>
      <c r="VKD130" s="853"/>
      <c r="VKE130" s="853"/>
      <c r="VKF130" s="964"/>
      <c r="VKG130" s="845"/>
      <c r="VKH130" s="853"/>
      <c r="VKI130" s="853"/>
      <c r="VKJ130" s="964"/>
      <c r="VKK130" s="845"/>
      <c r="VKL130" s="853"/>
      <c r="VKM130" s="853"/>
      <c r="VKN130" s="964"/>
      <c r="VKO130" s="845"/>
      <c r="VKP130" s="853"/>
      <c r="VKQ130" s="853"/>
      <c r="VKR130" s="964"/>
      <c r="VKS130" s="845"/>
      <c r="VKT130" s="853"/>
      <c r="VKU130" s="853"/>
      <c r="VKV130" s="964"/>
      <c r="VKW130" s="845"/>
      <c r="VKX130" s="853"/>
      <c r="VKY130" s="853"/>
      <c r="VKZ130" s="964"/>
      <c r="VLA130" s="845"/>
      <c r="VLB130" s="853"/>
      <c r="VLC130" s="853"/>
      <c r="VLD130" s="964"/>
      <c r="VLE130" s="845"/>
      <c r="VLF130" s="853"/>
      <c r="VLG130" s="853"/>
      <c r="VLH130" s="964"/>
      <c r="VLI130" s="845"/>
      <c r="VLJ130" s="853"/>
      <c r="VLK130" s="853"/>
      <c r="VLL130" s="964"/>
      <c r="VLM130" s="845"/>
      <c r="VLN130" s="853"/>
      <c r="VLO130" s="853"/>
      <c r="VLP130" s="964"/>
      <c r="VLQ130" s="845"/>
      <c r="VLR130" s="853"/>
      <c r="VLS130" s="853"/>
      <c r="VLT130" s="964"/>
      <c r="VLU130" s="845"/>
      <c r="VLV130" s="853"/>
      <c r="VLW130" s="853"/>
      <c r="VLX130" s="964"/>
      <c r="VLY130" s="845"/>
      <c r="VLZ130" s="853"/>
      <c r="VMA130" s="853"/>
      <c r="VMB130" s="964"/>
      <c r="VMC130" s="845"/>
      <c r="VMD130" s="853"/>
      <c r="VME130" s="853"/>
      <c r="VMF130" s="964"/>
      <c r="VMG130" s="845"/>
      <c r="VMH130" s="853"/>
      <c r="VMI130" s="853"/>
      <c r="VMJ130" s="964"/>
      <c r="VMK130" s="845"/>
      <c r="VML130" s="853"/>
      <c r="VMM130" s="853"/>
      <c r="VMN130" s="964"/>
      <c r="VMO130" s="845"/>
      <c r="VMP130" s="853"/>
      <c r="VMQ130" s="853"/>
      <c r="VMR130" s="964"/>
      <c r="VMS130" s="845"/>
      <c r="VMT130" s="853"/>
      <c r="VMU130" s="853"/>
      <c r="VMV130" s="964"/>
      <c r="VMW130" s="845"/>
      <c r="VMX130" s="853"/>
      <c r="VMY130" s="853"/>
      <c r="VMZ130" s="964"/>
      <c r="VNA130" s="845"/>
      <c r="VNB130" s="853"/>
      <c r="VNC130" s="853"/>
      <c r="VND130" s="964"/>
      <c r="VNE130" s="845"/>
      <c r="VNF130" s="853"/>
      <c r="VNG130" s="853"/>
      <c r="VNH130" s="964"/>
      <c r="VNI130" s="845"/>
      <c r="VNJ130" s="853"/>
      <c r="VNK130" s="853"/>
      <c r="VNL130" s="964"/>
      <c r="VNM130" s="845"/>
      <c r="VNN130" s="853"/>
      <c r="VNO130" s="853"/>
      <c r="VNP130" s="964"/>
      <c r="VNQ130" s="845"/>
      <c r="VNR130" s="853"/>
      <c r="VNS130" s="853"/>
      <c r="VNT130" s="964"/>
      <c r="VNU130" s="845"/>
      <c r="VNV130" s="853"/>
      <c r="VNW130" s="853"/>
      <c r="VNX130" s="964"/>
      <c r="VNY130" s="845"/>
      <c r="VNZ130" s="853"/>
      <c r="VOA130" s="853"/>
      <c r="VOB130" s="964"/>
      <c r="VOC130" s="845"/>
      <c r="VOD130" s="853"/>
      <c r="VOE130" s="853"/>
      <c r="VOF130" s="964"/>
      <c r="VOG130" s="845"/>
      <c r="VOH130" s="853"/>
      <c r="VOI130" s="853"/>
      <c r="VOJ130" s="964"/>
      <c r="VOK130" s="845"/>
      <c r="VOL130" s="853"/>
      <c r="VOM130" s="853"/>
      <c r="VON130" s="964"/>
      <c r="VOO130" s="845"/>
      <c r="VOP130" s="853"/>
      <c r="VOQ130" s="853"/>
      <c r="VOR130" s="964"/>
      <c r="VOS130" s="845"/>
      <c r="VOT130" s="853"/>
      <c r="VOU130" s="853"/>
      <c r="VOV130" s="964"/>
      <c r="VOW130" s="845"/>
      <c r="VOX130" s="853"/>
      <c r="VOY130" s="853"/>
      <c r="VOZ130" s="964"/>
      <c r="VPA130" s="845"/>
      <c r="VPB130" s="853"/>
      <c r="VPC130" s="853"/>
      <c r="VPD130" s="964"/>
      <c r="VPE130" s="845"/>
      <c r="VPF130" s="853"/>
      <c r="VPG130" s="853"/>
      <c r="VPH130" s="964"/>
      <c r="VPI130" s="845"/>
      <c r="VPJ130" s="853"/>
      <c r="VPK130" s="853"/>
      <c r="VPL130" s="964"/>
      <c r="VPM130" s="845"/>
      <c r="VPN130" s="853"/>
      <c r="VPO130" s="853"/>
      <c r="VPP130" s="964"/>
      <c r="VPQ130" s="845"/>
      <c r="VPR130" s="853"/>
      <c r="VPS130" s="853"/>
      <c r="VPT130" s="964"/>
      <c r="VPU130" s="845"/>
      <c r="VPV130" s="853"/>
      <c r="VPW130" s="853"/>
      <c r="VPX130" s="964"/>
      <c r="VPY130" s="845"/>
      <c r="VPZ130" s="853"/>
      <c r="VQA130" s="853"/>
      <c r="VQB130" s="964"/>
      <c r="VQC130" s="845"/>
      <c r="VQD130" s="853"/>
      <c r="VQE130" s="853"/>
      <c r="VQF130" s="964"/>
      <c r="VQG130" s="845"/>
      <c r="VQH130" s="853"/>
      <c r="VQI130" s="853"/>
      <c r="VQJ130" s="964"/>
      <c r="VQK130" s="845"/>
      <c r="VQL130" s="853"/>
      <c r="VQM130" s="853"/>
      <c r="VQN130" s="964"/>
      <c r="VQO130" s="845"/>
      <c r="VQP130" s="853"/>
      <c r="VQQ130" s="853"/>
      <c r="VQR130" s="964"/>
      <c r="VQS130" s="845"/>
      <c r="VQT130" s="853"/>
      <c r="VQU130" s="853"/>
      <c r="VQV130" s="964"/>
      <c r="VQW130" s="845"/>
      <c r="VQX130" s="853"/>
      <c r="VQY130" s="853"/>
      <c r="VQZ130" s="964"/>
      <c r="VRA130" s="845"/>
      <c r="VRB130" s="853"/>
      <c r="VRC130" s="853"/>
      <c r="VRD130" s="964"/>
      <c r="VRE130" s="845"/>
      <c r="VRF130" s="853"/>
      <c r="VRG130" s="853"/>
      <c r="VRH130" s="964"/>
      <c r="VRI130" s="845"/>
      <c r="VRJ130" s="853"/>
      <c r="VRK130" s="853"/>
      <c r="VRL130" s="964"/>
      <c r="VRM130" s="845"/>
      <c r="VRN130" s="853"/>
      <c r="VRO130" s="853"/>
      <c r="VRP130" s="964"/>
      <c r="VRQ130" s="845"/>
      <c r="VRR130" s="853"/>
      <c r="VRS130" s="853"/>
      <c r="VRT130" s="964"/>
      <c r="VRU130" s="845"/>
      <c r="VRV130" s="853"/>
      <c r="VRW130" s="853"/>
      <c r="VRX130" s="964"/>
      <c r="VRY130" s="845"/>
      <c r="VRZ130" s="853"/>
      <c r="VSA130" s="853"/>
      <c r="VSB130" s="964"/>
      <c r="VSC130" s="845"/>
      <c r="VSD130" s="853"/>
      <c r="VSE130" s="853"/>
      <c r="VSF130" s="964"/>
      <c r="VSG130" s="845"/>
      <c r="VSH130" s="853"/>
      <c r="VSI130" s="853"/>
      <c r="VSJ130" s="964"/>
      <c r="VSK130" s="845"/>
      <c r="VSL130" s="853"/>
      <c r="VSM130" s="853"/>
      <c r="VSN130" s="964"/>
      <c r="VSO130" s="845"/>
      <c r="VSP130" s="853"/>
      <c r="VSQ130" s="853"/>
      <c r="VSR130" s="964"/>
      <c r="VSS130" s="845"/>
      <c r="VST130" s="853"/>
      <c r="VSU130" s="853"/>
      <c r="VSV130" s="964"/>
      <c r="VSW130" s="845"/>
      <c r="VSX130" s="853"/>
      <c r="VSY130" s="853"/>
      <c r="VSZ130" s="964"/>
      <c r="VTA130" s="845"/>
      <c r="VTB130" s="853"/>
      <c r="VTC130" s="853"/>
      <c r="VTD130" s="964"/>
      <c r="VTE130" s="845"/>
      <c r="VTF130" s="853"/>
      <c r="VTG130" s="853"/>
      <c r="VTH130" s="964"/>
      <c r="VTI130" s="845"/>
      <c r="VTJ130" s="853"/>
      <c r="VTK130" s="853"/>
      <c r="VTL130" s="964"/>
      <c r="VTM130" s="845"/>
      <c r="VTN130" s="853"/>
      <c r="VTO130" s="853"/>
      <c r="VTP130" s="964"/>
      <c r="VTQ130" s="845"/>
      <c r="VTR130" s="853"/>
      <c r="VTS130" s="853"/>
      <c r="VTT130" s="964"/>
      <c r="VTU130" s="845"/>
      <c r="VTV130" s="853"/>
      <c r="VTW130" s="853"/>
      <c r="VTX130" s="964"/>
      <c r="VTY130" s="845"/>
      <c r="VTZ130" s="853"/>
      <c r="VUA130" s="853"/>
      <c r="VUB130" s="964"/>
      <c r="VUC130" s="845"/>
      <c r="VUD130" s="853"/>
      <c r="VUE130" s="853"/>
      <c r="VUF130" s="964"/>
      <c r="VUG130" s="845"/>
      <c r="VUH130" s="853"/>
      <c r="VUI130" s="853"/>
      <c r="VUJ130" s="964"/>
      <c r="VUK130" s="845"/>
      <c r="VUL130" s="853"/>
      <c r="VUM130" s="853"/>
      <c r="VUN130" s="964"/>
      <c r="VUO130" s="845"/>
      <c r="VUP130" s="853"/>
      <c r="VUQ130" s="853"/>
      <c r="VUR130" s="964"/>
      <c r="VUS130" s="845"/>
      <c r="VUT130" s="853"/>
      <c r="VUU130" s="853"/>
      <c r="VUV130" s="964"/>
      <c r="VUW130" s="845"/>
      <c r="VUX130" s="853"/>
      <c r="VUY130" s="853"/>
      <c r="VUZ130" s="964"/>
      <c r="VVA130" s="845"/>
      <c r="VVB130" s="853"/>
      <c r="VVC130" s="853"/>
      <c r="VVD130" s="964"/>
      <c r="VVE130" s="845"/>
      <c r="VVF130" s="853"/>
      <c r="VVG130" s="853"/>
      <c r="VVH130" s="964"/>
      <c r="VVI130" s="845"/>
      <c r="VVJ130" s="853"/>
      <c r="VVK130" s="853"/>
      <c r="VVL130" s="964"/>
      <c r="VVM130" s="845"/>
      <c r="VVN130" s="853"/>
      <c r="VVO130" s="853"/>
      <c r="VVP130" s="964"/>
      <c r="VVQ130" s="845"/>
      <c r="VVR130" s="853"/>
      <c r="VVS130" s="853"/>
      <c r="VVT130" s="964"/>
      <c r="VVU130" s="845"/>
      <c r="VVV130" s="853"/>
      <c r="VVW130" s="853"/>
      <c r="VVX130" s="964"/>
      <c r="VVY130" s="845"/>
      <c r="VVZ130" s="853"/>
      <c r="VWA130" s="853"/>
      <c r="VWB130" s="964"/>
      <c r="VWC130" s="845"/>
      <c r="VWD130" s="853"/>
      <c r="VWE130" s="853"/>
      <c r="VWF130" s="964"/>
      <c r="VWG130" s="845"/>
      <c r="VWH130" s="853"/>
      <c r="VWI130" s="853"/>
      <c r="VWJ130" s="964"/>
      <c r="VWK130" s="845"/>
      <c r="VWL130" s="853"/>
      <c r="VWM130" s="853"/>
      <c r="VWN130" s="964"/>
      <c r="VWO130" s="845"/>
      <c r="VWP130" s="853"/>
      <c r="VWQ130" s="853"/>
      <c r="VWR130" s="964"/>
      <c r="VWS130" s="845"/>
      <c r="VWT130" s="853"/>
      <c r="VWU130" s="853"/>
      <c r="VWV130" s="964"/>
      <c r="VWW130" s="845"/>
      <c r="VWX130" s="853"/>
      <c r="VWY130" s="853"/>
      <c r="VWZ130" s="964"/>
      <c r="VXA130" s="845"/>
      <c r="VXB130" s="853"/>
      <c r="VXC130" s="853"/>
      <c r="VXD130" s="964"/>
      <c r="VXE130" s="845"/>
      <c r="VXF130" s="853"/>
      <c r="VXG130" s="853"/>
      <c r="VXH130" s="964"/>
      <c r="VXI130" s="845"/>
      <c r="VXJ130" s="853"/>
      <c r="VXK130" s="853"/>
      <c r="VXL130" s="964"/>
      <c r="VXM130" s="845"/>
      <c r="VXN130" s="853"/>
      <c r="VXO130" s="853"/>
      <c r="VXP130" s="964"/>
      <c r="VXQ130" s="845"/>
      <c r="VXR130" s="853"/>
      <c r="VXS130" s="853"/>
      <c r="VXT130" s="964"/>
      <c r="VXU130" s="845"/>
      <c r="VXV130" s="853"/>
      <c r="VXW130" s="853"/>
      <c r="VXX130" s="964"/>
      <c r="VXY130" s="845"/>
      <c r="VXZ130" s="853"/>
      <c r="VYA130" s="853"/>
      <c r="VYB130" s="964"/>
      <c r="VYC130" s="845"/>
      <c r="VYD130" s="853"/>
      <c r="VYE130" s="853"/>
      <c r="VYF130" s="964"/>
      <c r="VYG130" s="845"/>
      <c r="VYH130" s="853"/>
      <c r="VYI130" s="853"/>
      <c r="VYJ130" s="964"/>
      <c r="VYK130" s="845"/>
      <c r="VYL130" s="853"/>
      <c r="VYM130" s="853"/>
      <c r="VYN130" s="964"/>
      <c r="VYO130" s="845"/>
      <c r="VYP130" s="853"/>
      <c r="VYQ130" s="853"/>
      <c r="VYR130" s="964"/>
      <c r="VYS130" s="845"/>
      <c r="VYT130" s="853"/>
      <c r="VYU130" s="853"/>
      <c r="VYV130" s="964"/>
      <c r="VYW130" s="845"/>
      <c r="VYX130" s="853"/>
      <c r="VYY130" s="853"/>
      <c r="VYZ130" s="964"/>
      <c r="VZA130" s="845"/>
      <c r="VZB130" s="853"/>
      <c r="VZC130" s="853"/>
      <c r="VZD130" s="964"/>
      <c r="VZE130" s="845"/>
      <c r="VZF130" s="853"/>
      <c r="VZG130" s="853"/>
      <c r="VZH130" s="964"/>
      <c r="VZI130" s="845"/>
      <c r="VZJ130" s="853"/>
      <c r="VZK130" s="853"/>
      <c r="VZL130" s="964"/>
      <c r="VZM130" s="845"/>
      <c r="VZN130" s="853"/>
      <c r="VZO130" s="853"/>
      <c r="VZP130" s="964"/>
      <c r="VZQ130" s="845"/>
      <c r="VZR130" s="853"/>
      <c r="VZS130" s="853"/>
      <c r="VZT130" s="964"/>
      <c r="VZU130" s="845"/>
      <c r="VZV130" s="853"/>
      <c r="VZW130" s="853"/>
      <c r="VZX130" s="964"/>
      <c r="VZY130" s="845"/>
      <c r="VZZ130" s="853"/>
      <c r="WAA130" s="853"/>
      <c r="WAB130" s="964"/>
      <c r="WAC130" s="845"/>
      <c r="WAD130" s="853"/>
      <c r="WAE130" s="853"/>
      <c r="WAF130" s="964"/>
      <c r="WAG130" s="845"/>
      <c r="WAH130" s="853"/>
      <c r="WAI130" s="853"/>
      <c r="WAJ130" s="964"/>
      <c r="WAK130" s="845"/>
      <c r="WAL130" s="853"/>
      <c r="WAM130" s="853"/>
      <c r="WAN130" s="964"/>
      <c r="WAO130" s="845"/>
      <c r="WAP130" s="853"/>
      <c r="WAQ130" s="853"/>
      <c r="WAR130" s="964"/>
      <c r="WAS130" s="845"/>
      <c r="WAT130" s="853"/>
      <c r="WAU130" s="853"/>
      <c r="WAV130" s="964"/>
      <c r="WAW130" s="845"/>
      <c r="WAX130" s="853"/>
      <c r="WAY130" s="853"/>
      <c r="WAZ130" s="964"/>
      <c r="WBA130" s="845"/>
      <c r="WBB130" s="853"/>
      <c r="WBC130" s="853"/>
      <c r="WBD130" s="964"/>
      <c r="WBE130" s="845"/>
      <c r="WBF130" s="853"/>
      <c r="WBG130" s="853"/>
      <c r="WBH130" s="964"/>
      <c r="WBI130" s="845"/>
      <c r="WBJ130" s="853"/>
      <c r="WBK130" s="853"/>
      <c r="WBL130" s="964"/>
      <c r="WBM130" s="845"/>
      <c r="WBN130" s="853"/>
      <c r="WBO130" s="853"/>
      <c r="WBP130" s="964"/>
      <c r="WBQ130" s="845"/>
      <c r="WBR130" s="853"/>
      <c r="WBS130" s="853"/>
      <c r="WBT130" s="964"/>
      <c r="WBU130" s="845"/>
      <c r="WBV130" s="853"/>
      <c r="WBW130" s="853"/>
      <c r="WBX130" s="964"/>
      <c r="WBY130" s="845"/>
      <c r="WBZ130" s="853"/>
      <c r="WCA130" s="853"/>
      <c r="WCB130" s="964"/>
      <c r="WCC130" s="845"/>
      <c r="WCD130" s="853"/>
      <c r="WCE130" s="853"/>
      <c r="WCF130" s="964"/>
      <c r="WCG130" s="845"/>
      <c r="WCH130" s="853"/>
      <c r="WCI130" s="853"/>
      <c r="WCJ130" s="964"/>
      <c r="WCK130" s="845"/>
      <c r="WCL130" s="853"/>
      <c r="WCM130" s="853"/>
      <c r="WCN130" s="964"/>
      <c r="WCO130" s="845"/>
      <c r="WCP130" s="853"/>
      <c r="WCQ130" s="853"/>
      <c r="WCR130" s="964"/>
      <c r="WCS130" s="845"/>
      <c r="WCT130" s="853"/>
      <c r="WCU130" s="853"/>
      <c r="WCV130" s="964"/>
      <c r="WCW130" s="845"/>
      <c r="WCX130" s="853"/>
      <c r="WCY130" s="853"/>
      <c r="WCZ130" s="964"/>
      <c r="WDA130" s="845"/>
      <c r="WDB130" s="853"/>
      <c r="WDC130" s="853"/>
      <c r="WDD130" s="964"/>
      <c r="WDE130" s="845"/>
      <c r="WDF130" s="853"/>
      <c r="WDG130" s="853"/>
      <c r="WDH130" s="964"/>
      <c r="WDI130" s="845"/>
      <c r="WDJ130" s="853"/>
      <c r="WDK130" s="853"/>
      <c r="WDL130" s="964"/>
      <c r="WDM130" s="845"/>
      <c r="WDN130" s="853"/>
      <c r="WDO130" s="853"/>
      <c r="WDP130" s="964"/>
      <c r="WDQ130" s="845"/>
      <c r="WDR130" s="853"/>
      <c r="WDS130" s="853"/>
      <c r="WDT130" s="964"/>
      <c r="WDU130" s="845"/>
      <c r="WDV130" s="853"/>
      <c r="WDW130" s="853"/>
      <c r="WDX130" s="964"/>
      <c r="WDY130" s="845"/>
      <c r="WDZ130" s="853"/>
      <c r="WEA130" s="853"/>
      <c r="WEB130" s="964"/>
      <c r="WEC130" s="845"/>
      <c r="WED130" s="853"/>
      <c r="WEE130" s="853"/>
      <c r="WEF130" s="964"/>
      <c r="WEG130" s="845"/>
      <c r="WEH130" s="853"/>
      <c r="WEI130" s="853"/>
      <c r="WEJ130" s="964"/>
      <c r="WEK130" s="845"/>
      <c r="WEL130" s="853"/>
      <c r="WEM130" s="853"/>
      <c r="WEN130" s="964"/>
      <c r="WEO130" s="845"/>
      <c r="WEP130" s="853"/>
      <c r="WEQ130" s="853"/>
      <c r="WER130" s="964"/>
      <c r="WES130" s="845"/>
      <c r="WET130" s="853"/>
      <c r="WEU130" s="853"/>
      <c r="WEV130" s="964"/>
      <c r="WEW130" s="845"/>
      <c r="WEX130" s="853"/>
      <c r="WEY130" s="853"/>
      <c r="WEZ130" s="964"/>
      <c r="WFA130" s="845"/>
      <c r="WFB130" s="853"/>
      <c r="WFC130" s="853"/>
      <c r="WFD130" s="964"/>
      <c r="WFE130" s="845"/>
      <c r="WFF130" s="853"/>
      <c r="WFG130" s="853"/>
      <c r="WFH130" s="964"/>
      <c r="WFI130" s="845"/>
      <c r="WFJ130" s="853"/>
      <c r="WFK130" s="853"/>
      <c r="WFL130" s="964"/>
      <c r="WFM130" s="845"/>
      <c r="WFN130" s="853"/>
      <c r="WFO130" s="853"/>
      <c r="WFP130" s="964"/>
      <c r="WFQ130" s="845"/>
      <c r="WFR130" s="853"/>
      <c r="WFS130" s="853"/>
      <c r="WFT130" s="964"/>
      <c r="WFU130" s="845"/>
      <c r="WFV130" s="853"/>
      <c r="WFW130" s="853"/>
      <c r="WFX130" s="964"/>
      <c r="WFY130" s="845"/>
      <c r="WFZ130" s="853"/>
      <c r="WGA130" s="853"/>
      <c r="WGB130" s="964"/>
      <c r="WGC130" s="845"/>
      <c r="WGD130" s="853"/>
      <c r="WGE130" s="853"/>
      <c r="WGF130" s="964"/>
      <c r="WGG130" s="845"/>
      <c r="WGH130" s="853"/>
      <c r="WGI130" s="853"/>
      <c r="WGJ130" s="964"/>
      <c r="WGK130" s="845"/>
      <c r="WGL130" s="853"/>
      <c r="WGM130" s="853"/>
      <c r="WGN130" s="964"/>
      <c r="WGO130" s="845"/>
      <c r="WGP130" s="853"/>
      <c r="WGQ130" s="853"/>
      <c r="WGR130" s="964"/>
      <c r="WGS130" s="845"/>
      <c r="WGT130" s="853"/>
      <c r="WGU130" s="853"/>
      <c r="WGV130" s="964"/>
      <c r="WGW130" s="845"/>
      <c r="WGX130" s="853"/>
      <c r="WGY130" s="853"/>
      <c r="WGZ130" s="964"/>
      <c r="WHA130" s="845"/>
      <c r="WHB130" s="853"/>
      <c r="WHC130" s="853"/>
      <c r="WHD130" s="964"/>
      <c r="WHE130" s="845"/>
      <c r="WHF130" s="853"/>
      <c r="WHG130" s="853"/>
      <c r="WHH130" s="964"/>
      <c r="WHI130" s="845"/>
      <c r="WHJ130" s="853"/>
      <c r="WHK130" s="853"/>
      <c r="WHL130" s="964"/>
      <c r="WHM130" s="845"/>
      <c r="WHN130" s="853"/>
      <c r="WHO130" s="853"/>
      <c r="WHP130" s="964"/>
      <c r="WHQ130" s="845"/>
      <c r="WHR130" s="853"/>
      <c r="WHS130" s="853"/>
      <c r="WHT130" s="964"/>
      <c r="WHU130" s="845"/>
      <c r="WHV130" s="853"/>
      <c r="WHW130" s="853"/>
      <c r="WHX130" s="964"/>
      <c r="WHY130" s="845"/>
      <c r="WHZ130" s="853"/>
      <c r="WIA130" s="853"/>
      <c r="WIB130" s="964"/>
      <c r="WIC130" s="845"/>
      <c r="WID130" s="853"/>
      <c r="WIE130" s="853"/>
      <c r="WIF130" s="964"/>
      <c r="WIG130" s="845"/>
      <c r="WIH130" s="853"/>
      <c r="WII130" s="853"/>
      <c r="WIJ130" s="964"/>
      <c r="WIK130" s="845"/>
      <c r="WIL130" s="853"/>
      <c r="WIM130" s="853"/>
      <c r="WIN130" s="964"/>
      <c r="WIO130" s="845"/>
      <c r="WIP130" s="853"/>
      <c r="WIQ130" s="853"/>
      <c r="WIR130" s="964"/>
      <c r="WIS130" s="845"/>
      <c r="WIT130" s="853"/>
      <c r="WIU130" s="853"/>
      <c r="WIV130" s="964"/>
      <c r="WIW130" s="845"/>
      <c r="WIX130" s="853"/>
      <c r="WIY130" s="853"/>
      <c r="WIZ130" s="964"/>
      <c r="WJA130" s="845"/>
      <c r="WJB130" s="853"/>
      <c r="WJC130" s="853"/>
      <c r="WJD130" s="964"/>
      <c r="WJE130" s="845"/>
      <c r="WJF130" s="853"/>
      <c r="WJG130" s="853"/>
      <c r="WJH130" s="964"/>
      <c r="WJI130" s="845"/>
      <c r="WJJ130" s="853"/>
      <c r="WJK130" s="853"/>
      <c r="WJL130" s="964"/>
      <c r="WJM130" s="845"/>
      <c r="WJN130" s="853"/>
      <c r="WJO130" s="853"/>
      <c r="WJP130" s="964"/>
      <c r="WJQ130" s="845"/>
      <c r="WJR130" s="853"/>
      <c r="WJS130" s="853"/>
      <c r="WJT130" s="964"/>
      <c r="WJU130" s="845"/>
      <c r="WJV130" s="853"/>
      <c r="WJW130" s="853"/>
      <c r="WJX130" s="964"/>
      <c r="WJY130" s="845"/>
      <c r="WJZ130" s="853"/>
      <c r="WKA130" s="853"/>
      <c r="WKB130" s="964"/>
      <c r="WKC130" s="845"/>
      <c r="WKD130" s="853"/>
      <c r="WKE130" s="853"/>
      <c r="WKF130" s="964"/>
      <c r="WKG130" s="845"/>
      <c r="WKH130" s="853"/>
      <c r="WKI130" s="853"/>
      <c r="WKJ130" s="964"/>
      <c r="WKK130" s="845"/>
      <c r="WKL130" s="853"/>
      <c r="WKM130" s="853"/>
      <c r="WKN130" s="964"/>
      <c r="WKO130" s="845"/>
      <c r="WKP130" s="853"/>
      <c r="WKQ130" s="853"/>
      <c r="WKR130" s="964"/>
      <c r="WKS130" s="845"/>
      <c r="WKT130" s="853"/>
      <c r="WKU130" s="853"/>
      <c r="WKV130" s="964"/>
      <c r="WKW130" s="845"/>
      <c r="WKX130" s="853"/>
      <c r="WKY130" s="853"/>
      <c r="WKZ130" s="964"/>
      <c r="WLA130" s="845"/>
      <c r="WLB130" s="853"/>
      <c r="WLC130" s="853"/>
      <c r="WLD130" s="964"/>
      <c r="WLE130" s="845"/>
      <c r="WLF130" s="853"/>
      <c r="WLG130" s="853"/>
      <c r="WLH130" s="964"/>
      <c r="WLI130" s="845"/>
      <c r="WLJ130" s="853"/>
      <c r="WLK130" s="853"/>
      <c r="WLL130" s="964"/>
      <c r="WLM130" s="845"/>
      <c r="WLN130" s="853"/>
      <c r="WLO130" s="853"/>
      <c r="WLP130" s="964"/>
      <c r="WLQ130" s="845"/>
      <c r="WLR130" s="853"/>
      <c r="WLS130" s="853"/>
      <c r="WLT130" s="964"/>
      <c r="WLU130" s="845"/>
      <c r="WLV130" s="853"/>
      <c r="WLW130" s="853"/>
      <c r="WLX130" s="964"/>
      <c r="WLY130" s="845"/>
      <c r="WLZ130" s="853"/>
      <c r="WMA130" s="853"/>
      <c r="WMB130" s="964"/>
      <c r="WMC130" s="845"/>
      <c r="WMD130" s="853"/>
      <c r="WME130" s="853"/>
      <c r="WMF130" s="964"/>
      <c r="WMG130" s="845"/>
      <c r="WMH130" s="853"/>
      <c r="WMI130" s="853"/>
      <c r="WMJ130" s="964"/>
      <c r="WMK130" s="845"/>
      <c r="WML130" s="853"/>
      <c r="WMM130" s="853"/>
      <c r="WMN130" s="964"/>
      <c r="WMO130" s="845"/>
      <c r="WMP130" s="853"/>
      <c r="WMQ130" s="853"/>
      <c r="WMR130" s="964"/>
      <c r="WMS130" s="845"/>
      <c r="WMT130" s="853"/>
      <c r="WMU130" s="853"/>
      <c r="WMV130" s="964"/>
      <c r="WMW130" s="845"/>
      <c r="WMX130" s="853"/>
      <c r="WMY130" s="853"/>
      <c r="WMZ130" s="964"/>
      <c r="WNA130" s="845"/>
      <c r="WNB130" s="853"/>
      <c r="WNC130" s="853"/>
      <c r="WND130" s="964"/>
      <c r="WNE130" s="845"/>
      <c r="WNF130" s="853"/>
      <c r="WNG130" s="853"/>
      <c r="WNH130" s="964"/>
      <c r="WNI130" s="845"/>
      <c r="WNJ130" s="853"/>
      <c r="WNK130" s="853"/>
      <c r="WNL130" s="964"/>
      <c r="WNM130" s="845"/>
      <c r="WNN130" s="853"/>
      <c r="WNO130" s="853"/>
      <c r="WNP130" s="964"/>
      <c r="WNQ130" s="845"/>
      <c r="WNR130" s="853"/>
      <c r="WNS130" s="853"/>
      <c r="WNT130" s="964"/>
      <c r="WNU130" s="845"/>
      <c r="WNV130" s="853"/>
      <c r="WNW130" s="853"/>
      <c r="WNX130" s="964"/>
      <c r="WNY130" s="845"/>
      <c r="WNZ130" s="853"/>
      <c r="WOA130" s="853"/>
      <c r="WOB130" s="964"/>
      <c r="WOC130" s="845"/>
      <c r="WOD130" s="853"/>
      <c r="WOE130" s="853"/>
      <c r="WOF130" s="964"/>
      <c r="WOG130" s="845"/>
      <c r="WOH130" s="853"/>
      <c r="WOI130" s="853"/>
      <c r="WOJ130" s="964"/>
      <c r="WOK130" s="845"/>
      <c r="WOL130" s="853"/>
      <c r="WOM130" s="853"/>
      <c r="WON130" s="964"/>
      <c r="WOO130" s="845"/>
      <c r="WOP130" s="853"/>
      <c r="WOQ130" s="853"/>
      <c r="WOR130" s="964"/>
      <c r="WOS130" s="845"/>
      <c r="WOT130" s="853"/>
      <c r="WOU130" s="853"/>
      <c r="WOV130" s="964"/>
      <c r="WOW130" s="845"/>
      <c r="WOX130" s="853"/>
      <c r="WOY130" s="853"/>
      <c r="WOZ130" s="964"/>
      <c r="WPA130" s="845"/>
      <c r="WPB130" s="853"/>
      <c r="WPC130" s="853"/>
      <c r="WPD130" s="964"/>
      <c r="WPE130" s="845"/>
      <c r="WPF130" s="853"/>
      <c r="WPG130" s="853"/>
      <c r="WPH130" s="964"/>
      <c r="WPI130" s="845"/>
      <c r="WPJ130" s="853"/>
      <c r="WPK130" s="853"/>
      <c r="WPL130" s="964"/>
      <c r="WPM130" s="845"/>
      <c r="WPN130" s="853"/>
      <c r="WPO130" s="853"/>
      <c r="WPP130" s="964"/>
      <c r="WPQ130" s="845"/>
      <c r="WPR130" s="853"/>
      <c r="WPS130" s="853"/>
      <c r="WPT130" s="964"/>
      <c r="WPU130" s="845"/>
      <c r="WPV130" s="853"/>
      <c r="WPW130" s="853"/>
      <c r="WPX130" s="964"/>
      <c r="WPY130" s="845"/>
      <c r="WPZ130" s="853"/>
      <c r="WQA130" s="853"/>
      <c r="WQB130" s="964"/>
      <c r="WQC130" s="845"/>
      <c r="WQD130" s="853"/>
      <c r="WQE130" s="853"/>
      <c r="WQF130" s="964"/>
      <c r="WQG130" s="845"/>
      <c r="WQH130" s="853"/>
      <c r="WQI130" s="853"/>
      <c r="WQJ130" s="964"/>
      <c r="WQK130" s="845"/>
      <c r="WQL130" s="853"/>
      <c r="WQM130" s="853"/>
      <c r="WQN130" s="964"/>
      <c r="WQO130" s="845"/>
      <c r="WQP130" s="853"/>
      <c r="WQQ130" s="853"/>
      <c r="WQR130" s="964"/>
      <c r="WQS130" s="845"/>
      <c r="WQT130" s="853"/>
      <c r="WQU130" s="853"/>
      <c r="WQV130" s="964"/>
      <c r="WQW130" s="845"/>
      <c r="WQX130" s="853"/>
      <c r="WQY130" s="853"/>
      <c r="WQZ130" s="964"/>
      <c r="WRA130" s="845"/>
      <c r="WRB130" s="853"/>
      <c r="WRC130" s="853"/>
      <c r="WRD130" s="964"/>
      <c r="WRE130" s="845"/>
      <c r="WRF130" s="853"/>
      <c r="WRG130" s="853"/>
      <c r="WRH130" s="964"/>
      <c r="WRI130" s="845"/>
      <c r="WRJ130" s="853"/>
      <c r="WRK130" s="853"/>
      <c r="WRL130" s="964"/>
      <c r="WRM130" s="845"/>
      <c r="WRN130" s="853"/>
      <c r="WRO130" s="853"/>
      <c r="WRP130" s="964"/>
      <c r="WRQ130" s="845"/>
      <c r="WRR130" s="853"/>
      <c r="WRS130" s="853"/>
      <c r="WRT130" s="964"/>
      <c r="WRU130" s="845"/>
      <c r="WRV130" s="853"/>
      <c r="WRW130" s="853"/>
      <c r="WRX130" s="964"/>
      <c r="WRY130" s="845"/>
      <c r="WRZ130" s="853"/>
      <c r="WSA130" s="853"/>
      <c r="WSB130" s="964"/>
      <c r="WSC130" s="845"/>
      <c r="WSD130" s="853"/>
      <c r="WSE130" s="853"/>
      <c r="WSF130" s="964"/>
      <c r="WSG130" s="845"/>
      <c r="WSH130" s="853"/>
      <c r="WSI130" s="853"/>
      <c r="WSJ130" s="964"/>
      <c r="WSK130" s="845"/>
      <c r="WSL130" s="853"/>
      <c r="WSM130" s="853"/>
      <c r="WSN130" s="964"/>
      <c r="WSO130" s="845"/>
      <c r="WSP130" s="853"/>
      <c r="WSQ130" s="853"/>
      <c r="WSR130" s="964"/>
      <c r="WSS130" s="845"/>
      <c r="WST130" s="853"/>
      <c r="WSU130" s="853"/>
      <c r="WSV130" s="964"/>
      <c r="WSW130" s="845"/>
      <c r="WSX130" s="853"/>
      <c r="WSY130" s="853"/>
      <c r="WSZ130" s="964"/>
      <c r="WTA130" s="845"/>
      <c r="WTB130" s="853"/>
      <c r="WTC130" s="853"/>
      <c r="WTD130" s="964"/>
      <c r="WTE130" s="845"/>
      <c r="WTF130" s="853"/>
      <c r="WTG130" s="853"/>
      <c r="WTH130" s="964"/>
      <c r="WTI130" s="845"/>
      <c r="WTJ130" s="853"/>
      <c r="WTK130" s="853"/>
      <c r="WTL130" s="964"/>
      <c r="WTM130" s="845"/>
      <c r="WTN130" s="853"/>
      <c r="WTO130" s="853"/>
      <c r="WTP130" s="964"/>
      <c r="WTQ130" s="845"/>
      <c r="WTR130" s="853"/>
      <c r="WTS130" s="853"/>
      <c r="WTT130" s="964"/>
      <c r="WTU130" s="845"/>
      <c r="WTV130" s="853"/>
      <c r="WTW130" s="853"/>
      <c r="WTX130" s="964"/>
      <c r="WTY130" s="845"/>
      <c r="WTZ130" s="853"/>
      <c r="WUA130" s="853"/>
      <c r="WUB130" s="964"/>
      <c r="WUC130" s="845"/>
      <c r="WUD130" s="853"/>
      <c r="WUE130" s="853"/>
      <c r="WUF130" s="964"/>
      <c r="WUG130" s="845"/>
      <c r="WUH130" s="853"/>
      <c r="WUI130" s="853"/>
      <c r="WUJ130" s="964"/>
      <c r="WUK130" s="845"/>
      <c r="WUL130" s="853"/>
      <c r="WUM130" s="853"/>
      <c r="WUN130" s="964"/>
      <c r="WUO130" s="845"/>
      <c r="WUP130" s="853"/>
      <c r="WUQ130" s="853"/>
      <c r="WUR130" s="964"/>
      <c r="WUS130" s="845"/>
      <c r="WUT130" s="853"/>
      <c r="WUU130" s="853"/>
      <c r="WUV130" s="964"/>
      <c r="WUW130" s="845"/>
      <c r="WUX130" s="853"/>
      <c r="WUY130" s="853"/>
      <c r="WUZ130" s="964"/>
      <c r="WVA130" s="845"/>
      <c r="WVB130" s="853"/>
      <c r="WVC130" s="853"/>
      <c r="WVD130" s="964"/>
      <c r="WVE130" s="845"/>
      <c r="WVF130" s="853"/>
      <c r="WVG130" s="853"/>
      <c r="WVH130" s="964"/>
      <c r="WVI130" s="845"/>
      <c r="WVJ130" s="853"/>
      <c r="WVK130" s="853"/>
      <c r="WVL130" s="964"/>
      <c r="WVM130" s="845"/>
      <c r="WVN130" s="853"/>
      <c r="WVO130" s="853"/>
      <c r="WVP130" s="964"/>
      <c r="WVQ130" s="845"/>
      <c r="WVR130" s="853"/>
      <c r="WVS130" s="853"/>
      <c r="WVT130" s="964"/>
      <c r="WVU130" s="845"/>
      <c r="WVV130" s="853"/>
      <c r="WVW130" s="853"/>
      <c r="WVX130" s="964"/>
      <c r="WVY130" s="845"/>
      <c r="WVZ130" s="853"/>
      <c r="WWA130" s="853"/>
      <c r="WWB130" s="964"/>
      <c r="WWC130" s="845"/>
      <c r="WWD130" s="853"/>
      <c r="WWE130" s="853"/>
      <c r="WWF130" s="964"/>
      <c r="WWG130" s="845"/>
      <c r="WWH130" s="853"/>
      <c r="WWI130" s="853"/>
      <c r="WWJ130" s="964"/>
      <c r="WWK130" s="845"/>
      <c r="WWL130" s="853"/>
      <c r="WWM130" s="853"/>
      <c r="WWN130" s="964"/>
      <c r="WWO130" s="845"/>
      <c r="WWP130" s="853"/>
      <c r="WWQ130" s="853"/>
      <c r="WWR130" s="964"/>
      <c r="WWS130" s="845"/>
      <c r="WWT130" s="853"/>
      <c r="WWU130" s="853"/>
      <c r="WWV130" s="964"/>
      <c r="WWW130" s="845"/>
      <c r="WWX130" s="853"/>
      <c r="WWY130" s="853"/>
      <c r="WWZ130" s="964"/>
      <c r="WXA130" s="845"/>
      <c r="WXB130" s="853"/>
      <c r="WXC130" s="853"/>
      <c r="WXD130" s="964"/>
      <c r="WXE130" s="845"/>
      <c r="WXF130" s="853"/>
      <c r="WXG130" s="853"/>
      <c r="WXH130" s="964"/>
      <c r="WXI130" s="845"/>
      <c r="WXJ130" s="853"/>
      <c r="WXK130" s="853"/>
      <c r="WXL130" s="964"/>
      <c r="WXM130" s="845"/>
      <c r="WXN130" s="853"/>
      <c r="WXO130" s="853"/>
      <c r="WXP130" s="964"/>
      <c r="WXQ130" s="845"/>
      <c r="WXR130" s="853"/>
      <c r="WXS130" s="853"/>
      <c r="WXT130" s="964"/>
      <c r="WXU130" s="845"/>
      <c r="WXV130" s="853"/>
      <c r="WXW130" s="853"/>
      <c r="WXX130" s="964"/>
      <c r="WXY130" s="845"/>
      <c r="WXZ130" s="853"/>
      <c r="WYA130" s="853"/>
      <c r="WYB130" s="964"/>
      <c r="WYC130" s="845"/>
      <c r="WYD130" s="853"/>
      <c r="WYE130" s="853"/>
      <c r="WYF130" s="964"/>
      <c r="WYG130" s="845"/>
      <c r="WYH130" s="853"/>
      <c r="WYI130" s="853"/>
      <c r="WYJ130" s="964"/>
      <c r="WYK130" s="845"/>
      <c r="WYL130" s="853"/>
      <c r="WYM130" s="853"/>
      <c r="WYN130" s="964"/>
      <c r="WYO130" s="845"/>
      <c r="WYP130" s="853"/>
      <c r="WYQ130" s="853"/>
      <c r="WYR130" s="964"/>
      <c r="WYS130" s="845"/>
      <c r="WYT130" s="853"/>
      <c r="WYU130" s="853"/>
      <c r="WYV130" s="964"/>
      <c r="WYW130" s="845"/>
      <c r="WYX130" s="853"/>
      <c r="WYY130" s="853"/>
      <c r="WYZ130" s="964"/>
      <c r="WZA130" s="845"/>
      <c r="WZB130" s="853"/>
      <c r="WZC130" s="853"/>
      <c r="WZD130" s="964"/>
      <c r="WZE130" s="845"/>
      <c r="WZF130" s="853"/>
      <c r="WZG130" s="853"/>
      <c r="WZH130" s="964"/>
      <c r="WZI130" s="845"/>
      <c r="WZJ130" s="853"/>
      <c r="WZK130" s="853"/>
      <c r="WZL130" s="964"/>
      <c r="WZM130" s="845"/>
      <c r="WZN130" s="853"/>
      <c r="WZO130" s="853"/>
      <c r="WZP130" s="964"/>
      <c r="WZQ130" s="845"/>
      <c r="WZR130" s="853"/>
      <c r="WZS130" s="853"/>
      <c r="WZT130" s="964"/>
      <c r="WZU130" s="845"/>
      <c r="WZV130" s="853"/>
      <c r="WZW130" s="853"/>
      <c r="WZX130" s="964"/>
      <c r="WZY130" s="845"/>
      <c r="WZZ130" s="853"/>
      <c r="XAA130" s="853"/>
      <c r="XAB130" s="964"/>
      <c r="XAC130" s="845"/>
      <c r="XAD130" s="853"/>
      <c r="XAE130" s="853"/>
      <c r="XAF130" s="964"/>
      <c r="XAG130" s="845"/>
      <c r="XAH130" s="853"/>
      <c r="XAI130" s="853"/>
      <c r="XAJ130" s="964"/>
      <c r="XAK130" s="845"/>
      <c r="XAL130" s="853"/>
      <c r="XAM130" s="853"/>
      <c r="XAN130" s="964"/>
      <c r="XAO130" s="845"/>
      <c r="XAP130" s="853"/>
      <c r="XAQ130" s="853"/>
      <c r="XAR130" s="964"/>
      <c r="XAS130" s="845"/>
      <c r="XAT130" s="853"/>
      <c r="XAU130" s="853"/>
      <c r="XAV130" s="964"/>
      <c r="XAW130" s="845"/>
      <c r="XAX130" s="853"/>
      <c r="XAY130" s="853"/>
      <c r="XAZ130" s="964"/>
      <c r="XBA130" s="845"/>
      <c r="XBB130" s="853"/>
      <c r="XBC130" s="853"/>
      <c r="XBD130" s="964"/>
      <c r="XBE130" s="845"/>
      <c r="XBF130" s="853"/>
      <c r="XBG130" s="853"/>
      <c r="XBH130" s="964"/>
      <c r="XBI130" s="845"/>
      <c r="XBJ130" s="853"/>
      <c r="XBK130" s="853"/>
      <c r="XBL130" s="964"/>
      <c r="XBM130" s="845"/>
      <c r="XBN130" s="853"/>
      <c r="XBO130" s="853"/>
      <c r="XBP130" s="964"/>
      <c r="XBQ130" s="845"/>
      <c r="XBR130" s="853"/>
      <c r="XBS130" s="853"/>
      <c r="XBT130" s="964"/>
      <c r="XBU130" s="845"/>
      <c r="XBV130" s="853"/>
      <c r="XBW130" s="853"/>
      <c r="XBX130" s="964"/>
      <c r="XBY130" s="845"/>
      <c r="XBZ130" s="853"/>
      <c r="XCA130" s="853"/>
      <c r="XCB130" s="964"/>
      <c r="XCC130" s="845"/>
      <c r="XCD130" s="853"/>
      <c r="XCE130" s="853"/>
      <c r="XCF130" s="964"/>
      <c r="XCG130" s="845"/>
      <c r="XCH130" s="853"/>
      <c r="XCI130" s="853"/>
      <c r="XCJ130" s="964"/>
      <c r="XCK130" s="845"/>
      <c r="XCL130" s="853"/>
      <c r="XCM130" s="853"/>
      <c r="XCN130" s="964"/>
      <c r="XCO130" s="845"/>
      <c r="XCP130" s="853"/>
      <c r="XCQ130" s="853"/>
      <c r="XCR130" s="964"/>
      <c r="XCS130" s="845"/>
      <c r="XCT130" s="853"/>
      <c r="XCU130" s="853"/>
      <c r="XCV130" s="964"/>
      <c r="XCW130" s="845"/>
      <c r="XCX130" s="853"/>
      <c r="XCY130" s="853"/>
      <c r="XCZ130" s="964"/>
      <c r="XDA130" s="845"/>
      <c r="XDB130" s="853"/>
      <c r="XDC130" s="853"/>
      <c r="XDD130" s="964"/>
      <c r="XDE130" s="845"/>
      <c r="XDF130" s="853"/>
      <c r="XDG130" s="853"/>
      <c r="XDH130" s="964"/>
      <c r="XDI130" s="845"/>
      <c r="XDJ130" s="853"/>
      <c r="XDK130" s="853"/>
      <c r="XDL130" s="964"/>
      <c r="XDM130" s="845"/>
      <c r="XDN130" s="853"/>
      <c r="XDO130" s="853"/>
      <c r="XDP130" s="964"/>
      <c r="XDQ130" s="845"/>
      <c r="XDR130" s="853"/>
      <c r="XDS130" s="853"/>
      <c r="XDT130" s="964"/>
      <c r="XDU130" s="845"/>
      <c r="XDV130" s="853"/>
      <c r="XDW130" s="853"/>
      <c r="XDX130" s="964"/>
      <c r="XDY130" s="845"/>
      <c r="XDZ130" s="853"/>
      <c r="XEA130" s="853"/>
      <c r="XEB130" s="964"/>
      <c r="XEC130" s="845"/>
      <c r="XED130" s="853"/>
      <c r="XEE130" s="853"/>
      <c r="XEF130" s="964"/>
      <c r="XEG130" s="845"/>
      <c r="XEH130" s="853"/>
      <c r="XEI130" s="853"/>
      <c r="XEJ130" s="964"/>
      <c r="XEK130" s="845"/>
      <c r="XEL130" s="853"/>
      <c r="XEM130" s="853"/>
      <c r="XEN130" s="964"/>
      <c r="XEO130" s="845"/>
      <c r="XEP130" s="853"/>
      <c r="XEQ130" s="853"/>
      <c r="XER130" s="964"/>
      <c r="XES130" s="845"/>
      <c r="XET130" s="853"/>
      <c r="XEU130" s="853"/>
      <c r="XEV130" s="964"/>
      <c r="XEW130" s="845"/>
      <c r="XEX130" s="853"/>
      <c r="XEY130" s="853"/>
      <c r="XEZ130" s="964"/>
      <c r="XFA130" s="845"/>
      <c r="XFB130" s="853"/>
      <c r="XFC130" s="853"/>
      <c r="XFD130" s="964"/>
    </row>
    <row r="131" spans="1:16384" ht="26.4">
      <c r="A131" s="1123" t="s">
        <v>2861</v>
      </c>
      <c r="B131" s="913"/>
      <c r="C131" s="838" t="s">
        <v>1827</v>
      </c>
      <c r="D131" s="914" t="s">
        <v>21</v>
      </c>
      <c r="E131" s="915">
        <v>1</v>
      </c>
      <c r="F131" s="940"/>
      <c r="G131" s="843"/>
    </row>
    <row r="132" spans="1:16384" ht="9" customHeight="1">
      <c r="A132" s="1123"/>
      <c r="B132" s="913"/>
      <c r="C132" s="838"/>
      <c r="D132" s="914"/>
      <c r="E132" s="915"/>
      <c r="F132" s="940"/>
      <c r="G132" s="843"/>
      <c r="H132" s="964"/>
      <c r="AF132" s="964"/>
      <c r="AG132" s="845"/>
      <c r="AH132" s="853"/>
      <c r="AI132" s="853"/>
      <c r="AJ132" s="964"/>
      <c r="AK132" s="845"/>
      <c r="AL132" s="853"/>
      <c r="AM132" s="853"/>
      <c r="AN132" s="964"/>
      <c r="AO132" s="845"/>
      <c r="AP132" s="853"/>
      <c r="AQ132" s="853"/>
      <c r="AR132" s="964"/>
      <c r="AS132" s="845"/>
      <c r="AT132" s="853"/>
      <c r="AU132" s="853"/>
      <c r="AV132" s="964"/>
      <c r="AW132" s="845"/>
      <c r="AX132" s="853"/>
      <c r="AY132" s="853"/>
      <c r="AZ132" s="964"/>
      <c r="BA132" s="845"/>
      <c r="BB132" s="853"/>
      <c r="BC132" s="853"/>
      <c r="BD132" s="964"/>
      <c r="BE132" s="845"/>
      <c r="BF132" s="853"/>
      <c r="BG132" s="853"/>
      <c r="BH132" s="964"/>
      <c r="BI132" s="845"/>
      <c r="BJ132" s="853"/>
      <c r="BK132" s="853"/>
      <c r="BL132" s="964"/>
      <c r="BM132" s="845"/>
      <c r="BN132" s="853"/>
      <c r="BO132" s="853"/>
      <c r="BP132" s="964"/>
      <c r="BQ132" s="845"/>
      <c r="BR132" s="853"/>
      <c r="BS132" s="853"/>
      <c r="BT132" s="964"/>
      <c r="BU132" s="845"/>
      <c r="BV132" s="853"/>
      <c r="BW132" s="853"/>
      <c r="BX132" s="964"/>
      <c r="BY132" s="845"/>
      <c r="BZ132" s="853"/>
      <c r="CA132" s="853"/>
      <c r="CB132" s="964"/>
      <c r="CC132" s="845"/>
      <c r="CD132" s="853"/>
      <c r="CE132" s="853"/>
      <c r="CF132" s="964"/>
      <c r="CG132" s="845"/>
      <c r="CH132" s="853"/>
      <c r="CI132" s="853"/>
      <c r="CJ132" s="964"/>
      <c r="CK132" s="845"/>
      <c r="CL132" s="853"/>
      <c r="CM132" s="853"/>
      <c r="CN132" s="964"/>
      <c r="CO132" s="845"/>
      <c r="CP132" s="853"/>
      <c r="CQ132" s="853"/>
      <c r="CR132" s="964"/>
      <c r="CS132" s="845"/>
      <c r="CT132" s="853"/>
      <c r="CU132" s="853"/>
      <c r="CV132" s="964"/>
      <c r="CW132" s="845"/>
      <c r="CX132" s="853"/>
      <c r="CY132" s="853"/>
      <c r="CZ132" s="964"/>
      <c r="DA132" s="845"/>
      <c r="DB132" s="853"/>
      <c r="DC132" s="853"/>
      <c r="DD132" s="964"/>
      <c r="DE132" s="845"/>
      <c r="DF132" s="853"/>
      <c r="DG132" s="853"/>
      <c r="DH132" s="964"/>
      <c r="DI132" s="845"/>
      <c r="DJ132" s="853"/>
      <c r="DK132" s="853"/>
      <c r="DL132" s="964"/>
      <c r="DM132" s="845"/>
      <c r="DN132" s="853"/>
      <c r="DO132" s="853"/>
      <c r="DP132" s="964"/>
      <c r="DQ132" s="845"/>
      <c r="DR132" s="853"/>
      <c r="DS132" s="853"/>
      <c r="DT132" s="964"/>
      <c r="DU132" s="845"/>
      <c r="DV132" s="853"/>
      <c r="DW132" s="853"/>
      <c r="DX132" s="964"/>
      <c r="DY132" s="845"/>
      <c r="DZ132" s="853"/>
      <c r="EA132" s="853"/>
      <c r="EB132" s="964"/>
      <c r="EC132" s="845"/>
      <c r="ED132" s="853"/>
      <c r="EE132" s="853"/>
      <c r="EF132" s="964"/>
      <c r="EG132" s="845"/>
      <c r="EH132" s="853"/>
      <c r="EI132" s="853"/>
      <c r="EJ132" s="964"/>
      <c r="EK132" s="845"/>
      <c r="EL132" s="853"/>
      <c r="EM132" s="853"/>
      <c r="EN132" s="964"/>
      <c r="EO132" s="845"/>
      <c r="EP132" s="853"/>
      <c r="EQ132" s="853"/>
      <c r="ER132" s="964"/>
      <c r="ES132" s="845"/>
      <c r="ET132" s="853"/>
      <c r="EU132" s="853"/>
      <c r="EV132" s="964"/>
      <c r="EW132" s="845"/>
      <c r="EX132" s="853"/>
      <c r="EY132" s="853"/>
      <c r="EZ132" s="964"/>
      <c r="FA132" s="845"/>
      <c r="FB132" s="853"/>
      <c r="FC132" s="853"/>
      <c r="FD132" s="964"/>
      <c r="FE132" s="845"/>
      <c r="FF132" s="853"/>
      <c r="FG132" s="853"/>
      <c r="FH132" s="964"/>
      <c r="FI132" s="845"/>
      <c r="FJ132" s="853"/>
      <c r="FK132" s="853"/>
      <c r="FL132" s="964"/>
      <c r="FM132" s="845"/>
      <c r="FN132" s="853"/>
      <c r="FO132" s="853"/>
      <c r="FP132" s="964"/>
      <c r="FQ132" s="845"/>
      <c r="FR132" s="853"/>
      <c r="FS132" s="853"/>
      <c r="FT132" s="964"/>
      <c r="FU132" s="845"/>
      <c r="FV132" s="853"/>
      <c r="FW132" s="853"/>
      <c r="FX132" s="964"/>
      <c r="FY132" s="845"/>
      <c r="FZ132" s="853"/>
      <c r="GA132" s="853"/>
      <c r="GB132" s="964"/>
      <c r="GC132" s="845"/>
      <c r="GD132" s="853"/>
      <c r="GE132" s="853"/>
      <c r="GF132" s="964"/>
      <c r="GG132" s="845"/>
      <c r="GH132" s="853"/>
      <c r="GI132" s="853"/>
      <c r="GJ132" s="964"/>
      <c r="GK132" s="845"/>
      <c r="GL132" s="853"/>
      <c r="GM132" s="853"/>
      <c r="GN132" s="964"/>
      <c r="GO132" s="845"/>
      <c r="GP132" s="853"/>
      <c r="GQ132" s="853"/>
      <c r="GR132" s="964"/>
      <c r="GS132" s="845"/>
      <c r="GT132" s="853"/>
      <c r="GU132" s="853"/>
      <c r="GV132" s="964"/>
      <c r="GW132" s="845"/>
      <c r="GX132" s="853"/>
      <c r="GY132" s="853"/>
      <c r="GZ132" s="964"/>
      <c r="HA132" s="845"/>
      <c r="HB132" s="853"/>
      <c r="HC132" s="853"/>
      <c r="HD132" s="964"/>
      <c r="HE132" s="845"/>
      <c r="HF132" s="853"/>
      <c r="HG132" s="853"/>
      <c r="HH132" s="964"/>
      <c r="HI132" s="845"/>
      <c r="HJ132" s="853"/>
      <c r="HK132" s="853"/>
      <c r="HL132" s="964"/>
      <c r="HM132" s="845"/>
      <c r="HN132" s="853"/>
      <c r="HO132" s="853"/>
      <c r="HP132" s="964"/>
      <c r="HQ132" s="845"/>
      <c r="HR132" s="853"/>
      <c r="HS132" s="853"/>
      <c r="HT132" s="964"/>
      <c r="HU132" s="845"/>
      <c r="HV132" s="853"/>
      <c r="HW132" s="853"/>
      <c r="HX132" s="964"/>
      <c r="HY132" s="845"/>
      <c r="HZ132" s="853"/>
      <c r="IA132" s="853"/>
      <c r="IB132" s="964"/>
      <c r="IC132" s="845"/>
      <c r="ID132" s="853"/>
      <c r="IE132" s="853"/>
      <c r="IF132" s="964"/>
      <c r="IG132" s="845"/>
      <c r="IH132" s="853"/>
      <c r="II132" s="853"/>
      <c r="IJ132" s="964"/>
      <c r="IK132" s="845"/>
      <c r="IL132" s="853"/>
      <c r="IM132" s="853"/>
      <c r="IN132" s="964"/>
      <c r="IO132" s="845"/>
      <c r="IP132" s="853"/>
      <c r="IQ132" s="853"/>
      <c r="IR132" s="964"/>
      <c r="IS132" s="845"/>
      <c r="IT132" s="853"/>
      <c r="IU132" s="853"/>
      <c r="IV132" s="964"/>
      <c r="IW132" s="845"/>
      <c r="IX132" s="853"/>
      <c r="IY132" s="853"/>
      <c r="IZ132" s="964"/>
      <c r="JA132" s="845"/>
      <c r="JB132" s="853"/>
      <c r="JC132" s="853"/>
      <c r="JD132" s="964"/>
      <c r="JE132" s="845"/>
      <c r="JF132" s="853"/>
      <c r="JG132" s="853"/>
      <c r="JH132" s="964"/>
      <c r="JI132" s="845"/>
      <c r="JJ132" s="853"/>
      <c r="JK132" s="853"/>
      <c r="JL132" s="964"/>
      <c r="JM132" s="845"/>
      <c r="JN132" s="853"/>
      <c r="JO132" s="853"/>
      <c r="JP132" s="964"/>
      <c r="JQ132" s="845"/>
      <c r="JR132" s="853"/>
      <c r="JS132" s="853"/>
      <c r="JT132" s="964"/>
      <c r="JU132" s="845"/>
      <c r="JV132" s="853"/>
      <c r="JW132" s="853"/>
      <c r="JX132" s="964"/>
      <c r="JY132" s="845"/>
      <c r="JZ132" s="853"/>
      <c r="KA132" s="853"/>
      <c r="KB132" s="964"/>
      <c r="KC132" s="845"/>
      <c r="KD132" s="853"/>
      <c r="KE132" s="853"/>
      <c r="KF132" s="964"/>
      <c r="KG132" s="845"/>
      <c r="KH132" s="853"/>
      <c r="KI132" s="853"/>
      <c r="KJ132" s="964"/>
      <c r="KK132" s="845"/>
      <c r="KL132" s="853"/>
      <c r="KM132" s="853"/>
      <c r="KN132" s="964"/>
      <c r="KO132" s="845"/>
      <c r="KP132" s="853"/>
      <c r="KQ132" s="853"/>
      <c r="KR132" s="964"/>
      <c r="KS132" s="845"/>
      <c r="KT132" s="853"/>
      <c r="KU132" s="853"/>
      <c r="KV132" s="964"/>
      <c r="KW132" s="845"/>
      <c r="KX132" s="853"/>
      <c r="KY132" s="853"/>
      <c r="KZ132" s="964"/>
      <c r="LA132" s="845"/>
      <c r="LB132" s="853"/>
      <c r="LC132" s="853"/>
      <c r="LD132" s="964"/>
      <c r="LE132" s="845"/>
      <c r="LF132" s="853"/>
      <c r="LG132" s="853"/>
      <c r="LH132" s="964"/>
      <c r="LI132" s="845"/>
      <c r="LJ132" s="853"/>
      <c r="LK132" s="853"/>
      <c r="LL132" s="964"/>
      <c r="LM132" s="845"/>
      <c r="LN132" s="853"/>
      <c r="LO132" s="853"/>
      <c r="LP132" s="964"/>
      <c r="LQ132" s="845"/>
      <c r="LR132" s="853"/>
      <c r="LS132" s="853"/>
      <c r="LT132" s="964"/>
      <c r="LU132" s="845"/>
      <c r="LV132" s="853"/>
      <c r="LW132" s="853"/>
      <c r="LX132" s="964"/>
      <c r="LY132" s="845"/>
      <c r="LZ132" s="853"/>
      <c r="MA132" s="853"/>
      <c r="MB132" s="964"/>
      <c r="MC132" s="845"/>
      <c r="MD132" s="853"/>
      <c r="ME132" s="853"/>
      <c r="MF132" s="964"/>
      <c r="MG132" s="845"/>
      <c r="MH132" s="853"/>
      <c r="MI132" s="853"/>
      <c r="MJ132" s="964"/>
      <c r="MK132" s="845"/>
      <c r="ML132" s="853"/>
      <c r="MM132" s="853"/>
      <c r="MN132" s="964"/>
      <c r="MO132" s="845"/>
      <c r="MP132" s="853"/>
      <c r="MQ132" s="853"/>
      <c r="MR132" s="964"/>
      <c r="MS132" s="845"/>
      <c r="MT132" s="853"/>
      <c r="MU132" s="853"/>
      <c r="MV132" s="964"/>
      <c r="MW132" s="845"/>
      <c r="MX132" s="853"/>
      <c r="MY132" s="853"/>
      <c r="MZ132" s="964"/>
      <c r="NA132" s="845"/>
      <c r="NB132" s="853"/>
      <c r="NC132" s="853"/>
      <c r="ND132" s="964"/>
      <c r="NE132" s="845"/>
      <c r="NF132" s="853"/>
      <c r="NG132" s="853"/>
      <c r="NH132" s="964"/>
      <c r="NI132" s="845"/>
      <c r="NJ132" s="853"/>
      <c r="NK132" s="853"/>
      <c r="NL132" s="964"/>
      <c r="NM132" s="845"/>
      <c r="NN132" s="853"/>
      <c r="NO132" s="853"/>
      <c r="NP132" s="964"/>
      <c r="NQ132" s="845"/>
      <c r="NR132" s="853"/>
      <c r="NS132" s="853"/>
      <c r="NT132" s="964"/>
      <c r="NU132" s="845"/>
      <c r="NV132" s="853"/>
      <c r="NW132" s="853"/>
      <c r="NX132" s="964"/>
      <c r="NY132" s="845"/>
      <c r="NZ132" s="853"/>
      <c r="OA132" s="853"/>
      <c r="OB132" s="964"/>
      <c r="OC132" s="845"/>
      <c r="OD132" s="853"/>
      <c r="OE132" s="853"/>
      <c r="OF132" s="964"/>
      <c r="OG132" s="845"/>
      <c r="OH132" s="853"/>
      <c r="OI132" s="853"/>
      <c r="OJ132" s="964"/>
      <c r="OK132" s="845"/>
      <c r="OL132" s="853"/>
      <c r="OM132" s="853"/>
      <c r="ON132" s="964"/>
      <c r="OO132" s="845"/>
      <c r="OP132" s="853"/>
      <c r="OQ132" s="853"/>
      <c r="OR132" s="964"/>
      <c r="OS132" s="845"/>
      <c r="OT132" s="853"/>
      <c r="OU132" s="853"/>
      <c r="OV132" s="964"/>
      <c r="OW132" s="845"/>
      <c r="OX132" s="853"/>
      <c r="OY132" s="853"/>
      <c r="OZ132" s="964"/>
      <c r="PA132" s="845"/>
      <c r="PB132" s="853"/>
      <c r="PC132" s="853"/>
      <c r="PD132" s="964"/>
      <c r="PE132" s="845"/>
      <c r="PF132" s="853"/>
      <c r="PG132" s="853"/>
      <c r="PH132" s="964"/>
      <c r="PI132" s="845"/>
      <c r="PJ132" s="853"/>
      <c r="PK132" s="853"/>
      <c r="PL132" s="964"/>
      <c r="PM132" s="845"/>
      <c r="PN132" s="853"/>
      <c r="PO132" s="853"/>
      <c r="PP132" s="964"/>
      <c r="PQ132" s="845"/>
      <c r="PR132" s="853"/>
      <c r="PS132" s="853"/>
      <c r="PT132" s="964"/>
      <c r="PU132" s="845"/>
      <c r="PV132" s="853"/>
      <c r="PW132" s="853"/>
      <c r="PX132" s="964"/>
      <c r="PY132" s="845"/>
      <c r="PZ132" s="853"/>
      <c r="QA132" s="853"/>
      <c r="QB132" s="964"/>
      <c r="QC132" s="845"/>
      <c r="QD132" s="853"/>
      <c r="QE132" s="853"/>
      <c r="QF132" s="964"/>
      <c r="QG132" s="845"/>
      <c r="QH132" s="853"/>
      <c r="QI132" s="853"/>
      <c r="QJ132" s="964"/>
      <c r="QK132" s="845"/>
      <c r="QL132" s="853"/>
      <c r="QM132" s="853"/>
      <c r="QN132" s="964"/>
      <c r="QO132" s="845"/>
      <c r="QP132" s="853"/>
      <c r="QQ132" s="853"/>
      <c r="QR132" s="964"/>
      <c r="QS132" s="845"/>
      <c r="QT132" s="853"/>
      <c r="QU132" s="853"/>
      <c r="QV132" s="964"/>
      <c r="QW132" s="845"/>
      <c r="QX132" s="853"/>
      <c r="QY132" s="853"/>
      <c r="QZ132" s="964"/>
      <c r="RA132" s="845"/>
      <c r="RB132" s="853"/>
      <c r="RC132" s="853"/>
      <c r="RD132" s="964"/>
      <c r="RE132" s="845"/>
      <c r="RF132" s="853"/>
      <c r="RG132" s="853"/>
      <c r="RH132" s="964"/>
      <c r="RI132" s="845"/>
      <c r="RJ132" s="853"/>
      <c r="RK132" s="853"/>
      <c r="RL132" s="964"/>
      <c r="RM132" s="845"/>
      <c r="RN132" s="853"/>
      <c r="RO132" s="853"/>
      <c r="RP132" s="964"/>
      <c r="RQ132" s="845"/>
      <c r="RR132" s="853"/>
      <c r="RS132" s="853"/>
      <c r="RT132" s="964"/>
      <c r="RU132" s="845"/>
      <c r="RV132" s="853"/>
      <c r="RW132" s="853"/>
      <c r="RX132" s="964"/>
      <c r="RY132" s="845"/>
      <c r="RZ132" s="853"/>
      <c r="SA132" s="853"/>
      <c r="SB132" s="964"/>
      <c r="SC132" s="845"/>
      <c r="SD132" s="853"/>
      <c r="SE132" s="853"/>
      <c r="SF132" s="964"/>
      <c r="SG132" s="845"/>
      <c r="SH132" s="853"/>
      <c r="SI132" s="853"/>
      <c r="SJ132" s="964"/>
      <c r="SK132" s="845"/>
      <c r="SL132" s="853"/>
      <c r="SM132" s="853"/>
      <c r="SN132" s="964"/>
      <c r="SO132" s="845"/>
      <c r="SP132" s="853"/>
      <c r="SQ132" s="853"/>
      <c r="SR132" s="964"/>
      <c r="SS132" s="845"/>
      <c r="ST132" s="853"/>
      <c r="SU132" s="853"/>
      <c r="SV132" s="964"/>
      <c r="SW132" s="845"/>
      <c r="SX132" s="853"/>
      <c r="SY132" s="853"/>
      <c r="SZ132" s="964"/>
      <c r="TA132" s="845"/>
      <c r="TB132" s="853"/>
      <c r="TC132" s="853"/>
      <c r="TD132" s="964"/>
      <c r="TE132" s="845"/>
      <c r="TF132" s="853"/>
      <c r="TG132" s="853"/>
      <c r="TH132" s="964"/>
      <c r="TI132" s="845"/>
      <c r="TJ132" s="853"/>
      <c r="TK132" s="853"/>
      <c r="TL132" s="964"/>
      <c r="TM132" s="845"/>
      <c r="TN132" s="853"/>
      <c r="TO132" s="853"/>
      <c r="TP132" s="964"/>
      <c r="TQ132" s="845"/>
      <c r="TR132" s="853"/>
      <c r="TS132" s="853"/>
      <c r="TT132" s="964"/>
      <c r="TU132" s="845"/>
      <c r="TV132" s="853"/>
      <c r="TW132" s="853"/>
      <c r="TX132" s="964"/>
      <c r="TY132" s="845"/>
      <c r="TZ132" s="853"/>
      <c r="UA132" s="853"/>
      <c r="UB132" s="964"/>
      <c r="UC132" s="845"/>
      <c r="UD132" s="853"/>
      <c r="UE132" s="853"/>
      <c r="UF132" s="964"/>
      <c r="UG132" s="845"/>
      <c r="UH132" s="853"/>
      <c r="UI132" s="853"/>
      <c r="UJ132" s="964"/>
      <c r="UK132" s="845"/>
      <c r="UL132" s="853"/>
      <c r="UM132" s="853"/>
      <c r="UN132" s="964"/>
      <c r="UO132" s="845"/>
      <c r="UP132" s="853"/>
      <c r="UQ132" s="853"/>
      <c r="UR132" s="964"/>
      <c r="US132" s="845"/>
      <c r="UT132" s="853"/>
      <c r="UU132" s="853"/>
      <c r="UV132" s="964"/>
      <c r="UW132" s="845"/>
      <c r="UX132" s="853"/>
      <c r="UY132" s="853"/>
      <c r="UZ132" s="964"/>
      <c r="VA132" s="845"/>
      <c r="VB132" s="853"/>
      <c r="VC132" s="853"/>
      <c r="VD132" s="964"/>
      <c r="VE132" s="845"/>
      <c r="VF132" s="853"/>
      <c r="VG132" s="853"/>
      <c r="VH132" s="964"/>
      <c r="VI132" s="845"/>
      <c r="VJ132" s="853"/>
      <c r="VK132" s="853"/>
      <c r="VL132" s="964"/>
      <c r="VM132" s="845"/>
      <c r="VN132" s="853"/>
      <c r="VO132" s="853"/>
      <c r="VP132" s="964"/>
      <c r="VQ132" s="845"/>
      <c r="VR132" s="853"/>
      <c r="VS132" s="853"/>
      <c r="VT132" s="964"/>
      <c r="VU132" s="845"/>
      <c r="VV132" s="853"/>
      <c r="VW132" s="853"/>
      <c r="VX132" s="964"/>
      <c r="VY132" s="845"/>
      <c r="VZ132" s="853"/>
      <c r="WA132" s="853"/>
      <c r="WB132" s="964"/>
      <c r="WC132" s="845"/>
      <c r="WD132" s="853"/>
      <c r="WE132" s="853"/>
      <c r="WF132" s="964"/>
      <c r="WG132" s="845"/>
      <c r="WH132" s="853"/>
      <c r="WI132" s="853"/>
      <c r="WJ132" s="964"/>
      <c r="WK132" s="845"/>
      <c r="WL132" s="853"/>
      <c r="WM132" s="853"/>
      <c r="WN132" s="964"/>
      <c r="WO132" s="845"/>
      <c r="WP132" s="853"/>
      <c r="WQ132" s="853"/>
      <c r="WR132" s="964"/>
      <c r="WS132" s="845"/>
      <c r="WT132" s="853"/>
      <c r="WU132" s="853"/>
      <c r="WV132" s="964"/>
      <c r="WW132" s="845"/>
      <c r="WX132" s="853"/>
      <c r="WY132" s="853"/>
      <c r="WZ132" s="964"/>
      <c r="XA132" s="845"/>
      <c r="XB132" s="853"/>
      <c r="XC132" s="853"/>
      <c r="XD132" s="964"/>
      <c r="XE132" s="845"/>
      <c r="XF132" s="853"/>
      <c r="XG132" s="853"/>
      <c r="XH132" s="964"/>
      <c r="XI132" s="845"/>
      <c r="XJ132" s="853"/>
      <c r="XK132" s="853"/>
      <c r="XL132" s="964"/>
      <c r="XM132" s="845"/>
      <c r="XN132" s="853"/>
      <c r="XO132" s="853"/>
      <c r="XP132" s="964"/>
      <c r="XQ132" s="845"/>
      <c r="XR132" s="853"/>
      <c r="XS132" s="853"/>
      <c r="XT132" s="964"/>
      <c r="XU132" s="845"/>
      <c r="XV132" s="853"/>
      <c r="XW132" s="853"/>
      <c r="XX132" s="964"/>
      <c r="XY132" s="845"/>
      <c r="XZ132" s="853"/>
      <c r="YA132" s="853"/>
      <c r="YB132" s="964"/>
      <c r="YC132" s="845"/>
      <c r="YD132" s="853"/>
      <c r="YE132" s="853"/>
      <c r="YF132" s="964"/>
      <c r="YG132" s="845"/>
      <c r="YH132" s="853"/>
      <c r="YI132" s="853"/>
      <c r="YJ132" s="964"/>
      <c r="YK132" s="845"/>
      <c r="YL132" s="853"/>
      <c r="YM132" s="853"/>
      <c r="YN132" s="964"/>
      <c r="YO132" s="845"/>
      <c r="YP132" s="853"/>
      <c r="YQ132" s="853"/>
      <c r="YR132" s="964"/>
      <c r="YS132" s="845"/>
      <c r="YT132" s="853"/>
      <c r="YU132" s="853"/>
      <c r="YV132" s="964"/>
      <c r="YW132" s="845"/>
      <c r="YX132" s="853"/>
      <c r="YY132" s="853"/>
      <c r="YZ132" s="964"/>
      <c r="ZA132" s="845"/>
      <c r="ZB132" s="853"/>
      <c r="ZC132" s="853"/>
      <c r="ZD132" s="964"/>
      <c r="ZE132" s="845"/>
      <c r="ZF132" s="853"/>
      <c r="ZG132" s="853"/>
      <c r="ZH132" s="964"/>
      <c r="ZI132" s="845"/>
      <c r="ZJ132" s="853"/>
      <c r="ZK132" s="853"/>
      <c r="ZL132" s="964"/>
      <c r="ZM132" s="845"/>
      <c r="ZN132" s="853"/>
      <c r="ZO132" s="853"/>
      <c r="ZP132" s="964"/>
      <c r="ZQ132" s="845"/>
      <c r="ZR132" s="853"/>
      <c r="ZS132" s="853"/>
      <c r="ZT132" s="964"/>
      <c r="ZU132" s="845"/>
      <c r="ZV132" s="853"/>
      <c r="ZW132" s="853"/>
      <c r="ZX132" s="964"/>
      <c r="ZY132" s="845"/>
      <c r="ZZ132" s="853"/>
      <c r="AAA132" s="853"/>
      <c r="AAB132" s="964"/>
      <c r="AAC132" s="845"/>
      <c r="AAD132" s="853"/>
      <c r="AAE132" s="853"/>
      <c r="AAF132" s="964"/>
      <c r="AAG132" s="845"/>
      <c r="AAH132" s="853"/>
      <c r="AAI132" s="853"/>
      <c r="AAJ132" s="964"/>
      <c r="AAK132" s="845"/>
      <c r="AAL132" s="853"/>
      <c r="AAM132" s="853"/>
      <c r="AAN132" s="964"/>
      <c r="AAO132" s="845"/>
      <c r="AAP132" s="853"/>
      <c r="AAQ132" s="853"/>
      <c r="AAR132" s="964"/>
      <c r="AAS132" s="845"/>
      <c r="AAT132" s="853"/>
      <c r="AAU132" s="853"/>
      <c r="AAV132" s="964"/>
      <c r="AAW132" s="845"/>
      <c r="AAX132" s="853"/>
      <c r="AAY132" s="853"/>
      <c r="AAZ132" s="964"/>
      <c r="ABA132" s="845"/>
      <c r="ABB132" s="853"/>
      <c r="ABC132" s="853"/>
      <c r="ABD132" s="964"/>
      <c r="ABE132" s="845"/>
      <c r="ABF132" s="853"/>
      <c r="ABG132" s="853"/>
      <c r="ABH132" s="964"/>
      <c r="ABI132" s="845"/>
      <c r="ABJ132" s="853"/>
      <c r="ABK132" s="853"/>
      <c r="ABL132" s="964"/>
      <c r="ABM132" s="845"/>
      <c r="ABN132" s="853"/>
      <c r="ABO132" s="853"/>
      <c r="ABP132" s="964"/>
      <c r="ABQ132" s="845"/>
      <c r="ABR132" s="853"/>
      <c r="ABS132" s="853"/>
      <c r="ABT132" s="964"/>
      <c r="ABU132" s="845"/>
      <c r="ABV132" s="853"/>
      <c r="ABW132" s="853"/>
      <c r="ABX132" s="964"/>
      <c r="ABY132" s="845"/>
      <c r="ABZ132" s="853"/>
      <c r="ACA132" s="853"/>
      <c r="ACB132" s="964"/>
      <c r="ACC132" s="845"/>
      <c r="ACD132" s="853"/>
      <c r="ACE132" s="853"/>
      <c r="ACF132" s="964"/>
      <c r="ACG132" s="845"/>
      <c r="ACH132" s="853"/>
      <c r="ACI132" s="853"/>
      <c r="ACJ132" s="964"/>
      <c r="ACK132" s="845"/>
      <c r="ACL132" s="853"/>
      <c r="ACM132" s="853"/>
      <c r="ACN132" s="964"/>
      <c r="ACO132" s="845"/>
      <c r="ACP132" s="853"/>
      <c r="ACQ132" s="853"/>
      <c r="ACR132" s="964"/>
      <c r="ACS132" s="845"/>
      <c r="ACT132" s="853"/>
      <c r="ACU132" s="853"/>
      <c r="ACV132" s="964"/>
      <c r="ACW132" s="845"/>
      <c r="ACX132" s="853"/>
      <c r="ACY132" s="853"/>
      <c r="ACZ132" s="964"/>
      <c r="ADA132" s="845"/>
      <c r="ADB132" s="853"/>
      <c r="ADC132" s="853"/>
      <c r="ADD132" s="964"/>
      <c r="ADE132" s="845"/>
      <c r="ADF132" s="853"/>
      <c r="ADG132" s="853"/>
      <c r="ADH132" s="964"/>
      <c r="ADI132" s="845"/>
      <c r="ADJ132" s="853"/>
      <c r="ADK132" s="853"/>
      <c r="ADL132" s="964"/>
      <c r="ADM132" s="845"/>
      <c r="ADN132" s="853"/>
      <c r="ADO132" s="853"/>
      <c r="ADP132" s="964"/>
      <c r="ADQ132" s="845"/>
      <c r="ADR132" s="853"/>
      <c r="ADS132" s="853"/>
      <c r="ADT132" s="964"/>
      <c r="ADU132" s="845"/>
      <c r="ADV132" s="853"/>
      <c r="ADW132" s="853"/>
      <c r="ADX132" s="964"/>
      <c r="ADY132" s="845"/>
      <c r="ADZ132" s="853"/>
      <c r="AEA132" s="853"/>
      <c r="AEB132" s="964"/>
      <c r="AEC132" s="845"/>
      <c r="AED132" s="853"/>
      <c r="AEE132" s="853"/>
      <c r="AEF132" s="964"/>
      <c r="AEG132" s="845"/>
      <c r="AEH132" s="853"/>
      <c r="AEI132" s="853"/>
      <c r="AEJ132" s="964"/>
      <c r="AEK132" s="845"/>
      <c r="AEL132" s="853"/>
      <c r="AEM132" s="853"/>
      <c r="AEN132" s="964"/>
      <c r="AEO132" s="845"/>
      <c r="AEP132" s="853"/>
      <c r="AEQ132" s="853"/>
      <c r="AER132" s="964"/>
      <c r="AES132" s="845"/>
      <c r="AET132" s="853"/>
      <c r="AEU132" s="853"/>
      <c r="AEV132" s="964"/>
      <c r="AEW132" s="845"/>
      <c r="AEX132" s="853"/>
      <c r="AEY132" s="853"/>
      <c r="AEZ132" s="964"/>
      <c r="AFA132" s="845"/>
      <c r="AFB132" s="853"/>
      <c r="AFC132" s="853"/>
      <c r="AFD132" s="964"/>
      <c r="AFE132" s="845"/>
      <c r="AFF132" s="853"/>
      <c r="AFG132" s="853"/>
      <c r="AFH132" s="964"/>
      <c r="AFI132" s="845"/>
      <c r="AFJ132" s="853"/>
      <c r="AFK132" s="853"/>
      <c r="AFL132" s="964"/>
      <c r="AFM132" s="845"/>
      <c r="AFN132" s="853"/>
      <c r="AFO132" s="853"/>
      <c r="AFP132" s="964"/>
      <c r="AFQ132" s="845"/>
      <c r="AFR132" s="853"/>
      <c r="AFS132" s="853"/>
      <c r="AFT132" s="964"/>
      <c r="AFU132" s="845"/>
      <c r="AFV132" s="853"/>
      <c r="AFW132" s="853"/>
      <c r="AFX132" s="964"/>
      <c r="AFY132" s="845"/>
      <c r="AFZ132" s="853"/>
      <c r="AGA132" s="853"/>
      <c r="AGB132" s="964"/>
      <c r="AGC132" s="845"/>
      <c r="AGD132" s="853"/>
      <c r="AGE132" s="853"/>
      <c r="AGF132" s="964"/>
      <c r="AGG132" s="845"/>
      <c r="AGH132" s="853"/>
      <c r="AGI132" s="853"/>
      <c r="AGJ132" s="964"/>
      <c r="AGK132" s="845"/>
      <c r="AGL132" s="853"/>
      <c r="AGM132" s="853"/>
      <c r="AGN132" s="964"/>
      <c r="AGO132" s="845"/>
      <c r="AGP132" s="853"/>
      <c r="AGQ132" s="853"/>
      <c r="AGR132" s="964"/>
      <c r="AGS132" s="845"/>
      <c r="AGT132" s="853"/>
      <c r="AGU132" s="853"/>
      <c r="AGV132" s="964"/>
      <c r="AGW132" s="845"/>
      <c r="AGX132" s="853"/>
      <c r="AGY132" s="853"/>
      <c r="AGZ132" s="964"/>
      <c r="AHA132" s="845"/>
      <c r="AHB132" s="853"/>
      <c r="AHC132" s="853"/>
      <c r="AHD132" s="964"/>
      <c r="AHE132" s="845"/>
      <c r="AHF132" s="853"/>
      <c r="AHG132" s="853"/>
      <c r="AHH132" s="964"/>
      <c r="AHI132" s="845"/>
      <c r="AHJ132" s="853"/>
      <c r="AHK132" s="853"/>
      <c r="AHL132" s="964"/>
      <c r="AHM132" s="845"/>
      <c r="AHN132" s="853"/>
      <c r="AHO132" s="853"/>
      <c r="AHP132" s="964"/>
      <c r="AHQ132" s="845"/>
      <c r="AHR132" s="853"/>
      <c r="AHS132" s="853"/>
      <c r="AHT132" s="964"/>
      <c r="AHU132" s="845"/>
      <c r="AHV132" s="853"/>
      <c r="AHW132" s="853"/>
      <c r="AHX132" s="964"/>
      <c r="AHY132" s="845"/>
      <c r="AHZ132" s="853"/>
      <c r="AIA132" s="853"/>
      <c r="AIB132" s="964"/>
      <c r="AIC132" s="845"/>
      <c r="AID132" s="853"/>
      <c r="AIE132" s="853"/>
      <c r="AIF132" s="964"/>
      <c r="AIG132" s="845"/>
      <c r="AIH132" s="853"/>
      <c r="AII132" s="853"/>
      <c r="AIJ132" s="964"/>
      <c r="AIK132" s="845"/>
      <c r="AIL132" s="853"/>
      <c r="AIM132" s="853"/>
      <c r="AIN132" s="964"/>
      <c r="AIO132" s="845"/>
      <c r="AIP132" s="853"/>
      <c r="AIQ132" s="853"/>
      <c r="AIR132" s="964"/>
      <c r="AIS132" s="845"/>
      <c r="AIT132" s="853"/>
      <c r="AIU132" s="853"/>
      <c r="AIV132" s="964"/>
      <c r="AIW132" s="845"/>
      <c r="AIX132" s="853"/>
      <c r="AIY132" s="853"/>
      <c r="AIZ132" s="964"/>
      <c r="AJA132" s="845"/>
      <c r="AJB132" s="853"/>
      <c r="AJC132" s="853"/>
      <c r="AJD132" s="964"/>
      <c r="AJE132" s="845"/>
      <c r="AJF132" s="853"/>
      <c r="AJG132" s="853"/>
      <c r="AJH132" s="964"/>
      <c r="AJI132" s="845"/>
      <c r="AJJ132" s="853"/>
      <c r="AJK132" s="853"/>
      <c r="AJL132" s="964"/>
      <c r="AJM132" s="845"/>
      <c r="AJN132" s="853"/>
      <c r="AJO132" s="853"/>
      <c r="AJP132" s="964"/>
      <c r="AJQ132" s="845"/>
      <c r="AJR132" s="853"/>
      <c r="AJS132" s="853"/>
      <c r="AJT132" s="964"/>
      <c r="AJU132" s="845"/>
      <c r="AJV132" s="853"/>
      <c r="AJW132" s="853"/>
      <c r="AJX132" s="964"/>
      <c r="AJY132" s="845"/>
      <c r="AJZ132" s="853"/>
      <c r="AKA132" s="853"/>
      <c r="AKB132" s="964"/>
      <c r="AKC132" s="845"/>
      <c r="AKD132" s="853"/>
      <c r="AKE132" s="853"/>
      <c r="AKF132" s="964"/>
      <c r="AKG132" s="845"/>
      <c r="AKH132" s="853"/>
      <c r="AKI132" s="853"/>
      <c r="AKJ132" s="964"/>
      <c r="AKK132" s="845"/>
      <c r="AKL132" s="853"/>
      <c r="AKM132" s="853"/>
      <c r="AKN132" s="964"/>
      <c r="AKO132" s="845"/>
      <c r="AKP132" s="853"/>
      <c r="AKQ132" s="853"/>
      <c r="AKR132" s="964"/>
      <c r="AKS132" s="845"/>
      <c r="AKT132" s="853"/>
      <c r="AKU132" s="853"/>
      <c r="AKV132" s="964"/>
      <c r="AKW132" s="845"/>
      <c r="AKX132" s="853"/>
      <c r="AKY132" s="853"/>
      <c r="AKZ132" s="964"/>
      <c r="ALA132" s="845"/>
      <c r="ALB132" s="853"/>
      <c r="ALC132" s="853"/>
      <c r="ALD132" s="964"/>
      <c r="ALE132" s="845"/>
      <c r="ALF132" s="853"/>
      <c r="ALG132" s="853"/>
      <c r="ALH132" s="964"/>
      <c r="ALI132" s="845"/>
      <c r="ALJ132" s="853"/>
      <c r="ALK132" s="853"/>
      <c r="ALL132" s="964"/>
      <c r="ALM132" s="845"/>
      <c r="ALN132" s="853"/>
      <c r="ALO132" s="853"/>
      <c r="ALP132" s="964"/>
      <c r="ALQ132" s="845"/>
      <c r="ALR132" s="853"/>
      <c r="ALS132" s="853"/>
      <c r="ALT132" s="964"/>
      <c r="ALU132" s="845"/>
      <c r="ALV132" s="853"/>
      <c r="ALW132" s="853"/>
      <c r="ALX132" s="964"/>
      <c r="ALY132" s="845"/>
      <c r="ALZ132" s="853"/>
      <c r="AMA132" s="853"/>
      <c r="AMB132" s="964"/>
      <c r="AMC132" s="845"/>
      <c r="AMD132" s="853"/>
      <c r="AME132" s="853"/>
      <c r="AMF132" s="964"/>
      <c r="AMG132" s="845"/>
      <c r="AMH132" s="853"/>
      <c r="AMI132" s="853"/>
      <c r="AMJ132" s="964"/>
      <c r="AMK132" s="845"/>
      <c r="AML132" s="853"/>
      <c r="AMM132" s="853"/>
      <c r="AMN132" s="964"/>
      <c r="AMO132" s="845"/>
      <c r="AMP132" s="853"/>
      <c r="AMQ132" s="853"/>
      <c r="AMR132" s="964"/>
      <c r="AMS132" s="845"/>
      <c r="AMT132" s="853"/>
      <c r="AMU132" s="853"/>
      <c r="AMV132" s="964"/>
      <c r="AMW132" s="845"/>
      <c r="AMX132" s="853"/>
      <c r="AMY132" s="853"/>
      <c r="AMZ132" s="964"/>
      <c r="ANA132" s="845"/>
      <c r="ANB132" s="853"/>
      <c r="ANC132" s="853"/>
      <c r="AND132" s="964"/>
      <c r="ANE132" s="845"/>
      <c r="ANF132" s="853"/>
      <c r="ANG132" s="853"/>
      <c r="ANH132" s="964"/>
      <c r="ANI132" s="845"/>
      <c r="ANJ132" s="853"/>
      <c r="ANK132" s="853"/>
      <c r="ANL132" s="964"/>
      <c r="ANM132" s="845"/>
      <c r="ANN132" s="853"/>
      <c r="ANO132" s="853"/>
      <c r="ANP132" s="964"/>
      <c r="ANQ132" s="845"/>
      <c r="ANR132" s="853"/>
      <c r="ANS132" s="853"/>
      <c r="ANT132" s="964"/>
      <c r="ANU132" s="845"/>
      <c r="ANV132" s="853"/>
      <c r="ANW132" s="853"/>
      <c r="ANX132" s="964"/>
      <c r="ANY132" s="845"/>
      <c r="ANZ132" s="853"/>
      <c r="AOA132" s="853"/>
      <c r="AOB132" s="964"/>
      <c r="AOC132" s="845"/>
      <c r="AOD132" s="853"/>
      <c r="AOE132" s="853"/>
      <c r="AOF132" s="964"/>
      <c r="AOG132" s="845"/>
      <c r="AOH132" s="853"/>
      <c r="AOI132" s="853"/>
      <c r="AOJ132" s="964"/>
      <c r="AOK132" s="845"/>
      <c r="AOL132" s="853"/>
      <c r="AOM132" s="853"/>
      <c r="AON132" s="964"/>
      <c r="AOO132" s="845"/>
      <c r="AOP132" s="853"/>
      <c r="AOQ132" s="853"/>
      <c r="AOR132" s="964"/>
      <c r="AOS132" s="845"/>
      <c r="AOT132" s="853"/>
      <c r="AOU132" s="853"/>
      <c r="AOV132" s="964"/>
      <c r="AOW132" s="845"/>
      <c r="AOX132" s="853"/>
      <c r="AOY132" s="853"/>
      <c r="AOZ132" s="964"/>
      <c r="APA132" s="845"/>
      <c r="APB132" s="853"/>
      <c r="APC132" s="853"/>
      <c r="APD132" s="964"/>
      <c r="APE132" s="845"/>
      <c r="APF132" s="853"/>
      <c r="APG132" s="853"/>
      <c r="APH132" s="964"/>
      <c r="API132" s="845"/>
      <c r="APJ132" s="853"/>
      <c r="APK132" s="853"/>
      <c r="APL132" s="964"/>
      <c r="APM132" s="845"/>
      <c r="APN132" s="853"/>
      <c r="APO132" s="853"/>
      <c r="APP132" s="964"/>
      <c r="APQ132" s="845"/>
      <c r="APR132" s="853"/>
      <c r="APS132" s="853"/>
      <c r="APT132" s="964"/>
      <c r="APU132" s="845"/>
      <c r="APV132" s="853"/>
      <c r="APW132" s="853"/>
      <c r="APX132" s="964"/>
      <c r="APY132" s="845"/>
      <c r="APZ132" s="853"/>
      <c r="AQA132" s="853"/>
      <c r="AQB132" s="964"/>
      <c r="AQC132" s="845"/>
      <c r="AQD132" s="853"/>
      <c r="AQE132" s="853"/>
      <c r="AQF132" s="964"/>
      <c r="AQG132" s="845"/>
      <c r="AQH132" s="853"/>
      <c r="AQI132" s="853"/>
      <c r="AQJ132" s="964"/>
      <c r="AQK132" s="845"/>
      <c r="AQL132" s="853"/>
      <c r="AQM132" s="853"/>
      <c r="AQN132" s="964"/>
      <c r="AQO132" s="845"/>
      <c r="AQP132" s="853"/>
      <c r="AQQ132" s="853"/>
      <c r="AQR132" s="964"/>
      <c r="AQS132" s="845"/>
      <c r="AQT132" s="853"/>
      <c r="AQU132" s="853"/>
      <c r="AQV132" s="964"/>
      <c r="AQW132" s="845"/>
      <c r="AQX132" s="853"/>
      <c r="AQY132" s="853"/>
      <c r="AQZ132" s="964"/>
      <c r="ARA132" s="845"/>
      <c r="ARB132" s="853"/>
      <c r="ARC132" s="853"/>
      <c r="ARD132" s="964"/>
      <c r="ARE132" s="845"/>
      <c r="ARF132" s="853"/>
      <c r="ARG132" s="853"/>
      <c r="ARH132" s="964"/>
      <c r="ARI132" s="845"/>
      <c r="ARJ132" s="853"/>
      <c r="ARK132" s="853"/>
      <c r="ARL132" s="964"/>
      <c r="ARM132" s="845"/>
      <c r="ARN132" s="853"/>
      <c r="ARO132" s="853"/>
      <c r="ARP132" s="964"/>
      <c r="ARQ132" s="845"/>
      <c r="ARR132" s="853"/>
      <c r="ARS132" s="853"/>
      <c r="ART132" s="964"/>
      <c r="ARU132" s="845"/>
      <c r="ARV132" s="853"/>
      <c r="ARW132" s="853"/>
      <c r="ARX132" s="964"/>
      <c r="ARY132" s="845"/>
      <c r="ARZ132" s="853"/>
      <c r="ASA132" s="853"/>
      <c r="ASB132" s="964"/>
      <c r="ASC132" s="845"/>
      <c r="ASD132" s="853"/>
      <c r="ASE132" s="853"/>
      <c r="ASF132" s="964"/>
      <c r="ASG132" s="845"/>
      <c r="ASH132" s="853"/>
      <c r="ASI132" s="853"/>
      <c r="ASJ132" s="964"/>
      <c r="ASK132" s="845"/>
      <c r="ASL132" s="853"/>
      <c r="ASM132" s="853"/>
      <c r="ASN132" s="964"/>
      <c r="ASO132" s="845"/>
      <c r="ASP132" s="853"/>
      <c r="ASQ132" s="853"/>
      <c r="ASR132" s="964"/>
      <c r="ASS132" s="845"/>
      <c r="AST132" s="853"/>
      <c r="ASU132" s="853"/>
      <c r="ASV132" s="964"/>
      <c r="ASW132" s="845"/>
      <c r="ASX132" s="853"/>
      <c r="ASY132" s="853"/>
      <c r="ASZ132" s="964"/>
      <c r="ATA132" s="845"/>
      <c r="ATB132" s="853"/>
      <c r="ATC132" s="853"/>
      <c r="ATD132" s="964"/>
      <c r="ATE132" s="845"/>
      <c r="ATF132" s="853"/>
      <c r="ATG132" s="853"/>
      <c r="ATH132" s="964"/>
      <c r="ATI132" s="845"/>
      <c r="ATJ132" s="853"/>
      <c r="ATK132" s="853"/>
      <c r="ATL132" s="964"/>
      <c r="ATM132" s="845"/>
      <c r="ATN132" s="853"/>
      <c r="ATO132" s="853"/>
      <c r="ATP132" s="964"/>
      <c r="ATQ132" s="845"/>
      <c r="ATR132" s="853"/>
      <c r="ATS132" s="853"/>
      <c r="ATT132" s="964"/>
      <c r="ATU132" s="845"/>
      <c r="ATV132" s="853"/>
      <c r="ATW132" s="853"/>
      <c r="ATX132" s="964"/>
      <c r="ATY132" s="845"/>
      <c r="ATZ132" s="853"/>
      <c r="AUA132" s="853"/>
      <c r="AUB132" s="964"/>
      <c r="AUC132" s="845"/>
      <c r="AUD132" s="853"/>
      <c r="AUE132" s="853"/>
      <c r="AUF132" s="964"/>
      <c r="AUG132" s="845"/>
      <c r="AUH132" s="853"/>
      <c r="AUI132" s="853"/>
      <c r="AUJ132" s="964"/>
      <c r="AUK132" s="845"/>
      <c r="AUL132" s="853"/>
      <c r="AUM132" s="853"/>
      <c r="AUN132" s="964"/>
      <c r="AUO132" s="845"/>
      <c r="AUP132" s="853"/>
      <c r="AUQ132" s="853"/>
      <c r="AUR132" s="964"/>
      <c r="AUS132" s="845"/>
      <c r="AUT132" s="853"/>
      <c r="AUU132" s="853"/>
      <c r="AUV132" s="964"/>
      <c r="AUW132" s="845"/>
      <c r="AUX132" s="853"/>
      <c r="AUY132" s="853"/>
      <c r="AUZ132" s="964"/>
      <c r="AVA132" s="845"/>
      <c r="AVB132" s="853"/>
      <c r="AVC132" s="853"/>
      <c r="AVD132" s="964"/>
      <c r="AVE132" s="845"/>
      <c r="AVF132" s="853"/>
      <c r="AVG132" s="853"/>
      <c r="AVH132" s="964"/>
      <c r="AVI132" s="845"/>
      <c r="AVJ132" s="853"/>
      <c r="AVK132" s="853"/>
      <c r="AVL132" s="964"/>
      <c r="AVM132" s="845"/>
      <c r="AVN132" s="853"/>
      <c r="AVO132" s="853"/>
      <c r="AVP132" s="964"/>
      <c r="AVQ132" s="845"/>
      <c r="AVR132" s="853"/>
      <c r="AVS132" s="853"/>
      <c r="AVT132" s="964"/>
      <c r="AVU132" s="845"/>
      <c r="AVV132" s="853"/>
      <c r="AVW132" s="853"/>
      <c r="AVX132" s="964"/>
      <c r="AVY132" s="845"/>
      <c r="AVZ132" s="853"/>
      <c r="AWA132" s="853"/>
      <c r="AWB132" s="964"/>
      <c r="AWC132" s="845"/>
      <c r="AWD132" s="853"/>
      <c r="AWE132" s="853"/>
      <c r="AWF132" s="964"/>
      <c r="AWG132" s="845"/>
      <c r="AWH132" s="853"/>
      <c r="AWI132" s="853"/>
      <c r="AWJ132" s="964"/>
      <c r="AWK132" s="845"/>
      <c r="AWL132" s="853"/>
      <c r="AWM132" s="853"/>
      <c r="AWN132" s="964"/>
      <c r="AWO132" s="845"/>
      <c r="AWP132" s="853"/>
      <c r="AWQ132" s="853"/>
      <c r="AWR132" s="964"/>
      <c r="AWS132" s="845"/>
      <c r="AWT132" s="853"/>
      <c r="AWU132" s="853"/>
      <c r="AWV132" s="964"/>
      <c r="AWW132" s="845"/>
      <c r="AWX132" s="853"/>
      <c r="AWY132" s="853"/>
      <c r="AWZ132" s="964"/>
      <c r="AXA132" s="845"/>
      <c r="AXB132" s="853"/>
      <c r="AXC132" s="853"/>
      <c r="AXD132" s="964"/>
      <c r="AXE132" s="845"/>
      <c r="AXF132" s="853"/>
      <c r="AXG132" s="853"/>
      <c r="AXH132" s="964"/>
      <c r="AXI132" s="845"/>
      <c r="AXJ132" s="853"/>
      <c r="AXK132" s="853"/>
      <c r="AXL132" s="964"/>
      <c r="AXM132" s="845"/>
      <c r="AXN132" s="853"/>
      <c r="AXO132" s="853"/>
      <c r="AXP132" s="964"/>
      <c r="AXQ132" s="845"/>
      <c r="AXR132" s="853"/>
      <c r="AXS132" s="853"/>
      <c r="AXT132" s="964"/>
      <c r="AXU132" s="845"/>
      <c r="AXV132" s="853"/>
      <c r="AXW132" s="853"/>
      <c r="AXX132" s="964"/>
      <c r="AXY132" s="845"/>
      <c r="AXZ132" s="853"/>
      <c r="AYA132" s="853"/>
      <c r="AYB132" s="964"/>
      <c r="AYC132" s="845"/>
      <c r="AYD132" s="853"/>
      <c r="AYE132" s="853"/>
      <c r="AYF132" s="964"/>
      <c r="AYG132" s="845"/>
      <c r="AYH132" s="853"/>
      <c r="AYI132" s="853"/>
      <c r="AYJ132" s="964"/>
      <c r="AYK132" s="845"/>
      <c r="AYL132" s="853"/>
      <c r="AYM132" s="853"/>
      <c r="AYN132" s="964"/>
      <c r="AYO132" s="845"/>
      <c r="AYP132" s="853"/>
      <c r="AYQ132" s="853"/>
      <c r="AYR132" s="964"/>
      <c r="AYS132" s="845"/>
      <c r="AYT132" s="853"/>
      <c r="AYU132" s="853"/>
      <c r="AYV132" s="964"/>
      <c r="AYW132" s="845"/>
      <c r="AYX132" s="853"/>
      <c r="AYY132" s="853"/>
      <c r="AYZ132" s="964"/>
      <c r="AZA132" s="845"/>
      <c r="AZB132" s="853"/>
      <c r="AZC132" s="853"/>
      <c r="AZD132" s="964"/>
      <c r="AZE132" s="845"/>
      <c r="AZF132" s="853"/>
      <c r="AZG132" s="853"/>
      <c r="AZH132" s="964"/>
      <c r="AZI132" s="845"/>
      <c r="AZJ132" s="853"/>
      <c r="AZK132" s="853"/>
      <c r="AZL132" s="964"/>
      <c r="AZM132" s="845"/>
      <c r="AZN132" s="853"/>
      <c r="AZO132" s="853"/>
      <c r="AZP132" s="964"/>
      <c r="AZQ132" s="845"/>
      <c r="AZR132" s="853"/>
      <c r="AZS132" s="853"/>
      <c r="AZT132" s="964"/>
      <c r="AZU132" s="845"/>
      <c r="AZV132" s="853"/>
      <c r="AZW132" s="853"/>
      <c r="AZX132" s="964"/>
      <c r="AZY132" s="845"/>
      <c r="AZZ132" s="853"/>
      <c r="BAA132" s="853"/>
      <c r="BAB132" s="964"/>
      <c r="BAC132" s="845"/>
      <c r="BAD132" s="853"/>
      <c r="BAE132" s="853"/>
      <c r="BAF132" s="964"/>
      <c r="BAG132" s="845"/>
      <c r="BAH132" s="853"/>
      <c r="BAI132" s="853"/>
      <c r="BAJ132" s="964"/>
      <c r="BAK132" s="845"/>
      <c r="BAL132" s="853"/>
      <c r="BAM132" s="853"/>
      <c r="BAN132" s="964"/>
      <c r="BAO132" s="845"/>
      <c r="BAP132" s="853"/>
      <c r="BAQ132" s="853"/>
      <c r="BAR132" s="964"/>
      <c r="BAS132" s="845"/>
      <c r="BAT132" s="853"/>
      <c r="BAU132" s="853"/>
      <c r="BAV132" s="964"/>
      <c r="BAW132" s="845"/>
      <c r="BAX132" s="853"/>
      <c r="BAY132" s="853"/>
      <c r="BAZ132" s="964"/>
      <c r="BBA132" s="845"/>
      <c r="BBB132" s="853"/>
      <c r="BBC132" s="853"/>
      <c r="BBD132" s="964"/>
      <c r="BBE132" s="845"/>
      <c r="BBF132" s="853"/>
      <c r="BBG132" s="853"/>
      <c r="BBH132" s="964"/>
      <c r="BBI132" s="845"/>
      <c r="BBJ132" s="853"/>
      <c r="BBK132" s="853"/>
      <c r="BBL132" s="964"/>
      <c r="BBM132" s="845"/>
      <c r="BBN132" s="853"/>
      <c r="BBO132" s="853"/>
      <c r="BBP132" s="964"/>
      <c r="BBQ132" s="845"/>
      <c r="BBR132" s="853"/>
      <c r="BBS132" s="853"/>
      <c r="BBT132" s="964"/>
      <c r="BBU132" s="845"/>
      <c r="BBV132" s="853"/>
      <c r="BBW132" s="853"/>
      <c r="BBX132" s="964"/>
      <c r="BBY132" s="845"/>
      <c r="BBZ132" s="853"/>
      <c r="BCA132" s="853"/>
      <c r="BCB132" s="964"/>
      <c r="BCC132" s="845"/>
      <c r="BCD132" s="853"/>
      <c r="BCE132" s="853"/>
      <c r="BCF132" s="964"/>
      <c r="BCG132" s="845"/>
      <c r="BCH132" s="853"/>
      <c r="BCI132" s="853"/>
      <c r="BCJ132" s="964"/>
      <c r="BCK132" s="845"/>
      <c r="BCL132" s="853"/>
      <c r="BCM132" s="853"/>
      <c r="BCN132" s="964"/>
      <c r="BCO132" s="845"/>
      <c r="BCP132" s="853"/>
      <c r="BCQ132" s="853"/>
      <c r="BCR132" s="964"/>
      <c r="BCS132" s="845"/>
      <c r="BCT132" s="853"/>
      <c r="BCU132" s="853"/>
      <c r="BCV132" s="964"/>
      <c r="BCW132" s="845"/>
      <c r="BCX132" s="853"/>
      <c r="BCY132" s="853"/>
      <c r="BCZ132" s="964"/>
      <c r="BDA132" s="845"/>
      <c r="BDB132" s="853"/>
      <c r="BDC132" s="853"/>
      <c r="BDD132" s="964"/>
      <c r="BDE132" s="845"/>
      <c r="BDF132" s="853"/>
      <c r="BDG132" s="853"/>
      <c r="BDH132" s="964"/>
      <c r="BDI132" s="845"/>
      <c r="BDJ132" s="853"/>
      <c r="BDK132" s="853"/>
      <c r="BDL132" s="964"/>
      <c r="BDM132" s="845"/>
      <c r="BDN132" s="853"/>
      <c r="BDO132" s="853"/>
      <c r="BDP132" s="964"/>
      <c r="BDQ132" s="845"/>
      <c r="BDR132" s="853"/>
      <c r="BDS132" s="853"/>
      <c r="BDT132" s="964"/>
      <c r="BDU132" s="845"/>
      <c r="BDV132" s="853"/>
      <c r="BDW132" s="853"/>
      <c r="BDX132" s="964"/>
      <c r="BDY132" s="845"/>
      <c r="BDZ132" s="853"/>
      <c r="BEA132" s="853"/>
      <c r="BEB132" s="964"/>
      <c r="BEC132" s="845"/>
      <c r="BED132" s="853"/>
      <c r="BEE132" s="853"/>
      <c r="BEF132" s="964"/>
      <c r="BEG132" s="845"/>
      <c r="BEH132" s="853"/>
      <c r="BEI132" s="853"/>
      <c r="BEJ132" s="964"/>
      <c r="BEK132" s="845"/>
      <c r="BEL132" s="853"/>
      <c r="BEM132" s="853"/>
      <c r="BEN132" s="964"/>
      <c r="BEO132" s="845"/>
      <c r="BEP132" s="853"/>
      <c r="BEQ132" s="853"/>
      <c r="BER132" s="964"/>
      <c r="BES132" s="845"/>
      <c r="BET132" s="853"/>
      <c r="BEU132" s="853"/>
      <c r="BEV132" s="964"/>
      <c r="BEW132" s="845"/>
      <c r="BEX132" s="853"/>
      <c r="BEY132" s="853"/>
      <c r="BEZ132" s="964"/>
      <c r="BFA132" s="845"/>
      <c r="BFB132" s="853"/>
      <c r="BFC132" s="853"/>
      <c r="BFD132" s="964"/>
      <c r="BFE132" s="845"/>
      <c r="BFF132" s="853"/>
      <c r="BFG132" s="853"/>
      <c r="BFH132" s="964"/>
      <c r="BFI132" s="845"/>
      <c r="BFJ132" s="853"/>
      <c r="BFK132" s="853"/>
      <c r="BFL132" s="964"/>
      <c r="BFM132" s="845"/>
      <c r="BFN132" s="853"/>
      <c r="BFO132" s="853"/>
      <c r="BFP132" s="964"/>
      <c r="BFQ132" s="845"/>
      <c r="BFR132" s="853"/>
      <c r="BFS132" s="853"/>
      <c r="BFT132" s="964"/>
      <c r="BFU132" s="845"/>
      <c r="BFV132" s="853"/>
      <c r="BFW132" s="853"/>
      <c r="BFX132" s="964"/>
      <c r="BFY132" s="845"/>
      <c r="BFZ132" s="853"/>
      <c r="BGA132" s="853"/>
      <c r="BGB132" s="964"/>
      <c r="BGC132" s="845"/>
      <c r="BGD132" s="853"/>
      <c r="BGE132" s="853"/>
      <c r="BGF132" s="964"/>
      <c r="BGG132" s="845"/>
      <c r="BGH132" s="853"/>
      <c r="BGI132" s="853"/>
      <c r="BGJ132" s="964"/>
      <c r="BGK132" s="845"/>
      <c r="BGL132" s="853"/>
      <c r="BGM132" s="853"/>
      <c r="BGN132" s="964"/>
      <c r="BGO132" s="845"/>
      <c r="BGP132" s="853"/>
      <c r="BGQ132" s="853"/>
      <c r="BGR132" s="964"/>
      <c r="BGS132" s="845"/>
      <c r="BGT132" s="853"/>
      <c r="BGU132" s="853"/>
      <c r="BGV132" s="964"/>
      <c r="BGW132" s="845"/>
      <c r="BGX132" s="853"/>
      <c r="BGY132" s="853"/>
      <c r="BGZ132" s="964"/>
      <c r="BHA132" s="845"/>
      <c r="BHB132" s="853"/>
      <c r="BHC132" s="853"/>
      <c r="BHD132" s="964"/>
      <c r="BHE132" s="845"/>
      <c r="BHF132" s="853"/>
      <c r="BHG132" s="853"/>
      <c r="BHH132" s="964"/>
      <c r="BHI132" s="845"/>
      <c r="BHJ132" s="853"/>
      <c r="BHK132" s="853"/>
      <c r="BHL132" s="964"/>
      <c r="BHM132" s="845"/>
      <c r="BHN132" s="853"/>
      <c r="BHO132" s="853"/>
      <c r="BHP132" s="964"/>
      <c r="BHQ132" s="845"/>
      <c r="BHR132" s="853"/>
      <c r="BHS132" s="853"/>
      <c r="BHT132" s="964"/>
      <c r="BHU132" s="845"/>
      <c r="BHV132" s="853"/>
      <c r="BHW132" s="853"/>
      <c r="BHX132" s="964"/>
      <c r="BHY132" s="845"/>
      <c r="BHZ132" s="853"/>
      <c r="BIA132" s="853"/>
      <c r="BIB132" s="964"/>
      <c r="BIC132" s="845"/>
      <c r="BID132" s="853"/>
      <c r="BIE132" s="853"/>
      <c r="BIF132" s="964"/>
      <c r="BIG132" s="845"/>
      <c r="BIH132" s="853"/>
      <c r="BII132" s="853"/>
      <c r="BIJ132" s="964"/>
      <c r="BIK132" s="845"/>
      <c r="BIL132" s="853"/>
      <c r="BIM132" s="853"/>
      <c r="BIN132" s="964"/>
      <c r="BIO132" s="845"/>
      <c r="BIP132" s="853"/>
      <c r="BIQ132" s="853"/>
      <c r="BIR132" s="964"/>
      <c r="BIS132" s="845"/>
      <c r="BIT132" s="853"/>
      <c r="BIU132" s="853"/>
      <c r="BIV132" s="964"/>
      <c r="BIW132" s="845"/>
      <c r="BIX132" s="853"/>
      <c r="BIY132" s="853"/>
      <c r="BIZ132" s="964"/>
      <c r="BJA132" s="845"/>
      <c r="BJB132" s="853"/>
      <c r="BJC132" s="853"/>
      <c r="BJD132" s="964"/>
      <c r="BJE132" s="845"/>
      <c r="BJF132" s="853"/>
      <c r="BJG132" s="853"/>
      <c r="BJH132" s="964"/>
      <c r="BJI132" s="845"/>
      <c r="BJJ132" s="853"/>
      <c r="BJK132" s="853"/>
      <c r="BJL132" s="964"/>
      <c r="BJM132" s="845"/>
      <c r="BJN132" s="853"/>
      <c r="BJO132" s="853"/>
      <c r="BJP132" s="964"/>
      <c r="BJQ132" s="845"/>
      <c r="BJR132" s="853"/>
      <c r="BJS132" s="853"/>
      <c r="BJT132" s="964"/>
      <c r="BJU132" s="845"/>
      <c r="BJV132" s="853"/>
      <c r="BJW132" s="853"/>
      <c r="BJX132" s="964"/>
      <c r="BJY132" s="845"/>
      <c r="BJZ132" s="853"/>
      <c r="BKA132" s="853"/>
      <c r="BKB132" s="964"/>
      <c r="BKC132" s="845"/>
      <c r="BKD132" s="853"/>
      <c r="BKE132" s="853"/>
      <c r="BKF132" s="964"/>
      <c r="BKG132" s="845"/>
      <c r="BKH132" s="853"/>
      <c r="BKI132" s="853"/>
      <c r="BKJ132" s="964"/>
      <c r="BKK132" s="845"/>
      <c r="BKL132" s="853"/>
      <c r="BKM132" s="853"/>
      <c r="BKN132" s="964"/>
      <c r="BKO132" s="845"/>
      <c r="BKP132" s="853"/>
      <c r="BKQ132" s="853"/>
      <c r="BKR132" s="964"/>
      <c r="BKS132" s="845"/>
      <c r="BKT132" s="853"/>
      <c r="BKU132" s="853"/>
      <c r="BKV132" s="964"/>
      <c r="BKW132" s="845"/>
      <c r="BKX132" s="853"/>
      <c r="BKY132" s="853"/>
      <c r="BKZ132" s="964"/>
      <c r="BLA132" s="845"/>
      <c r="BLB132" s="853"/>
      <c r="BLC132" s="853"/>
      <c r="BLD132" s="964"/>
      <c r="BLE132" s="845"/>
      <c r="BLF132" s="853"/>
      <c r="BLG132" s="853"/>
      <c r="BLH132" s="964"/>
      <c r="BLI132" s="845"/>
      <c r="BLJ132" s="853"/>
      <c r="BLK132" s="853"/>
      <c r="BLL132" s="964"/>
      <c r="BLM132" s="845"/>
      <c r="BLN132" s="853"/>
      <c r="BLO132" s="853"/>
      <c r="BLP132" s="964"/>
      <c r="BLQ132" s="845"/>
      <c r="BLR132" s="853"/>
      <c r="BLS132" s="853"/>
      <c r="BLT132" s="964"/>
      <c r="BLU132" s="845"/>
      <c r="BLV132" s="853"/>
      <c r="BLW132" s="853"/>
      <c r="BLX132" s="964"/>
      <c r="BLY132" s="845"/>
      <c r="BLZ132" s="853"/>
      <c r="BMA132" s="853"/>
      <c r="BMB132" s="964"/>
      <c r="BMC132" s="845"/>
      <c r="BMD132" s="853"/>
      <c r="BME132" s="853"/>
      <c r="BMF132" s="964"/>
      <c r="BMG132" s="845"/>
      <c r="BMH132" s="853"/>
      <c r="BMI132" s="853"/>
      <c r="BMJ132" s="964"/>
      <c r="BMK132" s="845"/>
      <c r="BML132" s="853"/>
      <c r="BMM132" s="853"/>
      <c r="BMN132" s="964"/>
      <c r="BMO132" s="845"/>
      <c r="BMP132" s="853"/>
      <c r="BMQ132" s="853"/>
      <c r="BMR132" s="964"/>
      <c r="BMS132" s="845"/>
      <c r="BMT132" s="853"/>
      <c r="BMU132" s="853"/>
      <c r="BMV132" s="964"/>
      <c r="BMW132" s="845"/>
      <c r="BMX132" s="853"/>
      <c r="BMY132" s="853"/>
      <c r="BMZ132" s="964"/>
      <c r="BNA132" s="845"/>
      <c r="BNB132" s="853"/>
      <c r="BNC132" s="853"/>
      <c r="BND132" s="964"/>
      <c r="BNE132" s="845"/>
      <c r="BNF132" s="853"/>
      <c r="BNG132" s="853"/>
      <c r="BNH132" s="964"/>
      <c r="BNI132" s="845"/>
      <c r="BNJ132" s="853"/>
      <c r="BNK132" s="853"/>
      <c r="BNL132" s="964"/>
      <c r="BNM132" s="845"/>
      <c r="BNN132" s="853"/>
      <c r="BNO132" s="853"/>
      <c r="BNP132" s="964"/>
      <c r="BNQ132" s="845"/>
      <c r="BNR132" s="853"/>
      <c r="BNS132" s="853"/>
      <c r="BNT132" s="964"/>
      <c r="BNU132" s="845"/>
      <c r="BNV132" s="853"/>
      <c r="BNW132" s="853"/>
      <c r="BNX132" s="964"/>
      <c r="BNY132" s="845"/>
      <c r="BNZ132" s="853"/>
      <c r="BOA132" s="853"/>
      <c r="BOB132" s="964"/>
      <c r="BOC132" s="845"/>
      <c r="BOD132" s="853"/>
      <c r="BOE132" s="853"/>
      <c r="BOF132" s="964"/>
      <c r="BOG132" s="845"/>
      <c r="BOH132" s="853"/>
      <c r="BOI132" s="853"/>
      <c r="BOJ132" s="964"/>
      <c r="BOK132" s="845"/>
      <c r="BOL132" s="853"/>
      <c r="BOM132" s="853"/>
      <c r="BON132" s="964"/>
      <c r="BOO132" s="845"/>
      <c r="BOP132" s="853"/>
      <c r="BOQ132" s="853"/>
      <c r="BOR132" s="964"/>
      <c r="BOS132" s="845"/>
      <c r="BOT132" s="853"/>
      <c r="BOU132" s="853"/>
      <c r="BOV132" s="964"/>
      <c r="BOW132" s="845"/>
      <c r="BOX132" s="853"/>
      <c r="BOY132" s="853"/>
      <c r="BOZ132" s="964"/>
      <c r="BPA132" s="845"/>
      <c r="BPB132" s="853"/>
      <c r="BPC132" s="853"/>
      <c r="BPD132" s="964"/>
      <c r="BPE132" s="845"/>
      <c r="BPF132" s="853"/>
      <c r="BPG132" s="853"/>
      <c r="BPH132" s="964"/>
      <c r="BPI132" s="845"/>
      <c r="BPJ132" s="853"/>
      <c r="BPK132" s="853"/>
      <c r="BPL132" s="964"/>
      <c r="BPM132" s="845"/>
      <c r="BPN132" s="853"/>
      <c r="BPO132" s="853"/>
      <c r="BPP132" s="964"/>
      <c r="BPQ132" s="845"/>
      <c r="BPR132" s="853"/>
      <c r="BPS132" s="853"/>
      <c r="BPT132" s="964"/>
      <c r="BPU132" s="845"/>
      <c r="BPV132" s="853"/>
      <c r="BPW132" s="853"/>
      <c r="BPX132" s="964"/>
      <c r="BPY132" s="845"/>
      <c r="BPZ132" s="853"/>
      <c r="BQA132" s="853"/>
      <c r="BQB132" s="964"/>
      <c r="BQC132" s="845"/>
      <c r="BQD132" s="853"/>
      <c r="BQE132" s="853"/>
      <c r="BQF132" s="964"/>
      <c r="BQG132" s="845"/>
      <c r="BQH132" s="853"/>
      <c r="BQI132" s="853"/>
      <c r="BQJ132" s="964"/>
      <c r="BQK132" s="845"/>
      <c r="BQL132" s="853"/>
      <c r="BQM132" s="853"/>
      <c r="BQN132" s="964"/>
      <c r="BQO132" s="845"/>
      <c r="BQP132" s="853"/>
      <c r="BQQ132" s="853"/>
      <c r="BQR132" s="964"/>
      <c r="BQS132" s="845"/>
      <c r="BQT132" s="853"/>
      <c r="BQU132" s="853"/>
      <c r="BQV132" s="964"/>
      <c r="BQW132" s="845"/>
      <c r="BQX132" s="853"/>
      <c r="BQY132" s="853"/>
      <c r="BQZ132" s="964"/>
      <c r="BRA132" s="845"/>
      <c r="BRB132" s="853"/>
      <c r="BRC132" s="853"/>
      <c r="BRD132" s="964"/>
      <c r="BRE132" s="845"/>
      <c r="BRF132" s="853"/>
      <c r="BRG132" s="853"/>
      <c r="BRH132" s="964"/>
      <c r="BRI132" s="845"/>
      <c r="BRJ132" s="853"/>
      <c r="BRK132" s="853"/>
      <c r="BRL132" s="964"/>
      <c r="BRM132" s="845"/>
      <c r="BRN132" s="853"/>
      <c r="BRO132" s="853"/>
      <c r="BRP132" s="964"/>
      <c r="BRQ132" s="845"/>
      <c r="BRR132" s="853"/>
      <c r="BRS132" s="853"/>
      <c r="BRT132" s="964"/>
      <c r="BRU132" s="845"/>
      <c r="BRV132" s="853"/>
      <c r="BRW132" s="853"/>
      <c r="BRX132" s="964"/>
      <c r="BRY132" s="845"/>
      <c r="BRZ132" s="853"/>
      <c r="BSA132" s="853"/>
      <c r="BSB132" s="964"/>
      <c r="BSC132" s="845"/>
      <c r="BSD132" s="853"/>
      <c r="BSE132" s="853"/>
      <c r="BSF132" s="964"/>
      <c r="BSG132" s="845"/>
      <c r="BSH132" s="853"/>
      <c r="BSI132" s="853"/>
      <c r="BSJ132" s="964"/>
      <c r="BSK132" s="845"/>
      <c r="BSL132" s="853"/>
      <c r="BSM132" s="853"/>
      <c r="BSN132" s="964"/>
      <c r="BSO132" s="845"/>
      <c r="BSP132" s="853"/>
      <c r="BSQ132" s="853"/>
      <c r="BSR132" s="964"/>
      <c r="BSS132" s="845"/>
      <c r="BST132" s="853"/>
      <c r="BSU132" s="853"/>
      <c r="BSV132" s="964"/>
      <c r="BSW132" s="845"/>
      <c r="BSX132" s="853"/>
      <c r="BSY132" s="853"/>
      <c r="BSZ132" s="964"/>
      <c r="BTA132" s="845"/>
      <c r="BTB132" s="853"/>
      <c r="BTC132" s="853"/>
      <c r="BTD132" s="964"/>
      <c r="BTE132" s="845"/>
      <c r="BTF132" s="853"/>
      <c r="BTG132" s="853"/>
      <c r="BTH132" s="964"/>
      <c r="BTI132" s="845"/>
      <c r="BTJ132" s="853"/>
      <c r="BTK132" s="853"/>
      <c r="BTL132" s="964"/>
      <c r="BTM132" s="845"/>
      <c r="BTN132" s="853"/>
      <c r="BTO132" s="853"/>
      <c r="BTP132" s="964"/>
      <c r="BTQ132" s="845"/>
      <c r="BTR132" s="853"/>
      <c r="BTS132" s="853"/>
      <c r="BTT132" s="964"/>
      <c r="BTU132" s="845"/>
      <c r="BTV132" s="853"/>
      <c r="BTW132" s="853"/>
      <c r="BTX132" s="964"/>
      <c r="BTY132" s="845"/>
      <c r="BTZ132" s="853"/>
      <c r="BUA132" s="853"/>
      <c r="BUB132" s="964"/>
      <c r="BUC132" s="845"/>
      <c r="BUD132" s="853"/>
      <c r="BUE132" s="853"/>
      <c r="BUF132" s="964"/>
      <c r="BUG132" s="845"/>
      <c r="BUH132" s="853"/>
      <c r="BUI132" s="853"/>
      <c r="BUJ132" s="964"/>
      <c r="BUK132" s="845"/>
      <c r="BUL132" s="853"/>
      <c r="BUM132" s="853"/>
      <c r="BUN132" s="964"/>
      <c r="BUO132" s="845"/>
      <c r="BUP132" s="853"/>
      <c r="BUQ132" s="853"/>
      <c r="BUR132" s="964"/>
      <c r="BUS132" s="845"/>
      <c r="BUT132" s="853"/>
      <c r="BUU132" s="853"/>
      <c r="BUV132" s="964"/>
      <c r="BUW132" s="845"/>
      <c r="BUX132" s="853"/>
      <c r="BUY132" s="853"/>
      <c r="BUZ132" s="964"/>
      <c r="BVA132" s="845"/>
      <c r="BVB132" s="853"/>
      <c r="BVC132" s="853"/>
      <c r="BVD132" s="964"/>
      <c r="BVE132" s="845"/>
      <c r="BVF132" s="853"/>
      <c r="BVG132" s="853"/>
      <c r="BVH132" s="964"/>
      <c r="BVI132" s="845"/>
      <c r="BVJ132" s="853"/>
      <c r="BVK132" s="853"/>
      <c r="BVL132" s="964"/>
      <c r="BVM132" s="845"/>
      <c r="BVN132" s="853"/>
      <c r="BVO132" s="853"/>
      <c r="BVP132" s="964"/>
      <c r="BVQ132" s="845"/>
      <c r="BVR132" s="853"/>
      <c r="BVS132" s="853"/>
      <c r="BVT132" s="964"/>
      <c r="BVU132" s="845"/>
      <c r="BVV132" s="853"/>
      <c r="BVW132" s="853"/>
      <c r="BVX132" s="964"/>
      <c r="BVY132" s="845"/>
      <c r="BVZ132" s="853"/>
      <c r="BWA132" s="853"/>
      <c r="BWB132" s="964"/>
      <c r="BWC132" s="845"/>
      <c r="BWD132" s="853"/>
      <c r="BWE132" s="853"/>
      <c r="BWF132" s="964"/>
      <c r="BWG132" s="845"/>
      <c r="BWH132" s="853"/>
      <c r="BWI132" s="853"/>
      <c r="BWJ132" s="964"/>
      <c r="BWK132" s="845"/>
      <c r="BWL132" s="853"/>
      <c r="BWM132" s="853"/>
      <c r="BWN132" s="964"/>
      <c r="BWO132" s="845"/>
      <c r="BWP132" s="853"/>
      <c r="BWQ132" s="853"/>
      <c r="BWR132" s="964"/>
      <c r="BWS132" s="845"/>
      <c r="BWT132" s="853"/>
      <c r="BWU132" s="853"/>
      <c r="BWV132" s="964"/>
      <c r="BWW132" s="845"/>
      <c r="BWX132" s="853"/>
      <c r="BWY132" s="853"/>
      <c r="BWZ132" s="964"/>
      <c r="BXA132" s="845"/>
      <c r="BXB132" s="853"/>
      <c r="BXC132" s="853"/>
      <c r="BXD132" s="964"/>
      <c r="BXE132" s="845"/>
      <c r="BXF132" s="853"/>
      <c r="BXG132" s="853"/>
      <c r="BXH132" s="964"/>
      <c r="BXI132" s="845"/>
      <c r="BXJ132" s="853"/>
      <c r="BXK132" s="853"/>
      <c r="BXL132" s="964"/>
      <c r="BXM132" s="845"/>
      <c r="BXN132" s="853"/>
      <c r="BXO132" s="853"/>
      <c r="BXP132" s="964"/>
      <c r="BXQ132" s="845"/>
      <c r="BXR132" s="853"/>
      <c r="BXS132" s="853"/>
      <c r="BXT132" s="964"/>
      <c r="BXU132" s="845"/>
      <c r="BXV132" s="853"/>
      <c r="BXW132" s="853"/>
      <c r="BXX132" s="964"/>
      <c r="BXY132" s="845"/>
      <c r="BXZ132" s="853"/>
      <c r="BYA132" s="853"/>
      <c r="BYB132" s="964"/>
      <c r="BYC132" s="845"/>
      <c r="BYD132" s="853"/>
      <c r="BYE132" s="853"/>
      <c r="BYF132" s="964"/>
      <c r="BYG132" s="845"/>
      <c r="BYH132" s="853"/>
      <c r="BYI132" s="853"/>
      <c r="BYJ132" s="964"/>
      <c r="BYK132" s="845"/>
      <c r="BYL132" s="853"/>
      <c r="BYM132" s="853"/>
      <c r="BYN132" s="964"/>
      <c r="BYO132" s="845"/>
      <c r="BYP132" s="853"/>
      <c r="BYQ132" s="853"/>
      <c r="BYR132" s="964"/>
      <c r="BYS132" s="845"/>
      <c r="BYT132" s="853"/>
      <c r="BYU132" s="853"/>
      <c r="BYV132" s="964"/>
      <c r="BYW132" s="845"/>
      <c r="BYX132" s="853"/>
      <c r="BYY132" s="853"/>
      <c r="BYZ132" s="964"/>
      <c r="BZA132" s="845"/>
      <c r="BZB132" s="853"/>
      <c r="BZC132" s="853"/>
      <c r="BZD132" s="964"/>
      <c r="BZE132" s="845"/>
      <c r="BZF132" s="853"/>
      <c r="BZG132" s="853"/>
      <c r="BZH132" s="964"/>
      <c r="BZI132" s="845"/>
      <c r="BZJ132" s="853"/>
      <c r="BZK132" s="853"/>
      <c r="BZL132" s="964"/>
      <c r="BZM132" s="845"/>
      <c r="BZN132" s="853"/>
      <c r="BZO132" s="853"/>
      <c r="BZP132" s="964"/>
      <c r="BZQ132" s="845"/>
      <c r="BZR132" s="853"/>
      <c r="BZS132" s="853"/>
      <c r="BZT132" s="964"/>
      <c r="BZU132" s="845"/>
      <c r="BZV132" s="853"/>
      <c r="BZW132" s="853"/>
      <c r="BZX132" s="964"/>
      <c r="BZY132" s="845"/>
      <c r="BZZ132" s="853"/>
      <c r="CAA132" s="853"/>
      <c r="CAB132" s="964"/>
      <c r="CAC132" s="845"/>
      <c r="CAD132" s="853"/>
      <c r="CAE132" s="853"/>
      <c r="CAF132" s="964"/>
      <c r="CAG132" s="845"/>
      <c r="CAH132" s="853"/>
      <c r="CAI132" s="853"/>
      <c r="CAJ132" s="964"/>
      <c r="CAK132" s="845"/>
      <c r="CAL132" s="853"/>
      <c r="CAM132" s="853"/>
      <c r="CAN132" s="964"/>
      <c r="CAO132" s="845"/>
      <c r="CAP132" s="853"/>
      <c r="CAQ132" s="853"/>
      <c r="CAR132" s="964"/>
      <c r="CAS132" s="845"/>
      <c r="CAT132" s="853"/>
      <c r="CAU132" s="853"/>
      <c r="CAV132" s="964"/>
      <c r="CAW132" s="845"/>
      <c r="CAX132" s="853"/>
      <c r="CAY132" s="853"/>
      <c r="CAZ132" s="964"/>
      <c r="CBA132" s="845"/>
      <c r="CBB132" s="853"/>
      <c r="CBC132" s="853"/>
      <c r="CBD132" s="964"/>
      <c r="CBE132" s="845"/>
      <c r="CBF132" s="853"/>
      <c r="CBG132" s="853"/>
      <c r="CBH132" s="964"/>
      <c r="CBI132" s="845"/>
      <c r="CBJ132" s="853"/>
      <c r="CBK132" s="853"/>
      <c r="CBL132" s="964"/>
      <c r="CBM132" s="845"/>
      <c r="CBN132" s="853"/>
      <c r="CBO132" s="853"/>
      <c r="CBP132" s="964"/>
      <c r="CBQ132" s="845"/>
      <c r="CBR132" s="853"/>
      <c r="CBS132" s="853"/>
      <c r="CBT132" s="964"/>
      <c r="CBU132" s="845"/>
      <c r="CBV132" s="853"/>
      <c r="CBW132" s="853"/>
      <c r="CBX132" s="964"/>
      <c r="CBY132" s="845"/>
      <c r="CBZ132" s="853"/>
      <c r="CCA132" s="853"/>
      <c r="CCB132" s="964"/>
      <c r="CCC132" s="845"/>
      <c r="CCD132" s="853"/>
      <c r="CCE132" s="853"/>
      <c r="CCF132" s="964"/>
      <c r="CCG132" s="845"/>
      <c r="CCH132" s="853"/>
      <c r="CCI132" s="853"/>
      <c r="CCJ132" s="964"/>
      <c r="CCK132" s="845"/>
      <c r="CCL132" s="853"/>
      <c r="CCM132" s="853"/>
      <c r="CCN132" s="964"/>
      <c r="CCO132" s="845"/>
      <c r="CCP132" s="853"/>
      <c r="CCQ132" s="853"/>
      <c r="CCR132" s="964"/>
      <c r="CCS132" s="845"/>
      <c r="CCT132" s="853"/>
      <c r="CCU132" s="853"/>
      <c r="CCV132" s="964"/>
      <c r="CCW132" s="845"/>
      <c r="CCX132" s="853"/>
      <c r="CCY132" s="853"/>
      <c r="CCZ132" s="964"/>
      <c r="CDA132" s="845"/>
      <c r="CDB132" s="853"/>
      <c r="CDC132" s="853"/>
      <c r="CDD132" s="964"/>
      <c r="CDE132" s="845"/>
      <c r="CDF132" s="853"/>
      <c r="CDG132" s="853"/>
      <c r="CDH132" s="964"/>
      <c r="CDI132" s="845"/>
      <c r="CDJ132" s="853"/>
      <c r="CDK132" s="853"/>
      <c r="CDL132" s="964"/>
      <c r="CDM132" s="845"/>
      <c r="CDN132" s="853"/>
      <c r="CDO132" s="853"/>
      <c r="CDP132" s="964"/>
      <c r="CDQ132" s="845"/>
      <c r="CDR132" s="853"/>
      <c r="CDS132" s="853"/>
      <c r="CDT132" s="964"/>
      <c r="CDU132" s="845"/>
      <c r="CDV132" s="853"/>
      <c r="CDW132" s="853"/>
      <c r="CDX132" s="964"/>
      <c r="CDY132" s="845"/>
      <c r="CDZ132" s="853"/>
      <c r="CEA132" s="853"/>
      <c r="CEB132" s="964"/>
      <c r="CEC132" s="845"/>
      <c r="CED132" s="853"/>
      <c r="CEE132" s="853"/>
      <c r="CEF132" s="964"/>
      <c r="CEG132" s="845"/>
      <c r="CEH132" s="853"/>
      <c r="CEI132" s="853"/>
      <c r="CEJ132" s="964"/>
      <c r="CEK132" s="845"/>
      <c r="CEL132" s="853"/>
      <c r="CEM132" s="853"/>
      <c r="CEN132" s="964"/>
      <c r="CEO132" s="845"/>
      <c r="CEP132" s="853"/>
      <c r="CEQ132" s="853"/>
      <c r="CER132" s="964"/>
      <c r="CES132" s="845"/>
      <c r="CET132" s="853"/>
      <c r="CEU132" s="853"/>
      <c r="CEV132" s="964"/>
      <c r="CEW132" s="845"/>
      <c r="CEX132" s="853"/>
      <c r="CEY132" s="853"/>
      <c r="CEZ132" s="964"/>
      <c r="CFA132" s="845"/>
      <c r="CFB132" s="853"/>
      <c r="CFC132" s="853"/>
      <c r="CFD132" s="964"/>
      <c r="CFE132" s="845"/>
      <c r="CFF132" s="853"/>
      <c r="CFG132" s="853"/>
      <c r="CFH132" s="964"/>
      <c r="CFI132" s="845"/>
      <c r="CFJ132" s="853"/>
      <c r="CFK132" s="853"/>
      <c r="CFL132" s="964"/>
      <c r="CFM132" s="845"/>
      <c r="CFN132" s="853"/>
      <c r="CFO132" s="853"/>
      <c r="CFP132" s="964"/>
      <c r="CFQ132" s="845"/>
      <c r="CFR132" s="853"/>
      <c r="CFS132" s="853"/>
      <c r="CFT132" s="964"/>
      <c r="CFU132" s="845"/>
      <c r="CFV132" s="853"/>
      <c r="CFW132" s="853"/>
      <c r="CFX132" s="964"/>
      <c r="CFY132" s="845"/>
      <c r="CFZ132" s="853"/>
      <c r="CGA132" s="853"/>
      <c r="CGB132" s="964"/>
      <c r="CGC132" s="845"/>
      <c r="CGD132" s="853"/>
      <c r="CGE132" s="853"/>
      <c r="CGF132" s="964"/>
      <c r="CGG132" s="845"/>
      <c r="CGH132" s="853"/>
      <c r="CGI132" s="853"/>
      <c r="CGJ132" s="964"/>
      <c r="CGK132" s="845"/>
      <c r="CGL132" s="853"/>
      <c r="CGM132" s="853"/>
      <c r="CGN132" s="964"/>
      <c r="CGO132" s="845"/>
      <c r="CGP132" s="853"/>
      <c r="CGQ132" s="853"/>
      <c r="CGR132" s="964"/>
      <c r="CGS132" s="845"/>
      <c r="CGT132" s="853"/>
      <c r="CGU132" s="853"/>
      <c r="CGV132" s="964"/>
      <c r="CGW132" s="845"/>
      <c r="CGX132" s="853"/>
      <c r="CGY132" s="853"/>
      <c r="CGZ132" s="964"/>
      <c r="CHA132" s="845"/>
      <c r="CHB132" s="853"/>
      <c r="CHC132" s="853"/>
      <c r="CHD132" s="964"/>
      <c r="CHE132" s="845"/>
      <c r="CHF132" s="853"/>
      <c r="CHG132" s="853"/>
      <c r="CHH132" s="964"/>
      <c r="CHI132" s="845"/>
      <c r="CHJ132" s="853"/>
      <c r="CHK132" s="853"/>
      <c r="CHL132" s="964"/>
      <c r="CHM132" s="845"/>
      <c r="CHN132" s="853"/>
      <c r="CHO132" s="853"/>
      <c r="CHP132" s="964"/>
      <c r="CHQ132" s="845"/>
      <c r="CHR132" s="853"/>
      <c r="CHS132" s="853"/>
      <c r="CHT132" s="964"/>
      <c r="CHU132" s="845"/>
      <c r="CHV132" s="853"/>
      <c r="CHW132" s="853"/>
      <c r="CHX132" s="964"/>
      <c r="CHY132" s="845"/>
      <c r="CHZ132" s="853"/>
      <c r="CIA132" s="853"/>
      <c r="CIB132" s="964"/>
      <c r="CIC132" s="845"/>
      <c r="CID132" s="853"/>
      <c r="CIE132" s="853"/>
      <c r="CIF132" s="964"/>
      <c r="CIG132" s="845"/>
      <c r="CIH132" s="853"/>
      <c r="CII132" s="853"/>
      <c r="CIJ132" s="964"/>
      <c r="CIK132" s="845"/>
      <c r="CIL132" s="853"/>
      <c r="CIM132" s="853"/>
      <c r="CIN132" s="964"/>
      <c r="CIO132" s="845"/>
      <c r="CIP132" s="853"/>
      <c r="CIQ132" s="853"/>
      <c r="CIR132" s="964"/>
      <c r="CIS132" s="845"/>
      <c r="CIT132" s="853"/>
      <c r="CIU132" s="853"/>
      <c r="CIV132" s="964"/>
      <c r="CIW132" s="845"/>
      <c r="CIX132" s="853"/>
      <c r="CIY132" s="853"/>
      <c r="CIZ132" s="964"/>
      <c r="CJA132" s="845"/>
      <c r="CJB132" s="853"/>
      <c r="CJC132" s="853"/>
      <c r="CJD132" s="964"/>
      <c r="CJE132" s="845"/>
      <c r="CJF132" s="853"/>
      <c r="CJG132" s="853"/>
      <c r="CJH132" s="964"/>
      <c r="CJI132" s="845"/>
      <c r="CJJ132" s="853"/>
      <c r="CJK132" s="853"/>
      <c r="CJL132" s="964"/>
      <c r="CJM132" s="845"/>
      <c r="CJN132" s="853"/>
      <c r="CJO132" s="853"/>
      <c r="CJP132" s="964"/>
      <c r="CJQ132" s="845"/>
      <c r="CJR132" s="853"/>
      <c r="CJS132" s="853"/>
      <c r="CJT132" s="964"/>
      <c r="CJU132" s="845"/>
      <c r="CJV132" s="853"/>
      <c r="CJW132" s="853"/>
      <c r="CJX132" s="964"/>
      <c r="CJY132" s="845"/>
      <c r="CJZ132" s="853"/>
      <c r="CKA132" s="853"/>
      <c r="CKB132" s="964"/>
      <c r="CKC132" s="845"/>
      <c r="CKD132" s="853"/>
      <c r="CKE132" s="853"/>
      <c r="CKF132" s="964"/>
      <c r="CKG132" s="845"/>
      <c r="CKH132" s="853"/>
      <c r="CKI132" s="853"/>
      <c r="CKJ132" s="964"/>
      <c r="CKK132" s="845"/>
      <c r="CKL132" s="853"/>
      <c r="CKM132" s="853"/>
      <c r="CKN132" s="964"/>
      <c r="CKO132" s="845"/>
      <c r="CKP132" s="853"/>
      <c r="CKQ132" s="853"/>
      <c r="CKR132" s="964"/>
      <c r="CKS132" s="845"/>
      <c r="CKT132" s="853"/>
      <c r="CKU132" s="853"/>
      <c r="CKV132" s="964"/>
      <c r="CKW132" s="845"/>
      <c r="CKX132" s="853"/>
      <c r="CKY132" s="853"/>
      <c r="CKZ132" s="964"/>
      <c r="CLA132" s="845"/>
      <c r="CLB132" s="853"/>
      <c r="CLC132" s="853"/>
      <c r="CLD132" s="964"/>
      <c r="CLE132" s="845"/>
      <c r="CLF132" s="853"/>
      <c r="CLG132" s="853"/>
      <c r="CLH132" s="964"/>
      <c r="CLI132" s="845"/>
      <c r="CLJ132" s="853"/>
      <c r="CLK132" s="853"/>
      <c r="CLL132" s="964"/>
      <c r="CLM132" s="845"/>
      <c r="CLN132" s="853"/>
      <c r="CLO132" s="853"/>
      <c r="CLP132" s="964"/>
      <c r="CLQ132" s="845"/>
      <c r="CLR132" s="853"/>
      <c r="CLS132" s="853"/>
      <c r="CLT132" s="964"/>
      <c r="CLU132" s="845"/>
      <c r="CLV132" s="853"/>
      <c r="CLW132" s="853"/>
      <c r="CLX132" s="964"/>
      <c r="CLY132" s="845"/>
      <c r="CLZ132" s="853"/>
      <c r="CMA132" s="853"/>
      <c r="CMB132" s="964"/>
      <c r="CMC132" s="845"/>
      <c r="CMD132" s="853"/>
      <c r="CME132" s="853"/>
      <c r="CMF132" s="964"/>
      <c r="CMG132" s="845"/>
      <c r="CMH132" s="853"/>
      <c r="CMI132" s="853"/>
      <c r="CMJ132" s="964"/>
      <c r="CMK132" s="845"/>
      <c r="CML132" s="853"/>
      <c r="CMM132" s="853"/>
      <c r="CMN132" s="964"/>
      <c r="CMO132" s="845"/>
      <c r="CMP132" s="853"/>
      <c r="CMQ132" s="853"/>
      <c r="CMR132" s="964"/>
      <c r="CMS132" s="845"/>
      <c r="CMT132" s="853"/>
      <c r="CMU132" s="853"/>
      <c r="CMV132" s="964"/>
      <c r="CMW132" s="845"/>
      <c r="CMX132" s="853"/>
      <c r="CMY132" s="853"/>
      <c r="CMZ132" s="964"/>
      <c r="CNA132" s="845"/>
      <c r="CNB132" s="853"/>
      <c r="CNC132" s="853"/>
      <c r="CND132" s="964"/>
      <c r="CNE132" s="845"/>
      <c r="CNF132" s="853"/>
      <c r="CNG132" s="853"/>
      <c r="CNH132" s="964"/>
      <c r="CNI132" s="845"/>
      <c r="CNJ132" s="853"/>
      <c r="CNK132" s="853"/>
      <c r="CNL132" s="964"/>
      <c r="CNM132" s="845"/>
      <c r="CNN132" s="853"/>
      <c r="CNO132" s="853"/>
      <c r="CNP132" s="964"/>
      <c r="CNQ132" s="845"/>
      <c r="CNR132" s="853"/>
      <c r="CNS132" s="853"/>
      <c r="CNT132" s="964"/>
      <c r="CNU132" s="845"/>
      <c r="CNV132" s="853"/>
      <c r="CNW132" s="853"/>
      <c r="CNX132" s="964"/>
      <c r="CNY132" s="845"/>
      <c r="CNZ132" s="853"/>
      <c r="COA132" s="853"/>
      <c r="COB132" s="964"/>
      <c r="COC132" s="845"/>
      <c r="COD132" s="853"/>
      <c r="COE132" s="853"/>
      <c r="COF132" s="964"/>
      <c r="COG132" s="845"/>
      <c r="COH132" s="853"/>
      <c r="COI132" s="853"/>
      <c r="COJ132" s="964"/>
      <c r="COK132" s="845"/>
      <c r="COL132" s="853"/>
      <c r="COM132" s="853"/>
      <c r="CON132" s="964"/>
      <c r="COO132" s="845"/>
      <c r="COP132" s="853"/>
      <c r="COQ132" s="853"/>
      <c r="COR132" s="964"/>
      <c r="COS132" s="845"/>
      <c r="COT132" s="853"/>
      <c r="COU132" s="853"/>
      <c r="COV132" s="964"/>
      <c r="COW132" s="845"/>
      <c r="COX132" s="853"/>
      <c r="COY132" s="853"/>
      <c r="COZ132" s="964"/>
      <c r="CPA132" s="845"/>
      <c r="CPB132" s="853"/>
      <c r="CPC132" s="853"/>
      <c r="CPD132" s="964"/>
      <c r="CPE132" s="845"/>
      <c r="CPF132" s="853"/>
      <c r="CPG132" s="853"/>
      <c r="CPH132" s="964"/>
      <c r="CPI132" s="845"/>
      <c r="CPJ132" s="853"/>
      <c r="CPK132" s="853"/>
      <c r="CPL132" s="964"/>
      <c r="CPM132" s="845"/>
      <c r="CPN132" s="853"/>
      <c r="CPO132" s="853"/>
      <c r="CPP132" s="964"/>
      <c r="CPQ132" s="845"/>
      <c r="CPR132" s="853"/>
      <c r="CPS132" s="853"/>
      <c r="CPT132" s="964"/>
      <c r="CPU132" s="845"/>
      <c r="CPV132" s="853"/>
      <c r="CPW132" s="853"/>
      <c r="CPX132" s="964"/>
      <c r="CPY132" s="845"/>
      <c r="CPZ132" s="853"/>
      <c r="CQA132" s="853"/>
      <c r="CQB132" s="964"/>
      <c r="CQC132" s="845"/>
      <c r="CQD132" s="853"/>
      <c r="CQE132" s="853"/>
      <c r="CQF132" s="964"/>
      <c r="CQG132" s="845"/>
      <c r="CQH132" s="853"/>
      <c r="CQI132" s="853"/>
      <c r="CQJ132" s="964"/>
      <c r="CQK132" s="845"/>
      <c r="CQL132" s="853"/>
      <c r="CQM132" s="853"/>
      <c r="CQN132" s="964"/>
      <c r="CQO132" s="845"/>
      <c r="CQP132" s="853"/>
      <c r="CQQ132" s="853"/>
      <c r="CQR132" s="964"/>
      <c r="CQS132" s="845"/>
      <c r="CQT132" s="853"/>
      <c r="CQU132" s="853"/>
      <c r="CQV132" s="964"/>
      <c r="CQW132" s="845"/>
      <c r="CQX132" s="853"/>
      <c r="CQY132" s="853"/>
      <c r="CQZ132" s="964"/>
      <c r="CRA132" s="845"/>
      <c r="CRB132" s="853"/>
      <c r="CRC132" s="853"/>
      <c r="CRD132" s="964"/>
      <c r="CRE132" s="845"/>
      <c r="CRF132" s="853"/>
      <c r="CRG132" s="853"/>
      <c r="CRH132" s="964"/>
      <c r="CRI132" s="845"/>
      <c r="CRJ132" s="853"/>
      <c r="CRK132" s="853"/>
      <c r="CRL132" s="964"/>
      <c r="CRM132" s="845"/>
      <c r="CRN132" s="853"/>
      <c r="CRO132" s="853"/>
      <c r="CRP132" s="964"/>
      <c r="CRQ132" s="845"/>
      <c r="CRR132" s="853"/>
      <c r="CRS132" s="853"/>
      <c r="CRT132" s="964"/>
      <c r="CRU132" s="845"/>
      <c r="CRV132" s="853"/>
      <c r="CRW132" s="853"/>
      <c r="CRX132" s="964"/>
      <c r="CRY132" s="845"/>
      <c r="CRZ132" s="853"/>
      <c r="CSA132" s="853"/>
      <c r="CSB132" s="964"/>
      <c r="CSC132" s="845"/>
      <c r="CSD132" s="853"/>
      <c r="CSE132" s="853"/>
      <c r="CSF132" s="964"/>
      <c r="CSG132" s="845"/>
      <c r="CSH132" s="853"/>
      <c r="CSI132" s="853"/>
      <c r="CSJ132" s="964"/>
      <c r="CSK132" s="845"/>
      <c r="CSL132" s="853"/>
      <c r="CSM132" s="853"/>
      <c r="CSN132" s="964"/>
      <c r="CSO132" s="845"/>
      <c r="CSP132" s="853"/>
      <c r="CSQ132" s="853"/>
      <c r="CSR132" s="964"/>
      <c r="CSS132" s="845"/>
      <c r="CST132" s="853"/>
      <c r="CSU132" s="853"/>
      <c r="CSV132" s="964"/>
      <c r="CSW132" s="845"/>
      <c r="CSX132" s="853"/>
      <c r="CSY132" s="853"/>
      <c r="CSZ132" s="964"/>
      <c r="CTA132" s="845"/>
      <c r="CTB132" s="853"/>
      <c r="CTC132" s="853"/>
      <c r="CTD132" s="964"/>
      <c r="CTE132" s="845"/>
      <c r="CTF132" s="853"/>
      <c r="CTG132" s="853"/>
      <c r="CTH132" s="964"/>
      <c r="CTI132" s="845"/>
      <c r="CTJ132" s="853"/>
      <c r="CTK132" s="853"/>
      <c r="CTL132" s="964"/>
      <c r="CTM132" s="845"/>
      <c r="CTN132" s="853"/>
      <c r="CTO132" s="853"/>
      <c r="CTP132" s="964"/>
      <c r="CTQ132" s="845"/>
      <c r="CTR132" s="853"/>
      <c r="CTS132" s="853"/>
      <c r="CTT132" s="964"/>
      <c r="CTU132" s="845"/>
      <c r="CTV132" s="853"/>
      <c r="CTW132" s="853"/>
      <c r="CTX132" s="964"/>
      <c r="CTY132" s="845"/>
      <c r="CTZ132" s="853"/>
      <c r="CUA132" s="853"/>
      <c r="CUB132" s="964"/>
      <c r="CUC132" s="845"/>
      <c r="CUD132" s="853"/>
      <c r="CUE132" s="853"/>
      <c r="CUF132" s="964"/>
      <c r="CUG132" s="845"/>
      <c r="CUH132" s="853"/>
      <c r="CUI132" s="853"/>
      <c r="CUJ132" s="964"/>
      <c r="CUK132" s="845"/>
      <c r="CUL132" s="853"/>
      <c r="CUM132" s="853"/>
      <c r="CUN132" s="964"/>
      <c r="CUO132" s="845"/>
      <c r="CUP132" s="853"/>
      <c r="CUQ132" s="853"/>
      <c r="CUR132" s="964"/>
      <c r="CUS132" s="845"/>
      <c r="CUT132" s="853"/>
      <c r="CUU132" s="853"/>
      <c r="CUV132" s="964"/>
      <c r="CUW132" s="845"/>
      <c r="CUX132" s="853"/>
      <c r="CUY132" s="853"/>
      <c r="CUZ132" s="964"/>
      <c r="CVA132" s="845"/>
      <c r="CVB132" s="853"/>
      <c r="CVC132" s="853"/>
      <c r="CVD132" s="964"/>
      <c r="CVE132" s="845"/>
      <c r="CVF132" s="853"/>
      <c r="CVG132" s="853"/>
      <c r="CVH132" s="964"/>
      <c r="CVI132" s="845"/>
      <c r="CVJ132" s="853"/>
      <c r="CVK132" s="853"/>
      <c r="CVL132" s="964"/>
      <c r="CVM132" s="845"/>
      <c r="CVN132" s="853"/>
      <c r="CVO132" s="853"/>
      <c r="CVP132" s="964"/>
      <c r="CVQ132" s="845"/>
      <c r="CVR132" s="853"/>
      <c r="CVS132" s="853"/>
      <c r="CVT132" s="964"/>
      <c r="CVU132" s="845"/>
      <c r="CVV132" s="853"/>
      <c r="CVW132" s="853"/>
      <c r="CVX132" s="964"/>
      <c r="CVY132" s="845"/>
      <c r="CVZ132" s="853"/>
      <c r="CWA132" s="853"/>
      <c r="CWB132" s="964"/>
      <c r="CWC132" s="845"/>
      <c r="CWD132" s="853"/>
      <c r="CWE132" s="853"/>
      <c r="CWF132" s="964"/>
      <c r="CWG132" s="845"/>
      <c r="CWH132" s="853"/>
      <c r="CWI132" s="853"/>
      <c r="CWJ132" s="964"/>
      <c r="CWK132" s="845"/>
      <c r="CWL132" s="853"/>
      <c r="CWM132" s="853"/>
      <c r="CWN132" s="964"/>
      <c r="CWO132" s="845"/>
      <c r="CWP132" s="853"/>
      <c r="CWQ132" s="853"/>
      <c r="CWR132" s="964"/>
      <c r="CWS132" s="845"/>
      <c r="CWT132" s="853"/>
      <c r="CWU132" s="853"/>
      <c r="CWV132" s="964"/>
      <c r="CWW132" s="845"/>
      <c r="CWX132" s="853"/>
      <c r="CWY132" s="853"/>
      <c r="CWZ132" s="964"/>
      <c r="CXA132" s="845"/>
      <c r="CXB132" s="853"/>
      <c r="CXC132" s="853"/>
      <c r="CXD132" s="964"/>
      <c r="CXE132" s="845"/>
      <c r="CXF132" s="853"/>
      <c r="CXG132" s="853"/>
      <c r="CXH132" s="964"/>
      <c r="CXI132" s="845"/>
      <c r="CXJ132" s="853"/>
      <c r="CXK132" s="853"/>
      <c r="CXL132" s="964"/>
      <c r="CXM132" s="845"/>
      <c r="CXN132" s="853"/>
      <c r="CXO132" s="853"/>
      <c r="CXP132" s="964"/>
      <c r="CXQ132" s="845"/>
      <c r="CXR132" s="853"/>
      <c r="CXS132" s="853"/>
      <c r="CXT132" s="964"/>
      <c r="CXU132" s="845"/>
      <c r="CXV132" s="853"/>
      <c r="CXW132" s="853"/>
      <c r="CXX132" s="964"/>
      <c r="CXY132" s="845"/>
      <c r="CXZ132" s="853"/>
      <c r="CYA132" s="853"/>
      <c r="CYB132" s="964"/>
      <c r="CYC132" s="845"/>
      <c r="CYD132" s="853"/>
      <c r="CYE132" s="853"/>
      <c r="CYF132" s="964"/>
      <c r="CYG132" s="845"/>
      <c r="CYH132" s="853"/>
      <c r="CYI132" s="853"/>
      <c r="CYJ132" s="964"/>
      <c r="CYK132" s="845"/>
      <c r="CYL132" s="853"/>
      <c r="CYM132" s="853"/>
      <c r="CYN132" s="964"/>
      <c r="CYO132" s="845"/>
      <c r="CYP132" s="853"/>
      <c r="CYQ132" s="853"/>
      <c r="CYR132" s="964"/>
      <c r="CYS132" s="845"/>
      <c r="CYT132" s="853"/>
      <c r="CYU132" s="853"/>
      <c r="CYV132" s="964"/>
      <c r="CYW132" s="845"/>
      <c r="CYX132" s="853"/>
      <c r="CYY132" s="853"/>
      <c r="CYZ132" s="964"/>
      <c r="CZA132" s="845"/>
      <c r="CZB132" s="853"/>
      <c r="CZC132" s="853"/>
      <c r="CZD132" s="964"/>
      <c r="CZE132" s="845"/>
      <c r="CZF132" s="853"/>
      <c r="CZG132" s="853"/>
      <c r="CZH132" s="964"/>
      <c r="CZI132" s="845"/>
      <c r="CZJ132" s="853"/>
      <c r="CZK132" s="853"/>
      <c r="CZL132" s="964"/>
      <c r="CZM132" s="845"/>
      <c r="CZN132" s="853"/>
      <c r="CZO132" s="853"/>
      <c r="CZP132" s="964"/>
      <c r="CZQ132" s="845"/>
      <c r="CZR132" s="853"/>
      <c r="CZS132" s="853"/>
      <c r="CZT132" s="964"/>
      <c r="CZU132" s="845"/>
      <c r="CZV132" s="853"/>
      <c r="CZW132" s="853"/>
      <c r="CZX132" s="964"/>
      <c r="CZY132" s="845"/>
      <c r="CZZ132" s="853"/>
      <c r="DAA132" s="853"/>
      <c r="DAB132" s="964"/>
      <c r="DAC132" s="845"/>
      <c r="DAD132" s="853"/>
      <c r="DAE132" s="853"/>
      <c r="DAF132" s="964"/>
      <c r="DAG132" s="845"/>
      <c r="DAH132" s="853"/>
      <c r="DAI132" s="853"/>
      <c r="DAJ132" s="964"/>
      <c r="DAK132" s="845"/>
      <c r="DAL132" s="853"/>
      <c r="DAM132" s="853"/>
      <c r="DAN132" s="964"/>
      <c r="DAO132" s="845"/>
      <c r="DAP132" s="853"/>
      <c r="DAQ132" s="853"/>
      <c r="DAR132" s="964"/>
      <c r="DAS132" s="845"/>
      <c r="DAT132" s="853"/>
      <c r="DAU132" s="853"/>
      <c r="DAV132" s="964"/>
      <c r="DAW132" s="845"/>
      <c r="DAX132" s="853"/>
      <c r="DAY132" s="853"/>
      <c r="DAZ132" s="964"/>
      <c r="DBA132" s="845"/>
      <c r="DBB132" s="853"/>
      <c r="DBC132" s="853"/>
      <c r="DBD132" s="964"/>
      <c r="DBE132" s="845"/>
      <c r="DBF132" s="853"/>
      <c r="DBG132" s="853"/>
      <c r="DBH132" s="964"/>
      <c r="DBI132" s="845"/>
      <c r="DBJ132" s="853"/>
      <c r="DBK132" s="853"/>
      <c r="DBL132" s="964"/>
      <c r="DBM132" s="845"/>
      <c r="DBN132" s="853"/>
      <c r="DBO132" s="853"/>
      <c r="DBP132" s="964"/>
      <c r="DBQ132" s="845"/>
      <c r="DBR132" s="853"/>
      <c r="DBS132" s="853"/>
      <c r="DBT132" s="964"/>
      <c r="DBU132" s="845"/>
      <c r="DBV132" s="853"/>
      <c r="DBW132" s="853"/>
      <c r="DBX132" s="964"/>
      <c r="DBY132" s="845"/>
      <c r="DBZ132" s="853"/>
      <c r="DCA132" s="853"/>
      <c r="DCB132" s="964"/>
      <c r="DCC132" s="845"/>
      <c r="DCD132" s="853"/>
      <c r="DCE132" s="853"/>
      <c r="DCF132" s="964"/>
      <c r="DCG132" s="845"/>
      <c r="DCH132" s="853"/>
      <c r="DCI132" s="853"/>
      <c r="DCJ132" s="964"/>
      <c r="DCK132" s="845"/>
      <c r="DCL132" s="853"/>
      <c r="DCM132" s="853"/>
      <c r="DCN132" s="964"/>
      <c r="DCO132" s="845"/>
      <c r="DCP132" s="853"/>
      <c r="DCQ132" s="853"/>
      <c r="DCR132" s="964"/>
      <c r="DCS132" s="845"/>
      <c r="DCT132" s="853"/>
      <c r="DCU132" s="853"/>
      <c r="DCV132" s="964"/>
      <c r="DCW132" s="845"/>
      <c r="DCX132" s="853"/>
      <c r="DCY132" s="853"/>
      <c r="DCZ132" s="964"/>
      <c r="DDA132" s="845"/>
      <c r="DDB132" s="853"/>
      <c r="DDC132" s="853"/>
      <c r="DDD132" s="964"/>
      <c r="DDE132" s="845"/>
      <c r="DDF132" s="853"/>
      <c r="DDG132" s="853"/>
      <c r="DDH132" s="964"/>
      <c r="DDI132" s="845"/>
      <c r="DDJ132" s="853"/>
      <c r="DDK132" s="853"/>
      <c r="DDL132" s="964"/>
      <c r="DDM132" s="845"/>
      <c r="DDN132" s="853"/>
      <c r="DDO132" s="853"/>
      <c r="DDP132" s="964"/>
      <c r="DDQ132" s="845"/>
      <c r="DDR132" s="853"/>
      <c r="DDS132" s="853"/>
      <c r="DDT132" s="964"/>
      <c r="DDU132" s="845"/>
      <c r="DDV132" s="853"/>
      <c r="DDW132" s="853"/>
      <c r="DDX132" s="964"/>
      <c r="DDY132" s="845"/>
      <c r="DDZ132" s="853"/>
      <c r="DEA132" s="853"/>
      <c r="DEB132" s="964"/>
      <c r="DEC132" s="845"/>
      <c r="DED132" s="853"/>
      <c r="DEE132" s="853"/>
      <c r="DEF132" s="964"/>
      <c r="DEG132" s="845"/>
      <c r="DEH132" s="853"/>
      <c r="DEI132" s="853"/>
      <c r="DEJ132" s="964"/>
      <c r="DEK132" s="845"/>
      <c r="DEL132" s="853"/>
      <c r="DEM132" s="853"/>
      <c r="DEN132" s="964"/>
      <c r="DEO132" s="845"/>
      <c r="DEP132" s="853"/>
      <c r="DEQ132" s="853"/>
      <c r="DER132" s="964"/>
      <c r="DES132" s="845"/>
      <c r="DET132" s="853"/>
      <c r="DEU132" s="853"/>
      <c r="DEV132" s="964"/>
      <c r="DEW132" s="845"/>
      <c r="DEX132" s="853"/>
      <c r="DEY132" s="853"/>
      <c r="DEZ132" s="964"/>
      <c r="DFA132" s="845"/>
      <c r="DFB132" s="853"/>
      <c r="DFC132" s="853"/>
      <c r="DFD132" s="964"/>
      <c r="DFE132" s="845"/>
      <c r="DFF132" s="853"/>
      <c r="DFG132" s="853"/>
      <c r="DFH132" s="964"/>
      <c r="DFI132" s="845"/>
      <c r="DFJ132" s="853"/>
      <c r="DFK132" s="853"/>
      <c r="DFL132" s="964"/>
      <c r="DFM132" s="845"/>
      <c r="DFN132" s="853"/>
      <c r="DFO132" s="853"/>
      <c r="DFP132" s="964"/>
      <c r="DFQ132" s="845"/>
      <c r="DFR132" s="853"/>
      <c r="DFS132" s="853"/>
      <c r="DFT132" s="964"/>
      <c r="DFU132" s="845"/>
      <c r="DFV132" s="853"/>
      <c r="DFW132" s="853"/>
      <c r="DFX132" s="964"/>
      <c r="DFY132" s="845"/>
      <c r="DFZ132" s="853"/>
      <c r="DGA132" s="853"/>
      <c r="DGB132" s="964"/>
      <c r="DGC132" s="845"/>
      <c r="DGD132" s="853"/>
      <c r="DGE132" s="853"/>
      <c r="DGF132" s="964"/>
      <c r="DGG132" s="845"/>
      <c r="DGH132" s="853"/>
      <c r="DGI132" s="853"/>
      <c r="DGJ132" s="964"/>
      <c r="DGK132" s="845"/>
      <c r="DGL132" s="853"/>
      <c r="DGM132" s="853"/>
      <c r="DGN132" s="964"/>
      <c r="DGO132" s="845"/>
      <c r="DGP132" s="853"/>
      <c r="DGQ132" s="853"/>
      <c r="DGR132" s="964"/>
      <c r="DGS132" s="845"/>
      <c r="DGT132" s="853"/>
      <c r="DGU132" s="853"/>
      <c r="DGV132" s="964"/>
      <c r="DGW132" s="845"/>
      <c r="DGX132" s="853"/>
      <c r="DGY132" s="853"/>
      <c r="DGZ132" s="964"/>
      <c r="DHA132" s="845"/>
      <c r="DHB132" s="853"/>
      <c r="DHC132" s="853"/>
      <c r="DHD132" s="964"/>
      <c r="DHE132" s="845"/>
      <c r="DHF132" s="853"/>
      <c r="DHG132" s="853"/>
      <c r="DHH132" s="964"/>
      <c r="DHI132" s="845"/>
      <c r="DHJ132" s="853"/>
      <c r="DHK132" s="853"/>
      <c r="DHL132" s="964"/>
      <c r="DHM132" s="845"/>
      <c r="DHN132" s="853"/>
      <c r="DHO132" s="853"/>
      <c r="DHP132" s="964"/>
      <c r="DHQ132" s="845"/>
      <c r="DHR132" s="853"/>
      <c r="DHS132" s="853"/>
      <c r="DHT132" s="964"/>
      <c r="DHU132" s="845"/>
      <c r="DHV132" s="853"/>
      <c r="DHW132" s="853"/>
      <c r="DHX132" s="964"/>
      <c r="DHY132" s="845"/>
      <c r="DHZ132" s="853"/>
      <c r="DIA132" s="853"/>
      <c r="DIB132" s="964"/>
      <c r="DIC132" s="845"/>
      <c r="DID132" s="853"/>
      <c r="DIE132" s="853"/>
      <c r="DIF132" s="964"/>
      <c r="DIG132" s="845"/>
      <c r="DIH132" s="853"/>
      <c r="DII132" s="853"/>
      <c r="DIJ132" s="964"/>
      <c r="DIK132" s="845"/>
      <c r="DIL132" s="853"/>
      <c r="DIM132" s="853"/>
      <c r="DIN132" s="964"/>
      <c r="DIO132" s="845"/>
      <c r="DIP132" s="853"/>
      <c r="DIQ132" s="853"/>
      <c r="DIR132" s="964"/>
      <c r="DIS132" s="845"/>
      <c r="DIT132" s="853"/>
      <c r="DIU132" s="853"/>
      <c r="DIV132" s="964"/>
      <c r="DIW132" s="845"/>
      <c r="DIX132" s="853"/>
      <c r="DIY132" s="853"/>
      <c r="DIZ132" s="964"/>
      <c r="DJA132" s="845"/>
      <c r="DJB132" s="853"/>
      <c r="DJC132" s="853"/>
      <c r="DJD132" s="964"/>
      <c r="DJE132" s="845"/>
      <c r="DJF132" s="853"/>
      <c r="DJG132" s="853"/>
      <c r="DJH132" s="964"/>
      <c r="DJI132" s="845"/>
      <c r="DJJ132" s="853"/>
      <c r="DJK132" s="853"/>
      <c r="DJL132" s="964"/>
      <c r="DJM132" s="845"/>
      <c r="DJN132" s="853"/>
      <c r="DJO132" s="853"/>
      <c r="DJP132" s="964"/>
      <c r="DJQ132" s="845"/>
      <c r="DJR132" s="853"/>
      <c r="DJS132" s="853"/>
      <c r="DJT132" s="964"/>
      <c r="DJU132" s="845"/>
      <c r="DJV132" s="853"/>
      <c r="DJW132" s="853"/>
      <c r="DJX132" s="964"/>
      <c r="DJY132" s="845"/>
      <c r="DJZ132" s="853"/>
      <c r="DKA132" s="853"/>
      <c r="DKB132" s="964"/>
      <c r="DKC132" s="845"/>
      <c r="DKD132" s="853"/>
      <c r="DKE132" s="853"/>
      <c r="DKF132" s="964"/>
      <c r="DKG132" s="845"/>
      <c r="DKH132" s="853"/>
      <c r="DKI132" s="853"/>
      <c r="DKJ132" s="964"/>
      <c r="DKK132" s="845"/>
      <c r="DKL132" s="853"/>
      <c r="DKM132" s="853"/>
      <c r="DKN132" s="964"/>
      <c r="DKO132" s="845"/>
      <c r="DKP132" s="853"/>
      <c r="DKQ132" s="853"/>
      <c r="DKR132" s="964"/>
      <c r="DKS132" s="845"/>
      <c r="DKT132" s="853"/>
      <c r="DKU132" s="853"/>
      <c r="DKV132" s="964"/>
      <c r="DKW132" s="845"/>
      <c r="DKX132" s="853"/>
      <c r="DKY132" s="853"/>
      <c r="DKZ132" s="964"/>
      <c r="DLA132" s="845"/>
      <c r="DLB132" s="853"/>
      <c r="DLC132" s="853"/>
      <c r="DLD132" s="964"/>
      <c r="DLE132" s="845"/>
      <c r="DLF132" s="853"/>
      <c r="DLG132" s="853"/>
      <c r="DLH132" s="964"/>
      <c r="DLI132" s="845"/>
      <c r="DLJ132" s="853"/>
      <c r="DLK132" s="853"/>
      <c r="DLL132" s="964"/>
      <c r="DLM132" s="845"/>
      <c r="DLN132" s="853"/>
      <c r="DLO132" s="853"/>
      <c r="DLP132" s="964"/>
      <c r="DLQ132" s="845"/>
      <c r="DLR132" s="853"/>
      <c r="DLS132" s="853"/>
      <c r="DLT132" s="964"/>
      <c r="DLU132" s="845"/>
      <c r="DLV132" s="853"/>
      <c r="DLW132" s="853"/>
      <c r="DLX132" s="964"/>
      <c r="DLY132" s="845"/>
      <c r="DLZ132" s="853"/>
      <c r="DMA132" s="853"/>
      <c r="DMB132" s="964"/>
      <c r="DMC132" s="845"/>
      <c r="DMD132" s="853"/>
      <c r="DME132" s="853"/>
      <c r="DMF132" s="964"/>
      <c r="DMG132" s="845"/>
      <c r="DMH132" s="853"/>
      <c r="DMI132" s="853"/>
      <c r="DMJ132" s="964"/>
      <c r="DMK132" s="845"/>
      <c r="DML132" s="853"/>
      <c r="DMM132" s="853"/>
      <c r="DMN132" s="964"/>
      <c r="DMO132" s="845"/>
      <c r="DMP132" s="853"/>
      <c r="DMQ132" s="853"/>
      <c r="DMR132" s="964"/>
      <c r="DMS132" s="845"/>
      <c r="DMT132" s="853"/>
      <c r="DMU132" s="853"/>
      <c r="DMV132" s="964"/>
      <c r="DMW132" s="845"/>
      <c r="DMX132" s="853"/>
      <c r="DMY132" s="853"/>
      <c r="DMZ132" s="964"/>
      <c r="DNA132" s="845"/>
      <c r="DNB132" s="853"/>
      <c r="DNC132" s="853"/>
      <c r="DND132" s="964"/>
      <c r="DNE132" s="845"/>
      <c r="DNF132" s="853"/>
      <c r="DNG132" s="853"/>
      <c r="DNH132" s="964"/>
      <c r="DNI132" s="845"/>
      <c r="DNJ132" s="853"/>
      <c r="DNK132" s="853"/>
      <c r="DNL132" s="964"/>
      <c r="DNM132" s="845"/>
      <c r="DNN132" s="853"/>
      <c r="DNO132" s="853"/>
      <c r="DNP132" s="964"/>
      <c r="DNQ132" s="845"/>
      <c r="DNR132" s="853"/>
      <c r="DNS132" s="853"/>
      <c r="DNT132" s="964"/>
      <c r="DNU132" s="845"/>
      <c r="DNV132" s="853"/>
      <c r="DNW132" s="853"/>
      <c r="DNX132" s="964"/>
      <c r="DNY132" s="845"/>
      <c r="DNZ132" s="853"/>
      <c r="DOA132" s="853"/>
      <c r="DOB132" s="964"/>
      <c r="DOC132" s="845"/>
      <c r="DOD132" s="853"/>
      <c r="DOE132" s="853"/>
      <c r="DOF132" s="964"/>
      <c r="DOG132" s="845"/>
      <c r="DOH132" s="853"/>
      <c r="DOI132" s="853"/>
      <c r="DOJ132" s="964"/>
      <c r="DOK132" s="845"/>
      <c r="DOL132" s="853"/>
      <c r="DOM132" s="853"/>
      <c r="DON132" s="964"/>
      <c r="DOO132" s="845"/>
      <c r="DOP132" s="853"/>
      <c r="DOQ132" s="853"/>
      <c r="DOR132" s="964"/>
      <c r="DOS132" s="845"/>
      <c r="DOT132" s="853"/>
      <c r="DOU132" s="853"/>
      <c r="DOV132" s="964"/>
      <c r="DOW132" s="845"/>
      <c r="DOX132" s="853"/>
      <c r="DOY132" s="853"/>
      <c r="DOZ132" s="964"/>
      <c r="DPA132" s="845"/>
      <c r="DPB132" s="853"/>
      <c r="DPC132" s="853"/>
      <c r="DPD132" s="964"/>
      <c r="DPE132" s="845"/>
      <c r="DPF132" s="853"/>
      <c r="DPG132" s="853"/>
      <c r="DPH132" s="964"/>
      <c r="DPI132" s="845"/>
      <c r="DPJ132" s="853"/>
      <c r="DPK132" s="853"/>
      <c r="DPL132" s="964"/>
      <c r="DPM132" s="845"/>
      <c r="DPN132" s="853"/>
      <c r="DPO132" s="853"/>
      <c r="DPP132" s="964"/>
      <c r="DPQ132" s="845"/>
      <c r="DPR132" s="853"/>
      <c r="DPS132" s="853"/>
      <c r="DPT132" s="964"/>
      <c r="DPU132" s="845"/>
      <c r="DPV132" s="853"/>
      <c r="DPW132" s="853"/>
      <c r="DPX132" s="964"/>
      <c r="DPY132" s="845"/>
      <c r="DPZ132" s="853"/>
      <c r="DQA132" s="853"/>
      <c r="DQB132" s="964"/>
      <c r="DQC132" s="845"/>
      <c r="DQD132" s="853"/>
      <c r="DQE132" s="853"/>
      <c r="DQF132" s="964"/>
      <c r="DQG132" s="845"/>
      <c r="DQH132" s="853"/>
      <c r="DQI132" s="853"/>
      <c r="DQJ132" s="964"/>
      <c r="DQK132" s="845"/>
      <c r="DQL132" s="853"/>
      <c r="DQM132" s="853"/>
      <c r="DQN132" s="964"/>
      <c r="DQO132" s="845"/>
      <c r="DQP132" s="853"/>
      <c r="DQQ132" s="853"/>
      <c r="DQR132" s="964"/>
      <c r="DQS132" s="845"/>
      <c r="DQT132" s="853"/>
      <c r="DQU132" s="853"/>
      <c r="DQV132" s="964"/>
      <c r="DQW132" s="845"/>
      <c r="DQX132" s="853"/>
      <c r="DQY132" s="853"/>
      <c r="DQZ132" s="964"/>
      <c r="DRA132" s="845"/>
      <c r="DRB132" s="853"/>
      <c r="DRC132" s="853"/>
      <c r="DRD132" s="964"/>
      <c r="DRE132" s="845"/>
      <c r="DRF132" s="853"/>
      <c r="DRG132" s="853"/>
      <c r="DRH132" s="964"/>
      <c r="DRI132" s="845"/>
      <c r="DRJ132" s="853"/>
      <c r="DRK132" s="853"/>
      <c r="DRL132" s="964"/>
      <c r="DRM132" s="845"/>
      <c r="DRN132" s="853"/>
      <c r="DRO132" s="853"/>
      <c r="DRP132" s="964"/>
      <c r="DRQ132" s="845"/>
      <c r="DRR132" s="853"/>
      <c r="DRS132" s="853"/>
      <c r="DRT132" s="964"/>
      <c r="DRU132" s="845"/>
      <c r="DRV132" s="853"/>
      <c r="DRW132" s="853"/>
      <c r="DRX132" s="964"/>
      <c r="DRY132" s="845"/>
      <c r="DRZ132" s="853"/>
      <c r="DSA132" s="853"/>
      <c r="DSB132" s="964"/>
      <c r="DSC132" s="845"/>
      <c r="DSD132" s="853"/>
      <c r="DSE132" s="853"/>
      <c r="DSF132" s="964"/>
      <c r="DSG132" s="845"/>
      <c r="DSH132" s="853"/>
      <c r="DSI132" s="853"/>
      <c r="DSJ132" s="964"/>
      <c r="DSK132" s="845"/>
      <c r="DSL132" s="853"/>
      <c r="DSM132" s="853"/>
      <c r="DSN132" s="964"/>
      <c r="DSO132" s="845"/>
      <c r="DSP132" s="853"/>
      <c r="DSQ132" s="853"/>
      <c r="DSR132" s="964"/>
      <c r="DSS132" s="845"/>
      <c r="DST132" s="853"/>
      <c r="DSU132" s="853"/>
      <c r="DSV132" s="964"/>
      <c r="DSW132" s="845"/>
      <c r="DSX132" s="853"/>
      <c r="DSY132" s="853"/>
      <c r="DSZ132" s="964"/>
      <c r="DTA132" s="845"/>
      <c r="DTB132" s="853"/>
      <c r="DTC132" s="853"/>
      <c r="DTD132" s="964"/>
      <c r="DTE132" s="845"/>
      <c r="DTF132" s="853"/>
      <c r="DTG132" s="853"/>
      <c r="DTH132" s="964"/>
      <c r="DTI132" s="845"/>
      <c r="DTJ132" s="853"/>
      <c r="DTK132" s="853"/>
      <c r="DTL132" s="964"/>
      <c r="DTM132" s="845"/>
      <c r="DTN132" s="853"/>
      <c r="DTO132" s="853"/>
      <c r="DTP132" s="964"/>
      <c r="DTQ132" s="845"/>
      <c r="DTR132" s="853"/>
      <c r="DTS132" s="853"/>
      <c r="DTT132" s="964"/>
      <c r="DTU132" s="845"/>
      <c r="DTV132" s="853"/>
      <c r="DTW132" s="853"/>
      <c r="DTX132" s="964"/>
      <c r="DTY132" s="845"/>
      <c r="DTZ132" s="853"/>
      <c r="DUA132" s="853"/>
      <c r="DUB132" s="964"/>
      <c r="DUC132" s="845"/>
      <c r="DUD132" s="853"/>
      <c r="DUE132" s="853"/>
      <c r="DUF132" s="964"/>
      <c r="DUG132" s="845"/>
      <c r="DUH132" s="853"/>
      <c r="DUI132" s="853"/>
      <c r="DUJ132" s="964"/>
      <c r="DUK132" s="845"/>
      <c r="DUL132" s="853"/>
      <c r="DUM132" s="853"/>
      <c r="DUN132" s="964"/>
      <c r="DUO132" s="845"/>
      <c r="DUP132" s="853"/>
      <c r="DUQ132" s="853"/>
      <c r="DUR132" s="964"/>
      <c r="DUS132" s="845"/>
      <c r="DUT132" s="853"/>
      <c r="DUU132" s="853"/>
      <c r="DUV132" s="964"/>
      <c r="DUW132" s="845"/>
      <c r="DUX132" s="853"/>
      <c r="DUY132" s="853"/>
      <c r="DUZ132" s="964"/>
      <c r="DVA132" s="845"/>
      <c r="DVB132" s="853"/>
      <c r="DVC132" s="853"/>
      <c r="DVD132" s="964"/>
      <c r="DVE132" s="845"/>
      <c r="DVF132" s="853"/>
      <c r="DVG132" s="853"/>
      <c r="DVH132" s="964"/>
      <c r="DVI132" s="845"/>
      <c r="DVJ132" s="853"/>
      <c r="DVK132" s="853"/>
      <c r="DVL132" s="964"/>
      <c r="DVM132" s="845"/>
      <c r="DVN132" s="853"/>
      <c r="DVO132" s="853"/>
      <c r="DVP132" s="964"/>
      <c r="DVQ132" s="845"/>
      <c r="DVR132" s="853"/>
      <c r="DVS132" s="853"/>
      <c r="DVT132" s="964"/>
      <c r="DVU132" s="845"/>
      <c r="DVV132" s="853"/>
      <c r="DVW132" s="853"/>
      <c r="DVX132" s="964"/>
      <c r="DVY132" s="845"/>
      <c r="DVZ132" s="853"/>
      <c r="DWA132" s="853"/>
      <c r="DWB132" s="964"/>
      <c r="DWC132" s="845"/>
      <c r="DWD132" s="853"/>
      <c r="DWE132" s="853"/>
      <c r="DWF132" s="964"/>
      <c r="DWG132" s="845"/>
      <c r="DWH132" s="853"/>
      <c r="DWI132" s="853"/>
      <c r="DWJ132" s="964"/>
      <c r="DWK132" s="845"/>
      <c r="DWL132" s="853"/>
      <c r="DWM132" s="853"/>
      <c r="DWN132" s="964"/>
      <c r="DWO132" s="845"/>
      <c r="DWP132" s="853"/>
      <c r="DWQ132" s="853"/>
      <c r="DWR132" s="964"/>
      <c r="DWS132" s="845"/>
      <c r="DWT132" s="853"/>
      <c r="DWU132" s="853"/>
      <c r="DWV132" s="964"/>
      <c r="DWW132" s="845"/>
      <c r="DWX132" s="853"/>
      <c r="DWY132" s="853"/>
      <c r="DWZ132" s="964"/>
      <c r="DXA132" s="845"/>
      <c r="DXB132" s="853"/>
      <c r="DXC132" s="853"/>
      <c r="DXD132" s="964"/>
      <c r="DXE132" s="845"/>
      <c r="DXF132" s="853"/>
      <c r="DXG132" s="853"/>
      <c r="DXH132" s="964"/>
      <c r="DXI132" s="845"/>
      <c r="DXJ132" s="853"/>
      <c r="DXK132" s="853"/>
      <c r="DXL132" s="964"/>
      <c r="DXM132" s="845"/>
      <c r="DXN132" s="853"/>
      <c r="DXO132" s="853"/>
      <c r="DXP132" s="964"/>
      <c r="DXQ132" s="845"/>
      <c r="DXR132" s="853"/>
      <c r="DXS132" s="853"/>
      <c r="DXT132" s="964"/>
      <c r="DXU132" s="845"/>
      <c r="DXV132" s="853"/>
      <c r="DXW132" s="853"/>
      <c r="DXX132" s="964"/>
      <c r="DXY132" s="845"/>
      <c r="DXZ132" s="853"/>
      <c r="DYA132" s="853"/>
      <c r="DYB132" s="964"/>
      <c r="DYC132" s="845"/>
      <c r="DYD132" s="853"/>
      <c r="DYE132" s="853"/>
      <c r="DYF132" s="964"/>
      <c r="DYG132" s="845"/>
      <c r="DYH132" s="853"/>
      <c r="DYI132" s="853"/>
      <c r="DYJ132" s="964"/>
      <c r="DYK132" s="845"/>
      <c r="DYL132" s="853"/>
      <c r="DYM132" s="853"/>
      <c r="DYN132" s="964"/>
      <c r="DYO132" s="845"/>
      <c r="DYP132" s="853"/>
      <c r="DYQ132" s="853"/>
      <c r="DYR132" s="964"/>
      <c r="DYS132" s="845"/>
      <c r="DYT132" s="853"/>
      <c r="DYU132" s="853"/>
      <c r="DYV132" s="964"/>
      <c r="DYW132" s="845"/>
      <c r="DYX132" s="853"/>
      <c r="DYY132" s="853"/>
      <c r="DYZ132" s="964"/>
      <c r="DZA132" s="845"/>
      <c r="DZB132" s="853"/>
      <c r="DZC132" s="853"/>
      <c r="DZD132" s="964"/>
      <c r="DZE132" s="845"/>
      <c r="DZF132" s="853"/>
      <c r="DZG132" s="853"/>
      <c r="DZH132" s="964"/>
      <c r="DZI132" s="845"/>
      <c r="DZJ132" s="853"/>
      <c r="DZK132" s="853"/>
      <c r="DZL132" s="964"/>
      <c r="DZM132" s="845"/>
      <c r="DZN132" s="853"/>
      <c r="DZO132" s="853"/>
      <c r="DZP132" s="964"/>
      <c r="DZQ132" s="845"/>
      <c r="DZR132" s="853"/>
      <c r="DZS132" s="853"/>
      <c r="DZT132" s="964"/>
      <c r="DZU132" s="845"/>
      <c r="DZV132" s="853"/>
      <c r="DZW132" s="853"/>
      <c r="DZX132" s="964"/>
      <c r="DZY132" s="845"/>
      <c r="DZZ132" s="853"/>
      <c r="EAA132" s="853"/>
      <c r="EAB132" s="964"/>
      <c r="EAC132" s="845"/>
      <c r="EAD132" s="853"/>
      <c r="EAE132" s="853"/>
      <c r="EAF132" s="964"/>
      <c r="EAG132" s="845"/>
      <c r="EAH132" s="853"/>
      <c r="EAI132" s="853"/>
      <c r="EAJ132" s="964"/>
      <c r="EAK132" s="845"/>
      <c r="EAL132" s="853"/>
      <c r="EAM132" s="853"/>
      <c r="EAN132" s="964"/>
      <c r="EAO132" s="845"/>
      <c r="EAP132" s="853"/>
      <c r="EAQ132" s="853"/>
      <c r="EAR132" s="964"/>
      <c r="EAS132" s="845"/>
      <c r="EAT132" s="853"/>
      <c r="EAU132" s="853"/>
      <c r="EAV132" s="964"/>
      <c r="EAW132" s="845"/>
      <c r="EAX132" s="853"/>
      <c r="EAY132" s="853"/>
      <c r="EAZ132" s="964"/>
      <c r="EBA132" s="845"/>
      <c r="EBB132" s="853"/>
      <c r="EBC132" s="853"/>
      <c r="EBD132" s="964"/>
      <c r="EBE132" s="845"/>
      <c r="EBF132" s="853"/>
      <c r="EBG132" s="853"/>
      <c r="EBH132" s="964"/>
      <c r="EBI132" s="845"/>
      <c r="EBJ132" s="853"/>
      <c r="EBK132" s="853"/>
      <c r="EBL132" s="964"/>
      <c r="EBM132" s="845"/>
      <c r="EBN132" s="853"/>
      <c r="EBO132" s="853"/>
      <c r="EBP132" s="964"/>
      <c r="EBQ132" s="845"/>
      <c r="EBR132" s="853"/>
      <c r="EBS132" s="853"/>
      <c r="EBT132" s="964"/>
      <c r="EBU132" s="845"/>
      <c r="EBV132" s="853"/>
      <c r="EBW132" s="853"/>
      <c r="EBX132" s="964"/>
      <c r="EBY132" s="845"/>
      <c r="EBZ132" s="853"/>
      <c r="ECA132" s="853"/>
      <c r="ECB132" s="964"/>
      <c r="ECC132" s="845"/>
      <c r="ECD132" s="853"/>
      <c r="ECE132" s="853"/>
      <c r="ECF132" s="964"/>
      <c r="ECG132" s="845"/>
      <c r="ECH132" s="853"/>
      <c r="ECI132" s="853"/>
      <c r="ECJ132" s="964"/>
      <c r="ECK132" s="845"/>
      <c r="ECL132" s="853"/>
      <c r="ECM132" s="853"/>
      <c r="ECN132" s="964"/>
      <c r="ECO132" s="845"/>
      <c r="ECP132" s="853"/>
      <c r="ECQ132" s="853"/>
      <c r="ECR132" s="964"/>
      <c r="ECS132" s="845"/>
      <c r="ECT132" s="853"/>
      <c r="ECU132" s="853"/>
      <c r="ECV132" s="964"/>
      <c r="ECW132" s="845"/>
      <c r="ECX132" s="853"/>
      <c r="ECY132" s="853"/>
      <c r="ECZ132" s="964"/>
      <c r="EDA132" s="845"/>
      <c r="EDB132" s="853"/>
      <c r="EDC132" s="853"/>
      <c r="EDD132" s="964"/>
      <c r="EDE132" s="845"/>
      <c r="EDF132" s="853"/>
      <c r="EDG132" s="853"/>
      <c r="EDH132" s="964"/>
      <c r="EDI132" s="845"/>
      <c r="EDJ132" s="853"/>
      <c r="EDK132" s="853"/>
      <c r="EDL132" s="964"/>
      <c r="EDM132" s="845"/>
      <c r="EDN132" s="853"/>
      <c r="EDO132" s="853"/>
      <c r="EDP132" s="964"/>
      <c r="EDQ132" s="845"/>
      <c r="EDR132" s="853"/>
      <c r="EDS132" s="853"/>
      <c r="EDT132" s="964"/>
      <c r="EDU132" s="845"/>
      <c r="EDV132" s="853"/>
      <c r="EDW132" s="853"/>
      <c r="EDX132" s="964"/>
      <c r="EDY132" s="845"/>
      <c r="EDZ132" s="853"/>
      <c r="EEA132" s="853"/>
      <c r="EEB132" s="964"/>
      <c r="EEC132" s="845"/>
      <c r="EED132" s="853"/>
      <c r="EEE132" s="853"/>
      <c r="EEF132" s="964"/>
      <c r="EEG132" s="845"/>
      <c r="EEH132" s="853"/>
      <c r="EEI132" s="853"/>
      <c r="EEJ132" s="964"/>
      <c r="EEK132" s="845"/>
      <c r="EEL132" s="853"/>
      <c r="EEM132" s="853"/>
      <c r="EEN132" s="964"/>
      <c r="EEO132" s="845"/>
      <c r="EEP132" s="853"/>
      <c r="EEQ132" s="853"/>
      <c r="EER132" s="964"/>
      <c r="EES132" s="845"/>
      <c r="EET132" s="853"/>
      <c r="EEU132" s="853"/>
      <c r="EEV132" s="964"/>
      <c r="EEW132" s="845"/>
      <c r="EEX132" s="853"/>
      <c r="EEY132" s="853"/>
      <c r="EEZ132" s="964"/>
      <c r="EFA132" s="845"/>
      <c r="EFB132" s="853"/>
      <c r="EFC132" s="853"/>
      <c r="EFD132" s="964"/>
      <c r="EFE132" s="845"/>
      <c r="EFF132" s="853"/>
      <c r="EFG132" s="853"/>
      <c r="EFH132" s="964"/>
      <c r="EFI132" s="845"/>
      <c r="EFJ132" s="853"/>
      <c r="EFK132" s="853"/>
      <c r="EFL132" s="964"/>
      <c r="EFM132" s="845"/>
      <c r="EFN132" s="853"/>
      <c r="EFO132" s="853"/>
      <c r="EFP132" s="964"/>
      <c r="EFQ132" s="845"/>
      <c r="EFR132" s="853"/>
      <c r="EFS132" s="853"/>
      <c r="EFT132" s="964"/>
      <c r="EFU132" s="845"/>
      <c r="EFV132" s="853"/>
      <c r="EFW132" s="853"/>
      <c r="EFX132" s="964"/>
      <c r="EFY132" s="845"/>
      <c r="EFZ132" s="853"/>
      <c r="EGA132" s="853"/>
      <c r="EGB132" s="964"/>
      <c r="EGC132" s="845"/>
      <c r="EGD132" s="853"/>
      <c r="EGE132" s="853"/>
      <c r="EGF132" s="964"/>
      <c r="EGG132" s="845"/>
      <c r="EGH132" s="853"/>
      <c r="EGI132" s="853"/>
      <c r="EGJ132" s="964"/>
      <c r="EGK132" s="845"/>
      <c r="EGL132" s="853"/>
      <c r="EGM132" s="853"/>
      <c r="EGN132" s="964"/>
      <c r="EGO132" s="845"/>
      <c r="EGP132" s="853"/>
      <c r="EGQ132" s="853"/>
      <c r="EGR132" s="964"/>
      <c r="EGS132" s="845"/>
      <c r="EGT132" s="853"/>
      <c r="EGU132" s="853"/>
      <c r="EGV132" s="964"/>
      <c r="EGW132" s="845"/>
      <c r="EGX132" s="853"/>
      <c r="EGY132" s="853"/>
      <c r="EGZ132" s="964"/>
      <c r="EHA132" s="845"/>
      <c r="EHB132" s="853"/>
      <c r="EHC132" s="853"/>
      <c r="EHD132" s="964"/>
      <c r="EHE132" s="845"/>
      <c r="EHF132" s="853"/>
      <c r="EHG132" s="853"/>
      <c r="EHH132" s="964"/>
      <c r="EHI132" s="845"/>
      <c r="EHJ132" s="853"/>
      <c r="EHK132" s="853"/>
      <c r="EHL132" s="964"/>
      <c r="EHM132" s="845"/>
      <c r="EHN132" s="853"/>
      <c r="EHO132" s="853"/>
      <c r="EHP132" s="964"/>
      <c r="EHQ132" s="845"/>
      <c r="EHR132" s="853"/>
      <c r="EHS132" s="853"/>
      <c r="EHT132" s="964"/>
      <c r="EHU132" s="845"/>
      <c r="EHV132" s="853"/>
      <c r="EHW132" s="853"/>
      <c r="EHX132" s="964"/>
      <c r="EHY132" s="845"/>
      <c r="EHZ132" s="853"/>
      <c r="EIA132" s="853"/>
      <c r="EIB132" s="964"/>
      <c r="EIC132" s="845"/>
      <c r="EID132" s="853"/>
      <c r="EIE132" s="853"/>
      <c r="EIF132" s="964"/>
      <c r="EIG132" s="845"/>
      <c r="EIH132" s="853"/>
      <c r="EII132" s="853"/>
      <c r="EIJ132" s="964"/>
      <c r="EIK132" s="845"/>
      <c r="EIL132" s="853"/>
      <c r="EIM132" s="853"/>
      <c r="EIN132" s="964"/>
      <c r="EIO132" s="845"/>
      <c r="EIP132" s="853"/>
      <c r="EIQ132" s="853"/>
      <c r="EIR132" s="964"/>
      <c r="EIS132" s="845"/>
      <c r="EIT132" s="853"/>
      <c r="EIU132" s="853"/>
      <c r="EIV132" s="964"/>
      <c r="EIW132" s="845"/>
      <c r="EIX132" s="853"/>
      <c r="EIY132" s="853"/>
      <c r="EIZ132" s="964"/>
      <c r="EJA132" s="845"/>
      <c r="EJB132" s="853"/>
      <c r="EJC132" s="853"/>
      <c r="EJD132" s="964"/>
      <c r="EJE132" s="845"/>
      <c r="EJF132" s="853"/>
      <c r="EJG132" s="853"/>
      <c r="EJH132" s="964"/>
      <c r="EJI132" s="845"/>
      <c r="EJJ132" s="853"/>
      <c r="EJK132" s="853"/>
      <c r="EJL132" s="964"/>
      <c r="EJM132" s="845"/>
      <c r="EJN132" s="853"/>
      <c r="EJO132" s="853"/>
      <c r="EJP132" s="964"/>
      <c r="EJQ132" s="845"/>
      <c r="EJR132" s="853"/>
      <c r="EJS132" s="853"/>
      <c r="EJT132" s="964"/>
      <c r="EJU132" s="845"/>
      <c r="EJV132" s="853"/>
      <c r="EJW132" s="853"/>
      <c r="EJX132" s="964"/>
      <c r="EJY132" s="845"/>
      <c r="EJZ132" s="853"/>
      <c r="EKA132" s="853"/>
      <c r="EKB132" s="964"/>
      <c r="EKC132" s="845"/>
      <c r="EKD132" s="853"/>
      <c r="EKE132" s="853"/>
      <c r="EKF132" s="964"/>
      <c r="EKG132" s="845"/>
      <c r="EKH132" s="853"/>
      <c r="EKI132" s="853"/>
      <c r="EKJ132" s="964"/>
      <c r="EKK132" s="845"/>
      <c r="EKL132" s="853"/>
      <c r="EKM132" s="853"/>
      <c r="EKN132" s="964"/>
      <c r="EKO132" s="845"/>
      <c r="EKP132" s="853"/>
      <c r="EKQ132" s="853"/>
      <c r="EKR132" s="964"/>
      <c r="EKS132" s="845"/>
      <c r="EKT132" s="853"/>
      <c r="EKU132" s="853"/>
      <c r="EKV132" s="964"/>
      <c r="EKW132" s="845"/>
      <c r="EKX132" s="853"/>
      <c r="EKY132" s="853"/>
      <c r="EKZ132" s="964"/>
      <c r="ELA132" s="845"/>
      <c r="ELB132" s="853"/>
      <c r="ELC132" s="853"/>
      <c r="ELD132" s="964"/>
      <c r="ELE132" s="845"/>
      <c r="ELF132" s="853"/>
      <c r="ELG132" s="853"/>
      <c r="ELH132" s="964"/>
      <c r="ELI132" s="845"/>
      <c r="ELJ132" s="853"/>
      <c r="ELK132" s="853"/>
      <c r="ELL132" s="964"/>
      <c r="ELM132" s="845"/>
      <c r="ELN132" s="853"/>
      <c r="ELO132" s="853"/>
      <c r="ELP132" s="964"/>
      <c r="ELQ132" s="845"/>
      <c r="ELR132" s="853"/>
      <c r="ELS132" s="853"/>
      <c r="ELT132" s="964"/>
      <c r="ELU132" s="845"/>
      <c r="ELV132" s="853"/>
      <c r="ELW132" s="853"/>
      <c r="ELX132" s="964"/>
      <c r="ELY132" s="845"/>
      <c r="ELZ132" s="853"/>
      <c r="EMA132" s="853"/>
      <c r="EMB132" s="964"/>
      <c r="EMC132" s="845"/>
      <c r="EMD132" s="853"/>
      <c r="EME132" s="853"/>
      <c r="EMF132" s="964"/>
      <c r="EMG132" s="845"/>
      <c r="EMH132" s="853"/>
      <c r="EMI132" s="853"/>
      <c r="EMJ132" s="964"/>
      <c r="EMK132" s="845"/>
      <c r="EML132" s="853"/>
      <c r="EMM132" s="853"/>
      <c r="EMN132" s="964"/>
      <c r="EMO132" s="845"/>
      <c r="EMP132" s="853"/>
      <c r="EMQ132" s="853"/>
      <c r="EMR132" s="964"/>
      <c r="EMS132" s="845"/>
      <c r="EMT132" s="853"/>
      <c r="EMU132" s="853"/>
      <c r="EMV132" s="964"/>
      <c r="EMW132" s="845"/>
      <c r="EMX132" s="853"/>
      <c r="EMY132" s="853"/>
      <c r="EMZ132" s="964"/>
      <c r="ENA132" s="845"/>
      <c r="ENB132" s="853"/>
      <c r="ENC132" s="853"/>
      <c r="END132" s="964"/>
      <c r="ENE132" s="845"/>
      <c r="ENF132" s="853"/>
      <c r="ENG132" s="853"/>
      <c r="ENH132" s="964"/>
      <c r="ENI132" s="845"/>
      <c r="ENJ132" s="853"/>
      <c r="ENK132" s="853"/>
      <c r="ENL132" s="964"/>
      <c r="ENM132" s="845"/>
      <c r="ENN132" s="853"/>
      <c r="ENO132" s="853"/>
      <c r="ENP132" s="964"/>
      <c r="ENQ132" s="845"/>
      <c r="ENR132" s="853"/>
      <c r="ENS132" s="853"/>
      <c r="ENT132" s="964"/>
      <c r="ENU132" s="845"/>
      <c r="ENV132" s="853"/>
      <c r="ENW132" s="853"/>
      <c r="ENX132" s="964"/>
      <c r="ENY132" s="845"/>
      <c r="ENZ132" s="853"/>
      <c r="EOA132" s="853"/>
      <c r="EOB132" s="964"/>
      <c r="EOC132" s="845"/>
      <c r="EOD132" s="853"/>
      <c r="EOE132" s="853"/>
      <c r="EOF132" s="964"/>
      <c r="EOG132" s="845"/>
      <c r="EOH132" s="853"/>
      <c r="EOI132" s="853"/>
      <c r="EOJ132" s="964"/>
      <c r="EOK132" s="845"/>
      <c r="EOL132" s="853"/>
      <c r="EOM132" s="853"/>
      <c r="EON132" s="964"/>
      <c r="EOO132" s="845"/>
      <c r="EOP132" s="853"/>
      <c r="EOQ132" s="853"/>
      <c r="EOR132" s="964"/>
      <c r="EOS132" s="845"/>
      <c r="EOT132" s="853"/>
      <c r="EOU132" s="853"/>
      <c r="EOV132" s="964"/>
      <c r="EOW132" s="845"/>
      <c r="EOX132" s="853"/>
      <c r="EOY132" s="853"/>
      <c r="EOZ132" s="964"/>
      <c r="EPA132" s="845"/>
      <c r="EPB132" s="853"/>
      <c r="EPC132" s="853"/>
      <c r="EPD132" s="964"/>
      <c r="EPE132" s="845"/>
      <c r="EPF132" s="853"/>
      <c r="EPG132" s="853"/>
      <c r="EPH132" s="964"/>
      <c r="EPI132" s="845"/>
      <c r="EPJ132" s="853"/>
      <c r="EPK132" s="853"/>
      <c r="EPL132" s="964"/>
      <c r="EPM132" s="845"/>
      <c r="EPN132" s="853"/>
      <c r="EPO132" s="853"/>
      <c r="EPP132" s="964"/>
      <c r="EPQ132" s="845"/>
      <c r="EPR132" s="853"/>
      <c r="EPS132" s="853"/>
      <c r="EPT132" s="964"/>
      <c r="EPU132" s="845"/>
      <c r="EPV132" s="853"/>
      <c r="EPW132" s="853"/>
      <c r="EPX132" s="964"/>
      <c r="EPY132" s="845"/>
      <c r="EPZ132" s="853"/>
      <c r="EQA132" s="853"/>
      <c r="EQB132" s="964"/>
      <c r="EQC132" s="845"/>
      <c r="EQD132" s="853"/>
      <c r="EQE132" s="853"/>
      <c r="EQF132" s="964"/>
      <c r="EQG132" s="845"/>
      <c r="EQH132" s="853"/>
      <c r="EQI132" s="853"/>
      <c r="EQJ132" s="964"/>
      <c r="EQK132" s="845"/>
      <c r="EQL132" s="853"/>
      <c r="EQM132" s="853"/>
      <c r="EQN132" s="964"/>
      <c r="EQO132" s="845"/>
      <c r="EQP132" s="853"/>
      <c r="EQQ132" s="853"/>
      <c r="EQR132" s="964"/>
      <c r="EQS132" s="845"/>
      <c r="EQT132" s="853"/>
      <c r="EQU132" s="853"/>
      <c r="EQV132" s="964"/>
      <c r="EQW132" s="845"/>
      <c r="EQX132" s="853"/>
      <c r="EQY132" s="853"/>
      <c r="EQZ132" s="964"/>
      <c r="ERA132" s="845"/>
      <c r="ERB132" s="853"/>
      <c r="ERC132" s="853"/>
      <c r="ERD132" s="964"/>
      <c r="ERE132" s="845"/>
      <c r="ERF132" s="853"/>
      <c r="ERG132" s="853"/>
      <c r="ERH132" s="964"/>
      <c r="ERI132" s="845"/>
      <c r="ERJ132" s="853"/>
      <c r="ERK132" s="853"/>
      <c r="ERL132" s="964"/>
      <c r="ERM132" s="845"/>
      <c r="ERN132" s="853"/>
      <c r="ERO132" s="853"/>
      <c r="ERP132" s="964"/>
      <c r="ERQ132" s="845"/>
      <c r="ERR132" s="853"/>
      <c r="ERS132" s="853"/>
      <c r="ERT132" s="964"/>
      <c r="ERU132" s="845"/>
      <c r="ERV132" s="853"/>
      <c r="ERW132" s="853"/>
      <c r="ERX132" s="964"/>
      <c r="ERY132" s="845"/>
      <c r="ERZ132" s="853"/>
      <c r="ESA132" s="853"/>
      <c r="ESB132" s="964"/>
      <c r="ESC132" s="845"/>
      <c r="ESD132" s="853"/>
      <c r="ESE132" s="853"/>
      <c r="ESF132" s="964"/>
      <c r="ESG132" s="845"/>
      <c r="ESH132" s="853"/>
      <c r="ESI132" s="853"/>
      <c r="ESJ132" s="964"/>
      <c r="ESK132" s="845"/>
      <c r="ESL132" s="853"/>
      <c r="ESM132" s="853"/>
      <c r="ESN132" s="964"/>
      <c r="ESO132" s="845"/>
      <c r="ESP132" s="853"/>
      <c r="ESQ132" s="853"/>
      <c r="ESR132" s="964"/>
      <c r="ESS132" s="845"/>
      <c r="EST132" s="853"/>
      <c r="ESU132" s="853"/>
      <c r="ESV132" s="964"/>
      <c r="ESW132" s="845"/>
      <c r="ESX132" s="853"/>
      <c r="ESY132" s="853"/>
      <c r="ESZ132" s="964"/>
      <c r="ETA132" s="845"/>
      <c r="ETB132" s="853"/>
      <c r="ETC132" s="853"/>
      <c r="ETD132" s="964"/>
      <c r="ETE132" s="845"/>
      <c r="ETF132" s="853"/>
      <c r="ETG132" s="853"/>
      <c r="ETH132" s="964"/>
      <c r="ETI132" s="845"/>
      <c r="ETJ132" s="853"/>
      <c r="ETK132" s="853"/>
      <c r="ETL132" s="964"/>
      <c r="ETM132" s="845"/>
      <c r="ETN132" s="853"/>
      <c r="ETO132" s="853"/>
      <c r="ETP132" s="964"/>
      <c r="ETQ132" s="845"/>
      <c r="ETR132" s="853"/>
      <c r="ETS132" s="853"/>
      <c r="ETT132" s="964"/>
      <c r="ETU132" s="845"/>
      <c r="ETV132" s="853"/>
      <c r="ETW132" s="853"/>
      <c r="ETX132" s="964"/>
      <c r="ETY132" s="845"/>
      <c r="ETZ132" s="853"/>
      <c r="EUA132" s="853"/>
      <c r="EUB132" s="964"/>
      <c r="EUC132" s="845"/>
      <c r="EUD132" s="853"/>
      <c r="EUE132" s="853"/>
      <c r="EUF132" s="964"/>
      <c r="EUG132" s="845"/>
      <c r="EUH132" s="853"/>
      <c r="EUI132" s="853"/>
      <c r="EUJ132" s="964"/>
      <c r="EUK132" s="845"/>
      <c r="EUL132" s="853"/>
      <c r="EUM132" s="853"/>
      <c r="EUN132" s="964"/>
      <c r="EUO132" s="845"/>
      <c r="EUP132" s="853"/>
      <c r="EUQ132" s="853"/>
      <c r="EUR132" s="964"/>
      <c r="EUS132" s="845"/>
      <c r="EUT132" s="853"/>
      <c r="EUU132" s="853"/>
      <c r="EUV132" s="964"/>
      <c r="EUW132" s="845"/>
      <c r="EUX132" s="853"/>
      <c r="EUY132" s="853"/>
      <c r="EUZ132" s="964"/>
      <c r="EVA132" s="845"/>
      <c r="EVB132" s="853"/>
      <c r="EVC132" s="853"/>
      <c r="EVD132" s="964"/>
      <c r="EVE132" s="845"/>
      <c r="EVF132" s="853"/>
      <c r="EVG132" s="853"/>
      <c r="EVH132" s="964"/>
      <c r="EVI132" s="845"/>
      <c r="EVJ132" s="853"/>
      <c r="EVK132" s="853"/>
      <c r="EVL132" s="964"/>
      <c r="EVM132" s="845"/>
      <c r="EVN132" s="853"/>
      <c r="EVO132" s="853"/>
      <c r="EVP132" s="964"/>
      <c r="EVQ132" s="845"/>
      <c r="EVR132" s="853"/>
      <c r="EVS132" s="853"/>
      <c r="EVT132" s="964"/>
      <c r="EVU132" s="845"/>
      <c r="EVV132" s="853"/>
      <c r="EVW132" s="853"/>
      <c r="EVX132" s="964"/>
      <c r="EVY132" s="845"/>
      <c r="EVZ132" s="853"/>
      <c r="EWA132" s="853"/>
      <c r="EWB132" s="964"/>
      <c r="EWC132" s="845"/>
      <c r="EWD132" s="853"/>
      <c r="EWE132" s="853"/>
      <c r="EWF132" s="964"/>
      <c r="EWG132" s="845"/>
      <c r="EWH132" s="853"/>
      <c r="EWI132" s="853"/>
      <c r="EWJ132" s="964"/>
      <c r="EWK132" s="845"/>
      <c r="EWL132" s="853"/>
      <c r="EWM132" s="853"/>
      <c r="EWN132" s="964"/>
      <c r="EWO132" s="845"/>
      <c r="EWP132" s="853"/>
      <c r="EWQ132" s="853"/>
      <c r="EWR132" s="964"/>
      <c r="EWS132" s="845"/>
      <c r="EWT132" s="853"/>
      <c r="EWU132" s="853"/>
      <c r="EWV132" s="964"/>
      <c r="EWW132" s="845"/>
      <c r="EWX132" s="853"/>
      <c r="EWY132" s="853"/>
      <c r="EWZ132" s="964"/>
      <c r="EXA132" s="845"/>
      <c r="EXB132" s="853"/>
      <c r="EXC132" s="853"/>
      <c r="EXD132" s="964"/>
      <c r="EXE132" s="845"/>
      <c r="EXF132" s="853"/>
      <c r="EXG132" s="853"/>
      <c r="EXH132" s="964"/>
      <c r="EXI132" s="845"/>
      <c r="EXJ132" s="853"/>
      <c r="EXK132" s="853"/>
      <c r="EXL132" s="964"/>
      <c r="EXM132" s="845"/>
      <c r="EXN132" s="853"/>
      <c r="EXO132" s="853"/>
      <c r="EXP132" s="964"/>
      <c r="EXQ132" s="845"/>
      <c r="EXR132" s="853"/>
      <c r="EXS132" s="853"/>
      <c r="EXT132" s="964"/>
      <c r="EXU132" s="845"/>
      <c r="EXV132" s="853"/>
      <c r="EXW132" s="853"/>
      <c r="EXX132" s="964"/>
      <c r="EXY132" s="845"/>
      <c r="EXZ132" s="853"/>
      <c r="EYA132" s="853"/>
      <c r="EYB132" s="964"/>
      <c r="EYC132" s="845"/>
      <c r="EYD132" s="853"/>
      <c r="EYE132" s="853"/>
      <c r="EYF132" s="964"/>
      <c r="EYG132" s="845"/>
      <c r="EYH132" s="853"/>
      <c r="EYI132" s="853"/>
      <c r="EYJ132" s="964"/>
      <c r="EYK132" s="845"/>
      <c r="EYL132" s="853"/>
      <c r="EYM132" s="853"/>
      <c r="EYN132" s="964"/>
      <c r="EYO132" s="845"/>
      <c r="EYP132" s="853"/>
      <c r="EYQ132" s="853"/>
      <c r="EYR132" s="964"/>
      <c r="EYS132" s="845"/>
      <c r="EYT132" s="853"/>
      <c r="EYU132" s="853"/>
      <c r="EYV132" s="964"/>
      <c r="EYW132" s="845"/>
      <c r="EYX132" s="853"/>
      <c r="EYY132" s="853"/>
      <c r="EYZ132" s="964"/>
      <c r="EZA132" s="845"/>
      <c r="EZB132" s="853"/>
      <c r="EZC132" s="853"/>
      <c r="EZD132" s="964"/>
      <c r="EZE132" s="845"/>
      <c r="EZF132" s="853"/>
      <c r="EZG132" s="853"/>
      <c r="EZH132" s="964"/>
      <c r="EZI132" s="845"/>
      <c r="EZJ132" s="853"/>
      <c r="EZK132" s="853"/>
      <c r="EZL132" s="964"/>
      <c r="EZM132" s="845"/>
      <c r="EZN132" s="853"/>
      <c r="EZO132" s="853"/>
      <c r="EZP132" s="964"/>
      <c r="EZQ132" s="845"/>
      <c r="EZR132" s="853"/>
      <c r="EZS132" s="853"/>
      <c r="EZT132" s="964"/>
      <c r="EZU132" s="845"/>
      <c r="EZV132" s="853"/>
      <c r="EZW132" s="853"/>
      <c r="EZX132" s="964"/>
      <c r="EZY132" s="845"/>
      <c r="EZZ132" s="853"/>
      <c r="FAA132" s="853"/>
      <c r="FAB132" s="964"/>
      <c r="FAC132" s="845"/>
      <c r="FAD132" s="853"/>
      <c r="FAE132" s="853"/>
      <c r="FAF132" s="964"/>
      <c r="FAG132" s="845"/>
      <c r="FAH132" s="853"/>
      <c r="FAI132" s="853"/>
      <c r="FAJ132" s="964"/>
      <c r="FAK132" s="845"/>
      <c r="FAL132" s="853"/>
      <c r="FAM132" s="853"/>
      <c r="FAN132" s="964"/>
      <c r="FAO132" s="845"/>
      <c r="FAP132" s="853"/>
      <c r="FAQ132" s="853"/>
      <c r="FAR132" s="964"/>
      <c r="FAS132" s="845"/>
      <c r="FAT132" s="853"/>
      <c r="FAU132" s="853"/>
      <c r="FAV132" s="964"/>
      <c r="FAW132" s="845"/>
      <c r="FAX132" s="853"/>
      <c r="FAY132" s="853"/>
      <c r="FAZ132" s="964"/>
      <c r="FBA132" s="845"/>
      <c r="FBB132" s="853"/>
      <c r="FBC132" s="853"/>
      <c r="FBD132" s="964"/>
      <c r="FBE132" s="845"/>
      <c r="FBF132" s="853"/>
      <c r="FBG132" s="853"/>
      <c r="FBH132" s="964"/>
      <c r="FBI132" s="845"/>
      <c r="FBJ132" s="853"/>
      <c r="FBK132" s="853"/>
      <c r="FBL132" s="964"/>
      <c r="FBM132" s="845"/>
      <c r="FBN132" s="853"/>
      <c r="FBO132" s="853"/>
      <c r="FBP132" s="964"/>
      <c r="FBQ132" s="845"/>
      <c r="FBR132" s="853"/>
      <c r="FBS132" s="853"/>
      <c r="FBT132" s="964"/>
      <c r="FBU132" s="845"/>
      <c r="FBV132" s="853"/>
      <c r="FBW132" s="853"/>
      <c r="FBX132" s="964"/>
      <c r="FBY132" s="845"/>
      <c r="FBZ132" s="853"/>
      <c r="FCA132" s="853"/>
      <c r="FCB132" s="964"/>
      <c r="FCC132" s="845"/>
      <c r="FCD132" s="853"/>
      <c r="FCE132" s="853"/>
      <c r="FCF132" s="964"/>
      <c r="FCG132" s="845"/>
      <c r="FCH132" s="853"/>
      <c r="FCI132" s="853"/>
      <c r="FCJ132" s="964"/>
      <c r="FCK132" s="845"/>
      <c r="FCL132" s="853"/>
      <c r="FCM132" s="853"/>
      <c r="FCN132" s="964"/>
      <c r="FCO132" s="845"/>
      <c r="FCP132" s="853"/>
      <c r="FCQ132" s="853"/>
      <c r="FCR132" s="964"/>
      <c r="FCS132" s="845"/>
      <c r="FCT132" s="853"/>
      <c r="FCU132" s="853"/>
      <c r="FCV132" s="964"/>
      <c r="FCW132" s="845"/>
      <c r="FCX132" s="853"/>
      <c r="FCY132" s="853"/>
      <c r="FCZ132" s="964"/>
      <c r="FDA132" s="845"/>
      <c r="FDB132" s="853"/>
      <c r="FDC132" s="853"/>
      <c r="FDD132" s="964"/>
      <c r="FDE132" s="845"/>
      <c r="FDF132" s="853"/>
      <c r="FDG132" s="853"/>
      <c r="FDH132" s="964"/>
      <c r="FDI132" s="845"/>
      <c r="FDJ132" s="853"/>
      <c r="FDK132" s="853"/>
      <c r="FDL132" s="964"/>
      <c r="FDM132" s="845"/>
      <c r="FDN132" s="853"/>
      <c r="FDO132" s="853"/>
      <c r="FDP132" s="964"/>
      <c r="FDQ132" s="845"/>
      <c r="FDR132" s="853"/>
      <c r="FDS132" s="853"/>
      <c r="FDT132" s="964"/>
      <c r="FDU132" s="845"/>
      <c r="FDV132" s="853"/>
      <c r="FDW132" s="853"/>
      <c r="FDX132" s="964"/>
      <c r="FDY132" s="845"/>
      <c r="FDZ132" s="853"/>
      <c r="FEA132" s="853"/>
      <c r="FEB132" s="964"/>
      <c r="FEC132" s="845"/>
      <c r="FED132" s="853"/>
      <c r="FEE132" s="853"/>
      <c r="FEF132" s="964"/>
      <c r="FEG132" s="845"/>
      <c r="FEH132" s="853"/>
      <c r="FEI132" s="853"/>
      <c r="FEJ132" s="964"/>
      <c r="FEK132" s="845"/>
      <c r="FEL132" s="853"/>
      <c r="FEM132" s="853"/>
      <c r="FEN132" s="964"/>
      <c r="FEO132" s="845"/>
      <c r="FEP132" s="853"/>
      <c r="FEQ132" s="853"/>
      <c r="FER132" s="964"/>
      <c r="FES132" s="845"/>
      <c r="FET132" s="853"/>
      <c r="FEU132" s="853"/>
      <c r="FEV132" s="964"/>
      <c r="FEW132" s="845"/>
      <c r="FEX132" s="853"/>
      <c r="FEY132" s="853"/>
      <c r="FEZ132" s="964"/>
      <c r="FFA132" s="845"/>
      <c r="FFB132" s="853"/>
      <c r="FFC132" s="853"/>
      <c r="FFD132" s="964"/>
      <c r="FFE132" s="845"/>
      <c r="FFF132" s="853"/>
      <c r="FFG132" s="853"/>
      <c r="FFH132" s="964"/>
      <c r="FFI132" s="845"/>
      <c r="FFJ132" s="853"/>
      <c r="FFK132" s="853"/>
      <c r="FFL132" s="964"/>
      <c r="FFM132" s="845"/>
      <c r="FFN132" s="853"/>
      <c r="FFO132" s="853"/>
      <c r="FFP132" s="964"/>
      <c r="FFQ132" s="845"/>
      <c r="FFR132" s="853"/>
      <c r="FFS132" s="853"/>
      <c r="FFT132" s="964"/>
      <c r="FFU132" s="845"/>
      <c r="FFV132" s="853"/>
      <c r="FFW132" s="853"/>
      <c r="FFX132" s="964"/>
      <c r="FFY132" s="845"/>
      <c r="FFZ132" s="853"/>
      <c r="FGA132" s="853"/>
      <c r="FGB132" s="964"/>
      <c r="FGC132" s="845"/>
      <c r="FGD132" s="853"/>
      <c r="FGE132" s="853"/>
      <c r="FGF132" s="964"/>
      <c r="FGG132" s="845"/>
      <c r="FGH132" s="853"/>
      <c r="FGI132" s="853"/>
      <c r="FGJ132" s="964"/>
      <c r="FGK132" s="845"/>
      <c r="FGL132" s="853"/>
      <c r="FGM132" s="853"/>
      <c r="FGN132" s="964"/>
      <c r="FGO132" s="845"/>
      <c r="FGP132" s="853"/>
      <c r="FGQ132" s="853"/>
      <c r="FGR132" s="964"/>
      <c r="FGS132" s="845"/>
      <c r="FGT132" s="853"/>
      <c r="FGU132" s="853"/>
      <c r="FGV132" s="964"/>
      <c r="FGW132" s="845"/>
      <c r="FGX132" s="853"/>
      <c r="FGY132" s="853"/>
      <c r="FGZ132" s="964"/>
      <c r="FHA132" s="845"/>
      <c r="FHB132" s="853"/>
      <c r="FHC132" s="853"/>
      <c r="FHD132" s="964"/>
      <c r="FHE132" s="845"/>
      <c r="FHF132" s="853"/>
      <c r="FHG132" s="853"/>
      <c r="FHH132" s="964"/>
      <c r="FHI132" s="845"/>
      <c r="FHJ132" s="853"/>
      <c r="FHK132" s="853"/>
      <c r="FHL132" s="964"/>
      <c r="FHM132" s="845"/>
      <c r="FHN132" s="853"/>
      <c r="FHO132" s="853"/>
      <c r="FHP132" s="964"/>
      <c r="FHQ132" s="845"/>
      <c r="FHR132" s="853"/>
      <c r="FHS132" s="853"/>
      <c r="FHT132" s="964"/>
      <c r="FHU132" s="845"/>
      <c r="FHV132" s="853"/>
      <c r="FHW132" s="853"/>
      <c r="FHX132" s="964"/>
      <c r="FHY132" s="845"/>
      <c r="FHZ132" s="853"/>
      <c r="FIA132" s="853"/>
      <c r="FIB132" s="964"/>
      <c r="FIC132" s="845"/>
      <c r="FID132" s="853"/>
      <c r="FIE132" s="853"/>
      <c r="FIF132" s="964"/>
      <c r="FIG132" s="845"/>
      <c r="FIH132" s="853"/>
      <c r="FII132" s="853"/>
      <c r="FIJ132" s="964"/>
      <c r="FIK132" s="845"/>
      <c r="FIL132" s="853"/>
      <c r="FIM132" s="853"/>
      <c r="FIN132" s="964"/>
      <c r="FIO132" s="845"/>
      <c r="FIP132" s="853"/>
      <c r="FIQ132" s="853"/>
      <c r="FIR132" s="964"/>
      <c r="FIS132" s="845"/>
      <c r="FIT132" s="853"/>
      <c r="FIU132" s="853"/>
      <c r="FIV132" s="964"/>
      <c r="FIW132" s="845"/>
      <c r="FIX132" s="853"/>
      <c r="FIY132" s="853"/>
      <c r="FIZ132" s="964"/>
      <c r="FJA132" s="845"/>
      <c r="FJB132" s="853"/>
      <c r="FJC132" s="853"/>
      <c r="FJD132" s="964"/>
      <c r="FJE132" s="845"/>
      <c r="FJF132" s="853"/>
      <c r="FJG132" s="853"/>
      <c r="FJH132" s="964"/>
      <c r="FJI132" s="845"/>
      <c r="FJJ132" s="853"/>
      <c r="FJK132" s="853"/>
      <c r="FJL132" s="964"/>
      <c r="FJM132" s="845"/>
      <c r="FJN132" s="853"/>
      <c r="FJO132" s="853"/>
      <c r="FJP132" s="964"/>
      <c r="FJQ132" s="845"/>
      <c r="FJR132" s="853"/>
      <c r="FJS132" s="853"/>
      <c r="FJT132" s="964"/>
      <c r="FJU132" s="845"/>
      <c r="FJV132" s="853"/>
      <c r="FJW132" s="853"/>
      <c r="FJX132" s="964"/>
      <c r="FJY132" s="845"/>
      <c r="FJZ132" s="853"/>
      <c r="FKA132" s="853"/>
      <c r="FKB132" s="964"/>
      <c r="FKC132" s="845"/>
      <c r="FKD132" s="853"/>
      <c r="FKE132" s="853"/>
      <c r="FKF132" s="964"/>
      <c r="FKG132" s="845"/>
      <c r="FKH132" s="853"/>
      <c r="FKI132" s="853"/>
      <c r="FKJ132" s="964"/>
      <c r="FKK132" s="845"/>
      <c r="FKL132" s="853"/>
      <c r="FKM132" s="853"/>
      <c r="FKN132" s="964"/>
      <c r="FKO132" s="845"/>
      <c r="FKP132" s="853"/>
      <c r="FKQ132" s="853"/>
      <c r="FKR132" s="964"/>
      <c r="FKS132" s="845"/>
      <c r="FKT132" s="853"/>
      <c r="FKU132" s="853"/>
      <c r="FKV132" s="964"/>
      <c r="FKW132" s="845"/>
      <c r="FKX132" s="853"/>
      <c r="FKY132" s="853"/>
      <c r="FKZ132" s="964"/>
      <c r="FLA132" s="845"/>
      <c r="FLB132" s="853"/>
      <c r="FLC132" s="853"/>
      <c r="FLD132" s="964"/>
      <c r="FLE132" s="845"/>
      <c r="FLF132" s="853"/>
      <c r="FLG132" s="853"/>
      <c r="FLH132" s="964"/>
      <c r="FLI132" s="845"/>
      <c r="FLJ132" s="853"/>
      <c r="FLK132" s="853"/>
      <c r="FLL132" s="964"/>
      <c r="FLM132" s="845"/>
      <c r="FLN132" s="853"/>
      <c r="FLO132" s="853"/>
      <c r="FLP132" s="964"/>
      <c r="FLQ132" s="845"/>
      <c r="FLR132" s="853"/>
      <c r="FLS132" s="853"/>
      <c r="FLT132" s="964"/>
      <c r="FLU132" s="845"/>
      <c r="FLV132" s="853"/>
      <c r="FLW132" s="853"/>
      <c r="FLX132" s="964"/>
      <c r="FLY132" s="845"/>
      <c r="FLZ132" s="853"/>
      <c r="FMA132" s="853"/>
      <c r="FMB132" s="964"/>
      <c r="FMC132" s="845"/>
      <c r="FMD132" s="853"/>
      <c r="FME132" s="853"/>
      <c r="FMF132" s="964"/>
      <c r="FMG132" s="845"/>
      <c r="FMH132" s="853"/>
      <c r="FMI132" s="853"/>
      <c r="FMJ132" s="964"/>
      <c r="FMK132" s="845"/>
      <c r="FML132" s="853"/>
      <c r="FMM132" s="853"/>
      <c r="FMN132" s="964"/>
      <c r="FMO132" s="845"/>
      <c r="FMP132" s="853"/>
      <c r="FMQ132" s="853"/>
      <c r="FMR132" s="964"/>
      <c r="FMS132" s="845"/>
      <c r="FMT132" s="853"/>
      <c r="FMU132" s="853"/>
      <c r="FMV132" s="964"/>
      <c r="FMW132" s="845"/>
      <c r="FMX132" s="853"/>
      <c r="FMY132" s="853"/>
      <c r="FMZ132" s="964"/>
      <c r="FNA132" s="845"/>
      <c r="FNB132" s="853"/>
      <c r="FNC132" s="853"/>
      <c r="FND132" s="964"/>
      <c r="FNE132" s="845"/>
      <c r="FNF132" s="853"/>
      <c r="FNG132" s="853"/>
      <c r="FNH132" s="964"/>
      <c r="FNI132" s="845"/>
      <c r="FNJ132" s="853"/>
      <c r="FNK132" s="853"/>
      <c r="FNL132" s="964"/>
      <c r="FNM132" s="845"/>
      <c r="FNN132" s="853"/>
      <c r="FNO132" s="853"/>
      <c r="FNP132" s="964"/>
      <c r="FNQ132" s="845"/>
      <c r="FNR132" s="853"/>
      <c r="FNS132" s="853"/>
      <c r="FNT132" s="964"/>
      <c r="FNU132" s="845"/>
      <c r="FNV132" s="853"/>
      <c r="FNW132" s="853"/>
      <c r="FNX132" s="964"/>
      <c r="FNY132" s="845"/>
      <c r="FNZ132" s="853"/>
      <c r="FOA132" s="853"/>
      <c r="FOB132" s="964"/>
      <c r="FOC132" s="845"/>
      <c r="FOD132" s="853"/>
      <c r="FOE132" s="853"/>
      <c r="FOF132" s="964"/>
      <c r="FOG132" s="845"/>
      <c r="FOH132" s="853"/>
      <c r="FOI132" s="853"/>
      <c r="FOJ132" s="964"/>
      <c r="FOK132" s="845"/>
      <c r="FOL132" s="853"/>
      <c r="FOM132" s="853"/>
      <c r="FON132" s="964"/>
      <c r="FOO132" s="845"/>
      <c r="FOP132" s="853"/>
      <c r="FOQ132" s="853"/>
      <c r="FOR132" s="964"/>
      <c r="FOS132" s="845"/>
      <c r="FOT132" s="853"/>
      <c r="FOU132" s="853"/>
      <c r="FOV132" s="964"/>
      <c r="FOW132" s="845"/>
      <c r="FOX132" s="853"/>
      <c r="FOY132" s="853"/>
      <c r="FOZ132" s="964"/>
      <c r="FPA132" s="845"/>
      <c r="FPB132" s="853"/>
      <c r="FPC132" s="853"/>
      <c r="FPD132" s="964"/>
      <c r="FPE132" s="845"/>
      <c r="FPF132" s="853"/>
      <c r="FPG132" s="853"/>
      <c r="FPH132" s="964"/>
      <c r="FPI132" s="845"/>
      <c r="FPJ132" s="853"/>
      <c r="FPK132" s="853"/>
      <c r="FPL132" s="964"/>
      <c r="FPM132" s="845"/>
      <c r="FPN132" s="853"/>
      <c r="FPO132" s="853"/>
      <c r="FPP132" s="964"/>
      <c r="FPQ132" s="845"/>
      <c r="FPR132" s="853"/>
      <c r="FPS132" s="853"/>
      <c r="FPT132" s="964"/>
      <c r="FPU132" s="845"/>
      <c r="FPV132" s="853"/>
      <c r="FPW132" s="853"/>
      <c r="FPX132" s="964"/>
      <c r="FPY132" s="845"/>
      <c r="FPZ132" s="853"/>
      <c r="FQA132" s="853"/>
      <c r="FQB132" s="964"/>
      <c r="FQC132" s="845"/>
      <c r="FQD132" s="853"/>
      <c r="FQE132" s="853"/>
      <c r="FQF132" s="964"/>
      <c r="FQG132" s="845"/>
      <c r="FQH132" s="853"/>
      <c r="FQI132" s="853"/>
      <c r="FQJ132" s="964"/>
      <c r="FQK132" s="845"/>
      <c r="FQL132" s="853"/>
      <c r="FQM132" s="853"/>
      <c r="FQN132" s="964"/>
      <c r="FQO132" s="845"/>
      <c r="FQP132" s="853"/>
      <c r="FQQ132" s="853"/>
      <c r="FQR132" s="964"/>
      <c r="FQS132" s="845"/>
      <c r="FQT132" s="853"/>
      <c r="FQU132" s="853"/>
      <c r="FQV132" s="964"/>
      <c r="FQW132" s="845"/>
      <c r="FQX132" s="853"/>
      <c r="FQY132" s="853"/>
      <c r="FQZ132" s="964"/>
      <c r="FRA132" s="845"/>
      <c r="FRB132" s="853"/>
      <c r="FRC132" s="853"/>
      <c r="FRD132" s="964"/>
      <c r="FRE132" s="845"/>
      <c r="FRF132" s="853"/>
      <c r="FRG132" s="853"/>
      <c r="FRH132" s="964"/>
      <c r="FRI132" s="845"/>
      <c r="FRJ132" s="853"/>
      <c r="FRK132" s="853"/>
      <c r="FRL132" s="964"/>
      <c r="FRM132" s="845"/>
      <c r="FRN132" s="853"/>
      <c r="FRO132" s="853"/>
      <c r="FRP132" s="964"/>
      <c r="FRQ132" s="845"/>
      <c r="FRR132" s="853"/>
      <c r="FRS132" s="853"/>
      <c r="FRT132" s="964"/>
      <c r="FRU132" s="845"/>
      <c r="FRV132" s="853"/>
      <c r="FRW132" s="853"/>
      <c r="FRX132" s="964"/>
      <c r="FRY132" s="845"/>
      <c r="FRZ132" s="853"/>
      <c r="FSA132" s="853"/>
      <c r="FSB132" s="964"/>
      <c r="FSC132" s="845"/>
      <c r="FSD132" s="853"/>
      <c r="FSE132" s="853"/>
      <c r="FSF132" s="964"/>
      <c r="FSG132" s="845"/>
      <c r="FSH132" s="853"/>
      <c r="FSI132" s="853"/>
      <c r="FSJ132" s="964"/>
      <c r="FSK132" s="845"/>
      <c r="FSL132" s="853"/>
      <c r="FSM132" s="853"/>
      <c r="FSN132" s="964"/>
      <c r="FSO132" s="845"/>
      <c r="FSP132" s="853"/>
      <c r="FSQ132" s="853"/>
      <c r="FSR132" s="964"/>
      <c r="FSS132" s="845"/>
      <c r="FST132" s="853"/>
      <c r="FSU132" s="853"/>
      <c r="FSV132" s="964"/>
      <c r="FSW132" s="845"/>
      <c r="FSX132" s="853"/>
      <c r="FSY132" s="853"/>
      <c r="FSZ132" s="964"/>
      <c r="FTA132" s="845"/>
      <c r="FTB132" s="853"/>
      <c r="FTC132" s="853"/>
      <c r="FTD132" s="964"/>
      <c r="FTE132" s="845"/>
      <c r="FTF132" s="853"/>
      <c r="FTG132" s="853"/>
      <c r="FTH132" s="964"/>
      <c r="FTI132" s="845"/>
      <c r="FTJ132" s="853"/>
      <c r="FTK132" s="853"/>
      <c r="FTL132" s="964"/>
      <c r="FTM132" s="845"/>
      <c r="FTN132" s="853"/>
      <c r="FTO132" s="853"/>
      <c r="FTP132" s="964"/>
      <c r="FTQ132" s="845"/>
      <c r="FTR132" s="853"/>
      <c r="FTS132" s="853"/>
      <c r="FTT132" s="964"/>
      <c r="FTU132" s="845"/>
      <c r="FTV132" s="853"/>
      <c r="FTW132" s="853"/>
      <c r="FTX132" s="964"/>
      <c r="FTY132" s="845"/>
      <c r="FTZ132" s="853"/>
      <c r="FUA132" s="853"/>
      <c r="FUB132" s="964"/>
      <c r="FUC132" s="845"/>
      <c r="FUD132" s="853"/>
      <c r="FUE132" s="853"/>
      <c r="FUF132" s="964"/>
      <c r="FUG132" s="845"/>
      <c r="FUH132" s="853"/>
      <c r="FUI132" s="853"/>
      <c r="FUJ132" s="964"/>
      <c r="FUK132" s="845"/>
      <c r="FUL132" s="853"/>
      <c r="FUM132" s="853"/>
      <c r="FUN132" s="964"/>
      <c r="FUO132" s="845"/>
      <c r="FUP132" s="853"/>
      <c r="FUQ132" s="853"/>
      <c r="FUR132" s="964"/>
      <c r="FUS132" s="845"/>
      <c r="FUT132" s="853"/>
      <c r="FUU132" s="853"/>
      <c r="FUV132" s="964"/>
      <c r="FUW132" s="845"/>
      <c r="FUX132" s="853"/>
      <c r="FUY132" s="853"/>
      <c r="FUZ132" s="964"/>
      <c r="FVA132" s="845"/>
      <c r="FVB132" s="853"/>
      <c r="FVC132" s="853"/>
      <c r="FVD132" s="964"/>
      <c r="FVE132" s="845"/>
      <c r="FVF132" s="853"/>
      <c r="FVG132" s="853"/>
      <c r="FVH132" s="964"/>
      <c r="FVI132" s="845"/>
      <c r="FVJ132" s="853"/>
      <c r="FVK132" s="853"/>
      <c r="FVL132" s="964"/>
      <c r="FVM132" s="845"/>
      <c r="FVN132" s="853"/>
      <c r="FVO132" s="853"/>
      <c r="FVP132" s="964"/>
      <c r="FVQ132" s="845"/>
      <c r="FVR132" s="853"/>
      <c r="FVS132" s="853"/>
      <c r="FVT132" s="964"/>
      <c r="FVU132" s="845"/>
      <c r="FVV132" s="853"/>
      <c r="FVW132" s="853"/>
      <c r="FVX132" s="964"/>
      <c r="FVY132" s="845"/>
      <c r="FVZ132" s="853"/>
      <c r="FWA132" s="853"/>
      <c r="FWB132" s="964"/>
      <c r="FWC132" s="845"/>
      <c r="FWD132" s="853"/>
      <c r="FWE132" s="853"/>
      <c r="FWF132" s="964"/>
      <c r="FWG132" s="845"/>
      <c r="FWH132" s="853"/>
      <c r="FWI132" s="853"/>
      <c r="FWJ132" s="964"/>
      <c r="FWK132" s="845"/>
      <c r="FWL132" s="853"/>
      <c r="FWM132" s="853"/>
      <c r="FWN132" s="964"/>
      <c r="FWO132" s="845"/>
      <c r="FWP132" s="853"/>
      <c r="FWQ132" s="853"/>
      <c r="FWR132" s="964"/>
      <c r="FWS132" s="845"/>
      <c r="FWT132" s="853"/>
      <c r="FWU132" s="853"/>
      <c r="FWV132" s="964"/>
      <c r="FWW132" s="845"/>
      <c r="FWX132" s="853"/>
      <c r="FWY132" s="853"/>
      <c r="FWZ132" s="964"/>
      <c r="FXA132" s="845"/>
      <c r="FXB132" s="853"/>
      <c r="FXC132" s="853"/>
      <c r="FXD132" s="964"/>
      <c r="FXE132" s="845"/>
      <c r="FXF132" s="853"/>
      <c r="FXG132" s="853"/>
      <c r="FXH132" s="964"/>
      <c r="FXI132" s="845"/>
      <c r="FXJ132" s="853"/>
      <c r="FXK132" s="853"/>
      <c r="FXL132" s="964"/>
      <c r="FXM132" s="845"/>
      <c r="FXN132" s="853"/>
      <c r="FXO132" s="853"/>
      <c r="FXP132" s="964"/>
      <c r="FXQ132" s="845"/>
      <c r="FXR132" s="853"/>
      <c r="FXS132" s="853"/>
      <c r="FXT132" s="964"/>
      <c r="FXU132" s="845"/>
      <c r="FXV132" s="853"/>
      <c r="FXW132" s="853"/>
      <c r="FXX132" s="964"/>
      <c r="FXY132" s="845"/>
      <c r="FXZ132" s="853"/>
      <c r="FYA132" s="853"/>
      <c r="FYB132" s="964"/>
      <c r="FYC132" s="845"/>
      <c r="FYD132" s="853"/>
      <c r="FYE132" s="853"/>
      <c r="FYF132" s="964"/>
      <c r="FYG132" s="845"/>
      <c r="FYH132" s="853"/>
      <c r="FYI132" s="853"/>
      <c r="FYJ132" s="964"/>
      <c r="FYK132" s="845"/>
      <c r="FYL132" s="853"/>
      <c r="FYM132" s="853"/>
      <c r="FYN132" s="964"/>
      <c r="FYO132" s="845"/>
      <c r="FYP132" s="853"/>
      <c r="FYQ132" s="853"/>
      <c r="FYR132" s="964"/>
      <c r="FYS132" s="845"/>
      <c r="FYT132" s="853"/>
      <c r="FYU132" s="853"/>
      <c r="FYV132" s="964"/>
      <c r="FYW132" s="845"/>
      <c r="FYX132" s="853"/>
      <c r="FYY132" s="853"/>
      <c r="FYZ132" s="964"/>
      <c r="FZA132" s="845"/>
      <c r="FZB132" s="853"/>
      <c r="FZC132" s="853"/>
      <c r="FZD132" s="964"/>
      <c r="FZE132" s="845"/>
      <c r="FZF132" s="853"/>
      <c r="FZG132" s="853"/>
      <c r="FZH132" s="964"/>
      <c r="FZI132" s="845"/>
      <c r="FZJ132" s="853"/>
      <c r="FZK132" s="853"/>
      <c r="FZL132" s="964"/>
      <c r="FZM132" s="845"/>
      <c r="FZN132" s="853"/>
      <c r="FZO132" s="853"/>
      <c r="FZP132" s="964"/>
      <c r="FZQ132" s="845"/>
      <c r="FZR132" s="853"/>
      <c r="FZS132" s="853"/>
      <c r="FZT132" s="964"/>
      <c r="FZU132" s="845"/>
      <c r="FZV132" s="853"/>
      <c r="FZW132" s="853"/>
      <c r="FZX132" s="964"/>
      <c r="FZY132" s="845"/>
      <c r="FZZ132" s="853"/>
      <c r="GAA132" s="853"/>
      <c r="GAB132" s="964"/>
      <c r="GAC132" s="845"/>
      <c r="GAD132" s="853"/>
      <c r="GAE132" s="853"/>
      <c r="GAF132" s="964"/>
      <c r="GAG132" s="845"/>
      <c r="GAH132" s="853"/>
      <c r="GAI132" s="853"/>
      <c r="GAJ132" s="964"/>
      <c r="GAK132" s="845"/>
      <c r="GAL132" s="853"/>
      <c r="GAM132" s="853"/>
      <c r="GAN132" s="964"/>
      <c r="GAO132" s="845"/>
      <c r="GAP132" s="853"/>
      <c r="GAQ132" s="853"/>
      <c r="GAR132" s="964"/>
      <c r="GAS132" s="845"/>
      <c r="GAT132" s="853"/>
      <c r="GAU132" s="853"/>
      <c r="GAV132" s="964"/>
      <c r="GAW132" s="845"/>
      <c r="GAX132" s="853"/>
      <c r="GAY132" s="853"/>
      <c r="GAZ132" s="964"/>
      <c r="GBA132" s="845"/>
      <c r="GBB132" s="853"/>
      <c r="GBC132" s="853"/>
      <c r="GBD132" s="964"/>
      <c r="GBE132" s="845"/>
      <c r="GBF132" s="853"/>
      <c r="GBG132" s="853"/>
      <c r="GBH132" s="964"/>
      <c r="GBI132" s="845"/>
      <c r="GBJ132" s="853"/>
      <c r="GBK132" s="853"/>
      <c r="GBL132" s="964"/>
      <c r="GBM132" s="845"/>
      <c r="GBN132" s="853"/>
      <c r="GBO132" s="853"/>
      <c r="GBP132" s="964"/>
      <c r="GBQ132" s="845"/>
      <c r="GBR132" s="853"/>
      <c r="GBS132" s="853"/>
      <c r="GBT132" s="964"/>
      <c r="GBU132" s="845"/>
      <c r="GBV132" s="853"/>
      <c r="GBW132" s="853"/>
      <c r="GBX132" s="964"/>
      <c r="GBY132" s="845"/>
      <c r="GBZ132" s="853"/>
      <c r="GCA132" s="853"/>
      <c r="GCB132" s="964"/>
      <c r="GCC132" s="845"/>
      <c r="GCD132" s="853"/>
      <c r="GCE132" s="853"/>
      <c r="GCF132" s="964"/>
      <c r="GCG132" s="845"/>
      <c r="GCH132" s="853"/>
      <c r="GCI132" s="853"/>
      <c r="GCJ132" s="964"/>
      <c r="GCK132" s="845"/>
      <c r="GCL132" s="853"/>
      <c r="GCM132" s="853"/>
      <c r="GCN132" s="964"/>
      <c r="GCO132" s="845"/>
      <c r="GCP132" s="853"/>
      <c r="GCQ132" s="853"/>
      <c r="GCR132" s="964"/>
      <c r="GCS132" s="845"/>
      <c r="GCT132" s="853"/>
      <c r="GCU132" s="853"/>
      <c r="GCV132" s="964"/>
      <c r="GCW132" s="845"/>
      <c r="GCX132" s="853"/>
      <c r="GCY132" s="853"/>
      <c r="GCZ132" s="964"/>
      <c r="GDA132" s="845"/>
      <c r="GDB132" s="853"/>
      <c r="GDC132" s="853"/>
      <c r="GDD132" s="964"/>
      <c r="GDE132" s="845"/>
      <c r="GDF132" s="853"/>
      <c r="GDG132" s="853"/>
      <c r="GDH132" s="964"/>
      <c r="GDI132" s="845"/>
      <c r="GDJ132" s="853"/>
      <c r="GDK132" s="853"/>
      <c r="GDL132" s="964"/>
      <c r="GDM132" s="845"/>
      <c r="GDN132" s="853"/>
      <c r="GDO132" s="853"/>
      <c r="GDP132" s="964"/>
      <c r="GDQ132" s="845"/>
      <c r="GDR132" s="853"/>
      <c r="GDS132" s="853"/>
      <c r="GDT132" s="964"/>
      <c r="GDU132" s="845"/>
      <c r="GDV132" s="853"/>
      <c r="GDW132" s="853"/>
      <c r="GDX132" s="964"/>
      <c r="GDY132" s="845"/>
      <c r="GDZ132" s="853"/>
      <c r="GEA132" s="853"/>
      <c r="GEB132" s="964"/>
      <c r="GEC132" s="845"/>
      <c r="GED132" s="853"/>
      <c r="GEE132" s="853"/>
      <c r="GEF132" s="964"/>
      <c r="GEG132" s="845"/>
      <c r="GEH132" s="853"/>
      <c r="GEI132" s="853"/>
      <c r="GEJ132" s="964"/>
      <c r="GEK132" s="845"/>
      <c r="GEL132" s="853"/>
      <c r="GEM132" s="853"/>
      <c r="GEN132" s="964"/>
      <c r="GEO132" s="845"/>
      <c r="GEP132" s="853"/>
      <c r="GEQ132" s="853"/>
      <c r="GER132" s="964"/>
      <c r="GES132" s="845"/>
      <c r="GET132" s="853"/>
      <c r="GEU132" s="853"/>
      <c r="GEV132" s="964"/>
      <c r="GEW132" s="845"/>
      <c r="GEX132" s="853"/>
      <c r="GEY132" s="853"/>
      <c r="GEZ132" s="964"/>
      <c r="GFA132" s="845"/>
      <c r="GFB132" s="853"/>
      <c r="GFC132" s="853"/>
      <c r="GFD132" s="964"/>
      <c r="GFE132" s="845"/>
      <c r="GFF132" s="853"/>
      <c r="GFG132" s="853"/>
      <c r="GFH132" s="964"/>
      <c r="GFI132" s="845"/>
      <c r="GFJ132" s="853"/>
      <c r="GFK132" s="853"/>
      <c r="GFL132" s="964"/>
      <c r="GFM132" s="845"/>
      <c r="GFN132" s="853"/>
      <c r="GFO132" s="853"/>
      <c r="GFP132" s="964"/>
      <c r="GFQ132" s="845"/>
      <c r="GFR132" s="853"/>
      <c r="GFS132" s="853"/>
      <c r="GFT132" s="964"/>
      <c r="GFU132" s="845"/>
      <c r="GFV132" s="853"/>
      <c r="GFW132" s="853"/>
      <c r="GFX132" s="964"/>
      <c r="GFY132" s="845"/>
      <c r="GFZ132" s="853"/>
      <c r="GGA132" s="853"/>
      <c r="GGB132" s="964"/>
      <c r="GGC132" s="845"/>
      <c r="GGD132" s="853"/>
      <c r="GGE132" s="853"/>
      <c r="GGF132" s="964"/>
      <c r="GGG132" s="845"/>
      <c r="GGH132" s="853"/>
      <c r="GGI132" s="853"/>
      <c r="GGJ132" s="964"/>
      <c r="GGK132" s="845"/>
      <c r="GGL132" s="853"/>
      <c r="GGM132" s="853"/>
      <c r="GGN132" s="964"/>
      <c r="GGO132" s="845"/>
      <c r="GGP132" s="853"/>
      <c r="GGQ132" s="853"/>
      <c r="GGR132" s="964"/>
      <c r="GGS132" s="845"/>
      <c r="GGT132" s="853"/>
      <c r="GGU132" s="853"/>
      <c r="GGV132" s="964"/>
      <c r="GGW132" s="845"/>
      <c r="GGX132" s="853"/>
      <c r="GGY132" s="853"/>
      <c r="GGZ132" s="964"/>
      <c r="GHA132" s="845"/>
      <c r="GHB132" s="853"/>
      <c r="GHC132" s="853"/>
      <c r="GHD132" s="964"/>
      <c r="GHE132" s="845"/>
      <c r="GHF132" s="853"/>
      <c r="GHG132" s="853"/>
      <c r="GHH132" s="964"/>
      <c r="GHI132" s="845"/>
      <c r="GHJ132" s="853"/>
      <c r="GHK132" s="853"/>
      <c r="GHL132" s="964"/>
      <c r="GHM132" s="845"/>
      <c r="GHN132" s="853"/>
      <c r="GHO132" s="853"/>
      <c r="GHP132" s="964"/>
      <c r="GHQ132" s="845"/>
      <c r="GHR132" s="853"/>
      <c r="GHS132" s="853"/>
      <c r="GHT132" s="964"/>
      <c r="GHU132" s="845"/>
      <c r="GHV132" s="853"/>
      <c r="GHW132" s="853"/>
      <c r="GHX132" s="964"/>
      <c r="GHY132" s="845"/>
      <c r="GHZ132" s="853"/>
      <c r="GIA132" s="853"/>
      <c r="GIB132" s="964"/>
      <c r="GIC132" s="845"/>
      <c r="GID132" s="853"/>
      <c r="GIE132" s="853"/>
      <c r="GIF132" s="964"/>
      <c r="GIG132" s="845"/>
      <c r="GIH132" s="853"/>
      <c r="GII132" s="853"/>
      <c r="GIJ132" s="964"/>
      <c r="GIK132" s="845"/>
      <c r="GIL132" s="853"/>
      <c r="GIM132" s="853"/>
      <c r="GIN132" s="964"/>
      <c r="GIO132" s="845"/>
      <c r="GIP132" s="853"/>
      <c r="GIQ132" s="853"/>
      <c r="GIR132" s="964"/>
      <c r="GIS132" s="845"/>
      <c r="GIT132" s="853"/>
      <c r="GIU132" s="853"/>
      <c r="GIV132" s="964"/>
      <c r="GIW132" s="845"/>
      <c r="GIX132" s="853"/>
      <c r="GIY132" s="853"/>
      <c r="GIZ132" s="964"/>
      <c r="GJA132" s="845"/>
      <c r="GJB132" s="853"/>
      <c r="GJC132" s="853"/>
      <c r="GJD132" s="964"/>
      <c r="GJE132" s="845"/>
      <c r="GJF132" s="853"/>
      <c r="GJG132" s="853"/>
      <c r="GJH132" s="964"/>
      <c r="GJI132" s="845"/>
      <c r="GJJ132" s="853"/>
      <c r="GJK132" s="853"/>
      <c r="GJL132" s="964"/>
      <c r="GJM132" s="845"/>
      <c r="GJN132" s="853"/>
      <c r="GJO132" s="853"/>
      <c r="GJP132" s="964"/>
      <c r="GJQ132" s="845"/>
      <c r="GJR132" s="853"/>
      <c r="GJS132" s="853"/>
      <c r="GJT132" s="964"/>
      <c r="GJU132" s="845"/>
      <c r="GJV132" s="853"/>
      <c r="GJW132" s="853"/>
      <c r="GJX132" s="964"/>
      <c r="GJY132" s="845"/>
      <c r="GJZ132" s="853"/>
      <c r="GKA132" s="853"/>
      <c r="GKB132" s="964"/>
      <c r="GKC132" s="845"/>
      <c r="GKD132" s="853"/>
      <c r="GKE132" s="853"/>
      <c r="GKF132" s="964"/>
      <c r="GKG132" s="845"/>
      <c r="GKH132" s="853"/>
      <c r="GKI132" s="853"/>
      <c r="GKJ132" s="964"/>
      <c r="GKK132" s="845"/>
      <c r="GKL132" s="853"/>
      <c r="GKM132" s="853"/>
      <c r="GKN132" s="964"/>
      <c r="GKO132" s="845"/>
      <c r="GKP132" s="853"/>
      <c r="GKQ132" s="853"/>
      <c r="GKR132" s="964"/>
      <c r="GKS132" s="845"/>
      <c r="GKT132" s="853"/>
      <c r="GKU132" s="853"/>
      <c r="GKV132" s="964"/>
      <c r="GKW132" s="845"/>
      <c r="GKX132" s="853"/>
      <c r="GKY132" s="853"/>
      <c r="GKZ132" s="964"/>
      <c r="GLA132" s="845"/>
      <c r="GLB132" s="853"/>
      <c r="GLC132" s="853"/>
      <c r="GLD132" s="964"/>
      <c r="GLE132" s="845"/>
      <c r="GLF132" s="853"/>
      <c r="GLG132" s="853"/>
      <c r="GLH132" s="964"/>
      <c r="GLI132" s="845"/>
      <c r="GLJ132" s="853"/>
      <c r="GLK132" s="853"/>
      <c r="GLL132" s="964"/>
      <c r="GLM132" s="845"/>
      <c r="GLN132" s="853"/>
      <c r="GLO132" s="853"/>
      <c r="GLP132" s="964"/>
      <c r="GLQ132" s="845"/>
      <c r="GLR132" s="853"/>
      <c r="GLS132" s="853"/>
      <c r="GLT132" s="964"/>
      <c r="GLU132" s="845"/>
      <c r="GLV132" s="853"/>
      <c r="GLW132" s="853"/>
      <c r="GLX132" s="964"/>
      <c r="GLY132" s="845"/>
      <c r="GLZ132" s="853"/>
      <c r="GMA132" s="853"/>
      <c r="GMB132" s="964"/>
      <c r="GMC132" s="845"/>
      <c r="GMD132" s="853"/>
      <c r="GME132" s="853"/>
      <c r="GMF132" s="964"/>
      <c r="GMG132" s="845"/>
      <c r="GMH132" s="853"/>
      <c r="GMI132" s="853"/>
      <c r="GMJ132" s="964"/>
      <c r="GMK132" s="845"/>
      <c r="GML132" s="853"/>
      <c r="GMM132" s="853"/>
      <c r="GMN132" s="964"/>
      <c r="GMO132" s="845"/>
      <c r="GMP132" s="853"/>
      <c r="GMQ132" s="853"/>
      <c r="GMR132" s="964"/>
      <c r="GMS132" s="845"/>
      <c r="GMT132" s="853"/>
      <c r="GMU132" s="853"/>
      <c r="GMV132" s="964"/>
      <c r="GMW132" s="845"/>
      <c r="GMX132" s="853"/>
      <c r="GMY132" s="853"/>
      <c r="GMZ132" s="964"/>
      <c r="GNA132" s="845"/>
      <c r="GNB132" s="853"/>
      <c r="GNC132" s="853"/>
      <c r="GND132" s="964"/>
      <c r="GNE132" s="845"/>
      <c r="GNF132" s="853"/>
      <c r="GNG132" s="853"/>
      <c r="GNH132" s="964"/>
      <c r="GNI132" s="845"/>
      <c r="GNJ132" s="853"/>
      <c r="GNK132" s="853"/>
      <c r="GNL132" s="964"/>
      <c r="GNM132" s="845"/>
      <c r="GNN132" s="853"/>
      <c r="GNO132" s="853"/>
      <c r="GNP132" s="964"/>
      <c r="GNQ132" s="845"/>
      <c r="GNR132" s="853"/>
      <c r="GNS132" s="853"/>
      <c r="GNT132" s="964"/>
      <c r="GNU132" s="845"/>
      <c r="GNV132" s="853"/>
      <c r="GNW132" s="853"/>
      <c r="GNX132" s="964"/>
      <c r="GNY132" s="845"/>
      <c r="GNZ132" s="853"/>
      <c r="GOA132" s="853"/>
      <c r="GOB132" s="964"/>
      <c r="GOC132" s="845"/>
      <c r="GOD132" s="853"/>
      <c r="GOE132" s="853"/>
      <c r="GOF132" s="964"/>
      <c r="GOG132" s="845"/>
      <c r="GOH132" s="853"/>
      <c r="GOI132" s="853"/>
      <c r="GOJ132" s="964"/>
      <c r="GOK132" s="845"/>
      <c r="GOL132" s="853"/>
      <c r="GOM132" s="853"/>
      <c r="GON132" s="964"/>
      <c r="GOO132" s="845"/>
      <c r="GOP132" s="853"/>
      <c r="GOQ132" s="853"/>
      <c r="GOR132" s="964"/>
      <c r="GOS132" s="845"/>
      <c r="GOT132" s="853"/>
      <c r="GOU132" s="853"/>
      <c r="GOV132" s="964"/>
      <c r="GOW132" s="845"/>
      <c r="GOX132" s="853"/>
      <c r="GOY132" s="853"/>
      <c r="GOZ132" s="964"/>
      <c r="GPA132" s="845"/>
      <c r="GPB132" s="853"/>
      <c r="GPC132" s="853"/>
      <c r="GPD132" s="964"/>
      <c r="GPE132" s="845"/>
      <c r="GPF132" s="853"/>
      <c r="GPG132" s="853"/>
      <c r="GPH132" s="964"/>
      <c r="GPI132" s="845"/>
      <c r="GPJ132" s="853"/>
      <c r="GPK132" s="853"/>
      <c r="GPL132" s="964"/>
      <c r="GPM132" s="845"/>
      <c r="GPN132" s="853"/>
      <c r="GPO132" s="853"/>
      <c r="GPP132" s="964"/>
      <c r="GPQ132" s="845"/>
      <c r="GPR132" s="853"/>
      <c r="GPS132" s="853"/>
      <c r="GPT132" s="964"/>
      <c r="GPU132" s="845"/>
      <c r="GPV132" s="853"/>
      <c r="GPW132" s="853"/>
      <c r="GPX132" s="964"/>
      <c r="GPY132" s="845"/>
      <c r="GPZ132" s="853"/>
      <c r="GQA132" s="853"/>
      <c r="GQB132" s="964"/>
      <c r="GQC132" s="845"/>
      <c r="GQD132" s="853"/>
      <c r="GQE132" s="853"/>
      <c r="GQF132" s="964"/>
      <c r="GQG132" s="845"/>
      <c r="GQH132" s="853"/>
      <c r="GQI132" s="853"/>
      <c r="GQJ132" s="964"/>
      <c r="GQK132" s="845"/>
      <c r="GQL132" s="853"/>
      <c r="GQM132" s="853"/>
      <c r="GQN132" s="964"/>
      <c r="GQO132" s="845"/>
      <c r="GQP132" s="853"/>
      <c r="GQQ132" s="853"/>
      <c r="GQR132" s="964"/>
      <c r="GQS132" s="845"/>
      <c r="GQT132" s="853"/>
      <c r="GQU132" s="853"/>
      <c r="GQV132" s="964"/>
      <c r="GQW132" s="845"/>
      <c r="GQX132" s="853"/>
      <c r="GQY132" s="853"/>
      <c r="GQZ132" s="964"/>
      <c r="GRA132" s="845"/>
      <c r="GRB132" s="853"/>
      <c r="GRC132" s="853"/>
      <c r="GRD132" s="964"/>
      <c r="GRE132" s="845"/>
      <c r="GRF132" s="853"/>
      <c r="GRG132" s="853"/>
      <c r="GRH132" s="964"/>
      <c r="GRI132" s="845"/>
      <c r="GRJ132" s="853"/>
      <c r="GRK132" s="853"/>
      <c r="GRL132" s="964"/>
      <c r="GRM132" s="845"/>
      <c r="GRN132" s="853"/>
      <c r="GRO132" s="853"/>
      <c r="GRP132" s="964"/>
      <c r="GRQ132" s="845"/>
      <c r="GRR132" s="853"/>
      <c r="GRS132" s="853"/>
      <c r="GRT132" s="964"/>
      <c r="GRU132" s="845"/>
      <c r="GRV132" s="853"/>
      <c r="GRW132" s="853"/>
      <c r="GRX132" s="964"/>
      <c r="GRY132" s="845"/>
      <c r="GRZ132" s="853"/>
      <c r="GSA132" s="853"/>
      <c r="GSB132" s="964"/>
      <c r="GSC132" s="845"/>
      <c r="GSD132" s="853"/>
      <c r="GSE132" s="853"/>
      <c r="GSF132" s="964"/>
      <c r="GSG132" s="845"/>
      <c r="GSH132" s="853"/>
      <c r="GSI132" s="853"/>
      <c r="GSJ132" s="964"/>
      <c r="GSK132" s="845"/>
      <c r="GSL132" s="853"/>
      <c r="GSM132" s="853"/>
      <c r="GSN132" s="964"/>
      <c r="GSO132" s="845"/>
      <c r="GSP132" s="853"/>
      <c r="GSQ132" s="853"/>
      <c r="GSR132" s="964"/>
      <c r="GSS132" s="845"/>
      <c r="GST132" s="853"/>
      <c r="GSU132" s="853"/>
      <c r="GSV132" s="964"/>
      <c r="GSW132" s="845"/>
      <c r="GSX132" s="853"/>
      <c r="GSY132" s="853"/>
      <c r="GSZ132" s="964"/>
      <c r="GTA132" s="845"/>
      <c r="GTB132" s="853"/>
      <c r="GTC132" s="853"/>
      <c r="GTD132" s="964"/>
      <c r="GTE132" s="845"/>
      <c r="GTF132" s="853"/>
      <c r="GTG132" s="853"/>
      <c r="GTH132" s="964"/>
      <c r="GTI132" s="845"/>
      <c r="GTJ132" s="853"/>
      <c r="GTK132" s="853"/>
      <c r="GTL132" s="964"/>
      <c r="GTM132" s="845"/>
      <c r="GTN132" s="853"/>
      <c r="GTO132" s="853"/>
      <c r="GTP132" s="964"/>
      <c r="GTQ132" s="845"/>
      <c r="GTR132" s="853"/>
      <c r="GTS132" s="853"/>
      <c r="GTT132" s="964"/>
      <c r="GTU132" s="845"/>
      <c r="GTV132" s="853"/>
      <c r="GTW132" s="853"/>
      <c r="GTX132" s="964"/>
      <c r="GTY132" s="845"/>
      <c r="GTZ132" s="853"/>
      <c r="GUA132" s="853"/>
      <c r="GUB132" s="964"/>
      <c r="GUC132" s="845"/>
      <c r="GUD132" s="853"/>
      <c r="GUE132" s="853"/>
      <c r="GUF132" s="964"/>
      <c r="GUG132" s="845"/>
      <c r="GUH132" s="853"/>
      <c r="GUI132" s="853"/>
      <c r="GUJ132" s="964"/>
      <c r="GUK132" s="845"/>
      <c r="GUL132" s="853"/>
      <c r="GUM132" s="853"/>
      <c r="GUN132" s="964"/>
      <c r="GUO132" s="845"/>
      <c r="GUP132" s="853"/>
      <c r="GUQ132" s="853"/>
      <c r="GUR132" s="964"/>
      <c r="GUS132" s="845"/>
      <c r="GUT132" s="853"/>
      <c r="GUU132" s="853"/>
      <c r="GUV132" s="964"/>
      <c r="GUW132" s="845"/>
      <c r="GUX132" s="853"/>
      <c r="GUY132" s="853"/>
      <c r="GUZ132" s="964"/>
      <c r="GVA132" s="845"/>
      <c r="GVB132" s="853"/>
      <c r="GVC132" s="853"/>
      <c r="GVD132" s="964"/>
      <c r="GVE132" s="845"/>
      <c r="GVF132" s="853"/>
      <c r="GVG132" s="853"/>
      <c r="GVH132" s="964"/>
      <c r="GVI132" s="845"/>
      <c r="GVJ132" s="853"/>
      <c r="GVK132" s="853"/>
      <c r="GVL132" s="964"/>
      <c r="GVM132" s="845"/>
      <c r="GVN132" s="853"/>
      <c r="GVO132" s="853"/>
      <c r="GVP132" s="964"/>
      <c r="GVQ132" s="845"/>
      <c r="GVR132" s="853"/>
      <c r="GVS132" s="853"/>
      <c r="GVT132" s="964"/>
      <c r="GVU132" s="845"/>
      <c r="GVV132" s="853"/>
      <c r="GVW132" s="853"/>
      <c r="GVX132" s="964"/>
      <c r="GVY132" s="845"/>
      <c r="GVZ132" s="853"/>
      <c r="GWA132" s="853"/>
      <c r="GWB132" s="964"/>
      <c r="GWC132" s="845"/>
      <c r="GWD132" s="853"/>
      <c r="GWE132" s="853"/>
      <c r="GWF132" s="964"/>
      <c r="GWG132" s="845"/>
      <c r="GWH132" s="853"/>
      <c r="GWI132" s="853"/>
      <c r="GWJ132" s="964"/>
      <c r="GWK132" s="845"/>
      <c r="GWL132" s="853"/>
      <c r="GWM132" s="853"/>
      <c r="GWN132" s="964"/>
      <c r="GWO132" s="845"/>
      <c r="GWP132" s="853"/>
      <c r="GWQ132" s="853"/>
      <c r="GWR132" s="964"/>
      <c r="GWS132" s="845"/>
      <c r="GWT132" s="853"/>
      <c r="GWU132" s="853"/>
      <c r="GWV132" s="964"/>
      <c r="GWW132" s="845"/>
      <c r="GWX132" s="853"/>
      <c r="GWY132" s="853"/>
      <c r="GWZ132" s="964"/>
      <c r="GXA132" s="845"/>
      <c r="GXB132" s="853"/>
      <c r="GXC132" s="853"/>
      <c r="GXD132" s="964"/>
      <c r="GXE132" s="845"/>
      <c r="GXF132" s="853"/>
      <c r="GXG132" s="853"/>
      <c r="GXH132" s="964"/>
      <c r="GXI132" s="845"/>
      <c r="GXJ132" s="853"/>
      <c r="GXK132" s="853"/>
      <c r="GXL132" s="964"/>
      <c r="GXM132" s="845"/>
      <c r="GXN132" s="853"/>
      <c r="GXO132" s="853"/>
      <c r="GXP132" s="964"/>
      <c r="GXQ132" s="845"/>
      <c r="GXR132" s="853"/>
      <c r="GXS132" s="853"/>
      <c r="GXT132" s="964"/>
      <c r="GXU132" s="845"/>
      <c r="GXV132" s="853"/>
      <c r="GXW132" s="853"/>
      <c r="GXX132" s="964"/>
      <c r="GXY132" s="845"/>
      <c r="GXZ132" s="853"/>
      <c r="GYA132" s="853"/>
      <c r="GYB132" s="964"/>
      <c r="GYC132" s="845"/>
      <c r="GYD132" s="853"/>
      <c r="GYE132" s="853"/>
      <c r="GYF132" s="964"/>
      <c r="GYG132" s="845"/>
      <c r="GYH132" s="853"/>
      <c r="GYI132" s="853"/>
      <c r="GYJ132" s="964"/>
      <c r="GYK132" s="845"/>
      <c r="GYL132" s="853"/>
      <c r="GYM132" s="853"/>
      <c r="GYN132" s="964"/>
      <c r="GYO132" s="845"/>
      <c r="GYP132" s="853"/>
      <c r="GYQ132" s="853"/>
      <c r="GYR132" s="964"/>
      <c r="GYS132" s="845"/>
      <c r="GYT132" s="853"/>
      <c r="GYU132" s="853"/>
      <c r="GYV132" s="964"/>
      <c r="GYW132" s="845"/>
      <c r="GYX132" s="853"/>
      <c r="GYY132" s="853"/>
      <c r="GYZ132" s="964"/>
      <c r="GZA132" s="845"/>
      <c r="GZB132" s="853"/>
      <c r="GZC132" s="853"/>
      <c r="GZD132" s="964"/>
      <c r="GZE132" s="845"/>
      <c r="GZF132" s="853"/>
      <c r="GZG132" s="853"/>
      <c r="GZH132" s="964"/>
      <c r="GZI132" s="845"/>
      <c r="GZJ132" s="853"/>
      <c r="GZK132" s="853"/>
      <c r="GZL132" s="964"/>
      <c r="GZM132" s="845"/>
      <c r="GZN132" s="853"/>
      <c r="GZO132" s="853"/>
      <c r="GZP132" s="964"/>
      <c r="GZQ132" s="845"/>
      <c r="GZR132" s="853"/>
      <c r="GZS132" s="853"/>
      <c r="GZT132" s="964"/>
      <c r="GZU132" s="845"/>
      <c r="GZV132" s="853"/>
      <c r="GZW132" s="853"/>
      <c r="GZX132" s="964"/>
      <c r="GZY132" s="845"/>
      <c r="GZZ132" s="853"/>
      <c r="HAA132" s="853"/>
      <c r="HAB132" s="964"/>
      <c r="HAC132" s="845"/>
      <c r="HAD132" s="853"/>
      <c r="HAE132" s="853"/>
      <c r="HAF132" s="964"/>
      <c r="HAG132" s="845"/>
      <c r="HAH132" s="853"/>
      <c r="HAI132" s="853"/>
      <c r="HAJ132" s="964"/>
      <c r="HAK132" s="845"/>
      <c r="HAL132" s="853"/>
      <c r="HAM132" s="853"/>
      <c r="HAN132" s="964"/>
      <c r="HAO132" s="845"/>
      <c r="HAP132" s="853"/>
      <c r="HAQ132" s="853"/>
      <c r="HAR132" s="964"/>
      <c r="HAS132" s="845"/>
      <c r="HAT132" s="853"/>
      <c r="HAU132" s="853"/>
      <c r="HAV132" s="964"/>
      <c r="HAW132" s="845"/>
      <c r="HAX132" s="853"/>
      <c r="HAY132" s="853"/>
      <c r="HAZ132" s="964"/>
      <c r="HBA132" s="845"/>
      <c r="HBB132" s="853"/>
      <c r="HBC132" s="853"/>
      <c r="HBD132" s="964"/>
      <c r="HBE132" s="845"/>
      <c r="HBF132" s="853"/>
      <c r="HBG132" s="853"/>
      <c r="HBH132" s="964"/>
      <c r="HBI132" s="845"/>
      <c r="HBJ132" s="853"/>
      <c r="HBK132" s="853"/>
      <c r="HBL132" s="964"/>
      <c r="HBM132" s="845"/>
      <c r="HBN132" s="853"/>
      <c r="HBO132" s="853"/>
      <c r="HBP132" s="964"/>
      <c r="HBQ132" s="845"/>
      <c r="HBR132" s="853"/>
      <c r="HBS132" s="853"/>
      <c r="HBT132" s="964"/>
      <c r="HBU132" s="845"/>
      <c r="HBV132" s="853"/>
      <c r="HBW132" s="853"/>
      <c r="HBX132" s="964"/>
      <c r="HBY132" s="845"/>
      <c r="HBZ132" s="853"/>
      <c r="HCA132" s="853"/>
      <c r="HCB132" s="964"/>
      <c r="HCC132" s="845"/>
      <c r="HCD132" s="853"/>
      <c r="HCE132" s="853"/>
      <c r="HCF132" s="964"/>
      <c r="HCG132" s="845"/>
      <c r="HCH132" s="853"/>
      <c r="HCI132" s="853"/>
      <c r="HCJ132" s="964"/>
      <c r="HCK132" s="845"/>
      <c r="HCL132" s="853"/>
      <c r="HCM132" s="853"/>
      <c r="HCN132" s="964"/>
      <c r="HCO132" s="845"/>
      <c r="HCP132" s="853"/>
      <c r="HCQ132" s="853"/>
      <c r="HCR132" s="964"/>
      <c r="HCS132" s="845"/>
      <c r="HCT132" s="853"/>
      <c r="HCU132" s="853"/>
      <c r="HCV132" s="964"/>
      <c r="HCW132" s="845"/>
      <c r="HCX132" s="853"/>
      <c r="HCY132" s="853"/>
      <c r="HCZ132" s="964"/>
      <c r="HDA132" s="845"/>
      <c r="HDB132" s="853"/>
      <c r="HDC132" s="853"/>
      <c r="HDD132" s="964"/>
      <c r="HDE132" s="845"/>
      <c r="HDF132" s="853"/>
      <c r="HDG132" s="853"/>
      <c r="HDH132" s="964"/>
      <c r="HDI132" s="845"/>
      <c r="HDJ132" s="853"/>
      <c r="HDK132" s="853"/>
      <c r="HDL132" s="964"/>
      <c r="HDM132" s="845"/>
      <c r="HDN132" s="853"/>
      <c r="HDO132" s="853"/>
      <c r="HDP132" s="964"/>
      <c r="HDQ132" s="845"/>
      <c r="HDR132" s="853"/>
      <c r="HDS132" s="853"/>
      <c r="HDT132" s="964"/>
      <c r="HDU132" s="845"/>
      <c r="HDV132" s="853"/>
      <c r="HDW132" s="853"/>
      <c r="HDX132" s="964"/>
      <c r="HDY132" s="845"/>
      <c r="HDZ132" s="853"/>
      <c r="HEA132" s="853"/>
      <c r="HEB132" s="964"/>
      <c r="HEC132" s="845"/>
      <c r="HED132" s="853"/>
      <c r="HEE132" s="853"/>
      <c r="HEF132" s="964"/>
      <c r="HEG132" s="845"/>
      <c r="HEH132" s="853"/>
      <c r="HEI132" s="853"/>
      <c r="HEJ132" s="964"/>
      <c r="HEK132" s="845"/>
      <c r="HEL132" s="853"/>
      <c r="HEM132" s="853"/>
      <c r="HEN132" s="964"/>
      <c r="HEO132" s="845"/>
      <c r="HEP132" s="853"/>
      <c r="HEQ132" s="853"/>
      <c r="HER132" s="964"/>
      <c r="HES132" s="845"/>
      <c r="HET132" s="853"/>
      <c r="HEU132" s="853"/>
      <c r="HEV132" s="964"/>
      <c r="HEW132" s="845"/>
      <c r="HEX132" s="853"/>
      <c r="HEY132" s="853"/>
      <c r="HEZ132" s="964"/>
      <c r="HFA132" s="845"/>
      <c r="HFB132" s="853"/>
      <c r="HFC132" s="853"/>
      <c r="HFD132" s="964"/>
      <c r="HFE132" s="845"/>
      <c r="HFF132" s="853"/>
      <c r="HFG132" s="853"/>
      <c r="HFH132" s="964"/>
      <c r="HFI132" s="845"/>
      <c r="HFJ132" s="853"/>
      <c r="HFK132" s="853"/>
      <c r="HFL132" s="964"/>
      <c r="HFM132" s="845"/>
      <c r="HFN132" s="853"/>
      <c r="HFO132" s="853"/>
      <c r="HFP132" s="964"/>
      <c r="HFQ132" s="845"/>
      <c r="HFR132" s="853"/>
      <c r="HFS132" s="853"/>
      <c r="HFT132" s="964"/>
      <c r="HFU132" s="845"/>
      <c r="HFV132" s="853"/>
      <c r="HFW132" s="853"/>
      <c r="HFX132" s="964"/>
      <c r="HFY132" s="845"/>
      <c r="HFZ132" s="853"/>
      <c r="HGA132" s="853"/>
      <c r="HGB132" s="964"/>
      <c r="HGC132" s="845"/>
      <c r="HGD132" s="853"/>
      <c r="HGE132" s="853"/>
      <c r="HGF132" s="964"/>
      <c r="HGG132" s="845"/>
      <c r="HGH132" s="853"/>
      <c r="HGI132" s="853"/>
      <c r="HGJ132" s="964"/>
      <c r="HGK132" s="845"/>
      <c r="HGL132" s="853"/>
      <c r="HGM132" s="853"/>
      <c r="HGN132" s="964"/>
      <c r="HGO132" s="845"/>
      <c r="HGP132" s="853"/>
      <c r="HGQ132" s="853"/>
      <c r="HGR132" s="964"/>
      <c r="HGS132" s="845"/>
      <c r="HGT132" s="853"/>
      <c r="HGU132" s="853"/>
      <c r="HGV132" s="964"/>
      <c r="HGW132" s="845"/>
      <c r="HGX132" s="853"/>
      <c r="HGY132" s="853"/>
      <c r="HGZ132" s="964"/>
      <c r="HHA132" s="845"/>
      <c r="HHB132" s="853"/>
      <c r="HHC132" s="853"/>
      <c r="HHD132" s="964"/>
      <c r="HHE132" s="845"/>
      <c r="HHF132" s="853"/>
      <c r="HHG132" s="853"/>
      <c r="HHH132" s="964"/>
      <c r="HHI132" s="845"/>
      <c r="HHJ132" s="853"/>
      <c r="HHK132" s="853"/>
      <c r="HHL132" s="964"/>
      <c r="HHM132" s="845"/>
      <c r="HHN132" s="853"/>
      <c r="HHO132" s="853"/>
      <c r="HHP132" s="964"/>
      <c r="HHQ132" s="845"/>
      <c r="HHR132" s="853"/>
      <c r="HHS132" s="853"/>
      <c r="HHT132" s="964"/>
      <c r="HHU132" s="845"/>
      <c r="HHV132" s="853"/>
      <c r="HHW132" s="853"/>
      <c r="HHX132" s="964"/>
      <c r="HHY132" s="845"/>
      <c r="HHZ132" s="853"/>
      <c r="HIA132" s="853"/>
      <c r="HIB132" s="964"/>
      <c r="HIC132" s="845"/>
      <c r="HID132" s="853"/>
      <c r="HIE132" s="853"/>
      <c r="HIF132" s="964"/>
      <c r="HIG132" s="845"/>
      <c r="HIH132" s="853"/>
      <c r="HII132" s="853"/>
      <c r="HIJ132" s="964"/>
      <c r="HIK132" s="845"/>
      <c r="HIL132" s="853"/>
      <c r="HIM132" s="853"/>
      <c r="HIN132" s="964"/>
      <c r="HIO132" s="845"/>
      <c r="HIP132" s="853"/>
      <c r="HIQ132" s="853"/>
      <c r="HIR132" s="964"/>
      <c r="HIS132" s="845"/>
      <c r="HIT132" s="853"/>
      <c r="HIU132" s="853"/>
      <c r="HIV132" s="964"/>
      <c r="HIW132" s="845"/>
      <c r="HIX132" s="853"/>
      <c r="HIY132" s="853"/>
      <c r="HIZ132" s="964"/>
      <c r="HJA132" s="845"/>
      <c r="HJB132" s="853"/>
      <c r="HJC132" s="853"/>
      <c r="HJD132" s="964"/>
      <c r="HJE132" s="845"/>
      <c r="HJF132" s="853"/>
      <c r="HJG132" s="853"/>
      <c r="HJH132" s="964"/>
      <c r="HJI132" s="845"/>
      <c r="HJJ132" s="853"/>
      <c r="HJK132" s="853"/>
      <c r="HJL132" s="964"/>
      <c r="HJM132" s="845"/>
      <c r="HJN132" s="853"/>
      <c r="HJO132" s="853"/>
      <c r="HJP132" s="964"/>
      <c r="HJQ132" s="845"/>
      <c r="HJR132" s="853"/>
      <c r="HJS132" s="853"/>
      <c r="HJT132" s="964"/>
      <c r="HJU132" s="845"/>
      <c r="HJV132" s="853"/>
      <c r="HJW132" s="853"/>
      <c r="HJX132" s="964"/>
      <c r="HJY132" s="845"/>
      <c r="HJZ132" s="853"/>
      <c r="HKA132" s="853"/>
      <c r="HKB132" s="964"/>
      <c r="HKC132" s="845"/>
      <c r="HKD132" s="853"/>
      <c r="HKE132" s="853"/>
      <c r="HKF132" s="964"/>
      <c r="HKG132" s="845"/>
      <c r="HKH132" s="853"/>
      <c r="HKI132" s="853"/>
      <c r="HKJ132" s="964"/>
      <c r="HKK132" s="845"/>
      <c r="HKL132" s="853"/>
      <c r="HKM132" s="853"/>
      <c r="HKN132" s="964"/>
      <c r="HKO132" s="845"/>
      <c r="HKP132" s="853"/>
      <c r="HKQ132" s="853"/>
      <c r="HKR132" s="964"/>
      <c r="HKS132" s="845"/>
      <c r="HKT132" s="853"/>
      <c r="HKU132" s="853"/>
      <c r="HKV132" s="964"/>
      <c r="HKW132" s="845"/>
      <c r="HKX132" s="853"/>
      <c r="HKY132" s="853"/>
      <c r="HKZ132" s="964"/>
      <c r="HLA132" s="845"/>
      <c r="HLB132" s="853"/>
      <c r="HLC132" s="853"/>
      <c r="HLD132" s="964"/>
      <c r="HLE132" s="845"/>
      <c r="HLF132" s="853"/>
      <c r="HLG132" s="853"/>
      <c r="HLH132" s="964"/>
      <c r="HLI132" s="845"/>
      <c r="HLJ132" s="853"/>
      <c r="HLK132" s="853"/>
      <c r="HLL132" s="964"/>
      <c r="HLM132" s="845"/>
      <c r="HLN132" s="853"/>
      <c r="HLO132" s="853"/>
      <c r="HLP132" s="964"/>
      <c r="HLQ132" s="845"/>
      <c r="HLR132" s="853"/>
      <c r="HLS132" s="853"/>
      <c r="HLT132" s="964"/>
      <c r="HLU132" s="845"/>
      <c r="HLV132" s="853"/>
      <c r="HLW132" s="853"/>
      <c r="HLX132" s="964"/>
      <c r="HLY132" s="845"/>
      <c r="HLZ132" s="853"/>
      <c r="HMA132" s="853"/>
      <c r="HMB132" s="964"/>
      <c r="HMC132" s="845"/>
      <c r="HMD132" s="853"/>
      <c r="HME132" s="853"/>
      <c r="HMF132" s="964"/>
      <c r="HMG132" s="845"/>
      <c r="HMH132" s="853"/>
      <c r="HMI132" s="853"/>
      <c r="HMJ132" s="964"/>
      <c r="HMK132" s="845"/>
      <c r="HML132" s="853"/>
      <c r="HMM132" s="853"/>
      <c r="HMN132" s="964"/>
      <c r="HMO132" s="845"/>
      <c r="HMP132" s="853"/>
      <c r="HMQ132" s="853"/>
      <c r="HMR132" s="964"/>
      <c r="HMS132" s="845"/>
      <c r="HMT132" s="853"/>
      <c r="HMU132" s="853"/>
      <c r="HMV132" s="964"/>
      <c r="HMW132" s="845"/>
      <c r="HMX132" s="853"/>
      <c r="HMY132" s="853"/>
      <c r="HMZ132" s="964"/>
      <c r="HNA132" s="845"/>
      <c r="HNB132" s="853"/>
      <c r="HNC132" s="853"/>
      <c r="HND132" s="964"/>
      <c r="HNE132" s="845"/>
      <c r="HNF132" s="853"/>
      <c r="HNG132" s="853"/>
      <c r="HNH132" s="964"/>
      <c r="HNI132" s="845"/>
      <c r="HNJ132" s="853"/>
      <c r="HNK132" s="853"/>
      <c r="HNL132" s="964"/>
      <c r="HNM132" s="845"/>
      <c r="HNN132" s="853"/>
      <c r="HNO132" s="853"/>
      <c r="HNP132" s="964"/>
      <c r="HNQ132" s="845"/>
      <c r="HNR132" s="853"/>
      <c r="HNS132" s="853"/>
      <c r="HNT132" s="964"/>
      <c r="HNU132" s="845"/>
      <c r="HNV132" s="853"/>
      <c r="HNW132" s="853"/>
      <c r="HNX132" s="964"/>
      <c r="HNY132" s="845"/>
      <c r="HNZ132" s="853"/>
      <c r="HOA132" s="853"/>
      <c r="HOB132" s="964"/>
      <c r="HOC132" s="845"/>
      <c r="HOD132" s="853"/>
      <c r="HOE132" s="853"/>
      <c r="HOF132" s="964"/>
      <c r="HOG132" s="845"/>
      <c r="HOH132" s="853"/>
      <c r="HOI132" s="853"/>
      <c r="HOJ132" s="964"/>
      <c r="HOK132" s="845"/>
      <c r="HOL132" s="853"/>
      <c r="HOM132" s="853"/>
      <c r="HON132" s="964"/>
      <c r="HOO132" s="845"/>
      <c r="HOP132" s="853"/>
      <c r="HOQ132" s="853"/>
      <c r="HOR132" s="964"/>
      <c r="HOS132" s="845"/>
      <c r="HOT132" s="853"/>
      <c r="HOU132" s="853"/>
      <c r="HOV132" s="964"/>
      <c r="HOW132" s="845"/>
      <c r="HOX132" s="853"/>
      <c r="HOY132" s="853"/>
      <c r="HOZ132" s="964"/>
      <c r="HPA132" s="845"/>
      <c r="HPB132" s="853"/>
      <c r="HPC132" s="853"/>
      <c r="HPD132" s="964"/>
      <c r="HPE132" s="845"/>
      <c r="HPF132" s="853"/>
      <c r="HPG132" s="853"/>
      <c r="HPH132" s="964"/>
      <c r="HPI132" s="845"/>
      <c r="HPJ132" s="853"/>
      <c r="HPK132" s="853"/>
      <c r="HPL132" s="964"/>
      <c r="HPM132" s="845"/>
      <c r="HPN132" s="853"/>
      <c r="HPO132" s="853"/>
      <c r="HPP132" s="964"/>
      <c r="HPQ132" s="845"/>
      <c r="HPR132" s="853"/>
      <c r="HPS132" s="853"/>
      <c r="HPT132" s="964"/>
      <c r="HPU132" s="845"/>
      <c r="HPV132" s="853"/>
      <c r="HPW132" s="853"/>
      <c r="HPX132" s="964"/>
      <c r="HPY132" s="845"/>
      <c r="HPZ132" s="853"/>
      <c r="HQA132" s="853"/>
      <c r="HQB132" s="964"/>
      <c r="HQC132" s="845"/>
      <c r="HQD132" s="853"/>
      <c r="HQE132" s="853"/>
      <c r="HQF132" s="964"/>
      <c r="HQG132" s="845"/>
      <c r="HQH132" s="853"/>
      <c r="HQI132" s="853"/>
      <c r="HQJ132" s="964"/>
      <c r="HQK132" s="845"/>
      <c r="HQL132" s="853"/>
      <c r="HQM132" s="853"/>
      <c r="HQN132" s="964"/>
      <c r="HQO132" s="845"/>
      <c r="HQP132" s="853"/>
      <c r="HQQ132" s="853"/>
      <c r="HQR132" s="964"/>
      <c r="HQS132" s="845"/>
      <c r="HQT132" s="853"/>
      <c r="HQU132" s="853"/>
      <c r="HQV132" s="964"/>
      <c r="HQW132" s="845"/>
      <c r="HQX132" s="853"/>
      <c r="HQY132" s="853"/>
      <c r="HQZ132" s="964"/>
      <c r="HRA132" s="845"/>
      <c r="HRB132" s="853"/>
      <c r="HRC132" s="853"/>
      <c r="HRD132" s="964"/>
      <c r="HRE132" s="845"/>
      <c r="HRF132" s="853"/>
      <c r="HRG132" s="853"/>
      <c r="HRH132" s="964"/>
      <c r="HRI132" s="845"/>
      <c r="HRJ132" s="853"/>
      <c r="HRK132" s="853"/>
      <c r="HRL132" s="964"/>
      <c r="HRM132" s="845"/>
      <c r="HRN132" s="853"/>
      <c r="HRO132" s="853"/>
      <c r="HRP132" s="964"/>
      <c r="HRQ132" s="845"/>
      <c r="HRR132" s="853"/>
      <c r="HRS132" s="853"/>
      <c r="HRT132" s="964"/>
      <c r="HRU132" s="845"/>
      <c r="HRV132" s="853"/>
      <c r="HRW132" s="853"/>
      <c r="HRX132" s="964"/>
      <c r="HRY132" s="845"/>
      <c r="HRZ132" s="853"/>
      <c r="HSA132" s="853"/>
      <c r="HSB132" s="964"/>
      <c r="HSC132" s="845"/>
      <c r="HSD132" s="853"/>
      <c r="HSE132" s="853"/>
      <c r="HSF132" s="964"/>
      <c r="HSG132" s="845"/>
      <c r="HSH132" s="853"/>
      <c r="HSI132" s="853"/>
      <c r="HSJ132" s="964"/>
      <c r="HSK132" s="845"/>
      <c r="HSL132" s="853"/>
      <c r="HSM132" s="853"/>
      <c r="HSN132" s="964"/>
      <c r="HSO132" s="845"/>
      <c r="HSP132" s="853"/>
      <c r="HSQ132" s="853"/>
      <c r="HSR132" s="964"/>
      <c r="HSS132" s="845"/>
      <c r="HST132" s="853"/>
      <c r="HSU132" s="853"/>
      <c r="HSV132" s="964"/>
      <c r="HSW132" s="845"/>
      <c r="HSX132" s="853"/>
      <c r="HSY132" s="853"/>
      <c r="HSZ132" s="964"/>
      <c r="HTA132" s="845"/>
      <c r="HTB132" s="853"/>
      <c r="HTC132" s="853"/>
      <c r="HTD132" s="964"/>
      <c r="HTE132" s="845"/>
      <c r="HTF132" s="853"/>
      <c r="HTG132" s="853"/>
      <c r="HTH132" s="964"/>
      <c r="HTI132" s="845"/>
      <c r="HTJ132" s="853"/>
      <c r="HTK132" s="853"/>
      <c r="HTL132" s="964"/>
      <c r="HTM132" s="845"/>
      <c r="HTN132" s="853"/>
      <c r="HTO132" s="853"/>
      <c r="HTP132" s="964"/>
      <c r="HTQ132" s="845"/>
      <c r="HTR132" s="853"/>
      <c r="HTS132" s="853"/>
      <c r="HTT132" s="964"/>
      <c r="HTU132" s="845"/>
      <c r="HTV132" s="853"/>
      <c r="HTW132" s="853"/>
      <c r="HTX132" s="964"/>
      <c r="HTY132" s="845"/>
      <c r="HTZ132" s="853"/>
      <c r="HUA132" s="853"/>
      <c r="HUB132" s="964"/>
      <c r="HUC132" s="845"/>
      <c r="HUD132" s="853"/>
      <c r="HUE132" s="853"/>
      <c r="HUF132" s="964"/>
      <c r="HUG132" s="845"/>
      <c r="HUH132" s="853"/>
      <c r="HUI132" s="853"/>
      <c r="HUJ132" s="964"/>
      <c r="HUK132" s="845"/>
      <c r="HUL132" s="853"/>
      <c r="HUM132" s="853"/>
      <c r="HUN132" s="964"/>
      <c r="HUO132" s="845"/>
      <c r="HUP132" s="853"/>
      <c r="HUQ132" s="853"/>
      <c r="HUR132" s="964"/>
      <c r="HUS132" s="845"/>
      <c r="HUT132" s="853"/>
      <c r="HUU132" s="853"/>
      <c r="HUV132" s="964"/>
      <c r="HUW132" s="845"/>
      <c r="HUX132" s="853"/>
      <c r="HUY132" s="853"/>
      <c r="HUZ132" s="964"/>
      <c r="HVA132" s="845"/>
      <c r="HVB132" s="853"/>
      <c r="HVC132" s="853"/>
      <c r="HVD132" s="964"/>
      <c r="HVE132" s="845"/>
      <c r="HVF132" s="853"/>
      <c r="HVG132" s="853"/>
      <c r="HVH132" s="964"/>
      <c r="HVI132" s="845"/>
      <c r="HVJ132" s="853"/>
      <c r="HVK132" s="853"/>
      <c r="HVL132" s="964"/>
      <c r="HVM132" s="845"/>
      <c r="HVN132" s="853"/>
      <c r="HVO132" s="853"/>
      <c r="HVP132" s="964"/>
      <c r="HVQ132" s="845"/>
      <c r="HVR132" s="853"/>
      <c r="HVS132" s="853"/>
      <c r="HVT132" s="964"/>
      <c r="HVU132" s="845"/>
      <c r="HVV132" s="853"/>
      <c r="HVW132" s="853"/>
      <c r="HVX132" s="964"/>
      <c r="HVY132" s="845"/>
      <c r="HVZ132" s="853"/>
      <c r="HWA132" s="853"/>
      <c r="HWB132" s="964"/>
      <c r="HWC132" s="845"/>
      <c r="HWD132" s="853"/>
      <c r="HWE132" s="853"/>
      <c r="HWF132" s="964"/>
      <c r="HWG132" s="845"/>
      <c r="HWH132" s="853"/>
      <c r="HWI132" s="853"/>
      <c r="HWJ132" s="964"/>
      <c r="HWK132" s="845"/>
      <c r="HWL132" s="853"/>
      <c r="HWM132" s="853"/>
      <c r="HWN132" s="964"/>
      <c r="HWO132" s="845"/>
      <c r="HWP132" s="853"/>
      <c r="HWQ132" s="853"/>
      <c r="HWR132" s="964"/>
      <c r="HWS132" s="845"/>
      <c r="HWT132" s="853"/>
      <c r="HWU132" s="853"/>
      <c r="HWV132" s="964"/>
      <c r="HWW132" s="845"/>
      <c r="HWX132" s="853"/>
      <c r="HWY132" s="853"/>
      <c r="HWZ132" s="964"/>
      <c r="HXA132" s="845"/>
      <c r="HXB132" s="853"/>
      <c r="HXC132" s="853"/>
      <c r="HXD132" s="964"/>
      <c r="HXE132" s="845"/>
      <c r="HXF132" s="853"/>
      <c r="HXG132" s="853"/>
      <c r="HXH132" s="964"/>
      <c r="HXI132" s="845"/>
      <c r="HXJ132" s="853"/>
      <c r="HXK132" s="853"/>
      <c r="HXL132" s="964"/>
      <c r="HXM132" s="845"/>
      <c r="HXN132" s="853"/>
      <c r="HXO132" s="853"/>
      <c r="HXP132" s="964"/>
      <c r="HXQ132" s="845"/>
      <c r="HXR132" s="853"/>
      <c r="HXS132" s="853"/>
      <c r="HXT132" s="964"/>
      <c r="HXU132" s="845"/>
      <c r="HXV132" s="853"/>
      <c r="HXW132" s="853"/>
      <c r="HXX132" s="964"/>
      <c r="HXY132" s="845"/>
      <c r="HXZ132" s="853"/>
      <c r="HYA132" s="853"/>
      <c r="HYB132" s="964"/>
      <c r="HYC132" s="845"/>
      <c r="HYD132" s="853"/>
      <c r="HYE132" s="853"/>
      <c r="HYF132" s="964"/>
      <c r="HYG132" s="845"/>
      <c r="HYH132" s="853"/>
      <c r="HYI132" s="853"/>
      <c r="HYJ132" s="964"/>
      <c r="HYK132" s="845"/>
      <c r="HYL132" s="853"/>
      <c r="HYM132" s="853"/>
      <c r="HYN132" s="964"/>
      <c r="HYO132" s="845"/>
      <c r="HYP132" s="853"/>
      <c r="HYQ132" s="853"/>
      <c r="HYR132" s="964"/>
      <c r="HYS132" s="845"/>
      <c r="HYT132" s="853"/>
      <c r="HYU132" s="853"/>
      <c r="HYV132" s="964"/>
      <c r="HYW132" s="845"/>
      <c r="HYX132" s="853"/>
      <c r="HYY132" s="853"/>
      <c r="HYZ132" s="964"/>
      <c r="HZA132" s="845"/>
      <c r="HZB132" s="853"/>
      <c r="HZC132" s="853"/>
      <c r="HZD132" s="964"/>
      <c r="HZE132" s="845"/>
      <c r="HZF132" s="853"/>
      <c r="HZG132" s="853"/>
      <c r="HZH132" s="964"/>
      <c r="HZI132" s="845"/>
      <c r="HZJ132" s="853"/>
      <c r="HZK132" s="853"/>
      <c r="HZL132" s="964"/>
      <c r="HZM132" s="845"/>
      <c r="HZN132" s="853"/>
      <c r="HZO132" s="853"/>
      <c r="HZP132" s="964"/>
      <c r="HZQ132" s="845"/>
      <c r="HZR132" s="853"/>
      <c r="HZS132" s="853"/>
      <c r="HZT132" s="964"/>
      <c r="HZU132" s="845"/>
      <c r="HZV132" s="853"/>
      <c r="HZW132" s="853"/>
      <c r="HZX132" s="964"/>
      <c r="HZY132" s="845"/>
      <c r="HZZ132" s="853"/>
      <c r="IAA132" s="853"/>
      <c r="IAB132" s="964"/>
      <c r="IAC132" s="845"/>
      <c r="IAD132" s="853"/>
      <c r="IAE132" s="853"/>
      <c r="IAF132" s="964"/>
      <c r="IAG132" s="845"/>
      <c r="IAH132" s="853"/>
      <c r="IAI132" s="853"/>
      <c r="IAJ132" s="964"/>
      <c r="IAK132" s="845"/>
      <c r="IAL132" s="853"/>
      <c r="IAM132" s="853"/>
      <c r="IAN132" s="964"/>
      <c r="IAO132" s="845"/>
      <c r="IAP132" s="853"/>
      <c r="IAQ132" s="853"/>
      <c r="IAR132" s="964"/>
      <c r="IAS132" s="845"/>
      <c r="IAT132" s="853"/>
      <c r="IAU132" s="853"/>
      <c r="IAV132" s="964"/>
      <c r="IAW132" s="845"/>
      <c r="IAX132" s="853"/>
      <c r="IAY132" s="853"/>
      <c r="IAZ132" s="964"/>
      <c r="IBA132" s="845"/>
      <c r="IBB132" s="853"/>
      <c r="IBC132" s="853"/>
      <c r="IBD132" s="964"/>
      <c r="IBE132" s="845"/>
      <c r="IBF132" s="853"/>
      <c r="IBG132" s="853"/>
      <c r="IBH132" s="964"/>
      <c r="IBI132" s="845"/>
      <c r="IBJ132" s="853"/>
      <c r="IBK132" s="853"/>
      <c r="IBL132" s="964"/>
      <c r="IBM132" s="845"/>
      <c r="IBN132" s="853"/>
      <c r="IBO132" s="853"/>
      <c r="IBP132" s="964"/>
      <c r="IBQ132" s="845"/>
      <c r="IBR132" s="853"/>
      <c r="IBS132" s="853"/>
      <c r="IBT132" s="964"/>
      <c r="IBU132" s="845"/>
      <c r="IBV132" s="853"/>
      <c r="IBW132" s="853"/>
      <c r="IBX132" s="964"/>
      <c r="IBY132" s="845"/>
      <c r="IBZ132" s="853"/>
      <c r="ICA132" s="853"/>
      <c r="ICB132" s="964"/>
      <c r="ICC132" s="845"/>
      <c r="ICD132" s="853"/>
      <c r="ICE132" s="853"/>
      <c r="ICF132" s="964"/>
      <c r="ICG132" s="845"/>
      <c r="ICH132" s="853"/>
      <c r="ICI132" s="853"/>
      <c r="ICJ132" s="964"/>
      <c r="ICK132" s="845"/>
      <c r="ICL132" s="853"/>
      <c r="ICM132" s="853"/>
      <c r="ICN132" s="964"/>
      <c r="ICO132" s="845"/>
      <c r="ICP132" s="853"/>
      <c r="ICQ132" s="853"/>
      <c r="ICR132" s="964"/>
      <c r="ICS132" s="845"/>
      <c r="ICT132" s="853"/>
      <c r="ICU132" s="853"/>
      <c r="ICV132" s="964"/>
      <c r="ICW132" s="845"/>
      <c r="ICX132" s="853"/>
      <c r="ICY132" s="853"/>
      <c r="ICZ132" s="964"/>
      <c r="IDA132" s="845"/>
      <c r="IDB132" s="853"/>
      <c r="IDC132" s="853"/>
      <c r="IDD132" s="964"/>
      <c r="IDE132" s="845"/>
      <c r="IDF132" s="853"/>
      <c r="IDG132" s="853"/>
      <c r="IDH132" s="964"/>
      <c r="IDI132" s="845"/>
      <c r="IDJ132" s="853"/>
      <c r="IDK132" s="853"/>
      <c r="IDL132" s="964"/>
      <c r="IDM132" s="845"/>
      <c r="IDN132" s="853"/>
      <c r="IDO132" s="853"/>
      <c r="IDP132" s="964"/>
      <c r="IDQ132" s="845"/>
      <c r="IDR132" s="853"/>
      <c r="IDS132" s="853"/>
      <c r="IDT132" s="964"/>
      <c r="IDU132" s="845"/>
      <c r="IDV132" s="853"/>
      <c r="IDW132" s="853"/>
      <c r="IDX132" s="964"/>
      <c r="IDY132" s="845"/>
      <c r="IDZ132" s="853"/>
      <c r="IEA132" s="853"/>
      <c r="IEB132" s="964"/>
      <c r="IEC132" s="845"/>
      <c r="IED132" s="853"/>
      <c r="IEE132" s="853"/>
      <c r="IEF132" s="964"/>
      <c r="IEG132" s="845"/>
      <c r="IEH132" s="853"/>
      <c r="IEI132" s="853"/>
      <c r="IEJ132" s="964"/>
      <c r="IEK132" s="845"/>
      <c r="IEL132" s="853"/>
      <c r="IEM132" s="853"/>
      <c r="IEN132" s="964"/>
      <c r="IEO132" s="845"/>
      <c r="IEP132" s="853"/>
      <c r="IEQ132" s="853"/>
      <c r="IER132" s="964"/>
      <c r="IES132" s="845"/>
      <c r="IET132" s="853"/>
      <c r="IEU132" s="853"/>
      <c r="IEV132" s="964"/>
      <c r="IEW132" s="845"/>
      <c r="IEX132" s="853"/>
      <c r="IEY132" s="853"/>
      <c r="IEZ132" s="964"/>
      <c r="IFA132" s="845"/>
      <c r="IFB132" s="853"/>
      <c r="IFC132" s="853"/>
      <c r="IFD132" s="964"/>
      <c r="IFE132" s="845"/>
      <c r="IFF132" s="853"/>
      <c r="IFG132" s="853"/>
      <c r="IFH132" s="964"/>
      <c r="IFI132" s="845"/>
      <c r="IFJ132" s="853"/>
      <c r="IFK132" s="853"/>
      <c r="IFL132" s="964"/>
      <c r="IFM132" s="845"/>
      <c r="IFN132" s="853"/>
      <c r="IFO132" s="853"/>
      <c r="IFP132" s="964"/>
      <c r="IFQ132" s="845"/>
      <c r="IFR132" s="853"/>
      <c r="IFS132" s="853"/>
      <c r="IFT132" s="964"/>
      <c r="IFU132" s="845"/>
      <c r="IFV132" s="853"/>
      <c r="IFW132" s="853"/>
      <c r="IFX132" s="964"/>
      <c r="IFY132" s="845"/>
      <c r="IFZ132" s="853"/>
      <c r="IGA132" s="853"/>
      <c r="IGB132" s="964"/>
      <c r="IGC132" s="845"/>
      <c r="IGD132" s="853"/>
      <c r="IGE132" s="853"/>
      <c r="IGF132" s="964"/>
      <c r="IGG132" s="845"/>
      <c r="IGH132" s="853"/>
      <c r="IGI132" s="853"/>
      <c r="IGJ132" s="964"/>
      <c r="IGK132" s="845"/>
      <c r="IGL132" s="853"/>
      <c r="IGM132" s="853"/>
      <c r="IGN132" s="964"/>
      <c r="IGO132" s="845"/>
      <c r="IGP132" s="853"/>
      <c r="IGQ132" s="853"/>
      <c r="IGR132" s="964"/>
      <c r="IGS132" s="845"/>
      <c r="IGT132" s="853"/>
      <c r="IGU132" s="853"/>
      <c r="IGV132" s="964"/>
      <c r="IGW132" s="845"/>
      <c r="IGX132" s="853"/>
      <c r="IGY132" s="853"/>
      <c r="IGZ132" s="964"/>
      <c r="IHA132" s="845"/>
      <c r="IHB132" s="853"/>
      <c r="IHC132" s="853"/>
      <c r="IHD132" s="964"/>
      <c r="IHE132" s="845"/>
      <c r="IHF132" s="853"/>
      <c r="IHG132" s="853"/>
      <c r="IHH132" s="964"/>
      <c r="IHI132" s="845"/>
      <c r="IHJ132" s="853"/>
      <c r="IHK132" s="853"/>
      <c r="IHL132" s="964"/>
      <c r="IHM132" s="845"/>
      <c r="IHN132" s="853"/>
      <c r="IHO132" s="853"/>
      <c r="IHP132" s="964"/>
      <c r="IHQ132" s="845"/>
      <c r="IHR132" s="853"/>
      <c r="IHS132" s="853"/>
      <c r="IHT132" s="964"/>
      <c r="IHU132" s="845"/>
      <c r="IHV132" s="853"/>
      <c r="IHW132" s="853"/>
      <c r="IHX132" s="964"/>
      <c r="IHY132" s="845"/>
      <c r="IHZ132" s="853"/>
      <c r="IIA132" s="853"/>
      <c r="IIB132" s="964"/>
      <c r="IIC132" s="845"/>
      <c r="IID132" s="853"/>
      <c r="IIE132" s="853"/>
      <c r="IIF132" s="964"/>
      <c r="IIG132" s="845"/>
      <c r="IIH132" s="853"/>
      <c r="III132" s="853"/>
      <c r="IIJ132" s="964"/>
      <c r="IIK132" s="845"/>
      <c r="IIL132" s="853"/>
      <c r="IIM132" s="853"/>
      <c r="IIN132" s="964"/>
      <c r="IIO132" s="845"/>
      <c r="IIP132" s="853"/>
      <c r="IIQ132" s="853"/>
      <c r="IIR132" s="964"/>
      <c r="IIS132" s="845"/>
      <c r="IIT132" s="853"/>
      <c r="IIU132" s="853"/>
      <c r="IIV132" s="964"/>
      <c r="IIW132" s="845"/>
      <c r="IIX132" s="853"/>
      <c r="IIY132" s="853"/>
      <c r="IIZ132" s="964"/>
      <c r="IJA132" s="845"/>
      <c r="IJB132" s="853"/>
      <c r="IJC132" s="853"/>
      <c r="IJD132" s="964"/>
      <c r="IJE132" s="845"/>
      <c r="IJF132" s="853"/>
      <c r="IJG132" s="853"/>
      <c r="IJH132" s="964"/>
      <c r="IJI132" s="845"/>
      <c r="IJJ132" s="853"/>
      <c r="IJK132" s="853"/>
      <c r="IJL132" s="964"/>
      <c r="IJM132" s="845"/>
      <c r="IJN132" s="853"/>
      <c r="IJO132" s="853"/>
      <c r="IJP132" s="964"/>
      <c r="IJQ132" s="845"/>
      <c r="IJR132" s="853"/>
      <c r="IJS132" s="853"/>
      <c r="IJT132" s="964"/>
      <c r="IJU132" s="845"/>
      <c r="IJV132" s="853"/>
      <c r="IJW132" s="853"/>
      <c r="IJX132" s="964"/>
      <c r="IJY132" s="845"/>
      <c r="IJZ132" s="853"/>
      <c r="IKA132" s="853"/>
      <c r="IKB132" s="964"/>
      <c r="IKC132" s="845"/>
      <c r="IKD132" s="853"/>
      <c r="IKE132" s="853"/>
      <c r="IKF132" s="964"/>
      <c r="IKG132" s="845"/>
      <c r="IKH132" s="853"/>
      <c r="IKI132" s="853"/>
      <c r="IKJ132" s="964"/>
      <c r="IKK132" s="845"/>
      <c r="IKL132" s="853"/>
      <c r="IKM132" s="853"/>
      <c r="IKN132" s="964"/>
      <c r="IKO132" s="845"/>
      <c r="IKP132" s="853"/>
      <c r="IKQ132" s="853"/>
      <c r="IKR132" s="964"/>
      <c r="IKS132" s="845"/>
      <c r="IKT132" s="853"/>
      <c r="IKU132" s="853"/>
      <c r="IKV132" s="964"/>
      <c r="IKW132" s="845"/>
      <c r="IKX132" s="853"/>
      <c r="IKY132" s="853"/>
      <c r="IKZ132" s="964"/>
      <c r="ILA132" s="845"/>
      <c r="ILB132" s="853"/>
      <c r="ILC132" s="853"/>
      <c r="ILD132" s="964"/>
      <c r="ILE132" s="845"/>
      <c r="ILF132" s="853"/>
      <c r="ILG132" s="853"/>
      <c r="ILH132" s="964"/>
      <c r="ILI132" s="845"/>
      <c r="ILJ132" s="853"/>
      <c r="ILK132" s="853"/>
      <c r="ILL132" s="964"/>
      <c r="ILM132" s="845"/>
      <c r="ILN132" s="853"/>
      <c r="ILO132" s="853"/>
      <c r="ILP132" s="964"/>
      <c r="ILQ132" s="845"/>
      <c r="ILR132" s="853"/>
      <c r="ILS132" s="853"/>
      <c r="ILT132" s="964"/>
      <c r="ILU132" s="845"/>
      <c r="ILV132" s="853"/>
      <c r="ILW132" s="853"/>
      <c r="ILX132" s="964"/>
      <c r="ILY132" s="845"/>
      <c r="ILZ132" s="853"/>
      <c r="IMA132" s="853"/>
      <c r="IMB132" s="964"/>
      <c r="IMC132" s="845"/>
      <c r="IMD132" s="853"/>
      <c r="IME132" s="853"/>
      <c r="IMF132" s="964"/>
      <c r="IMG132" s="845"/>
      <c r="IMH132" s="853"/>
      <c r="IMI132" s="853"/>
      <c r="IMJ132" s="964"/>
      <c r="IMK132" s="845"/>
      <c r="IML132" s="853"/>
      <c r="IMM132" s="853"/>
      <c r="IMN132" s="964"/>
      <c r="IMO132" s="845"/>
      <c r="IMP132" s="853"/>
      <c r="IMQ132" s="853"/>
      <c r="IMR132" s="964"/>
      <c r="IMS132" s="845"/>
      <c r="IMT132" s="853"/>
      <c r="IMU132" s="853"/>
      <c r="IMV132" s="964"/>
      <c r="IMW132" s="845"/>
      <c r="IMX132" s="853"/>
      <c r="IMY132" s="853"/>
      <c r="IMZ132" s="964"/>
      <c r="INA132" s="845"/>
      <c r="INB132" s="853"/>
      <c r="INC132" s="853"/>
      <c r="IND132" s="964"/>
      <c r="INE132" s="845"/>
      <c r="INF132" s="853"/>
      <c r="ING132" s="853"/>
      <c r="INH132" s="964"/>
      <c r="INI132" s="845"/>
      <c r="INJ132" s="853"/>
      <c r="INK132" s="853"/>
      <c r="INL132" s="964"/>
      <c r="INM132" s="845"/>
      <c r="INN132" s="853"/>
      <c r="INO132" s="853"/>
      <c r="INP132" s="964"/>
      <c r="INQ132" s="845"/>
      <c r="INR132" s="853"/>
      <c r="INS132" s="853"/>
      <c r="INT132" s="964"/>
      <c r="INU132" s="845"/>
      <c r="INV132" s="853"/>
      <c r="INW132" s="853"/>
      <c r="INX132" s="964"/>
      <c r="INY132" s="845"/>
      <c r="INZ132" s="853"/>
      <c r="IOA132" s="853"/>
      <c r="IOB132" s="964"/>
      <c r="IOC132" s="845"/>
      <c r="IOD132" s="853"/>
      <c r="IOE132" s="853"/>
      <c r="IOF132" s="964"/>
      <c r="IOG132" s="845"/>
      <c r="IOH132" s="853"/>
      <c r="IOI132" s="853"/>
      <c r="IOJ132" s="964"/>
      <c r="IOK132" s="845"/>
      <c r="IOL132" s="853"/>
      <c r="IOM132" s="853"/>
      <c r="ION132" s="964"/>
      <c r="IOO132" s="845"/>
      <c r="IOP132" s="853"/>
      <c r="IOQ132" s="853"/>
      <c r="IOR132" s="964"/>
      <c r="IOS132" s="845"/>
      <c r="IOT132" s="853"/>
      <c r="IOU132" s="853"/>
      <c r="IOV132" s="964"/>
      <c r="IOW132" s="845"/>
      <c r="IOX132" s="853"/>
      <c r="IOY132" s="853"/>
      <c r="IOZ132" s="964"/>
      <c r="IPA132" s="845"/>
      <c r="IPB132" s="853"/>
      <c r="IPC132" s="853"/>
      <c r="IPD132" s="964"/>
      <c r="IPE132" s="845"/>
      <c r="IPF132" s="853"/>
      <c r="IPG132" s="853"/>
      <c r="IPH132" s="964"/>
      <c r="IPI132" s="845"/>
      <c r="IPJ132" s="853"/>
      <c r="IPK132" s="853"/>
      <c r="IPL132" s="964"/>
      <c r="IPM132" s="845"/>
      <c r="IPN132" s="853"/>
      <c r="IPO132" s="853"/>
      <c r="IPP132" s="964"/>
      <c r="IPQ132" s="845"/>
      <c r="IPR132" s="853"/>
      <c r="IPS132" s="853"/>
      <c r="IPT132" s="964"/>
      <c r="IPU132" s="845"/>
      <c r="IPV132" s="853"/>
      <c r="IPW132" s="853"/>
      <c r="IPX132" s="964"/>
      <c r="IPY132" s="845"/>
      <c r="IPZ132" s="853"/>
      <c r="IQA132" s="853"/>
      <c r="IQB132" s="964"/>
      <c r="IQC132" s="845"/>
      <c r="IQD132" s="853"/>
      <c r="IQE132" s="853"/>
      <c r="IQF132" s="964"/>
      <c r="IQG132" s="845"/>
      <c r="IQH132" s="853"/>
      <c r="IQI132" s="853"/>
      <c r="IQJ132" s="964"/>
      <c r="IQK132" s="845"/>
      <c r="IQL132" s="853"/>
      <c r="IQM132" s="853"/>
      <c r="IQN132" s="964"/>
      <c r="IQO132" s="845"/>
      <c r="IQP132" s="853"/>
      <c r="IQQ132" s="853"/>
      <c r="IQR132" s="964"/>
      <c r="IQS132" s="845"/>
      <c r="IQT132" s="853"/>
      <c r="IQU132" s="853"/>
      <c r="IQV132" s="964"/>
      <c r="IQW132" s="845"/>
      <c r="IQX132" s="853"/>
      <c r="IQY132" s="853"/>
      <c r="IQZ132" s="964"/>
      <c r="IRA132" s="845"/>
      <c r="IRB132" s="853"/>
      <c r="IRC132" s="853"/>
      <c r="IRD132" s="964"/>
      <c r="IRE132" s="845"/>
      <c r="IRF132" s="853"/>
      <c r="IRG132" s="853"/>
      <c r="IRH132" s="964"/>
      <c r="IRI132" s="845"/>
      <c r="IRJ132" s="853"/>
      <c r="IRK132" s="853"/>
      <c r="IRL132" s="964"/>
      <c r="IRM132" s="845"/>
      <c r="IRN132" s="853"/>
      <c r="IRO132" s="853"/>
      <c r="IRP132" s="964"/>
      <c r="IRQ132" s="845"/>
      <c r="IRR132" s="853"/>
      <c r="IRS132" s="853"/>
      <c r="IRT132" s="964"/>
      <c r="IRU132" s="845"/>
      <c r="IRV132" s="853"/>
      <c r="IRW132" s="853"/>
      <c r="IRX132" s="964"/>
      <c r="IRY132" s="845"/>
      <c r="IRZ132" s="853"/>
      <c r="ISA132" s="853"/>
      <c r="ISB132" s="964"/>
      <c r="ISC132" s="845"/>
      <c r="ISD132" s="853"/>
      <c r="ISE132" s="853"/>
      <c r="ISF132" s="964"/>
      <c r="ISG132" s="845"/>
      <c r="ISH132" s="853"/>
      <c r="ISI132" s="853"/>
      <c r="ISJ132" s="964"/>
      <c r="ISK132" s="845"/>
      <c r="ISL132" s="853"/>
      <c r="ISM132" s="853"/>
      <c r="ISN132" s="964"/>
      <c r="ISO132" s="845"/>
      <c r="ISP132" s="853"/>
      <c r="ISQ132" s="853"/>
      <c r="ISR132" s="964"/>
      <c r="ISS132" s="845"/>
      <c r="IST132" s="853"/>
      <c r="ISU132" s="853"/>
      <c r="ISV132" s="964"/>
      <c r="ISW132" s="845"/>
      <c r="ISX132" s="853"/>
      <c r="ISY132" s="853"/>
      <c r="ISZ132" s="964"/>
      <c r="ITA132" s="845"/>
      <c r="ITB132" s="853"/>
      <c r="ITC132" s="853"/>
      <c r="ITD132" s="964"/>
      <c r="ITE132" s="845"/>
      <c r="ITF132" s="853"/>
      <c r="ITG132" s="853"/>
      <c r="ITH132" s="964"/>
      <c r="ITI132" s="845"/>
      <c r="ITJ132" s="853"/>
      <c r="ITK132" s="853"/>
      <c r="ITL132" s="964"/>
      <c r="ITM132" s="845"/>
      <c r="ITN132" s="853"/>
      <c r="ITO132" s="853"/>
      <c r="ITP132" s="964"/>
      <c r="ITQ132" s="845"/>
      <c r="ITR132" s="853"/>
      <c r="ITS132" s="853"/>
      <c r="ITT132" s="964"/>
      <c r="ITU132" s="845"/>
      <c r="ITV132" s="853"/>
      <c r="ITW132" s="853"/>
      <c r="ITX132" s="964"/>
      <c r="ITY132" s="845"/>
      <c r="ITZ132" s="853"/>
      <c r="IUA132" s="853"/>
      <c r="IUB132" s="964"/>
      <c r="IUC132" s="845"/>
      <c r="IUD132" s="853"/>
      <c r="IUE132" s="853"/>
      <c r="IUF132" s="964"/>
      <c r="IUG132" s="845"/>
      <c r="IUH132" s="853"/>
      <c r="IUI132" s="853"/>
      <c r="IUJ132" s="964"/>
      <c r="IUK132" s="845"/>
      <c r="IUL132" s="853"/>
      <c r="IUM132" s="853"/>
      <c r="IUN132" s="964"/>
      <c r="IUO132" s="845"/>
      <c r="IUP132" s="853"/>
      <c r="IUQ132" s="853"/>
      <c r="IUR132" s="964"/>
      <c r="IUS132" s="845"/>
      <c r="IUT132" s="853"/>
      <c r="IUU132" s="853"/>
      <c r="IUV132" s="964"/>
      <c r="IUW132" s="845"/>
      <c r="IUX132" s="853"/>
      <c r="IUY132" s="853"/>
      <c r="IUZ132" s="964"/>
      <c r="IVA132" s="845"/>
      <c r="IVB132" s="853"/>
      <c r="IVC132" s="853"/>
      <c r="IVD132" s="964"/>
      <c r="IVE132" s="845"/>
      <c r="IVF132" s="853"/>
      <c r="IVG132" s="853"/>
      <c r="IVH132" s="964"/>
      <c r="IVI132" s="845"/>
      <c r="IVJ132" s="853"/>
      <c r="IVK132" s="853"/>
      <c r="IVL132" s="964"/>
      <c r="IVM132" s="845"/>
      <c r="IVN132" s="853"/>
      <c r="IVO132" s="853"/>
      <c r="IVP132" s="964"/>
      <c r="IVQ132" s="845"/>
      <c r="IVR132" s="853"/>
      <c r="IVS132" s="853"/>
      <c r="IVT132" s="964"/>
      <c r="IVU132" s="845"/>
      <c r="IVV132" s="853"/>
      <c r="IVW132" s="853"/>
      <c r="IVX132" s="964"/>
      <c r="IVY132" s="845"/>
      <c r="IVZ132" s="853"/>
      <c r="IWA132" s="853"/>
      <c r="IWB132" s="964"/>
      <c r="IWC132" s="845"/>
      <c r="IWD132" s="853"/>
      <c r="IWE132" s="853"/>
      <c r="IWF132" s="964"/>
      <c r="IWG132" s="845"/>
      <c r="IWH132" s="853"/>
      <c r="IWI132" s="853"/>
      <c r="IWJ132" s="964"/>
      <c r="IWK132" s="845"/>
      <c r="IWL132" s="853"/>
      <c r="IWM132" s="853"/>
      <c r="IWN132" s="964"/>
      <c r="IWO132" s="845"/>
      <c r="IWP132" s="853"/>
      <c r="IWQ132" s="853"/>
      <c r="IWR132" s="964"/>
      <c r="IWS132" s="845"/>
      <c r="IWT132" s="853"/>
      <c r="IWU132" s="853"/>
      <c r="IWV132" s="964"/>
      <c r="IWW132" s="845"/>
      <c r="IWX132" s="853"/>
      <c r="IWY132" s="853"/>
      <c r="IWZ132" s="964"/>
      <c r="IXA132" s="845"/>
      <c r="IXB132" s="853"/>
      <c r="IXC132" s="853"/>
      <c r="IXD132" s="964"/>
      <c r="IXE132" s="845"/>
      <c r="IXF132" s="853"/>
      <c r="IXG132" s="853"/>
      <c r="IXH132" s="964"/>
      <c r="IXI132" s="845"/>
      <c r="IXJ132" s="853"/>
      <c r="IXK132" s="853"/>
      <c r="IXL132" s="964"/>
      <c r="IXM132" s="845"/>
      <c r="IXN132" s="853"/>
      <c r="IXO132" s="853"/>
      <c r="IXP132" s="964"/>
      <c r="IXQ132" s="845"/>
      <c r="IXR132" s="853"/>
      <c r="IXS132" s="853"/>
      <c r="IXT132" s="964"/>
      <c r="IXU132" s="845"/>
      <c r="IXV132" s="853"/>
      <c r="IXW132" s="853"/>
      <c r="IXX132" s="964"/>
      <c r="IXY132" s="845"/>
      <c r="IXZ132" s="853"/>
      <c r="IYA132" s="853"/>
      <c r="IYB132" s="964"/>
      <c r="IYC132" s="845"/>
      <c r="IYD132" s="853"/>
      <c r="IYE132" s="853"/>
      <c r="IYF132" s="964"/>
      <c r="IYG132" s="845"/>
      <c r="IYH132" s="853"/>
      <c r="IYI132" s="853"/>
      <c r="IYJ132" s="964"/>
      <c r="IYK132" s="845"/>
      <c r="IYL132" s="853"/>
      <c r="IYM132" s="853"/>
      <c r="IYN132" s="964"/>
      <c r="IYO132" s="845"/>
      <c r="IYP132" s="853"/>
      <c r="IYQ132" s="853"/>
      <c r="IYR132" s="964"/>
      <c r="IYS132" s="845"/>
      <c r="IYT132" s="853"/>
      <c r="IYU132" s="853"/>
      <c r="IYV132" s="964"/>
      <c r="IYW132" s="845"/>
      <c r="IYX132" s="853"/>
      <c r="IYY132" s="853"/>
      <c r="IYZ132" s="964"/>
      <c r="IZA132" s="845"/>
      <c r="IZB132" s="853"/>
      <c r="IZC132" s="853"/>
      <c r="IZD132" s="964"/>
      <c r="IZE132" s="845"/>
      <c r="IZF132" s="853"/>
      <c r="IZG132" s="853"/>
      <c r="IZH132" s="964"/>
      <c r="IZI132" s="845"/>
      <c r="IZJ132" s="853"/>
      <c r="IZK132" s="853"/>
      <c r="IZL132" s="964"/>
      <c r="IZM132" s="845"/>
      <c r="IZN132" s="853"/>
      <c r="IZO132" s="853"/>
      <c r="IZP132" s="964"/>
      <c r="IZQ132" s="845"/>
      <c r="IZR132" s="853"/>
      <c r="IZS132" s="853"/>
      <c r="IZT132" s="964"/>
      <c r="IZU132" s="845"/>
      <c r="IZV132" s="853"/>
      <c r="IZW132" s="853"/>
      <c r="IZX132" s="964"/>
      <c r="IZY132" s="845"/>
      <c r="IZZ132" s="853"/>
      <c r="JAA132" s="853"/>
      <c r="JAB132" s="964"/>
      <c r="JAC132" s="845"/>
      <c r="JAD132" s="853"/>
      <c r="JAE132" s="853"/>
      <c r="JAF132" s="964"/>
      <c r="JAG132" s="845"/>
      <c r="JAH132" s="853"/>
      <c r="JAI132" s="853"/>
      <c r="JAJ132" s="964"/>
      <c r="JAK132" s="845"/>
      <c r="JAL132" s="853"/>
      <c r="JAM132" s="853"/>
      <c r="JAN132" s="964"/>
      <c r="JAO132" s="845"/>
      <c r="JAP132" s="853"/>
      <c r="JAQ132" s="853"/>
      <c r="JAR132" s="964"/>
      <c r="JAS132" s="845"/>
      <c r="JAT132" s="853"/>
      <c r="JAU132" s="853"/>
      <c r="JAV132" s="964"/>
      <c r="JAW132" s="845"/>
      <c r="JAX132" s="853"/>
      <c r="JAY132" s="853"/>
      <c r="JAZ132" s="964"/>
      <c r="JBA132" s="845"/>
      <c r="JBB132" s="853"/>
      <c r="JBC132" s="853"/>
      <c r="JBD132" s="964"/>
      <c r="JBE132" s="845"/>
      <c r="JBF132" s="853"/>
      <c r="JBG132" s="853"/>
      <c r="JBH132" s="964"/>
      <c r="JBI132" s="845"/>
      <c r="JBJ132" s="853"/>
      <c r="JBK132" s="853"/>
      <c r="JBL132" s="964"/>
      <c r="JBM132" s="845"/>
      <c r="JBN132" s="853"/>
      <c r="JBO132" s="853"/>
      <c r="JBP132" s="964"/>
      <c r="JBQ132" s="845"/>
      <c r="JBR132" s="853"/>
      <c r="JBS132" s="853"/>
      <c r="JBT132" s="964"/>
      <c r="JBU132" s="845"/>
      <c r="JBV132" s="853"/>
      <c r="JBW132" s="853"/>
      <c r="JBX132" s="964"/>
      <c r="JBY132" s="845"/>
      <c r="JBZ132" s="853"/>
      <c r="JCA132" s="853"/>
      <c r="JCB132" s="964"/>
      <c r="JCC132" s="845"/>
      <c r="JCD132" s="853"/>
      <c r="JCE132" s="853"/>
      <c r="JCF132" s="964"/>
      <c r="JCG132" s="845"/>
      <c r="JCH132" s="853"/>
      <c r="JCI132" s="853"/>
      <c r="JCJ132" s="964"/>
      <c r="JCK132" s="845"/>
      <c r="JCL132" s="853"/>
      <c r="JCM132" s="853"/>
      <c r="JCN132" s="964"/>
      <c r="JCO132" s="845"/>
      <c r="JCP132" s="853"/>
      <c r="JCQ132" s="853"/>
      <c r="JCR132" s="964"/>
      <c r="JCS132" s="845"/>
      <c r="JCT132" s="853"/>
      <c r="JCU132" s="853"/>
      <c r="JCV132" s="964"/>
      <c r="JCW132" s="845"/>
      <c r="JCX132" s="853"/>
      <c r="JCY132" s="853"/>
      <c r="JCZ132" s="964"/>
      <c r="JDA132" s="845"/>
      <c r="JDB132" s="853"/>
      <c r="JDC132" s="853"/>
      <c r="JDD132" s="964"/>
      <c r="JDE132" s="845"/>
      <c r="JDF132" s="853"/>
      <c r="JDG132" s="853"/>
      <c r="JDH132" s="964"/>
      <c r="JDI132" s="845"/>
      <c r="JDJ132" s="853"/>
      <c r="JDK132" s="853"/>
      <c r="JDL132" s="964"/>
      <c r="JDM132" s="845"/>
      <c r="JDN132" s="853"/>
      <c r="JDO132" s="853"/>
      <c r="JDP132" s="964"/>
      <c r="JDQ132" s="845"/>
      <c r="JDR132" s="853"/>
      <c r="JDS132" s="853"/>
      <c r="JDT132" s="964"/>
      <c r="JDU132" s="845"/>
      <c r="JDV132" s="853"/>
      <c r="JDW132" s="853"/>
      <c r="JDX132" s="964"/>
      <c r="JDY132" s="845"/>
      <c r="JDZ132" s="853"/>
      <c r="JEA132" s="853"/>
      <c r="JEB132" s="964"/>
      <c r="JEC132" s="845"/>
      <c r="JED132" s="853"/>
      <c r="JEE132" s="853"/>
      <c r="JEF132" s="964"/>
      <c r="JEG132" s="845"/>
      <c r="JEH132" s="853"/>
      <c r="JEI132" s="853"/>
      <c r="JEJ132" s="964"/>
      <c r="JEK132" s="845"/>
      <c r="JEL132" s="853"/>
      <c r="JEM132" s="853"/>
      <c r="JEN132" s="964"/>
      <c r="JEO132" s="845"/>
      <c r="JEP132" s="853"/>
      <c r="JEQ132" s="853"/>
      <c r="JER132" s="964"/>
      <c r="JES132" s="845"/>
      <c r="JET132" s="853"/>
      <c r="JEU132" s="853"/>
      <c r="JEV132" s="964"/>
      <c r="JEW132" s="845"/>
      <c r="JEX132" s="853"/>
      <c r="JEY132" s="853"/>
      <c r="JEZ132" s="964"/>
      <c r="JFA132" s="845"/>
      <c r="JFB132" s="853"/>
      <c r="JFC132" s="853"/>
      <c r="JFD132" s="964"/>
      <c r="JFE132" s="845"/>
      <c r="JFF132" s="853"/>
      <c r="JFG132" s="853"/>
      <c r="JFH132" s="964"/>
      <c r="JFI132" s="845"/>
      <c r="JFJ132" s="853"/>
      <c r="JFK132" s="853"/>
      <c r="JFL132" s="964"/>
      <c r="JFM132" s="845"/>
      <c r="JFN132" s="853"/>
      <c r="JFO132" s="853"/>
      <c r="JFP132" s="964"/>
      <c r="JFQ132" s="845"/>
      <c r="JFR132" s="853"/>
      <c r="JFS132" s="853"/>
      <c r="JFT132" s="964"/>
      <c r="JFU132" s="845"/>
      <c r="JFV132" s="853"/>
      <c r="JFW132" s="853"/>
      <c r="JFX132" s="964"/>
      <c r="JFY132" s="845"/>
      <c r="JFZ132" s="853"/>
      <c r="JGA132" s="853"/>
      <c r="JGB132" s="964"/>
      <c r="JGC132" s="845"/>
      <c r="JGD132" s="853"/>
      <c r="JGE132" s="853"/>
      <c r="JGF132" s="964"/>
      <c r="JGG132" s="845"/>
      <c r="JGH132" s="853"/>
      <c r="JGI132" s="853"/>
      <c r="JGJ132" s="964"/>
      <c r="JGK132" s="845"/>
      <c r="JGL132" s="853"/>
      <c r="JGM132" s="853"/>
      <c r="JGN132" s="964"/>
      <c r="JGO132" s="845"/>
      <c r="JGP132" s="853"/>
      <c r="JGQ132" s="853"/>
      <c r="JGR132" s="964"/>
      <c r="JGS132" s="845"/>
      <c r="JGT132" s="853"/>
      <c r="JGU132" s="853"/>
      <c r="JGV132" s="964"/>
      <c r="JGW132" s="845"/>
      <c r="JGX132" s="853"/>
      <c r="JGY132" s="853"/>
      <c r="JGZ132" s="964"/>
      <c r="JHA132" s="845"/>
      <c r="JHB132" s="853"/>
      <c r="JHC132" s="853"/>
      <c r="JHD132" s="964"/>
      <c r="JHE132" s="845"/>
      <c r="JHF132" s="853"/>
      <c r="JHG132" s="853"/>
      <c r="JHH132" s="964"/>
      <c r="JHI132" s="845"/>
      <c r="JHJ132" s="853"/>
      <c r="JHK132" s="853"/>
      <c r="JHL132" s="964"/>
      <c r="JHM132" s="845"/>
      <c r="JHN132" s="853"/>
      <c r="JHO132" s="853"/>
      <c r="JHP132" s="964"/>
      <c r="JHQ132" s="845"/>
      <c r="JHR132" s="853"/>
      <c r="JHS132" s="853"/>
      <c r="JHT132" s="964"/>
      <c r="JHU132" s="845"/>
      <c r="JHV132" s="853"/>
      <c r="JHW132" s="853"/>
      <c r="JHX132" s="964"/>
      <c r="JHY132" s="845"/>
      <c r="JHZ132" s="853"/>
      <c r="JIA132" s="853"/>
      <c r="JIB132" s="964"/>
      <c r="JIC132" s="845"/>
      <c r="JID132" s="853"/>
      <c r="JIE132" s="853"/>
      <c r="JIF132" s="964"/>
      <c r="JIG132" s="845"/>
      <c r="JIH132" s="853"/>
      <c r="JII132" s="853"/>
      <c r="JIJ132" s="964"/>
      <c r="JIK132" s="845"/>
      <c r="JIL132" s="853"/>
      <c r="JIM132" s="853"/>
      <c r="JIN132" s="964"/>
      <c r="JIO132" s="845"/>
      <c r="JIP132" s="853"/>
      <c r="JIQ132" s="853"/>
      <c r="JIR132" s="964"/>
      <c r="JIS132" s="845"/>
      <c r="JIT132" s="853"/>
      <c r="JIU132" s="853"/>
      <c r="JIV132" s="964"/>
      <c r="JIW132" s="845"/>
      <c r="JIX132" s="853"/>
      <c r="JIY132" s="853"/>
      <c r="JIZ132" s="964"/>
      <c r="JJA132" s="845"/>
      <c r="JJB132" s="853"/>
      <c r="JJC132" s="853"/>
      <c r="JJD132" s="964"/>
      <c r="JJE132" s="845"/>
      <c r="JJF132" s="853"/>
      <c r="JJG132" s="853"/>
      <c r="JJH132" s="964"/>
      <c r="JJI132" s="845"/>
      <c r="JJJ132" s="853"/>
      <c r="JJK132" s="853"/>
      <c r="JJL132" s="964"/>
      <c r="JJM132" s="845"/>
      <c r="JJN132" s="853"/>
      <c r="JJO132" s="853"/>
      <c r="JJP132" s="964"/>
      <c r="JJQ132" s="845"/>
      <c r="JJR132" s="853"/>
      <c r="JJS132" s="853"/>
      <c r="JJT132" s="964"/>
      <c r="JJU132" s="845"/>
      <c r="JJV132" s="853"/>
      <c r="JJW132" s="853"/>
      <c r="JJX132" s="964"/>
      <c r="JJY132" s="845"/>
      <c r="JJZ132" s="853"/>
      <c r="JKA132" s="853"/>
      <c r="JKB132" s="964"/>
      <c r="JKC132" s="845"/>
      <c r="JKD132" s="853"/>
      <c r="JKE132" s="853"/>
      <c r="JKF132" s="964"/>
      <c r="JKG132" s="845"/>
      <c r="JKH132" s="853"/>
      <c r="JKI132" s="853"/>
      <c r="JKJ132" s="964"/>
      <c r="JKK132" s="845"/>
      <c r="JKL132" s="853"/>
      <c r="JKM132" s="853"/>
      <c r="JKN132" s="964"/>
      <c r="JKO132" s="845"/>
      <c r="JKP132" s="853"/>
      <c r="JKQ132" s="853"/>
      <c r="JKR132" s="964"/>
      <c r="JKS132" s="845"/>
      <c r="JKT132" s="853"/>
      <c r="JKU132" s="853"/>
      <c r="JKV132" s="964"/>
      <c r="JKW132" s="845"/>
      <c r="JKX132" s="853"/>
      <c r="JKY132" s="853"/>
      <c r="JKZ132" s="964"/>
      <c r="JLA132" s="845"/>
      <c r="JLB132" s="853"/>
      <c r="JLC132" s="853"/>
      <c r="JLD132" s="964"/>
      <c r="JLE132" s="845"/>
      <c r="JLF132" s="853"/>
      <c r="JLG132" s="853"/>
      <c r="JLH132" s="964"/>
      <c r="JLI132" s="845"/>
      <c r="JLJ132" s="853"/>
      <c r="JLK132" s="853"/>
      <c r="JLL132" s="964"/>
      <c r="JLM132" s="845"/>
      <c r="JLN132" s="853"/>
      <c r="JLO132" s="853"/>
      <c r="JLP132" s="964"/>
      <c r="JLQ132" s="845"/>
      <c r="JLR132" s="853"/>
      <c r="JLS132" s="853"/>
      <c r="JLT132" s="964"/>
      <c r="JLU132" s="845"/>
      <c r="JLV132" s="853"/>
      <c r="JLW132" s="853"/>
      <c r="JLX132" s="964"/>
      <c r="JLY132" s="845"/>
      <c r="JLZ132" s="853"/>
      <c r="JMA132" s="853"/>
      <c r="JMB132" s="964"/>
      <c r="JMC132" s="845"/>
      <c r="JMD132" s="853"/>
      <c r="JME132" s="853"/>
      <c r="JMF132" s="964"/>
      <c r="JMG132" s="845"/>
      <c r="JMH132" s="853"/>
      <c r="JMI132" s="853"/>
      <c r="JMJ132" s="964"/>
      <c r="JMK132" s="845"/>
      <c r="JML132" s="853"/>
      <c r="JMM132" s="853"/>
      <c r="JMN132" s="964"/>
      <c r="JMO132" s="845"/>
      <c r="JMP132" s="853"/>
      <c r="JMQ132" s="853"/>
      <c r="JMR132" s="964"/>
      <c r="JMS132" s="845"/>
      <c r="JMT132" s="853"/>
      <c r="JMU132" s="853"/>
      <c r="JMV132" s="964"/>
      <c r="JMW132" s="845"/>
      <c r="JMX132" s="853"/>
      <c r="JMY132" s="853"/>
      <c r="JMZ132" s="964"/>
      <c r="JNA132" s="845"/>
      <c r="JNB132" s="853"/>
      <c r="JNC132" s="853"/>
      <c r="JND132" s="964"/>
      <c r="JNE132" s="845"/>
      <c r="JNF132" s="853"/>
      <c r="JNG132" s="853"/>
      <c r="JNH132" s="964"/>
      <c r="JNI132" s="845"/>
      <c r="JNJ132" s="853"/>
      <c r="JNK132" s="853"/>
      <c r="JNL132" s="964"/>
      <c r="JNM132" s="845"/>
      <c r="JNN132" s="853"/>
      <c r="JNO132" s="853"/>
      <c r="JNP132" s="964"/>
      <c r="JNQ132" s="845"/>
      <c r="JNR132" s="853"/>
      <c r="JNS132" s="853"/>
      <c r="JNT132" s="964"/>
      <c r="JNU132" s="845"/>
      <c r="JNV132" s="853"/>
      <c r="JNW132" s="853"/>
      <c r="JNX132" s="964"/>
      <c r="JNY132" s="845"/>
      <c r="JNZ132" s="853"/>
      <c r="JOA132" s="853"/>
      <c r="JOB132" s="964"/>
      <c r="JOC132" s="845"/>
      <c r="JOD132" s="853"/>
      <c r="JOE132" s="853"/>
      <c r="JOF132" s="964"/>
      <c r="JOG132" s="845"/>
      <c r="JOH132" s="853"/>
      <c r="JOI132" s="853"/>
      <c r="JOJ132" s="964"/>
      <c r="JOK132" s="845"/>
      <c r="JOL132" s="853"/>
      <c r="JOM132" s="853"/>
      <c r="JON132" s="964"/>
      <c r="JOO132" s="845"/>
      <c r="JOP132" s="853"/>
      <c r="JOQ132" s="853"/>
      <c r="JOR132" s="964"/>
      <c r="JOS132" s="845"/>
      <c r="JOT132" s="853"/>
      <c r="JOU132" s="853"/>
      <c r="JOV132" s="964"/>
      <c r="JOW132" s="845"/>
      <c r="JOX132" s="853"/>
      <c r="JOY132" s="853"/>
      <c r="JOZ132" s="964"/>
      <c r="JPA132" s="845"/>
      <c r="JPB132" s="853"/>
      <c r="JPC132" s="853"/>
      <c r="JPD132" s="964"/>
      <c r="JPE132" s="845"/>
      <c r="JPF132" s="853"/>
      <c r="JPG132" s="853"/>
      <c r="JPH132" s="964"/>
      <c r="JPI132" s="845"/>
      <c r="JPJ132" s="853"/>
      <c r="JPK132" s="853"/>
      <c r="JPL132" s="964"/>
      <c r="JPM132" s="845"/>
      <c r="JPN132" s="853"/>
      <c r="JPO132" s="853"/>
      <c r="JPP132" s="964"/>
      <c r="JPQ132" s="845"/>
      <c r="JPR132" s="853"/>
      <c r="JPS132" s="853"/>
      <c r="JPT132" s="964"/>
      <c r="JPU132" s="845"/>
      <c r="JPV132" s="853"/>
      <c r="JPW132" s="853"/>
      <c r="JPX132" s="964"/>
      <c r="JPY132" s="845"/>
      <c r="JPZ132" s="853"/>
      <c r="JQA132" s="853"/>
      <c r="JQB132" s="964"/>
      <c r="JQC132" s="845"/>
      <c r="JQD132" s="853"/>
      <c r="JQE132" s="853"/>
      <c r="JQF132" s="964"/>
      <c r="JQG132" s="845"/>
      <c r="JQH132" s="853"/>
      <c r="JQI132" s="853"/>
      <c r="JQJ132" s="964"/>
      <c r="JQK132" s="845"/>
      <c r="JQL132" s="853"/>
      <c r="JQM132" s="853"/>
      <c r="JQN132" s="964"/>
      <c r="JQO132" s="845"/>
      <c r="JQP132" s="853"/>
      <c r="JQQ132" s="853"/>
      <c r="JQR132" s="964"/>
      <c r="JQS132" s="845"/>
      <c r="JQT132" s="853"/>
      <c r="JQU132" s="853"/>
      <c r="JQV132" s="964"/>
      <c r="JQW132" s="845"/>
      <c r="JQX132" s="853"/>
      <c r="JQY132" s="853"/>
      <c r="JQZ132" s="964"/>
      <c r="JRA132" s="845"/>
      <c r="JRB132" s="853"/>
      <c r="JRC132" s="853"/>
      <c r="JRD132" s="964"/>
      <c r="JRE132" s="845"/>
      <c r="JRF132" s="853"/>
      <c r="JRG132" s="853"/>
      <c r="JRH132" s="964"/>
      <c r="JRI132" s="845"/>
      <c r="JRJ132" s="853"/>
      <c r="JRK132" s="853"/>
      <c r="JRL132" s="964"/>
      <c r="JRM132" s="845"/>
      <c r="JRN132" s="853"/>
      <c r="JRO132" s="853"/>
      <c r="JRP132" s="964"/>
      <c r="JRQ132" s="845"/>
      <c r="JRR132" s="853"/>
      <c r="JRS132" s="853"/>
      <c r="JRT132" s="964"/>
      <c r="JRU132" s="845"/>
      <c r="JRV132" s="853"/>
      <c r="JRW132" s="853"/>
      <c r="JRX132" s="964"/>
      <c r="JRY132" s="845"/>
      <c r="JRZ132" s="853"/>
      <c r="JSA132" s="853"/>
      <c r="JSB132" s="964"/>
      <c r="JSC132" s="845"/>
      <c r="JSD132" s="853"/>
      <c r="JSE132" s="853"/>
      <c r="JSF132" s="964"/>
      <c r="JSG132" s="845"/>
      <c r="JSH132" s="853"/>
      <c r="JSI132" s="853"/>
      <c r="JSJ132" s="964"/>
      <c r="JSK132" s="845"/>
      <c r="JSL132" s="853"/>
      <c r="JSM132" s="853"/>
      <c r="JSN132" s="964"/>
      <c r="JSO132" s="845"/>
      <c r="JSP132" s="853"/>
      <c r="JSQ132" s="853"/>
      <c r="JSR132" s="964"/>
      <c r="JSS132" s="845"/>
      <c r="JST132" s="853"/>
      <c r="JSU132" s="853"/>
      <c r="JSV132" s="964"/>
      <c r="JSW132" s="845"/>
      <c r="JSX132" s="853"/>
      <c r="JSY132" s="853"/>
      <c r="JSZ132" s="964"/>
      <c r="JTA132" s="845"/>
      <c r="JTB132" s="853"/>
      <c r="JTC132" s="853"/>
      <c r="JTD132" s="964"/>
      <c r="JTE132" s="845"/>
      <c r="JTF132" s="853"/>
      <c r="JTG132" s="853"/>
      <c r="JTH132" s="964"/>
      <c r="JTI132" s="845"/>
      <c r="JTJ132" s="853"/>
      <c r="JTK132" s="853"/>
      <c r="JTL132" s="964"/>
      <c r="JTM132" s="845"/>
      <c r="JTN132" s="853"/>
      <c r="JTO132" s="853"/>
      <c r="JTP132" s="964"/>
      <c r="JTQ132" s="845"/>
      <c r="JTR132" s="853"/>
      <c r="JTS132" s="853"/>
      <c r="JTT132" s="964"/>
      <c r="JTU132" s="845"/>
      <c r="JTV132" s="853"/>
      <c r="JTW132" s="853"/>
      <c r="JTX132" s="964"/>
      <c r="JTY132" s="845"/>
      <c r="JTZ132" s="853"/>
      <c r="JUA132" s="853"/>
      <c r="JUB132" s="964"/>
      <c r="JUC132" s="845"/>
      <c r="JUD132" s="853"/>
      <c r="JUE132" s="853"/>
      <c r="JUF132" s="964"/>
      <c r="JUG132" s="845"/>
      <c r="JUH132" s="853"/>
      <c r="JUI132" s="853"/>
      <c r="JUJ132" s="964"/>
      <c r="JUK132" s="845"/>
      <c r="JUL132" s="853"/>
      <c r="JUM132" s="853"/>
      <c r="JUN132" s="964"/>
      <c r="JUO132" s="845"/>
      <c r="JUP132" s="853"/>
      <c r="JUQ132" s="853"/>
      <c r="JUR132" s="964"/>
      <c r="JUS132" s="845"/>
      <c r="JUT132" s="853"/>
      <c r="JUU132" s="853"/>
      <c r="JUV132" s="964"/>
      <c r="JUW132" s="845"/>
      <c r="JUX132" s="853"/>
      <c r="JUY132" s="853"/>
      <c r="JUZ132" s="964"/>
      <c r="JVA132" s="845"/>
      <c r="JVB132" s="853"/>
      <c r="JVC132" s="853"/>
      <c r="JVD132" s="964"/>
      <c r="JVE132" s="845"/>
      <c r="JVF132" s="853"/>
      <c r="JVG132" s="853"/>
      <c r="JVH132" s="964"/>
      <c r="JVI132" s="845"/>
      <c r="JVJ132" s="853"/>
      <c r="JVK132" s="853"/>
      <c r="JVL132" s="964"/>
      <c r="JVM132" s="845"/>
      <c r="JVN132" s="853"/>
      <c r="JVO132" s="853"/>
      <c r="JVP132" s="964"/>
      <c r="JVQ132" s="845"/>
      <c r="JVR132" s="853"/>
      <c r="JVS132" s="853"/>
      <c r="JVT132" s="964"/>
      <c r="JVU132" s="845"/>
      <c r="JVV132" s="853"/>
      <c r="JVW132" s="853"/>
      <c r="JVX132" s="964"/>
      <c r="JVY132" s="845"/>
      <c r="JVZ132" s="853"/>
      <c r="JWA132" s="853"/>
      <c r="JWB132" s="964"/>
      <c r="JWC132" s="845"/>
      <c r="JWD132" s="853"/>
      <c r="JWE132" s="853"/>
      <c r="JWF132" s="964"/>
      <c r="JWG132" s="845"/>
      <c r="JWH132" s="853"/>
      <c r="JWI132" s="853"/>
      <c r="JWJ132" s="964"/>
      <c r="JWK132" s="845"/>
      <c r="JWL132" s="853"/>
      <c r="JWM132" s="853"/>
      <c r="JWN132" s="964"/>
      <c r="JWO132" s="845"/>
      <c r="JWP132" s="853"/>
      <c r="JWQ132" s="853"/>
      <c r="JWR132" s="964"/>
      <c r="JWS132" s="845"/>
      <c r="JWT132" s="853"/>
      <c r="JWU132" s="853"/>
      <c r="JWV132" s="964"/>
      <c r="JWW132" s="845"/>
      <c r="JWX132" s="853"/>
      <c r="JWY132" s="853"/>
      <c r="JWZ132" s="964"/>
      <c r="JXA132" s="845"/>
      <c r="JXB132" s="853"/>
      <c r="JXC132" s="853"/>
      <c r="JXD132" s="964"/>
      <c r="JXE132" s="845"/>
      <c r="JXF132" s="853"/>
      <c r="JXG132" s="853"/>
      <c r="JXH132" s="964"/>
      <c r="JXI132" s="845"/>
      <c r="JXJ132" s="853"/>
      <c r="JXK132" s="853"/>
      <c r="JXL132" s="964"/>
      <c r="JXM132" s="845"/>
      <c r="JXN132" s="853"/>
      <c r="JXO132" s="853"/>
      <c r="JXP132" s="964"/>
      <c r="JXQ132" s="845"/>
      <c r="JXR132" s="853"/>
      <c r="JXS132" s="853"/>
      <c r="JXT132" s="964"/>
      <c r="JXU132" s="845"/>
      <c r="JXV132" s="853"/>
      <c r="JXW132" s="853"/>
      <c r="JXX132" s="964"/>
      <c r="JXY132" s="845"/>
      <c r="JXZ132" s="853"/>
      <c r="JYA132" s="853"/>
      <c r="JYB132" s="964"/>
      <c r="JYC132" s="845"/>
      <c r="JYD132" s="853"/>
      <c r="JYE132" s="853"/>
      <c r="JYF132" s="964"/>
      <c r="JYG132" s="845"/>
      <c r="JYH132" s="853"/>
      <c r="JYI132" s="853"/>
      <c r="JYJ132" s="964"/>
      <c r="JYK132" s="845"/>
      <c r="JYL132" s="853"/>
      <c r="JYM132" s="853"/>
      <c r="JYN132" s="964"/>
      <c r="JYO132" s="845"/>
      <c r="JYP132" s="853"/>
      <c r="JYQ132" s="853"/>
      <c r="JYR132" s="964"/>
      <c r="JYS132" s="845"/>
      <c r="JYT132" s="853"/>
      <c r="JYU132" s="853"/>
      <c r="JYV132" s="964"/>
      <c r="JYW132" s="845"/>
      <c r="JYX132" s="853"/>
      <c r="JYY132" s="853"/>
      <c r="JYZ132" s="964"/>
      <c r="JZA132" s="845"/>
      <c r="JZB132" s="853"/>
      <c r="JZC132" s="853"/>
      <c r="JZD132" s="964"/>
      <c r="JZE132" s="845"/>
      <c r="JZF132" s="853"/>
      <c r="JZG132" s="853"/>
      <c r="JZH132" s="964"/>
      <c r="JZI132" s="845"/>
      <c r="JZJ132" s="853"/>
      <c r="JZK132" s="853"/>
      <c r="JZL132" s="964"/>
      <c r="JZM132" s="845"/>
      <c r="JZN132" s="853"/>
      <c r="JZO132" s="853"/>
      <c r="JZP132" s="964"/>
      <c r="JZQ132" s="845"/>
      <c r="JZR132" s="853"/>
      <c r="JZS132" s="853"/>
      <c r="JZT132" s="964"/>
      <c r="JZU132" s="845"/>
      <c r="JZV132" s="853"/>
      <c r="JZW132" s="853"/>
      <c r="JZX132" s="964"/>
      <c r="JZY132" s="845"/>
      <c r="JZZ132" s="853"/>
      <c r="KAA132" s="853"/>
      <c r="KAB132" s="964"/>
      <c r="KAC132" s="845"/>
      <c r="KAD132" s="853"/>
      <c r="KAE132" s="853"/>
      <c r="KAF132" s="964"/>
      <c r="KAG132" s="845"/>
      <c r="KAH132" s="853"/>
      <c r="KAI132" s="853"/>
      <c r="KAJ132" s="964"/>
      <c r="KAK132" s="845"/>
      <c r="KAL132" s="853"/>
      <c r="KAM132" s="853"/>
      <c r="KAN132" s="964"/>
      <c r="KAO132" s="845"/>
      <c r="KAP132" s="853"/>
      <c r="KAQ132" s="853"/>
      <c r="KAR132" s="964"/>
      <c r="KAS132" s="845"/>
      <c r="KAT132" s="853"/>
      <c r="KAU132" s="853"/>
      <c r="KAV132" s="964"/>
      <c r="KAW132" s="845"/>
      <c r="KAX132" s="853"/>
      <c r="KAY132" s="853"/>
      <c r="KAZ132" s="964"/>
      <c r="KBA132" s="845"/>
      <c r="KBB132" s="853"/>
      <c r="KBC132" s="853"/>
      <c r="KBD132" s="964"/>
      <c r="KBE132" s="845"/>
      <c r="KBF132" s="853"/>
      <c r="KBG132" s="853"/>
      <c r="KBH132" s="964"/>
      <c r="KBI132" s="845"/>
      <c r="KBJ132" s="853"/>
      <c r="KBK132" s="853"/>
      <c r="KBL132" s="964"/>
      <c r="KBM132" s="845"/>
      <c r="KBN132" s="853"/>
      <c r="KBO132" s="853"/>
      <c r="KBP132" s="964"/>
      <c r="KBQ132" s="845"/>
      <c r="KBR132" s="853"/>
      <c r="KBS132" s="853"/>
      <c r="KBT132" s="964"/>
      <c r="KBU132" s="845"/>
      <c r="KBV132" s="853"/>
      <c r="KBW132" s="853"/>
      <c r="KBX132" s="964"/>
      <c r="KBY132" s="845"/>
      <c r="KBZ132" s="853"/>
      <c r="KCA132" s="853"/>
      <c r="KCB132" s="964"/>
      <c r="KCC132" s="845"/>
      <c r="KCD132" s="853"/>
      <c r="KCE132" s="853"/>
      <c r="KCF132" s="964"/>
      <c r="KCG132" s="845"/>
      <c r="KCH132" s="853"/>
      <c r="KCI132" s="853"/>
      <c r="KCJ132" s="964"/>
      <c r="KCK132" s="845"/>
      <c r="KCL132" s="853"/>
      <c r="KCM132" s="853"/>
      <c r="KCN132" s="964"/>
      <c r="KCO132" s="845"/>
      <c r="KCP132" s="853"/>
      <c r="KCQ132" s="853"/>
      <c r="KCR132" s="964"/>
      <c r="KCS132" s="845"/>
      <c r="KCT132" s="853"/>
      <c r="KCU132" s="853"/>
      <c r="KCV132" s="964"/>
      <c r="KCW132" s="845"/>
      <c r="KCX132" s="853"/>
      <c r="KCY132" s="853"/>
      <c r="KCZ132" s="964"/>
      <c r="KDA132" s="845"/>
      <c r="KDB132" s="853"/>
      <c r="KDC132" s="853"/>
      <c r="KDD132" s="964"/>
      <c r="KDE132" s="845"/>
      <c r="KDF132" s="853"/>
      <c r="KDG132" s="853"/>
      <c r="KDH132" s="964"/>
      <c r="KDI132" s="845"/>
      <c r="KDJ132" s="853"/>
      <c r="KDK132" s="853"/>
      <c r="KDL132" s="964"/>
      <c r="KDM132" s="845"/>
      <c r="KDN132" s="853"/>
      <c r="KDO132" s="853"/>
      <c r="KDP132" s="964"/>
      <c r="KDQ132" s="845"/>
      <c r="KDR132" s="853"/>
      <c r="KDS132" s="853"/>
      <c r="KDT132" s="964"/>
      <c r="KDU132" s="845"/>
      <c r="KDV132" s="853"/>
      <c r="KDW132" s="853"/>
      <c r="KDX132" s="964"/>
      <c r="KDY132" s="845"/>
      <c r="KDZ132" s="853"/>
      <c r="KEA132" s="853"/>
      <c r="KEB132" s="964"/>
      <c r="KEC132" s="845"/>
      <c r="KED132" s="853"/>
      <c r="KEE132" s="853"/>
      <c r="KEF132" s="964"/>
      <c r="KEG132" s="845"/>
      <c r="KEH132" s="853"/>
      <c r="KEI132" s="853"/>
      <c r="KEJ132" s="964"/>
      <c r="KEK132" s="845"/>
      <c r="KEL132" s="853"/>
      <c r="KEM132" s="853"/>
      <c r="KEN132" s="964"/>
      <c r="KEO132" s="845"/>
      <c r="KEP132" s="853"/>
      <c r="KEQ132" s="853"/>
      <c r="KER132" s="964"/>
      <c r="KES132" s="845"/>
      <c r="KET132" s="853"/>
      <c r="KEU132" s="853"/>
      <c r="KEV132" s="964"/>
      <c r="KEW132" s="845"/>
      <c r="KEX132" s="853"/>
      <c r="KEY132" s="853"/>
      <c r="KEZ132" s="964"/>
      <c r="KFA132" s="845"/>
      <c r="KFB132" s="853"/>
      <c r="KFC132" s="853"/>
      <c r="KFD132" s="964"/>
      <c r="KFE132" s="845"/>
      <c r="KFF132" s="853"/>
      <c r="KFG132" s="853"/>
      <c r="KFH132" s="964"/>
      <c r="KFI132" s="845"/>
      <c r="KFJ132" s="853"/>
      <c r="KFK132" s="853"/>
      <c r="KFL132" s="964"/>
      <c r="KFM132" s="845"/>
      <c r="KFN132" s="853"/>
      <c r="KFO132" s="853"/>
      <c r="KFP132" s="964"/>
      <c r="KFQ132" s="845"/>
      <c r="KFR132" s="853"/>
      <c r="KFS132" s="853"/>
      <c r="KFT132" s="964"/>
      <c r="KFU132" s="845"/>
      <c r="KFV132" s="853"/>
      <c r="KFW132" s="853"/>
      <c r="KFX132" s="964"/>
      <c r="KFY132" s="845"/>
      <c r="KFZ132" s="853"/>
      <c r="KGA132" s="853"/>
      <c r="KGB132" s="964"/>
      <c r="KGC132" s="845"/>
      <c r="KGD132" s="853"/>
      <c r="KGE132" s="853"/>
      <c r="KGF132" s="964"/>
      <c r="KGG132" s="845"/>
      <c r="KGH132" s="853"/>
      <c r="KGI132" s="853"/>
      <c r="KGJ132" s="964"/>
      <c r="KGK132" s="845"/>
      <c r="KGL132" s="853"/>
      <c r="KGM132" s="853"/>
      <c r="KGN132" s="964"/>
      <c r="KGO132" s="845"/>
      <c r="KGP132" s="853"/>
      <c r="KGQ132" s="853"/>
      <c r="KGR132" s="964"/>
      <c r="KGS132" s="845"/>
      <c r="KGT132" s="853"/>
      <c r="KGU132" s="853"/>
      <c r="KGV132" s="964"/>
      <c r="KGW132" s="845"/>
      <c r="KGX132" s="853"/>
      <c r="KGY132" s="853"/>
      <c r="KGZ132" s="964"/>
      <c r="KHA132" s="845"/>
      <c r="KHB132" s="853"/>
      <c r="KHC132" s="853"/>
      <c r="KHD132" s="964"/>
      <c r="KHE132" s="845"/>
      <c r="KHF132" s="853"/>
      <c r="KHG132" s="853"/>
      <c r="KHH132" s="964"/>
      <c r="KHI132" s="845"/>
      <c r="KHJ132" s="853"/>
      <c r="KHK132" s="853"/>
      <c r="KHL132" s="964"/>
      <c r="KHM132" s="845"/>
      <c r="KHN132" s="853"/>
      <c r="KHO132" s="853"/>
      <c r="KHP132" s="964"/>
      <c r="KHQ132" s="845"/>
      <c r="KHR132" s="853"/>
      <c r="KHS132" s="853"/>
      <c r="KHT132" s="964"/>
      <c r="KHU132" s="845"/>
      <c r="KHV132" s="853"/>
      <c r="KHW132" s="853"/>
      <c r="KHX132" s="964"/>
      <c r="KHY132" s="845"/>
      <c r="KHZ132" s="853"/>
      <c r="KIA132" s="853"/>
      <c r="KIB132" s="964"/>
      <c r="KIC132" s="845"/>
      <c r="KID132" s="853"/>
      <c r="KIE132" s="853"/>
      <c r="KIF132" s="964"/>
      <c r="KIG132" s="845"/>
      <c r="KIH132" s="853"/>
      <c r="KII132" s="853"/>
      <c r="KIJ132" s="964"/>
      <c r="KIK132" s="845"/>
      <c r="KIL132" s="853"/>
      <c r="KIM132" s="853"/>
      <c r="KIN132" s="964"/>
      <c r="KIO132" s="845"/>
      <c r="KIP132" s="853"/>
      <c r="KIQ132" s="853"/>
      <c r="KIR132" s="964"/>
      <c r="KIS132" s="845"/>
      <c r="KIT132" s="853"/>
      <c r="KIU132" s="853"/>
      <c r="KIV132" s="964"/>
      <c r="KIW132" s="845"/>
      <c r="KIX132" s="853"/>
      <c r="KIY132" s="853"/>
      <c r="KIZ132" s="964"/>
      <c r="KJA132" s="845"/>
      <c r="KJB132" s="853"/>
      <c r="KJC132" s="853"/>
      <c r="KJD132" s="964"/>
      <c r="KJE132" s="845"/>
      <c r="KJF132" s="853"/>
      <c r="KJG132" s="853"/>
      <c r="KJH132" s="964"/>
      <c r="KJI132" s="845"/>
      <c r="KJJ132" s="853"/>
      <c r="KJK132" s="853"/>
      <c r="KJL132" s="964"/>
      <c r="KJM132" s="845"/>
      <c r="KJN132" s="853"/>
      <c r="KJO132" s="853"/>
      <c r="KJP132" s="964"/>
      <c r="KJQ132" s="845"/>
      <c r="KJR132" s="853"/>
      <c r="KJS132" s="853"/>
      <c r="KJT132" s="964"/>
      <c r="KJU132" s="845"/>
      <c r="KJV132" s="853"/>
      <c r="KJW132" s="853"/>
      <c r="KJX132" s="964"/>
      <c r="KJY132" s="845"/>
      <c r="KJZ132" s="853"/>
      <c r="KKA132" s="853"/>
      <c r="KKB132" s="964"/>
      <c r="KKC132" s="845"/>
      <c r="KKD132" s="853"/>
      <c r="KKE132" s="853"/>
      <c r="KKF132" s="964"/>
      <c r="KKG132" s="845"/>
      <c r="KKH132" s="853"/>
      <c r="KKI132" s="853"/>
      <c r="KKJ132" s="964"/>
      <c r="KKK132" s="845"/>
      <c r="KKL132" s="853"/>
      <c r="KKM132" s="853"/>
      <c r="KKN132" s="964"/>
      <c r="KKO132" s="845"/>
      <c r="KKP132" s="853"/>
      <c r="KKQ132" s="853"/>
      <c r="KKR132" s="964"/>
      <c r="KKS132" s="845"/>
      <c r="KKT132" s="853"/>
      <c r="KKU132" s="853"/>
      <c r="KKV132" s="964"/>
      <c r="KKW132" s="845"/>
      <c r="KKX132" s="853"/>
      <c r="KKY132" s="853"/>
      <c r="KKZ132" s="964"/>
      <c r="KLA132" s="845"/>
      <c r="KLB132" s="853"/>
      <c r="KLC132" s="853"/>
      <c r="KLD132" s="964"/>
      <c r="KLE132" s="845"/>
      <c r="KLF132" s="853"/>
      <c r="KLG132" s="853"/>
      <c r="KLH132" s="964"/>
      <c r="KLI132" s="845"/>
      <c r="KLJ132" s="853"/>
      <c r="KLK132" s="853"/>
      <c r="KLL132" s="964"/>
      <c r="KLM132" s="845"/>
      <c r="KLN132" s="853"/>
      <c r="KLO132" s="853"/>
      <c r="KLP132" s="964"/>
      <c r="KLQ132" s="845"/>
      <c r="KLR132" s="853"/>
      <c r="KLS132" s="853"/>
      <c r="KLT132" s="964"/>
      <c r="KLU132" s="845"/>
      <c r="KLV132" s="853"/>
      <c r="KLW132" s="853"/>
      <c r="KLX132" s="964"/>
      <c r="KLY132" s="845"/>
      <c r="KLZ132" s="853"/>
      <c r="KMA132" s="853"/>
      <c r="KMB132" s="964"/>
      <c r="KMC132" s="845"/>
      <c r="KMD132" s="853"/>
      <c r="KME132" s="853"/>
      <c r="KMF132" s="964"/>
      <c r="KMG132" s="845"/>
      <c r="KMH132" s="853"/>
      <c r="KMI132" s="853"/>
      <c r="KMJ132" s="964"/>
      <c r="KMK132" s="845"/>
      <c r="KML132" s="853"/>
      <c r="KMM132" s="853"/>
      <c r="KMN132" s="964"/>
      <c r="KMO132" s="845"/>
      <c r="KMP132" s="853"/>
      <c r="KMQ132" s="853"/>
      <c r="KMR132" s="964"/>
      <c r="KMS132" s="845"/>
      <c r="KMT132" s="853"/>
      <c r="KMU132" s="853"/>
      <c r="KMV132" s="964"/>
      <c r="KMW132" s="845"/>
      <c r="KMX132" s="853"/>
      <c r="KMY132" s="853"/>
      <c r="KMZ132" s="964"/>
      <c r="KNA132" s="845"/>
      <c r="KNB132" s="853"/>
      <c r="KNC132" s="853"/>
      <c r="KND132" s="964"/>
      <c r="KNE132" s="845"/>
      <c r="KNF132" s="853"/>
      <c r="KNG132" s="853"/>
      <c r="KNH132" s="964"/>
      <c r="KNI132" s="845"/>
      <c r="KNJ132" s="853"/>
      <c r="KNK132" s="853"/>
      <c r="KNL132" s="964"/>
      <c r="KNM132" s="845"/>
      <c r="KNN132" s="853"/>
      <c r="KNO132" s="853"/>
      <c r="KNP132" s="964"/>
      <c r="KNQ132" s="845"/>
      <c r="KNR132" s="853"/>
      <c r="KNS132" s="853"/>
      <c r="KNT132" s="964"/>
      <c r="KNU132" s="845"/>
      <c r="KNV132" s="853"/>
      <c r="KNW132" s="853"/>
      <c r="KNX132" s="964"/>
      <c r="KNY132" s="845"/>
      <c r="KNZ132" s="853"/>
      <c r="KOA132" s="853"/>
      <c r="KOB132" s="964"/>
      <c r="KOC132" s="845"/>
      <c r="KOD132" s="853"/>
      <c r="KOE132" s="853"/>
      <c r="KOF132" s="964"/>
      <c r="KOG132" s="845"/>
      <c r="KOH132" s="853"/>
      <c r="KOI132" s="853"/>
      <c r="KOJ132" s="964"/>
      <c r="KOK132" s="845"/>
      <c r="KOL132" s="853"/>
      <c r="KOM132" s="853"/>
      <c r="KON132" s="964"/>
      <c r="KOO132" s="845"/>
      <c r="KOP132" s="853"/>
      <c r="KOQ132" s="853"/>
      <c r="KOR132" s="964"/>
      <c r="KOS132" s="845"/>
      <c r="KOT132" s="853"/>
      <c r="KOU132" s="853"/>
      <c r="KOV132" s="964"/>
      <c r="KOW132" s="845"/>
      <c r="KOX132" s="853"/>
      <c r="KOY132" s="853"/>
      <c r="KOZ132" s="964"/>
      <c r="KPA132" s="845"/>
      <c r="KPB132" s="853"/>
      <c r="KPC132" s="853"/>
      <c r="KPD132" s="964"/>
      <c r="KPE132" s="845"/>
      <c r="KPF132" s="853"/>
      <c r="KPG132" s="853"/>
      <c r="KPH132" s="964"/>
      <c r="KPI132" s="845"/>
      <c r="KPJ132" s="853"/>
      <c r="KPK132" s="853"/>
      <c r="KPL132" s="964"/>
      <c r="KPM132" s="845"/>
      <c r="KPN132" s="853"/>
      <c r="KPO132" s="853"/>
      <c r="KPP132" s="964"/>
      <c r="KPQ132" s="845"/>
      <c r="KPR132" s="853"/>
      <c r="KPS132" s="853"/>
      <c r="KPT132" s="964"/>
      <c r="KPU132" s="845"/>
      <c r="KPV132" s="853"/>
      <c r="KPW132" s="853"/>
      <c r="KPX132" s="964"/>
      <c r="KPY132" s="845"/>
      <c r="KPZ132" s="853"/>
      <c r="KQA132" s="853"/>
      <c r="KQB132" s="964"/>
      <c r="KQC132" s="845"/>
      <c r="KQD132" s="853"/>
      <c r="KQE132" s="853"/>
      <c r="KQF132" s="964"/>
      <c r="KQG132" s="845"/>
      <c r="KQH132" s="853"/>
      <c r="KQI132" s="853"/>
      <c r="KQJ132" s="964"/>
      <c r="KQK132" s="845"/>
      <c r="KQL132" s="853"/>
      <c r="KQM132" s="853"/>
      <c r="KQN132" s="964"/>
      <c r="KQO132" s="845"/>
      <c r="KQP132" s="853"/>
      <c r="KQQ132" s="853"/>
      <c r="KQR132" s="964"/>
      <c r="KQS132" s="845"/>
      <c r="KQT132" s="853"/>
      <c r="KQU132" s="853"/>
      <c r="KQV132" s="964"/>
      <c r="KQW132" s="845"/>
      <c r="KQX132" s="853"/>
      <c r="KQY132" s="853"/>
      <c r="KQZ132" s="964"/>
      <c r="KRA132" s="845"/>
      <c r="KRB132" s="853"/>
      <c r="KRC132" s="853"/>
      <c r="KRD132" s="964"/>
      <c r="KRE132" s="845"/>
      <c r="KRF132" s="853"/>
      <c r="KRG132" s="853"/>
      <c r="KRH132" s="964"/>
      <c r="KRI132" s="845"/>
      <c r="KRJ132" s="853"/>
      <c r="KRK132" s="853"/>
      <c r="KRL132" s="964"/>
      <c r="KRM132" s="845"/>
      <c r="KRN132" s="853"/>
      <c r="KRO132" s="853"/>
      <c r="KRP132" s="964"/>
      <c r="KRQ132" s="845"/>
      <c r="KRR132" s="853"/>
      <c r="KRS132" s="853"/>
      <c r="KRT132" s="964"/>
      <c r="KRU132" s="845"/>
      <c r="KRV132" s="853"/>
      <c r="KRW132" s="853"/>
      <c r="KRX132" s="964"/>
      <c r="KRY132" s="845"/>
      <c r="KRZ132" s="853"/>
      <c r="KSA132" s="853"/>
      <c r="KSB132" s="964"/>
      <c r="KSC132" s="845"/>
      <c r="KSD132" s="853"/>
      <c r="KSE132" s="853"/>
      <c r="KSF132" s="964"/>
      <c r="KSG132" s="845"/>
      <c r="KSH132" s="853"/>
      <c r="KSI132" s="853"/>
      <c r="KSJ132" s="964"/>
      <c r="KSK132" s="845"/>
      <c r="KSL132" s="853"/>
      <c r="KSM132" s="853"/>
      <c r="KSN132" s="964"/>
      <c r="KSO132" s="845"/>
      <c r="KSP132" s="853"/>
      <c r="KSQ132" s="853"/>
      <c r="KSR132" s="964"/>
      <c r="KSS132" s="845"/>
      <c r="KST132" s="853"/>
      <c r="KSU132" s="853"/>
      <c r="KSV132" s="964"/>
      <c r="KSW132" s="845"/>
      <c r="KSX132" s="853"/>
      <c r="KSY132" s="853"/>
      <c r="KSZ132" s="964"/>
      <c r="KTA132" s="845"/>
      <c r="KTB132" s="853"/>
      <c r="KTC132" s="853"/>
      <c r="KTD132" s="964"/>
      <c r="KTE132" s="845"/>
      <c r="KTF132" s="853"/>
      <c r="KTG132" s="853"/>
      <c r="KTH132" s="964"/>
      <c r="KTI132" s="845"/>
      <c r="KTJ132" s="853"/>
      <c r="KTK132" s="853"/>
      <c r="KTL132" s="964"/>
      <c r="KTM132" s="845"/>
      <c r="KTN132" s="853"/>
      <c r="KTO132" s="853"/>
      <c r="KTP132" s="964"/>
      <c r="KTQ132" s="845"/>
      <c r="KTR132" s="853"/>
      <c r="KTS132" s="853"/>
      <c r="KTT132" s="964"/>
      <c r="KTU132" s="845"/>
      <c r="KTV132" s="853"/>
      <c r="KTW132" s="853"/>
      <c r="KTX132" s="964"/>
      <c r="KTY132" s="845"/>
      <c r="KTZ132" s="853"/>
      <c r="KUA132" s="853"/>
      <c r="KUB132" s="964"/>
      <c r="KUC132" s="845"/>
      <c r="KUD132" s="853"/>
      <c r="KUE132" s="853"/>
      <c r="KUF132" s="964"/>
      <c r="KUG132" s="845"/>
      <c r="KUH132" s="853"/>
      <c r="KUI132" s="853"/>
      <c r="KUJ132" s="964"/>
      <c r="KUK132" s="845"/>
      <c r="KUL132" s="853"/>
      <c r="KUM132" s="853"/>
      <c r="KUN132" s="964"/>
      <c r="KUO132" s="845"/>
      <c r="KUP132" s="853"/>
      <c r="KUQ132" s="853"/>
      <c r="KUR132" s="964"/>
      <c r="KUS132" s="845"/>
      <c r="KUT132" s="853"/>
      <c r="KUU132" s="853"/>
      <c r="KUV132" s="964"/>
      <c r="KUW132" s="845"/>
      <c r="KUX132" s="853"/>
      <c r="KUY132" s="853"/>
      <c r="KUZ132" s="964"/>
      <c r="KVA132" s="845"/>
      <c r="KVB132" s="853"/>
      <c r="KVC132" s="853"/>
      <c r="KVD132" s="964"/>
      <c r="KVE132" s="845"/>
      <c r="KVF132" s="853"/>
      <c r="KVG132" s="853"/>
      <c r="KVH132" s="964"/>
      <c r="KVI132" s="845"/>
      <c r="KVJ132" s="853"/>
      <c r="KVK132" s="853"/>
      <c r="KVL132" s="964"/>
      <c r="KVM132" s="845"/>
      <c r="KVN132" s="853"/>
      <c r="KVO132" s="853"/>
      <c r="KVP132" s="964"/>
      <c r="KVQ132" s="845"/>
      <c r="KVR132" s="853"/>
      <c r="KVS132" s="853"/>
      <c r="KVT132" s="964"/>
      <c r="KVU132" s="845"/>
      <c r="KVV132" s="853"/>
      <c r="KVW132" s="853"/>
      <c r="KVX132" s="964"/>
      <c r="KVY132" s="845"/>
      <c r="KVZ132" s="853"/>
      <c r="KWA132" s="853"/>
      <c r="KWB132" s="964"/>
      <c r="KWC132" s="845"/>
      <c r="KWD132" s="853"/>
      <c r="KWE132" s="853"/>
      <c r="KWF132" s="964"/>
      <c r="KWG132" s="845"/>
      <c r="KWH132" s="853"/>
      <c r="KWI132" s="853"/>
      <c r="KWJ132" s="964"/>
      <c r="KWK132" s="845"/>
      <c r="KWL132" s="853"/>
      <c r="KWM132" s="853"/>
      <c r="KWN132" s="964"/>
      <c r="KWO132" s="845"/>
      <c r="KWP132" s="853"/>
      <c r="KWQ132" s="853"/>
      <c r="KWR132" s="964"/>
      <c r="KWS132" s="845"/>
      <c r="KWT132" s="853"/>
      <c r="KWU132" s="853"/>
      <c r="KWV132" s="964"/>
      <c r="KWW132" s="845"/>
      <c r="KWX132" s="853"/>
      <c r="KWY132" s="853"/>
      <c r="KWZ132" s="964"/>
      <c r="KXA132" s="845"/>
      <c r="KXB132" s="853"/>
      <c r="KXC132" s="853"/>
      <c r="KXD132" s="964"/>
      <c r="KXE132" s="845"/>
      <c r="KXF132" s="853"/>
      <c r="KXG132" s="853"/>
      <c r="KXH132" s="964"/>
      <c r="KXI132" s="845"/>
      <c r="KXJ132" s="853"/>
      <c r="KXK132" s="853"/>
      <c r="KXL132" s="964"/>
      <c r="KXM132" s="845"/>
      <c r="KXN132" s="853"/>
      <c r="KXO132" s="853"/>
      <c r="KXP132" s="964"/>
      <c r="KXQ132" s="845"/>
      <c r="KXR132" s="853"/>
      <c r="KXS132" s="853"/>
      <c r="KXT132" s="964"/>
      <c r="KXU132" s="845"/>
      <c r="KXV132" s="853"/>
      <c r="KXW132" s="853"/>
      <c r="KXX132" s="964"/>
      <c r="KXY132" s="845"/>
      <c r="KXZ132" s="853"/>
      <c r="KYA132" s="853"/>
      <c r="KYB132" s="964"/>
      <c r="KYC132" s="845"/>
      <c r="KYD132" s="853"/>
      <c r="KYE132" s="853"/>
      <c r="KYF132" s="964"/>
      <c r="KYG132" s="845"/>
      <c r="KYH132" s="853"/>
      <c r="KYI132" s="853"/>
      <c r="KYJ132" s="964"/>
      <c r="KYK132" s="845"/>
      <c r="KYL132" s="853"/>
      <c r="KYM132" s="853"/>
      <c r="KYN132" s="964"/>
      <c r="KYO132" s="845"/>
      <c r="KYP132" s="853"/>
      <c r="KYQ132" s="853"/>
      <c r="KYR132" s="964"/>
      <c r="KYS132" s="845"/>
      <c r="KYT132" s="853"/>
      <c r="KYU132" s="853"/>
      <c r="KYV132" s="964"/>
      <c r="KYW132" s="845"/>
      <c r="KYX132" s="853"/>
      <c r="KYY132" s="853"/>
      <c r="KYZ132" s="964"/>
      <c r="KZA132" s="845"/>
      <c r="KZB132" s="853"/>
      <c r="KZC132" s="853"/>
      <c r="KZD132" s="964"/>
      <c r="KZE132" s="845"/>
      <c r="KZF132" s="853"/>
      <c r="KZG132" s="853"/>
      <c r="KZH132" s="964"/>
      <c r="KZI132" s="845"/>
      <c r="KZJ132" s="853"/>
      <c r="KZK132" s="853"/>
      <c r="KZL132" s="964"/>
      <c r="KZM132" s="845"/>
      <c r="KZN132" s="853"/>
      <c r="KZO132" s="853"/>
      <c r="KZP132" s="964"/>
      <c r="KZQ132" s="845"/>
      <c r="KZR132" s="853"/>
      <c r="KZS132" s="853"/>
      <c r="KZT132" s="964"/>
      <c r="KZU132" s="845"/>
      <c r="KZV132" s="853"/>
      <c r="KZW132" s="853"/>
      <c r="KZX132" s="964"/>
      <c r="KZY132" s="845"/>
      <c r="KZZ132" s="853"/>
      <c r="LAA132" s="853"/>
      <c r="LAB132" s="964"/>
      <c r="LAC132" s="845"/>
      <c r="LAD132" s="853"/>
      <c r="LAE132" s="853"/>
      <c r="LAF132" s="964"/>
      <c r="LAG132" s="845"/>
      <c r="LAH132" s="853"/>
      <c r="LAI132" s="853"/>
      <c r="LAJ132" s="964"/>
      <c r="LAK132" s="845"/>
      <c r="LAL132" s="853"/>
      <c r="LAM132" s="853"/>
      <c r="LAN132" s="964"/>
      <c r="LAO132" s="845"/>
      <c r="LAP132" s="853"/>
      <c r="LAQ132" s="853"/>
      <c r="LAR132" s="964"/>
      <c r="LAS132" s="845"/>
      <c r="LAT132" s="853"/>
      <c r="LAU132" s="853"/>
      <c r="LAV132" s="964"/>
      <c r="LAW132" s="845"/>
      <c r="LAX132" s="853"/>
      <c r="LAY132" s="853"/>
      <c r="LAZ132" s="964"/>
      <c r="LBA132" s="845"/>
      <c r="LBB132" s="853"/>
      <c r="LBC132" s="853"/>
      <c r="LBD132" s="964"/>
      <c r="LBE132" s="845"/>
      <c r="LBF132" s="853"/>
      <c r="LBG132" s="853"/>
      <c r="LBH132" s="964"/>
      <c r="LBI132" s="845"/>
      <c r="LBJ132" s="853"/>
      <c r="LBK132" s="853"/>
      <c r="LBL132" s="964"/>
      <c r="LBM132" s="845"/>
      <c r="LBN132" s="853"/>
      <c r="LBO132" s="853"/>
      <c r="LBP132" s="964"/>
      <c r="LBQ132" s="845"/>
      <c r="LBR132" s="853"/>
      <c r="LBS132" s="853"/>
      <c r="LBT132" s="964"/>
      <c r="LBU132" s="845"/>
      <c r="LBV132" s="853"/>
      <c r="LBW132" s="853"/>
      <c r="LBX132" s="964"/>
      <c r="LBY132" s="845"/>
      <c r="LBZ132" s="853"/>
      <c r="LCA132" s="853"/>
      <c r="LCB132" s="964"/>
      <c r="LCC132" s="845"/>
      <c r="LCD132" s="853"/>
      <c r="LCE132" s="853"/>
      <c r="LCF132" s="964"/>
      <c r="LCG132" s="845"/>
      <c r="LCH132" s="853"/>
      <c r="LCI132" s="853"/>
      <c r="LCJ132" s="964"/>
      <c r="LCK132" s="845"/>
      <c r="LCL132" s="853"/>
      <c r="LCM132" s="853"/>
      <c r="LCN132" s="964"/>
      <c r="LCO132" s="845"/>
      <c r="LCP132" s="853"/>
      <c r="LCQ132" s="853"/>
      <c r="LCR132" s="964"/>
      <c r="LCS132" s="845"/>
      <c r="LCT132" s="853"/>
      <c r="LCU132" s="853"/>
      <c r="LCV132" s="964"/>
      <c r="LCW132" s="845"/>
      <c r="LCX132" s="853"/>
      <c r="LCY132" s="853"/>
      <c r="LCZ132" s="964"/>
      <c r="LDA132" s="845"/>
      <c r="LDB132" s="853"/>
      <c r="LDC132" s="853"/>
      <c r="LDD132" s="964"/>
      <c r="LDE132" s="845"/>
      <c r="LDF132" s="853"/>
      <c r="LDG132" s="853"/>
      <c r="LDH132" s="964"/>
      <c r="LDI132" s="845"/>
      <c r="LDJ132" s="853"/>
      <c r="LDK132" s="853"/>
      <c r="LDL132" s="964"/>
      <c r="LDM132" s="845"/>
      <c r="LDN132" s="853"/>
      <c r="LDO132" s="853"/>
      <c r="LDP132" s="964"/>
      <c r="LDQ132" s="845"/>
      <c r="LDR132" s="853"/>
      <c r="LDS132" s="853"/>
      <c r="LDT132" s="964"/>
      <c r="LDU132" s="845"/>
      <c r="LDV132" s="853"/>
      <c r="LDW132" s="853"/>
      <c r="LDX132" s="964"/>
      <c r="LDY132" s="845"/>
      <c r="LDZ132" s="853"/>
      <c r="LEA132" s="853"/>
      <c r="LEB132" s="964"/>
      <c r="LEC132" s="845"/>
      <c r="LED132" s="853"/>
      <c r="LEE132" s="853"/>
      <c r="LEF132" s="964"/>
      <c r="LEG132" s="845"/>
      <c r="LEH132" s="853"/>
      <c r="LEI132" s="853"/>
      <c r="LEJ132" s="964"/>
      <c r="LEK132" s="845"/>
      <c r="LEL132" s="853"/>
      <c r="LEM132" s="853"/>
      <c r="LEN132" s="964"/>
      <c r="LEO132" s="845"/>
      <c r="LEP132" s="853"/>
      <c r="LEQ132" s="853"/>
      <c r="LER132" s="964"/>
      <c r="LES132" s="845"/>
      <c r="LET132" s="853"/>
      <c r="LEU132" s="853"/>
      <c r="LEV132" s="964"/>
      <c r="LEW132" s="845"/>
      <c r="LEX132" s="853"/>
      <c r="LEY132" s="853"/>
      <c r="LEZ132" s="964"/>
      <c r="LFA132" s="845"/>
      <c r="LFB132" s="853"/>
      <c r="LFC132" s="853"/>
      <c r="LFD132" s="964"/>
      <c r="LFE132" s="845"/>
      <c r="LFF132" s="853"/>
      <c r="LFG132" s="853"/>
      <c r="LFH132" s="964"/>
      <c r="LFI132" s="845"/>
      <c r="LFJ132" s="853"/>
      <c r="LFK132" s="853"/>
      <c r="LFL132" s="964"/>
      <c r="LFM132" s="845"/>
      <c r="LFN132" s="853"/>
      <c r="LFO132" s="853"/>
      <c r="LFP132" s="964"/>
      <c r="LFQ132" s="845"/>
      <c r="LFR132" s="853"/>
      <c r="LFS132" s="853"/>
      <c r="LFT132" s="964"/>
      <c r="LFU132" s="845"/>
      <c r="LFV132" s="853"/>
      <c r="LFW132" s="853"/>
      <c r="LFX132" s="964"/>
      <c r="LFY132" s="845"/>
      <c r="LFZ132" s="853"/>
      <c r="LGA132" s="853"/>
      <c r="LGB132" s="964"/>
      <c r="LGC132" s="845"/>
      <c r="LGD132" s="853"/>
      <c r="LGE132" s="853"/>
      <c r="LGF132" s="964"/>
      <c r="LGG132" s="845"/>
      <c r="LGH132" s="853"/>
      <c r="LGI132" s="853"/>
      <c r="LGJ132" s="964"/>
      <c r="LGK132" s="845"/>
      <c r="LGL132" s="853"/>
      <c r="LGM132" s="853"/>
      <c r="LGN132" s="964"/>
      <c r="LGO132" s="845"/>
      <c r="LGP132" s="853"/>
      <c r="LGQ132" s="853"/>
      <c r="LGR132" s="964"/>
      <c r="LGS132" s="845"/>
      <c r="LGT132" s="853"/>
      <c r="LGU132" s="853"/>
      <c r="LGV132" s="964"/>
      <c r="LGW132" s="845"/>
      <c r="LGX132" s="853"/>
      <c r="LGY132" s="853"/>
      <c r="LGZ132" s="964"/>
      <c r="LHA132" s="845"/>
      <c r="LHB132" s="853"/>
      <c r="LHC132" s="853"/>
      <c r="LHD132" s="964"/>
      <c r="LHE132" s="845"/>
      <c r="LHF132" s="853"/>
      <c r="LHG132" s="853"/>
      <c r="LHH132" s="964"/>
      <c r="LHI132" s="845"/>
      <c r="LHJ132" s="853"/>
      <c r="LHK132" s="853"/>
      <c r="LHL132" s="964"/>
      <c r="LHM132" s="845"/>
      <c r="LHN132" s="853"/>
      <c r="LHO132" s="853"/>
      <c r="LHP132" s="964"/>
      <c r="LHQ132" s="845"/>
      <c r="LHR132" s="853"/>
      <c r="LHS132" s="853"/>
      <c r="LHT132" s="964"/>
      <c r="LHU132" s="845"/>
      <c r="LHV132" s="853"/>
      <c r="LHW132" s="853"/>
      <c r="LHX132" s="964"/>
      <c r="LHY132" s="845"/>
      <c r="LHZ132" s="853"/>
      <c r="LIA132" s="853"/>
      <c r="LIB132" s="964"/>
      <c r="LIC132" s="845"/>
      <c r="LID132" s="853"/>
      <c r="LIE132" s="853"/>
      <c r="LIF132" s="964"/>
      <c r="LIG132" s="845"/>
      <c r="LIH132" s="853"/>
      <c r="LII132" s="853"/>
      <c r="LIJ132" s="964"/>
      <c r="LIK132" s="845"/>
      <c r="LIL132" s="853"/>
      <c r="LIM132" s="853"/>
      <c r="LIN132" s="964"/>
      <c r="LIO132" s="845"/>
      <c r="LIP132" s="853"/>
      <c r="LIQ132" s="853"/>
      <c r="LIR132" s="964"/>
      <c r="LIS132" s="845"/>
      <c r="LIT132" s="853"/>
      <c r="LIU132" s="853"/>
      <c r="LIV132" s="964"/>
      <c r="LIW132" s="845"/>
      <c r="LIX132" s="853"/>
      <c r="LIY132" s="853"/>
      <c r="LIZ132" s="964"/>
      <c r="LJA132" s="845"/>
      <c r="LJB132" s="853"/>
      <c r="LJC132" s="853"/>
      <c r="LJD132" s="964"/>
      <c r="LJE132" s="845"/>
      <c r="LJF132" s="853"/>
      <c r="LJG132" s="853"/>
      <c r="LJH132" s="964"/>
      <c r="LJI132" s="845"/>
      <c r="LJJ132" s="853"/>
      <c r="LJK132" s="853"/>
      <c r="LJL132" s="964"/>
      <c r="LJM132" s="845"/>
      <c r="LJN132" s="853"/>
      <c r="LJO132" s="853"/>
      <c r="LJP132" s="964"/>
      <c r="LJQ132" s="845"/>
      <c r="LJR132" s="853"/>
      <c r="LJS132" s="853"/>
      <c r="LJT132" s="964"/>
      <c r="LJU132" s="845"/>
      <c r="LJV132" s="853"/>
      <c r="LJW132" s="853"/>
      <c r="LJX132" s="964"/>
      <c r="LJY132" s="845"/>
      <c r="LJZ132" s="853"/>
      <c r="LKA132" s="853"/>
      <c r="LKB132" s="964"/>
      <c r="LKC132" s="845"/>
      <c r="LKD132" s="853"/>
      <c r="LKE132" s="853"/>
      <c r="LKF132" s="964"/>
      <c r="LKG132" s="845"/>
      <c r="LKH132" s="853"/>
      <c r="LKI132" s="853"/>
      <c r="LKJ132" s="964"/>
      <c r="LKK132" s="845"/>
      <c r="LKL132" s="853"/>
      <c r="LKM132" s="853"/>
      <c r="LKN132" s="964"/>
      <c r="LKO132" s="845"/>
      <c r="LKP132" s="853"/>
      <c r="LKQ132" s="853"/>
      <c r="LKR132" s="964"/>
      <c r="LKS132" s="845"/>
      <c r="LKT132" s="853"/>
      <c r="LKU132" s="853"/>
      <c r="LKV132" s="964"/>
      <c r="LKW132" s="845"/>
      <c r="LKX132" s="853"/>
      <c r="LKY132" s="853"/>
      <c r="LKZ132" s="964"/>
      <c r="LLA132" s="845"/>
      <c r="LLB132" s="853"/>
      <c r="LLC132" s="853"/>
      <c r="LLD132" s="964"/>
      <c r="LLE132" s="845"/>
      <c r="LLF132" s="853"/>
      <c r="LLG132" s="853"/>
      <c r="LLH132" s="964"/>
      <c r="LLI132" s="845"/>
      <c r="LLJ132" s="853"/>
      <c r="LLK132" s="853"/>
      <c r="LLL132" s="964"/>
      <c r="LLM132" s="845"/>
      <c r="LLN132" s="853"/>
      <c r="LLO132" s="853"/>
      <c r="LLP132" s="964"/>
      <c r="LLQ132" s="845"/>
      <c r="LLR132" s="853"/>
      <c r="LLS132" s="853"/>
      <c r="LLT132" s="964"/>
      <c r="LLU132" s="845"/>
      <c r="LLV132" s="853"/>
      <c r="LLW132" s="853"/>
      <c r="LLX132" s="964"/>
      <c r="LLY132" s="845"/>
      <c r="LLZ132" s="853"/>
      <c r="LMA132" s="853"/>
      <c r="LMB132" s="964"/>
      <c r="LMC132" s="845"/>
      <c r="LMD132" s="853"/>
      <c r="LME132" s="853"/>
      <c r="LMF132" s="964"/>
      <c r="LMG132" s="845"/>
      <c r="LMH132" s="853"/>
      <c r="LMI132" s="853"/>
      <c r="LMJ132" s="964"/>
      <c r="LMK132" s="845"/>
      <c r="LML132" s="853"/>
      <c r="LMM132" s="853"/>
      <c r="LMN132" s="964"/>
      <c r="LMO132" s="845"/>
      <c r="LMP132" s="853"/>
      <c r="LMQ132" s="853"/>
      <c r="LMR132" s="964"/>
      <c r="LMS132" s="845"/>
      <c r="LMT132" s="853"/>
      <c r="LMU132" s="853"/>
      <c r="LMV132" s="964"/>
      <c r="LMW132" s="845"/>
      <c r="LMX132" s="853"/>
      <c r="LMY132" s="853"/>
      <c r="LMZ132" s="964"/>
      <c r="LNA132" s="845"/>
      <c r="LNB132" s="853"/>
      <c r="LNC132" s="853"/>
      <c r="LND132" s="964"/>
      <c r="LNE132" s="845"/>
      <c r="LNF132" s="853"/>
      <c r="LNG132" s="853"/>
      <c r="LNH132" s="964"/>
      <c r="LNI132" s="845"/>
      <c r="LNJ132" s="853"/>
      <c r="LNK132" s="853"/>
      <c r="LNL132" s="964"/>
      <c r="LNM132" s="845"/>
      <c r="LNN132" s="853"/>
      <c r="LNO132" s="853"/>
      <c r="LNP132" s="964"/>
      <c r="LNQ132" s="845"/>
      <c r="LNR132" s="853"/>
      <c r="LNS132" s="853"/>
      <c r="LNT132" s="964"/>
      <c r="LNU132" s="845"/>
      <c r="LNV132" s="853"/>
      <c r="LNW132" s="853"/>
      <c r="LNX132" s="964"/>
      <c r="LNY132" s="845"/>
      <c r="LNZ132" s="853"/>
      <c r="LOA132" s="853"/>
      <c r="LOB132" s="964"/>
      <c r="LOC132" s="845"/>
      <c r="LOD132" s="853"/>
      <c r="LOE132" s="853"/>
      <c r="LOF132" s="964"/>
      <c r="LOG132" s="845"/>
      <c r="LOH132" s="853"/>
      <c r="LOI132" s="853"/>
      <c r="LOJ132" s="964"/>
      <c r="LOK132" s="845"/>
      <c r="LOL132" s="853"/>
      <c r="LOM132" s="853"/>
      <c r="LON132" s="964"/>
      <c r="LOO132" s="845"/>
      <c r="LOP132" s="853"/>
      <c r="LOQ132" s="853"/>
      <c r="LOR132" s="964"/>
      <c r="LOS132" s="845"/>
      <c r="LOT132" s="853"/>
      <c r="LOU132" s="853"/>
      <c r="LOV132" s="964"/>
      <c r="LOW132" s="845"/>
      <c r="LOX132" s="853"/>
      <c r="LOY132" s="853"/>
      <c r="LOZ132" s="964"/>
      <c r="LPA132" s="845"/>
      <c r="LPB132" s="853"/>
      <c r="LPC132" s="853"/>
      <c r="LPD132" s="964"/>
      <c r="LPE132" s="845"/>
      <c r="LPF132" s="853"/>
      <c r="LPG132" s="853"/>
      <c r="LPH132" s="964"/>
      <c r="LPI132" s="845"/>
      <c r="LPJ132" s="853"/>
      <c r="LPK132" s="853"/>
      <c r="LPL132" s="964"/>
      <c r="LPM132" s="845"/>
      <c r="LPN132" s="853"/>
      <c r="LPO132" s="853"/>
      <c r="LPP132" s="964"/>
      <c r="LPQ132" s="845"/>
      <c r="LPR132" s="853"/>
      <c r="LPS132" s="853"/>
      <c r="LPT132" s="964"/>
      <c r="LPU132" s="845"/>
      <c r="LPV132" s="853"/>
      <c r="LPW132" s="853"/>
      <c r="LPX132" s="964"/>
      <c r="LPY132" s="845"/>
      <c r="LPZ132" s="853"/>
      <c r="LQA132" s="853"/>
      <c r="LQB132" s="964"/>
      <c r="LQC132" s="845"/>
      <c r="LQD132" s="853"/>
      <c r="LQE132" s="853"/>
      <c r="LQF132" s="964"/>
      <c r="LQG132" s="845"/>
      <c r="LQH132" s="853"/>
      <c r="LQI132" s="853"/>
      <c r="LQJ132" s="964"/>
      <c r="LQK132" s="845"/>
      <c r="LQL132" s="853"/>
      <c r="LQM132" s="853"/>
      <c r="LQN132" s="964"/>
      <c r="LQO132" s="845"/>
      <c r="LQP132" s="853"/>
      <c r="LQQ132" s="853"/>
      <c r="LQR132" s="964"/>
      <c r="LQS132" s="845"/>
      <c r="LQT132" s="853"/>
      <c r="LQU132" s="853"/>
      <c r="LQV132" s="964"/>
      <c r="LQW132" s="845"/>
      <c r="LQX132" s="853"/>
      <c r="LQY132" s="853"/>
      <c r="LQZ132" s="964"/>
      <c r="LRA132" s="845"/>
      <c r="LRB132" s="853"/>
      <c r="LRC132" s="853"/>
      <c r="LRD132" s="964"/>
      <c r="LRE132" s="845"/>
      <c r="LRF132" s="853"/>
      <c r="LRG132" s="853"/>
      <c r="LRH132" s="964"/>
      <c r="LRI132" s="845"/>
      <c r="LRJ132" s="853"/>
      <c r="LRK132" s="853"/>
      <c r="LRL132" s="964"/>
      <c r="LRM132" s="845"/>
      <c r="LRN132" s="853"/>
      <c r="LRO132" s="853"/>
      <c r="LRP132" s="964"/>
      <c r="LRQ132" s="845"/>
      <c r="LRR132" s="853"/>
      <c r="LRS132" s="853"/>
      <c r="LRT132" s="964"/>
      <c r="LRU132" s="845"/>
      <c r="LRV132" s="853"/>
      <c r="LRW132" s="853"/>
      <c r="LRX132" s="964"/>
      <c r="LRY132" s="845"/>
      <c r="LRZ132" s="853"/>
      <c r="LSA132" s="853"/>
      <c r="LSB132" s="964"/>
      <c r="LSC132" s="845"/>
      <c r="LSD132" s="853"/>
      <c r="LSE132" s="853"/>
      <c r="LSF132" s="964"/>
      <c r="LSG132" s="845"/>
      <c r="LSH132" s="853"/>
      <c r="LSI132" s="853"/>
      <c r="LSJ132" s="964"/>
      <c r="LSK132" s="845"/>
      <c r="LSL132" s="853"/>
      <c r="LSM132" s="853"/>
      <c r="LSN132" s="964"/>
      <c r="LSO132" s="845"/>
      <c r="LSP132" s="853"/>
      <c r="LSQ132" s="853"/>
      <c r="LSR132" s="964"/>
      <c r="LSS132" s="845"/>
      <c r="LST132" s="853"/>
      <c r="LSU132" s="853"/>
      <c r="LSV132" s="964"/>
      <c r="LSW132" s="845"/>
      <c r="LSX132" s="853"/>
      <c r="LSY132" s="853"/>
      <c r="LSZ132" s="964"/>
      <c r="LTA132" s="845"/>
      <c r="LTB132" s="853"/>
      <c r="LTC132" s="853"/>
      <c r="LTD132" s="964"/>
      <c r="LTE132" s="845"/>
      <c r="LTF132" s="853"/>
      <c r="LTG132" s="853"/>
      <c r="LTH132" s="964"/>
      <c r="LTI132" s="845"/>
      <c r="LTJ132" s="853"/>
      <c r="LTK132" s="853"/>
      <c r="LTL132" s="964"/>
      <c r="LTM132" s="845"/>
      <c r="LTN132" s="853"/>
      <c r="LTO132" s="853"/>
      <c r="LTP132" s="964"/>
      <c r="LTQ132" s="845"/>
      <c r="LTR132" s="853"/>
      <c r="LTS132" s="853"/>
      <c r="LTT132" s="964"/>
      <c r="LTU132" s="845"/>
      <c r="LTV132" s="853"/>
      <c r="LTW132" s="853"/>
      <c r="LTX132" s="964"/>
      <c r="LTY132" s="845"/>
      <c r="LTZ132" s="853"/>
      <c r="LUA132" s="853"/>
      <c r="LUB132" s="964"/>
      <c r="LUC132" s="845"/>
      <c r="LUD132" s="853"/>
      <c r="LUE132" s="853"/>
      <c r="LUF132" s="964"/>
      <c r="LUG132" s="845"/>
      <c r="LUH132" s="853"/>
      <c r="LUI132" s="853"/>
      <c r="LUJ132" s="964"/>
      <c r="LUK132" s="845"/>
      <c r="LUL132" s="853"/>
      <c r="LUM132" s="853"/>
      <c r="LUN132" s="964"/>
      <c r="LUO132" s="845"/>
      <c r="LUP132" s="853"/>
      <c r="LUQ132" s="853"/>
      <c r="LUR132" s="964"/>
      <c r="LUS132" s="845"/>
      <c r="LUT132" s="853"/>
      <c r="LUU132" s="853"/>
      <c r="LUV132" s="964"/>
      <c r="LUW132" s="845"/>
      <c r="LUX132" s="853"/>
      <c r="LUY132" s="853"/>
      <c r="LUZ132" s="964"/>
      <c r="LVA132" s="845"/>
      <c r="LVB132" s="853"/>
      <c r="LVC132" s="853"/>
      <c r="LVD132" s="964"/>
      <c r="LVE132" s="845"/>
      <c r="LVF132" s="853"/>
      <c r="LVG132" s="853"/>
      <c r="LVH132" s="964"/>
      <c r="LVI132" s="845"/>
      <c r="LVJ132" s="853"/>
      <c r="LVK132" s="853"/>
      <c r="LVL132" s="964"/>
      <c r="LVM132" s="845"/>
      <c r="LVN132" s="853"/>
      <c r="LVO132" s="853"/>
      <c r="LVP132" s="964"/>
      <c r="LVQ132" s="845"/>
      <c r="LVR132" s="853"/>
      <c r="LVS132" s="853"/>
      <c r="LVT132" s="964"/>
      <c r="LVU132" s="845"/>
      <c r="LVV132" s="853"/>
      <c r="LVW132" s="853"/>
      <c r="LVX132" s="964"/>
      <c r="LVY132" s="845"/>
      <c r="LVZ132" s="853"/>
      <c r="LWA132" s="853"/>
      <c r="LWB132" s="964"/>
      <c r="LWC132" s="845"/>
      <c r="LWD132" s="853"/>
      <c r="LWE132" s="853"/>
      <c r="LWF132" s="964"/>
      <c r="LWG132" s="845"/>
      <c r="LWH132" s="853"/>
      <c r="LWI132" s="853"/>
      <c r="LWJ132" s="964"/>
      <c r="LWK132" s="845"/>
      <c r="LWL132" s="853"/>
      <c r="LWM132" s="853"/>
      <c r="LWN132" s="964"/>
      <c r="LWO132" s="845"/>
      <c r="LWP132" s="853"/>
      <c r="LWQ132" s="853"/>
      <c r="LWR132" s="964"/>
      <c r="LWS132" s="845"/>
      <c r="LWT132" s="853"/>
      <c r="LWU132" s="853"/>
      <c r="LWV132" s="964"/>
      <c r="LWW132" s="845"/>
      <c r="LWX132" s="853"/>
      <c r="LWY132" s="853"/>
      <c r="LWZ132" s="964"/>
      <c r="LXA132" s="845"/>
      <c r="LXB132" s="853"/>
      <c r="LXC132" s="853"/>
      <c r="LXD132" s="964"/>
      <c r="LXE132" s="845"/>
      <c r="LXF132" s="853"/>
      <c r="LXG132" s="853"/>
      <c r="LXH132" s="964"/>
      <c r="LXI132" s="845"/>
      <c r="LXJ132" s="853"/>
      <c r="LXK132" s="853"/>
      <c r="LXL132" s="964"/>
      <c r="LXM132" s="845"/>
      <c r="LXN132" s="853"/>
      <c r="LXO132" s="853"/>
      <c r="LXP132" s="964"/>
      <c r="LXQ132" s="845"/>
      <c r="LXR132" s="853"/>
      <c r="LXS132" s="853"/>
      <c r="LXT132" s="964"/>
      <c r="LXU132" s="845"/>
      <c r="LXV132" s="853"/>
      <c r="LXW132" s="853"/>
      <c r="LXX132" s="964"/>
      <c r="LXY132" s="845"/>
      <c r="LXZ132" s="853"/>
      <c r="LYA132" s="853"/>
      <c r="LYB132" s="964"/>
      <c r="LYC132" s="845"/>
      <c r="LYD132" s="853"/>
      <c r="LYE132" s="853"/>
      <c r="LYF132" s="964"/>
      <c r="LYG132" s="845"/>
      <c r="LYH132" s="853"/>
      <c r="LYI132" s="853"/>
      <c r="LYJ132" s="964"/>
      <c r="LYK132" s="845"/>
      <c r="LYL132" s="853"/>
      <c r="LYM132" s="853"/>
      <c r="LYN132" s="964"/>
      <c r="LYO132" s="845"/>
      <c r="LYP132" s="853"/>
      <c r="LYQ132" s="853"/>
      <c r="LYR132" s="964"/>
      <c r="LYS132" s="845"/>
      <c r="LYT132" s="853"/>
      <c r="LYU132" s="853"/>
      <c r="LYV132" s="964"/>
      <c r="LYW132" s="845"/>
      <c r="LYX132" s="853"/>
      <c r="LYY132" s="853"/>
      <c r="LYZ132" s="964"/>
      <c r="LZA132" s="845"/>
      <c r="LZB132" s="853"/>
      <c r="LZC132" s="853"/>
      <c r="LZD132" s="964"/>
      <c r="LZE132" s="845"/>
      <c r="LZF132" s="853"/>
      <c r="LZG132" s="853"/>
      <c r="LZH132" s="964"/>
      <c r="LZI132" s="845"/>
      <c r="LZJ132" s="853"/>
      <c r="LZK132" s="853"/>
      <c r="LZL132" s="964"/>
      <c r="LZM132" s="845"/>
      <c r="LZN132" s="853"/>
      <c r="LZO132" s="853"/>
      <c r="LZP132" s="964"/>
      <c r="LZQ132" s="845"/>
      <c r="LZR132" s="853"/>
      <c r="LZS132" s="853"/>
      <c r="LZT132" s="964"/>
      <c r="LZU132" s="845"/>
      <c r="LZV132" s="853"/>
      <c r="LZW132" s="853"/>
      <c r="LZX132" s="964"/>
      <c r="LZY132" s="845"/>
      <c r="LZZ132" s="853"/>
      <c r="MAA132" s="853"/>
      <c r="MAB132" s="964"/>
      <c r="MAC132" s="845"/>
      <c r="MAD132" s="853"/>
      <c r="MAE132" s="853"/>
      <c r="MAF132" s="964"/>
      <c r="MAG132" s="845"/>
      <c r="MAH132" s="853"/>
      <c r="MAI132" s="853"/>
      <c r="MAJ132" s="964"/>
      <c r="MAK132" s="845"/>
      <c r="MAL132" s="853"/>
      <c r="MAM132" s="853"/>
      <c r="MAN132" s="964"/>
      <c r="MAO132" s="845"/>
      <c r="MAP132" s="853"/>
      <c r="MAQ132" s="853"/>
      <c r="MAR132" s="964"/>
      <c r="MAS132" s="845"/>
      <c r="MAT132" s="853"/>
      <c r="MAU132" s="853"/>
      <c r="MAV132" s="964"/>
      <c r="MAW132" s="845"/>
      <c r="MAX132" s="853"/>
      <c r="MAY132" s="853"/>
      <c r="MAZ132" s="964"/>
      <c r="MBA132" s="845"/>
      <c r="MBB132" s="853"/>
      <c r="MBC132" s="853"/>
      <c r="MBD132" s="964"/>
      <c r="MBE132" s="845"/>
      <c r="MBF132" s="853"/>
      <c r="MBG132" s="853"/>
      <c r="MBH132" s="964"/>
      <c r="MBI132" s="845"/>
      <c r="MBJ132" s="853"/>
      <c r="MBK132" s="853"/>
      <c r="MBL132" s="964"/>
      <c r="MBM132" s="845"/>
      <c r="MBN132" s="853"/>
      <c r="MBO132" s="853"/>
      <c r="MBP132" s="964"/>
      <c r="MBQ132" s="845"/>
      <c r="MBR132" s="853"/>
      <c r="MBS132" s="853"/>
      <c r="MBT132" s="964"/>
      <c r="MBU132" s="845"/>
      <c r="MBV132" s="853"/>
      <c r="MBW132" s="853"/>
      <c r="MBX132" s="964"/>
      <c r="MBY132" s="845"/>
      <c r="MBZ132" s="853"/>
      <c r="MCA132" s="853"/>
      <c r="MCB132" s="964"/>
      <c r="MCC132" s="845"/>
      <c r="MCD132" s="853"/>
      <c r="MCE132" s="853"/>
      <c r="MCF132" s="964"/>
      <c r="MCG132" s="845"/>
      <c r="MCH132" s="853"/>
      <c r="MCI132" s="853"/>
      <c r="MCJ132" s="964"/>
      <c r="MCK132" s="845"/>
      <c r="MCL132" s="853"/>
      <c r="MCM132" s="853"/>
      <c r="MCN132" s="964"/>
      <c r="MCO132" s="845"/>
      <c r="MCP132" s="853"/>
      <c r="MCQ132" s="853"/>
      <c r="MCR132" s="964"/>
      <c r="MCS132" s="845"/>
      <c r="MCT132" s="853"/>
      <c r="MCU132" s="853"/>
      <c r="MCV132" s="964"/>
      <c r="MCW132" s="845"/>
      <c r="MCX132" s="853"/>
      <c r="MCY132" s="853"/>
      <c r="MCZ132" s="964"/>
      <c r="MDA132" s="845"/>
      <c r="MDB132" s="853"/>
      <c r="MDC132" s="853"/>
      <c r="MDD132" s="964"/>
      <c r="MDE132" s="845"/>
      <c r="MDF132" s="853"/>
      <c r="MDG132" s="853"/>
      <c r="MDH132" s="964"/>
      <c r="MDI132" s="845"/>
      <c r="MDJ132" s="853"/>
      <c r="MDK132" s="853"/>
      <c r="MDL132" s="964"/>
      <c r="MDM132" s="845"/>
      <c r="MDN132" s="853"/>
      <c r="MDO132" s="853"/>
      <c r="MDP132" s="964"/>
      <c r="MDQ132" s="845"/>
      <c r="MDR132" s="853"/>
      <c r="MDS132" s="853"/>
      <c r="MDT132" s="964"/>
      <c r="MDU132" s="845"/>
      <c r="MDV132" s="853"/>
      <c r="MDW132" s="853"/>
      <c r="MDX132" s="964"/>
      <c r="MDY132" s="845"/>
      <c r="MDZ132" s="853"/>
      <c r="MEA132" s="853"/>
      <c r="MEB132" s="964"/>
      <c r="MEC132" s="845"/>
      <c r="MED132" s="853"/>
      <c r="MEE132" s="853"/>
      <c r="MEF132" s="964"/>
      <c r="MEG132" s="845"/>
      <c r="MEH132" s="853"/>
      <c r="MEI132" s="853"/>
      <c r="MEJ132" s="964"/>
      <c r="MEK132" s="845"/>
      <c r="MEL132" s="853"/>
      <c r="MEM132" s="853"/>
      <c r="MEN132" s="964"/>
      <c r="MEO132" s="845"/>
      <c r="MEP132" s="853"/>
      <c r="MEQ132" s="853"/>
      <c r="MER132" s="964"/>
      <c r="MES132" s="845"/>
      <c r="MET132" s="853"/>
      <c r="MEU132" s="853"/>
      <c r="MEV132" s="964"/>
      <c r="MEW132" s="845"/>
      <c r="MEX132" s="853"/>
      <c r="MEY132" s="853"/>
      <c r="MEZ132" s="964"/>
      <c r="MFA132" s="845"/>
      <c r="MFB132" s="853"/>
      <c r="MFC132" s="853"/>
      <c r="MFD132" s="964"/>
      <c r="MFE132" s="845"/>
      <c r="MFF132" s="853"/>
      <c r="MFG132" s="853"/>
      <c r="MFH132" s="964"/>
      <c r="MFI132" s="845"/>
      <c r="MFJ132" s="853"/>
      <c r="MFK132" s="853"/>
      <c r="MFL132" s="964"/>
      <c r="MFM132" s="845"/>
      <c r="MFN132" s="853"/>
      <c r="MFO132" s="853"/>
      <c r="MFP132" s="964"/>
      <c r="MFQ132" s="845"/>
      <c r="MFR132" s="853"/>
      <c r="MFS132" s="853"/>
      <c r="MFT132" s="964"/>
      <c r="MFU132" s="845"/>
      <c r="MFV132" s="853"/>
      <c r="MFW132" s="853"/>
      <c r="MFX132" s="964"/>
      <c r="MFY132" s="845"/>
      <c r="MFZ132" s="853"/>
      <c r="MGA132" s="853"/>
      <c r="MGB132" s="964"/>
      <c r="MGC132" s="845"/>
      <c r="MGD132" s="853"/>
      <c r="MGE132" s="853"/>
      <c r="MGF132" s="964"/>
      <c r="MGG132" s="845"/>
      <c r="MGH132" s="853"/>
      <c r="MGI132" s="853"/>
      <c r="MGJ132" s="964"/>
      <c r="MGK132" s="845"/>
      <c r="MGL132" s="853"/>
      <c r="MGM132" s="853"/>
      <c r="MGN132" s="964"/>
      <c r="MGO132" s="845"/>
      <c r="MGP132" s="853"/>
      <c r="MGQ132" s="853"/>
      <c r="MGR132" s="964"/>
      <c r="MGS132" s="845"/>
      <c r="MGT132" s="853"/>
      <c r="MGU132" s="853"/>
      <c r="MGV132" s="964"/>
      <c r="MGW132" s="845"/>
      <c r="MGX132" s="853"/>
      <c r="MGY132" s="853"/>
      <c r="MGZ132" s="964"/>
      <c r="MHA132" s="845"/>
      <c r="MHB132" s="853"/>
      <c r="MHC132" s="853"/>
      <c r="MHD132" s="964"/>
      <c r="MHE132" s="845"/>
      <c r="MHF132" s="853"/>
      <c r="MHG132" s="853"/>
      <c r="MHH132" s="964"/>
      <c r="MHI132" s="845"/>
      <c r="MHJ132" s="853"/>
      <c r="MHK132" s="853"/>
      <c r="MHL132" s="964"/>
      <c r="MHM132" s="845"/>
      <c r="MHN132" s="853"/>
      <c r="MHO132" s="853"/>
      <c r="MHP132" s="964"/>
      <c r="MHQ132" s="845"/>
      <c r="MHR132" s="853"/>
      <c r="MHS132" s="853"/>
      <c r="MHT132" s="964"/>
      <c r="MHU132" s="845"/>
      <c r="MHV132" s="853"/>
      <c r="MHW132" s="853"/>
      <c r="MHX132" s="964"/>
      <c r="MHY132" s="845"/>
      <c r="MHZ132" s="853"/>
      <c r="MIA132" s="853"/>
      <c r="MIB132" s="964"/>
      <c r="MIC132" s="845"/>
      <c r="MID132" s="853"/>
      <c r="MIE132" s="853"/>
      <c r="MIF132" s="964"/>
      <c r="MIG132" s="845"/>
      <c r="MIH132" s="853"/>
      <c r="MII132" s="853"/>
      <c r="MIJ132" s="964"/>
      <c r="MIK132" s="845"/>
      <c r="MIL132" s="853"/>
      <c r="MIM132" s="853"/>
      <c r="MIN132" s="964"/>
      <c r="MIO132" s="845"/>
      <c r="MIP132" s="853"/>
      <c r="MIQ132" s="853"/>
      <c r="MIR132" s="964"/>
      <c r="MIS132" s="845"/>
      <c r="MIT132" s="853"/>
      <c r="MIU132" s="853"/>
      <c r="MIV132" s="964"/>
      <c r="MIW132" s="845"/>
      <c r="MIX132" s="853"/>
      <c r="MIY132" s="853"/>
      <c r="MIZ132" s="964"/>
      <c r="MJA132" s="845"/>
      <c r="MJB132" s="853"/>
      <c r="MJC132" s="853"/>
      <c r="MJD132" s="964"/>
      <c r="MJE132" s="845"/>
      <c r="MJF132" s="853"/>
      <c r="MJG132" s="853"/>
      <c r="MJH132" s="964"/>
      <c r="MJI132" s="845"/>
      <c r="MJJ132" s="853"/>
      <c r="MJK132" s="853"/>
      <c r="MJL132" s="964"/>
      <c r="MJM132" s="845"/>
      <c r="MJN132" s="853"/>
      <c r="MJO132" s="853"/>
      <c r="MJP132" s="964"/>
      <c r="MJQ132" s="845"/>
      <c r="MJR132" s="853"/>
      <c r="MJS132" s="853"/>
      <c r="MJT132" s="964"/>
      <c r="MJU132" s="845"/>
      <c r="MJV132" s="853"/>
      <c r="MJW132" s="853"/>
      <c r="MJX132" s="964"/>
      <c r="MJY132" s="845"/>
      <c r="MJZ132" s="853"/>
      <c r="MKA132" s="853"/>
      <c r="MKB132" s="964"/>
      <c r="MKC132" s="845"/>
      <c r="MKD132" s="853"/>
      <c r="MKE132" s="853"/>
      <c r="MKF132" s="964"/>
      <c r="MKG132" s="845"/>
      <c r="MKH132" s="853"/>
      <c r="MKI132" s="853"/>
      <c r="MKJ132" s="964"/>
      <c r="MKK132" s="845"/>
      <c r="MKL132" s="853"/>
      <c r="MKM132" s="853"/>
      <c r="MKN132" s="964"/>
      <c r="MKO132" s="845"/>
      <c r="MKP132" s="853"/>
      <c r="MKQ132" s="853"/>
      <c r="MKR132" s="964"/>
      <c r="MKS132" s="845"/>
      <c r="MKT132" s="853"/>
      <c r="MKU132" s="853"/>
      <c r="MKV132" s="964"/>
      <c r="MKW132" s="845"/>
      <c r="MKX132" s="853"/>
      <c r="MKY132" s="853"/>
      <c r="MKZ132" s="964"/>
      <c r="MLA132" s="845"/>
      <c r="MLB132" s="853"/>
      <c r="MLC132" s="853"/>
      <c r="MLD132" s="964"/>
      <c r="MLE132" s="845"/>
      <c r="MLF132" s="853"/>
      <c r="MLG132" s="853"/>
      <c r="MLH132" s="964"/>
      <c r="MLI132" s="845"/>
      <c r="MLJ132" s="853"/>
      <c r="MLK132" s="853"/>
      <c r="MLL132" s="964"/>
      <c r="MLM132" s="845"/>
      <c r="MLN132" s="853"/>
      <c r="MLO132" s="853"/>
      <c r="MLP132" s="964"/>
      <c r="MLQ132" s="845"/>
      <c r="MLR132" s="853"/>
      <c r="MLS132" s="853"/>
      <c r="MLT132" s="964"/>
      <c r="MLU132" s="845"/>
      <c r="MLV132" s="853"/>
      <c r="MLW132" s="853"/>
      <c r="MLX132" s="964"/>
      <c r="MLY132" s="845"/>
      <c r="MLZ132" s="853"/>
      <c r="MMA132" s="853"/>
      <c r="MMB132" s="964"/>
      <c r="MMC132" s="845"/>
      <c r="MMD132" s="853"/>
      <c r="MME132" s="853"/>
      <c r="MMF132" s="964"/>
      <c r="MMG132" s="845"/>
      <c r="MMH132" s="853"/>
      <c r="MMI132" s="853"/>
      <c r="MMJ132" s="964"/>
      <c r="MMK132" s="845"/>
      <c r="MML132" s="853"/>
      <c r="MMM132" s="853"/>
      <c r="MMN132" s="964"/>
      <c r="MMO132" s="845"/>
      <c r="MMP132" s="853"/>
      <c r="MMQ132" s="853"/>
      <c r="MMR132" s="964"/>
      <c r="MMS132" s="845"/>
      <c r="MMT132" s="853"/>
      <c r="MMU132" s="853"/>
      <c r="MMV132" s="964"/>
      <c r="MMW132" s="845"/>
      <c r="MMX132" s="853"/>
      <c r="MMY132" s="853"/>
      <c r="MMZ132" s="964"/>
      <c r="MNA132" s="845"/>
      <c r="MNB132" s="853"/>
      <c r="MNC132" s="853"/>
      <c r="MND132" s="964"/>
      <c r="MNE132" s="845"/>
      <c r="MNF132" s="853"/>
      <c r="MNG132" s="853"/>
      <c r="MNH132" s="964"/>
      <c r="MNI132" s="845"/>
      <c r="MNJ132" s="853"/>
      <c r="MNK132" s="853"/>
      <c r="MNL132" s="964"/>
      <c r="MNM132" s="845"/>
      <c r="MNN132" s="853"/>
      <c r="MNO132" s="853"/>
      <c r="MNP132" s="964"/>
      <c r="MNQ132" s="845"/>
      <c r="MNR132" s="853"/>
      <c r="MNS132" s="853"/>
      <c r="MNT132" s="964"/>
      <c r="MNU132" s="845"/>
      <c r="MNV132" s="853"/>
      <c r="MNW132" s="853"/>
      <c r="MNX132" s="964"/>
      <c r="MNY132" s="845"/>
      <c r="MNZ132" s="853"/>
      <c r="MOA132" s="853"/>
      <c r="MOB132" s="964"/>
      <c r="MOC132" s="845"/>
      <c r="MOD132" s="853"/>
      <c r="MOE132" s="853"/>
      <c r="MOF132" s="964"/>
      <c r="MOG132" s="845"/>
      <c r="MOH132" s="853"/>
      <c r="MOI132" s="853"/>
      <c r="MOJ132" s="964"/>
      <c r="MOK132" s="845"/>
      <c r="MOL132" s="853"/>
      <c r="MOM132" s="853"/>
      <c r="MON132" s="964"/>
      <c r="MOO132" s="845"/>
      <c r="MOP132" s="853"/>
      <c r="MOQ132" s="853"/>
      <c r="MOR132" s="964"/>
      <c r="MOS132" s="845"/>
      <c r="MOT132" s="853"/>
      <c r="MOU132" s="853"/>
      <c r="MOV132" s="964"/>
      <c r="MOW132" s="845"/>
      <c r="MOX132" s="853"/>
      <c r="MOY132" s="853"/>
      <c r="MOZ132" s="964"/>
      <c r="MPA132" s="845"/>
      <c r="MPB132" s="853"/>
      <c r="MPC132" s="853"/>
      <c r="MPD132" s="964"/>
      <c r="MPE132" s="845"/>
      <c r="MPF132" s="853"/>
      <c r="MPG132" s="853"/>
      <c r="MPH132" s="964"/>
      <c r="MPI132" s="845"/>
      <c r="MPJ132" s="853"/>
      <c r="MPK132" s="853"/>
      <c r="MPL132" s="964"/>
      <c r="MPM132" s="845"/>
      <c r="MPN132" s="853"/>
      <c r="MPO132" s="853"/>
      <c r="MPP132" s="964"/>
      <c r="MPQ132" s="845"/>
      <c r="MPR132" s="853"/>
      <c r="MPS132" s="853"/>
      <c r="MPT132" s="964"/>
      <c r="MPU132" s="845"/>
      <c r="MPV132" s="853"/>
      <c r="MPW132" s="853"/>
      <c r="MPX132" s="964"/>
      <c r="MPY132" s="845"/>
      <c r="MPZ132" s="853"/>
      <c r="MQA132" s="853"/>
      <c r="MQB132" s="964"/>
      <c r="MQC132" s="845"/>
      <c r="MQD132" s="853"/>
      <c r="MQE132" s="853"/>
      <c r="MQF132" s="964"/>
      <c r="MQG132" s="845"/>
      <c r="MQH132" s="853"/>
      <c r="MQI132" s="853"/>
      <c r="MQJ132" s="964"/>
      <c r="MQK132" s="845"/>
      <c r="MQL132" s="853"/>
      <c r="MQM132" s="853"/>
      <c r="MQN132" s="964"/>
      <c r="MQO132" s="845"/>
      <c r="MQP132" s="853"/>
      <c r="MQQ132" s="853"/>
      <c r="MQR132" s="964"/>
      <c r="MQS132" s="845"/>
      <c r="MQT132" s="853"/>
      <c r="MQU132" s="853"/>
      <c r="MQV132" s="964"/>
      <c r="MQW132" s="845"/>
      <c r="MQX132" s="853"/>
      <c r="MQY132" s="853"/>
      <c r="MQZ132" s="964"/>
      <c r="MRA132" s="845"/>
      <c r="MRB132" s="853"/>
      <c r="MRC132" s="853"/>
      <c r="MRD132" s="964"/>
      <c r="MRE132" s="845"/>
      <c r="MRF132" s="853"/>
      <c r="MRG132" s="853"/>
      <c r="MRH132" s="964"/>
      <c r="MRI132" s="845"/>
      <c r="MRJ132" s="853"/>
      <c r="MRK132" s="853"/>
      <c r="MRL132" s="964"/>
      <c r="MRM132" s="845"/>
      <c r="MRN132" s="853"/>
      <c r="MRO132" s="853"/>
      <c r="MRP132" s="964"/>
      <c r="MRQ132" s="845"/>
      <c r="MRR132" s="853"/>
      <c r="MRS132" s="853"/>
      <c r="MRT132" s="964"/>
      <c r="MRU132" s="845"/>
      <c r="MRV132" s="853"/>
      <c r="MRW132" s="853"/>
      <c r="MRX132" s="964"/>
      <c r="MRY132" s="845"/>
      <c r="MRZ132" s="853"/>
      <c r="MSA132" s="853"/>
      <c r="MSB132" s="964"/>
      <c r="MSC132" s="845"/>
      <c r="MSD132" s="853"/>
      <c r="MSE132" s="853"/>
      <c r="MSF132" s="964"/>
      <c r="MSG132" s="845"/>
      <c r="MSH132" s="853"/>
      <c r="MSI132" s="853"/>
      <c r="MSJ132" s="964"/>
      <c r="MSK132" s="845"/>
      <c r="MSL132" s="853"/>
      <c r="MSM132" s="853"/>
      <c r="MSN132" s="964"/>
      <c r="MSO132" s="845"/>
      <c r="MSP132" s="853"/>
      <c r="MSQ132" s="853"/>
      <c r="MSR132" s="964"/>
      <c r="MSS132" s="845"/>
      <c r="MST132" s="853"/>
      <c r="MSU132" s="853"/>
      <c r="MSV132" s="964"/>
      <c r="MSW132" s="845"/>
      <c r="MSX132" s="853"/>
      <c r="MSY132" s="853"/>
      <c r="MSZ132" s="964"/>
      <c r="MTA132" s="845"/>
      <c r="MTB132" s="853"/>
      <c r="MTC132" s="853"/>
      <c r="MTD132" s="964"/>
      <c r="MTE132" s="845"/>
      <c r="MTF132" s="853"/>
      <c r="MTG132" s="853"/>
      <c r="MTH132" s="964"/>
      <c r="MTI132" s="845"/>
      <c r="MTJ132" s="853"/>
      <c r="MTK132" s="853"/>
      <c r="MTL132" s="964"/>
      <c r="MTM132" s="845"/>
      <c r="MTN132" s="853"/>
      <c r="MTO132" s="853"/>
      <c r="MTP132" s="964"/>
      <c r="MTQ132" s="845"/>
      <c r="MTR132" s="853"/>
      <c r="MTS132" s="853"/>
      <c r="MTT132" s="964"/>
      <c r="MTU132" s="845"/>
      <c r="MTV132" s="853"/>
      <c r="MTW132" s="853"/>
      <c r="MTX132" s="964"/>
      <c r="MTY132" s="845"/>
      <c r="MTZ132" s="853"/>
      <c r="MUA132" s="853"/>
      <c r="MUB132" s="964"/>
      <c r="MUC132" s="845"/>
      <c r="MUD132" s="853"/>
      <c r="MUE132" s="853"/>
      <c r="MUF132" s="964"/>
      <c r="MUG132" s="845"/>
      <c r="MUH132" s="853"/>
      <c r="MUI132" s="853"/>
      <c r="MUJ132" s="964"/>
      <c r="MUK132" s="845"/>
      <c r="MUL132" s="853"/>
      <c r="MUM132" s="853"/>
      <c r="MUN132" s="964"/>
      <c r="MUO132" s="845"/>
      <c r="MUP132" s="853"/>
      <c r="MUQ132" s="853"/>
      <c r="MUR132" s="964"/>
      <c r="MUS132" s="845"/>
      <c r="MUT132" s="853"/>
      <c r="MUU132" s="853"/>
      <c r="MUV132" s="964"/>
      <c r="MUW132" s="845"/>
      <c r="MUX132" s="853"/>
      <c r="MUY132" s="853"/>
      <c r="MUZ132" s="964"/>
      <c r="MVA132" s="845"/>
      <c r="MVB132" s="853"/>
      <c r="MVC132" s="853"/>
      <c r="MVD132" s="964"/>
      <c r="MVE132" s="845"/>
      <c r="MVF132" s="853"/>
      <c r="MVG132" s="853"/>
      <c r="MVH132" s="964"/>
      <c r="MVI132" s="845"/>
      <c r="MVJ132" s="853"/>
      <c r="MVK132" s="853"/>
      <c r="MVL132" s="964"/>
      <c r="MVM132" s="845"/>
      <c r="MVN132" s="853"/>
      <c r="MVO132" s="853"/>
      <c r="MVP132" s="964"/>
      <c r="MVQ132" s="845"/>
      <c r="MVR132" s="853"/>
      <c r="MVS132" s="853"/>
      <c r="MVT132" s="964"/>
      <c r="MVU132" s="845"/>
      <c r="MVV132" s="853"/>
      <c r="MVW132" s="853"/>
      <c r="MVX132" s="964"/>
      <c r="MVY132" s="845"/>
      <c r="MVZ132" s="853"/>
      <c r="MWA132" s="853"/>
      <c r="MWB132" s="964"/>
      <c r="MWC132" s="845"/>
      <c r="MWD132" s="853"/>
      <c r="MWE132" s="853"/>
      <c r="MWF132" s="964"/>
      <c r="MWG132" s="845"/>
      <c r="MWH132" s="853"/>
      <c r="MWI132" s="853"/>
      <c r="MWJ132" s="964"/>
      <c r="MWK132" s="845"/>
      <c r="MWL132" s="853"/>
      <c r="MWM132" s="853"/>
      <c r="MWN132" s="964"/>
      <c r="MWO132" s="845"/>
      <c r="MWP132" s="853"/>
      <c r="MWQ132" s="853"/>
      <c r="MWR132" s="964"/>
      <c r="MWS132" s="845"/>
      <c r="MWT132" s="853"/>
      <c r="MWU132" s="853"/>
      <c r="MWV132" s="964"/>
      <c r="MWW132" s="845"/>
      <c r="MWX132" s="853"/>
      <c r="MWY132" s="853"/>
      <c r="MWZ132" s="964"/>
      <c r="MXA132" s="845"/>
      <c r="MXB132" s="853"/>
      <c r="MXC132" s="853"/>
      <c r="MXD132" s="964"/>
      <c r="MXE132" s="845"/>
      <c r="MXF132" s="853"/>
      <c r="MXG132" s="853"/>
      <c r="MXH132" s="964"/>
      <c r="MXI132" s="845"/>
      <c r="MXJ132" s="853"/>
      <c r="MXK132" s="853"/>
      <c r="MXL132" s="964"/>
      <c r="MXM132" s="845"/>
      <c r="MXN132" s="853"/>
      <c r="MXO132" s="853"/>
      <c r="MXP132" s="964"/>
      <c r="MXQ132" s="845"/>
      <c r="MXR132" s="853"/>
      <c r="MXS132" s="853"/>
      <c r="MXT132" s="964"/>
      <c r="MXU132" s="845"/>
      <c r="MXV132" s="853"/>
      <c r="MXW132" s="853"/>
      <c r="MXX132" s="964"/>
      <c r="MXY132" s="845"/>
      <c r="MXZ132" s="853"/>
      <c r="MYA132" s="853"/>
      <c r="MYB132" s="964"/>
      <c r="MYC132" s="845"/>
      <c r="MYD132" s="853"/>
      <c r="MYE132" s="853"/>
      <c r="MYF132" s="964"/>
      <c r="MYG132" s="845"/>
      <c r="MYH132" s="853"/>
      <c r="MYI132" s="853"/>
      <c r="MYJ132" s="964"/>
      <c r="MYK132" s="845"/>
      <c r="MYL132" s="853"/>
      <c r="MYM132" s="853"/>
      <c r="MYN132" s="964"/>
      <c r="MYO132" s="845"/>
      <c r="MYP132" s="853"/>
      <c r="MYQ132" s="853"/>
      <c r="MYR132" s="964"/>
      <c r="MYS132" s="845"/>
      <c r="MYT132" s="853"/>
      <c r="MYU132" s="853"/>
      <c r="MYV132" s="964"/>
      <c r="MYW132" s="845"/>
      <c r="MYX132" s="853"/>
      <c r="MYY132" s="853"/>
      <c r="MYZ132" s="964"/>
      <c r="MZA132" s="845"/>
      <c r="MZB132" s="853"/>
      <c r="MZC132" s="853"/>
      <c r="MZD132" s="964"/>
      <c r="MZE132" s="845"/>
      <c r="MZF132" s="853"/>
      <c r="MZG132" s="853"/>
      <c r="MZH132" s="964"/>
      <c r="MZI132" s="845"/>
      <c r="MZJ132" s="853"/>
      <c r="MZK132" s="853"/>
      <c r="MZL132" s="964"/>
      <c r="MZM132" s="845"/>
      <c r="MZN132" s="853"/>
      <c r="MZO132" s="853"/>
      <c r="MZP132" s="964"/>
      <c r="MZQ132" s="845"/>
      <c r="MZR132" s="853"/>
      <c r="MZS132" s="853"/>
      <c r="MZT132" s="964"/>
      <c r="MZU132" s="845"/>
      <c r="MZV132" s="853"/>
      <c r="MZW132" s="853"/>
      <c r="MZX132" s="964"/>
      <c r="MZY132" s="845"/>
      <c r="MZZ132" s="853"/>
      <c r="NAA132" s="853"/>
      <c r="NAB132" s="964"/>
      <c r="NAC132" s="845"/>
      <c r="NAD132" s="853"/>
      <c r="NAE132" s="853"/>
      <c r="NAF132" s="964"/>
      <c r="NAG132" s="845"/>
      <c r="NAH132" s="853"/>
      <c r="NAI132" s="853"/>
      <c r="NAJ132" s="964"/>
      <c r="NAK132" s="845"/>
      <c r="NAL132" s="853"/>
      <c r="NAM132" s="853"/>
      <c r="NAN132" s="964"/>
      <c r="NAO132" s="845"/>
      <c r="NAP132" s="853"/>
      <c r="NAQ132" s="853"/>
      <c r="NAR132" s="964"/>
      <c r="NAS132" s="845"/>
      <c r="NAT132" s="853"/>
      <c r="NAU132" s="853"/>
      <c r="NAV132" s="964"/>
      <c r="NAW132" s="845"/>
      <c r="NAX132" s="853"/>
      <c r="NAY132" s="853"/>
      <c r="NAZ132" s="964"/>
      <c r="NBA132" s="845"/>
      <c r="NBB132" s="853"/>
      <c r="NBC132" s="853"/>
      <c r="NBD132" s="964"/>
      <c r="NBE132" s="845"/>
      <c r="NBF132" s="853"/>
      <c r="NBG132" s="853"/>
      <c r="NBH132" s="964"/>
      <c r="NBI132" s="845"/>
      <c r="NBJ132" s="853"/>
      <c r="NBK132" s="853"/>
      <c r="NBL132" s="964"/>
      <c r="NBM132" s="845"/>
      <c r="NBN132" s="853"/>
      <c r="NBO132" s="853"/>
      <c r="NBP132" s="964"/>
      <c r="NBQ132" s="845"/>
      <c r="NBR132" s="853"/>
      <c r="NBS132" s="853"/>
      <c r="NBT132" s="964"/>
      <c r="NBU132" s="845"/>
      <c r="NBV132" s="853"/>
      <c r="NBW132" s="853"/>
      <c r="NBX132" s="964"/>
      <c r="NBY132" s="845"/>
      <c r="NBZ132" s="853"/>
      <c r="NCA132" s="853"/>
      <c r="NCB132" s="964"/>
      <c r="NCC132" s="845"/>
      <c r="NCD132" s="853"/>
      <c r="NCE132" s="853"/>
      <c r="NCF132" s="964"/>
      <c r="NCG132" s="845"/>
      <c r="NCH132" s="853"/>
      <c r="NCI132" s="853"/>
      <c r="NCJ132" s="964"/>
      <c r="NCK132" s="845"/>
      <c r="NCL132" s="853"/>
      <c r="NCM132" s="853"/>
      <c r="NCN132" s="964"/>
      <c r="NCO132" s="845"/>
      <c r="NCP132" s="853"/>
      <c r="NCQ132" s="853"/>
      <c r="NCR132" s="964"/>
      <c r="NCS132" s="845"/>
      <c r="NCT132" s="853"/>
      <c r="NCU132" s="853"/>
      <c r="NCV132" s="964"/>
      <c r="NCW132" s="845"/>
      <c r="NCX132" s="853"/>
      <c r="NCY132" s="853"/>
      <c r="NCZ132" s="964"/>
      <c r="NDA132" s="845"/>
      <c r="NDB132" s="853"/>
      <c r="NDC132" s="853"/>
      <c r="NDD132" s="964"/>
      <c r="NDE132" s="845"/>
      <c r="NDF132" s="853"/>
      <c r="NDG132" s="853"/>
      <c r="NDH132" s="964"/>
      <c r="NDI132" s="845"/>
      <c r="NDJ132" s="853"/>
      <c r="NDK132" s="853"/>
      <c r="NDL132" s="964"/>
      <c r="NDM132" s="845"/>
      <c r="NDN132" s="853"/>
      <c r="NDO132" s="853"/>
      <c r="NDP132" s="964"/>
      <c r="NDQ132" s="845"/>
      <c r="NDR132" s="853"/>
      <c r="NDS132" s="853"/>
      <c r="NDT132" s="964"/>
      <c r="NDU132" s="845"/>
      <c r="NDV132" s="853"/>
      <c r="NDW132" s="853"/>
      <c r="NDX132" s="964"/>
      <c r="NDY132" s="845"/>
      <c r="NDZ132" s="853"/>
      <c r="NEA132" s="853"/>
      <c r="NEB132" s="964"/>
      <c r="NEC132" s="845"/>
      <c r="NED132" s="853"/>
      <c r="NEE132" s="853"/>
      <c r="NEF132" s="964"/>
      <c r="NEG132" s="845"/>
      <c r="NEH132" s="853"/>
      <c r="NEI132" s="853"/>
      <c r="NEJ132" s="964"/>
      <c r="NEK132" s="845"/>
      <c r="NEL132" s="853"/>
      <c r="NEM132" s="853"/>
      <c r="NEN132" s="964"/>
      <c r="NEO132" s="845"/>
      <c r="NEP132" s="853"/>
      <c r="NEQ132" s="853"/>
      <c r="NER132" s="964"/>
      <c r="NES132" s="845"/>
      <c r="NET132" s="853"/>
      <c r="NEU132" s="853"/>
      <c r="NEV132" s="964"/>
      <c r="NEW132" s="845"/>
      <c r="NEX132" s="853"/>
      <c r="NEY132" s="853"/>
      <c r="NEZ132" s="964"/>
      <c r="NFA132" s="845"/>
      <c r="NFB132" s="853"/>
      <c r="NFC132" s="853"/>
      <c r="NFD132" s="964"/>
      <c r="NFE132" s="845"/>
      <c r="NFF132" s="853"/>
      <c r="NFG132" s="853"/>
      <c r="NFH132" s="964"/>
      <c r="NFI132" s="845"/>
      <c r="NFJ132" s="853"/>
      <c r="NFK132" s="853"/>
      <c r="NFL132" s="964"/>
      <c r="NFM132" s="845"/>
      <c r="NFN132" s="853"/>
      <c r="NFO132" s="853"/>
      <c r="NFP132" s="964"/>
      <c r="NFQ132" s="845"/>
      <c r="NFR132" s="853"/>
      <c r="NFS132" s="853"/>
      <c r="NFT132" s="964"/>
      <c r="NFU132" s="845"/>
      <c r="NFV132" s="853"/>
      <c r="NFW132" s="853"/>
      <c r="NFX132" s="964"/>
      <c r="NFY132" s="845"/>
      <c r="NFZ132" s="853"/>
      <c r="NGA132" s="853"/>
      <c r="NGB132" s="964"/>
      <c r="NGC132" s="845"/>
      <c r="NGD132" s="853"/>
      <c r="NGE132" s="853"/>
      <c r="NGF132" s="964"/>
      <c r="NGG132" s="845"/>
      <c r="NGH132" s="853"/>
      <c r="NGI132" s="853"/>
      <c r="NGJ132" s="964"/>
      <c r="NGK132" s="845"/>
      <c r="NGL132" s="853"/>
      <c r="NGM132" s="853"/>
      <c r="NGN132" s="964"/>
      <c r="NGO132" s="845"/>
      <c r="NGP132" s="853"/>
      <c r="NGQ132" s="853"/>
      <c r="NGR132" s="964"/>
      <c r="NGS132" s="845"/>
      <c r="NGT132" s="853"/>
      <c r="NGU132" s="853"/>
      <c r="NGV132" s="964"/>
      <c r="NGW132" s="845"/>
      <c r="NGX132" s="853"/>
      <c r="NGY132" s="853"/>
      <c r="NGZ132" s="964"/>
      <c r="NHA132" s="845"/>
      <c r="NHB132" s="853"/>
      <c r="NHC132" s="853"/>
      <c r="NHD132" s="964"/>
      <c r="NHE132" s="845"/>
      <c r="NHF132" s="853"/>
      <c r="NHG132" s="853"/>
      <c r="NHH132" s="964"/>
      <c r="NHI132" s="845"/>
      <c r="NHJ132" s="853"/>
      <c r="NHK132" s="853"/>
      <c r="NHL132" s="964"/>
      <c r="NHM132" s="845"/>
      <c r="NHN132" s="853"/>
      <c r="NHO132" s="853"/>
      <c r="NHP132" s="964"/>
      <c r="NHQ132" s="845"/>
      <c r="NHR132" s="853"/>
      <c r="NHS132" s="853"/>
      <c r="NHT132" s="964"/>
      <c r="NHU132" s="845"/>
      <c r="NHV132" s="853"/>
      <c r="NHW132" s="853"/>
      <c r="NHX132" s="964"/>
      <c r="NHY132" s="845"/>
      <c r="NHZ132" s="853"/>
      <c r="NIA132" s="853"/>
      <c r="NIB132" s="964"/>
      <c r="NIC132" s="845"/>
      <c r="NID132" s="853"/>
      <c r="NIE132" s="853"/>
      <c r="NIF132" s="964"/>
      <c r="NIG132" s="845"/>
      <c r="NIH132" s="853"/>
      <c r="NII132" s="853"/>
      <c r="NIJ132" s="964"/>
      <c r="NIK132" s="845"/>
      <c r="NIL132" s="853"/>
      <c r="NIM132" s="853"/>
      <c r="NIN132" s="964"/>
      <c r="NIO132" s="845"/>
      <c r="NIP132" s="853"/>
      <c r="NIQ132" s="853"/>
      <c r="NIR132" s="964"/>
      <c r="NIS132" s="845"/>
      <c r="NIT132" s="853"/>
      <c r="NIU132" s="853"/>
      <c r="NIV132" s="964"/>
      <c r="NIW132" s="845"/>
      <c r="NIX132" s="853"/>
      <c r="NIY132" s="853"/>
      <c r="NIZ132" s="964"/>
      <c r="NJA132" s="845"/>
      <c r="NJB132" s="853"/>
      <c r="NJC132" s="853"/>
      <c r="NJD132" s="964"/>
      <c r="NJE132" s="845"/>
      <c r="NJF132" s="853"/>
      <c r="NJG132" s="853"/>
      <c r="NJH132" s="964"/>
      <c r="NJI132" s="845"/>
      <c r="NJJ132" s="853"/>
      <c r="NJK132" s="853"/>
      <c r="NJL132" s="964"/>
      <c r="NJM132" s="845"/>
      <c r="NJN132" s="853"/>
      <c r="NJO132" s="853"/>
      <c r="NJP132" s="964"/>
      <c r="NJQ132" s="845"/>
      <c r="NJR132" s="853"/>
      <c r="NJS132" s="853"/>
      <c r="NJT132" s="964"/>
      <c r="NJU132" s="845"/>
      <c r="NJV132" s="853"/>
      <c r="NJW132" s="853"/>
      <c r="NJX132" s="964"/>
      <c r="NJY132" s="845"/>
      <c r="NJZ132" s="853"/>
      <c r="NKA132" s="853"/>
      <c r="NKB132" s="964"/>
      <c r="NKC132" s="845"/>
      <c r="NKD132" s="853"/>
      <c r="NKE132" s="853"/>
      <c r="NKF132" s="964"/>
      <c r="NKG132" s="845"/>
      <c r="NKH132" s="853"/>
      <c r="NKI132" s="853"/>
      <c r="NKJ132" s="964"/>
      <c r="NKK132" s="845"/>
      <c r="NKL132" s="853"/>
      <c r="NKM132" s="853"/>
      <c r="NKN132" s="964"/>
      <c r="NKO132" s="845"/>
      <c r="NKP132" s="853"/>
      <c r="NKQ132" s="853"/>
      <c r="NKR132" s="964"/>
      <c r="NKS132" s="845"/>
      <c r="NKT132" s="853"/>
      <c r="NKU132" s="853"/>
      <c r="NKV132" s="964"/>
      <c r="NKW132" s="845"/>
      <c r="NKX132" s="853"/>
      <c r="NKY132" s="853"/>
      <c r="NKZ132" s="964"/>
      <c r="NLA132" s="845"/>
      <c r="NLB132" s="853"/>
      <c r="NLC132" s="853"/>
      <c r="NLD132" s="964"/>
      <c r="NLE132" s="845"/>
      <c r="NLF132" s="853"/>
      <c r="NLG132" s="853"/>
      <c r="NLH132" s="964"/>
      <c r="NLI132" s="845"/>
      <c r="NLJ132" s="853"/>
      <c r="NLK132" s="853"/>
      <c r="NLL132" s="964"/>
      <c r="NLM132" s="845"/>
      <c r="NLN132" s="853"/>
      <c r="NLO132" s="853"/>
      <c r="NLP132" s="964"/>
      <c r="NLQ132" s="845"/>
      <c r="NLR132" s="853"/>
      <c r="NLS132" s="853"/>
      <c r="NLT132" s="964"/>
      <c r="NLU132" s="845"/>
      <c r="NLV132" s="853"/>
      <c r="NLW132" s="853"/>
      <c r="NLX132" s="964"/>
      <c r="NLY132" s="845"/>
      <c r="NLZ132" s="853"/>
      <c r="NMA132" s="853"/>
      <c r="NMB132" s="964"/>
      <c r="NMC132" s="845"/>
      <c r="NMD132" s="853"/>
      <c r="NME132" s="853"/>
      <c r="NMF132" s="964"/>
      <c r="NMG132" s="845"/>
      <c r="NMH132" s="853"/>
      <c r="NMI132" s="853"/>
      <c r="NMJ132" s="964"/>
      <c r="NMK132" s="845"/>
      <c r="NML132" s="853"/>
      <c r="NMM132" s="853"/>
      <c r="NMN132" s="964"/>
      <c r="NMO132" s="845"/>
      <c r="NMP132" s="853"/>
      <c r="NMQ132" s="853"/>
      <c r="NMR132" s="964"/>
      <c r="NMS132" s="845"/>
      <c r="NMT132" s="853"/>
      <c r="NMU132" s="853"/>
      <c r="NMV132" s="964"/>
      <c r="NMW132" s="845"/>
      <c r="NMX132" s="853"/>
      <c r="NMY132" s="853"/>
      <c r="NMZ132" s="964"/>
      <c r="NNA132" s="845"/>
      <c r="NNB132" s="853"/>
      <c r="NNC132" s="853"/>
      <c r="NND132" s="964"/>
      <c r="NNE132" s="845"/>
      <c r="NNF132" s="853"/>
      <c r="NNG132" s="853"/>
      <c r="NNH132" s="964"/>
      <c r="NNI132" s="845"/>
      <c r="NNJ132" s="853"/>
      <c r="NNK132" s="853"/>
      <c r="NNL132" s="964"/>
      <c r="NNM132" s="845"/>
      <c r="NNN132" s="853"/>
      <c r="NNO132" s="853"/>
      <c r="NNP132" s="964"/>
      <c r="NNQ132" s="845"/>
      <c r="NNR132" s="853"/>
      <c r="NNS132" s="853"/>
      <c r="NNT132" s="964"/>
      <c r="NNU132" s="845"/>
      <c r="NNV132" s="853"/>
      <c r="NNW132" s="853"/>
      <c r="NNX132" s="964"/>
      <c r="NNY132" s="845"/>
      <c r="NNZ132" s="853"/>
      <c r="NOA132" s="853"/>
      <c r="NOB132" s="964"/>
      <c r="NOC132" s="845"/>
      <c r="NOD132" s="853"/>
      <c r="NOE132" s="853"/>
      <c r="NOF132" s="964"/>
      <c r="NOG132" s="845"/>
      <c r="NOH132" s="853"/>
      <c r="NOI132" s="853"/>
      <c r="NOJ132" s="964"/>
      <c r="NOK132" s="845"/>
      <c r="NOL132" s="853"/>
      <c r="NOM132" s="853"/>
      <c r="NON132" s="964"/>
      <c r="NOO132" s="845"/>
      <c r="NOP132" s="853"/>
      <c r="NOQ132" s="853"/>
      <c r="NOR132" s="964"/>
      <c r="NOS132" s="845"/>
      <c r="NOT132" s="853"/>
      <c r="NOU132" s="853"/>
      <c r="NOV132" s="964"/>
      <c r="NOW132" s="845"/>
      <c r="NOX132" s="853"/>
      <c r="NOY132" s="853"/>
      <c r="NOZ132" s="964"/>
      <c r="NPA132" s="845"/>
      <c r="NPB132" s="853"/>
      <c r="NPC132" s="853"/>
      <c r="NPD132" s="964"/>
      <c r="NPE132" s="845"/>
      <c r="NPF132" s="853"/>
      <c r="NPG132" s="853"/>
      <c r="NPH132" s="964"/>
      <c r="NPI132" s="845"/>
      <c r="NPJ132" s="853"/>
      <c r="NPK132" s="853"/>
      <c r="NPL132" s="964"/>
      <c r="NPM132" s="845"/>
      <c r="NPN132" s="853"/>
      <c r="NPO132" s="853"/>
      <c r="NPP132" s="964"/>
      <c r="NPQ132" s="845"/>
      <c r="NPR132" s="853"/>
      <c r="NPS132" s="853"/>
      <c r="NPT132" s="964"/>
      <c r="NPU132" s="845"/>
      <c r="NPV132" s="853"/>
      <c r="NPW132" s="853"/>
      <c r="NPX132" s="964"/>
      <c r="NPY132" s="845"/>
      <c r="NPZ132" s="853"/>
      <c r="NQA132" s="853"/>
      <c r="NQB132" s="964"/>
      <c r="NQC132" s="845"/>
      <c r="NQD132" s="853"/>
      <c r="NQE132" s="853"/>
      <c r="NQF132" s="964"/>
      <c r="NQG132" s="845"/>
      <c r="NQH132" s="853"/>
      <c r="NQI132" s="853"/>
      <c r="NQJ132" s="964"/>
      <c r="NQK132" s="845"/>
      <c r="NQL132" s="853"/>
      <c r="NQM132" s="853"/>
      <c r="NQN132" s="964"/>
      <c r="NQO132" s="845"/>
      <c r="NQP132" s="853"/>
      <c r="NQQ132" s="853"/>
      <c r="NQR132" s="964"/>
      <c r="NQS132" s="845"/>
      <c r="NQT132" s="853"/>
      <c r="NQU132" s="853"/>
      <c r="NQV132" s="964"/>
      <c r="NQW132" s="845"/>
      <c r="NQX132" s="853"/>
      <c r="NQY132" s="853"/>
      <c r="NQZ132" s="964"/>
      <c r="NRA132" s="845"/>
      <c r="NRB132" s="853"/>
      <c r="NRC132" s="853"/>
      <c r="NRD132" s="964"/>
      <c r="NRE132" s="845"/>
      <c r="NRF132" s="853"/>
      <c r="NRG132" s="853"/>
      <c r="NRH132" s="964"/>
      <c r="NRI132" s="845"/>
      <c r="NRJ132" s="853"/>
      <c r="NRK132" s="853"/>
      <c r="NRL132" s="964"/>
      <c r="NRM132" s="845"/>
      <c r="NRN132" s="853"/>
      <c r="NRO132" s="853"/>
      <c r="NRP132" s="964"/>
      <c r="NRQ132" s="845"/>
      <c r="NRR132" s="853"/>
      <c r="NRS132" s="853"/>
      <c r="NRT132" s="964"/>
      <c r="NRU132" s="845"/>
      <c r="NRV132" s="853"/>
      <c r="NRW132" s="853"/>
      <c r="NRX132" s="964"/>
      <c r="NRY132" s="845"/>
      <c r="NRZ132" s="853"/>
      <c r="NSA132" s="853"/>
      <c r="NSB132" s="964"/>
      <c r="NSC132" s="845"/>
      <c r="NSD132" s="853"/>
      <c r="NSE132" s="853"/>
      <c r="NSF132" s="964"/>
      <c r="NSG132" s="845"/>
      <c r="NSH132" s="853"/>
      <c r="NSI132" s="853"/>
      <c r="NSJ132" s="964"/>
      <c r="NSK132" s="845"/>
      <c r="NSL132" s="853"/>
      <c r="NSM132" s="853"/>
      <c r="NSN132" s="964"/>
      <c r="NSO132" s="845"/>
      <c r="NSP132" s="853"/>
      <c r="NSQ132" s="853"/>
      <c r="NSR132" s="964"/>
      <c r="NSS132" s="845"/>
      <c r="NST132" s="853"/>
      <c r="NSU132" s="853"/>
      <c r="NSV132" s="964"/>
      <c r="NSW132" s="845"/>
      <c r="NSX132" s="853"/>
      <c r="NSY132" s="853"/>
      <c r="NSZ132" s="964"/>
      <c r="NTA132" s="845"/>
      <c r="NTB132" s="853"/>
      <c r="NTC132" s="853"/>
      <c r="NTD132" s="964"/>
      <c r="NTE132" s="845"/>
      <c r="NTF132" s="853"/>
      <c r="NTG132" s="853"/>
      <c r="NTH132" s="964"/>
      <c r="NTI132" s="845"/>
      <c r="NTJ132" s="853"/>
      <c r="NTK132" s="853"/>
      <c r="NTL132" s="964"/>
      <c r="NTM132" s="845"/>
      <c r="NTN132" s="853"/>
      <c r="NTO132" s="853"/>
      <c r="NTP132" s="964"/>
      <c r="NTQ132" s="845"/>
      <c r="NTR132" s="853"/>
      <c r="NTS132" s="853"/>
      <c r="NTT132" s="964"/>
      <c r="NTU132" s="845"/>
      <c r="NTV132" s="853"/>
      <c r="NTW132" s="853"/>
      <c r="NTX132" s="964"/>
      <c r="NTY132" s="845"/>
      <c r="NTZ132" s="853"/>
      <c r="NUA132" s="853"/>
      <c r="NUB132" s="964"/>
      <c r="NUC132" s="845"/>
      <c r="NUD132" s="853"/>
      <c r="NUE132" s="853"/>
      <c r="NUF132" s="964"/>
      <c r="NUG132" s="845"/>
      <c r="NUH132" s="853"/>
      <c r="NUI132" s="853"/>
      <c r="NUJ132" s="964"/>
      <c r="NUK132" s="845"/>
      <c r="NUL132" s="853"/>
      <c r="NUM132" s="853"/>
      <c r="NUN132" s="964"/>
      <c r="NUO132" s="845"/>
      <c r="NUP132" s="853"/>
      <c r="NUQ132" s="853"/>
      <c r="NUR132" s="964"/>
      <c r="NUS132" s="845"/>
      <c r="NUT132" s="853"/>
      <c r="NUU132" s="853"/>
      <c r="NUV132" s="964"/>
      <c r="NUW132" s="845"/>
      <c r="NUX132" s="853"/>
      <c r="NUY132" s="853"/>
      <c r="NUZ132" s="964"/>
      <c r="NVA132" s="845"/>
      <c r="NVB132" s="853"/>
      <c r="NVC132" s="853"/>
      <c r="NVD132" s="964"/>
      <c r="NVE132" s="845"/>
      <c r="NVF132" s="853"/>
      <c r="NVG132" s="853"/>
      <c r="NVH132" s="964"/>
      <c r="NVI132" s="845"/>
      <c r="NVJ132" s="853"/>
      <c r="NVK132" s="853"/>
      <c r="NVL132" s="964"/>
      <c r="NVM132" s="845"/>
      <c r="NVN132" s="853"/>
      <c r="NVO132" s="853"/>
      <c r="NVP132" s="964"/>
      <c r="NVQ132" s="845"/>
      <c r="NVR132" s="853"/>
      <c r="NVS132" s="853"/>
      <c r="NVT132" s="964"/>
      <c r="NVU132" s="845"/>
      <c r="NVV132" s="853"/>
      <c r="NVW132" s="853"/>
      <c r="NVX132" s="964"/>
      <c r="NVY132" s="845"/>
      <c r="NVZ132" s="853"/>
      <c r="NWA132" s="853"/>
      <c r="NWB132" s="964"/>
      <c r="NWC132" s="845"/>
      <c r="NWD132" s="853"/>
      <c r="NWE132" s="853"/>
      <c r="NWF132" s="964"/>
      <c r="NWG132" s="845"/>
      <c r="NWH132" s="853"/>
      <c r="NWI132" s="853"/>
      <c r="NWJ132" s="964"/>
      <c r="NWK132" s="845"/>
      <c r="NWL132" s="853"/>
      <c r="NWM132" s="853"/>
      <c r="NWN132" s="964"/>
      <c r="NWO132" s="845"/>
      <c r="NWP132" s="853"/>
      <c r="NWQ132" s="853"/>
      <c r="NWR132" s="964"/>
      <c r="NWS132" s="845"/>
      <c r="NWT132" s="853"/>
      <c r="NWU132" s="853"/>
      <c r="NWV132" s="964"/>
      <c r="NWW132" s="845"/>
      <c r="NWX132" s="853"/>
      <c r="NWY132" s="853"/>
      <c r="NWZ132" s="964"/>
      <c r="NXA132" s="845"/>
      <c r="NXB132" s="853"/>
      <c r="NXC132" s="853"/>
      <c r="NXD132" s="964"/>
      <c r="NXE132" s="845"/>
      <c r="NXF132" s="853"/>
      <c r="NXG132" s="853"/>
      <c r="NXH132" s="964"/>
      <c r="NXI132" s="845"/>
      <c r="NXJ132" s="853"/>
      <c r="NXK132" s="853"/>
      <c r="NXL132" s="964"/>
      <c r="NXM132" s="845"/>
      <c r="NXN132" s="853"/>
      <c r="NXO132" s="853"/>
      <c r="NXP132" s="964"/>
      <c r="NXQ132" s="845"/>
      <c r="NXR132" s="853"/>
      <c r="NXS132" s="853"/>
      <c r="NXT132" s="964"/>
      <c r="NXU132" s="845"/>
      <c r="NXV132" s="853"/>
      <c r="NXW132" s="853"/>
      <c r="NXX132" s="964"/>
      <c r="NXY132" s="845"/>
      <c r="NXZ132" s="853"/>
      <c r="NYA132" s="853"/>
      <c r="NYB132" s="964"/>
      <c r="NYC132" s="845"/>
      <c r="NYD132" s="853"/>
      <c r="NYE132" s="853"/>
      <c r="NYF132" s="964"/>
      <c r="NYG132" s="845"/>
      <c r="NYH132" s="853"/>
      <c r="NYI132" s="853"/>
      <c r="NYJ132" s="964"/>
      <c r="NYK132" s="845"/>
      <c r="NYL132" s="853"/>
      <c r="NYM132" s="853"/>
      <c r="NYN132" s="964"/>
      <c r="NYO132" s="845"/>
      <c r="NYP132" s="853"/>
      <c r="NYQ132" s="853"/>
      <c r="NYR132" s="964"/>
      <c r="NYS132" s="845"/>
      <c r="NYT132" s="853"/>
      <c r="NYU132" s="853"/>
      <c r="NYV132" s="964"/>
      <c r="NYW132" s="845"/>
      <c r="NYX132" s="853"/>
      <c r="NYY132" s="853"/>
      <c r="NYZ132" s="964"/>
      <c r="NZA132" s="845"/>
      <c r="NZB132" s="853"/>
      <c r="NZC132" s="853"/>
      <c r="NZD132" s="964"/>
      <c r="NZE132" s="845"/>
      <c r="NZF132" s="853"/>
      <c r="NZG132" s="853"/>
      <c r="NZH132" s="964"/>
      <c r="NZI132" s="845"/>
      <c r="NZJ132" s="853"/>
      <c r="NZK132" s="853"/>
      <c r="NZL132" s="964"/>
      <c r="NZM132" s="845"/>
      <c r="NZN132" s="853"/>
      <c r="NZO132" s="853"/>
      <c r="NZP132" s="964"/>
      <c r="NZQ132" s="845"/>
      <c r="NZR132" s="853"/>
      <c r="NZS132" s="853"/>
      <c r="NZT132" s="964"/>
      <c r="NZU132" s="845"/>
      <c r="NZV132" s="853"/>
      <c r="NZW132" s="853"/>
      <c r="NZX132" s="964"/>
      <c r="NZY132" s="845"/>
      <c r="NZZ132" s="853"/>
      <c r="OAA132" s="853"/>
      <c r="OAB132" s="964"/>
      <c r="OAC132" s="845"/>
      <c r="OAD132" s="853"/>
      <c r="OAE132" s="853"/>
      <c r="OAF132" s="964"/>
      <c r="OAG132" s="845"/>
      <c r="OAH132" s="853"/>
      <c r="OAI132" s="853"/>
      <c r="OAJ132" s="964"/>
      <c r="OAK132" s="845"/>
      <c r="OAL132" s="853"/>
      <c r="OAM132" s="853"/>
      <c r="OAN132" s="964"/>
      <c r="OAO132" s="845"/>
      <c r="OAP132" s="853"/>
      <c r="OAQ132" s="853"/>
      <c r="OAR132" s="964"/>
      <c r="OAS132" s="845"/>
      <c r="OAT132" s="853"/>
      <c r="OAU132" s="853"/>
      <c r="OAV132" s="964"/>
      <c r="OAW132" s="845"/>
      <c r="OAX132" s="853"/>
      <c r="OAY132" s="853"/>
      <c r="OAZ132" s="964"/>
      <c r="OBA132" s="845"/>
      <c r="OBB132" s="853"/>
      <c r="OBC132" s="853"/>
      <c r="OBD132" s="964"/>
      <c r="OBE132" s="845"/>
      <c r="OBF132" s="853"/>
      <c r="OBG132" s="853"/>
      <c r="OBH132" s="964"/>
      <c r="OBI132" s="845"/>
      <c r="OBJ132" s="853"/>
      <c r="OBK132" s="853"/>
      <c r="OBL132" s="964"/>
      <c r="OBM132" s="845"/>
      <c r="OBN132" s="853"/>
      <c r="OBO132" s="853"/>
      <c r="OBP132" s="964"/>
      <c r="OBQ132" s="845"/>
      <c r="OBR132" s="853"/>
      <c r="OBS132" s="853"/>
      <c r="OBT132" s="964"/>
      <c r="OBU132" s="845"/>
      <c r="OBV132" s="853"/>
      <c r="OBW132" s="853"/>
      <c r="OBX132" s="964"/>
      <c r="OBY132" s="845"/>
      <c r="OBZ132" s="853"/>
      <c r="OCA132" s="853"/>
      <c r="OCB132" s="964"/>
      <c r="OCC132" s="845"/>
      <c r="OCD132" s="853"/>
      <c r="OCE132" s="853"/>
      <c r="OCF132" s="964"/>
      <c r="OCG132" s="845"/>
      <c r="OCH132" s="853"/>
      <c r="OCI132" s="853"/>
      <c r="OCJ132" s="964"/>
      <c r="OCK132" s="845"/>
      <c r="OCL132" s="853"/>
      <c r="OCM132" s="853"/>
      <c r="OCN132" s="964"/>
      <c r="OCO132" s="845"/>
      <c r="OCP132" s="853"/>
      <c r="OCQ132" s="853"/>
      <c r="OCR132" s="964"/>
      <c r="OCS132" s="845"/>
      <c r="OCT132" s="853"/>
      <c r="OCU132" s="853"/>
      <c r="OCV132" s="964"/>
      <c r="OCW132" s="845"/>
      <c r="OCX132" s="853"/>
      <c r="OCY132" s="853"/>
      <c r="OCZ132" s="964"/>
      <c r="ODA132" s="845"/>
      <c r="ODB132" s="853"/>
      <c r="ODC132" s="853"/>
      <c r="ODD132" s="964"/>
      <c r="ODE132" s="845"/>
      <c r="ODF132" s="853"/>
      <c r="ODG132" s="853"/>
      <c r="ODH132" s="964"/>
      <c r="ODI132" s="845"/>
      <c r="ODJ132" s="853"/>
      <c r="ODK132" s="853"/>
      <c r="ODL132" s="964"/>
      <c r="ODM132" s="845"/>
      <c r="ODN132" s="853"/>
      <c r="ODO132" s="853"/>
      <c r="ODP132" s="964"/>
      <c r="ODQ132" s="845"/>
      <c r="ODR132" s="853"/>
      <c r="ODS132" s="853"/>
      <c r="ODT132" s="964"/>
      <c r="ODU132" s="845"/>
      <c r="ODV132" s="853"/>
      <c r="ODW132" s="853"/>
      <c r="ODX132" s="964"/>
      <c r="ODY132" s="845"/>
      <c r="ODZ132" s="853"/>
      <c r="OEA132" s="853"/>
      <c r="OEB132" s="964"/>
      <c r="OEC132" s="845"/>
      <c r="OED132" s="853"/>
      <c r="OEE132" s="853"/>
      <c r="OEF132" s="964"/>
      <c r="OEG132" s="845"/>
      <c r="OEH132" s="853"/>
      <c r="OEI132" s="853"/>
      <c r="OEJ132" s="964"/>
      <c r="OEK132" s="845"/>
      <c r="OEL132" s="853"/>
      <c r="OEM132" s="853"/>
      <c r="OEN132" s="964"/>
      <c r="OEO132" s="845"/>
      <c r="OEP132" s="853"/>
      <c r="OEQ132" s="853"/>
      <c r="OER132" s="964"/>
      <c r="OES132" s="845"/>
      <c r="OET132" s="853"/>
      <c r="OEU132" s="853"/>
      <c r="OEV132" s="964"/>
      <c r="OEW132" s="845"/>
      <c r="OEX132" s="853"/>
      <c r="OEY132" s="853"/>
      <c r="OEZ132" s="964"/>
      <c r="OFA132" s="845"/>
      <c r="OFB132" s="853"/>
      <c r="OFC132" s="853"/>
      <c r="OFD132" s="964"/>
      <c r="OFE132" s="845"/>
      <c r="OFF132" s="853"/>
      <c r="OFG132" s="853"/>
      <c r="OFH132" s="964"/>
      <c r="OFI132" s="845"/>
      <c r="OFJ132" s="853"/>
      <c r="OFK132" s="853"/>
      <c r="OFL132" s="964"/>
      <c r="OFM132" s="845"/>
      <c r="OFN132" s="853"/>
      <c r="OFO132" s="853"/>
      <c r="OFP132" s="964"/>
      <c r="OFQ132" s="845"/>
      <c r="OFR132" s="853"/>
      <c r="OFS132" s="853"/>
      <c r="OFT132" s="964"/>
      <c r="OFU132" s="845"/>
      <c r="OFV132" s="853"/>
      <c r="OFW132" s="853"/>
      <c r="OFX132" s="964"/>
      <c r="OFY132" s="845"/>
      <c r="OFZ132" s="853"/>
      <c r="OGA132" s="853"/>
      <c r="OGB132" s="964"/>
      <c r="OGC132" s="845"/>
      <c r="OGD132" s="853"/>
      <c r="OGE132" s="853"/>
      <c r="OGF132" s="964"/>
      <c r="OGG132" s="845"/>
      <c r="OGH132" s="853"/>
      <c r="OGI132" s="853"/>
      <c r="OGJ132" s="964"/>
      <c r="OGK132" s="845"/>
      <c r="OGL132" s="853"/>
      <c r="OGM132" s="853"/>
      <c r="OGN132" s="964"/>
      <c r="OGO132" s="845"/>
      <c r="OGP132" s="853"/>
      <c r="OGQ132" s="853"/>
      <c r="OGR132" s="964"/>
      <c r="OGS132" s="845"/>
      <c r="OGT132" s="853"/>
      <c r="OGU132" s="853"/>
      <c r="OGV132" s="964"/>
      <c r="OGW132" s="845"/>
      <c r="OGX132" s="853"/>
      <c r="OGY132" s="853"/>
      <c r="OGZ132" s="964"/>
      <c r="OHA132" s="845"/>
      <c r="OHB132" s="853"/>
      <c r="OHC132" s="853"/>
      <c r="OHD132" s="964"/>
      <c r="OHE132" s="845"/>
      <c r="OHF132" s="853"/>
      <c r="OHG132" s="853"/>
      <c r="OHH132" s="964"/>
      <c r="OHI132" s="845"/>
      <c r="OHJ132" s="853"/>
      <c r="OHK132" s="853"/>
      <c r="OHL132" s="964"/>
      <c r="OHM132" s="845"/>
      <c r="OHN132" s="853"/>
      <c r="OHO132" s="853"/>
      <c r="OHP132" s="964"/>
      <c r="OHQ132" s="845"/>
      <c r="OHR132" s="853"/>
      <c r="OHS132" s="853"/>
      <c r="OHT132" s="964"/>
      <c r="OHU132" s="845"/>
      <c r="OHV132" s="853"/>
      <c r="OHW132" s="853"/>
      <c r="OHX132" s="964"/>
      <c r="OHY132" s="845"/>
      <c r="OHZ132" s="853"/>
      <c r="OIA132" s="853"/>
      <c r="OIB132" s="964"/>
      <c r="OIC132" s="845"/>
      <c r="OID132" s="853"/>
      <c r="OIE132" s="853"/>
      <c r="OIF132" s="964"/>
      <c r="OIG132" s="845"/>
      <c r="OIH132" s="853"/>
      <c r="OII132" s="853"/>
      <c r="OIJ132" s="964"/>
      <c r="OIK132" s="845"/>
      <c r="OIL132" s="853"/>
      <c r="OIM132" s="853"/>
      <c r="OIN132" s="964"/>
      <c r="OIO132" s="845"/>
      <c r="OIP132" s="853"/>
      <c r="OIQ132" s="853"/>
      <c r="OIR132" s="964"/>
      <c r="OIS132" s="845"/>
      <c r="OIT132" s="853"/>
      <c r="OIU132" s="853"/>
      <c r="OIV132" s="964"/>
      <c r="OIW132" s="845"/>
      <c r="OIX132" s="853"/>
      <c r="OIY132" s="853"/>
      <c r="OIZ132" s="964"/>
      <c r="OJA132" s="845"/>
      <c r="OJB132" s="853"/>
      <c r="OJC132" s="853"/>
      <c r="OJD132" s="964"/>
      <c r="OJE132" s="845"/>
      <c r="OJF132" s="853"/>
      <c r="OJG132" s="853"/>
      <c r="OJH132" s="964"/>
      <c r="OJI132" s="845"/>
      <c r="OJJ132" s="853"/>
      <c r="OJK132" s="853"/>
      <c r="OJL132" s="964"/>
      <c r="OJM132" s="845"/>
      <c r="OJN132" s="853"/>
      <c r="OJO132" s="853"/>
      <c r="OJP132" s="964"/>
      <c r="OJQ132" s="845"/>
      <c r="OJR132" s="853"/>
      <c r="OJS132" s="853"/>
      <c r="OJT132" s="964"/>
      <c r="OJU132" s="845"/>
      <c r="OJV132" s="853"/>
      <c r="OJW132" s="853"/>
      <c r="OJX132" s="964"/>
      <c r="OJY132" s="845"/>
      <c r="OJZ132" s="853"/>
      <c r="OKA132" s="853"/>
      <c r="OKB132" s="964"/>
      <c r="OKC132" s="845"/>
      <c r="OKD132" s="853"/>
      <c r="OKE132" s="853"/>
      <c r="OKF132" s="964"/>
      <c r="OKG132" s="845"/>
      <c r="OKH132" s="853"/>
      <c r="OKI132" s="853"/>
      <c r="OKJ132" s="964"/>
      <c r="OKK132" s="845"/>
      <c r="OKL132" s="853"/>
      <c r="OKM132" s="853"/>
      <c r="OKN132" s="964"/>
      <c r="OKO132" s="845"/>
      <c r="OKP132" s="853"/>
      <c r="OKQ132" s="853"/>
      <c r="OKR132" s="964"/>
      <c r="OKS132" s="845"/>
      <c r="OKT132" s="853"/>
      <c r="OKU132" s="853"/>
      <c r="OKV132" s="964"/>
      <c r="OKW132" s="845"/>
      <c r="OKX132" s="853"/>
      <c r="OKY132" s="853"/>
      <c r="OKZ132" s="964"/>
      <c r="OLA132" s="845"/>
      <c r="OLB132" s="853"/>
      <c r="OLC132" s="853"/>
      <c r="OLD132" s="964"/>
      <c r="OLE132" s="845"/>
      <c r="OLF132" s="853"/>
      <c r="OLG132" s="853"/>
      <c r="OLH132" s="964"/>
      <c r="OLI132" s="845"/>
      <c r="OLJ132" s="853"/>
      <c r="OLK132" s="853"/>
      <c r="OLL132" s="964"/>
      <c r="OLM132" s="845"/>
      <c r="OLN132" s="853"/>
      <c r="OLO132" s="853"/>
      <c r="OLP132" s="964"/>
      <c r="OLQ132" s="845"/>
      <c r="OLR132" s="853"/>
      <c r="OLS132" s="853"/>
      <c r="OLT132" s="964"/>
      <c r="OLU132" s="845"/>
      <c r="OLV132" s="853"/>
      <c r="OLW132" s="853"/>
      <c r="OLX132" s="964"/>
      <c r="OLY132" s="845"/>
      <c r="OLZ132" s="853"/>
      <c r="OMA132" s="853"/>
      <c r="OMB132" s="964"/>
      <c r="OMC132" s="845"/>
      <c r="OMD132" s="853"/>
      <c r="OME132" s="853"/>
      <c r="OMF132" s="964"/>
      <c r="OMG132" s="845"/>
      <c r="OMH132" s="853"/>
      <c r="OMI132" s="853"/>
      <c r="OMJ132" s="964"/>
      <c r="OMK132" s="845"/>
      <c r="OML132" s="853"/>
      <c r="OMM132" s="853"/>
      <c r="OMN132" s="964"/>
      <c r="OMO132" s="845"/>
      <c r="OMP132" s="853"/>
      <c r="OMQ132" s="853"/>
      <c r="OMR132" s="964"/>
      <c r="OMS132" s="845"/>
      <c r="OMT132" s="853"/>
      <c r="OMU132" s="853"/>
      <c r="OMV132" s="964"/>
      <c r="OMW132" s="845"/>
      <c r="OMX132" s="853"/>
      <c r="OMY132" s="853"/>
      <c r="OMZ132" s="964"/>
      <c r="ONA132" s="845"/>
      <c r="ONB132" s="853"/>
      <c r="ONC132" s="853"/>
      <c r="OND132" s="964"/>
      <c r="ONE132" s="845"/>
      <c r="ONF132" s="853"/>
      <c r="ONG132" s="853"/>
      <c r="ONH132" s="964"/>
      <c r="ONI132" s="845"/>
      <c r="ONJ132" s="853"/>
      <c r="ONK132" s="853"/>
      <c r="ONL132" s="964"/>
      <c r="ONM132" s="845"/>
      <c r="ONN132" s="853"/>
      <c r="ONO132" s="853"/>
      <c r="ONP132" s="964"/>
      <c r="ONQ132" s="845"/>
      <c r="ONR132" s="853"/>
      <c r="ONS132" s="853"/>
      <c r="ONT132" s="964"/>
      <c r="ONU132" s="845"/>
      <c r="ONV132" s="853"/>
      <c r="ONW132" s="853"/>
      <c r="ONX132" s="964"/>
      <c r="ONY132" s="845"/>
      <c r="ONZ132" s="853"/>
      <c r="OOA132" s="853"/>
      <c r="OOB132" s="964"/>
      <c r="OOC132" s="845"/>
      <c r="OOD132" s="853"/>
      <c r="OOE132" s="853"/>
      <c r="OOF132" s="964"/>
      <c r="OOG132" s="845"/>
      <c r="OOH132" s="853"/>
      <c r="OOI132" s="853"/>
      <c r="OOJ132" s="964"/>
      <c r="OOK132" s="845"/>
      <c r="OOL132" s="853"/>
      <c r="OOM132" s="853"/>
      <c r="OON132" s="964"/>
      <c r="OOO132" s="845"/>
      <c r="OOP132" s="853"/>
      <c r="OOQ132" s="853"/>
      <c r="OOR132" s="964"/>
      <c r="OOS132" s="845"/>
      <c r="OOT132" s="853"/>
      <c r="OOU132" s="853"/>
      <c r="OOV132" s="964"/>
      <c r="OOW132" s="845"/>
      <c r="OOX132" s="853"/>
      <c r="OOY132" s="853"/>
      <c r="OOZ132" s="964"/>
      <c r="OPA132" s="845"/>
      <c r="OPB132" s="853"/>
      <c r="OPC132" s="853"/>
      <c r="OPD132" s="964"/>
      <c r="OPE132" s="845"/>
      <c r="OPF132" s="853"/>
      <c r="OPG132" s="853"/>
      <c r="OPH132" s="964"/>
      <c r="OPI132" s="845"/>
      <c r="OPJ132" s="853"/>
      <c r="OPK132" s="853"/>
      <c r="OPL132" s="964"/>
      <c r="OPM132" s="845"/>
      <c r="OPN132" s="853"/>
      <c r="OPO132" s="853"/>
      <c r="OPP132" s="964"/>
      <c r="OPQ132" s="845"/>
      <c r="OPR132" s="853"/>
      <c r="OPS132" s="853"/>
      <c r="OPT132" s="964"/>
      <c r="OPU132" s="845"/>
      <c r="OPV132" s="853"/>
      <c r="OPW132" s="853"/>
      <c r="OPX132" s="964"/>
      <c r="OPY132" s="845"/>
      <c r="OPZ132" s="853"/>
      <c r="OQA132" s="853"/>
      <c r="OQB132" s="964"/>
      <c r="OQC132" s="845"/>
      <c r="OQD132" s="853"/>
      <c r="OQE132" s="853"/>
      <c r="OQF132" s="964"/>
      <c r="OQG132" s="845"/>
      <c r="OQH132" s="853"/>
      <c r="OQI132" s="853"/>
      <c r="OQJ132" s="964"/>
      <c r="OQK132" s="845"/>
      <c r="OQL132" s="853"/>
      <c r="OQM132" s="853"/>
      <c r="OQN132" s="964"/>
      <c r="OQO132" s="845"/>
      <c r="OQP132" s="853"/>
      <c r="OQQ132" s="853"/>
      <c r="OQR132" s="964"/>
      <c r="OQS132" s="845"/>
      <c r="OQT132" s="853"/>
      <c r="OQU132" s="853"/>
      <c r="OQV132" s="964"/>
      <c r="OQW132" s="845"/>
      <c r="OQX132" s="853"/>
      <c r="OQY132" s="853"/>
      <c r="OQZ132" s="964"/>
      <c r="ORA132" s="845"/>
      <c r="ORB132" s="853"/>
      <c r="ORC132" s="853"/>
      <c r="ORD132" s="964"/>
      <c r="ORE132" s="845"/>
      <c r="ORF132" s="853"/>
      <c r="ORG132" s="853"/>
      <c r="ORH132" s="964"/>
      <c r="ORI132" s="845"/>
      <c r="ORJ132" s="853"/>
      <c r="ORK132" s="853"/>
      <c r="ORL132" s="964"/>
      <c r="ORM132" s="845"/>
      <c r="ORN132" s="853"/>
      <c r="ORO132" s="853"/>
      <c r="ORP132" s="964"/>
      <c r="ORQ132" s="845"/>
      <c r="ORR132" s="853"/>
      <c r="ORS132" s="853"/>
      <c r="ORT132" s="964"/>
      <c r="ORU132" s="845"/>
      <c r="ORV132" s="853"/>
      <c r="ORW132" s="853"/>
      <c r="ORX132" s="964"/>
      <c r="ORY132" s="845"/>
      <c r="ORZ132" s="853"/>
      <c r="OSA132" s="853"/>
      <c r="OSB132" s="964"/>
      <c r="OSC132" s="845"/>
      <c r="OSD132" s="853"/>
      <c r="OSE132" s="853"/>
      <c r="OSF132" s="964"/>
      <c r="OSG132" s="845"/>
      <c r="OSH132" s="853"/>
      <c r="OSI132" s="853"/>
      <c r="OSJ132" s="964"/>
      <c r="OSK132" s="845"/>
      <c r="OSL132" s="853"/>
      <c r="OSM132" s="853"/>
      <c r="OSN132" s="964"/>
      <c r="OSO132" s="845"/>
      <c r="OSP132" s="853"/>
      <c r="OSQ132" s="853"/>
      <c r="OSR132" s="964"/>
      <c r="OSS132" s="845"/>
      <c r="OST132" s="853"/>
      <c r="OSU132" s="853"/>
      <c r="OSV132" s="964"/>
      <c r="OSW132" s="845"/>
      <c r="OSX132" s="853"/>
      <c r="OSY132" s="853"/>
      <c r="OSZ132" s="964"/>
      <c r="OTA132" s="845"/>
      <c r="OTB132" s="853"/>
      <c r="OTC132" s="853"/>
      <c r="OTD132" s="964"/>
      <c r="OTE132" s="845"/>
      <c r="OTF132" s="853"/>
      <c r="OTG132" s="853"/>
      <c r="OTH132" s="964"/>
      <c r="OTI132" s="845"/>
      <c r="OTJ132" s="853"/>
      <c r="OTK132" s="853"/>
      <c r="OTL132" s="964"/>
      <c r="OTM132" s="845"/>
      <c r="OTN132" s="853"/>
      <c r="OTO132" s="853"/>
      <c r="OTP132" s="964"/>
      <c r="OTQ132" s="845"/>
      <c r="OTR132" s="853"/>
      <c r="OTS132" s="853"/>
      <c r="OTT132" s="964"/>
      <c r="OTU132" s="845"/>
      <c r="OTV132" s="853"/>
      <c r="OTW132" s="853"/>
      <c r="OTX132" s="964"/>
      <c r="OTY132" s="845"/>
      <c r="OTZ132" s="853"/>
      <c r="OUA132" s="853"/>
      <c r="OUB132" s="964"/>
      <c r="OUC132" s="845"/>
      <c r="OUD132" s="853"/>
      <c r="OUE132" s="853"/>
      <c r="OUF132" s="964"/>
      <c r="OUG132" s="845"/>
      <c r="OUH132" s="853"/>
      <c r="OUI132" s="853"/>
      <c r="OUJ132" s="964"/>
      <c r="OUK132" s="845"/>
      <c r="OUL132" s="853"/>
      <c r="OUM132" s="853"/>
      <c r="OUN132" s="964"/>
      <c r="OUO132" s="845"/>
      <c r="OUP132" s="853"/>
      <c r="OUQ132" s="853"/>
      <c r="OUR132" s="964"/>
      <c r="OUS132" s="845"/>
      <c r="OUT132" s="853"/>
      <c r="OUU132" s="853"/>
      <c r="OUV132" s="964"/>
      <c r="OUW132" s="845"/>
      <c r="OUX132" s="853"/>
      <c r="OUY132" s="853"/>
      <c r="OUZ132" s="964"/>
      <c r="OVA132" s="845"/>
      <c r="OVB132" s="853"/>
      <c r="OVC132" s="853"/>
      <c r="OVD132" s="964"/>
      <c r="OVE132" s="845"/>
      <c r="OVF132" s="853"/>
      <c r="OVG132" s="853"/>
      <c r="OVH132" s="964"/>
      <c r="OVI132" s="845"/>
      <c r="OVJ132" s="853"/>
      <c r="OVK132" s="853"/>
      <c r="OVL132" s="964"/>
      <c r="OVM132" s="845"/>
      <c r="OVN132" s="853"/>
      <c r="OVO132" s="853"/>
      <c r="OVP132" s="964"/>
      <c r="OVQ132" s="845"/>
      <c r="OVR132" s="853"/>
      <c r="OVS132" s="853"/>
      <c r="OVT132" s="964"/>
      <c r="OVU132" s="845"/>
      <c r="OVV132" s="853"/>
      <c r="OVW132" s="853"/>
      <c r="OVX132" s="964"/>
      <c r="OVY132" s="845"/>
      <c r="OVZ132" s="853"/>
      <c r="OWA132" s="853"/>
      <c r="OWB132" s="964"/>
      <c r="OWC132" s="845"/>
      <c r="OWD132" s="853"/>
      <c r="OWE132" s="853"/>
      <c r="OWF132" s="964"/>
      <c r="OWG132" s="845"/>
      <c r="OWH132" s="853"/>
      <c r="OWI132" s="853"/>
      <c r="OWJ132" s="964"/>
      <c r="OWK132" s="845"/>
      <c r="OWL132" s="853"/>
      <c r="OWM132" s="853"/>
      <c r="OWN132" s="964"/>
      <c r="OWO132" s="845"/>
      <c r="OWP132" s="853"/>
      <c r="OWQ132" s="853"/>
      <c r="OWR132" s="964"/>
      <c r="OWS132" s="845"/>
      <c r="OWT132" s="853"/>
      <c r="OWU132" s="853"/>
      <c r="OWV132" s="964"/>
      <c r="OWW132" s="845"/>
      <c r="OWX132" s="853"/>
      <c r="OWY132" s="853"/>
      <c r="OWZ132" s="964"/>
      <c r="OXA132" s="845"/>
      <c r="OXB132" s="853"/>
      <c r="OXC132" s="853"/>
      <c r="OXD132" s="964"/>
      <c r="OXE132" s="845"/>
      <c r="OXF132" s="853"/>
      <c r="OXG132" s="853"/>
      <c r="OXH132" s="964"/>
      <c r="OXI132" s="845"/>
      <c r="OXJ132" s="853"/>
      <c r="OXK132" s="853"/>
      <c r="OXL132" s="964"/>
      <c r="OXM132" s="845"/>
      <c r="OXN132" s="853"/>
      <c r="OXO132" s="853"/>
      <c r="OXP132" s="964"/>
      <c r="OXQ132" s="845"/>
      <c r="OXR132" s="853"/>
      <c r="OXS132" s="853"/>
      <c r="OXT132" s="964"/>
      <c r="OXU132" s="845"/>
      <c r="OXV132" s="853"/>
      <c r="OXW132" s="853"/>
      <c r="OXX132" s="964"/>
      <c r="OXY132" s="845"/>
      <c r="OXZ132" s="853"/>
      <c r="OYA132" s="853"/>
      <c r="OYB132" s="964"/>
      <c r="OYC132" s="845"/>
      <c r="OYD132" s="853"/>
      <c r="OYE132" s="853"/>
      <c r="OYF132" s="964"/>
      <c r="OYG132" s="845"/>
      <c r="OYH132" s="853"/>
      <c r="OYI132" s="853"/>
      <c r="OYJ132" s="964"/>
      <c r="OYK132" s="845"/>
      <c r="OYL132" s="853"/>
      <c r="OYM132" s="853"/>
      <c r="OYN132" s="964"/>
      <c r="OYO132" s="845"/>
      <c r="OYP132" s="853"/>
      <c r="OYQ132" s="853"/>
      <c r="OYR132" s="964"/>
      <c r="OYS132" s="845"/>
      <c r="OYT132" s="853"/>
      <c r="OYU132" s="853"/>
      <c r="OYV132" s="964"/>
      <c r="OYW132" s="845"/>
      <c r="OYX132" s="853"/>
      <c r="OYY132" s="853"/>
      <c r="OYZ132" s="964"/>
      <c r="OZA132" s="845"/>
      <c r="OZB132" s="853"/>
      <c r="OZC132" s="853"/>
      <c r="OZD132" s="964"/>
      <c r="OZE132" s="845"/>
      <c r="OZF132" s="853"/>
      <c r="OZG132" s="853"/>
      <c r="OZH132" s="964"/>
      <c r="OZI132" s="845"/>
      <c r="OZJ132" s="853"/>
      <c r="OZK132" s="853"/>
      <c r="OZL132" s="964"/>
      <c r="OZM132" s="845"/>
      <c r="OZN132" s="853"/>
      <c r="OZO132" s="853"/>
      <c r="OZP132" s="964"/>
      <c r="OZQ132" s="845"/>
      <c r="OZR132" s="853"/>
      <c r="OZS132" s="853"/>
      <c r="OZT132" s="964"/>
      <c r="OZU132" s="845"/>
      <c r="OZV132" s="853"/>
      <c r="OZW132" s="853"/>
      <c r="OZX132" s="964"/>
      <c r="OZY132" s="845"/>
      <c r="OZZ132" s="853"/>
      <c r="PAA132" s="853"/>
      <c r="PAB132" s="964"/>
      <c r="PAC132" s="845"/>
      <c r="PAD132" s="853"/>
      <c r="PAE132" s="853"/>
      <c r="PAF132" s="964"/>
      <c r="PAG132" s="845"/>
      <c r="PAH132" s="853"/>
      <c r="PAI132" s="853"/>
      <c r="PAJ132" s="964"/>
      <c r="PAK132" s="845"/>
      <c r="PAL132" s="853"/>
      <c r="PAM132" s="853"/>
      <c r="PAN132" s="964"/>
      <c r="PAO132" s="845"/>
      <c r="PAP132" s="853"/>
      <c r="PAQ132" s="853"/>
      <c r="PAR132" s="964"/>
      <c r="PAS132" s="845"/>
      <c r="PAT132" s="853"/>
      <c r="PAU132" s="853"/>
      <c r="PAV132" s="964"/>
      <c r="PAW132" s="845"/>
      <c r="PAX132" s="853"/>
      <c r="PAY132" s="853"/>
      <c r="PAZ132" s="964"/>
      <c r="PBA132" s="845"/>
      <c r="PBB132" s="853"/>
      <c r="PBC132" s="853"/>
      <c r="PBD132" s="964"/>
      <c r="PBE132" s="845"/>
      <c r="PBF132" s="853"/>
      <c r="PBG132" s="853"/>
      <c r="PBH132" s="964"/>
      <c r="PBI132" s="845"/>
      <c r="PBJ132" s="853"/>
      <c r="PBK132" s="853"/>
      <c r="PBL132" s="964"/>
      <c r="PBM132" s="845"/>
      <c r="PBN132" s="853"/>
      <c r="PBO132" s="853"/>
      <c r="PBP132" s="964"/>
      <c r="PBQ132" s="845"/>
      <c r="PBR132" s="853"/>
      <c r="PBS132" s="853"/>
      <c r="PBT132" s="964"/>
      <c r="PBU132" s="845"/>
      <c r="PBV132" s="853"/>
      <c r="PBW132" s="853"/>
      <c r="PBX132" s="964"/>
      <c r="PBY132" s="845"/>
      <c r="PBZ132" s="853"/>
      <c r="PCA132" s="853"/>
      <c r="PCB132" s="964"/>
      <c r="PCC132" s="845"/>
      <c r="PCD132" s="853"/>
      <c r="PCE132" s="853"/>
      <c r="PCF132" s="964"/>
      <c r="PCG132" s="845"/>
      <c r="PCH132" s="853"/>
      <c r="PCI132" s="853"/>
      <c r="PCJ132" s="964"/>
      <c r="PCK132" s="845"/>
      <c r="PCL132" s="853"/>
      <c r="PCM132" s="853"/>
      <c r="PCN132" s="964"/>
      <c r="PCO132" s="845"/>
      <c r="PCP132" s="853"/>
      <c r="PCQ132" s="853"/>
      <c r="PCR132" s="964"/>
      <c r="PCS132" s="845"/>
      <c r="PCT132" s="853"/>
      <c r="PCU132" s="853"/>
      <c r="PCV132" s="964"/>
      <c r="PCW132" s="845"/>
      <c r="PCX132" s="853"/>
      <c r="PCY132" s="853"/>
      <c r="PCZ132" s="964"/>
      <c r="PDA132" s="845"/>
      <c r="PDB132" s="853"/>
      <c r="PDC132" s="853"/>
      <c r="PDD132" s="964"/>
      <c r="PDE132" s="845"/>
      <c r="PDF132" s="853"/>
      <c r="PDG132" s="853"/>
      <c r="PDH132" s="964"/>
      <c r="PDI132" s="845"/>
      <c r="PDJ132" s="853"/>
      <c r="PDK132" s="853"/>
      <c r="PDL132" s="964"/>
      <c r="PDM132" s="845"/>
      <c r="PDN132" s="853"/>
      <c r="PDO132" s="853"/>
      <c r="PDP132" s="964"/>
      <c r="PDQ132" s="845"/>
      <c r="PDR132" s="853"/>
      <c r="PDS132" s="853"/>
      <c r="PDT132" s="964"/>
      <c r="PDU132" s="845"/>
      <c r="PDV132" s="853"/>
      <c r="PDW132" s="853"/>
      <c r="PDX132" s="964"/>
      <c r="PDY132" s="845"/>
      <c r="PDZ132" s="853"/>
      <c r="PEA132" s="853"/>
      <c r="PEB132" s="964"/>
      <c r="PEC132" s="845"/>
      <c r="PED132" s="853"/>
      <c r="PEE132" s="853"/>
      <c r="PEF132" s="964"/>
      <c r="PEG132" s="845"/>
      <c r="PEH132" s="853"/>
      <c r="PEI132" s="853"/>
      <c r="PEJ132" s="964"/>
      <c r="PEK132" s="845"/>
      <c r="PEL132" s="853"/>
      <c r="PEM132" s="853"/>
      <c r="PEN132" s="964"/>
      <c r="PEO132" s="845"/>
      <c r="PEP132" s="853"/>
      <c r="PEQ132" s="853"/>
      <c r="PER132" s="964"/>
      <c r="PES132" s="845"/>
      <c r="PET132" s="853"/>
      <c r="PEU132" s="853"/>
      <c r="PEV132" s="964"/>
      <c r="PEW132" s="845"/>
      <c r="PEX132" s="853"/>
      <c r="PEY132" s="853"/>
      <c r="PEZ132" s="964"/>
      <c r="PFA132" s="845"/>
      <c r="PFB132" s="853"/>
      <c r="PFC132" s="853"/>
      <c r="PFD132" s="964"/>
      <c r="PFE132" s="845"/>
      <c r="PFF132" s="853"/>
      <c r="PFG132" s="853"/>
      <c r="PFH132" s="964"/>
      <c r="PFI132" s="845"/>
      <c r="PFJ132" s="853"/>
      <c r="PFK132" s="853"/>
      <c r="PFL132" s="964"/>
      <c r="PFM132" s="845"/>
      <c r="PFN132" s="853"/>
      <c r="PFO132" s="853"/>
      <c r="PFP132" s="964"/>
      <c r="PFQ132" s="845"/>
      <c r="PFR132" s="853"/>
      <c r="PFS132" s="853"/>
      <c r="PFT132" s="964"/>
      <c r="PFU132" s="845"/>
      <c r="PFV132" s="853"/>
      <c r="PFW132" s="853"/>
      <c r="PFX132" s="964"/>
      <c r="PFY132" s="845"/>
      <c r="PFZ132" s="853"/>
      <c r="PGA132" s="853"/>
      <c r="PGB132" s="964"/>
      <c r="PGC132" s="845"/>
      <c r="PGD132" s="853"/>
      <c r="PGE132" s="853"/>
      <c r="PGF132" s="964"/>
      <c r="PGG132" s="845"/>
      <c r="PGH132" s="853"/>
      <c r="PGI132" s="853"/>
      <c r="PGJ132" s="964"/>
      <c r="PGK132" s="845"/>
      <c r="PGL132" s="853"/>
      <c r="PGM132" s="853"/>
      <c r="PGN132" s="964"/>
      <c r="PGO132" s="845"/>
      <c r="PGP132" s="853"/>
      <c r="PGQ132" s="853"/>
      <c r="PGR132" s="964"/>
      <c r="PGS132" s="845"/>
      <c r="PGT132" s="853"/>
      <c r="PGU132" s="853"/>
      <c r="PGV132" s="964"/>
      <c r="PGW132" s="845"/>
      <c r="PGX132" s="853"/>
      <c r="PGY132" s="853"/>
      <c r="PGZ132" s="964"/>
      <c r="PHA132" s="845"/>
      <c r="PHB132" s="853"/>
      <c r="PHC132" s="853"/>
      <c r="PHD132" s="964"/>
      <c r="PHE132" s="845"/>
      <c r="PHF132" s="853"/>
      <c r="PHG132" s="853"/>
      <c r="PHH132" s="964"/>
      <c r="PHI132" s="845"/>
      <c r="PHJ132" s="853"/>
      <c r="PHK132" s="853"/>
      <c r="PHL132" s="964"/>
      <c r="PHM132" s="845"/>
      <c r="PHN132" s="853"/>
      <c r="PHO132" s="853"/>
      <c r="PHP132" s="964"/>
      <c r="PHQ132" s="845"/>
      <c r="PHR132" s="853"/>
      <c r="PHS132" s="853"/>
      <c r="PHT132" s="964"/>
      <c r="PHU132" s="845"/>
      <c r="PHV132" s="853"/>
      <c r="PHW132" s="853"/>
      <c r="PHX132" s="964"/>
      <c r="PHY132" s="845"/>
      <c r="PHZ132" s="853"/>
      <c r="PIA132" s="853"/>
      <c r="PIB132" s="964"/>
      <c r="PIC132" s="845"/>
      <c r="PID132" s="853"/>
      <c r="PIE132" s="853"/>
      <c r="PIF132" s="964"/>
      <c r="PIG132" s="845"/>
      <c r="PIH132" s="853"/>
      <c r="PII132" s="853"/>
      <c r="PIJ132" s="964"/>
      <c r="PIK132" s="845"/>
      <c r="PIL132" s="853"/>
      <c r="PIM132" s="853"/>
      <c r="PIN132" s="964"/>
      <c r="PIO132" s="845"/>
      <c r="PIP132" s="853"/>
      <c r="PIQ132" s="853"/>
      <c r="PIR132" s="964"/>
      <c r="PIS132" s="845"/>
      <c r="PIT132" s="853"/>
      <c r="PIU132" s="853"/>
      <c r="PIV132" s="964"/>
      <c r="PIW132" s="845"/>
      <c r="PIX132" s="853"/>
      <c r="PIY132" s="853"/>
      <c r="PIZ132" s="964"/>
      <c r="PJA132" s="845"/>
      <c r="PJB132" s="853"/>
      <c r="PJC132" s="853"/>
      <c r="PJD132" s="964"/>
      <c r="PJE132" s="845"/>
      <c r="PJF132" s="853"/>
      <c r="PJG132" s="853"/>
      <c r="PJH132" s="964"/>
      <c r="PJI132" s="845"/>
      <c r="PJJ132" s="853"/>
      <c r="PJK132" s="853"/>
      <c r="PJL132" s="964"/>
      <c r="PJM132" s="845"/>
      <c r="PJN132" s="853"/>
      <c r="PJO132" s="853"/>
      <c r="PJP132" s="964"/>
      <c r="PJQ132" s="845"/>
      <c r="PJR132" s="853"/>
      <c r="PJS132" s="853"/>
      <c r="PJT132" s="964"/>
      <c r="PJU132" s="845"/>
      <c r="PJV132" s="853"/>
      <c r="PJW132" s="853"/>
      <c r="PJX132" s="964"/>
      <c r="PJY132" s="845"/>
      <c r="PJZ132" s="853"/>
      <c r="PKA132" s="853"/>
      <c r="PKB132" s="964"/>
      <c r="PKC132" s="845"/>
      <c r="PKD132" s="853"/>
      <c r="PKE132" s="853"/>
      <c r="PKF132" s="964"/>
      <c r="PKG132" s="845"/>
      <c r="PKH132" s="853"/>
      <c r="PKI132" s="853"/>
      <c r="PKJ132" s="964"/>
      <c r="PKK132" s="845"/>
      <c r="PKL132" s="853"/>
      <c r="PKM132" s="853"/>
      <c r="PKN132" s="964"/>
      <c r="PKO132" s="845"/>
      <c r="PKP132" s="853"/>
      <c r="PKQ132" s="853"/>
      <c r="PKR132" s="964"/>
      <c r="PKS132" s="845"/>
      <c r="PKT132" s="853"/>
      <c r="PKU132" s="853"/>
      <c r="PKV132" s="964"/>
      <c r="PKW132" s="845"/>
      <c r="PKX132" s="853"/>
      <c r="PKY132" s="853"/>
      <c r="PKZ132" s="964"/>
      <c r="PLA132" s="845"/>
      <c r="PLB132" s="853"/>
      <c r="PLC132" s="853"/>
      <c r="PLD132" s="964"/>
      <c r="PLE132" s="845"/>
      <c r="PLF132" s="853"/>
      <c r="PLG132" s="853"/>
      <c r="PLH132" s="964"/>
      <c r="PLI132" s="845"/>
      <c r="PLJ132" s="853"/>
      <c r="PLK132" s="853"/>
      <c r="PLL132" s="964"/>
      <c r="PLM132" s="845"/>
      <c r="PLN132" s="853"/>
      <c r="PLO132" s="853"/>
      <c r="PLP132" s="964"/>
      <c r="PLQ132" s="845"/>
      <c r="PLR132" s="853"/>
      <c r="PLS132" s="853"/>
      <c r="PLT132" s="964"/>
      <c r="PLU132" s="845"/>
      <c r="PLV132" s="853"/>
      <c r="PLW132" s="853"/>
      <c r="PLX132" s="964"/>
      <c r="PLY132" s="845"/>
      <c r="PLZ132" s="853"/>
      <c r="PMA132" s="853"/>
      <c r="PMB132" s="964"/>
      <c r="PMC132" s="845"/>
      <c r="PMD132" s="853"/>
      <c r="PME132" s="853"/>
      <c r="PMF132" s="964"/>
      <c r="PMG132" s="845"/>
      <c r="PMH132" s="853"/>
      <c r="PMI132" s="853"/>
      <c r="PMJ132" s="964"/>
      <c r="PMK132" s="845"/>
      <c r="PML132" s="853"/>
      <c r="PMM132" s="853"/>
      <c r="PMN132" s="964"/>
      <c r="PMO132" s="845"/>
      <c r="PMP132" s="853"/>
      <c r="PMQ132" s="853"/>
      <c r="PMR132" s="964"/>
      <c r="PMS132" s="845"/>
      <c r="PMT132" s="853"/>
      <c r="PMU132" s="853"/>
      <c r="PMV132" s="964"/>
      <c r="PMW132" s="845"/>
      <c r="PMX132" s="853"/>
      <c r="PMY132" s="853"/>
      <c r="PMZ132" s="964"/>
      <c r="PNA132" s="845"/>
      <c r="PNB132" s="853"/>
      <c r="PNC132" s="853"/>
      <c r="PND132" s="964"/>
      <c r="PNE132" s="845"/>
      <c r="PNF132" s="853"/>
      <c r="PNG132" s="853"/>
      <c r="PNH132" s="964"/>
      <c r="PNI132" s="845"/>
      <c r="PNJ132" s="853"/>
      <c r="PNK132" s="853"/>
      <c r="PNL132" s="964"/>
      <c r="PNM132" s="845"/>
      <c r="PNN132" s="853"/>
      <c r="PNO132" s="853"/>
      <c r="PNP132" s="964"/>
      <c r="PNQ132" s="845"/>
      <c r="PNR132" s="853"/>
      <c r="PNS132" s="853"/>
      <c r="PNT132" s="964"/>
      <c r="PNU132" s="845"/>
      <c r="PNV132" s="853"/>
      <c r="PNW132" s="853"/>
      <c r="PNX132" s="964"/>
      <c r="PNY132" s="845"/>
      <c r="PNZ132" s="853"/>
      <c r="POA132" s="853"/>
      <c r="POB132" s="964"/>
      <c r="POC132" s="845"/>
      <c r="POD132" s="853"/>
      <c r="POE132" s="853"/>
      <c r="POF132" s="964"/>
      <c r="POG132" s="845"/>
      <c r="POH132" s="853"/>
      <c r="POI132" s="853"/>
      <c r="POJ132" s="964"/>
      <c r="POK132" s="845"/>
      <c r="POL132" s="853"/>
      <c r="POM132" s="853"/>
      <c r="PON132" s="964"/>
      <c r="POO132" s="845"/>
      <c r="POP132" s="853"/>
      <c r="POQ132" s="853"/>
      <c r="POR132" s="964"/>
      <c r="POS132" s="845"/>
      <c r="POT132" s="853"/>
      <c r="POU132" s="853"/>
      <c r="POV132" s="964"/>
      <c r="POW132" s="845"/>
      <c r="POX132" s="853"/>
      <c r="POY132" s="853"/>
      <c r="POZ132" s="964"/>
      <c r="PPA132" s="845"/>
      <c r="PPB132" s="853"/>
      <c r="PPC132" s="853"/>
      <c r="PPD132" s="964"/>
      <c r="PPE132" s="845"/>
      <c r="PPF132" s="853"/>
      <c r="PPG132" s="853"/>
      <c r="PPH132" s="964"/>
      <c r="PPI132" s="845"/>
      <c r="PPJ132" s="853"/>
      <c r="PPK132" s="853"/>
      <c r="PPL132" s="964"/>
      <c r="PPM132" s="845"/>
      <c r="PPN132" s="853"/>
      <c r="PPO132" s="853"/>
      <c r="PPP132" s="964"/>
      <c r="PPQ132" s="845"/>
      <c r="PPR132" s="853"/>
      <c r="PPS132" s="853"/>
      <c r="PPT132" s="964"/>
      <c r="PPU132" s="845"/>
      <c r="PPV132" s="853"/>
      <c r="PPW132" s="853"/>
      <c r="PPX132" s="964"/>
      <c r="PPY132" s="845"/>
      <c r="PPZ132" s="853"/>
      <c r="PQA132" s="853"/>
      <c r="PQB132" s="964"/>
      <c r="PQC132" s="845"/>
      <c r="PQD132" s="853"/>
      <c r="PQE132" s="853"/>
      <c r="PQF132" s="964"/>
      <c r="PQG132" s="845"/>
      <c r="PQH132" s="853"/>
      <c r="PQI132" s="853"/>
      <c r="PQJ132" s="964"/>
      <c r="PQK132" s="845"/>
      <c r="PQL132" s="853"/>
      <c r="PQM132" s="853"/>
      <c r="PQN132" s="964"/>
      <c r="PQO132" s="845"/>
      <c r="PQP132" s="853"/>
      <c r="PQQ132" s="853"/>
      <c r="PQR132" s="964"/>
      <c r="PQS132" s="845"/>
      <c r="PQT132" s="853"/>
      <c r="PQU132" s="853"/>
      <c r="PQV132" s="964"/>
      <c r="PQW132" s="845"/>
      <c r="PQX132" s="853"/>
      <c r="PQY132" s="853"/>
      <c r="PQZ132" s="964"/>
      <c r="PRA132" s="845"/>
      <c r="PRB132" s="853"/>
      <c r="PRC132" s="853"/>
      <c r="PRD132" s="964"/>
      <c r="PRE132" s="845"/>
      <c r="PRF132" s="853"/>
      <c r="PRG132" s="853"/>
      <c r="PRH132" s="964"/>
      <c r="PRI132" s="845"/>
      <c r="PRJ132" s="853"/>
      <c r="PRK132" s="853"/>
      <c r="PRL132" s="964"/>
      <c r="PRM132" s="845"/>
      <c r="PRN132" s="853"/>
      <c r="PRO132" s="853"/>
      <c r="PRP132" s="964"/>
      <c r="PRQ132" s="845"/>
      <c r="PRR132" s="853"/>
      <c r="PRS132" s="853"/>
      <c r="PRT132" s="964"/>
      <c r="PRU132" s="845"/>
      <c r="PRV132" s="853"/>
      <c r="PRW132" s="853"/>
      <c r="PRX132" s="964"/>
      <c r="PRY132" s="845"/>
      <c r="PRZ132" s="853"/>
      <c r="PSA132" s="853"/>
      <c r="PSB132" s="964"/>
      <c r="PSC132" s="845"/>
      <c r="PSD132" s="853"/>
      <c r="PSE132" s="853"/>
      <c r="PSF132" s="964"/>
      <c r="PSG132" s="845"/>
      <c r="PSH132" s="853"/>
      <c r="PSI132" s="853"/>
      <c r="PSJ132" s="964"/>
      <c r="PSK132" s="845"/>
      <c r="PSL132" s="853"/>
      <c r="PSM132" s="853"/>
      <c r="PSN132" s="964"/>
      <c r="PSO132" s="845"/>
      <c r="PSP132" s="853"/>
      <c r="PSQ132" s="853"/>
      <c r="PSR132" s="964"/>
      <c r="PSS132" s="845"/>
      <c r="PST132" s="853"/>
      <c r="PSU132" s="853"/>
      <c r="PSV132" s="964"/>
      <c r="PSW132" s="845"/>
      <c r="PSX132" s="853"/>
      <c r="PSY132" s="853"/>
      <c r="PSZ132" s="964"/>
      <c r="PTA132" s="845"/>
      <c r="PTB132" s="853"/>
      <c r="PTC132" s="853"/>
      <c r="PTD132" s="964"/>
      <c r="PTE132" s="845"/>
      <c r="PTF132" s="853"/>
      <c r="PTG132" s="853"/>
      <c r="PTH132" s="964"/>
      <c r="PTI132" s="845"/>
      <c r="PTJ132" s="853"/>
      <c r="PTK132" s="853"/>
      <c r="PTL132" s="964"/>
      <c r="PTM132" s="845"/>
      <c r="PTN132" s="853"/>
      <c r="PTO132" s="853"/>
      <c r="PTP132" s="964"/>
      <c r="PTQ132" s="845"/>
      <c r="PTR132" s="853"/>
      <c r="PTS132" s="853"/>
      <c r="PTT132" s="964"/>
      <c r="PTU132" s="845"/>
      <c r="PTV132" s="853"/>
      <c r="PTW132" s="853"/>
      <c r="PTX132" s="964"/>
      <c r="PTY132" s="845"/>
      <c r="PTZ132" s="853"/>
      <c r="PUA132" s="853"/>
      <c r="PUB132" s="964"/>
      <c r="PUC132" s="845"/>
      <c r="PUD132" s="853"/>
      <c r="PUE132" s="853"/>
      <c r="PUF132" s="964"/>
      <c r="PUG132" s="845"/>
      <c r="PUH132" s="853"/>
      <c r="PUI132" s="853"/>
      <c r="PUJ132" s="964"/>
      <c r="PUK132" s="845"/>
      <c r="PUL132" s="853"/>
      <c r="PUM132" s="853"/>
      <c r="PUN132" s="964"/>
      <c r="PUO132" s="845"/>
      <c r="PUP132" s="853"/>
      <c r="PUQ132" s="853"/>
      <c r="PUR132" s="964"/>
      <c r="PUS132" s="845"/>
      <c r="PUT132" s="853"/>
      <c r="PUU132" s="853"/>
      <c r="PUV132" s="964"/>
      <c r="PUW132" s="845"/>
      <c r="PUX132" s="853"/>
      <c r="PUY132" s="853"/>
      <c r="PUZ132" s="964"/>
      <c r="PVA132" s="845"/>
      <c r="PVB132" s="853"/>
      <c r="PVC132" s="853"/>
      <c r="PVD132" s="964"/>
      <c r="PVE132" s="845"/>
      <c r="PVF132" s="853"/>
      <c r="PVG132" s="853"/>
      <c r="PVH132" s="964"/>
      <c r="PVI132" s="845"/>
      <c r="PVJ132" s="853"/>
      <c r="PVK132" s="853"/>
      <c r="PVL132" s="964"/>
      <c r="PVM132" s="845"/>
      <c r="PVN132" s="853"/>
      <c r="PVO132" s="853"/>
      <c r="PVP132" s="964"/>
      <c r="PVQ132" s="845"/>
      <c r="PVR132" s="853"/>
      <c r="PVS132" s="853"/>
      <c r="PVT132" s="964"/>
      <c r="PVU132" s="845"/>
      <c r="PVV132" s="853"/>
      <c r="PVW132" s="853"/>
      <c r="PVX132" s="964"/>
      <c r="PVY132" s="845"/>
      <c r="PVZ132" s="853"/>
      <c r="PWA132" s="853"/>
      <c r="PWB132" s="964"/>
      <c r="PWC132" s="845"/>
      <c r="PWD132" s="853"/>
      <c r="PWE132" s="853"/>
      <c r="PWF132" s="964"/>
      <c r="PWG132" s="845"/>
      <c r="PWH132" s="853"/>
      <c r="PWI132" s="853"/>
      <c r="PWJ132" s="964"/>
      <c r="PWK132" s="845"/>
      <c r="PWL132" s="853"/>
      <c r="PWM132" s="853"/>
      <c r="PWN132" s="964"/>
      <c r="PWO132" s="845"/>
      <c r="PWP132" s="853"/>
      <c r="PWQ132" s="853"/>
      <c r="PWR132" s="964"/>
      <c r="PWS132" s="845"/>
      <c r="PWT132" s="853"/>
      <c r="PWU132" s="853"/>
      <c r="PWV132" s="964"/>
      <c r="PWW132" s="845"/>
      <c r="PWX132" s="853"/>
      <c r="PWY132" s="853"/>
      <c r="PWZ132" s="964"/>
      <c r="PXA132" s="845"/>
      <c r="PXB132" s="853"/>
      <c r="PXC132" s="853"/>
      <c r="PXD132" s="964"/>
      <c r="PXE132" s="845"/>
      <c r="PXF132" s="853"/>
      <c r="PXG132" s="853"/>
      <c r="PXH132" s="964"/>
      <c r="PXI132" s="845"/>
      <c r="PXJ132" s="853"/>
      <c r="PXK132" s="853"/>
      <c r="PXL132" s="964"/>
      <c r="PXM132" s="845"/>
      <c r="PXN132" s="853"/>
      <c r="PXO132" s="853"/>
      <c r="PXP132" s="964"/>
      <c r="PXQ132" s="845"/>
      <c r="PXR132" s="853"/>
      <c r="PXS132" s="853"/>
      <c r="PXT132" s="964"/>
      <c r="PXU132" s="845"/>
      <c r="PXV132" s="853"/>
      <c r="PXW132" s="853"/>
      <c r="PXX132" s="964"/>
      <c r="PXY132" s="845"/>
      <c r="PXZ132" s="853"/>
      <c r="PYA132" s="853"/>
      <c r="PYB132" s="964"/>
      <c r="PYC132" s="845"/>
      <c r="PYD132" s="853"/>
      <c r="PYE132" s="853"/>
      <c r="PYF132" s="964"/>
      <c r="PYG132" s="845"/>
      <c r="PYH132" s="853"/>
      <c r="PYI132" s="853"/>
      <c r="PYJ132" s="964"/>
      <c r="PYK132" s="845"/>
      <c r="PYL132" s="853"/>
      <c r="PYM132" s="853"/>
      <c r="PYN132" s="964"/>
      <c r="PYO132" s="845"/>
      <c r="PYP132" s="853"/>
      <c r="PYQ132" s="853"/>
      <c r="PYR132" s="964"/>
      <c r="PYS132" s="845"/>
      <c r="PYT132" s="853"/>
      <c r="PYU132" s="853"/>
      <c r="PYV132" s="964"/>
      <c r="PYW132" s="845"/>
      <c r="PYX132" s="853"/>
      <c r="PYY132" s="853"/>
      <c r="PYZ132" s="964"/>
      <c r="PZA132" s="845"/>
      <c r="PZB132" s="853"/>
      <c r="PZC132" s="853"/>
      <c r="PZD132" s="964"/>
      <c r="PZE132" s="845"/>
      <c r="PZF132" s="853"/>
      <c r="PZG132" s="853"/>
      <c r="PZH132" s="964"/>
      <c r="PZI132" s="845"/>
      <c r="PZJ132" s="853"/>
      <c r="PZK132" s="853"/>
      <c r="PZL132" s="964"/>
      <c r="PZM132" s="845"/>
      <c r="PZN132" s="853"/>
      <c r="PZO132" s="853"/>
      <c r="PZP132" s="964"/>
      <c r="PZQ132" s="845"/>
      <c r="PZR132" s="853"/>
      <c r="PZS132" s="853"/>
      <c r="PZT132" s="964"/>
      <c r="PZU132" s="845"/>
      <c r="PZV132" s="853"/>
      <c r="PZW132" s="853"/>
      <c r="PZX132" s="964"/>
      <c r="PZY132" s="845"/>
      <c r="PZZ132" s="853"/>
      <c r="QAA132" s="853"/>
      <c r="QAB132" s="964"/>
      <c r="QAC132" s="845"/>
      <c r="QAD132" s="853"/>
      <c r="QAE132" s="853"/>
      <c r="QAF132" s="964"/>
      <c r="QAG132" s="845"/>
      <c r="QAH132" s="853"/>
      <c r="QAI132" s="853"/>
      <c r="QAJ132" s="964"/>
      <c r="QAK132" s="845"/>
      <c r="QAL132" s="853"/>
      <c r="QAM132" s="853"/>
      <c r="QAN132" s="964"/>
      <c r="QAO132" s="845"/>
      <c r="QAP132" s="853"/>
      <c r="QAQ132" s="853"/>
      <c r="QAR132" s="964"/>
      <c r="QAS132" s="845"/>
      <c r="QAT132" s="853"/>
      <c r="QAU132" s="853"/>
      <c r="QAV132" s="964"/>
      <c r="QAW132" s="845"/>
      <c r="QAX132" s="853"/>
      <c r="QAY132" s="853"/>
      <c r="QAZ132" s="964"/>
      <c r="QBA132" s="845"/>
      <c r="QBB132" s="853"/>
      <c r="QBC132" s="853"/>
      <c r="QBD132" s="964"/>
      <c r="QBE132" s="845"/>
      <c r="QBF132" s="853"/>
      <c r="QBG132" s="853"/>
      <c r="QBH132" s="964"/>
      <c r="QBI132" s="845"/>
      <c r="QBJ132" s="853"/>
      <c r="QBK132" s="853"/>
      <c r="QBL132" s="964"/>
      <c r="QBM132" s="845"/>
      <c r="QBN132" s="853"/>
      <c r="QBO132" s="853"/>
      <c r="QBP132" s="964"/>
      <c r="QBQ132" s="845"/>
      <c r="QBR132" s="853"/>
      <c r="QBS132" s="853"/>
      <c r="QBT132" s="964"/>
      <c r="QBU132" s="845"/>
      <c r="QBV132" s="853"/>
      <c r="QBW132" s="853"/>
      <c r="QBX132" s="964"/>
      <c r="QBY132" s="845"/>
      <c r="QBZ132" s="853"/>
      <c r="QCA132" s="853"/>
      <c r="QCB132" s="964"/>
      <c r="QCC132" s="845"/>
      <c r="QCD132" s="853"/>
      <c r="QCE132" s="853"/>
      <c r="QCF132" s="964"/>
      <c r="QCG132" s="845"/>
      <c r="QCH132" s="853"/>
      <c r="QCI132" s="853"/>
      <c r="QCJ132" s="964"/>
      <c r="QCK132" s="845"/>
      <c r="QCL132" s="853"/>
      <c r="QCM132" s="853"/>
      <c r="QCN132" s="964"/>
      <c r="QCO132" s="845"/>
      <c r="QCP132" s="853"/>
      <c r="QCQ132" s="853"/>
      <c r="QCR132" s="964"/>
      <c r="QCS132" s="845"/>
      <c r="QCT132" s="853"/>
      <c r="QCU132" s="853"/>
      <c r="QCV132" s="964"/>
      <c r="QCW132" s="845"/>
      <c r="QCX132" s="853"/>
      <c r="QCY132" s="853"/>
      <c r="QCZ132" s="964"/>
      <c r="QDA132" s="845"/>
      <c r="QDB132" s="853"/>
      <c r="QDC132" s="853"/>
      <c r="QDD132" s="964"/>
      <c r="QDE132" s="845"/>
      <c r="QDF132" s="853"/>
      <c r="QDG132" s="853"/>
      <c r="QDH132" s="964"/>
      <c r="QDI132" s="845"/>
      <c r="QDJ132" s="853"/>
      <c r="QDK132" s="853"/>
      <c r="QDL132" s="964"/>
      <c r="QDM132" s="845"/>
      <c r="QDN132" s="853"/>
      <c r="QDO132" s="853"/>
      <c r="QDP132" s="964"/>
      <c r="QDQ132" s="845"/>
      <c r="QDR132" s="853"/>
      <c r="QDS132" s="853"/>
      <c r="QDT132" s="964"/>
      <c r="QDU132" s="845"/>
      <c r="QDV132" s="853"/>
      <c r="QDW132" s="853"/>
      <c r="QDX132" s="964"/>
      <c r="QDY132" s="845"/>
      <c r="QDZ132" s="853"/>
      <c r="QEA132" s="853"/>
      <c r="QEB132" s="964"/>
      <c r="QEC132" s="845"/>
      <c r="QED132" s="853"/>
      <c r="QEE132" s="853"/>
      <c r="QEF132" s="964"/>
      <c r="QEG132" s="845"/>
      <c r="QEH132" s="853"/>
      <c r="QEI132" s="853"/>
      <c r="QEJ132" s="964"/>
      <c r="QEK132" s="845"/>
      <c r="QEL132" s="853"/>
      <c r="QEM132" s="853"/>
      <c r="QEN132" s="964"/>
      <c r="QEO132" s="845"/>
      <c r="QEP132" s="853"/>
      <c r="QEQ132" s="853"/>
      <c r="QER132" s="964"/>
      <c r="QES132" s="845"/>
      <c r="QET132" s="853"/>
      <c r="QEU132" s="853"/>
      <c r="QEV132" s="964"/>
      <c r="QEW132" s="845"/>
      <c r="QEX132" s="853"/>
      <c r="QEY132" s="853"/>
      <c r="QEZ132" s="964"/>
      <c r="QFA132" s="845"/>
      <c r="QFB132" s="853"/>
      <c r="QFC132" s="853"/>
      <c r="QFD132" s="964"/>
      <c r="QFE132" s="845"/>
      <c r="QFF132" s="853"/>
      <c r="QFG132" s="853"/>
      <c r="QFH132" s="964"/>
      <c r="QFI132" s="845"/>
      <c r="QFJ132" s="853"/>
      <c r="QFK132" s="853"/>
      <c r="QFL132" s="964"/>
      <c r="QFM132" s="845"/>
      <c r="QFN132" s="853"/>
      <c r="QFO132" s="853"/>
      <c r="QFP132" s="964"/>
      <c r="QFQ132" s="845"/>
      <c r="QFR132" s="853"/>
      <c r="QFS132" s="853"/>
      <c r="QFT132" s="964"/>
      <c r="QFU132" s="845"/>
      <c r="QFV132" s="853"/>
      <c r="QFW132" s="853"/>
      <c r="QFX132" s="964"/>
      <c r="QFY132" s="845"/>
      <c r="QFZ132" s="853"/>
      <c r="QGA132" s="853"/>
      <c r="QGB132" s="964"/>
      <c r="QGC132" s="845"/>
      <c r="QGD132" s="853"/>
      <c r="QGE132" s="853"/>
      <c r="QGF132" s="964"/>
      <c r="QGG132" s="845"/>
      <c r="QGH132" s="853"/>
      <c r="QGI132" s="853"/>
      <c r="QGJ132" s="964"/>
      <c r="QGK132" s="845"/>
      <c r="QGL132" s="853"/>
      <c r="QGM132" s="853"/>
      <c r="QGN132" s="964"/>
      <c r="QGO132" s="845"/>
      <c r="QGP132" s="853"/>
      <c r="QGQ132" s="853"/>
      <c r="QGR132" s="964"/>
      <c r="QGS132" s="845"/>
      <c r="QGT132" s="853"/>
      <c r="QGU132" s="853"/>
      <c r="QGV132" s="964"/>
      <c r="QGW132" s="845"/>
      <c r="QGX132" s="853"/>
      <c r="QGY132" s="853"/>
      <c r="QGZ132" s="964"/>
      <c r="QHA132" s="845"/>
      <c r="QHB132" s="853"/>
      <c r="QHC132" s="853"/>
      <c r="QHD132" s="964"/>
      <c r="QHE132" s="845"/>
      <c r="QHF132" s="853"/>
      <c r="QHG132" s="853"/>
      <c r="QHH132" s="964"/>
      <c r="QHI132" s="845"/>
      <c r="QHJ132" s="853"/>
      <c r="QHK132" s="853"/>
      <c r="QHL132" s="964"/>
      <c r="QHM132" s="845"/>
      <c r="QHN132" s="853"/>
      <c r="QHO132" s="853"/>
      <c r="QHP132" s="964"/>
      <c r="QHQ132" s="845"/>
      <c r="QHR132" s="853"/>
      <c r="QHS132" s="853"/>
      <c r="QHT132" s="964"/>
      <c r="QHU132" s="845"/>
      <c r="QHV132" s="853"/>
      <c r="QHW132" s="853"/>
      <c r="QHX132" s="964"/>
      <c r="QHY132" s="845"/>
      <c r="QHZ132" s="853"/>
      <c r="QIA132" s="853"/>
      <c r="QIB132" s="964"/>
      <c r="QIC132" s="845"/>
      <c r="QID132" s="853"/>
      <c r="QIE132" s="853"/>
      <c r="QIF132" s="964"/>
      <c r="QIG132" s="845"/>
      <c r="QIH132" s="853"/>
      <c r="QII132" s="853"/>
      <c r="QIJ132" s="964"/>
      <c r="QIK132" s="845"/>
      <c r="QIL132" s="853"/>
      <c r="QIM132" s="853"/>
      <c r="QIN132" s="964"/>
      <c r="QIO132" s="845"/>
      <c r="QIP132" s="853"/>
      <c r="QIQ132" s="853"/>
      <c r="QIR132" s="964"/>
      <c r="QIS132" s="845"/>
      <c r="QIT132" s="853"/>
      <c r="QIU132" s="853"/>
      <c r="QIV132" s="964"/>
      <c r="QIW132" s="845"/>
      <c r="QIX132" s="853"/>
      <c r="QIY132" s="853"/>
      <c r="QIZ132" s="964"/>
      <c r="QJA132" s="845"/>
      <c r="QJB132" s="853"/>
      <c r="QJC132" s="853"/>
      <c r="QJD132" s="964"/>
      <c r="QJE132" s="845"/>
      <c r="QJF132" s="853"/>
      <c r="QJG132" s="853"/>
      <c r="QJH132" s="964"/>
      <c r="QJI132" s="845"/>
      <c r="QJJ132" s="853"/>
      <c r="QJK132" s="853"/>
      <c r="QJL132" s="964"/>
      <c r="QJM132" s="845"/>
      <c r="QJN132" s="853"/>
      <c r="QJO132" s="853"/>
      <c r="QJP132" s="964"/>
      <c r="QJQ132" s="845"/>
      <c r="QJR132" s="853"/>
      <c r="QJS132" s="853"/>
      <c r="QJT132" s="964"/>
      <c r="QJU132" s="845"/>
      <c r="QJV132" s="853"/>
      <c r="QJW132" s="853"/>
      <c r="QJX132" s="964"/>
      <c r="QJY132" s="845"/>
      <c r="QJZ132" s="853"/>
      <c r="QKA132" s="853"/>
      <c r="QKB132" s="964"/>
      <c r="QKC132" s="845"/>
      <c r="QKD132" s="853"/>
      <c r="QKE132" s="853"/>
      <c r="QKF132" s="964"/>
      <c r="QKG132" s="845"/>
      <c r="QKH132" s="853"/>
      <c r="QKI132" s="853"/>
      <c r="QKJ132" s="964"/>
      <c r="QKK132" s="845"/>
      <c r="QKL132" s="853"/>
      <c r="QKM132" s="853"/>
      <c r="QKN132" s="964"/>
      <c r="QKO132" s="845"/>
      <c r="QKP132" s="853"/>
      <c r="QKQ132" s="853"/>
      <c r="QKR132" s="964"/>
      <c r="QKS132" s="845"/>
      <c r="QKT132" s="853"/>
      <c r="QKU132" s="853"/>
      <c r="QKV132" s="964"/>
      <c r="QKW132" s="845"/>
      <c r="QKX132" s="853"/>
      <c r="QKY132" s="853"/>
      <c r="QKZ132" s="964"/>
      <c r="QLA132" s="845"/>
      <c r="QLB132" s="853"/>
      <c r="QLC132" s="853"/>
      <c r="QLD132" s="964"/>
      <c r="QLE132" s="845"/>
      <c r="QLF132" s="853"/>
      <c r="QLG132" s="853"/>
      <c r="QLH132" s="964"/>
      <c r="QLI132" s="845"/>
      <c r="QLJ132" s="853"/>
      <c r="QLK132" s="853"/>
      <c r="QLL132" s="964"/>
      <c r="QLM132" s="845"/>
      <c r="QLN132" s="853"/>
      <c r="QLO132" s="853"/>
      <c r="QLP132" s="964"/>
      <c r="QLQ132" s="845"/>
      <c r="QLR132" s="853"/>
      <c r="QLS132" s="853"/>
      <c r="QLT132" s="964"/>
      <c r="QLU132" s="845"/>
      <c r="QLV132" s="853"/>
      <c r="QLW132" s="853"/>
      <c r="QLX132" s="964"/>
      <c r="QLY132" s="845"/>
      <c r="QLZ132" s="853"/>
      <c r="QMA132" s="853"/>
      <c r="QMB132" s="964"/>
      <c r="QMC132" s="845"/>
      <c r="QMD132" s="853"/>
      <c r="QME132" s="853"/>
      <c r="QMF132" s="964"/>
      <c r="QMG132" s="845"/>
      <c r="QMH132" s="853"/>
      <c r="QMI132" s="853"/>
      <c r="QMJ132" s="964"/>
      <c r="QMK132" s="845"/>
      <c r="QML132" s="853"/>
      <c r="QMM132" s="853"/>
      <c r="QMN132" s="964"/>
      <c r="QMO132" s="845"/>
      <c r="QMP132" s="853"/>
      <c r="QMQ132" s="853"/>
      <c r="QMR132" s="964"/>
      <c r="QMS132" s="845"/>
      <c r="QMT132" s="853"/>
      <c r="QMU132" s="853"/>
      <c r="QMV132" s="964"/>
      <c r="QMW132" s="845"/>
      <c r="QMX132" s="853"/>
      <c r="QMY132" s="853"/>
      <c r="QMZ132" s="964"/>
      <c r="QNA132" s="845"/>
      <c r="QNB132" s="853"/>
      <c r="QNC132" s="853"/>
      <c r="QND132" s="964"/>
      <c r="QNE132" s="845"/>
      <c r="QNF132" s="853"/>
      <c r="QNG132" s="853"/>
      <c r="QNH132" s="964"/>
      <c r="QNI132" s="845"/>
      <c r="QNJ132" s="853"/>
      <c r="QNK132" s="853"/>
      <c r="QNL132" s="964"/>
      <c r="QNM132" s="845"/>
      <c r="QNN132" s="853"/>
      <c r="QNO132" s="853"/>
      <c r="QNP132" s="964"/>
      <c r="QNQ132" s="845"/>
      <c r="QNR132" s="853"/>
      <c r="QNS132" s="853"/>
      <c r="QNT132" s="964"/>
      <c r="QNU132" s="845"/>
      <c r="QNV132" s="853"/>
      <c r="QNW132" s="853"/>
      <c r="QNX132" s="964"/>
      <c r="QNY132" s="845"/>
      <c r="QNZ132" s="853"/>
      <c r="QOA132" s="853"/>
      <c r="QOB132" s="964"/>
      <c r="QOC132" s="845"/>
      <c r="QOD132" s="853"/>
      <c r="QOE132" s="853"/>
      <c r="QOF132" s="964"/>
      <c r="QOG132" s="845"/>
      <c r="QOH132" s="853"/>
      <c r="QOI132" s="853"/>
      <c r="QOJ132" s="964"/>
      <c r="QOK132" s="845"/>
      <c r="QOL132" s="853"/>
      <c r="QOM132" s="853"/>
      <c r="QON132" s="964"/>
      <c r="QOO132" s="845"/>
      <c r="QOP132" s="853"/>
      <c r="QOQ132" s="853"/>
      <c r="QOR132" s="964"/>
      <c r="QOS132" s="845"/>
      <c r="QOT132" s="853"/>
      <c r="QOU132" s="853"/>
      <c r="QOV132" s="964"/>
      <c r="QOW132" s="845"/>
      <c r="QOX132" s="853"/>
      <c r="QOY132" s="853"/>
      <c r="QOZ132" s="964"/>
      <c r="QPA132" s="845"/>
      <c r="QPB132" s="853"/>
      <c r="QPC132" s="853"/>
      <c r="QPD132" s="964"/>
      <c r="QPE132" s="845"/>
      <c r="QPF132" s="853"/>
      <c r="QPG132" s="853"/>
      <c r="QPH132" s="964"/>
      <c r="QPI132" s="845"/>
      <c r="QPJ132" s="853"/>
      <c r="QPK132" s="853"/>
      <c r="QPL132" s="964"/>
      <c r="QPM132" s="845"/>
      <c r="QPN132" s="853"/>
      <c r="QPO132" s="853"/>
      <c r="QPP132" s="964"/>
      <c r="QPQ132" s="845"/>
      <c r="QPR132" s="853"/>
      <c r="QPS132" s="853"/>
      <c r="QPT132" s="964"/>
      <c r="QPU132" s="845"/>
      <c r="QPV132" s="853"/>
      <c r="QPW132" s="853"/>
      <c r="QPX132" s="964"/>
      <c r="QPY132" s="845"/>
      <c r="QPZ132" s="853"/>
      <c r="QQA132" s="853"/>
      <c r="QQB132" s="964"/>
      <c r="QQC132" s="845"/>
      <c r="QQD132" s="853"/>
      <c r="QQE132" s="853"/>
      <c r="QQF132" s="964"/>
      <c r="QQG132" s="845"/>
      <c r="QQH132" s="853"/>
      <c r="QQI132" s="853"/>
      <c r="QQJ132" s="964"/>
      <c r="QQK132" s="845"/>
      <c r="QQL132" s="853"/>
      <c r="QQM132" s="853"/>
      <c r="QQN132" s="964"/>
      <c r="QQO132" s="845"/>
      <c r="QQP132" s="853"/>
      <c r="QQQ132" s="853"/>
      <c r="QQR132" s="964"/>
      <c r="QQS132" s="845"/>
      <c r="QQT132" s="853"/>
      <c r="QQU132" s="853"/>
      <c r="QQV132" s="964"/>
      <c r="QQW132" s="845"/>
      <c r="QQX132" s="853"/>
      <c r="QQY132" s="853"/>
      <c r="QQZ132" s="964"/>
      <c r="QRA132" s="845"/>
      <c r="QRB132" s="853"/>
      <c r="QRC132" s="853"/>
      <c r="QRD132" s="964"/>
      <c r="QRE132" s="845"/>
      <c r="QRF132" s="853"/>
      <c r="QRG132" s="853"/>
      <c r="QRH132" s="964"/>
      <c r="QRI132" s="845"/>
      <c r="QRJ132" s="853"/>
      <c r="QRK132" s="853"/>
      <c r="QRL132" s="964"/>
      <c r="QRM132" s="845"/>
      <c r="QRN132" s="853"/>
      <c r="QRO132" s="853"/>
      <c r="QRP132" s="964"/>
      <c r="QRQ132" s="845"/>
      <c r="QRR132" s="853"/>
      <c r="QRS132" s="853"/>
      <c r="QRT132" s="964"/>
      <c r="QRU132" s="845"/>
      <c r="QRV132" s="853"/>
      <c r="QRW132" s="853"/>
      <c r="QRX132" s="964"/>
      <c r="QRY132" s="845"/>
      <c r="QRZ132" s="853"/>
      <c r="QSA132" s="853"/>
      <c r="QSB132" s="964"/>
      <c r="QSC132" s="845"/>
      <c r="QSD132" s="853"/>
      <c r="QSE132" s="853"/>
      <c r="QSF132" s="964"/>
      <c r="QSG132" s="845"/>
      <c r="QSH132" s="853"/>
      <c r="QSI132" s="853"/>
      <c r="QSJ132" s="964"/>
      <c r="QSK132" s="845"/>
      <c r="QSL132" s="853"/>
      <c r="QSM132" s="853"/>
      <c r="QSN132" s="964"/>
      <c r="QSO132" s="845"/>
      <c r="QSP132" s="853"/>
      <c r="QSQ132" s="853"/>
      <c r="QSR132" s="964"/>
      <c r="QSS132" s="845"/>
      <c r="QST132" s="853"/>
      <c r="QSU132" s="853"/>
      <c r="QSV132" s="964"/>
      <c r="QSW132" s="845"/>
      <c r="QSX132" s="853"/>
      <c r="QSY132" s="853"/>
      <c r="QSZ132" s="964"/>
      <c r="QTA132" s="845"/>
      <c r="QTB132" s="853"/>
      <c r="QTC132" s="853"/>
      <c r="QTD132" s="964"/>
      <c r="QTE132" s="845"/>
      <c r="QTF132" s="853"/>
      <c r="QTG132" s="853"/>
      <c r="QTH132" s="964"/>
      <c r="QTI132" s="845"/>
      <c r="QTJ132" s="853"/>
      <c r="QTK132" s="853"/>
      <c r="QTL132" s="964"/>
      <c r="QTM132" s="845"/>
      <c r="QTN132" s="853"/>
      <c r="QTO132" s="853"/>
      <c r="QTP132" s="964"/>
      <c r="QTQ132" s="845"/>
      <c r="QTR132" s="853"/>
      <c r="QTS132" s="853"/>
      <c r="QTT132" s="964"/>
      <c r="QTU132" s="845"/>
      <c r="QTV132" s="853"/>
      <c r="QTW132" s="853"/>
      <c r="QTX132" s="964"/>
      <c r="QTY132" s="845"/>
      <c r="QTZ132" s="853"/>
      <c r="QUA132" s="853"/>
      <c r="QUB132" s="964"/>
      <c r="QUC132" s="845"/>
      <c r="QUD132" s="853"/>
      <c r="QUE132" s="853"/>
      <c r="QUF132" s="964"/>
      <c r="QUG132" s="845"/>
      <c r="QUH132" s="853"/>
      <c r="QUI132" s="853"/>
      <c r="QUJ132" s="964"/>
      <c r="QUK132" s="845"/>
      <c r="QUL132" s="853"/>
      <c r="QUM132" s="853"/>
      <c r="QUN132" s="964"/>
      <c r="QUO132" s="845"/>
      <c r="QUP132" s="853"/>
      <c r="QUQ132" s="853"/>
      <c r="QUR132" s="964"/>
      <c r="QUS132" s="845"/>
      <c r="QUT132" s="853"/>
      <c r="QUU132" s="853"/>
      <c r="QUV132" s="964"/>
      <c r="QUW132" s="845"/>
      <c r="QUX132" s="853"/>
      <c r="QUY132" s="853"/>
      <c r="QUZ132" s="964"/>
      <c r="QVA132" s="845"/>
      <c r="QVB132" s="853"/>
      <c r="QVC132" s="853"/>
      <c r="QVD132" s="964"/>
      <c r="QVE132" s="845"/>
      <c r="QVF132" s="853"/>
      <c r="QVG132" s="853"/>
      <c r="QVH132" s="964"/>
      <c r="QVI132" s="845"/>
      <c r="QVJ132" s="853"/>
      <c r="QVK132" s="853"/>
      <c r="QVL132" s="964"/>
      <c r="QVM132" s="845"/>
      <c r="QVN132" s="853"/>
      <c r="QVO132" s="853"/>
      <c r="QVP132" s="964"/>
      <c r="QVQ132" s="845"/>
      <c r="QVR132" s="853"/>
      <c r="QVS132" s="853"/>
      <c r="QVT132" s="964"/>
      <c r="QVU132" s="845"/>
      <c r="QVV132" s="853"/>
      <c r="QVW132" s="853"/>
      <c r="QVX132" s="964"/>
      <c r="QVY132" s="845"/>
      <c r="QVZ132" s="853"/>
      <c r="QWA132" s="853"/>
      <c r="QWB132" s="964"/>
      <c r="QWC132" s="845"/>
      <c r="QWD132" s="853"/>
      <c r="QWE132" s="853"/>
      <c r="QWF132" s="964"/>
      <c r="QWG132" s="845"/>
      <c r="QWH132" s="853"/>
      <c r="QWI132" s="853"/>
      <c r="QWJ132" s="964"/>
      <c r="QWK132" s="845"/>
      <c r="QWL132" s="853"/>
      <c r="QWM132" s="853"/>
      <c r="QWN132" s="964"/>
      <c r="QWO132" s="845"/>
      <c r="QWP132" s="853"/>
      <c r="QWQ132" s="853"/>
      <c r="QWR132" s="964"/>
      <c r="QWS132" s="845"/>
      <c r="QWT132" s="853"/>
      <c r="QWU132" s="853"/>
      <c r="QWV132" s="964"/>
      <c r="QWW132" s="845"/>
      <c r="QWX132" s="853"/>
      <c r="QWY132" s="853"/>
      <c r="QWZ132" s="964"/>
      <c r="QXA132" s="845"/>
      <c r="QXB132" s="853"/>
      <c r="QXC132" s="853"/>
      <c r="QXD132" s="964"/>
      <c r="QXE132" s="845"/>
      <c r="QXF132" s="853"/>
      <c r="QXG132" s="853"/>
      <c r="QXH132" s="964"/>
      <c r="QXI132" s="845"/>
      <c r="QXJ132" s="853"/>
      <c r="QXK132" s="853"/>
      <c r="QXL132" s="964"/>
      <c r="QXM132" s="845"/>
      <c r="QXN132" s="853"/>
      <c r="QXO132" s="853"/>
      <c r="QXP132" s="964"/>
      <c r="QXQ132" s="845"/>
      <c r="QXR132" s="853"/>
      <c r="QXS132" s="853"/>
      <c r="QXT132" s="964"/>
      <c r="QXU132" s="845"/>
      <c r="QXV132" s="853"/>
      <c r="QXW132" s="853"/>
      <c r="QXX132" s="964"/>
      <c r="QXY132" s="845"/>
      <c r="QXZ132" s="853"/>
      <c r="QYA132" s="853"/>
      <c r="QYB132" s="964"/>
      <c r="QYC132" s="845"/>
      <c r="QYD132" s="853"/>
      <c r="QYE132" s="853"/>
      <c r="QYF132" s="964"/>
      <c r="QYG132" s="845"/>
      <c r="QYH132" s="853"/>
      <c r="QYI132" s="853"/>
      <c r="QYJ132" s="964"/>
      <c r="QYK132" s="845"/>
      <c r="QYL132" s="853"/>
      <c r="QYM132" s="853"/>
      <c r="QYN132" s="964"/>
      <c r="QYO132" s="845"/>
      <c r="QYP132" s="853"/>
      <c r="QYQ132" s="853"/>
      <c r="QYR132" s="964"/>
      <c r="QYS132" s="845"/>
      <c r="QYT132" s="853"/>
      <c r="QYU132" s="853"/>
      <c r="QYV132" s="964"/>
      <c r="QYW132" s="845"/>
      <c r="QYX132" s="853"/>
      <c r="QYY132" s="853"/>
      <c r="QYZ132" s="964"/>
      <c r="QZA132" s="845"/>
      <c r="QZB132" s="853"/>
      <c r="QZC132" s="853"/>
      <c r="QZD132" s="964"/>
      <c r="QZE132" s="845"/>
      <c r="QZF132" s="853"/>
      <c r="QZG132" s="853"/>
      <c r="QZH132" s="964"/>
      <c r="QZI132" s="845"/>
      <c r="QZJ132" s="853"/>
      <c r="QZK132" s="853"/>
      <c r="QZL132" s="964"/>
      <c r="QZM132" s="845"/>
      <c r="QZN132" s="853"/>
      <c r="QZO132" s="853"/>
      <c r="QZP132" s="964"/>
      <c r="QZQ132" s="845"/>
      <c r="QZR132" s="853"/>
      <c r="QZS132" s="853"/>
      <c r="QZT132" s="964"/>
      <c r="QZU132" s="845"/>
      <c r="QZV132" s="853"/>
      <c r="QZW132" s="853"/>
      <c r="QZX132" s="964"/>
      <c r="QZY132" s="845"/>
      <c r="QZZ132" s="853"/>
      <c r="RAA132" s="853"/>
      <c r="RAB132" s="964"/>
      <c r="RAC132" s="845"/>
      <c r="RAD132" s="853"/>
      <c r="RAE132" s="853"/>
      <c r="RAF132" s="964"/>
      <c r="RAG132" s="845"/>
      <c r="RAH132" s="853"/>
      <c r="RAI132" s="853"/>
      <c r="RAJ132" s="964"/>
      <c r="RAK132" s="845"/>
      <c r="RAL132" s="853"/>
      <c r="RAM132" s="853"/>
      <c r="RAN132" s="964"/>
      <c r="RAO132" s="845"/>
      <c r="RAP132" s="853"/>
      <c r="RAQ132" s="853"/>
      <c r="RAR132" s="964"/>
      <c r="RAS132" s="845"/>
      <c r="RAT132" s="853"/>
      <c r="RAU132" s="853"/>
      <c r="RAV132" s="964"/>
      <c r="RAW132" s="845"/>
      <c r="RAX132" s="853"/>
      <c r="RAY132" s="853"/>
      <c r="RAZ132" s="964"/>
      <c r="RBA132" s="845"/>
      <c r="RBB132" s="853"/>
      <c r="RBC132" s="853"/>
      <c r="RBD132" s="964"/>
      <c r="RBE132" s="845"/>
      <c r="RBF132" s="853"/>
      <c r="RBG132" s="853"/>
      <c r="RBH132" s="964"/>
      <c r="RBI132" s="845"/>
      <c r="RBJ132" s="853"/>
      <c r="RBK132" s="853"/>
      <c r="RBL132" s="964"/>
      <c r="RBM132" s="845"/>
      <c r="RBN132" s="853"/>
      <c r="RBO132" s="853"/>
      <c r="RBP132" s="964"/>
      <c r="RBQ132" s="845"/>
      <c r="RBR132" s="853"/>
      <c r="RBS132" s="853"/>
      <c r="RBT132" s="964"/>
      <c r="RBU132" s="845"/>
      <c r="RBV132" s="853"/>
      <c r="RBW132" s="853"/>
      <c r="RBX132" s="964"/>
      <c r="RBY132" s="845"/>
      <c r="RBZ132" s="853"/>
      <c r="RCA132" s="853"/>
      <c r="RCB132" s="964"/>
      <c r="RCC132" s="845"/>
      <c r="RCD132" s="853"/>
      <c r="RCE132" s="853"/>
      <c r="RCF132" s="964"/>
      <c r="RCG132" s="845"/>
      <c r="RCH132" s="853"/>
      <c r="RCI132" s="853"/>
      <c r="RCJ132" s="964"/>
      <c r="RCK132" s="845"/>
      <c r="RCL132" s="853"/>
      <c r="RCM132" s="853"/>
      <c r="RCN132" s="964"/>
      <c r="RCO132" s="845"/>
      <c r="RCP132" s="853"/>
      <c r="RCQ132" s="853"/>
      <c r="RCR132" s="964"/>
      <c r="RCS132" s="845"/>
      <c r="RCT132" s="853"/>
      <c r="RCU132" s="853"/>
      <c r="RCV132" s="964"/>
      <c r="RCW132" s="845"/>
      <c r="RCX132" s="853"/>
      <c r="RCY132" s="853"/>
      <c r="RCZ132" s="964"/>
      <c r="RDA132" s="845"/>
      <c r="RDB132" s="853"/>
      <c r="RDC132" s="853"/>
      <c r="RDD132" s="964"/>
      <c r="RDE132" s="845"/>
      <c r="RDF132" s="853"/>
      <c r="RDG132" s="853"/>
      <c r="RDH132" s="964"/>
      <c r="RDI132" s="845"/>
      <c r="RDJ132" s="853"/>
      <c r="RDK132" s="853"/>
      <c r="RDL132" s="964"/>
      <c r="RDM132" s="845"/>
      <c r="RDN132" s="853"/>
      <c r="RDO132" s="853"/>
      <c r="RDP132" s="964"/>
      <c r="RDQ132" s="845"/>
      <c r="RDR132" s="853"/>
      <c r="RDS132" s="853"/>
      <c r="RDT132" s="964"/>
      <c r="RDU132" s="845"/>
      <c r="RDV132" s="853"/>
      <c r="RDW132" s="853"/>
      <c r="RDX132" s="964"/>
      <c r="RDY132" s="845"/>
      <c r="RDZ132" s="853"/>
      <c r="REA132" s="853"/>
      <c r="REB132" s="964"/>
      <c r="REC132" s="845"/>
      <c r="RED132" s="853"/>
      <c r="REE132" s="853"/>
      <c r="REF132" s="964"/>
      <c r="REG132" s="845"/>
      <c r="REH132" s="853"/>
      <c r="REI132" s="853"/>
      <c r="REJ132" s="964"/>
      <c r="REK132" s="845"/>
      <c r="REL132" s="853"/>
      <c r="REM132" s="853"/>
      <c r="REN132" s="964"/>
      <c r="REO132" s="845"/>
      <c r="REP132" s="853"/>
      <c r="REQ132" s="853"/>
      <c r="RER132" s="964"/>
      <c r="RES132" s="845"/>
      <c r="RET132" s="853"/>
      <c r="REU132" s="853"/>
      <c r="REV132" s="964"/>
      <c r="REW132" s="845"/>
      <c r="REX132" s="853"/>
      <c r="REY132" s="853"/>
      <c r="REZ132" s="964"/>
      <c r="RFA132" s="845"/>
      <c r="RFB132" s="853"/>
      <c r="RFC132" s="853"/>
      <c r="RFD132" s="964"/>
      <c r="RFE132" s="845"/>
      <c r="RFF132" s="853"/>
      <c r="RFG132" s="853"/>
      <c r="RFH132" s="964"/>
      <c r="RFI132" s="845"/>
      <c r="RFJ132" s="853"/>
      <c r="RFK132" s="853"/>
      <c r="RFL132" s="964"/>
      <c r="RFM132" s="845"/>
      <c r="RFN132" s="853"/>
      <c r="RFO132" s="853"/>
      <c r="RFP132" s="964"/>
      <c r="RFQ132" s="845"/>
      <c r="RFR132" s="853"/>
      <c r="RFS132" s="853"/>
      <c r="RFT132" s="964"/>
      <c r="RFU132" s="845"/>
      <c r="RFV132" s="853"/>
      <c r="RFW132" s="853"/>
      <c r="RFX132" s="964"/>
      <c r="RFY132" s="845"/>
      <c r="RFZ132" s="853"/>
      <c r="RGA132" s="853"/>
      <c r="RGB132" s="964"/>
      <c r="RGC132" s="845"/>
      <c r="RGD132" s="853"/>
      <c r="RGE132" s="853"/>
      <c r="RGF132" s="964"/>
      <c r="RGG132" s="845"/>
      <c r="RGH132" s="853"/>
      <c r="RGI132" s="853"/>
      <c r="RGJ132" s="964"/>
      <c r="RGK132" s="845"/>
      <c r="RGL132" s="853"/>
      <c r="RGM132" s="853"/>
      <c r="RGN132" s="964"/>
      <c r="RGO132" s="845"/>
      <c r="RGP132" s="853"/>
      <c r="RGQ132" s="853"/>
      <c r="RGR132" s="964"/>
      <c r="RGS132" s="845"/>
      <c r="RGT132" s="853"/>
      <c r="RGU132" s="853"/>
      <c r="RGV132" s="964"/>
      <c r="RGW132" s="845"/>
      <c r="RGX132" s="853"/>
      <c r="RGY132" s="853"/>
      <c r="RGZ132" s="964"/>
      <c r="RHA132" s="845"/>
      <c r="RHB132" s="853"/>
      <c r="RHC132" s="853"/>
      <c r="RHD132" s="964"/>
      <c r="RHE132" s="845"/>
      <c r="RHF132" s="853"/>
      <c r="RHG132" s="853"/>
      <c r="RHH132" s="964"/>
      <c r="RHI132" s="845"/>
      <c r="RHJ132" s="853"/>
      <c r="RHK132" s="853"/>
      <c r="RHL132" s="964"/>
      <c r="RHM132" s="845"/>
      <c r="RHN132" s="853"/>
      <c r="RHO132" s="853"/>
      <c r="RHP132" s="964"/>
      <c r="RHQ132" s="845"/>
      <c r="RHR132" s="853"/>
      <c r="RHS132" s="853"/>
      <c r="RHT132" s="964"/>
      <c r="RHU132" s="845"/>
      <c r="RHV132" s="853"/>
      <c r="RHW132" s="853"/>
      <c r="RHX132" s="964"/>
      <c r="RHY132" s="845"/>
      <c r="RHZ132" s="853"/>
      <c r="RIA132" s="853"/>
      <c r="RIB132" s="964"/>
      <c r="RIC132" s="845"/>
      <c r="RID132" s="853"/>
      <c r="RIE132" s="853"/>
      <c r="RIF132" s="964"/>
      <c r="RIG132" s="845"/>
      <c r="RIH132" s="853"/>
      <c r="RII132" s="853"/>
      <c r="RIJ132" s="964"/>
      <c r="RIK132" s="845"/>
      <c r="RIL132" s="853"/>
      <c r="RIM132" s="853"/>
      <c r="RIN132" s="964"/>
      <c r="RIO132" s="845"/>
      <c r="RIP132" s="853"/>
      <c r="RIQ132" s="853"/>
      <c r="RIR132" s="964"/>
      <c r="RIS132" s="845"/>
      <c r="RIT132" s="853"/>
      <c r="RIU132" s="853"/>
      <c r="RIV132" s="964"/>
      <c r="RIW132" s="845"/>
      <c r="RIX132" s="853"/>
      <c r="RIY132" s="853"/>
      <c r="RIZ132" s="964"/>
      <c r="RJA132" s="845"/>
      <c r="RJB132" s="853"/>
      <c r="RJC132" s="853"/>
      <c r="RJD132" s="964"/>
      <c r="RJE132" s="845"/>
      <c r="RJF132" s="853"/>
      <c r="RJG132" s="853"/>
      <c r="RJH132" s="964"/>
      <c r="RJI132" s="845"/>
      <c r="RJJ132" s="853"/>
      <c r="RJK132" s="853"/>
      <c r="RJL132" s="964"/>
      <c r="RJM132" s="845"/>
      <c r="RJN132" s="853"/>
      <c r="RJO132" s="853"/>
      <c r="RJP132" s="964"/>
      <c r="RJQ132" s="845"/>
      <c r="RJR132" s="853"/>
      <c r="RJS132" s="853"/>
      <c r="RJT132" s="964"/>
      <c r="RJU132" s="845"/>
      <c r="RJV132" s="853"/>
      <c r="RJW132" s="853"/>
      <c r="RJX132" s="964"/>
      <c r="RJY132" s="845"/>
      <c r="RJZ132" s="853"/>
      <c r="RKA132" s="853"/>
      <c r="RKB132" s="964"/>
      <c r="RKC132" s="845"/>
      <c r="RKD132" s="853"/>
      <c r="RKE132" s="853"/>
      <c r="RKF132" s="964"/>
      <c r="RKG132" s="845"/>
      <c r="RKH132" s="853"/>
      <c r="RKI132" s="853"/>
      <c r="RKJ132" s="964"/>
      <c r="RKK132" s="845"/>
      <c r="RKL132" s="853"/>
      <c r="RKM132" s="853"/>
      <c r="RKN132" s="964"/>
      <c r="RKO132" s="845"/>
      <c r="RKP132" s="853"/>
      <c r="RKQ132" s="853"/>
      <c r="RKR132" s="964"/>
      <c r="RKS132" s="845"/>
      <c r="RKT132" s="853"/>
      <c r="RKU132" s="853"/>
      <c r="RKV132" s="964"/>
      <c r="RKW132" s="845"/>
      <c r="RKX132" s="853"/>
      <c r="RKY132" s="853"/>
      <c r="RKZ132" s="964"/>
      <c r="RLA132" s="845"/>
      <c r="RLB132" s="853"/>
      <c r="RLC132" s="853"/>
      <c r="RLD132" s="964"/>
      <c r="RLE132" s="845"/>
      <c r="RLF132" s="853"/>
      <c r="RLG132" s="853"/>
      <c r="RLH132" s="964"/>
      <c r="RLI132" s="845"/>
      <c r="RLJ132" s="853"/>
      <c r="RLK132" s="853"/>
      <c r="RLL132" s="964"/>
      <c r="RLM132" s="845"/>
      <c r="RLN132" s="853"/>
      <c r="RLO132" s="853"/>
      <c r="RLP132" s="964"/>
      <c r="RLQ132" s="845"/>
      <c r="RLR132" s="853"/>
      <c r="RLS132" s="853"/>
      <c r="RLT132" s="964"/>
      <c r="RLU132" s="845"/>
      <c r="RLV132" s="853"/>
      <c r="RLW132" s="853"/>
      <c r="RLX132" s="964"/>
      <c r="RLY132" s="845"/>
      <c r="RLZ132" s="853"/>
      <c r="RMA132" s="853"/>
      <c r="RMB132" s="964"/>
      <c r="RMC132" s="845"/>
      <c r="RMD132" s="853"/>
      <c r="RME132" s="853"/>
      <c r="RMF132" s="964"/>
      <c r="RMG132" s="845"/>
      <c r="RMH132" s="853"/>
      <c r="RMI132" s="853"/>
      <c r="RMJ132" s="964"/>
      <c r="RMK132" s="845"/>
      <c r="RML132" s="853"/>
      <c r="RMM132" s="853"/>
      <c r="RMN132" s="964"/>
      <c r="RMO132" s="845"/>
      <c r="RMP132" s="853"/>
      <c r="RMQ132" s="853"/>
      <c r="RMR132" s="964"/>
      <c r="RMS132" s="845"/>
      <c r="RMT132" s="853"/>
      <c r="RMU132" s="853"/>
      <c r="RMV132" s="964"/>
      <c r="RMW132" s="845"/>
      <c r="RMX132" s="853"/>
      <c r="RMY132" s="853"/>
      <c r="RMZ132" s="964"/>
      <c r="RNA132" s="845"/>
      <c r="RNB132" s="853"/>
      <c r="RNC132" s="853"/>
      <c r="RND132" s="964"/>
      <c r="RNE132" s="845"/>
      <c r="RNF132" s="853"/>
      <c r="RNG132" s="853"/>
      <c r="RNH132" s="964"/>
      <c r="RNI132" s="845"/>
      <c r="RNJ132" s="853"/>
      <c r="RNK132" s="853"/>
      <c r="RNL132" s="964"/>
      <c r="RNM132" s="845"/>
      <c r="RNN132" s="853"/>
      <c r="RNO132" s="853"/>
      <c r="RNP132" s="964"/>
      <c r="RNQ132" s="845"/>
      <c r="RNR132" s="853"/>
      <c r="RNS132" s="853"/>
      <c r="RNT132" s="964"/>
      <c r="RNU132" s="845"/>
      <c r="RNV132" s="853"/>
      <c r="RNW132" s="853"/>
      <c r="RNX132" s="964"/>
      <c r="RNY132" s="845"/>
      <c r="RNZ132" s="853"/>
      <c r="ROA132" s="853"/>
      <c r="ROB132" s="964"/>
      <c r="ROC132" s="845"/>
      <c r="ROD132" s="853"/>
      <c r="ROE132" s="853"/>
      <c r="ROF132" s="964"/>
      <c r="ROG132" s="845"/>
      <c r="ROH132" s="853"/>
      <c r="ROI132" s="853"/>
      <c r="ROJ132" s="964"/>
      <c r="ROK132" s="845"/>
      <c r="ROL132" s="853"/>
      <c r="ROM132" s="853"/>
      <c r="RON132" s="964"/>
      <c r="ROO132" s="845"/>
      <c r="ROP132" s="853"/>
      <c r="ROQ132" s="853"/>
      <c r="ROR132" s="964"/>
      <c r="ROS132" s="845"/>
      <c r="ROT132" s="853"/>
      <c r="ROU132" s="853"/>
      <c r="ROV132" s="964"/>
      <c r="ROW132" s="845"/>
      <c r="ROX132" s="853"/>
      <c r="ROY132" s="853"/>
      <c r="ROZ132" s="964"/>
      <c r="RPA132" s="845"/>
      <c r="RPB132" s="853"/>
      <c r="RPC132" s="853"/>
      <c r="RPD132" s="964"/>
      <c r="RPE132" s="845"/>
      <c r="RPF132" s="853"/>
      <c r="RPG132" s="853"/>
      <c r="RPH132" s="964"/>
      <c r="RPI132" s="845"/>
      <c r="RPJ132" s="853"/>
      <c r="RPK132" s="853"/>
      <c r="RPL132" s="964"/>
      <c r="RPM132" s="845"/>
      <c r="RPN132" s="853"/>
      <c r="RPO132" s="853"/>
      <c r="RPP132" s="964"/>
      <c r="RPQ132" s="845"/>
      <c r="RPR132" s="853"/>
      <c r="RPS132" s="853"/>
      <c r="RPT132" s="964"/>
      <c r="RPU132" s="845"/>
      <c r="RPV132" s="853"/>
      <c r="RPW132" s="853"/>
      <c r="RPX132" s="964"/>
      <c r="RPY132" s="845"/>
      <c r="RPZ132" s="853"/>
      <c r="RQA132" s="853"/>
      <c r="RQB132" s="964"/>
      <c r="RQC132" s="845"/>
      <c r="RQD132" s="853"/>
      <c r="RQE132" s="853"/>
      <c r="RQF132" s="964"/>
      <c r="RQG132" s="845"/>
      <c r="RQH132" s="853"/>
      <c r="RQI132" s="853"/>
      <c r="RQJ132" s="964"/>
      <c r="RQK132" s="845"/>
      <c r="RQL132" s="853"/>
      <c r="RQM132" s="853"/>
      <c r="RQN132" s="964"/>
      <c r="RQO132" s="845"/>
      <c r="RQP132" s="853"/>
      <c r="RQQ132" s="853"/>
      <c r="RQR132" s="964"/>
      <c r="RQS132" s="845"/>
      <c r="RQT132" s="853"/>
      <c r="RQU132" s="853"/>
      <c r="RQV132" s="964"/>
      <c r="RQW132" s="845"/>
      <c r="RQX132" s="853"/>
      <c r="RQY132" s="853"/>
      <c r="RQZ132" s="964"/>
      <c r="RRA132" s="845"/>
      <c r="RRB132" s="853"/>
      <c r="RRC132" s="853"/>
      <c r="RRD132" s="964"/>
      <c r="RRE132" s="845"/>
      <c r="RRF132" s="853"/>
      <c r="RRG132" s="853"/>
      <c r="RRH132" s="964"/>
      <c r="RRI132" s="845"/>
      <c r="RRJ132" s="853"/>
      <c r="RRK132" s="853"/>
      <c r="RRL132" s="964"/>
      <c r="RRM132" s="845"/>
      <c r="RRN132" s="853"/>
      <c r="RRO132" s="853"/>
      <c r="RRP132" s="964"/>
      <c r="RRQ132" s="845"/>
      <c r="RRR132" s="853"/>
      <c r="RRS132" s="853"/>
      <c r="RRT132" s="964"/>
      <c r="RRU132" s="845"/>
      <c r="RRV132" s="853"/>
      <c r="RRW132" s="853"/>
      <c r="RRX132" s="964"/>
      <c r="RRY132" s="845"/>
      <c r="RRZ132" s="853"/>
      <c r="RSA132" s="853"/>
      <c r="RSB132" s="964"/>
      <c r="RSC132" s="845"/>
      <c r="RSD132" s="853"/>
      <c r="RSE132" s="853"/>
      <c r="RSF132" s="964"/>
      <c r="RSG132" s="845"/>
      <c r="RSH132" s="853"/>
      <c r="RSI132" s="853"/>
      <c r="RSJ132" s="964"/>
      <c r="RSK132" s="845"/>
      <c r="RSL132" s="853"/>
      <c r="RSM132" s="853"/>
      <c r="RSN132" s="964"/>
      <c r="RSO132" s="845"/>
      <c r="RSP132" s="853"/>
      <c r="RSQ132" s="853"/>
      <c r="RSR132" s="964"/>
      <c r="RSS132" s="845"/>
      <c r="RST132" s="853"/>
      <c r="RSU132" s="853"/>
      <c r="RSV132" s="964"/>
      <c r="RSW132" s="845"/>
      <c r="RSX132" s="853"/>
      <c r="RSY132" s="853"/>
      <c r="RSZ132" s="964"/>
      <c r="RTA132" s="845"/>
      <c r="RTB132" s="853"/>
      <c r="RTC132" s="853"/>
      <c r="RTD132" s="964"/>
      <c r="RTE132" s="845"/>
      <c r="RTF132" s="853"/>
      <c r="RTG132" s="853"/>
      <c r="RTH132" s="964"/>
      <c r="RTI132" s="845"/>
      <c r="RTJ132" s="853"/>
      <c r="RTK132" s="853"/>
      <c r="RTL132" s="964"/>
      <c r="RTM132" s="845"/>
      <c r="RTN132" s="853"/>
      <c r="RTO132" s="853"/>
      <c r="RTP132" s="964"/>
      <c r="RTQ132" s="845"/>
      <c r="RTR132" s="853"/>
      <c r="RTS132" s="853"/>
      <c r="RTT132" s="964"/>
      <c r="RTU132" s="845"/>
      <c r="RTV132" s="853"/>
      <c r="RTW132" s="853"/>
      <c r="RTX132" s="964"/>
      <c r="RTY132" s="845"/>
      <c r="RTZ132" s="853"/>
      <c r="RUA132" s="853"/>
      <c r="RUB132" s="964"/>
      <c r="RUC132" s="845"/>
      <c r="RUD132" s="853"/>
      <c r="RUE132" s="853"/>
      <c r="RUF132" s="964"/>
      <c r="RUG132" s="845"/>
      <c r="RUH132" s="853"/>
      <c r="RUI132" s="853"/>
      <c r="RUJ132" s="964"/>
      <c r="RUK132" s="845"/>
      <c r="RUL132" s="853"/>
      <c r="RUM132" s="853"/>
      <c r="RUN132" s="964"/>
      <c r="RUO132" s="845"/>
      <c r="RUP132" s="853"/>
      <c r="RUQ132" s="853"/>
      <c r="RUR132" s="964"/>
      <c r="RUS132" s="845"/>
      <c r="RUT132" s="853"/>
      <c r="RUU132" s="853"/>
      <c r="RUV132" s="964"/>
      <c r="RUW132" s="845"/>
      <c r="RUX132" s="853"/>
      <c r="RUY132" s="853"/>
      <c r="RUZ132" s="964"/>
      <c r="RVA132" s="845"/>
      <c r="RVB132" s="853"/>
      <c r="RVC132" s="853"/>
      <c r="RVD132" s="964"/>
      <c r="RVE132" s="845"/>
      <c r="RVF132" s="853"/>
      <c r="RVG132" s="853"/>
      <c r="RVH132" s="964"/>
      <c r="RVI132" s="845"/>
      <c r="RVJ132" s="853"/>
      <c r="RVK132" s="853"/>
      <c r="RVL132" s="964"/>
      <c r="RVM132" s="845"/>
      <c r="RVN132" s="853"/>
      <c r="RVO132" s="853"/>
      <c r="RVP132" s="964"/>
      <c r="RVQ132" s="845"/>
      <c r="RVR132" s="853"/>
      <c r="RVS132" s="853"/>
      <c r="RVT132" s="964"/>
      <c r="RVU132" s="845"/>
      <c r="RVV132" s="853"/>
      <c r="RVW132" s="853"/>
      <c r="RVX132" s="964"/>
      <c r="RVY132" s="845"/>
      <c r="RVZ132" s="853"/>
      <c r="RWA132" s="853"/>
      <c r="RWB132" s="964"/>
      <c r="RWC132" s="845"/>
      <c r="RWD132" s="853"/>
      <c r="RWE132" s="853"/>
      <c r="RWF132" s="964"/>
      <c r="RWG132" s="845"/>
      <c r="RWH132" s="853"/>
      <c r="RWI132" s="853"/>
      <c r="RWJ132" s="964"/>
      <c r="RWK132" s="845"/>
      <c r="RWL132" s="853"/>
      <c r="RWM132" s="853"/>
      <c r="RWN132" s="964"/>
      <c r="RWO132" s="845"/>
      <c r="RWP132" s="853"/>
      <c r="RWQ132" s="853"/>
      <c r="RWR132" s="964"/>
      <c r="RWS132" s="845"/>
      <c r="RWT132" s="853"/>
      <c r="RWU132" s="853"/>
      <c r="RWV132" s="964"/>
      <c r="RWW132" s="845"/>
      <c r="RWX132" s="853"/>
      <c r="RWY132" s="853"/>
      <c r="RWZ132" s="964"/>
      <c r="RXA132" s="845"/>
      <c r="RXB132" s="853"/>
      <c r="RXC132" s="853"/>
      <c r="RXD132" s="964"/>
      <c r="RXE132" s="845"/>
      <c r="RXF132" s="853"/>
      <c r="RXG132" s="853"/>
      <c r="RXH132" s="964"/>
      <c r="RXI132" s="845"/>
      <c r="RXJ132" s="853"/>
      <c r="RXK132" s="853"/>
      <c r="RXL132" s="964"/>
      <c r="RXM132" s="845"/>
      <c r="RXN132" s="853"/>
      <c r="RXO132" s="853"/>
      <c r="RXP132" s="964"/>
      <c r="RXQ132" s="845"/>
      <c r="RXR132" s="853"/>
      <c r="RXS132" s="853"/>
      <c r="RXT132" s="964"/>
      <c r="RXU132" s="845"/>
      <c r="RXV132" s="853"/>
      <c r="RXW132" s="853"/>
      <c r="RXX132" s="964"/>
      <c r="RXY132" s="845"/>
      <c r="RXZ132" s="853"/>
      <c r="RYA132" s="853"/>
      <c r="RYB132" s="964"/>
      <c r="RYC132" s="845"/>
      <c r="RYD132" s="853"/>
      <c r="RYE132" s="853"/>
      <c r="RYF132" s="964"/>
      <c r="RYG132" s="845"/>
      <c r="RYH132" s="853"/>
      <c r="RYI132" s="853"/>
      <c r="RYJ132" s="964"/>
      <c r="RYK132" s="845"/>
      <c r="RYL132" s="853"/>
      <c r="RYM132" s="853"/>
      <c r="RYN132" s="964"/>
      <c r="RYO132" s="845"/>
      <c r="RYP132" s="853"/>
      <c r="RYQ132" s="853"/>
      <c r="RYR132" s="964"/>
      <c r="RYS132" s="845"/>
      <c r="RYT132" s="853"/>
      <c r="RYU132" s="853"/>
      <c r="RYV132" s="964"/>
      <c r="RYW132" s="845"/>
      <c r="RYX132" s="853"/>
      <c r="RYY132" s="853"/>
      <c r="RYZ132" s="964"/>
      <c r="RZA132" s="845"/>
      <c r="RZB132" s="853"/>
      <c r="RZC132" s="853"/>
      <c r="RZD132" s="964"/>
      <c r="RZE132" s="845"/>
      <c r="RZF132" s="853"/>
      <c r="RZG132" s="853"/>
      <c r="RZH132" s="964"/>
      <c r="RZI132" s="845"/>
      <c r="RZJ132" s="853"/>
      <c r="RZK132" s="853"/>
      <c r="RZL132" s="964"/>
      <c r="RZM132" s="845"/>
      <c r="RZN132" s="853"/>
      <c r="RZO132" s="853"/>
      <c r="RZP132" s="964"/>
      <c r="RZQ132" s="845"/>
      <c r="RZR132" s="853"/>
      <c r="RZS132" s="853"/>
      <c r="RZT132" s="964"/>
      <c r="RZU132" s="845"/>
      <c r="RZV132" s="853"/>
      <c r="RZW132" s="853"/>
      <c r="RZX132" s="964"/>
      <c r="RZY132" s="845"/>
      <c r="RZZ132" s="853"/>
      <c r="SAA132" s="853"/>
      <c r="SAB132" s="964"/>
      <c r="SAC132" s="845"/>
      <c r="SAD132" s="853"/>
      <c r="SAE132" s="853"/>
      <c r="SAF132" s="964"/>
      <c r="SAG132" s="845"/>
      <c r="SAH132" s="853"/>
      <c r="SAI132" s="853"/>
      <c r="SAJ132" s="964"/>
      <c r="SAK132" s="845"/>
      <c r="SAL132" s="853"/>
      <c r="SAM132" s="853"/>
      <c r="SAN132" s="964"/>
      <c r="SAO132" s="845"/>
      <c r="SAP132" s="853"/>
      <c r="SAQ132" s="853"/>
      <c r="SAR132" s="964"/>
      <c r="SAS132" s="845"/>
      <c r="SAT132" s="853"/>
      <c r="SAU132" s="853"/>
      <c r="SAV132" s="964"/>
      <c r="SAW132" s="845"/>
      <c r="SAX132" s="853"/>
      <c r="SAY132" s="853"/>
      <c r="SAZ132" s="964"/>
      <c r="SBA132" s="845"/>
      <c r="SBB132" s="853"/>
      <c r="SBC132" s="853"/>
      <c r="SBD132" s="964"/>
      <c r="SBE132" s="845"/>
      <c r="SBF132" s="853"/>
      <c r="SBG132" s="853"/>
      <c r="SBH132" s="964"/>
      <c r="SBI132" s="845"/>
      <c r="SBJ132" s="853"/>
      <c r="SBK132" s="853"/>
      <c r="SBL132" s="964"/>
      <c r="SBM132" s="845"/>
      <c r="SBN132" s="853"/>
      <c r="SBO132" s="853"/>
      <c r="SBP132" s="964"/>
      <c r="SBQ132" s="845"/>
      <c r="SBR132" s="853"/>
      <c r="SBS132" s="853"/>
      <c r="SBT132" s="964"/>
      <c r="SBU132" s="845"/>
      <c r="SBV132" s="853"/>
      <c r="SBW132" s="853"/>
      <c r="SBX132" s="964"/>
      <c r="SBY132" s="845"/>
      <c r="SBZ132" s="853"/>
      <c r="SCA132" s="853"/>
      <c r="SCB132" s="964"/>
      <c r="SCC132" s="845"/>
      <c r="SCD132" s="853"/>
      <c r="SCE132" s="853"/>
      <c r="SCF132" s="964"/>
      <c r="SCG132" s="845"/>
      <c r="SCH132" s="853"/>
      <c r="SCI132" s="853"/>
      <c r="SCJ132" s="964"/>
      <c r="SCK132" s="845"/>
      <c r="SCL132" s="853"/>
      <c r="SCM132" s="853"/>
      <c r="SCN132" s="964"/>
      <c r="SCO132" s="845"/>
      <c r="SCP132" s="853"/>
      <c r="SCQ132" s="853"/>
      <c r="SCR132" s="964"/>
      <c r="SCS132" s="845"/>
      <c r="SCT132" s="853"/>
      <c r="SCU132" s="853"/>
      <c r="SCV132" s="964"/>
      <c r="SCW132" s="845"/>
      <c r="SCX132" s="853"/>
      <c r="SCY132" s="853"/>
      <c r="SCZ132" s="964"/>
      <c r="SDA132" s="845"/>
      <c r="SDB132" s="853"/>
      <c r="SDC132" s="853"/>
      <c r="SDD132" s="964"/>
      <c r="SDE132" s="845"/>
      <c r="SDF132" s="853"/>
      <c r="SDG132" s="853"/>
      <c r="SDH132" s="964"/>
      <c r="SDI132" s="845"/>
      <c r="SDJ132" s="853"/>
      <c r="SDK132" s="853"/>
      <c r="SDL132" s="964"/>
      <c r="SDM132" s="845"/>
      <c r="SDN132" s="853"/>
      <c r="SDO132" s="853"/>
      <c r="SDP132" s="964"/>
      <c r="SDQ132" s="845"/>
      <c r="SDR132" s="853"/>
      <c r="SDS132" s="853"/>
      <c r="SDT132" s="964"/>
      <c r="SDU132" s="845"/>
      <c r="SDV132" s="853"/>
      <c r="SDW132" s="853"/>
      <c r="SDX132" s="964"/>
      <c r="SDY132" s="845"/>
      <c r="SDZ132" s="853"/>
      <c r="SEA132" s="853"/>
      <c r="SEB132" s="964"/>
      <c r="SEC132" s="845"/>
      <c r="SED132" s="853"/>
      <c r="SEE132" s="853"/>
      <c r="SEF132" s="964"/>
      <c r="SEG132" s="845"/>
      <c r="SEH132" s="853"/>
      <c r="SEI132" s="853"/>
      <c r="SEJ132" s="964"/>
      <c r="SEK132" s="845"/>
      <c r="SEL132" s="853"/>
      <c r="SEM132" s="853"/>
      <c r="SEN132" s="964"/>
      <c r="SEO132" s="845"/>
      <c r="SEP132" s="853"/>
      <c r="SEQ132" s="853"/>
      <c r="SER132" s="964"/>
      <c r="SES132" s="845"/>
      <c r="SET132" s="853"/>
      <c r="SEU132" s="853"/>
      <c r="SEV132" s="964"/>
      <c r="SEW132" s="845"/>
      <c r="SEX132" s="853"/>
      <c r="SEY132" s="853"/>
      <c r="SEZ132" s="964"/>
      <c r="SFA132" s="845"/>
      <c r="SFB132" s="853"/>
      <c r="SFC132" s="853"/>
      <c r="SFD132" s="964"/>
      <c r="SFE132" s="845"/>
      <c r="SFF132" s="853"/>
      <c r="SFG132" s="853"/>
      <c r="SFH132" s="964"/>
      <c r="SFI132" s="845"/>
      <c r="SFJ132" s="853"/>
      <c r="SFK132" s="853"/>
      <c r="SFL132" s="964"/>
      <c r="SFM132" s="845"/>
      <c r="SFN132" s="853"/>
      <c r="SFO132" s="853"/>
      <c r="SFP132" s="964"/>
      <c r="SFQ132" s="845"/>
      <c r="SFR132" s="853"/>
      <c r="SFS132" s="853"/>
      <c r="SFT132" s="964"/>
      <c r="SFU132" s="845"/>
      <c r="SFV132" s="853"/>
      <c r="SFW132" s="853"/>
      <c r="SFX132" s="964"/>
      <c r="SFY132" s="845"/>
      <c r="SFZ132" s="853"/>
      <c r="SGA132" s="853"/>
      <c r="SGB132" s="964"/>
      <c r="SGC132" s="845"/>
      <c r="SGD132" s="853"/>
      <c r="SGE132" s="853"/>
      <c r="SGF132" s="964"/>
      <c r="SGG132" s="845"/>
      <c r="SGH132" s="853"/>
      <c r="SGI132" s="853"/>
      <c r="SGJ132" s="964"/>
      <c r="SGK132" s="845"/>
      <c r="SGL132" s="853"/>
      <c r="SGM132" s="853"/>
      <c r="SGN132" s="964"/>
      <c r="SGO132" s="845"/>
      <c r="SGP132" s="853"/>
      <c r="SGQ132" s="853"/>
      <c r="SGR132" s="964"/>
      <c r="SGS132" s="845"/>
      <c r="SGT132" s="853"/>
      <c r="SGU132" s="853"/>
      <c r="SGV132" s="964"/>
      <c r="SGW132" s="845"/>
      <c r="SGX132" s="853"/>
      <c r="SGY132" s="853"/>
      <c r="SGZ132" s="964"/>
      <c r="SHA132" s="845"/>
      <c r="SHB132" s="853"/>
      <c r="SHC132" s="853"/>
      <c r="SHD132" s="964"/>
      <c r="SHE132" s="845"/>
      <c r="SHF132" s="853"/>
      <c r="SHG132" s="853"/>
      <c r="SHH132" s="964"/>
      <c r="SHI132" s="845"/>
      <c r="SHJ132" s="853"/>
      <c r="SHK132" s="853"/>
      <c r="SHL132" s="964"/>
      <c r="SHM132" s="845"/>
      <c r="SHN132" s="853"/>
      <c r="SHO132" s="853"/>
      <c r="SHP132" s="964"/>
      <c r="SHQ132" s="845"/>
      <c r="SHR132" s="853"/>
      <c r="SHS132" s="853"/>
      <c r="SHT132" s="964"/>
      <c r="SHU132" s="845"/>
      <c r="SHV132" s="853"/>
      <c r="SHW132" s="853"/>
      <c r="SHX132" s="964"/>
      <c r="SHY132" s="845"/>
      <c r="SHZ132" s="853"/>
      <c r="SIA132" s="853"/>
      <c r="SIB132" s="964"/>
      <c r="SIC132" s="845"/>
      <c r="SID132" s="853"/>
      <c r="SIE132" s="853"/>
      <c r="SIF132" s="964"/>
      <c r="SIG132" s="845"/>
      <c r="SIH132" s="853"/>
      <c r="SII132" s="853"/>
      <c r="SIJ132" s="964"/>
      <c r="SIK132" s="845"/>
      <c r="SIL132" s="853"/>
      <c r="SIM132" s="853"/>
      <c r="SIN132" s="964"/>
      <c r="SIO132" s="845"/>
      <c r="SIP132" s="853"/>
      <c r="SIQ132" s="853"/>
      <c r="SIR132" s="964"/>
      <c r="SIS132" s="845"/>
      <c r="SIT132" s="853"/>
      <c r="SIU132" s="853"/>
      <c r="SIV132" s="964"/>
      <c r="SIW132" s="845"/>
      <c r="SIX132" s="853"/>
      <c r="SIY132" s="853"/>
      <c r="SIZ132" s="964"/>
      <c r="SJA132" s="845"/>
      <c r="SJB132" s="853"/>
      <c r="SJC132" s="853"/>
      <c r="SJD132" s="964"/>
      <c r="SJE132" s="845"/>
      <c r="SJF132" s="853"/>
      <c r="SJG132" s="853"/>
      <c r="SJH132" s="964"/>
      <c r="SJI132" s="845"/>
      <c r="SJJ132" s="853"/>
      <c r="SJK132" s="853"/>
      <c r="SJL132" s="964"/>
      <c r="SJM132" s="845"/>
      <c r="SJN132" s="853"/>
      <c r="SJO132" s="853"/>
      <c r="SJP132" s="964"/>
      <c r="SJQ132" s="845"/>
      <c r="SJR132" s="853"/>
      <c r="SJS132" s="853"/>
      <c r="SJT132" s="964"/>
      <c r="SJU132" s="845"/>
      <c r="SJV132" s="853"/>
      <c r="SJW132" s="853"/>
      <c r="SJX132" s="964"/>
      <c r="SJY132" s="845"/>
      <c r="SJZ132" s="853"/>
      <c r="SKA132" s="853"/>
      <c r="SKB132" s="964"/>
      <c r="SKC132" s="845"/>
      <c r="SKD132" s="853"/>
      <c r="SKE132" s="853"/>
      <c r="SKF132" s="964"/>
      <c r="SKG132" s="845"/>
      <c r="SKH132" s="853"/>
      <c r="SKI132" s="853"/>
      <c r="SKJ132" s="964"/>
      <c r="SKK132" s="845"/>
      <c r="SKL132" s="853"/>
      <c r="SKM132" s="853"/>
      <c r="SKN132" s="964"/>
      <c r="SKO132" s="845"/>
      <c r="SKP132" s="853"/>
      <c r="SKQ132" s="853"/>
      <c r="SKR132" s="964"/>
      <c r="SKS132" s="845"/>
      <c r="SKT132" s="853"/>
      <c r="SKU132" s="853"/>
      <c r="SKV132" s="964"/>
      <c r="SKW132" s="845"/>
      <c r="SKX132" s="853"/>
      <c r="SKY132" s="853"/>
      <c r="SKZ132" s="964"/>
      <c r="SLA132" s="845"/>
      <c r="SLB132" s="853"/>
      <c r="SLC132" s="853"/>
      <c r="SLD132" s="964"/>
      <c r="SLE132" s="845"/>
      <c r="SLF132" s="853"/>
      <c r="SLG132" s="853"/>
      <c r="SLH132" s="964"/>
      <c r="SLI132" s="845"/>
      <c r="SLJ132" s="853"/>
      <c r="SLK132" s="853"/>
      <c r="SLL132" s="964"/>
      <c r="SLM132" s="845"/>
      <c r="SLN132" s="853"/>
      <c r="SLO132" s="853"/>
      <c r="SLP132" s="964"/>
      <c r="SLQ132" s="845"/>
      <c r="SLR132" s="853"/>
      <c r="SLS132" s="853"/>
      <c r="SLT132" s="964"/>
      <c r="SLU132" s="845"/>
      <c r="SLV132" s="853"/>
      <c r="SLW132" s="853"/>
      <c r="SLX132" s="964"/>
      <c r="SLY132" s="845"/>
      <c r="SLZ132" s="853"/>
      <c r="SMA132" s="853"/>
      <c r="SMB132" s="964"/>
      <c r="SMC132" s="845"/>
      <c r="SMD132" s="853"/>
      <c r="SME132" s="853"/>
      <c r="SMF132" s="964"/>
      <c r="SMG132" s="845"/>
      <c r="SMH132" s="853"/>
      <c r="SMI132" s="853"/>
      <c r="SMJ132" s="964"/>
      <c r="SMK132" s="845"/>
      <c r="SML132" s="853"/>
      <c r="SMM132" s="853"/>
      <c r="SMN132" s="964"/>
      <c r="SMO132" s="845"/>
      <c r="SMP132" s="853"/>
      <c r="SMQ132" s="853"/>
      <c r="SMR132" s="964"/>
      <c r="SMS132" s="845"/>
      <c r="SMT132" s="853"/>
      <c r="SMU132" s="853"/>
      <c r="SMV132" s="964"/>
      <c r="SMW132" s="845"/>
      <c r="SMX132" s="853"/>
      <c r="SMY132" s="853"/>
      <c r="SMZ132" s="964"/>
      <c r="SNA132" s="845"/>
      <c r="SNB132" s="853"/>
      <c r="SNC132" s="853"/>
      <c r="SND132" s="964"/>
      <c r="SNE132" s="845"/>
      <c r="SNF132" s="853"/>
      <c r="SNG132" s="853"/>
      <c r="SNH132" s="964"/>
      <c r="SNI132" s="845"/>
      <c r="SNJ132" s="853"/>
      <c r="SNK132" s="853"/>
      <c r="SNL132" s="964"/>
      <c r="SNM132" s="845"/>
      <c r="SNN132" s="853"/>
      <c r="SNO132" s="853"/>
      <c r="SNP132" s="964"/>
      <c r="SNQ132" s="845"/>
      <c r="SNR132" s="853"/>
      <c r="SNS132" s="853"/>
      <c r="SNT132" s="964"/>
      <c r="SNU132" s="845"/>
      <c r="SNV132" s="853"/>
      <c r="SNW132" s="853"/>
      <c r="SNX132" s="964"/>
      <c r="SNY132" s="845"/>
      <c r="SNZ132" s="853"/>
      <c r="SOA132" s="853"/>
      <c r="SOB132" s="964"/>
      <c r="SOC132" s="845"/>
      <c r="SOD132" s="853"/>
      <c r="SOE132" s="853"/>
      <c r="SOF132" s="964"/>
      <c r="SOG132" s="845"/>
      <c r="SOH132" s="853"/>
      <c r="SOI132" s="853"/>
      <c r="SOJ132" s="964"/>
      <c r="SOK132" s="845"/>
      <c r="SOL132" s="853"/>
      <c r="SOM132" s="853"/>
      <c r="SON132" s="964"/>
      <c r="SOO132" s="845"/>
      <c r="SOP132" s="853"/>
      <c r="SOQ132" s="853"/>
      <c r="SOR132" s="964"/>
      <c r="SOS132" s="845"/>
      <c r="SOT132" s="853"/>
      <c r="SOU132" s="853"/>
      <c r="SOV132" s="964"/>
      <c r="SOW132" s="845"/>
      <c r="SOX132" s="853"/>
      <c r="SOY132" s="853"/>
      <c r="SOZ132" s="964"/>
      <c r="SPA132" s="845"/>
      <c r="SPB132" s="853"/>
      <c r="SPC132" s="853"/>
      <c r="SPD132" s="964"/>
      <c r="SPE132" s="845"/>
      <c r="SPF132" s="853"/>
      <c r="SPG132" s="853"/>
      <c r="SPH132" s="964"/>
      <c r="SPI132" s="845"/>
      <c r="SPJ132" s="853"/>
      <c r="SPK132" s="853"/>
      <c r="SPL132" s="964"/>
      <c r="SPM132" s="845"/>
      <c r="SPN132" s="853"/>
      <c r="SPO132" s="853"/>
      <c r="SPP132" s="964"/>
      <c r="SPQ132" s="845"/>
      <c r="SPR132" s="853"/>
      <c r="SPS132" s="853"/>
      <c r="SPT132" s="964"/>
      <c r="SPU132" s="845"/>
      <c r="SPV132" s="853"/>
      <c r="SPW132" s="853"/>
      <c r="SPX132" s="964"/>
      <c r="SPY132" s="845"/>
      <c r="SPZ132" s="853"/>
      <c r="SQA132" s="853"/>
      <c r="SQB132" s="964"/>
      <c r="SQC132" s="845"/>
      <c r="SQD132" s="853"/>
      <c r="SQE132" s="853"/>
      <c r="SQF132" s="964"/>
      <c r="SQG132" s="845"/>
      <c r="SQH132" s="853"/>
      <c r="SQI132" s="853"/>
      <c r="SQJ132" s="964"/>
      <c r="SQK132" s="845"/>
      <c r="SQL132" s="853"/>
      <c r="SQM132" s="853"/>
      <c r="SQN132" s="964"/>
      <c r="SQO132" s="845"/>
      <c r="SQP132" s="853"/>
      <c r="SQQ132" s="853"/>
      <c r="SQR132" s="964"/>
      <c r="SQS132" s="845"/>
      <c r="SQT132" s="853"/>
      <c r="SQU132" s="853"/>
      <c r="SQV132" s="964"/>
      <c r="SQW132" s="845"/>
      <c r="SQX132" s="853"/>
      <c r="SQY132" s="853"/>
      <c r="SQZ132" s="964"/>
      <c r="SRA132" s="845"/>
      <c r="SRB132" s="853"/>
      <c r="SRC132" s="853"/>
      <c r="SRD132" s="964"/>
      <c r="SRE132" s="845"/>
      <c r="SRF132" s="853"/>
      <c r="SRG132" s="853"/>
      <c r="SRH132" s="964"/>
      <c r="SRI132" s="845"/>
      <c r="SRJ132" s="853"/>
      <c r="SRK132" s="853"/>
      <c r="SRL132" s="964"/>
      <c r="SRM132" s="845"/>
      <c r="SRN132" s="853"/>
      <c r="SRO132" s="853"/>
      <c r="SRP132" s="964"/>
      <c r="SRQ132" s="845"/>
      <c r="SRR132" s="853"/>
      <c r="SRS132" s="853"/>
      <c r="SRT132" s="964"/>
      <c r="SRU132" s="845"/>
      <c r="SRV132" s="853"/>
      <c r="SRW132" s="853"/>
      <c r="SRX132" s="964"/>
      <c r="SRY132" s="845"/>
      <c r="SRZ132" s="853"/>
      <c r="SSA132" s="853"/>
      <c r="SSB132" s="964"/>
      <c r="SSC132" s="845"/>
      <c r="SSD132" s="853"/>
      <c r="SSE132" s="853"/>
      <c r="SSF132" s="964"/>
      <c r="SSG132" s="845"/>
      <c r="SSH132" s="853"/>
      <c r="SSI132" s="853"/>
      <c r="SSJ132" s="964"/>
      <c r="SSK132" s="845"/>
      <c r="SSL132" s="853"/>
      <c r="SSM132" s="853"/>
      <c r="SSN132" s="964"/>
      <c r="SSO132" s="845"/>
      <c r="SSP132" s="853"/>
      <c r="SSQ132" s="853"/>
      <c r="SSR132" s="964"/>
      <c r="SSS132" s="845"/>
      <c r="SST132" s="853"/>
      <c r="SSU132" s="853"/>
      <c r="SSV132" s="964"/>
      <c r="SSW132" s="845"/>
      <c r="SSX132" s="853"/>
      <c r="SSY132" s="853"/>
      <c r="SSZ132" s="964"/>
      <c r="STA132" s="845"/>
      <c r="STB132" s="853"/>
      <c r="STC132" s="853"/>
      <c r="STD132" s="964"/>
      <c r="STE132" s="845"/>
      <c r="STF132" s="853"/>
      <c r="STG132" s="853"/>
      <c r="STH132" s="964"/>
      <c r="STI132" s="845"/>
      <c r="STJ132" s="853"/>
      <c r="STK132" s="853"/>
      <c r="STL132" s="964"/>
      <c r="STM132" s="845"/>
      <c r="STN132" s="853"/>
      <c r="STO132" s="853"/>
      <c r="STP132" s="964"/>
      <c r="STQ132" s="845"/>
      <c r="STR132" s="853"/>
      <c r="STS132" s="853"/>
      <c r="STT132" s="964"/>
      <c r="STU132" s="845"/>
      <c r="STV132" s="853"/>
      <c r="STW132" s="853"/>
      <c r="STX132" s="964"/>
      <c r="STY132" s="845"/>
      <c r="STZ132" s="853"/>
      <c r="SUA132" s="853"/>
      <c r="SUB132" s="964"/>
      <c r="SUC132" s="845"/>
      <c r="SUD132" s="853"/>
      <c r="SUE132" s="853"/>
      <c r="SUF132" s="964"/>
      <c r="SUG132" s="845"/>
      <c r="SUH132" s="853"/>
      <c r="SUI132" s="853"/>
      <c r="SUJ132" s="964"/>
      <c r="SUK132" s="845"/>
      <c r="SUL132" s="853"/>
      <c r="SUM132" s="853"/>
      <c r="SUN132" s="964"/>
      <c r="SUO132" s="845"/>
      <c r="SUP132" s="853"/>
      <c r="SUQ132" s="853"/>
      <c r="SUR132" s="964"/>
      <c r="SUS132" s="845"/>
      <c r="SUT132" s="853"/>
      <c r="SUU132" s="853"/>
      <c r="SUV132" s="964"/>
      <c r="SUW132" s="845"/>
      <c r="SUX132" s="853"/>
      <c r="SUY132" s="853"/>
      <c r="SUZ132" s="964"/>
      <c r="SVA132" s="845"/>
      <c r="SVB132" s="853"/>
      <c r="SVC132" s="853"/>
      <c r="SVD132" s="964"/>
      <c r="SVE132" s="845"/>
      <c r="SVF132" s="853"/>
      <c r="SVG132" s="853"/>
      <c r="SVH132" s="964"/>
      <c r="SVI132" s="845"/>
      <c r="SVJ132" s="853"/>
      <c r="SVK132" s="853"/>
      <c r="SVL132" s="964"/>
      <c r="SVM132" s="845"/>
      <c r="SVN132" s="853"/>
      <c r="SVO132" s="853"/>
      <c r="SVP132" s="964"/>
      <c r="SVQ132" s="845"/>
      <c r="SVR132" s="853"/>
      <c r="SVS132" s="853"/>
      <c r="SVT132" s="964"/>
      <c r="SVU132" s="845"/>
      <c r="SVV132" s="853"/>
      <c r="SVW132" s="853"/>
      <c r="SVX132" s="964"/>
      <c r="SVY132" s="845"/>
      <c r="SVZ132" s="853"/>
      <c r="SWA132" s="853"/>
      <c r="SWB132" s="964"/>
      <c r="SWC132" s="845"/>
      <c r="SWD132" s="853"/>
      <c r="SWE132" s="853"/>
      <c r="SWF132" s="964"/>
      <c r="SWG132" s="845"/>
      <c r="SWH132" s="853"/>
      <c r="SWI132" s="853"/>
      <c r="SWJ132" s="964"/>
      <c r="SWK132" s="845"/>
      <c r="SWL132" s="853"/>
      <c r="SWM132" s="853"/>
      <c r="SWN132" s="964"/>
      <c r="SWO132" s="845"/>
      <c r="SWP132" s="853"/>
      <c r="SWQ132" s="853"/>
      <c r="SWR132" s="964"/>
      <c r="SWS132" s="845"/>
      <c r="SWT132" s="853"/>
      <c r="SWU132" s="853"/>
      <c r="SWV132" s="964"/>
      <c r="SWW132" s="845"/>
      <c r="SWX132" s="853"/>
      <c r="SWY132" s="853"/>
      <c r="SWZ132" s="964"/>
      <c r="SXA132" s="845"/>
      <c r="SXB132" s="853"/>
      <c r="SXC132" s="853"/>
      <c r="SXD132" s="964"/>
      <c r="SXE132" s="845"/>
      <c r="SXF132" s="853"/>
      <c r="SXG132" s="853"/>
      <c r="SXH132" s="964"/>
      <c r="SXI132" s="845"/>
      <c r="SXJ132" s="853"/>
      <c r="SXK132" s="853"/>
      <c r="SXL132" s="964"/>
      <c r="SXM132" s="845"/>
      <c r="SXN132" s="853"/>
      <c r="SXO132" s="853"/>
      <c r="SXP132" s="964"/>
      <c r="SXQ132" s="845"/>
      <c r="SXR132" s="853"/>
      <c r="SXS132" s="853"/>
      <c r="SXT132" s="964"/>
      <c r="SXU132" s="845"/>
      <c r="SXV132" s="853"/>
      <c r="SXW132" s="853"/>
      <c r="SXX132" s="964"/>
      <c r="SXY132" s="845"/>
      <c r="SXZ132" s="853"/>
      <c r="SYA132" s="853"/>
      <c r="SYB132" s="964"/>
      <c r="SYC132" s="845"/>
      <c r="SYD132" s="853"/>
      <c r="SYE132" s="853"/>
      <c r="SYF132" s="964"/>
      <c r="SYG132" s="845"/>
      <c r="SYH132" s="853"/>
      <c r="SYI132" s="853"/>
      <c r="SYJ132" s="964"/>
      <c r="SYK132" s="845"/>
      <c r="SYL132" s="853"/>
      <c r="SYM132" s="853"/>
      <c r="SYN132" s="964"/>
      <c r="SYO132" s="845"/>
      <c r="SYP132" s="853"/>
      <c r="SYQ132" s="853"/>
      <c r="SYR132" s="964"/>
      <c r="SYS132" s="845"/>
      <c r="SYT132" s="853"/>
      <c r="SYU132" s="853"/>
      <c r="SYV132" s="964"/>
      <c r="SYW132" s="845"/>
      <c r="SYX132" s="853"/>
      <c r="SYY132" s="853"/>
      <c r="SYZ132" s="964"/>
      <c r="SZA132" s="845"/>
      <c r="SZB132" s="853"/>
      <c r="SZC132" s="853"/>
      <c r="SZD132" s="964"/>
      <c r="SZE132" s="845"/>
      <c r="SZF132" s="853"/>
      <c r="SZG132" s="853"/>
      <c r="SZH132" s="964"/>
      <c r="SZI132" s="845"/>
      <c r="SZJ132" s="853"/>
      <c r="SZK132" s="853"/>
      <c r="SZL132" s="964"/>
      <c r="SZM132" s="845"/>
      <c r="SZN132" s="853"/>
      <c r="SZO132" s="853"/>
      <c r="SZP132" s="964"/>
      <c r="SZQ132" s="845"/>
      <c r="SZR132" s="853"/>
      <c r="SZS132" s="853"/>
      <c r="SZT132" s="964"/>
      <c r="SZU132" s="845"/>
      <c r="SZV132" s="853"/>
      <c r="SZW132" s="853"/>
      <c r="SZX132" s="964"/>
      <c r="SZY132" s="845"/>
      <c r="SZZ132" s="853"/>
      <c r="TAA132" s="853"/>
      <c r="TAB132" s="964"/>
      <c r="TAC132" s="845"/>
      <c r="TAD132" s="853"/>
      <c r="TAE132" s="853"/>
      <c r="TAF132" s="964"/>
      <c r="TAG132" s="845"/>
      <c r="TAH132" s="853"/>
      <c r="TAI132" s="853"/>
      <c r="TAJ132" s="964"/>
      <c r="TAK132" s="845"/>
      <c r="TAL132" s="853"/>
      <c r="TAM132" s="853"/>
      <c r="TAN132" s="964"/>
      <c r="TAO132" s="845"/>
      <c r="TAP132" s="853"/>
      <c r="TAQ132" s="853"/>
      <c r="TAR132" s="964"/>
      <c r="TAS132" s="845"/>
      <c r="TAT132" s="853"/>
      <c r="TAU132" s="853"/>
      <c r="TAV132" s="964"/>
      <c r="TAW132" s="845"/>
      <c r="TAX132" s="853"/>
      <c r="TAY132" s="853"/>
      <c r="TAZ132" s="964"/>
      <c r="TBA132" s="845"/>
      <c r="TBB132" s="853"/>
      <c r="TBC132" s="853"/>
      <c r="TBD132" s="964"/>
      <c r="TBE132" s="845"/>
      <c r="TBF132" s="853"/>
      <c r="TBG132" s="853"/>
      <c r="TBH132" s="964"/>
      <c r="TBI132" s="845"/>
      <c r="TBJ132" s="853"/>
      <c r="TBK132" s="853"/>
      <c r="TBL132" s="964"/>
      <c r="TBM132" s="845"/>
      <c r="TBN132" s="853"/>
      <c r="TBO132" s="853"/>
      <c r="TBP132" s="964"/>
      <c r="TBQ132" s="845"/>
      <c r="TBR132" s="853"/>
      <c r="TBS132" s="853"/>
      <c r="TBT132" s="964"/>
      <c r="TBU132" s="845"/>
      <c r="TBV132" s="853"/>
      <c r="TBW132" s="853"/>
      <c r="TBX132" s="964"/>
      <c r="TBY132" s="845"/>
      <c r="TBZ132" s="853"/>
      <c r="TCA132" s="853"/>
      <c r="TCB132" s="964"/>
      <c r="TCC132" s="845"/>
      <c r="TCD132" s="853"/>
      <c r="TCE132" s="853"/>
      <c r="TCF132" s="964"/>
      <c r="TCG132" s="845"/>
      <c r="TCH132" s="853"/>
      <c r="TCI132" s="853"/>
      <c r="TCJ132" s="964"/>
      <c r="TCK132" s="845"/>
      <c r="TCL132" s="853"/>
      <c r="TCM132" s="853"/>
      <c r="TCN132" s="964"/>
      <c r="TCO132" s="845"/>
      <c r="TCP132" s="853"/>
      <c r="TCQ132" s="853"/>
      <c r="TCR132" s="964"/>
      <c r="TCS132" s="845"/>
      <c r="TCT132" s="853"/>
      <c r="TCU132" s="853"/>
      <c r="TCV132" s="964"/>
      <c r="TCW132" s="845"/>
      <c r="TCX132" s="853"/>
      <c r="TCY132" s="853"/>
      <c r="TCZ132" s="964"/>
      <c r="TDA132" s="845"/>
      <c r="TDB132" s="853"/>
      <c r="TDC132" s="853"/>
      <c r="TDD132" s="964"/>
      <c r="TDE132" s="845"/>
      <c r="TDF132" s="853"/>
      <c r="TDG132" s="853"/>
      <c r="TDH132" s="964"/>
      <c r="TDI132" s="845"/>
      <c r="TDJ132" s="853"/>
      <c r="TDK132" s="853"/>
      <c r="TDL132" s="964"/>
      <c r="TDM132" s="845"/>
      <c r="TDN132" s="853"/>
      <c r="TDO132" s="853"/>
      <c r="TDP132" s="964"/>
      <c r="TDQ132" s="845"/>
      <c r="TDR132" s="853"/>
      <c r="TDS132" s="853"/>
      <c r="TDT132" s="964"/>
      <c r="TDU132" s="845"/>
      <c r="TDV132" s="853"/>
      <c r="TDW132" s="853"/>
      <c r="TDX132" s="964"/>
      <c r="TDY132" s="845"/>
      <c r="TDZ132" s="853"/>
      <c r="TEA132" s="853"/>
      <c r="TEB132" s="964"/>
      <c r="TEC132" s="845"/>
      <c r="TED132" s="853"/>
      <c r="TEE132" s="853"/>
      <c r="TEF132" s="964"/>
      <c r="TEG132" s="845"/>
      <c r="TEH132" s="853"/>
      <c r="TEI132" s="853"/>
      <c r="TEJ132" s="964"/>
      <c r="TEK132" s="845"/>
      <c r="TEL132" s="853"/>
      <c r="TEM132" s="853"/>
      <c r="TEN132" s="964"/>
      <c r="TEO132" s="845"/>
      <c r="TEP132" s="853"/>
      <c r="TEQ132" s="853"/>
      <c r="TER132" s="964"/>
      <c r="TES132" s="845"/>
      <c r="TET132" s="853"/>
      <c r="TEU132" s="853"/>
      <c r="TEV132" s="964"/>
      <c r="TEW132" s="845"/>
      <c r="TEX132" s="853"/>
      <c r="TEY132" s="853"/>
      <c r="TEZ132" s="964"/>
      <c r="TFA132" s="845"/>
      <c r="TFB132" s="853"/>
      <c r="TFC132" s="853"/>
      <c r="TFD132" s="964"/>
      <c r="TFE132" s="845"/>
      <c r="TFF132" s="853"/>
      <c r="TFG132" s="853"/>
      <c r="TFH132" s="964"/>
      <c r="TFI132" s="845"/>
      <c r="TFJ132" s="853"/>
      <c r="TFK132" s="853"/>
      <c r="TFL132" s="964"/>
      <c r="TFM132" s="845"/>
      <c r="TFN132" s="853"/>
      <c r="TFO132" s="853"/>
      <c r="TFP132" s="964"/>
      <c r="TFQ132" s="845"/>
      <c r="TFR132" s="853"/>
      <c r="TFS132" s="853"/>
      <c r="TFT132" s="964"/>
      <c r="TFU132" s="845"/>
      <c r="TFV132" s="853"/>
      <c r="TFW132" s="853"/>
      <c r="TFX132" s="964"/>
      <c r="TFY132" s="845"/>
      <c r="TFZ132" s="853"/>
      <c r="TGA132" s="853"/>
      <c r="TGB132" s="964"/>
      <c r="TGC132" s="845"/>
      <c r="TGD132" s="853"/>
      <c r="TGE132" s="853"/>
      <c r="TGF132" s="964"/>
      <c r="TGG132" s="845"/>
      <c r="TGH132" s="853"/>
      <c r="TGI132" s="853"/>
      <c r="TGJ132" s="964"/>
      <c r="TGK132" s="845"/>
      <c r="TGL132" s="853"/>
      <c r="TGM132" s="853"/>
      <c r="TGN132" s="964"/>
      <c r="TGO132" s="845"/>
      <c r="TGP132" s="853"/>
      <c r="TGQ132" s="853"/>
      <c r="TGR132" s="964"/>
      <c r="TGS132" s="845"/>
      <c r="TGT132" s="853"/>
      <c r="TGU132" s="853"/>
      <c r="TGV132" s="964"/>
      <c r="TGW132" s="845"/>
      <c r="TGX132" s="853"/>
      <c r="TGY132" s="853"/>
      <c r="TGZ132" s="964"/>
      <c r="THA132" s="845"/>
      <c r="THB132" s="853"/>
      <c r="THC132" s="853"/>
      <c r="THD132" s="964"/>
      <c r="THE132" s="845"/>
      <c r="THF132" s="853"/>
      <c r="THG132" s="853"/>
      <c r="THH132" s="964"/>
      <c r="THI132" s="845"/>
      <c r="THJ132" s="853"/>
      <c r="THK132" s="853"/>
      <c r="THL132" s="964"/>
      <c r="THM132" s="845"/>
      <c r="THN132" s="853"/>
      <c r="THO132" s="853"/>
      <c r="THP132" s="964"/>
      <c r="THQ132" s="845"/>
      <c r="THR132" s="853"/>
      <c r="THS132" s="853"/>
      <c r="THT132" s="964"/>
      <c r="THU132" s="845"/>
      <c r="THV132" s="853"/>
      <c r="THW132" s="853"/>
      <c r="THX132" s="964"/>
      <c r="THY132" s="845"/>
      <c r="THZ132" s="853"/>
      <c r="TIA132" s="853"/>
      <c r="TIB132" s="964"/>
      <c r="TIC132" s="845"/>
      <c r="TID132" s="853"/>
      <c r="TIE132" s="853"/>
      <c r="TIF132" s="964"/>
      <c r="TIG132" s="845"/>
      <c r="TIH132" s="853"/>
      <c r="TII132" s="853"/>
      <c r="TIJ132" s="964"/>
      <c r="TIK132" s="845"/>
      <c r="TIL132" s="853"/>
      <c r="TIM132" s="853"/>
      <c r="TIN132" s="964"/>
      <c r="TIO132" s="845"/>
      <c r="TIP132" s="853"/>
      <c r="TIQ132" s="853"/>
      <c r="TIR132" s="964"/>
      <c r="TIS132" s="845"/>
      <c r="TIT132" s="853"/>
      <c r="TIU132" s="853"/>
      <c r="TIV132" s="964"/>
      <c r="TIW132" s="845"/>
      <c r="TIX132" s="853"/>
      <c r="TIY132" s="853"/>
      <c r="TIZ132" s="964"/>
      <c r="TJA132" s="845"/>
      <c r="TJB132" s="853"/>
      <c r="TJC132" s="853"/>
      <c r="TJD132" s="964"/>
      <c r="TJE132" s="845"/>
      <c r="TJF132" s="853"/>
      <c r="TJG132" s="853"/>
      <c r="TJH132" s="964"/>
      <c r="TJI132" s="845"/>
      <c r="TJJ132" s="853"/>
      <c r="TJK132" s="853"/>
      <c r="TJL132" s="964"/>
      <c r="TJM132" s="845"/>
      <c r="TJN132" s="853"/>
      <c r="TJO132" s="853"/>
      <c r="TJP132" s="964"/>
      <c r="TJQ132" s="845"/>
      <c r="TJR132" s="853"/>
      <c r="TJS132" s="853"/>
      <c r="TJT132" s="964"/>
      <c r="TJU132" s="845"/>
      <c r="TJV132" s="853"/>
      <c r="TJW132" s="853"/>
      <c r="TJX132" s="964"/>
      <c r="TJY132" s="845"/>
      <c r="TJZ132" s="853"/>
      <c r="TKA132" s="853"/>
      <c r="TKB132" s="964"/>
      <c r="TKC132" s="845"/>
      <c r="TKD132" s="853"/>
      <c r="TKE132" s="853"/>
      <c r="TKF132" s="964"/>
      <c r="TKG132" s="845"/>
      <c r="TKH132" s="853"/>
      <c r="TKI132" s="853"/>
      <c r="TKJ132" s="964"/>
      <c r="TKK132" s="845"/>
      <c r="TKL132" s="853"/>
      <c r="TKM132" s="853"/>
      <c r="TKN132" s="964"/>
      <c r="TKO132" s="845"/>
      <c r="TKP132" s="853"/>
      <c r="TKQ132" s="853"/>
      <c r="TKR132" s="964"/>
      <c r="TKS132" s="845"/>
      <c r="TKT132" s="853"/>
      <c r="TKU132" s="853"/>
      <c r="TKV132" s="964"/>
      <c r="TKW132" s="845"/>
      <c r="TKX132" s="853"/>
      <c r="TKY132" s="853"/>
      <c r="TKZ132" s="964"/>
      <c r="TLA132" s="845"/>
      <c r="TLB132" s="853"/>
      <c r="TLC132" s="853"/>
      <c r="TLD132" s="964"/>
      <c r="TLE132" s="845"/>
      <c r="TLF132" s="853"/>
      <c r="TLG132" s="853"/>
      <c r="TLH132" s="964"/>
      <c r="TLI132" s="845"/>
      <c r="TLJ132" s="853"/>
      <c r="TLK132" s="853"/>
      <c r="TLL132" s="964"/>
      <c r="TLM132" s="845"/>
      <c r="TLN132" s="853"/>
      <c r="TLO132" s="853"/>
      <c r="TLP132" s="964"/>
      <c r="TLQ132" s="845"/>
      <c r="TLR132" s="853"/>
      <c r="TLS132" s="853"/>
      <c r="TLT132" s="964"/>
      <c r="TLU132" s="845"/>
      <c r="TLV132" s="853"/>
      <c r="TLW132" s="853"/>
      <c r="TLX132" s="964"/>
      <c r="TLY132" s="845"/>
      <c r="TLZ132" s="853"/>
      <c r="TMA132" s="853"/>
      <c r="TMB132" s="964"/>
      <c r="TMC132" s="845"/>
      <c r="TMD132" s="853"/>
      <c r="TME132" s="853"/>
      <c r="TMF132" s="964"/>
      <c r="TMG132" s="845"/>
      <c r="TMH132" s="853"/>
      <c r="TMI132" s="853"/>
      <c r="TMJ132" s="964"/>
      <c r="TMK132" s="845"/>
      <c r="TML132" s="853"/>
      <c r="TMM132" s="853"/>
      <c r="TMN132" s="964"/>
      <c r="TMO132" s="845"/>
      <c r="TMP132" s="853"/>
      <c r="TMQ132" s="853"/>
      <c r="TMR132" s="964"/>
      <c r="TMS132" s="845"/>
      <c r="TMT132" s="853"/>
      <c r="TMU132" s="853"/>
      <c r="TMV132" s="964"/>
      <c r="TMW132" s="845"/>
      <c r="TMX132" s="853"/>
      <c r="TMY132" s="853"/>
      <c r="TMZ132" s="964"/>
      <c r="TNA132" s="845"/>
      <c r="TNB132" s="853"/>
      <c r="TNC132" s="853"/>
      <c r="TND132" s="964"/>
      <c r="TNE132" s="845"/>
      <c r="TNF132" s="853"/>
      <c r="TNG132" s="853"/>
      <c r="TNH132" s="964"/>
      <c r="TNI132" s="845"/>
      <c r="TNJ132" s="853"/>
      <c r="TNK132" s="853"/>
      <c r="TNL132" s="964"/>
      <c r="TNM132" s="845"/>
      <c r="TNN132" s="853"/>
      <c r="TNO132" s="853"/>
      <c r="TNP132" s="964"/>
      <c r="TNQ132" s="845"/>
      <c r="TNR132" s="853"/>
      <c r="TNS132" s="853"/>
      <c r="TNT132" s="964"/>
      <c r="TNU132" s="845"/>
      <c r="TNV132" s="853"/>
      <c r="TNW132" s="853"/>
      <c r="TNX132" s="964"/>
      <c r="TNY132" s="845"/>
      <c r="TNZ132" s="853"/>
      <c r="TOA132" s="853"/>
      <c r="TOB132" s="964"/>
      <c r="TOC132" s="845"/>
      <c r="TOD132" s="853"/>
      <c r="TOE132" s="853"/>
      <c r="TOF132" s="964"/>
      <c r="TOG132" s="845"/>
      <c r="TOH132" s="853"/>
      <c r="TOI132" s="853"/>
      <c r="TOJ132" s="964"/>
      <c r="TOK132" s="845"/>
      <c r="TOL132" s="853"/>
      <c r="TOM132" s="853"/>
      <c r="TON132" s="964"/>
      <c r="TOO132" s="845"/>
      <c r="TOP132" s="853"/>
      <c r="TOQ132" s="853"/>
      <c r="TOR132" s="964"/>
      <c r="TOS132" s="845"/>
      <c r="TOT132" s="853"/>
      <c r="TOU132" s="853"/>
      <c r="TOV132" s="964"/>
      <c r="TOW132" s="845"/>
      <c r="TOX132" s="853"/>
      <c r="TOY132" s="853"/>
      <c r="TOZ132" s="964"/>
      <c r="TPA132" s="845"/>
      <c r="TPB132" s="853"/>
      <c r="TPC132" s="853"/>
      <c r="TPD132" s="964"/>
      <c r="TPE132" s="845"/>
      <c r="TPF132" s="853"/>
      <c r="TPG132" s="853"/>
      <c r="TPH132" s="964"/>
      <c r="TPI132" s="845"/>
      <c r="TPJ132" s="853"/>
      <c r="TPK132" s="853"/>
      <c r="TPL132" s="964"/>
      <c r="TPM132" s="845"/>
      <c r="TPN132" s="853"/>
      <c r="TPO132" s="853"/>
      <c r="TPP132" s="964"/>
      <c r="TPQ132" s="845"/>
      <c r="TPR132" s="853"/>
      <c r="TPS132" s="853"/>
      <c r="TPT132" s="964"/>
      <c r="TPU132" s="845"/>
      <c r="TPV132" s="853"/>
      <c r="TPW132" s="853"/>
      <c r="TPX132" s="964"/>
      <c r="TPY132" s="845"/>
      <c r="TPZ132" s="853"/>
      <c r="TQA132" s="853"/>
      <c r="TQB132" s="964"/>
      <c r="TQC132" s="845"/>
      <c r="TQD132" s="853"/>
      <c r="TQE132" s="853"/>
      <c r="TQF132" s="964"/>
      <c r="TQG132" s="845"/>
      <c r="TQH132" s="853"/>
      <c r="TQI132" s="853"/>
      <c r="TQJ132" s="964"/>
      <c r="TQK132" s="845"/>
      <c r="TQL132" s="853"/>
      <c r="TQM132" s="853"/>
      <c r="TQN132" s="964"/>
      <c r="TQO132" s="845"/>
      <c r="TQP132" s="853"/>
      <c r="TQQ132" s="853"/>
      <c r="TQR132" s="964"/>
      <c r="TQS132" s="845"/>
      <c r="TQT132" s="853"/>
      <c r="TQU132" s="853"/>
      <c r="TQV132" s="964"/>
      <c r="TQW132" s="845"/>
      <c r="TQX132" s="853"/>
      <c r="TQY132" s="853"/>
      <c r="TQZ132" s="964"/>
      <c r="TRA132" s="845"/>
      <c r="TRB132" s="853"/>
      <c r="TRC132" s="853"/>
      <c r="TRD132" s="964"/>
      <c r="TRE132" s="845"/>
      <c r="TRF132" s="853"/>
      <c r="TRG132" s="853"/>
      <c r="TRH132" s="964"/>
      <c r="TRI132" s="845"/>
      <c r="TRJ132" s="853"/>
      <c r="TRK132" s="853"/>
      <c r="TRL132" s="964"/>
      <c r="TRM132" s="845"/>
      <c r="TRN132" s="853"/>
      <c r="TRO132" s="853"/>
      <c r="TRP132" s="964"/>
      <c r="TRQ132" s="845"/>
      <c r="TRR132" s="853"/>
      <c r="TRS132" s="853"/>
      <c r="TRT132" s="964"/>
      <c r="TRU132" s="845"/>
      <c r="TRV132" s="853"/>
      <c r="TRW132" s="853"/>
      <c r="TRX132" s="964"/>
      <c r="TRY132" s="845"/>
      <c r="TRZ132" s="853"/>
      <c r="TSA132" s="853"/>
      <c r="TSB132" s="964"/>
      <c r="TSC132" s="845"/>
      <c r="TSD132" s="853"/>
      <c r="TSE132" s="853"/>
      <c r="TSF132" s="964"/>
      <c r="TSG132" s="845"/>
      <c r="TSH132" s="853"/>
      <c r="TSI132" s="853"/>
      <c r="TSJ132" s="964"/>
      <c r="TSK132" s="845"/>
      <c r="TSL132" s="853"/>
      <c r="TSM132" s="853"/>
      <c r="TSN132" s="964"/>
      <c r="TSO132" s="845"/>
      <c r="TSP132" s="853"/>
      <c r="TSQ132" s="853"/>
      <c r="TSR132" s="964"/>
      <c r="TSS132" s="845"/>
      <c r="TST132" s="853"/>
      <c r="TSU132" s="853"/>
      <c r="TSV132" s="964"/>
      <c r="TSW132" s="845"/>
      <c r="TSX132" s="853"/>
      <c r="TSY132" s="853"/>
      <c r="TSZ132" s="964"/>
      <c r="TTA132" s="845"/>
      <c r="TTB132" s="853"/>
      <c r="TTC132" s="853"/>
      <c r="TTD132" s="964"/>
      <c r="TTE132" s="845"/>
      <c r="TTF132" s="853"/>
      <c r="TTG132" s="853"/>
      <c r="TTH132" s="964"/>
      <c r="TTI132" s="845"/>
      <c r="TTJ132" s="853"/>
      <c r="TTK132" s="853"/>
      <c r="TTL132" s="964"/>
      <c r="TTM132" s="845"/>
      <c r="TTN132" s="853"/>
      <c r="TTO132" s="853"/>
      <c r="TTP132" s="964"/>
      <c r="TTQ132" s="845"/>
      <c r="TTR132" s="853"/>
      <c r="TTS132" s="853"/>
      <c r="TTT132" s="964"/>
      <c r="TTU132" s="845"/>
      <c r="TTV132" s="853"/>
      <c r="TTW132" s="853"/>
      <c r="TTX132" s="964"/>
      <c r="TTY132" s="845"/>
      <c r="TTZ132" s="853"/>
      <c r="TUA132" s="853"/>
      <c r="TUB132" s="964"/>
      <c r="TUC132" s="845"/>
      <c r="TUD132" s="853"/>
      <c r="TUE132" s="853"/>
      <c r="TUF132" s="964"/>
      <c r="TUG132" s="845"/>
      <c r="TUH132" s="853"/>
      <c r="TUI132" s="853"/>
      <c r="TUJ132" s="964"/>
      <c r="TUK132" s="845"/>
      <c r="TUL132" s="853"/>
      <c r="TUM132" s="853"/>
      <c r="TUN132" s="964"/>
      <c r="TUO132" s="845"/>
      <c r="TUP132" s="853"/>
      <c r="TUQ132" s="853"/>
      <c r="TUR132" s="964"/>
      <c r="TUS132" s="845"/>
      <c r="TUT132" s="853"/>
      <c r="TUU132" s="853"/>
      <c r="TUV132" s="964"/>
      <c r="TUW132" s="845"/>
      <c r="TUX132" s="853"/>
      <c r="TUY132" s="853"/>
      <c r="TUZ132" s="964"/>
      <c r="TVA132" s="845"/>
      <c r="TVB132" s="853"/>
      <c r="TVC132" s="853"/>
      <c r="TVD132" s="964"/>
      <c r="TVE132" s="845"/>
      <c r="TVF132" s="853"/>
      <c r="TVG132" s="853"/>
      <c r="TVH132" s="964"/>
      <c r="TVI132" s="845"/>
      <c r="TVJ132" s="853"/>
      <c r="TVK132" s="853"/>
      <c r="TVL132" s="964"/>
      <c r="TVM132" s="845"/>
      <c r="TVN132" s="853"/>
      <c r="TVO132" s="853"/>
      <c r="TVP132" s="964"/>
      <c r="TVQ132" s="845"/>
      <c r="TVR132" s="853"/>
      <c r="TVS132" s="853"/>
      <c r="TVT132" s="964"/>
      <c r="TVU132" s="845"/>
      <c r="TVV132" s="853"/>
      <c r="TVW132" s="853"/>
      <c r="TVX132" s="964"/>
      <c r="TVY132" s="845"/>
      <c r="TVZ132" s="853"/>
      <c r="TWA132" s="853"/>
      <c r="TWB132" s="964"/>
      <c r="TWC132" s="845"/>
      <c r="TWD132" s="853"/>
      <c r="TWE132" s="853"/>
      <c r="TWF132" s="964"/>
      <c r="TWG132" s="845"/>
      <c r="TWH132" s="853"/>
      <c r="TWI132" s="853"/>
      <c r="TWJ132" s="964"/>
      <c r="TWK132" s="845"/>
      <c r="TWL132" s="853"/>
      <c r="TWM132" s="853"/>
      <c r="TWN132" s="964"/>
      <c r="TWO132" s="845"/>
      <c r="TWP132" s="853"/>
      <c r="TWQ132" s="853"/>
      <c r="TWR132" s="964"/>
      <c r="TWS132" s="845"/>
      <c r="TWT132" s="853"/>
      <c r="TWU132" s="853"/>
      <c r="TWV132" s="964"/>
      <c r="TWW132" s="845"/>
      <c r="TWX132" s="853"/>
      <c r="TWY132" s="853"/>
      <c r="TWZ132" s="964"/>
      <c r="TXA132" s="845"/>
      <c r="TXB132" s="853"/>
      <c r="TXC132" s="853"/>
      <c r="TXD132" s="964"/>
      <c r="TXE132" s="845"/>
      <c r="TXF132" s="853"/>
      <c r="TXG132" s="853"/>
      <c r="TXH132" s="964"/>
      <c r="TXI132" s="845"/>
      <c r="TXJ132" s="853"/>
      <c r="TXK132" s="853"/>
      <c r="TXL132" s="964"/>
      <c r="TXM132" s="845"/>
      <c r="TXN132" s="853"/>
      <c r="TXO132" s="853"/>
      <c r="TXP132" s="964"/>
      <c r="TXQ132" s="845"/>
      <c r="TXR132" s="853"/>
      <c r="TXS132" s="853"/>
      <c r="TXT132" s="964"/>
      <c r="TXU132" s="845"/>
      <c r="TXV132" s="853"/>
      <c r="TXW132" s="853"/>
      <c r="TXX132" s="964"/>
      <c r="TXY132" s="845"/>
      <c r="TXZ132" s="853"/>
      <c r="TYA132" s="853"/>
      <c r="TYB132" s="964"/>
      <c r="TYC132" s="845"/>
      <c r="TYD132" s="853"/>
      <c r="TYE132" s="853"/>
      <c r="TYF132" s="964"/>
      <c r="TYG132" s="845"/>
      <c r="TYH132" s="853"/>
      <c r="TYI132" s="853"/>
      <c r="TYJ132" s="964"/>
      <c r="TYK132" s="845"/>
      <c r="TYL132" s="853"/>
      <c r="TYM132" s="853"/>
      <c r="TYN132" s="964"/>
      <c r="TYO132" s="845"/>
      <c r="TYP132" s="853"/>
      <c r="TYQ132" s="853"/>
      <c r="TYR132" s="964"/>
      <c r="TYS132" s="845"/>
      <c r="TYT132" s="853"/>
      <c r="TYU132" s="853"/>
      <c r="TYV132" s="964"/>
      <c r="TYW132" s="845"/>
      <c r="TYX132" s="853"/>
      <c r="TYY132" s="853"/>
      <c r="TYZ132" s="964"/>
      <c r="TZA132" s="845"/>
      <c r="TZB132" s="853"/>
      <c r="TZC132" s="853"/>
      <c r="TZD132" s="964"/>
      <c r="TZE132" s="845"/>
      <c r="TZF132" s="853"/>
      <c r="TZG132" s="853"/>
      <c r="TZH132" s="964"/>
      <c r="TZI132" s="845"/>
      <c r="TZJ132" s="853"/>
      <c r="TZK132" s="853"/>
      <c r="TZL132" s="964"/>
      <c r="TZM132" s="845"/>
      <c r="TZN132" s="853"/>
      <c r="TZO132" s="853"/>
      <c r="TZP132" s="964"/>
      <c r="TZQ132" s="845"/>
      <c r="TZR132" s="853"/>
      <c r="TZS132" s="853"/>
      <c r="TZT132" s="964"/>
      <c r="TZU132" s="845"/>
      <c r="TZV132" s="853"/>
      <c r="TZW132" s="853"/>
      <c r="TZX132" s="964"/>
      <c r="TZY132" s="845"/>
      <c r="TZZ132" s="853"/>
      <c r="UAA132" s="853"/>
      <c r="UAB132" s="964"/>
      <c r="UAC132" s="845"/>
      <c r="UAD132" s="853"/>
      <c r="UAE132" s="853"/>
      <c r="UAF132" s="964"/>
      <c r="UAG132" s="845"/>
      <c r="UAH132" s="853"/>
      <c r="UAI132" s="853"/>
      <c r="UAJ132" s="964"/>
      <c r="UAK132" s="845"/>
      <c r="UAL132" s="853"/>
      <c r="UAM132" s="853"/>
      <c r="UAN132" s="964"/>
      <c r="UAO132" s="845"/>
      <c r="UAP132" s="853"/>
      <c r="UAQ132" s="853"/>
      <c r="UAR132" s="964"/>
      <c r="UAS132" s="845"/>
      <c r="UAT132" s="853"/>
      <c r="UAU132" s="853"/>
      <c r="UAV132" s="964"/>
      <c r="UAW132" s="845"/>
      <c r="UAX132" s="853"/>
      <c r="UAY132" s="853"/>
      <c r="UAZ132" s="964"/>
      <c r="UBA132" s="845"/>
      <c r="UBB132" s="853"/>
      <c r="UBC132" s="853"/>
      <c r="UBD132" s="964"/>
      <c r="UBE132" s="845"/>
      <c r="UBF132" s="853"/>
      <c r="UBG132" s="853"/>
      <c r="UBH132" s="964"/>
      <c r="UBI132" s="845"/>
      <c r="UBJ132" s="853"/>
      <c r="UBK132" s="853"/>
      <c r="UBL132" s="964"/>
      <c r="UBM132" s="845"/>
      <c r="UBN132" s="853"/>
      <c r="UBO132" s="853"/>
      <c r="UBP132" s="964"/>
      <c r="UBQ132" s="845"/>
      <c r="UBR132" s="853"/>
      <c r="UBS132" s="853"/>
      <c r="UBT132" s="964"/>
      <c r="UBU132" s="845"/>
      <c r="UBV132" s="853"/>
      <c r="UBW132" s="853"/>
      <c r="UBX132" s="964"/>
      <c r="UBY132" s="845"/>
      <c r="UBZ132" s="853"/>
      <c r="UCA132" s="853"/>
      <c r="UCB132" s="964"/>
      <c r="UCC132" s="845"/>
      <c r="UCD132" s="853"/>
      <c r="UCE132" s="853"/>
      <c r="UCF132" s="964"/>
      <c r="UCG132" s="845"/>
      <c r="UCH132" s="853"/>
      <c r="UCI132" s="853"/>
      <c r="UCJ132" s="964"/>
      <c r="UCK132" s="845"/>
      <c r="UCL132" s="853"/>
      <c r="UCM132" s="853"/>
      <c r="UCN132" s="964"/>
      <c r="UCO132" s="845"/>
      <c r="UCP132" s="853"/>
      <c r="UCQ132" s="853"/>
      <c r="UCR132" s="964"/>
      <c r="UCS132" s="845"/>
      <c r="UCT132" s="853"/>
      <c r="UCU132" s="853"/>
      <c r="UCV132" s="964"/>
      <c r="UCW132" s="845"/>
      <c r="UCX132" s="853"/>
      <c r="UCY132" s="853"/>
      <c r="UCZ132" s="964"/>
      <c r="UDA132" s="845"/>
      <c r="UDB132" s="853"/>
      <c r="UDC132" s="853"/>
      <c r="UDD132" s="964"/>
      <c r="UDE132" s="845"/>
      <c r="UDF132" s="853"/>
      <c r="UDG132" s="853"/>
      <c r="UDH132" s="964"/>
      <c r="UDI132" s="845"/>
      <c r="UDJ132" s="853"/>
      <c r="UDK132" s="853"/>
      <c r="UDL132" s="964"/>
      <c r="UDM132" s="845"/>
      <c r="UDN132" s="853"/>
      <c r="UDO132" s="853"/>
      <c r="UDP132" s="964"/>
      <c r="UDQ132" s="845"/>
      <c r="UDR132" s="853"/>
      <c r="UDS132" s="853"/>
      <c r="UDT132" s="964"/>
      <c r="UDU132" s="845"/>
      <c r="UDV132" s="853"/>
      <c r="UDW132" s="853"/>
      <c r="UDX132" s="964"/>
      <c r="UDY132" s="845"/>
      <c r="UDZ132" s="853"/>
      <c r="UEA132" s="853"/>
      <c r="UEB132" s="964"/>
      <c r="UEC132" s="845"/>
      <c r="UED132" s="853"/>
      <c r="UEE132" s="853"/>
      <c r="UEF132" s="964"/>
      <c r="UEG132" s="845"/>
      <c r="UEH132" s="853"/>
      <c r="UEI132" s="853"/>
      <c r="UEJ132" s="964"/>
      <c r="UEK132" s="845"/>
      <c r="UEL132" s="853"/>
      <c r="UEM132" s="853"/>
      <c r="UEN132" s="964"/>
      <c r="UEO132" s="845"/>
      <c r="UEP132" s="853"/>
      <c r="UEQ132" s="853"/>
      <c r="UER132" s="964"/>
      <c r="UES132" s="845"/>
      <c r="UET132" s="853"/>
      <c r="UEU132" s="853"/>
      <c r="UEV132" s="964"/>
      <c r="UEW132" s="845"/>
      <c r="UEX132" s="853"/>
      <c r="UEY132" s="853"/>
      <c r="UEZ132" s="964"/>
      <c r="UFA132" s="845"/>
      <c r="UFB132" s="853"/>
      <c r="UFC132" s="853"/>
      <c r="UFD132" s="964"/>
      <c r="UFE132" s="845"/>
      <c r="UFF132" s="853"/>
      <c r="UFG132" s="853"/>
      <c r="UFH132" s="964"/>
      <c r="UFI132" s="845"/>
      <c r="UFJ132" s="853"/>
      <c r="UFK132" s="853"/>
      <c r="UFL132" s="964"/>
      <c r="UFM132" s="845"/>
      <c r="UFN132" s="853"/>
      <c r="UFO132" s="853"/>
      <c r="UFP132" s="964"/>
      <c r="UFQ132" s="845"/>
      <c r="UFR132" s="853"/>
      <c r="UFS132" s="853"/>
      <c r="UFT132" s="964"/>
      <c r="UFU132" s="845"/>
      <c r="UFV132" s="853"/>
      <c r="UFW132" s="853"/>
      <c r="UFX132" s="964"/>
      <c r="UFY132" s="845"/>
      <c r="UFZ132" s="853"/>
      <c r="UGA132" s="853"/>
      <c r="UGB132" s="964"/>
      <c r="UGC132" s="845"/>
      <c r="UGD132" s="853"/>
      <c r="UGE132" s="853"/>
      <c r="UGF132" s="964"/>
      <c r="UGG132" s="845"/>
      <c r="UGH132" s="853"/>
      <c r="UGI132" s="853"/>
      <c r="UGJ132" s="964"/>
      <c r="UGK132" s="845"/>
      <c r="UGL132" s="853"/>
      <c r="UGM132" s="853"/>
      <c r="UGN132" s="964"/>
      <c r="UGO132" s="845"/>
      <c r="UGP132" s="853"/>
      <c r="UGQ132" s="853"/>
      <c r="UGR132" s="964"/>
      <c r="UGS132" s="845"/>
      <c r="UGT132" s="853"/>
      <c r="UGU132" s="853"/>
      <c r="UGV132" s="964"/>
      <c r="UGW132" s="845"/>
      <c r="UGX132" s="853"/>
      <c r="UGY132" s="853"/>
      <c r="UGZ132" s="964"/>
      <c r="UHA132" s="845"/>
      <c r="UHB132" s="853"/>
      <c r="UHC132" s="853"/>
      <c r="UHD132" s="964"/>
      <c r="UHE132" s="845"/>
      <c r="UHF132" s="853"/>
      <c r="UHG132" s="853"/>
      <c r="UHH132" s="964"/>
      <c r="UHI132" s="845"/>
      <c r="UHJ132" s="853"/>
      <c r="UHK132" s="853"/>
      <c r="UHL132" s="964"/>
      <c r="UHM132" s="845"/>
      <c r="UHN132" s="853"/>
      <c r="UHO132" s="853"/>
      <c r="UHP132" s="964"/>
      <c r="UHQ132" s="845"/>
      <c r="UHR132" s="853"/>
      <c r="UHS132" s="853"/>
      <c r="UHT132" s="964"/>
      <c r="UHU132" s="845"/>
      <c r="UHV132" s="853"/>
      <c r="UHW132" s="853"/>
      <c r="UHX132" s="964"/>
      <c r="UHY132" s="845"/>
      <c r="UHZ132" s="853"/>
      <c r="UIA132" s="853"/>
      <c r="UIB132" s="964"/>
      <c r="UIC132" s="845"/>
      <c r="UID132" s="853"/>
      <c r="UIE132" s="853"/>
      <c r="UIF132" s="964"/>
      <c r="UIG132" s="845"/>
      <c r="UIH132" s="853"/>
      <c r="UII132" s="853"/>
      <c r="UIJ132" s="964"/>
      <c r="UIK132" s="845"/>
      <c r="UIL132" s="853"/>
      <c r="UIM132" s="853"/>
      <c r="UIN132" s="964"/>
      <c r="UIO132" s="845"/>
      <c r="UIP132" s="853"/>
      <c r="UIQ132" s="853"/>
      <c r="UIR132" s="964"/>
      <c r="UIS132" s="845"/>
      <c r="UIT132" s="853"/>
      <c r="UIU132" s="853"/>
      <c r="UIV132" s="964"/>
      <c r="UIW132" s="845"/>
      <c r="UIX132" s="853"/>
      <c r="UIY132" s="853"/>
      <c r="UIZ132" s="964"/>
      <c r="UJA132" s="845"/>
      <c r="UJB132" s="853"/>
      <c r="UJC132" s="853"/>
      <c r="UJD132" s="964"/>
      <c r="UJE132" s="845"/>
      <c r="UJF132" s="853"/>
      <c r="UJG132" s="853"/>
      <c r="UJH132" s="964"/>
      <c r="UJI132" s="845"/>
      <c r="UJJ132" s="853"/>
      <c r="UJK132" s="853"/>
      <c r="UJL132" s="964"/>
      <c r="UJM132" s="845"/>
      <c r="UJN132" s="853"/>
      <c r="UJO132" s="853"/>
      <c r="UJP132" s="964"/>
      <c r="UJQ132" s="845"/>
      <c r="UJR132" s="853"/>
      <c r="UJS132" s="853"/>
      <c r="UJT132" s="964"/>
      <c r="UJU132" s="845"/>
      <c r="UJV132" s="853"/>
      <c r="UJW132" s="853"/>
      <c r="UJX132" s="964"/>
      <c r="UJY132" s="845"/>
      <c r="UJZ132" s="853"/>
      <c r="UKA132" s="853"/>
      <c r="UKB132" s="964"/>
      <c r="UKC132" s="845"/>
      <c r="UKD132" s="853"/>
      <c r="UKE132" s="853"/>
      <c r="UKF132" s="964"/>
      <c r="UKG132" s="845"/>
      <c r="UKH132" s="853"/>
      <c r="UKI132" s="853"/>
      <c r="UKJ132" s="964"/>
      <c r="UKK132" s="845"/>
      <c r="UKL132" s="853"/>
      <c r="UKM132" s="853"/>
      <c r="UKN132" s="964"/>
      <c r="UKO132" s="845"/>
      <c r="UKP132" s="853"/>
      <c r="UKQ132" s="853"/>
      <c r="UKR132" s="964"/>
      <c r="UKS132" s="845"/>
      <c r="UKT132" s="853"/>
      <c r="UKU132" s="853"/>
      <c r="UKV132" s="964"/>
      <c r="UKW132" s="845"/>
      <c r="UKX132" s="853"/>
      <c r="UKY132" s="853"/>
      <c r="UKZ132" s="964"/>
      <c r="ULA132" s="845"/>
      <c r="ULB132" s="853"/>
      <c r="ULC132" s="853"/>
      <c r="ULD132" s="964"/>
      <c r="ULE132" s="845"/>
      <c r="ULF132" s="853"/>
      <c r="ULG132" s="853"/>
      <c r="ULH132" s="964"/>
      <c r="ULI132" s="845"/>
      <c r="ULJ132" s="853"/>
      <c r="ULK132" s="853"/>
      <c r="ULL132" s="964"/>
      <c r="ULM132" s="845"/>
      <c r="ULN132" s="853"/>
      <c r="ULO132" s="853"/>
      <c r="ULP132" s="964"/>
      <c r="ULQ132" s="845"/>
      <c r="ULR132" s="853"/>
      <c r="ULS132" s="853"/>
      <c r="ULT132" s="964"/>
      <c r="ULU132" s="845"/>
      <c r="ULV132" s="853"/>
      <c r="ULW132" s="853"/>
      <c r="ULX132" s="964"/>
      <c r="ULY132" s="845"/>
      <c r="ULZ132" s="853"/>
      <c r="UMA132" s="853"/>
      <c r="UMB132" s="964"/>
      <c r="UMC132" s="845"/>
      <c r="UMD132" s="853"/>
      <c r="UME132" s="853"/>
      <c r="UMF132" s="964"/>
      <c r="UMG132" s="845"/>
      <c r="UMH132" s="853"/>
      <c r="UMI132" s="853"/>
      <c r="UMJ132" s="964"/>
      <c r="UMK132" s="845"/>
      <c r="UML132" s="853"/>
      <c r="UMM132" s="853"/>
      <c r="UMN132" s="964"/>
      <c r="UMO132" s="845"/>
      <c r="UMP132" s="853"/>
      <c r="UMQ132" s="853"/>
      <c r="UMR132" s="964"/>
      <c r="UMS132" s="845"/>
      <c r="UMT132" s="853"/>
      <c r="UMU132" s="853"/>
      <c r="UMV132" s="964"/>
      <c r="UMW132" s="845"/>
      <c r="UMX132" s="853"/>
      <c r="UMY132" s="853"/>
      <c r="UMZ132" s="964"/>
      <c r="UNA132" s="845"/>
      <c r="UNB132" s="853"/>
      <c r="UNC132" s="853"/>
      <c r="UND132" s="964"/>
      <c r="UNE132" s="845"/>
      <c r="UNF132" s="853"/>
      <c r="UNG132" s="853"/>
      <c r="UNH132" s="964"/>
      <c r="UNI132" s="845"/>
      <c r="UNJ132" s="853"/>
      <c r="UNK132" s="853"/>
      <c r="UNL132" s="964"/>
      <c r="UNM132" s="845"/>
      <c r="UNN132" s="853"/>
      <c r="UNO132" s="853"/>
      <c r="UNP132" s="964"/>
      <c r="UNQ132" s="845"/>
      <c r="UNR132" s="853"/>
      <c r="UNS132" s="853"/>
      <c r="UNT132" s="964"/>
      <c r="UNU132" s="845"/>
      <c r="UNV132" s="853"/>
      <c r="UNW132" s="853"/>
      <c r="UNX132" s="964"/>
      <c r="UNY132" s="845"/>
      <c r="UNZ132" s="853"/>
      <c r="UOA132" s="853"/>
      <c r="UOB132" s="964"/>
      <c r="UOC132" s="845"/>
      <c r="UOD132" s="853"/>
      <c r="UOE132" s="853"/>
      <c r="UOF132" s="964"/>
      <c r="UOG132" s="845"/>
      <c r="UOH132" s="853"/>
      <c r="UOI132" s="853"/>
      <c r="UOJ132" s="964"/>
      <c r="UOK132" s="845"/>
      <c r="UOL132" s="853"/>
      <c r="UOM132" s="853"/>
      <c r="UON132" s="964"/>
      <c r="UOO132" s="845"/>
      <c r="UOP132" s="853"/>
      <c r="UOQ132" s="853"/>
      <c r="UOR132" s="964"/>
      <c r="UOS132" s="845"/>
      <c r="UOT132" s="853"/>
      <c r="UOU132" s="853"/>
      <c r="UOV132" s="964"/>
      <c r="UOW132" s="845"/>
      <c r="UOX132" s="853"/>
      <c r="UOY132" s="853"/>
      <c r="UOZ132" s="964"/>
      <c r="UPA132" s="845"/>
      <c r="UPB132" s="853"/>
      <c r="UPC132" s="853"/>
      <c r="UPD132" s="964"/>
      <c r="UPE132" s="845"/>
      <c r="UPF132" s="853"/>
      <c r="UPG132" s="853"/>
      <c r="UPH132" s="964"/>
      <c r="UPI132" s="845"/>
      <c r="UPJ132" s="853"/>
      <c r="UPK132" s="853"/>
      <c r="UPL132" s="964"/>
      <c r="UPM132" s="845"/>
      <c r="UPN132" s="853"/>
      <c r="UPO132" s="853"/>
      <c r="UPP132" s="964"/>
      <c r="UPQ132" s="845"/>
      <c r="UPR132" s="853"/>
      <c r="UPS132" s="853"/>
      <c r="UPT132" s="964"/>
      <c r="UPU132" s="845"/>
      <c r="UPV132" s="853"/>
      <c r="UPW132" s="853"/>
      <c r="UPX132" s="964"/>
      <c r="UPY132" s="845"/>
      <c r="UPZ132" s="853"/>
      <c r="UQA132" s="853"/>
      <c r="UQB132" s="964"/>
      <c r="UQC132" s="845"/>
      <c r="UQD132" s="853"/>
      <c r="UQE132" s="853"/>
      <c r="UQF132" s="964"/>
      <c r="UQG132" s="845"/>
      <c r="UQH132" s="853"/>
      <c r="UQI132" s="853"/>
      <c r="UQJ132" s="964"/>
      <c r="UQK132" s="845"/>
      <c r="UQL132" s="853"/>
      <c r="UQM132" s="853"/>
      <c r="UQN132" s="964"/>
      <c r="UQO132" s="845"/>
      <c r="UQP132" s="853"/>
      <c r="UQQ132" s="853"/>
      <c r="UQR132" s="964"/>
      <c r="UQS132" s="845"/>
      <c r="UQT132" s="853"/>
      <c r="UQU132" s="853"/>
      <c r="UQV132" s="964"/>
      <c r="UQW132" s="845"/>
      <c r="UQX132" s="853"/>
      <c r="UQY132" s="853"/>
      <c r="UQZ132" s="964"/>
      <c r="URA132" s="845"/>
      <c r="URB132" s="853"/>
      <c r="URC132" s="853"/>
      <c r="URD132" s="964"/>
      <c r="URE132" s="845"/>
      <c r="URF132" s="853"/>
      <c r="URG132" s="853"/>
      <c r="URH132" s="964"/>
      <c r="URI132" s="845"/>
      <c r="URJ132" s="853"/>
      <c r="URK132" s="853"/>
      <c r="URL132" s="964"/>
      <c r="URM132" s="845"/>
      <c r="URN132" s="853"/>
      <c r="URO132" s="853"/>
      <c r="URP132" s="964"/>
      <c r="URQ132" s="845"/>
      <c r="URR132" s="853"/>
      <c r="URS132" s="853"/>
      <c r="URT132" s="964"/>
      <c r="URU132" s="845"/>
      <c r="URV132" s="853"/>
      <c r="URW132" s="853"/>
      <c r="URX132" s="964"/>
      <c r="URY132" s="845"/>
      <c r="URZ132" s="853"/>
      <c r="USA132" s="853"/>
      <c r="USB132" s="964"/>
      <c r="USC132" s="845"/>
      <c r="USD132" s="853"/>
      <c r="USE132" s="853"/>
      <c r="USF132" s="964"/>
      <c r="USG132" s="845"/>
      <c r="USH132" s="853"/>
      <c r="USI132" s="853"/>
      <c r="USJ132" s="964"/>
      <c r="USK132" s="845"/>
      <c r="USL132" s="853"/>
      <c r="USM132" s="853"/>
      <c r="USN132" s="964"/>
      <c r="USO132" s="845"/>
      <c r="USP132" s="853"/>
      <c r="USQ132" s="853"/>
      <c r="USR132" s="964"/>
      <c r="USS132" s="845"/>
      <c r="UST132" s="853"/>
      <c r="USU132" s="853"/>
      <c r="USV132" s="964"/>
      <c r="USW132" s="845"/>
      <c r="USX132" s="853"/>
      <c r="USY132" s="853"/>
      <c r="USZ132" s="964"/>
      <c r="UTA132" s="845"/>
      <c r="UTB132" s="853"/>
      <c r="UTC132" s="853"/>
      <c r="UTD132" s="964"/>
      <c r="UTE132" s="845"/>
      <c r="UTF132" s="853"/>
      <c r="UTG132" s="853"/>
      <c r="UTH132" s="964"/>
      <c r="UTI132" s="845"/>
      <c r="UTJ132" s="853"/>
      <c r="UTK132" s="853"/>
      <c r="UTL132" s="964"/>
      <c r="UTM132" s="845"/>
      <c r="UTN132" s="853"/>
      <c r="UTO132" s="853"/>
      <c r="UTP132" s="964"/>
      <c r="UTQ132" s="845"/>
      <c r="UTR132" s="853"/>
      <c r="UTS132" s="853"/>
      <c r="UTT132" s="964"/>
      <c r="UTU132" s="845"/>
      <c r="UTV132" s="853"/>
      <c r="UTW132" s="853"/>
      <c r="UTX132" s="964"/>
      <c r="UTY132" s="845"/>
      <c r="UTZ132" s="853"/>
      <c r="UUA132" s="853"/>
      <c r="UUB132" s="964"/>
      <c r="UUC132" s="845"/>
      <c r="UUD132" s="853"/>
      <c r="UUE132" s="853"/>
      <c r="UUF132" s="964"/>
      <c r="UUG132" s="845"/>
      <c r="UUH132" s="853"/>
      <c r="UUI132" s="853"/>
      <c r="UUJ132" s="964"/>
      <c r="UUK132" s="845"/>
      <c r="UUL132" s="853"/>
      <c r="UUM132" s="853"/>
      <c r="UUN132" s="964"/>
      <c r="UUO132" s="845"/>
      <c r="UUP132" s="853"/>
      <c r="UUQ132" s="853"/>
      <c r="UUR132" s="964"/>
      <c r="UUS132" s="845"/>
      <c r="UUT132" s="853"/>
      <c r="UUU132" s="853"/>
      <c r="UUV132" s="964"/>
      <c r="UUW132" s="845"/>
      <c r="UUX132" s="853"/>
      <c r="UUY132" s="853"/>
      <c r="UUZ132" s="964"/>
      <c r="UVA132" s="845"/>
      <c r="UVB132" s="853"/>
      <c r="UVC132" s="853"/>
      <c r="UVD132" s="964"/>
      <c r="UVE132" s="845"/>
      <c r="UVF132" s="853"/>
      <c r="UVG132" s="853"/>
      <c r="UVH132" s="964"/>
      <c r="UVI132" s="845"/>
      <c r="UVJ132" s="853"/>
      <c r="UVK132" s="853"/>
      <c r="UVL132" s="964"/>
      <c r="UVM132" s="845"/>
      <c r="UVN132" s="853"/>
      <c r="UVO132" s="853"/>
      <c r="UVP132" s="964"/>
      <c r="UVQ132" s="845"/>
      <c r="UVR132" s="853"/>
      <c r="UVS132" s="853"/>
      <c r="UVT132" s="964"/>
      <c r="UVU132" s="845"/>
      <c r="UVV132" s="853"/>
      <c r="UVW132" s="853"/>
      <c r="UVX132" s="964"/>
      <c r="UVY132" s="845"/>
      <c r="UVZ132" s="853"/>
      <c r="UWA132" s="853"/>
      <c r="UWB132" s="964"/>
      <c r="UWC132" s="845"/>
      <c r="UWD132" s="853"/>
      <c r="UWE132" s="853"/>
      <c r="UWF132" s="964"/>
      <c r="UWG132" s="845"/>
      <c r="UWH132" s="853"/>
      <c r="UWI132" s="853"/>
      <c r="UWJ132" s="964"/>
      <c r="UWK132" s="845"/>
      <c r="UWL132" s="853"/>
      <c r="UWM132" s="853"/>
      <c r="UWN132" s="964"/>
      <c r="UWO132" s="845"/>
      <c r="UWP132" s="853"/>
      <c r="UWQ132" s="853"/>
      <c r="UWR132" s="964"/>
      <c r="UWS132" s="845"/>
      <c r="UWT132" s="853"/>
      <c r="UWU132" s="853"/>
      <c r="UWV132" s="964"/>
      <c r="UWW132" s="845"/>
      <c r="UWX132" s="853"/>
      <c r="UWY132" s="853"/>
      <c r="UWZ132" s="964"/>
      <c r="UXA132" s="845"/>
      <c r="UXB132" s="853"/>
      <c r="UXC132" s="853"/>
      <c r="UXD132" s="964"/>
      <c r="UXE132" s="845"/>
      <c r="UXF132" s="853"/>
      <c r="UXG132" s="853"/>
      <c r="UXH132" s="964"/>
      <c r="UXI132" s="845"/>
      <c r="UXJ132" s="853"/>
      <c r="UXK132" s="853"/>
      <c r="UXL132" s="964"/>
      <c r="UXM132" s="845"/>
      <c r="UXN132" s="853"/>
      <c r="UXO132" s="853"/>
      <c r="UXP132" s="964"/>
      <c r="UXQ132" s="845"/>
      <c r="UXR132" s="853"/>
      <c r="UXS132" s="853"/>
      <c r="UXT132" s="964"/>
      <c r="UXU132" s="845"/>
      <c r="UXV132" s="853"/>
      <c r="UXW132" s="853"/>
      <c r="UXX132" s="964"/>
      <c r="UXY132" s="845"/>
      <c r="UXZ132" s="853"/>
      <c r="UYA132" s="853"/>
      <c r="UYB132" s="964"/>
      <c r="UYC132" s="845"/>
      <c r="UYD132" s="853"/>
      <c r="UYE132" s="853"/>
      <c r="UYF132" s="964"/>
      <c r="UYG132" s="845"/>
      <c r="UYH132" s="853"/>
      <c r="UYI132" s="853"/>
      <c r="UYJ132" s="964"/>
      <c r="UYK132" s="845"/>
      <c r="UYL132" s="853"/>
      <c r="UYM132" s="853"/>
      <c r="UYN132" s="964"/>
      <c r="UYO132" s="845"/>
      <c r="UYP132" s="853"/>
      <c r="UYQ132" s="853"/>
      <c r="UYR132" s="964"/>
      <c r="UYS132" s="845"/>
      <c r="UYT132" s="853"/>
      <c r="UYU132" s="853"/>
      <c r="UYV132" s="964"/>
      <c r="UYW132" s="845"/>
      <c r="UYX132" s="853"/>
      <c r="UYY132" s="853"/>
      <c r="UYZ132" s="964"/>
      <c r="UZA132" s="845"/>
      <c r="UZB132" s="853"/>
      <c r="UZC132" s="853"/>
      <c r="UZD132" s="964"/>
      <c r="UZE132" s="845"/>
      <c r="UZF132" s="853"/>
      <c r="UZG132" s="853"/>
      <c r="UZH132" s="964"/>
      <c r="UZI132" s="845"/>
      <c r="UZJ132" s="853"/>
      <c r="UZK132" s="853"/>
      <c r="UZL132" s="964"/>
      <c r="UZM132" s="845"/>
      <c r="UZN132" s="853"/>
      <c r="UZO132" s="853"/>
      <c r="UZP132" s="964"/>
      <c r="UZQ132" s="845"/>
      <c r="UZR132" s="853"/>
      <c r="UZS132" s="853"/>
      <c r="UZT132" s="964"/>
      <c r="UZU132" s="845"/>
      <c r="UZV132" s="853"/>
      <c r="UZW132" s="853"/>
      <c r="UZX132" s="964"/>
      <c r="UZY132" s="845"/>
      <c r="UZZ132" s="853"/>
      <c r="VAA132" s="853"/>
      <c r="VAB132" s="964"/>
      <c r="VAC132" s="845"/>
      <c r="VAD132" s="853"/>
      <c r="VAE132" s="853"/>
      <c r="VAF132" s="964"/>
      <c r="VAG132" s="845"/>
      <c r="VAH132" s="853"/>
      <c r="VAI132" s="853"/>
      <c r="VAJ132" s="964"/>
      <c r="VAK132" s="845"/>
      <c r="VAL132" s="853"/>
      <c r="VAM132" s="853"/>
      <c r="VAN132" s="964"/>
      <c r="VAO132" s="845"/>
      <c r="VAP132" s="853"/>
      <c r="VAQ132" s="853"/>
      <c r="VAR132" s="964"/>
      <c r="VAS132" s="845"/>
      <c r="VAT132" s="853"/>
      <c r="VAU132" s="853"/>
      <c r="VAV132" s="964"/>
      <c r="VAW132" s="845"/>
      <c r="VAX132" s="853"/>
      <c r="VAY132" s="853"/>
      <c r="VAZ132" s="964"/>
      <c r="VBA132" s="845"/>
      <c r="VBB132" s="853"/>
      <c r="VBC132" s="853"/>
      <c r="VBD132" s="964"/>
      <c r="VBE132" s="845"/>
      <c r="VBF132" s="853"/>
      <c r="VBG132" s="853"/>
      <c r="VBH132" s="964"/>
      <c r="VBI132" s="845"/>
      <c r="VBJ132" s="853"/>
      <c r="VBK132" s="853"/>
      <c r="VBL132" s="964"/>
      <c r="VBM132" s="845"/>
      <c r="VBN132" s="853"/>
      <c r="VBO132" s="853"/>
      <c r="VBP132" s="964"/>
      <c r="VBQ132" s="845"/>
      <c r="VBR132" s="853"/>
      <c r="VBS132" s="853"/>
      <c r="VBT132" s="964"/>
      <c r="VBU132" s="845"/>
      <c r="VBV132" s="853"/>
      <c r="VBW132" s="853"/>
      <c r="VBX132" s="964"/>
      <c r="VBY132" s="845"/>
      <c r="VBZ132" s="853"/>
      <c r="VCA132" s="853"/>
      <c r="VCB132" s="964"/>
      <c r="VCC132" s="845"/>
      <c r="VCD132" s="853"/>
      <c r="VCE132" s="853"/>
      <c r="VCF132" s="964"/>
      <c r="VCG132" s="845"/>
      <c r="VCH132" s="853"/>
      <c r="VCI132" s="853"/>
      <c r="VCJ132" s="964"/>
      <c r="VCK132" s="845"/>
      <c r="VCL132" s="853"/>
      <c r="VCM132" s="853"/>
      <c r="VCN132" s="964"/>
      <c r="VCO132" s="845"/>
      <c r="VCP132" s="853"/>
      <c r="VCQ132" s="853"/>
      <c r="VCR132" s="964"/>
      <c r="VCS132" s="845"/>
      <c r="VCT132" s="853"/>
      <c r="VCU132" s="853"/>
      <c r="VCV132" s="964"/>
      <c r="VCW132" s="845"/>
      <c r="VCX132" s="853"/>
      <c r="VCY132" s="853"/>
      <c r="VCZ132" s="964"/>
      <c r="VDA132" s="845"/>
      <c r="VDB132" s="853"/>
      <c r="VDC132" s="853"/>
      <c r="VDD132" s="964"/>
      <c r="VDE132" s="845"/>
      <c r="VDF132" s="853"/>
      <c r="VDG132" s="853"/>
      <c r="VDH132" s="964"/>
      <c r="VDI132" s="845"/>
      <c r="VDJ132" s="853"/>
      <c r="VDK132" s="853"/>
      <c r="VDL132" s="964"/>
      <c r="VDM132" s="845"/>
      <c r="VDN132" s="853"/>
      <c r="VDO132" s="853"/>
      <c r="VDP132" s="964"/>
      <c r="VDQ132" s="845"/>
      <c r="VDR132" s="853"/>
      <c r="VDS132" s="853"/>
      <c r="VDT132" s="964"/>
      <c r="VDU132" s="845"/>
      <c r="VDV132" s="853"/>
      <c r="VDW132" s="853"/>
      <c r="VDX132" s="964"/>
      <c r="VDY132" s="845"/>
      <c r="VDZ132" s="853"/>
      <c r="VEA132" s="853"/>
      <c r="VEB132" s="964"/>
      <c r="VEC132" s="845"/>
      <c r="VED132" s="853"/>
      <c r="VEE132" s="853"/>
      <c r="VEF132" s="964"/>
      <c r="VEG132" s="845"/>
      <c r="VEH132" s="853"/>
      <c r="VEI132" s="853"/>
      <c r="VEJ132" s="964"/>
      <c r="VEK132" s="845"/>
      <c r="VEL132" s="853"/>
      <c r="VEM132" s="853"/>
      <c r="VEN132" s="964"/>
      <c r="VEO132" s="845"/>
      <c r="VEP132" s="853"/>
      <c r="VEQ132" s="853"/>
      <c r="VER132" s="964"/>
      <c r="VES132" s="845"/>
      <c r="VET132" s="853"/>
      <c r="VEU132" s="853"/>
      <c r="VEV132" s="964"/>
      <c r="VEW132" s="845"/>
      <c r="VEX132" s="853"/>
      <c r="VEY132" s="853"/>
      <c r="VEZ132" s="964"/>
      <c r="VFA132" s="845"/>
      <c r="VFB132" s="853"/>
      <c r="VFC132" s="853"/>
      <c r="VFD132" s="964"/>
      <c r="VFE132" s="845"/>
      <c r="VFF132" s="853"/>
      <c r="VFG132" s="853"/>
      <c r="VFH132" s="964"/>
      <c r="VFI132" s="845"/>
      <c r="VFJ132" s="853"/>
      <c r="VFK132" s="853"/>
      <c r="VFL132" s="964"/>
      <c r="VFM132" s="845"/>
      <c r="VFN132" s="853"/>
      <c r="VFO132" s="853"/>
      <c r="VFP132" s="964"/>
      <c r="VFQ132" s="845"/>
      <c r="VFR132" s="853"/>
      <c r="VFS132" s="853"/>
      <c r="VFT132" s="964"/>
      <c r="VFU132" s="845"/>
      <c r="VFV132" s="853"/>
      <c r="VFW132" s="853"/>
      <c r="VFX132" s="964"/>
      <c r="VFY132" s="845"/>
      <c r="VFZ132" s="853"/>
      <c r="VGA132" s="853"/>
      <c r="VGB132" s="964"/>
      <c r="VGC132" s="845"/>
      <c r="VGD132" s="853"/>
      <c r="VGE132" s="853"/>
      <c r="VGF132" s="964"/>
      <c r="VGG132" s="845"/>
      <c r="VGH132" s="853"/>
      <c r="VGI132" s="853"/>
      <c r="VGJ132" s="964"/>
      <c r="VGK132" s="845"/>
      <c r="VGL132" s="853"/>
      <c r="VGM132" s="853"/>
      <c r="VGN132" s="964"/>
      <c r="VGO132" s="845"/>
      <c r="VGP132" s="853"/>
      <c r="VGQ132" s="853"/>
      <c r="VGR132" s="964"/>
      <c r="VGS132" s="845"/>
      <c r="VGT132" s="853"/>
      <c r="VGU132" s="853"/>
      <c r="VGV132" s="964"/>
      <c r="VGW132" s="845"/>
      <c r="VGX132" s="853"/>
      <c r="VGY132" s="853"/>
      <c r="VGZ132" s="964"/>
      <c r="VHA132" s="845"/>
      <c r="VHB132" s="853"/>
      <c r="VHC132" s="853"/>
      <c r="VHD132" s="964"/>
      <c r="VHE132" s="845"/>
      <c r="VHF132" s="853"/>
      <c r="VHG132" s="853"/>
      <c r="VHH132" s="964"/>
      <c r="VHI132" s="845"/>
      <c r="VHJ132" s="853"/>
      <c r="VHK132" s="853"/>
      <c r="VHL132" s="964"/>
      <c r="VHM132" s="845"/>
      <c r="VHN132" s="853"/>
      <c r="VHO132" s="853"/>
      <c r="VHP132" s="964"/>
      <c r="VHQ132" s="845"/>
      <c r="VHR132" s="853"/>
      <c r="VHS132" s="853"/>
      <c r="VHT132" s="964"/>
      <c r="VHU132" s="845"/>
      <c r="VHV132" s="853"/>
      <c r="VHW132" s="853"/>
      <c r="VHX132" s="964"/>
      <c r="VHY132" s="845"/>
      <c r="VHZ132" s="853"/>
      <c r="VIA132" s="853"/>
      <c r="VIB132" s="964"/>
      <c r="VIC132" s="845"/>
      <c r="VID132" s="853"/>
      <c r="VIE132" s="853"/>
      <c r="VIF132" s="964"/>
      <c r="VIG132" s="845"/>
      <c r="VIH132" s="853"/>
      <c r="VII132" s="853"/>
      <c r="VIJ132" s="964"/>
      <c r="VIK132" s="845"/>
      <c r="VIL132" s="853"/>
      <c r="VIM132" s="853"/>
      <c r="VIN132" s="964"/>
      <c r="VIO132" s="845"/>
      <c r="VIP132" s="853"/>
      <c r="VIQ132" s="853"/>
      <c r="VIR132" s="964"/>
      <c r="VIS132" s="845"/>
      <c r="VIT132" s="853"/>
      <c r="VIU132" s="853"/>
      <c r="VIV132" s="964"/>
      <c r="VIW132" s="845"/>
      <c r="VIX132" s="853"/>
      <c r="VIY132" s="853"/>
      <c r="VIZ132" s="964"/>
      <c r="VJA132" s="845"/>
      <c r="VJB132" s="853"/>
      <c r="VJC132" s="853"/>
      <c r="VJD132" s="964"/>
      <c r="VJE132" s="845"/>
      <c r="VJF132" s="853"/>
      <c r="VJG132" s="853"/>
      <c r="VJH132" s="964"/>
      <c r="VJI132" s="845"/>
      <c r="VJJ132" s="853"/>
      <c r="VJK132" s="853"/>
      <c r="VJL132" s="964"/>
      <c r="VJM132" s="845"/>
      <c r="VJN132" s="853"/>
      <c r="VJO132" s="853"/>
      <c r="VJP132" s="964"/>
      <c r="VJQ132" s="845"/>
      <c r="VJR132" s="853"/>
      <c r="VJS132" s="853"/>
      <c r="VJT132" s="964"/>
      <c r="VJU132" s="845"/>
      <c r="VJV132" s="853"/>
      <c r="VJW132" s="853"/>
      <c r="VJX132" s="964"/>
      <c r="VJY132" s="845"/>
      <c r="VJZ132" s="853"/>
      <c r="VKA132" s="853"/>
      <c r="VKB132" s="964"/>
      <c r="VKC132" s="845"/>
      <c r="VKD132" s="853"/>
      <c r="VKE132" s="853"/>
      <c r="VKF132" s="964"/>
      <c r="VKG132" s="845"/>
      <c r="VKH132" s="853"/>
      <c r="VKI132" s="853"/>
      <c r="VKJ132" s="964"/>
      <c r="VKK132" s="845"/>
      <c r="VKL132" s="853"/>
      <c r="VKM132" s="853"/>
      <c r="VKN132" s="964"/>
      <c r="VKO132" s="845"/>
      <c r="VKP132" s="853"/>
      <c r="VKQ132" s="853"/>
      <c r="VKR132" s="964"/>
      <c r="VKS132" s="845"/>
      <c r="VKT132" s="853"/>
      <c r="VKU132" s="853"/>
      <c r="VKV132" s="964"/>
      <c r="VKW132" s="845"/>
      <c r="VKX132" s="853"/>
      <c r="VKY132" s="853"/>
      <c r="VKZ132" s="964"/>
      <c r="VLA132" s="845"/>
      <c r="VLB132" s="853"/>
      <c r="VLC132" s="853"/>
      <c r="VLD132" s="964"/>
      <c r="VLE132" s="845"/>
      <c r="VLF132" s="853"/>
      <c r="VLG132" s="853"/>
      <c r="VLH132" s="964"/>
      <c r="VLI132" s="845"/>
      <c r="VLJ132" s="853"/>
      <c r="VLK132" s="853"/>
      <c r="VLL132" s="964"/>
      <c r="VLM132" s="845"/>
      <c r="VLN132" s="853"/>
      <c r="VLO132" s="853"/>
      <c r="VLP132" s="964"/>
      <c r="VLQ132" s="845"/>
      <c r="VLR132" s="853"/>
      <c r="VLS132" s="853"/>
      <c r="VLT132" s="964"/>
      <c r="VLU132" s="845"/>
      <c r="VLV132" s="853"/>
      <c r="VLW132" s="853"/>
      <c r="VLX132" s="964"/>
      <c r="VLY132" s="845"/>
      <c r="VLZ132" s="853"/>
      <c r="VMA132" s="853"/>
      <c r="VMB132" s="964"/>
      <c r="VMC132" s="845"/>
      <c r="VMD132" s="853"/>
      <c r="VME132" s="853"/>
      <c r="VMF132" s="964"/>
      <c r="VMG132" s="845"/>
      <c r="VMH132" s="853"/>
      <c r="VMI132" s="853"/>
      <c r="VMJ132" s="964"/>
      <c r="VMK132" s="845"/>
      <c r="VML132" s="853"/>
      <c r="VMM132" s="853"/>
      <c r="VMN132" s="964"/>
      <c r="VMO132" s="845"/>
      <c r="VMP132" s="853"/>
      <c r="VMQ132" s="853"/>
      <c r="VMR132" s="964"/>
      <c r="VMS132" s="845"/>
      <c r="VMT132" s="853"/>
      <c r="VMU132" s="853"/>
      <c r="VMV132" s="964"/>
      <c r="VMW132" s="845"/>
      <c r="VMX132" s="853"/>
      <c r="VMY132" s="853"/>
      <c r="VMZ132" s="964"/>
      <c r="VNA132" s="845"/>
      <c r="VNB132" s="853"/>
      <c r="VNC132" s="853"/>
      <c r="VND132" s="964"/>
      <c r="VNE132" s="845"/>
      <c r="VNF132" s="853"/>
      <c r="VNG132" s="853"/>
      <c r="VNH132" s="964"/>
      <c r="VNI132" s="845"/>
      <c r="VNJ132" s="853"/>
      <c r="VNK132" s="853"/>
      <c r="VNL132" s="964"/>
      <c r="VNM132" s="845"/>
      <c r="VNN132" s="853"/>
      <c r="VNO132" s="853"/>
      <c r="VNP132" s="964"/>
      <c r="VNQ132" s="845"/>
      <c r="VNR132" s="853"/>
      <c r="VNS132" s="853"/>
      <c r="VNT132" s="964"/>
      <c r="VNU132" s="845"/>
      <c r="VNV132" s="853"/>
      <c r="VNW132" s="853"/>
      <c r="VNX132" s="964"/>
      <c r="VNY132" s="845"/>
      <c r="VNZ132" s="853"/>
      <c r="VOA132" s="853"/>
      <c r="VOB132" s="964"/>
      <c r="VOC132" s="845"/>
      <c r="VOD132" s="853"/>
      <c r="VOE132" s="853"/>
      <c r="VOF132" s="964"/>
      <c r="VOG132" s="845"/>
      <c r="VOH132" s="853"/>
      <c r="VOI132" s="853"/>
      <c r="VOJ132" s="964"/>
      <c r="VOK132" s="845"/>
      <c r="VOL132" s="853"/>
      <c r="VOM132" s="853"/>
      <c r="VON132" s="964"/>
      <c r="VOO132" s="845"/>
      <c r="VOP132" s="853"/>
      <c r="VOQ132" s="853"/>
      <c r="VOR132" s="964"/>
      <c r="VOS132" s="845"/>
      <c r="VOT132" s="853"/>
      <c r="VOU132" s="853"/>
      <c r="VOV132" s="964"/>
      <c r="VOW132" s="845"/>
      <c r="VOX132" s="853"/>
      <c r="VOY132" s="853"/>
      <c r="VOZ132" s="964"/>
      <c r="VPA132" s="845"/>
      <c r="VPB132" s="853"/>
      <c r="VPC132" s="853"/>
      <c r="VPD132" s="964"/>
      <c r="VPE132" s="845"/>
      <c r="VPF132" s="853"/>
      <c r="VPG132" s="853"/>
      <c r="VPH132" s="964"/>
      <c r="VPI132" s="845"/>
      <c r="VPJ132" s="853"/>
      <c r="VPK132" s="853"/>
      <c r="VPL132" s="964"/>
      <c r="VPM132" s="845"/>
      <c r="VPN132" s="853"/>
      <c r="VPO132" s="853"/>
      <c r="VPP132" s="964"/>
      <c r="VPQ132" s="845"/>
      <c r="VPR132" s="853"/>
      <c r="VPS132" s="853"/>
      <c r="VPT132" s="964"/>
      <c r="VPU132" s="845"/>
      <c r="VPV132" s="853"/>
      <c r="VPW132" s="853"/>
      <c r="VPX132" s="964"/>
      <c r="VPY132" s="845"/>
      <c r="VPZ132" s="853"/>
      <c r="VQA132" s="853"/>
      <c r="VQB132" s="964"/>
      <c r="VQC132" s="845"/>
      <c r="VQD132" s="853"/>
      <c r="VQE132" s="853"/>
      <c r="VQF132" s="964"/>
      <c r="VQG132" s="845"/>
      <c r="VQH132" s="853"/>
      <c r="VQI132" s="853"/>
      <c r="VQJ132" s="964"/>
      <c r="VQK132" s="845"/>
      <c r="VQL132" s="853"/>
      <c r="VQM132" s="853"/>
      <c r="VQN132" s="964"/>
      <c r="VQO132" s="845"/>
      <c r="VQP132" s="853"/>
      <c r="VQQ132" s="853"/>
      <c r="VQR132" s="964"/>
      <c r="VQS132" s="845"/>
      <c r="VQT132" s="853"/>
      <c r="VQU132" s="853"/>
      <c r="VQV132" s="964"/>
      <c r="VQW132" s="845"/>
      <c r="VQX132" s="853"/>
      <c r="VQY132" s="853"/>
      <c r="VQZ132" s="964"/>
      <c r="VRA132" s="845"/>
      <c r="VRB132" s="853"/>
      <c r="VRC132" s="853"/>
      <c r="VRD132" s="964"/>
      <c r="VRE132" s="845"/>
      <c r="VRF132" s="853"/>
      <c r="VRG132" s="853"/>
      <c r="VRH132" s="964"/>
      <c r="VRI132" s="845"/>
      <c r="VRJ132" s="853"/>
      <c r="VRK132" s="853"/>
      <c r="VRL132" s="964"/>
      <c r="VRM132" s="845"/>
      <c r="VRN132" s="853"/>
      <c r="VRO132" s="853"/>
      <c r="VRP132" s="964"/>
      <c r="VRQ132" s="845"/>
      <c r="VRR132" s="853"/>
      <c r="VRS132" s="853"/>
      <c r="VRT132" s="964"/>
      <c r="VRU132" s="845"/>
      <c r="VRV132" s="853"/>
      <c r="VRW132" s="853"/>
      <c r="VRX132" s="964"/>
      <c r="VRY132" s="845"/>
      <c r="VRZ132" s="853"/>
      <c r="VSA132" s="853"/>
      <c r="VSB132" s="964"/>
      <c r="VSC132" s="845"/>
      <c r="VSD132" s="853"/>
      <c r="VSE132" s="853"/>
      <c r="VSF132" s="964"/>
      <c r="VSG132" s="845"/>
      <c r="VSH132" s="853"/>
      <c r="VSI132" s="853"/>
      <c r="VSJ132" s="964"/>
      <c r="VSK132" s="845"/>
      <c r="VSL132" s="853"/>
      <c r="VSM132" s="853"/>
      <c r="VSN132" s="964"/>
      <c r="VSO132" s="845"/>
      <c r="VSP132" s="853"/>
      <c r="VSQ132" s="853"/>
      <c r="VSR132" s="964"/>
      <c r="VSS132" s="845"/>
      <c r="VST132" s="853"/>
      <c r="VSU132" s="853"/>
      <c r="VSV132" s="964"/>
      <c r="VSW132" s="845"/>
      <c r="VSX132" s="853"/>
      <c r="VSY132" s="853"/>
      <c r="VSZ132" s="964"/>
      <c r="VTA132" s="845"/>
      <c r="VTB132" s="853"/>
      <c r="VTC132" s="853"/>
      <c r="VTD132" s="964"/>
      <c r="VTE132" s="845"/>
      <c r="VTF132" s="853"/>
      <c r="VTG132" s="853"/>
      <c r="VTH132" s="964"/>
      <c r="VTI132" s="845"/>
      <c r="VTJ132" s="853"/>
      <c r="VTK132" s="853"/>
      <c r="VTL132" s="964"/>
      <c r="VTM132" s="845"/>
      <c r="VTN132" s="853"/>
      <c r="VTO132" s="853"/>
      <c r="VTP132" s="964"/>
      <c r="VTQ132" s="845"/>
      <c r="VTR132" s="853"/>
      <c r="VTS132" s="853"/>
      <c r="VTT132" s="964"/>
      <c r="VTU132" s="845"/>
      <c r="VTV132" s="853"/>
      <c r="VTW132" s="853"/>
      <c r="VTX132" s="964"/>
      <c r="VTY132" s="845"/>
      <c r="VTZ132" s="853"/>
      <c r="VUA132" s="853"/>
      <c r="VUB132" s="964"/>
      <c r="VUC132" s="845"/>
      <c r="VUD132" s="853"/>
      <c r="VUE132" s="853"/>
      <c r="VUF132" s="964"/>
      <c r="VUG132" s="845"/>
      <c r="VUH132" s="853"/>
      <c r="VUI132" s="853"/>
      <c r="VUJ132" s="964"/>
      <c r="VUK132" s="845"/>
      <c r="VUL132" s="853"/>
      <c r="VUM132" s="853"/>
      <c r="VUN132" s="964"/>
      <c r="VUO132" s="845"/>
      <c r="VUP132" s="853"/>
      <c r="VUQ132" s="853"/>
      <c r="VUR132" s="964"/>
      <c r="VUS132" s="845"/>
      <c r="VUT132" s="853"/>
      <c r="VUU132" s="853"/>
      <c r="VUV132" s="964"/>
      <c r="VUW132" s="845"/>
      <c r="VUX132" s="853"/>
      <c r="VUY132" s="853"/>
      <c r="VUZ132" s="964"/>
      <c r="VVA132" s="845"/>
      <c r="VVB132" s="853"/>
      <c r="VVC132" s="853"/>
      <c r="VVD132" s="964"/>
      <c r="VVE132" s="845"/>
      <c r="VVF132" s="853"/>
      <c r="VVG132" s="853"/>
      <c r="VVH132" s="964"/>
      <c r="VVI132" s="845"/>
      <c r="VVJ132" s="853"/>
      <c r="VVK132" s="853"/>
      <c r="VVL132" s="964"/>
      <c r="VVM132" s="845"/>
      <c r="VVN132" s="853"/>
      <c r="VVO132" s="853"/>
      <c r="VVP132" s="964"/>
      <c r="VVQ132" s="845"/>
      <c r="VVR132" s="853"/>
      <c r="VVS132" s="853"/>
      <c r="VVT132" s="964"/>
      <c r="VVU132" s="845"/>
      <c r="VVV132" s="853"/>
      <c r="VVW132" s="853"/>
      <c r="VVX132" s="964"/>
      <c r="VVY132" s="845"/>
      <c r="VVZ132" s="853"/>
      <c r="VWA132" s="853"/>
      <c r="VWB132" s="964"/>
      <c r="VWC132" s="845"/>
      <c r="VWD132" s="853"/>
      <c r="VWE132" s="853"/>
      <c r="VWF132" s="964"/>
      <c r="VWG132" s="845"/>
      <c r="VWH132" s="853"/>
      <c r="VWI132" s="853"/>
      <c r="VWJ132" s="964"/>
      <c r="VWK132" s="845"/>
      <c r="VWL132" s="853"/>
      <c r="VWM132" s="853"/>
      <c r="VWN132" s="964"/>
      <c r="VWO132" s="845"/>
      <c r="VWP132" s="853"/>
      <c r="VWQ132" s="853"/>
      <c r="VWR132" s="964"/>
      <c r="VWS132" s="845"/>
      <c r="VWT132" s="853"/>
      <c r="VWU132" s="853"/>
      <c r="VWV132" s="964"/>
      <c r="VWW132" s="845"/>
      <c r="VWX132" s="853"/>
      <c r="VWY132" s="853"/>
      <c r="VWZ132" s="964"/>
      <c r="VXA132" s="845"/>
      <c r="VXB132" s="853"/>
      <c r="VXC132" s="853"/>
      <c r="VXD132" s="964"/>
      <c r="VXE132" s="845"/>
      <c r="VXF132" s="853"/>
      <c r="VXG132" s="853"/>
      <c r="VXH132" s="964"/>
      <c r="VXI132" s="845"/>
      <c r="VXJ132" s="853"/>
      <c r="VXK132" s="853"/>
      <c r="VXL132" s="964"/>
      <c r="VXM132" s="845"/>
      <c r="VXN132" s="853"/>
      <c r="VXO132" s="853"/>
      <c r="VXP132" s="964"/>
      <c r="VXQ132" s="845"/>
      <c r="VXR132" s="853"/>
      <c r="VXS132" s="853"/>
      <c r="VXT132" s="964"/>
      <c r="VXU132" s="845"/>
      <c r="VXV132" s="853"/>
      <c r="VXW132" s="853"/>
      <c r="VXX132" s="964"/>
      <c r="VXY132" s="845"/>
      <c r="VXZ132" s="853"/>
      <c r="VYA132" s="853"/>
      <c r="VYB132" s="964"/>
      <c r="VYC132" s="845"/>
      <c r="VYD132" s="853"/>
      <c r="VYE132" s="853"/>
      <c r="VYF132" s="964"/>
      <c r="VYG132" s="845"/>
      <c r="VYH132" s="853"/>
      <c r="VYI132" s="853"/>
      <c r="VYJ132" s="964"/>
      <c r="VYK132" s="845"/>
      <c r="VYL132" s="853"/>
      <c r="VYM132" s="853"/>
      <c r="VYN132" s="964"/>
      <c r="VYO132" s="845"/>
      <c r="VYP132" s="853"/>
      <c r="VYQ132" s="853"/>
      <c r="VYR132" s="964"/>
      <c r="VYS132" s="845"/>
      <c r="VYT132" s="853"/>
      <c r="VYU132" s="853"/>
      <c r="VYV132" s="964"/>
      <c r="VYW132" s="845"/>
      <c r="VYX132" s="853"/>
      <c r="VYY132" s="853"/>
      <c r="VYZ132" s="964"/>
      <c r="VZA132" s="845"/>
      <c r="VZB132" s="853"/>
      <c r="VZC132" s="853"/>
      <c r="VZD132" s="964"/>
      <c r="VZE132" s="845"/>
      <c r="VZF132" s="853"/>
      <c r="VZG132" s="853"/>
      <c r="VZH132" s="964"/>
      <c r="VZI132" s="845"/>
      <c r="VZJ132" s="853"/>
      <c r="VZK132" s="853"/>
      <c r="VZL132" s="964"/>
      <c r="VZM132" s="845"/>
      <c r="VZN132" s="853"/>
      <c r="VZO132" s="853"/>
      <c r="VZP132" s="964"/>
      <c r="VZQ132" s="845"/>
      <c r="VZR132" s="853"/>
      <c r="VZS132" s="853"/>
      <c r="VZT132" s="964"/>
      <c r="VZU132" s="845"/>
      <c r="VZV132" s="853"/>
      <c r="VZW132" s="853"/>
      <c r="VZX132" s="964"/>
      <c r="VZY132" s="845"/>
      <c r="VZZ132" s="853"/>
      <c r="WAA132" s="853"/>
      <c r="WAB132" s="964"/>
      <c r="WAC132" s="845"/>
      <c r="WAD132" s="853"/>
      <c r="WAE132" s="853"/>
      <c r="WAF132" s="964"/>
      <c r="WAG132" s="845"/>
      <c r="WAH132" s="853"/>
      <c r="WAI132" s="853"/>
      <c r="WAJ132" s="964"/>
      <c r="WAK132" s="845"/>
      <c r="WAL132" s="853"/>
      <c r="WAM132" s="853"/>
      <c r="WAN132" s="964"/>
      <c r="WAO132" s="845"/>
      <c r="WAP132" s="853"/>
      <c r="WAQ132" s="853"/>
      <c r="WAR132" s="964"/>
      <c r="WAS132" s="845"/>
      <c r="WAT132" s="853"/>
      <c r="WAU132" s="853"/>
      <c r="WAV132" s="964"/>
      <c r="WAW132" s="845"/>
      <c r="WAX132" s="853"/>
      <c r="WAY132" s="853"/>
      <c r="WAZ132" s="964"/>
      <c r="WBA132" s="845"/>
      <c r="WBB132" s="853"/>
      <c r="WBC132" s="853"/>
      <c r="WBD132" s="964"/>
      <c r="WBE132" s="845"/>
      <c r="WBF132" s="853"/>
      <c r="WBG132" s="853"/>
      <c r="WBH132" s="964"/>
      <c r="WBI132" s="845"/>
      <c r="WBJ132" s="853"/>
      <c r="WBK132" s="853"/>
      <c r="WBL132" s="964"/>
      <c r="WBM132" s="845"/>
      <c r="WBN132" s="853"/>
      <c r="WBO132" s="853"/>
      <c r="WBP132" s="964"/>
      <c r="WBQ132" s="845"/>
      <c r="WBR132" s="853"/>
      <c r="WBS132" s="853"/>
      <c r="WBT132" s="964"/>
      <c r="WBU132" s="845"/>
      <c r="WBV132" s="853"/>
      <c r="WBW132" s="853"/>
      <c r="WBX132" s="964"/>
      <c r="WBY132" s="845"/>
      <c r="WBZ132" s="853"/>
      <c r="WCA132" s="853"/>
      <c r="WCB132" s="964"/>
      <c r="WCC132" s="845"/>
      <c r="WCD132" s="853"/>
      <c r="WCE132" s="853"/>
      <c r="WCF132" s="964"/>
      <c r="WCG132" s="845"/>
      <c r="WCH132" s="853"/>
      <c r="WCI132" s="853"/>
      <c r="WCJ132" s="964"/>
      <c r="WCK132" s="845"/>
      <c r="WCL132" s="853"/>
      <c r="WCM132" s="853"/>
      <c r="WCN132" s="964"/>
      <c r="WCO132" s="845"/>
      <c r="WCP132" s="853"/>
      <c r="WCQ132" s="853"/>
      <c r="WCR132" s="964"/>
      <c r="WCS132" s="845"/>
      <c r="WCT132" s="853"/>
      <c r="WCU132" s="853"/>
      <c r="WCV132" s="964"/>
      <c r="WCW132" s="845"/>
      <c r="WCX132" s="853"/>
      <c r="WCY132" s="853"/>
      <c r="WCZ132" s="964"/>
      <c r="WDA132" s="845"/>
      <c r="WDB132" s="853"/>
      <c r="WDC132" s="853"/>
      <c r="WDD132" s="964"/>
      <c r="WDE132" s="845"/>
      <c r="WDF132" s="853"/>
      <c r="WDG132" s="853"/>
      <c r="WDH132" s="964"/>
      <c r="WDI132" s="845"/>
      <c r="WDJ132" s="853"/>
      <c r="WDK132" s="853"/>
      <c r="WDL132" s="964"/>
      <c r="WDM132" s="845"/>
      <c r="WDN132" s="853"/>
      <c r="WDO132" s="853"/>
      <c r="WDP132" s="964"/>
      <c r="WDQ132" s="845"/>
      <c r="WDR132" s="853"/>
      <c r="WDS132" s="853"/>
      <c r="WDT132" s="964"/>
      <c r="WDU132" s="845"/>
      <c r="WDV132" s="853"/>
      <c r="WDW132" s="853"/>
      <c r="WDX132" s="964"/>
      <c r="WDY132" s="845"/>
      <c r="WDZ132" s="853"/>
      <c r="WEA132" s="853"/>
      <c r="WEB132" s="964"/>
      <c r="WEC132" s="845"/>
      <c r="WED132" s="853"/>
      <c r="WEE132" s="853"/>
      <c r="WEF132" s="964"/>
      <c r="WEG132" s="845"/>
      <c r="WEH132" s="853"/>
      <c r="WEI132" s="853"/>
      <c r="WEJ132" s="964"/>
      <c r="WEK132" s="845"/>
      <c r="WEL132" s="853"/>
      <c r="WEM132" s="853"/>
      <c r="WEN132" s="964"/>
      <c r="WEO132" s="845"/>
      <c r="WEP132" s="853"/>
      <c r="WEQ132" s="853"/>
      <c r="WER132" s="964"/>
      <c r="WES132" s="845"/>
      <c r="WET132" s="853"/>
      <c r="WEU132" s="853"/>
      <c r="WEV132" s="964"/>
      <c r="WEW132" s="845"/>
      <c r="WEX132" s="853"/>
      <c r="WEY132" s="853"/>
      <c r="WEZ132" s="964"/>
      <c r="WFA132" s="845"/>
      <c r="WFB132" s="853"/>
      <c r="WFC132" s="853"/>
      <c r="WFD132" s="964"/>
      <c r="WFE132" s="845"/>
      <c r="WFF132" s="853"/>
      <c r="WFG132" s="853"/>
      <c r="WFH132" s="964"/>
      <c r="WFI132" s="845"/>
      <c r="WFJ132" s="853"/>
      <c r="WFK132" s="853"/>
      <c r="WFL132" s="964"/>
      <c r="WFM132" s="845"/>
      <c r="WFN132" s="853"/>
      <c r="WFO132" s="853"/>
      <c r="WFP132" s="964"/>
      <c r="WFQ132" s="845"/>
      <c r="WFR132" s="853"/>
      <c r="WFS132" s="853"/>
      <c r="WFT132" s="964"/>
      <c r="WFU132" s="845"/>
      <c r="WFV132" s="853"/>
      <c r="WFW132" s="853"/>
      <c r="WFX132" s="964"/>
      <c r="WFY132" s="845"/>
      <c r="WFZ132" s="853"/>
      <c r="WGA132" s="853"/>
      <c r="WGB132" s="964"/>
      <c r="WGC132" s="845"/>
      <c r="WGD132" s="853"/>
      <c r="WGE132" s="853"/>
      <c r="WGF132" s="964"/>
      <c r="WGG132" s="845"/>
      <c r="WGH132" s="853"/>
      <c r="WGI132" s="853"/>
      <c r="WGJ132" s="964"/>
      <c r="WGK132" s="845"/>
      <c r="WGL132" s="853"/>
      <c r="WGM132" s="853"/>
      <c r="WGN132" s="964"/>
      <c r="WGO132" s="845"/>
      <c r="WGP132" s="853"/>
      <c r="WGQ132" s="853"/>
      <c r="WGR132" s="964"/>
      <c r="WGS132" s="845"/>
      <c r="WGT132" s="853"/>
      <c r="WGU132" s="853"/>
      <c r="WGV132" s="964"/>
      <c r="WGW132" s="845"/>
      <c r="WGX132" s="853"/>
      <c r="WGY132" s="853"/>
      <c r="WGZ132" s="964"/>
      <c r="WHA132" s="845"/>
      <c r="WHB132" s="853"/>
      <c r="WHC132" s="853"/>
      <c r="WHD132" s="964"/>
      <c r="WHE132" s="845"/>
      <c r="WHF132" s="853"/>
      <c r="WHG132" s="853"/>
      <c r="WHH132" s="964"/>
      <c r="WHI132" s="845"/>
      <c r="WHJ132" s="853"/>
      <c r="WHK132" s="853"/>
      <c r="WHL132" s="964"/>
      <c r="WHM132" s="845"/>
      <c r="WHN132" s="853"/>
      <c r="WHO132" s="853"/>
      <c r="WHP132" s="964"/>
      <c r="WHQ132" s="845"/>
      <c r="WHR132" s="853"/>
      <c r="WHS132" s="853"/>
      <c r="WHT132" s="964"/>
      <c r="WHU132" s="845"/>
      <c r="WHV132" s="853"/>
      <c r="WHW132" s="853"/>
      <c r="WHX132" s="964"/>
      <c r="WHY132" s="845"/>
      <c r="WHZ132" s="853"/>
      <c r="WIA132" s="853"/>
      <c r="WIB132" s="964"/>
      <c r="WIC132" s="845"/>
      <c r="WID132" s="853"/>
      <c r="WIE132" s="853"/>
      <c r="WIF132" s="964"/>
      <c r="WIG132" s="845"/>
      <c r="WIH132" s="853"/>
      <c r="WII132" s="853"/>
      <c r="WIJ132" s="964"/>
      <c r="WIK132" s="845"/>
      <c r="WIL132" s="853"/>
      <c r="WIM132" s="853"/>
      <c r="WIN132" s="964"/>
      <c r="WIO132" s="845"/>
      <c r="WIP132" s="853"/>
      <c r="WIQ132" s="853"/>
      <c r="WIR132" s="964"/>
      <c r="WIS132" s="845"/>
      <c r="WIT132" s="853"/>
      <c r="WIU132" s="853"/>
      <c r="WIV132" s="964"/>
      <c r="WIW132" s="845"/>
      <c r="WIX132" s="853"/>
      <c r="WIY132" s="853"/>
      <c r="WIZ132" s="964"/>
      <c r="WJA132" s="845"/>
      <c r="WJB132" s="853"/>
      <c r="WJC132" s="853"/>
      <c r="WJD132" s="964"/>
      <c r="WJE132" s="845"/>
      <c r="WJF132" s="853"/>
      <c r="WJG132" s="853"/>
      <c r="WJH132" s="964"/>
      <c r="WJI132" s="845"/>
      <c r="WJJ132" s="853"/>
      <c r="WJK132" s="853"/>
      <c r="WJL132" s="964"/>
      <c r="WJM132" s="845"/>
      <c r="WJN132" s="853"/>
      <c r="WJO132" s="853"/>
      <c r="WJP132" s="964"/>
      <c r="WJQ132" s="845"/>
      <c r="WJR132" s="853"/>
      <c r="WJS132" s="853"/>
      <c r="WJT132" s="964"/>
      <c r="WJU132" s="845"/>
      <c r="WJV132" s="853"/>
      <c r="WJW132" s="853"/>
      <c r="WJX132" s="964"/>
      <c r="WJY132" s="845"/>
      <c r="WJZ132" s="853"/>
      <c r="WKA132" s="853"/>
      <c r="WKB132" s="964"/>
      <c r="WKC132" s="845"/>
      <c r="WKD132" s="853"/>
      <c r="WKE132" s="853"/>
      <c r="WKF132" s="964"/>
      <c r="WKG132" s="845"/>
      <c r="WKH132" s="853"/>
      <c r="WKI132" s="853"/>
      <c r="WKJ132" s="964"/>
      <c r="WKK132" s="845"/>
      <c r="WKL132" s="853"/>
      <c r="WKM132" s="853"/>
      <c r="WKN132" s="964"/>
      <c r="WKO132" s="845"/>
      <c r="WKP132" s="853"/>
      <c r="WKQ132" s="853"/>
      <c r="WKR132" s="964"/>
      <c r="WKS132" s="845"/>
      <c r="WKT132" s="853"/>
      <c r="WKU132" s="853"/>
      <c r="WKV132" s="964"/>
      <c r="WKW132" s="845"/>
      <c r="WKX132" s="853"/>
      <c r="WKY132" s="853"/>
      <c r="WKZ132" s="964"/>
      <c r="WLA132" s="845"/>
      <c r="WLB132" s="853"/>
      <c r="WLC132" s="853"/>
      <c r="WLD132" s="964"/>
      <c r="WLE132" s="845"/>
      <c r="WLF132" s="853"/>
      <c r="WLG132" s="853"/>
      <c r="WLH132" s="964"/>
      <c r="WLI132" s="845"/>
      <c r="WLJ132" s="853"/>
      <c r="WLK132" s="853"/>
      <c r="WLL132" s="964"/>
      <c r="WLM132" s="845"/>
      <c r="WLN132" s="853"/>
      <c r="WLO132" s="853"/>
      <c r="WLP132" s="964"/>
      <c r="WLQ132" s="845"/>
      <c r="WLR132" s="853"/>
      <c r="WLS132" s="853"/>
      <c r="WLT132" s="964"/>
      <c r="WLU132" s="845"/>
      <c r="WLV132" s="853"/>
      <c r="WLW132" s="853"/>
      <c r="WLX132" s="964"/>
      <c r="WLY132" s="845"/>
      <c r="WLZ132" s="853"/>
      <c r="WMA132" s="853"/>
      <c r="WMB132" s="964"/>
      <c r="WMC132" s="845"/>
      <c r="WMD132" s="853"/>
      <c r="WME132" s="853"/>
      <c r="WMF132" s="964"/>
      <c r="WMG132" s="845"/>
      <c r="WMH132" s="853"/>
      <c r="WMI132" s="853"/>
      <c r="WMJ132" s="964"/>
      <c r="WMK132" s="845"/>
      <c r="WML132" s="853"/>
      <c r="WMM132" s="853"/>
      <c r="WMN132" s="964"/>
      <c r="WMO132" s="845"/>
      <c r="WMP132" s="853"/>
      <c r="WMQ132" s="853"/>
      <c r="WMR132" s="964"/>
      <c r="WMS132" s="845"/>
      <c r="WMT132" s="853"/>
      <c r="WMU132" s="853"/>
      <c r="WMV132" s="964"/>
      <c r="WMW132" s="845"/>
      <c r="WMX132" s="853"/>
      <c r="WMY132" s="853"/>
      <c r="WMZ132" s="964"/>
      <c r="WNA132" s="845"/>
      <c r="WNB132" s="853"/>
      <c r="WNC132" s="853"/>
      <c r="WND132" s="964"/>
      <c r="WNE132" s="845"/>
      <c r="WNF132" s="853"/>
      <c r="WNG132" s="853"/>
      <c r="WNH132" s="964"/>
      <c r="WNI132" s="845"/>
      <c r="WNJ132" s="853"/>
      <c r="WNK132" s="853"/>
      <c r="WNL132" s="964"/>
      <c r="WNM132" s="845"/>
      <c r="WNN132" s="853"/>
      <c r="WNO132" s="853"/>
      <c r="WNP132" s="964"/>
      <c r="WNQ132" s="845"/>
      <c r="WNR132" s="853"/>
      <c r="WNS132" s="853"/>
      <c r="WNT132" s="964"/>
      <c r="WNU132" s="845"/>
      <c r="WNV132" s="853"/>
      <c r="WNW132" s="853"/>
      <c r="WNX132" s="964"/>
      <c r="WNY132" s="845"/>
      <c r="WNZ132" s="853"/>
      <c r="WOA132" s="853"/>
      <c r="WOB132" s="964"/>
      <c r="WOC132" s="845"/>
      <c r="WOD132" s="853"/>
      <c r="WOE132" s="853"/>
      <c r="WOF132" s="964"/>
      <c r="WOG132" s="845"/>
      <c r="WOH132" s="853"/>
      <c r="WOI132" s="853"/>
      <c r="WOJ132" s="964"/>
      <c r="WOK132" s="845"/>
      <c r="WOL132" s="853"/>
      <c r="WOM132" s="853"/>
      <c r="WON132" s="964"/>
      <c r="WOO132" s="845"/>
      <c r="WOP132" s="853"/>
      <c r="WOQ132" s="853"/>
      <c r="WOR132" s="964"/>
      <c r="WOS132" s="845"/>
      <c r="WOT132" s="853"/>
      <c r="WOU132" s="853"/>
      <c r="WOV132" s="964"/>
      <c r="WOW132" s="845"/>
      <c r="WOX132" s="853"/>
      <c r="WOY132" s="853"/>
      <c r="WOZ132" s="964"/>
      <c r="WPA132" s="845"/>
      <c r="WPB132" s="853"/>
      <c r="WPC132" s="853"/>
      <c r="WPD132" s="964"/>
      <c r="WPE132" s="845"/>
      <c r="WPF132" s="853"/>
      <c r="WPG132" s="853"/>
      <c r="WPH132" s="964"/>
      <c r="WPI132" s="845"/>
      <c r="WPJ132" s="853"/>
      <c r="WPK132" s="853"/>
      <c r="WPL132" s="964"/>
      <c r="WPM132" s="845"/>
      <c r="WPN132" s="853"/>
      <c r="WPO132" s="853"/>
      <c r="WPP132" s="964"/>
      <c r="WPQ132" s="845"/>
      <c r="WPR132" s="853"/>
      <c r="WPS132" s="853"/>
      <c r="WPT132" s="964"/>
      <c r="WPU132" s="845"/>
      <c r="WPV132" s="853"/>
      <c r="WPW132" s="853"/>
      <c r="WPX132" s="964"/>
      <c r="WPY132" s="845"/>
      <c r="WPZ132" s="853"/>
      <c r="WQA132" s="853"/>
      <c r="WQB132" s="964"/>
      <c r="WQC132" s="845"/>
      <c r="WQD132" s="853"/>
      <c r="WQE132" s="853"/>
      <c r="WQF132" s="964"/>
      <c r="WQG132" s="845"/>
      <c r="WQH132" s="853"/>
      <c r="WQI132" s="853"/>
      <c r="WQJ132" s="964"/>
      <c r="WQK132" s="845"/>
      <c r="WQL132" s="853"/>
      <c r="WQM132" s="853"/>
      <c r="WQN132" s="964"/>
      <c r="WQO132" s="845"/>
      <c r="WQP132" s="853"/>
      <c r="WQQ132" s="853"/>
      <c r="WQR132" s="964"/>
      <c r="WQS132" s="845"/>
      <c r="WQT132" s="853"/>
      <c r="WQU132" s="853"/>
      <c r="WQV132" s="964"/>
      <c r="WQW132" s="845"/>
      <c r="WQX132" s="853"/>
      <c r="WQY132" s="853"/>
      <c r="WQZ132" s="964"/>
      <c r="WRA132" s="845"/>
      <c r="WRB132" s="853"/>
      <c r="WRC132" s="853"/>
      <c r="WRD132" s="964"/>
      <c r="WRE132" s="845"/>
      <c r="WRF132" s="853"/>
      <c r="WRG132" s="853"/>
      <c r="WRH132" s="964"/>
      <c r="WRI132" s="845"/>
      <c r="WRJ132" s="853"/>
      <c r="WRK132" s="853"/>
      <c r="WRL132" s="964"/>
      <c r="WRM132" s="845"/>
      <c r="WRN132" s="853"/>
      <c r="WRO132" s="853"/>
      <c r="WRP132" s="964"/>
      <c r="WRQ132" s="845"/>
      <c r="WRR132" s="853"/>
      <c r="WRS132" s="853"/>
      <c r="WRT132" s="964"/>
      <c r="WRU132" s="845"/>
      <c r="WRV132" s="853"/>
      <c r="WRW132" s="853"/>
      <c r="WRX132" s="964"/>
      <c r="WRY132" s="845"/>
      <c r="WRZ132" s="853"/>
      <c r="WSA132" s="853"/>
      <c r="WSB132" s="964"/>
      <c r="WSC132" s="845"/>
      <c r="WSD132" s="853"/>
      <c r="WSE132" s="853"/>
      <c r="WSF132" s="964"/>
      <c r="WSG132" s="845"/>
      <c r="WSH132" s="853"/>
      <c r="WSI132" s="853"/>
      <c r="WSJ132" s="964"/>
      <c r="WSK132" s="845"/>
      <c r="WSL132" s="853"/>
      <c r="WSM132" s="853"/>
      <c r="WSN132" s="964"/>
      <c r="WSO132" s="845"/>
      <c r="WSP132" s="853"/>
      <c r="WSQ132" s="853"/>
      <c r="WSR132" s="964"/>
      <c r="WSS132" s="845"/>
      <c r="WST132" s="853"/>
      <c r="WSU132" s="853"/>
      <c r="WSV132" s="964"/>
      <c r="WSW132" s="845"/>
      <c r="WSX132" s="853"/>
      <c r="WSY132" s="853"/>
      <c r="WSZ132" s="964"/>
      <c r="WTA132" s="845"/>
      <c r="WTB132" s="853"/>
      <c r="WTC132" s="853"/>
      <c r="WTD132" s="964"/>
      <c r="WTE132" s="845"/>
      <c r="WTF132" s="853"/>
      <c r="WTG132" s="853"/>
      <c r="WTH132" s="964"/>
      <c r="WTI132" s="845"/>
      <c r="WTJ132" s="853"/>
      <c r="WTK132" s="853"/>
      <c r="WTL132" s="964"/>
      <c r="WTM132" s="845"/>
      <c r="WTN132" s="853"/>
      <c r="WTO132" s="853"/>
      <c r="WTP132" s="964"/>
      <c r="WTQ132" s="845"/>
      <c r="WTR132" s="853"/>
      <c r="WTS132" s="853"/>
      <c r="WTT132" s="964"/>
      <c r="WTU132" s="845"/>
      <c r="WTV132" s="853"/>
      <c r="WTW132" s="853"/>
      <c r="WTX132" s="964"/>
      <c r="WTY132" s="845"/>
      <c r="WTZ132" s="853"/>
      <c r="WUA132" s="853"/>
      <c r="WUB132" s="964"/>
      <c r="WUC132" s="845"/>
      <c r="WUD132" s="853"/>
      <c r="WUE132" s="853"/>
      <c r="WUF132" s="964"/>
      <c r="WUG132" s="845"/>
      <c r="WUH132" s="853"/>
      <c r="WUI132" s="853"/>
      <c r="WUJ132" s="964"/>
      <c r="WUK132" s="845"/>
      <c r="WUL132" s="853"/>
      <c r="WUM132" s="853"/>
      <c r="WUN132" s="964"/>
      <c r="WUO132" s="845"/>
      <c r="WUP132" s="853"/>
      <c r="WUQ132" s="853"/>
      <c r="WUR132" s="964"/>
      <c r="WUS132" s="845"/>
      <c r="WUT132" s="853"/>
      <c r="WUU132" s="853"/>
      <c r="WUV132" s="964"/>
      <c r="WUW132" s="845"/>
      <c r="WUX132" s="853"/>
      <c r="WUY132" s="853"/>
      <c r="WUZ132" s="964"/>
      <c r="WVA132" s="845"/>
      <c r="WVB132" s="853"/>
      <c r="WVC132" s="853"/>
      <c r="WVD132" s="964"/>
      <c r="WVE132" s="845"/>
      <c r="WVF132" s="853"/>
      <c r="WVG132" s="853"/>
      <c r="WVH132" s="964"/>
      <c r="WVI132" s="845"/>
      <c r="WVJ132" s="853"/>
      <c r="WVK132" s="853"/>
      <c r="WVL132" s="964"/>
      <c r="WVM132" s="845"/>
      <c r="WVN132" s="853"/>
      <c r="WVO132" s="853"/>
      <c r="WVP132" s="964"/>
      <c r="WVQ132" s="845"/>
      <c r="WVR132" s="853"/>
      <c r="WVS132" s="853"/>
      <c r="WVT132" s="964"/>
      <c r="WVU132" s="845"/>
      <c r="WVV132" s="853"/>
      <c r="WVW132" s="853"/>
      <c r="WVX132" s="964"/>
      <c r="WVY132" s="845"/>
      <c r="WVZ132" s="853"/>
      <c r="WWA132" s="853"/>
      <c r="WWB132" s="964"/>
      <c r="WWC132" s="845"/>
      <c r="WWD132" s="853"/>
      <c r="WWE132" s="853"/>
      <c r="WWF132" s="964"/>
      <c r="WWG132" s="845"/>
      <c r="WWH132" s="853"/>
      <c r="WWI132" s="853"/>
      <c r="WWJ132" s="964"/>
      <c r="WWK132" s="845"/>
      <c r="WWL132" s="853"/>
      <c r="WWM132" s="853"/>
      <c r="WWN132" s="964"/>
      <c r="WWO132" s="845"/>
      <c r="WWP132" s="853"/>
      <c r="WWQ132" s="853"/>
      <c r="WWR132" s="964"/>
      <c r="WWS132" s="845"/>
      <c r="WWT132" s="853"/>
      <c r="WWU132" s="853"/>
      <c r="WWV132" s="964"/>
      <c r="WWW132" s="845"/>
      <c r="WWX132" s="853"/>
      <c r="WWY132" s="853"/>
      <c r="WWZ132" s="964"/>
      <c r="WXA132" s="845"/>
      <c r="WXB132" s="853"/>
      <c r="WXC132" s="853"/>
      <c r="WXD132" s="964"/>
      <c r="WXE132" s="845"/>
      <c r="WXF132" s="853"/>
      <c r="WXG132" s="853"/>
      <c r="WXH132" s="964"/>
      <c r="WXI132" s="845"/>
      <c r="WXJ132" s="853"/>
      <c r="WXK132" s="853"/>
      <c r="WXL132" s="964"/>
      <c r="WXM132" s="845"/>
      <c r="WXN132" s="853"/>
      <c r="WXO132" s="853"/>
      <c r="WXP132" s="964"/>
      <c r="WXQ132" s="845"/>
      <c r="WXR132" s="853"/>
      <c r="WXS132" s="853"/>
      <c r="WXT132" s="964"/>
      <c r="WXU132" s="845"/>
      <c r="WXV132" s="853"/>
      <c r="WXW132" s="853"/>
      <c r="WXX132" s="964"/>
      <c r="WXY132" s="845"/>
      <c r="WXZ132" s="853"/>
      <c r="WYA132" s="853"/>
      <c r="WYB132" s="964"/>
      <c r="WYC132" s="845"/>
      <c r="WYD132" s="853"/>
      <c r="WYE132" s="853"/>
      <c r="WYF132" s="964"/>
      <c r="WYG132" s="845"/>
      <c r="WYH132" s="853"/>
      <c r="WYI132" s="853"/>
      <c r="WYJ132" s="964"/>
      <c r="WYK132" s="845"/>
      <c r="WYL132" s="853"/>
      <c r="WYM132" s="853"/>
      <c r="WYN132" s="964"/>
      <c r="WYO132" s="845"/>
      <c r="WYP132" s="853"/>
      <c r="WYQ132" s="853"/>
      <c r="WYR132" s="964"/>
      <c r="WYS132" s="845"/>
      <c r="WYT132" s="853"/>
      <c r="WYU132" s="853"/>
      <c r="WYV132" s="964"/>
      <c r="WYW132" s="845"/>
      <c r="WYX132" s="853"/>
      <c r="WYY132" s="853"/>
      <c r="WYZ132" s="964"/>
      <c r="WZA132" s="845"/>
      <c r="WZB132" s="853"/>
      <c r="WZC132" s="853"/>
      <c r="WZD132" s="964"/>
      <c r="WZE132" s="845"/>
      <c r="WZF132" s="853"/>
      <c r="WZG132" s="853"/>
      <c r="WZH132" s="964"/>
      <c r="WZI132" s="845"/>
      <c r="WZJ132" s="853"/>
      <c r="WZK132" s="853"/>
      <c r="WZL132" s="964"/>
      <c r="WZM132" s="845"/>
      <c r="WZN132" s="853"/>
      <c r="WZO132" s="853"/>
      <c r="WZP132" s="964"/>
      <c r="WZQ132" s="845"/>
      <c r="WZR132" s="853"/>
      <c r="WZS132" s="853"/>
      <c r="WZT132" s="964"/>
      <c r="WZU132" s="845"/>
      <c r="WZV132" s="853"/>
      <c r="WZW132" s="853"/>
      <c r="WZX132" s="964"/>
      <c r="WZY132" s="845"/>
      <c r="WZZ132" s="853"/>
      <c r="XAA132" s="853"/>
      <c r="XAB132" s="964"/>
      <c r="XAC132" s="845"/>
      <c r="XAD132" s="853"/>
      <c r="XAE132" s="853"/>
      <c r="XAF132" s="964"/>
      <c r="XAG132" s="845"/>
      <c r="XAH132" s="853"/>
      <c r="XAI132" s="853"/>
      <c r="XAJ132" s="964"/>
      <c r="XAK132" s="845"/>
      <c r="XAL132" s="853"/>
      <c r="XAM132" s="853"/>
      <c r="XAN132" s="964"/>
      <c r="XAO132" s="845"/>
      <c r="XAP132" s="853"/>
      <c r="XAQ132" s="853"/>
      <c r="XAR132" s="964"/>
      <c r="XAS132" s="845"/>
      <c r="XAT132" s="853"/>
      <c r="XAU132" s="853"/>
      <c r="XAV132" s="964"/>
      <c r="XAW132" s="845"/>
      <c r="XAX132" s="853"/>
      <c r="XAY132" s="853"/>
      <c r="XAZ132" s="964"/>
      <c r="XBA132" s="845"/>
      <c r="XBB132" s="853"/>
      <c r="XBC132" s="853"/>
      <c r="XBD132" s="964"/>
      <c r="XBE132" s="845"/>
      <c r="XBF132" s="853"/>
      <c r="XBG132" s="853"/>
      <c r="XBH132" s="964"/>
      <c r="XBI132" s="845"/>
      <c r="XBJ132" s="853"/>
      <c r="XBK132" s="853"/>
      <c r="XBL132" s="964"/>
      <c r="XBM132" s="845"/>
      <c r="XBN132" s="853"/>
      <c r="XBO132" s="853"/>
      <c r="XBP132" s="964"/>
      <c r="XBQ132" s="845"/>
      <c r="XBR132" s="853"/>
      <c r="XBS132" s="853"/>
      <c r="XBT132" s="964"/>
      <c r="XBU132" s="845"/>
      <c r="XBV132" s="853"/>
      <c r="XBW132" s="853"/>
      <c r="XBX132" s="964"/>
      <c r="XBY132" s="845"/>
      <c r="XBZ132" s="853"/>
      <c r="XCA132" s="853"/>
      <c r="XCB132" s="964"/>
      <c r="XCC132" s="845"/>
      <c r="XCD132" s="853"/>
      <c r="XCE132" s="853"/>
      <c r="XCF132" s="964"/>
      <c r="XCG132" s="845"/>
      <c r="XCH132" s="853"/>
      <c r="XCI132" s="853"/>
      <c r="XCJ132" s="964"/>
      <c r="XCK132" s="845"/>
      <c r="XCL132" s="853"/>
      <c r="XCM132" s="853"/>
      <c r="XCN132" s="964"/>
      <c r="XCO132" s="845"/>
      <c r="XCP132" s="853"/>
      <c r="XCQ132" s="853"/>
      <c r="XCR132" s="964"/>
      <c r="XCS132" s="845"/>
      <c r="XCT132" s="853"/>
      <c r="XCU132" s="853"/>
      <c r="XCV132" s="964"/>
      <c r="XCW132" s="845"/>
      <c r="XCX132" s="853"/>
      <c r="XCY132" s="853"/>
      <c r="XCZ132" s="964"/>
      <c r="XDA132" s="845"/>
      <c r="XDB132" s="853"/>
      <c r="XDC132" s="853"/>
      <c r="XDD132" s="964"/>
      <c r="XDE132" s="845"/>
      <c r="XDF132" s="853"/>
      <c r="XDG132" s="853"/>
      <c r="XDH132" s="964"/>
      <c r="XDI132" s="845"/>
      <c r="XDJ132" s="853"/>
      <c r="XDK132" s="853"/>
      <c r="XDL132" s="964"/>
      <c r="XDM132" s="845"/>
      <c r="XDN132" s="853"/>
      <c r="XDO132" s="853"/>
      <c r="XDP132" s="964"/>
      <c r="XDQ132" s="845"/>
      <c r="XDR132" s="853"/>
      <c r="XDS132" s="853"/>
      <c r="XDT132" s="964"/>
      <c r="XDU132" s="845"/>
      <c r="XDV132" s="853"/>
      <c r="XDW132" s="853"/>
      <c r="XDX132" s="964"/>
      <c r="XDY132" s="845"/>
      <c r="XDZ132" s="853"/>
      <c r="XEA132" s="853"/>
      <c r="XEB132" s="964"/>
      <c r="XEC132" s="845"/>
      <c r="XED132" s="853"/>
      <c r="XEE132" s="853"/>
      <c r="XEF132" s="964"/>
      <c r="XEG132" s="845"/>
      <c r="XEH132" s="853"/>
      <c r="XEI132" s="853"/>
      <c r="XEJ132" s="964"/>
      <c r="XEK132" s="845"/>
      <c r="XEL132" s="853"/>
      <c r="XEM132" s="853"/>
      <c r="XEN132" s="964"/>
      <c r="XEO132" s="845"/>
      <c r="XEP132" s="853"/>
      <c r="XEQ132" s="853"/>
      <c r="XER132" s="964"/>
      <c r="XES132" s="845"/>
      <c r="XET132" s="853"/>
      <c r="XEU132" s="853"/>
      <c r="XEV132" s="964"/>
      <c r="XEW132" s="845"/>
      <c r="XEX132" s="853"/>
      <c r="XEY132" s="853"/>
      <c r="XEZ132" s="964"/>
      <c r="XFA132" s="845"/>
      <c r="XFB132" s="853"/>
      <c r="XFC132" s="853"/>
      <c r="XFD132" s="964"/>
    </row>
    <row r="133" spans="1:16384" ht="26.4">
      <c r="A133" s="1123" t="s">
        <v>2862</v>
      </c>
      <c r="B133" s="913"/>
      <c r="C133" s="838" t="s">
        <v>1828</v>
      </c>
      <c r="D133" s="914" t="s">
        <v>21</v>
      </c>
      <c r="E133" s="915">
        <v>1</v>
      </c>
      <c r="F133" s="940"/>
      <c r="G133" s="843"/>
    </row>
    <row r="134" spans="1:16384" ht="9" customHeight="1">
      <c r="A134" s="1123"/>
      <c r="B134" s="913"/>
      <c r="C134" s="838"/>
      <c r="D134" s="914"/>
      <c r="E134" s="915"/>
      <c r="F134" s="940"/>
      <c r="G134" s="843"/>
      <c r="H134" s="964"/>
      <c r="AF134" s="964"/>
      <c r="AG134" s="845"/>
      <c r="AH134" s="853"/>
      <c r="AI134" s="853"/>
      <c r="AJ134" s="964"/>
      <c r="AK134" s="845"/>
      <c r="AL134" s="853"/>
      <c r="AM134" s="853"/>
      <c r="AN134" s="964"/>
      <c r="AO134" s="845"/>
      <c r="AP134" s="853"/>
      <c r="AQ134" s="853"/>
      <c r="AR134" s="964"/>
      <c r="AS134" s="845"/>
      <c r="AT134" s="853"/>
      <c r="AU134" s="853"/>
      <c r="AV134" s="964"/>
      <c r="AW134" s="845"/>
      <c r="AX134" s="853"/>
      <c r="AY134" s="853"/>
      <c r="AZ134" s="964"/>
      <c r="BA134" s="845"/>
      <c r="BB134" s="853"/>
      <c r="BC134" s="853"/>
      <c r="BD134" s="964"/>
      <c r="BE134" s="845"/>
      <c r="BF134" s="853"/>
      <c r="BG134" s="853"/>
      <c r="BH134" s="964"/>
      <c r="BI134" s="845"/>
      <c r="BJ134" s="853"/>
      <c r="BK134" s="853"/>
      <c r="BL134" s="964"/>
      <c r="BM134" s="845"/>
      <c r="BN134" s="853"/>
      <c r="BO134" s="853"/>
      <c r="BP134" s="964"/>
      <c r="BQ134" s="845"/>
      <c r="BR134" s="853"/>
      <c r="BS134" s="853"/>
      <c r="BT134" s="964"/>
      <c r="BU134" s="845"/>
      <c r="BV134" s="853"/>
      <c r="BW134" s="853"/>
      <c r="BX134" s="964"/>
      <c r="BY134" s="845"/>
      <c r="BZ134" s="853"/>
      <c r="CA134" s="853"/>
      <c r="CB134" s="964"/>
      <c r="CC134" s="845"/>
      <c r="CD134" s="853"/>
      <c r="CE134" s="853"/>
      <c r="CF134" s="964"/>
      <c r="CG134" s="845"/>
      <c r="CH134" s="853"/>
      <c r="CI134" s="853"/>
      <c r="CJ134" s="964"/>
      <c r="CK134" s="845"/>
      <c r="CL134" s="853"/>
      <c r="CM134" s="853"/>
      <c r="CN134" s="964"/>
      <c r="CO134" s="845"/>
      <c r="CP134" s="853"/>
      <c r="CQ134" s="853"/>
      <c r="CR134" s="964"/>
      <c r="CS134" s="845"/>
      <c r="CT134" s="853"/>
      <c r="CU134" s="853"/>
      <c r="CV134" s="964"/>
      <c r="CW134" s="845"/>
      <c r="CX134" s="853"/>
      <c r="CY134" s="853"/>
      <c r="CZ134" s="964"/>
      <c r="DA134" s="845"/>
      <c r="DB134" s="853"/>
      <c r="DC134" s="853"/>
      <c r="DD134" s="964"/>
      <c r="DE134" s="845"/>
      <c r="DF134" s="853"/>
      <c r="DG134" s="853"/>
      <c r="DH134" s="964"/>
      <c r="DI134" s="845"/>
      <c r="DJ134" s="853"/>
      <c r="DK134" s="853"/>
      <c r="DL134" s="964"/>
      <c r="DM134" s="845"/>
      <c r="DN134" s="853"/>
      <c r="DO134" s="853"/>
      <c r="DP134" s="964"/>
      <c r="DQ134" s="845"/>
      <c r="DR134" s="853"/>
      <c r="DS134" s="853"/>
      <c r="DT134" s="964"/>
      <c r="DU134" s="845"/>
      <c r="DV134" s="853"/>
      <c r="DW134" s="853"/>
      <c r="DX134" s="964"/>
      <c r="DY134" s="845"/>
      <c r="DZ134" s="853"/>
      <c r="EA134" s="853"/>
      <c r="EB134" s="964"/>
      <c r="EC134" s="845"/>
      <c r="ED134" s="853"/>
      <c r="EE134" s="853"/>
      <c r="EF134" s="964"/>
      <c r="EG134" s="845"/>
      <c r="EH134" s="853"/>
      <c r="EI134" s="853"/>
      <c r="EJ134" s="964"/>
      <c r="EK134" s="845"/>
      <c r="EL134" s="853"/>
      <c r="EM134" s="853"/>
      <c r="EN134" s="964"/>
      <c r="EO134" s="845"/>
      <c r="EP134" s="853"/>
      <c r="EQ134" s="853"/>
      <c r="ER134" s="964"/>
      <c r="ES134" s="845"/>
      <c r="ET134" s="853"/>
      <c r="EU134" s="853"/>
      <c r="EV134" s="964"/>
      <c r="EW134" s="845"/>
      <c r="EX134" s="853"/>
      <c r="EY134" s="853"/>
      <c r="EZ134" s="964"/>
      <c r="FA134" s="845"/>
      <c r="FB134" s="853"/>
      <c r="FC134" s="853"/>
      <c r="FD134" s="964"/>
      <c r="FE134" s="845"/>
      <c r="FF134" s="853"/>
      <c r="FG134" s="853"/>
      <c r="FH134" s="964"/>
      <c r="FI134" s="845"/>
      <c r="FJ134" s="853"/>
      <c r="FK134" s="853"/>
      <c r="FL134" s="964"/>
      <c r="FM134" s="845"/>
      <c r="FN134" s="853"/>
      <c r="FO134" s="853"/>
      <c r="FP134" s="964"/>
      <c r="FQ134" s="845"/>
      <c r="FR134" s="853"/>
      <c r="FS134" s="853"/>
      <c r="FT134" s="964"/>
      <c r="FU134" s="845"/>
      <c r="FV134" s="853"/>
      <c r="FW134" s="853"/>
      <c r="FX134" s="964"/>
      <c r="FY134" s="845"/>
      <c r="FZ134" s="853"/>
      <c r="GA134" s="853"/>
      <c r="GB134" s="964"/>
      <c r="GC134" s="845"/>
      <c r="GD134" s="853"/>
      <c r="GE134" s="853"/>
      <c r="GF134" s="964"/>
      <c r="GG134" s="845"/>
      <c r="GH134" s="853"/>
      <c r="GI134" s="853"/>
      <c r="GJ134" s="964"/>
      <c r="GK134" s="845"/>
      <c r="GL134" s="853"/>
      <c r="GM134" s="853"/>
      <c r="GN134" s="964"/>
      <c r="GO134" s="845"/>
      <c r="GP134" s="853"/>
      <c r="GQ134" s="853"/>
      <c r="GR134" s="964"/>
      <c r="GS134" s="845"/>
      <c r="GT134" s="853"/>
      <c r="GU134" s="853"/>
      <c r="GV134" s="964"/>
      <c r="GW134" s="845"/>
      <c r="GX134" s="853"/>
      <c r="GY134" s="853"/>
      <c r="GZ134" s="964"/>
      <c r="HA134" s="845"/>
      <c r="HB134" s="853"/>
      <c r="HC134" s="853"/>
      <c r="HD134" s="964"/>
      <c r="HE134" s="845"/>
      <c r="HF134" s="853"/>
      <c r="HG134" s="853"/>
      <c r="HH134" s="964"/>
      <c r="HI134" s="845"/>
      <c r="HJ134" s="853"/>
      <c r="HK134" s="853"/>
      <c r="HL134" s="964"/>
      <c r="HM134" s="845"/>
      <c r="HN134" s="853"/>
      <c r="HO134" s="853"/>
      <c r="HP134" s="964"/>
      <c r="HQ134" s="845"/>
      <c r="HR134" s="853"/>
      <c r="HS134" s="853"/>
      <c r="HT134" s="964"/>
      <c r="HU134" s="845"/>
      <c r="HV134" s="853"/>
      <c r="HW134" s="853"/>
      <c r="HX134" s="964"/>
      <c r="HY134" s="845"/>
      <c r="HZ134" s="853"/>
      <c r="IA134" s="853"/>
      <c r="IB134" s="964"/>
      <c r="IC134" s="845"/>
      <c r="ID134" s="853"/>
      <c r="IE134" s="853"/>
      <c r="IF134" s="964"/>
      <c r="IG134" s="845"/>
      <c r="IH134" s="853"/>
      <c r="II134" s="853"/>
      <c r="IJ134" s="964"/>
      <c r="IK134" s="845"/>
      <c r="IL134" s="853"/>
      <c r="IM134" s="853"/>
      <c r="IN134" s="964"/>
      <c r="IO134" s="845"/>
      <c r="IP134" s="853"/>
      <c r="IQ134" s="853"/>
      <c r="IR134" s="964"/>
      <c r="IS134" s="845"/>
      <c r="IT134" s="853"/>
      <c r="IU134" s="853"/>
      <c r="IV134" s="964"/>
      <c r="IW134" s="845"/>
      <c r="IX134" s="853"/>
      <c r="IY134" s="853"/>
      <c r="IZ134" s="964"/>
      <c r="JA134" s="845"/>
      <c r="JB134" s="853"/>
      <c r="JC134" s="853"/>
      <c r="JD134" s="964"/>
      <c r="JE134" s="845"/>
      <c r="JF134" s="853"/>
      <c r="JG134" s="853"/>
      <c r="JH134" s="964"/>
      <c r="JI134" s="845"/>
      <c r="JJ134" s="853"/>
      <c r="JK134" s="853"/>
      <c r="JL134" s="964"/>
      <c r="JM134" s="845"/>
      <c r="JN134" s="853"/>
      <c r="JO134" s="853"/>
      <c r="JP134" s="964"/>
      <c r="JQ134" s="845"/>
      <c r="JR134" s="853"/>
      <c r="JS134" s="853"/>
      <c r="JT134" s="964"/>
      <c r="JU134" s="845"/>
      <c r="JV134" s="853"/>
      <c r="JW134" s="853"/>
      <c r="JX134" s="964"/>
      <c r="JY134" s="845"/>
      <c r="JZ134" s="853"/>
      <c r="KA134" s="853"/>
      <c r="KB134" s="964"/>
      <c r="KC134" s="845"/>
      <c r="KD134" s="853"/>
      <c r="KE134" s="853"/>
      <c r="KF134" s="964"/>
      <c r="KG134" s="845"/>
      <c r="KH134" s="853"/>
      <c r="KI134" s="853"/>
      <c r="KJ134" s="964"/>
      <c r="KK134" s="845"/>
      <c r="KL134" s="853"/>
      <c r="KM134" s="853"/>
      <c r="KN134" s="964"/>
      <c r="KO134" s="845"/>
      <c r="KP134" s="853"/>
      <c r="KQ134" s="853"/>
      <c r="KR134" s="964"/>
      <c r="KS134" s="845"/>
      <c r="KT134" s="853"/>
      <c r="KU134" s="853"/>
      <c r="KV134" s="964"/>
      <c r="KW134" s="845"/>
      <c r="KX134" s="853"/>
      <c r="KY134" s="853"/>
      <c r="KZ134" s="964"/>
      <c r="LA134" s="845"/>
      <c r="LB134" s="853"/>
      <c r="LC134" s="853"/>
      <c r="LD134" s="964"/>
      <c r="LE134" s="845"/>
      <c r="LF134" s="853"/>
      <c r="LG134" s="853"/>
      <c r="LH134" s="964"/>
      <c r="LI134" s="845"/>
      <c r="LJ134" s="853"/>
      <c r="LK134" s="853"/>
      <c r="LL134" s="964"/>
      <c r="LM134" s="845"/>
      <c r="LN134" s="853"/>
      <c r="LO134" s="853"/>
      <c r="LP134" s="964"/>
      <c r="LQ134" s="845"/>
      <c r="LR134" s="853"/>
      <c r="LS134" s="853"/>
      <c r="LT134" s="964"/>
      <c r="LU134" s="845"/>
      <c r="LV134" s="853"/>
      <c r="LW134" s="853"/>
      <c r="LX134" s="964"/>
      <c r="LY134" s="845"/>
      <c r="LZ134" s="853"/>
      <c r="MA134" s="853"/>
      <c r="MB134" s="964"/>
      <c r="MC134" s="845"/>
      <c r="MD134" s="853"/>
      <c r="ME134" s="853"/>
      <c r="MF134" s="964"/>
      <c r="MG134" s="845"/>
      <c r="MH134" s="853"/>
      <c r="MI134" s="853"/>
      <c r="MJ134" s="964"/>
      <c r="MK134" s="845"/>
      <c r="ML134" s="853"/>
      <c r="MM134" s="853"/>
      <c r="MN134" s="964"/>
      <c r="MO134" s="845"/>
      <c r="MP134" s="853"/>
      <c r="MQ134" s="853"/>
      <c r="MR134" s="964"/>
      <c r="MS134" s="845"/>
      <c r="MT134" s="853"/>
      <c r="MU134" s="853"/>
      <c r="MV134" s="964"/>
      <c r="MW134" s="845"/>
      <c r="MX134" s="853"/>
      <c r="MY134" s="853"/>
      <c r="MZ134" s="964"/>
      <c r="NA134" s="845"/>
      <c r="NB134" s="853"/>
      <c r="NC134" s="853"/>
      <c r="ND134" s="964"/>
      <c r="NE134" s="845"/>
      <c r="NF134" s="853"/>
      <c r="NG134" s="853"/>
      <c r="NH134" s="964"/>
      <c r="NI134" s="845"/>
      <c r="NJ134" s="853"/>
      <c r="NK134" s="853"/>
      <c r="NL134" s="964"/>
      <c r="NM134" s="845"/>
      <c r="NN134" s="853"/>
      <c r="NO134" s="853"/>
      <c r="NP134" s="964"/>
      <c r="NQ134" s="845"/>
      <c r="NR134" s="853"/>
      <c r="NS134" s="853"/>
      <c r="NT134" s="964"/>
      <c r="NU134" s="845"/>
      <c r="NV134" s="853"/>
      <c r="NW134" s="853"/>
      <c r="NX134" s="964"/>
      <c r="NY134" s="845"/>
      <c r="NZ134" s="853"/>
      <c r="OA134" s="853"/>
      <c r="OB134" s="964"/>
      <c r="OC134" s="845"/>
      <c r="OD134" s="853"/>
      <c r="OE134" s="853"/>
      <c r="OF134" s="964"/>
      <c r="OG134" s="845"/>
      <c r="OH134" s="853"/>
      <c r="OI134" s="853"/>
      <c r="OJ134" s="964"/>
      <c r="OK134" s="845"/>
      <c r="OL134" s="853"/>
      <c r="OM134" s="853"/>
      <c r="ON134" s="964"/>
      <c r="OO134" s="845"/>
      <c r="OP134" s="853"/>
      <c r="OQ134" s="853"/>
      <c r="OR134" s="964"/>
      <c r="OS134" s="845"/>
      <c r="OT134" s="853"/>
      <c r="OU134" s="853"/>
      <c r="OV134" s="964"/>
      <c r="OW134" s="845"/>
      <c r="OX134" s="853"/>
      <c r="OY134" s="853"/>
      <c r="OZ134" s="964"/>
      <c r="PA134" s="845"/>
      <c r="PB134" s="853"/>
      <c r="PC134" s="853"/>
      <c r="PD134" s="964"/>
      <c r="PE134" s="845"/>
      <c r="PF134" s="853"/>
      <c r="PG134" s="853"/>
      <c r="PH134" s="964"/>
      <c r="PI134" s="845"/>
      <c r="PJ134" s="853"/>
      <c r="PK134" s="853"/>
      <c r="PL134" s="964"/>
      <c r="PM134" s="845"/>
      <c r="PN134" s="853"/>
      <c r="PO134" s="853"/>
      <c r="PP134" s="964"/>
      <c r="PQ134" s="845"/>
      <c r="PR134" s="853"/>
      <c r="PS134" s="853"/>
      <c r="PT134" s="964"/>
      <c r="PU134" s="845"/>
      <c r="PV134" s="853"/>
      <c r="PW134" s="853"/>
      <c r="PX134" s="964"/>
      <c r="PY134" s="845"/>
      <c r="PZ134" s="853"/>
      <c r="QA134" s="853"/>
      <c r="QB134" s="964"/>
      <c r="QC134" s="845"/>
      <c r="QD134" s="853"/>
      <c r="QE134" s="853"/>
      <c r="QF134" s="964"/>
      <c r="QG134" s="845"/>
      <c r="QH134" s="853"/>
      <c r="QI134" s="853"/>
      <c r="QJ134" s="964"/>
      <c r="QK134" s="845"/>
      <c r="QL134" s="853"/>
      <c r="QM134" s="853"/>
      <c r="QN134" s="964"/>
      <c r="QO134" s="845"/>
      <c r="QP134" s="853"/>
      <c r="QQ134" s="853"/>
      <c r="QR134" s="964"/>
      <c r="QS134" s="845"/>
      <c r="QT134" s="853"/>
      <c r="QU134" s="853"/>
      <c r="QV134" s="964"/>
      <c r="QW134" s="845"/>
      <c r="QX134" s="853"/>
      <c r="QY134" s="853"/>
      <c r="QZ134" s="964"/>
      <c r="RA134" s="845"/>
      <c r="RB134" s="853"/>
      <c r="RC134" s="853"/>
      <c r="RD134" s="964"/>
      <c r="RE134" s="845"/>
      <c r="RF134" s="853"/>
      <c r="RG134" s="853"/>
      <c r="RH134" s="964"/>
      <c r="RI134" s="845"/>
      <c r="RJ134" s="853"/>
      <c r="RK134" s="853"/>
      <c r="RL134" s="964"/>
      <c r="RM134" s="845"/>
      <c r="RN134" s="853"/>
      <c r="RO134" s="853"/>
      <c r="RP134" s="964"/>
      <c r="RQ134" s="845"/>
      <c r="RR134" s="853"/>
      <c r="RS134" s="853"/>
      <c r="RT134" s="964"/>
      <c r="RU134" s="845"/>
      <c r="RV134" s="853"/>
      <c r="RW134" s="853"/>
      <c r="RX134" s="964"/>
      <c r="RY134" s="845"/>
      <c r="RZ134" s="853"/>
      <c r="SA134" s="853"/>
      <c r="SB134" s="964"/>
      <c r="SC134" s="845"/>
      <c r="SD134" s="853"/>
      <c r="SE134" s="853"/>
      <c r="SF134" s="964"/>
      <c r="SG134" s="845"/>
      <c r="SH134" s="853"/>
      <c r="SI134" s="853"/>
      <c r="SJ134" s="964"/>
      <c r="SK134" s="845"/>
      <c r="SL134" s="853"/>
      <c r="SM134" s="853"/>
      <c r="SN134" s="964"/>
      <c r="SO134" s="845"/>
      <c r="SP134" s="853"/>
      <c r="SQ134" s="853"/>
      <c r="SR134" s="964"/>
      <c r="SS134" s="845"/>
      <c r="ST134" s="853"/>
      <c r="SU134" s="853"/>
      <c r="SV134" s="964"/>
      <c r="SW134" s="845"/>
      <c r="SX134" s="853"/>
      <c r="SY134" s="853"/>
      <c r="SZ134" s="964"/>
      <c r="TA134" s="845"/>
      <c r="TB134" s="853"/>
      <c r="TC134" s="853"/>
      <c r="TD134" s="964"/>
      <c r="TE134" s="845"/>
      <c r="TF134" s="853"/>
      <c r="TG134" s="853"/>
      <c r="TH134" s="964"/>
      <c r="TI134" s="845"/>
      <c r="TJ134" s="853"/>
      <c r="TK134" s="853"/>
      <c r="TL134" s="964"/>
      <c r="TM134" s="845"/>
      <c r="TN134" s="853"/>
      <c r="TO134" s="853"/>
      <c r="TP134" s="964"/>
      <c r="TQ134" s="845"/>
      <c r="TR134" s="853"/>
      <c r="TS134" s="853"/>
      <c r="TT134" s="964"/>
      <c r="TU134" s="845"/>
      <c r="TV134" s="853"/>
      <c r="TW134" s="853"/>
      <c r="TX134" s="964"/>
      <c r="TY134" s="845"/>
      <c r="TZ134" s="853"/>
      <c r="UA134" s="853"/>
      <c r="UB134" s="964"/>
      <c r="UC134" s="845"/>
      <c r="UD134" s="853"/>
      <c r="UE134" s="853"/>
      <c r="UF134" s="964"/>
      <c r="UG134" s="845"/>
      <c r="UH134" s="853"/>
      <c r="UI134" s="853"/>
      <c r="UJ134" s="964"/>
      <c r="UK134" s="845"/>
      <c r="UL134" s="853"/>
      <c r="UM134" s="853"/>
      <c r="UN134" s="964"/>
      <c r="UO134" s="845"/>
      <c r="UP134" s="853"/>
      <c r="UQ134" s="853"/>
      <c r="UR134" s="964"/>
      <c r="US134" s="845"/>
      <c r="UT134" s="853"/>
      <c r="UU134" s="853"/>
      <c r="UV134" s="964"/>
      <c r="UW134" s="845"/>
      <c r="UX134" s="853"/>
      <c r="UY134" s="853"/>
      <c r="UZ134" s="964"/>
      <c r="VA134" s="845"/>
      <c r="VB134" s="853"/>
      <c r="VC134" s="853"/>
      <c r="VD134" s="964"/>
      <c r="VE134" s="845"/>
      <c r="VF134" s="853"/>
      <c r="VG134" s="853"/>
      <c r="VH134" s="964"/>
      <c r="VI134" s="845"/>
      <c r="VJ134" s="853"/>
      <c r="VK134" s="853"/>
      <c r="VL134" s="964"/>
      <c r="VM134" s="845"/>
      <c r="VN134" s="853"/>
      <c r="VO134" s="853"/>
      <c r="VP134" s="964"/>
      <c r="VQ134" s="845"/>
      <c r="VR134" s="853"/>
      <c r="VS134" s="853"/>
      <c r="VT134" s="964"/>
      <c r="VU134" s="845"/>
      <c r="VV134" s="853"/>
      <c r="VW134" s="853"/>
      <c r="VX134" s="964"/>
      <c r="VY134" s="845"/>
      <c r="VZ134" s="853"/>
      <c r="WA134" s="853"/>
      <c r="WB134" s="964"/>
      <c r="WC134" s="845"/>
      <c r="WD134" s="853"/>
      <c r="WE134" s="853"/>
      <c r="WF134" s="964"/>
      <c r="WG134" s="845"/>
      <c r="WH134" s="853"/>
      <c r="WI134" s="853"/>
      <c r="WJ134" s="964"/>
      <c r="WK134" s="845"/>
      <c r="WL134" s="853"/>
      <c r="WM134" s="853"/>
      <c r="WN134" s="964"/>
      <c r="WO134" s="845"/>
      <c r="WP134" s="853"/>
      <c r="WQ134" s="853"/>
      <c r="WR134" s="964"/>
      <c r="WS134" s="845"/>
      <c r="WT134" s="853"/>
      <c r="WU134" s="853"/>
      <c r="WV134" s="964"/>
      <c r="WW134" s="845"/>
      <c r="WX134" s="853"/>
      <c r="WY134" s="853"/>
      <c r="WZ134" s="964"/>
      <c r="XA134" s="845"/>
      <c r="XB134" s="853"/>
      <c r="XC134" s="853"/>
      <c r="XD134" s="964"/>
      <c r="XE134" s="845"/>
      <c r="XF134" s="853"/>
      <c r="XG134" s="853"/>
      <c r="XH134" s="964"/>
      <c r="XI134" s="845"/>
      <c r="XJ134" s="853"/>
      <c r="XK134" s="853"/>
      <c r="XL134" s="964"/>
      <c r="XM134" s="845"/>
      <c r="XN134" s="853"/>
      <c r="XO134" s="853"/>
      <c r="XP134" s="964"/>
      <c r="XQ134" s="845"/>
      <c r="XR134" s="853"/>
      <c r="XS134" s="853"/>
      <c r="XT134" s="964"/>
      <c r="XU134" s="845"/>
      <c r="XV134" s="853"/>
      <c r="XW134" s="853"/>
      <c r="XX134" s="964"/>
      <c r="XY134" s="845"/>
      <c r="XZ134" s="853"/>
      <c r="YA134" s="853"/>
      <c r="YB134" s="964"/>
      <c r="YC134" s="845"/>
      <c r="YD134" s="853"/>
      <c r="YE134" s="853"/>
      <c r="YF134" s="964"/>
      <c r="YG134" s="845"/>
      <c r="YH134" s="853"/>
      <c r="YI134" s="853"/>
      <c r="YJ134" s="964"/>
      <c r="YK134" s="845"/>
      <c r="YL134" s="853"/>
      <c r="YM134" s="853"/>
      <c r="YN134" s="964"/>
      <c r="YO134" s="845"/>
      <c r="YP134" s="853"/>
      <c r="YQ134" s="853"/>
      <c r="YR134" s="964"/>
      <c r="YS134" s="845"/>
      <c r="YT134" s="853"/>
      <c r="YU134" s="853"/>
      <c r="YV134" s="964"/>
      <c r="YW134" s="845"/>
      <c r="YX134" s="853"/>
      <c r="YY134" s="853"/>
      <c r="YZ134" s="964"/>
      <c r="ZA134" s="845"/>
      <c r="ZB134" s="853"/>
      <c r="ZC134" s="853"/>
      <c r="ZD134" s="964"/>
      <c r="ZE134" s="845"/>
      <c r="ZF134" s="853"/>
      <c r="ZG134" s="853"/>
      <c r="ZH134" s="964"/>
      <c r="ZI134" s="845"/>
      <c r="ZJ134" s="853"/>
      <c r="ZK134" s="853"/>
      <c r="ZL134" s="964"/>
      <c r="ZM134" s="845"/>
      <c r="ZN134" s="853"/>
      <c r="ZO134" s="853"/>
      <c r="ZP134" s="964"/>
      <c r="ZQ134" s="845"/>
      <c r="ZR134" s="853"/>
      <c r="ZS134" s="853"/>
      <c r="ZT134" s="964"/>
      <c r="ZU134" s="845"/>
      <c r="ZV134" s="853"/>
      <c r="ZW134" s="853"/>
      <c r="ZX134" s="964"/>
      <c r="ZY134" s="845"/>
      <c r="ZZ134" s="853"/>
      <c r="AAA134" s="853"/>
      <c r="AAB134" s="964"/>
      <c r="AAC134" s="845"/>
      <c r="AAD134" s="853"/>
      <c r="AAE134" s="853"/>
      <c r="AAF134" s="964"/>
      <c r="AAG134" s="845"/>
      <c r="AAH134" s="853"/>
      <c r="AAI134" s="853"/>
      <c r="AAJ134" s="964"/>
      <c r="AAK134" s="845"/>
      <c r="AAL134" s="853"/>
      <c r="AAM134" s="853"/>
      <c r="AAN134" s="964"/>
      <c r="AAO134" s="845"/>
      <c r="AAP134" s="853"/>
      <c r="AAQ134" s="853"/>
      <c r="AAR134" s="964"/>
      <c r="AAS134" s="845"/>
      <c r="AAT134" s="853"/>
      <c r="AAU134" s="853"/>
      <c r="AAV134" s="964"/>
      <c r="AAW134" s="845"/>
      <c r="AAX134" s="853"/>
      <c r="AAY134" s="853"/>
      <c r="AAZ134" s="964"/>
      <c r="ABA134" s="845"/>
      <c r="ABB134" s="853"/>
      <c r="ABC134" s="853"/>
      <c r="ABD134" s="964"/>
      <c r="ABE134" s="845"/>
      <c r="ABF134" s="853"/>
      <c r="ABG134" s="853"/>
      <c r="ABH134" s="964"/>
      <c r="ABI134" s="845"/>
      <c r="ABJ134" s="853"/>
      <c r="ABK134" s="853"/>
      <c r="ABL134" s="964"/>
      <c r="ABM134" s="845"/>
      <c r="ABN134" s="853"/>
      <c r="ABO134" s="853"/>
      <c r="ABP134" s="964"/>
      <c r="ABQ134" s="845"/>
      <c r="ABR134" s="853"/>
      <c r="ABS134" s="853"/>
      <c r="ABT134" s="964"/>
      <c r="ABU134" s="845"/>
      <c r="ABV134" s="853"/>
      <c r="ABW134" s="853"/>
      <c r="ABX134" s="964"/>
      <c r="ABY134" s="845"/>
      <c r="ABZ134" s="853"/>
      <c r="ACA134" s="853"/>
      <c r="ACB134" s="964"/>
      <c r="ACC134" s="845"/>
      <c r="ACD134" s="853"/>
      <c r="ACE134" s="853"/>
      <c r="ACF134" s="964"/>
      <c r="ACG134" s="845"/>
      <c r="ACH134" s="853"/>
      <c r="ACI134" s="853"/>
      <c r="ACJ134" s="964"/>
      <c r="ACK134" s="845"/>
      <c r="ACL134" s="853"/>
      <c r="ACM134" s="853"/>
      <c r="ACN134" s="964"/>
      <c r="ACO134" s="845"/>
      <c r="ACP134" s="853"/>
      <c r="ACQ134" s="853"/>
      <c r="ACR134" s="964"/>
      <c r="ACS134" s="845"/>
      <c r="ACT134" s="853"/>
      <c r="ACU134" s="853"/>
      <c r="ACV134" s="964"/>
      <c r="ACW134" s="845"/>
      <c r="ACX134" s="853"/>
      <c r="ACY134" s="853"/>
      <c r="ACZ134" s="964"/>
      <c r="ADA134" s="845"/>
      <c r="ADB134" s="853"/>
      <c r="ADC134" s="853"/>
      <c r="ADD134" s="964"/>
      <c r="ADE134" s="845"/>
      <c r="ADF134" s="853"/>
      <c r="ADG134" s="853"/>
      <c r="ADH134" s="964"/>
      <c r="ADI134" s="845"/>
      <c r="ADJ134" s="853"/>
      <c r="ADK134" s="853"/>
      <c r="ADL134" s="964"/>
      <c r="ADM134" s="845"/>
      <c r="ADN134" s="853"/>
      <c r="ADO134" s="853"/>
      <c r="ADP134" s="964"/>
      <c r="ADQ134" s="845"/>
      <c r="ADR134" s="853"/>
      <c r="ADS134" s="853"/>
      <c r="ADT134" s="964"/>
      <c r="ADU134" s="845"/>
      <c r="ADV134" s="853"/>
      <c r="ADW134" s="853"/>
      <c r="ADX134" s="964"/>
      <c r="ADY134" s="845"/>
      <c r="ADZ134" s="853"/>
      <c r="AEA134" s="853"/>
      <c r="AEB134" s="964"/>
      <c r="AEC134" s="845"/>
      <c r="AED134" s="853"/>
      <c r="AEE134" s="853"/>
      <c r="AEF134" s="964"/>
      <c r="AEG134" s="845"/>
      <c r="AEH134" s="853"/>
      <c r="AEI134" s="853"/>
      <c r="AEJ134" s="964"/>
      <c r="AEK134" s="845"/>
      <c r="AEL134" s="853"/>
      <c r="AEM134" s="853"/>
      <c r="AEN134" s="964"/>
      <c r="AEO134" s="845"/>
      <c r="AEP134" s="853"/>
      <c r="AEQ134" s="853"/>
      <c r="AER134" s="964"/>
      <c r="AES134" s="845"/>
      <c r="AET134" s="853"/>
      <c r="AEU134" s="853"/>
      <c r="AEV134" s="964"/>
      <c r="AEW134" s="845"/>
      <c r="AEX134" s="853"/>
      <c r="AEY134" s="853"/>
      <c r="AEZ134" s="964"/>
      <c r="AFA134" s="845"/>
      <c r="AFB134" s="853"/>
      <c r="AFC134" s="853"/>
      <c r="AFD134" s="964"/>
      <c r="AFE134" s="845"/>
      <c r="AFF134" s="853"/>
      <c r="AFG134" s="853"/>
      <c r="AFH134" s="964"/>
      <c r="AFI134" s="845"/>
      <c r="AFJ134" s="853"/>
      <c r="AFK134" s="853"/>
      <c r="AFL134" s="964"/>
      <c r="AFM134" s="845"/>
      <c r="AFN134" s="853"/>
      <c r="AFO134" s="853"/>
      <c r="AFP134" s="964"/>
      <c r="AFQ134" s="845"/>
      <c r="AFR134" s="853"/>
      <c r="AFS134" s="853"/>
      <c r="AFT134" s="964"/>
      <c r="AFU134" s="845"/>
      <c r="AFV134" s="853"/>
      <c r="AFW134" s="853"/>
      <c r="AFX134" s="964"/>
      <c r="AFY134" s="845"/>
      <c r="AFZ134" s="853"/>
      <c r="AGA134" s="853"/>
      <c r="AGB134" s="964"/>
      <c r="AGC134" s="845"/>
      <c r="AGD134" s="853"/>
      <c r="AGE134" s="853"/>
      <c r="AGF134" s="964"/>
      <c r="AGG134" s="845"/>
      <c r="AGH134" s="853"/>
      <c r="AGI134" s="853"/>
      <c r="AGJ134" s="964"/>
      <c r="AGK134" s="845"/>
      <c r="AGL134" s="853"/>
      <c r="AGM134" s="853"/>
      <c r="AGN134" s="964"/>
      <c r="AGO134" s="845"/>
      <c r="AGP134" s="853"/>
      <c r="AGQ134" s="853"/>
      <c r="AGR134" s="964"/>
      <c r="AGS134" s="845"/>
      <c r="AGT134" s="853"/>
      <c r="AGU134" s="853"/>
      <c r="AGV134" s="964"/>
      <c r="AGW134" s="845"/>
      <c r="AGX134" s="853"/>
      <c r="AGY134" s="853"/>
      <c r="AGZ134" s="964"/>
      <c r="AHA134" s="845"/>
      <c r="AHB134" s="853"/>
      <c r="AHC134" s="853"/>
      <c r="AHD134" s="964"/>
      <c r="AHE134" s="845"/>
      <c r="AHF134" s="853"/>
      <c r="AHG134" s="853"/>
      <c r="AHH134" s="964"/>
      <c r="AHI134" s="845"/>
      <c r="AHJ134" s="853"/>
      <c r="AHK134" s="853"/>
      <c r="AHL134" s="964"/>
      <c r="AHM134" s="845"/>
      <c r="AHN134" s="853"/>
      <c r="AHO134" s="853"/>
      <c r="AHP134" s="964"/>
      <c r="AHQ134" s="845"/>
      <c r="AHR134" s="853"/>
      <c r="AHS134" s="853"/>
      <c r="AHT134" s="964"/>
      <c r="AHU134" s="845"/>
      <c r="AHV134" s="853"/>
      <c r="AHW134" s="853"/>
      <c r="AHX134" s="964"/>
      <c r="AHY134" s="845"/>
      <c r="AHZ134" s="853"/>
      <c r="AIA134" s="853"/>
      <c r="AIB134" s="964"/>
      <c r="AIC134" s="845"/>
      <c r="AID134" s="853"/>
      <c r="AIE134" s="853"/>
      <c r="AIF134" s="964"/>
      <c r="AIG134" s="845"/>
      <c r="AIH134" s="853"/>
      <c r="AII134" s="853"/>
      <c r="AIJ134" s="964"/>
      <c r="AIK134" s="845"/>
      <c r="AIL134" s="853"/>
      <c r="AIM134" s="853"/>
      <c r="AIN134" s="964"/>
      <c r="AIO134" s="845"/>
      <c r="AIP134" s="853"/>
      <c r="AIQ134" s="853"/>
      <c r="AIR134" s="964"/>
      <c r="AIS134" s="845"/>
      <c r="AIT134" s="853"/>
      <c r="AIU134" s="853"/>
      <c r="AIV134" s="964"/>
      <c r="AIW134" s="845"/>
      <c r="AIX134" s="853"/>
      <c r="AIY134" s="853"/>
      <c r="AIZ134" s="964"/>
      <c r="AJA134" s="845"/>
      <c r="AJB134" s="853"/>
      <c r="AJC134" s="853"/>
      <c r="AJD134" s="964"/>
      <c r="AJE134" s="845"/>
      <c r="AJF134" s="853"/>
      <c r="AJG134" s="853"/>
      <c r="AJH134" s="964"/>
      <c r="AJI134" s="845"/>
      <c r="AJJ134" s="853"/>
      <c r="AJK134" s="853"/>
      <c r="AJL134" s="964"/>
      <c r="AJM134" s="845"/>
      <c r="AJN134" s="853"/>
      <c r="AJO134" s="853"/>
      <c r="AJP134" s="964"/>
      <c r="AJQ134" s="845"/>
      <c r="AJR134" s="853"/>
      <c r="AJS134" s="853"/>
      <c r="AJT134" s="964"/>
      <c r="AJU134" s="845"/>
      <c r="AJV134" s="853"/>
      <c r="AJW134" s="853"/>
      <c r="AJX134" s="964"/>
      <c r="AJY134" s="845"/>
      <c r="AJZ134" s="853"/>
      <c r="AKA134" s="853"/>
      <c r="AKB134" s="964"/>
      <c r="AKC134" s="845"/>
      <c r="AKD134" s="853"/>
      <c r="AKE134" s="853"/>
      <c r="AKF134" s="964"/>
      <c r="AKG134" s="845"/>
      <c r="AKH134" s="853"/>
      <c r="AKI134" s="853"/>
      <c r="AKJ134" s="964"/>
      <c r="AKK134" s="845"/>
      <c r="AKL134" s="853"/>
      <c r="AKM134" s="853"/>
      <c r="AKN134" s="964"/>
      <c r="AKO134" s="845"/>
      <c r="AKP134" s="853"/>
      <c r="AKQ134" s="853"/>
      <c r="AKR134" s="964"/>
      <c r="AKS134" s="845"/>
      <c r="AKT134" s="853"/>
      <c r="AKU134" s="853"/>
      <c r="AKV134" s="964"/>
      <c r="AKW134" s="845"/>
      <c r="AKX134" s="853"/>
      <c r="AKY134" s="853"/>
      <c r="AKZ134" s="964"/>
      <c r="ALA134" s="845"/>
      <c r="ALB134" s="853"/>
      <c r="ALC134" s="853"/>
      <c r="ALD134" s="964"/>
      <c r="ALE134" s="845"/>
      <c r="ALF134" s="853"/>
      <c r="ALG134" s="853"/>
      <c r="ALH134" s="964"/>
      <c r="ALI134" s="845"/>
      <c r="ALJ134" s="853"/>
      <c r="ALK134" s="853"/>
      <c r="ALL134" s="964"/>
      <c r="ALM134" s="845"/>
      <c r="ALN134" s="853"/>
      <c r="ALO134" s="853"/>
      <c r="ALP134" s="964"/>
      <c r="ALQ134" s="845"/>
      <c r="ALR134" s="853"/>
      <c r="ALS134" s="853"/>
      <c r="ALT134" s="964"/>
      <c r="ALU134" s="845"/>
      <c r="ALV134" s="853"/>
      <c r="ALW134" s="853"/>
      <c r="ALX134" s="964"/>
      <c r="ALY134" s="845"/>
      <c r="ALZ134" s="853"/>
      <c r="AMA134" s="853"/>
      <c r="AMB134" s="964"/>
      <c r="AMC134" s="845"/>
      <c r="AMD134" s="853"/>
      <c r="AME134" s="853"/>
      <c r="AMF134" s="964"/>
      <c r="AMG134" s="845"/>
      <c r="AMH134" s="853"/>
      <c r="AMI134" s="853"/>
      <c r="AMJ134" s="964"/>
      <c r="AMK134" s="845"/>
      <c r="AML134" s="853"/>
      <c r="AMM134" s="853"/>
      <c r="AMN134" s="964"/>
      <c r="AMO134" s="845"/>
      <c r="AMP134" s="853"/>
      <c r="AMQ134" s="853"/>
      <c r="AMR134" s="964"/>
      <c r="AMS134" s="845"/>
      <c r="AMT134" s="853"/>
      <c r="AMU134" s="853"/>
      <c r="AMV134" s="964"/>
      <c r="AMW134" s="845"/>
      <c r="AMX134" s="853"/>
      <c r="AMY134" s="853"/>
      <c r="AMZ134" s="964"/>
      <c r="ANA134" s="845"/>
      <c r="ANB134" s="853"/>
      <c r="ANC134" s="853"/>
      <c r="AND134" s="964"/>
      <c r="ANE134" s="845"/>
      <c r="ANF134" s="853"/>
      <c r="ANG134" s="853"/>
      <c r="ANH134" s="964"/>
      <c r="ANI134" s="845"/>
      <c r="ANJ134" s="853"/>
      <c r="ANK134" s="853"/>
      <c r="ANL134" s="964"/>
      <c r="ANM134" s="845"/>
      <c r="ANN134" s="853"/>
      <c r="ANO134" s="853"/>
      <c r="ANP134" s="964"/>
      <c r="ANQ134" s="845"/>
      <c r="ANR134" s="853"/>
      <c r="ANS134" s="853"/>
      <c r="ANT134" s="964"/>
      <c r="ANU134" s="845"/>
      <c r="ANV134" s="853"/>
      <c r="ANW134" s="853"/>
      <c r="ANX134" s="964"/>
      <c r="ANY134" s="845"/>
      <c r="ANZ134" s="853"/>
      <c r="AOA134" s="853"/>
      <c r="AOB134" s="964"/>
      <c r="AOC134" s="845"/>
      <c r="AOD134" s="853"/>
      <c r="AOE134" s="853"/>
      <c r="AOF134" s="964"/>
      <c r="AOG134" s="845"/>
      <c r="AOH134" s="853"/>
      <c r="AOI134" s="853"/>
      <c r="AOJ134" s="964"/>
      <c r="AOK134" s="845"/>
      <c r="AOL134" s="853"/>
      <c r="AOM134" s="853"/>
      <c r="AON134" s="964"/>
      <c r="AOO134" s="845"/>
      <c r="AOP134" s="853"/>
      <c r="AOQ134" s="853"/>
      <c r="AOR134" s="964"/>
      <c r="AOS134" s="845"/>
      <c r="AOT134" s="853"/>
      <c r="AOU134" s="853"/>
      <c r="AOV134" s="964"/>
      <c r="AOW134" s="845"/>
      <c r="AOX134" s="853"/>
      <c r="AOY134" s="853"/>
      <c r="AOZ134" s="964"/>
      <c r="APA134" s="845"/>
      <c r="APB134" s="853"/>
      <c r="APC134" s="853"/>
      <c r="APD134" s="964"/>
      <c r="APE134" s="845"/>
      <c r="APF134" s="853"/>
      <c r="APG134" s="853"/>
      <c r="APH134" s="964"/>
      <c r="API134" s="845"/>
      <c r="APJ134" s="853"/>
      <c r="APK134" s="853"/>
      <c r="APL134" s="964"/>
      <c r="APM134" s="845"/>
      <c r="APN134" s="853"/>
      <c r="APO134" s="853"/>
      <c r="APP134" s="964"/>
      <c r="APQ134" s="845"/>
      <c r="APR134" s="853"/>
      <c r="APS134" s="853"/>
      <c r="APT134" s="964"/>
      <c r="APU134" s="845"/>
      <c r="APV134" s="853"/>
      <c r="APW134" s="853"/>
      <c r="APX134" s="964"/>
      <c r="APY134" s="845"/>
      <c r="APZ134" s="853"/>
      <c r="AQA134" s="853"/>
      <c r="AQB134" s="964"/>
      <c r="AQC134" s="845"/>
      <c r="AQD134" s="853"/>
      <c r="AQE134" s="853"/>
      <c r="AQF134" s="964"/>
      <c r="AQG134" s="845"/>
      <c r="AQH134" s="853"/>
      <c r="AQI134" s="853"/>
      <c r="AQJ134" s="964"/>
      <c r="AQK134" s="845"/>
      <c r="AQL134" s="853"/>
      <c r="AQM134" s="853"/>
      <c r="AQN134" s="964"/>
      <c r="AQO134" s="845"/>
      <c r="AQP134" s="853"/>
      <c r="AQQ134" s="853"/>
      <c r="AQR134" s="964"/>
      <c r="AQS134" s="845"/>
      <c r="AQT134" s="853"/>
      <c r="AQU134" s="853"/>
      <c r="AQV134" s="964"/>
      <c r="AQW134" s="845"/>
      <c r="AQX134" s="853"/>
      <c r="AQY134" s="853"/>
      <c r="AQZ134" s="964"/>
      <c r="ARA134" s="845"/>
      <c r="ARB134" s="853"/>
      <c r="ARC134" s="853"/>
      <c r="ARD134" s="964"/>
      <c r="ARE134" s="845"/>
      <c r="ARF134" s="853"/>
      <c r="ARG134" s="853"/>
      <c r="ARH134" s="964"/>
      <c r="ARI134" s="845"/>
      <c r="ARJ134" s="853"/>
      <c r="ARK134" s="853"/>
      <c r="ARL134" s="964"/>
      <c r="ARM134" s="845"/>
      <c r="ARN134" s="853"/>
      <c r="ARO134" s="853"/>
      <c r="ARP134" s="964"/>
      <c r="ARQ134" s="845"/>
      <c r="ARR134" s="853"/>
      <c r="ARS134" s="853"/>
      <c r="ART134" s="964"/>
      <c r="ARU134" s="845"/>
      <c r="ARV134" s="853"/>
      <c r="ARW134" s="853"/>
      <c r="ARX134" s="964"/>
      <c r="ARY134" s="845"/>
      <c r="ARZ134" s="853"/>
      <c r="ASA134" s="853"/>
      <c r="ASB134" s="964"/>
      <c r="ASC134" s="845"/>
      <c r="ASD134" s="853"/>
      <c r="ASE134" s="853"/>
      <c r="ASF134" s="964"/>
      <c r="ASG134" s="845"/>
      <c r="ASH134" s="853"/>
      <c r="ASI134" s="853"/>
      <c r="ASJ134" s="964"/>
      <c r="ASK134" s="845"/>
      <c r="ASL134" s="853"/>
      <c r="ASM134" s="853"/>
      <c r="ASN134" s="964"/>
      <c r="ASO134" s="845"/>
      <c r="ASP134" s="853"/>
      <c r="ASQ134" s="853"/>
      <c r="ASR134" s="964"/>
      <c r="ASS134" s="845"/>
      <c r="AST134" s="853"/>
      <c r="ASU134" s="853"/>
      <c r="ASV134" s="964"/>
      <c r="ASW134" s="845"/>
      <c r="ASX134" s="853"/>
      <c r="ASY134" s="853"/>
      <c r="ASZ134" s="964"/>
      <c r="ATA134" s="845"/>
      <c r="ATB134" s="853"/>
      <c r="ATC134" s="853"/>
      <c r="ATD134" s="964"/>
      <c r="ATE134" s="845"/>
      <c r="ATF134" s="853"/>
      <c r="ATG134" s="853"/>
      <c r="ATH134" s="964"/>
      <c r="ATI134" s="845"/>
      <c r="ATJ134" s="853"/>
      <c r="ATK134" s="853"/>
      <c r="ATL134" s="964"/>
      <c r="ATM134" s="845"/>
      <c r="ATN134" s="853"/>
      <c r="ATO134" s="853"/>
      <c r="ATP134" s="964"/>
      <c r="ATQ134" s="845"/>
      <c r="ATR134" s="853"/>
      <c r="ATS134" s="853"/>
      <c r="ATT134" s="964"/>
      <c r="ATU134" s="845"/>
      <c r="ATV134" s="853"/>
      <c r="ATW134" s="853"/>
      <c r="ATX134" s="964"/>
      <c r="ATY134" s="845"/>
      <c r="ATZ134" s="853"/>
      <c r="AUA134" s="853"/>
      <c r="AUB134" s="964"/>
      <c r="AUC134" s="845"/>
      <c r="AUD134" s="853"/>
      <c r="AUE134" s="853"/>
      <c r="AUF134" s="964"/>
      <c r="AUG134" s="845"/>
      <c r="AUH134" s="853"/>
      <c r="AUI134" s="853"/>
      <c r="AUJ134" s="964"/>
      <c r="AUK134" s="845"/>
      <c r="AUL134" s="853"/>
      <c r="AUM134" s="853"/>
      <c r="AUN134" s="964"/>
      <c r="AUO134" s="845"/>
      <c r="AUP134" s="853"/>
      <c r="AUQ134" s="853"/>
      <c r="AUR134" s="964"/>
      <c r="AUS134" s="845"/>
      <c r="AUT134" s="853"/>
      <c r="AUU134" s="853"/>
      <c r="AUV134" s="964"/>
      <c r="AUW134" s="845"/>
      <c r="AUX134" s="853"/>
      <c r="AUY134" s="853"/>
      <c r="AUZ134" s="964"/>
      <c r="AVA134" s="845"/>
      <c r="AVB134" s="853"/>
      <c r="AVC134" s="853"/>
      <c r="AVD134" s="964"/>
      <c r="AVE134" s="845"/>
      <c r="AVF134" s="853"/>
      <c r="AVG134" s="853"/>
      <c r="AVH134" s="964"/>
      <c r="AVI134" s="845"/>
      <c r="AVJ134" s="853"/>
      <c r="AVK134" s="853"/>
      <c r="AVL134" s="964"/>
      <c r="AVM134" s="845"/>
      <c r="AVN134" s="853"/>
      <c r="AVO134" s="853"/>
      <c r="AVP134" s="964"/>
      <c r="AVQ134" s="845"/>
      <c r="AVR134" s="853"/>
      <c r="AVS134" s="853"/>
      <c r="AVT134" s="964"/>
      <c r="AVU134" s="845"/>
      <c r="AVV134" s="853"/>
      <c r="AVW134" s="853"/>
      <c r="AVX134" s="964"/>
      <c r="AVY134" s="845"/>
      <c r="AVZ134" s="853"/>
      <c r="AWA134" s="853"/>
      <c r="AWB134" s="964"/>
      <c r="AWC134" s="845"/>
      <c r="AWD134" s="853"/>
      <c r="AWE134" s="853"/>
      <c r="AWF134" s="964"/>
      <c r="AWG134" s="845"/>
      <c r="AWH134" s="853"/>
      <c r="AWI134" s="853"/>
      <c r="AWJ134" s="964"/>
      <c r="AWK134" s="845"/>
      <c r="AWL134" s="853"/>
      <c r="AWM134" s="853"/>
      <c r="AWN134" s="964"/>
      <c r="AWO134" s="845"/>
      <c r="AWP134" s="853"/>
      <c r="AWQ134" s="853"/>
      <c r="AWR134" s="964"/>
      <c r="AWS134" s="845"/>
      <c r="AWT134" s="853"/>
      <c r="AWU134" s="853"/>
      <c r="AWV134" s="964"/>
      <c r="AWW134" s="845"/>
      <c r="AWX134" s="853"/>
      <c r="AWY134" s="853"/>
      <c r="AWZ134" s="964"/>
      <c r="AXA134" s="845"/>
      <c r="AXB134" s="853"/>
      <c r="AXC134" s="853"/>
      <c r="AXD134" s="964"/>
      <c r="AXE134" s="845"/>
      <c r="AXF134" s="853"/>
      <c r="AXG134" s="853"/>
      <c r="AXH134" s="964"/>
      <c r="AXI134" s="845"/>
      <c r="AXJ134" s="853"/>
      <c r="AXK134" s="853"/>
      <c r="AXL134" s="964"/>
      <c r="AXM134" s="845"/>
      <c r="AXN134" s="853"/>
      <c r="AXO134" s="853"/>
      <c r="AXP134" s="964"/>
      <c r="AXQ134" s="845"/>
      <c r="AXR134" s="853"/>
      <c r="AXS134" s="853"/>
      <c r="AXT134" s="964"/>
      <c r="AXU134" s="845"/>
      <c r="AXV134" s="853"/>
      <c r="AXW134" s="853"/>
      <c r="AXX134" s="964"/>
      <c r="AXY134" s="845"/>
      <c r="AXZ134" s="853"/>
      <c r="AYA134" s="853"/>
      <c r="AYB134" s="964"/>
      <c r="AYC134" s="845"/>
      <c r="AYD134" s="853"/>
      <c r="AYE134" s="853"/>
      <c r="AYF134" s="964"/>
      <c r="AYG134" s="845"/>
      <c r="AYH134" s="853"/>
      <c r="AYI134" s="853"/>
      <c r="AYJ134" s="964"/>
      <c r="AYK134" s="845"/>
      <c r="AYL134" s="853"/>
      <c r="AYM134" s="853"/>
      <c r="AYN134" s="964"/>
      <c r="AYO134" s="845"/>
      <c r="AYP134" s="853"/>
      <c r="AYQ134" s="853"/>
      <c r="AYR134" s="964"/>
      <c r="AYS134" s="845"/>
      <c r="AYT134" s="853"/>
      <c r="AYU134" s="853"/>
      <c r="AYV134" s="964"/>
      <c r="AYW134" s="845"/>
      <c r="AYX134" s="853"/>
      <c r="AYY134" s="853"/>
      <c r="AYZ134" s="964"/>
      <c r="AZA134" s="845"/>
      <c r="AZB134" s="853"/>
      <c r="AZC134" s="853"/>
      <c r="AZD134" s="964"/>
      <c r="AZE134" s="845"/>
      <c r="AZF134" s="853"/>
      <c r="AZG134" s="853"/>
      <c r="AZH134" s="964"/>
      <c r="AZI134" s="845"/>
      <c r="AZJ134" s="853"/>
      <c r="AZK134" s="853"/>
      <c r="AZL134" s="964"/>
      <c r="AZM134" s="845"/>
      <c r="AZN134" s="853"/>
      <c r="AZO134" s="853"/>
      <c r="AZP134" s="964"/>
      <c r="AZQ134" s="845"/>
      <c r="AZR134" s="853"/>
      <c r="AZS134" s="853"/>
      <c r="AZT134" s="964"/>
      <c r="AZU134" s="845"/>
      <c r="AZV134" s="853"/>
      <c r="AZW134" s="853"/>
      <c r="AZX134" s="964"/>
      <c r="AZY134" s="845"/>
      <c r="AZZ134" s="853"/>
      <c r="BAA134" s="853"/>
      <c r="BAB134" s="964"/>
      <c r="BAC134" s="845"/>
      <c r="BAD134" s="853"/>
      <c r="BAE134" s="853"/>
      <c r="BAF134" s="964"/>
      <c r="BAG134" s="845"/>
      <c r="BAH134" s="853"/>
      <c r="BAI134" s="853"/>
      <c r="BAJ134" s="964"/>
      <c r="BAK134" s="845"/>
      <c r="BAL134" s="853"/>
      <c r="BAM134" s="853"/>
      <c r="BAN134" s="964"/>
      <c r="BAO134" s="845"/>
      <c r="BAP134" s="853"/>
      <c r="BAQ134" s="853"/>
      <c r="BAR134" s="964"/>
      <c r="BAS134" s="845"/>
      <c r="BAT134" s="853"/>
      <c r="BAU134" s="853"/>
      <c r="BAV134" s="964"/>
      <c r="BAW134" s="845"/>
      <c r="BAX134" s="853"/>
      <c r="BAY134" s="853"/>
      <c r="BAZ134" s="964"/>
      <c r="BBA134" s="845"/>
      <c r="BBB134" s="853"/>
      <c r="BBC134" s="853"/>
      <c r="BBD134" s="964"/>
      <c r="BBE134" s="845"/>
      <c r="BBF134" s="853"/>
      <c r="BBG134" s="853"/>
      <c r="BBH134" s="964"/>
      <c r="BBI134" s="845"/>
      <c r="BBJ134" s="853"/>
      <c r="BBK134" s="853"/>
      <c r="BBL134" s="964"/>
      <c r="BBM134" s="845"/>
      <c r="BBN134" s="853"/>
      <c r="BBO134" s="853"/>
      <c r="BBP134" s="964"/>
      <c r="BBQ134" s="845"/>
      <c r="BBR134" s="853"/>
      <c r="BBS134" s="853"/>
      <c r="BBT134" s="964"/>
      <c r="BBU134" s="845"/>
      <c r="BBV134" s="853"/>
      <c r="BBW134" s="853"/>
      <c r="BBX134" s="964"/>
      <c r="BBY134" s="845"/>
      <c r="BBZ134" s="853"/>
      <c r="BCA134" s="853"/>
      <c r="BCB134" s="964"/>
      <c r="BCC134" s="845"/>
      <c r="BCD134" s="853"/>
      <c r="BCE134" s="853"/>
      <c r="BCF134" s="964"/>
      <c r="BCG134" s="845"/>
      <c r="BCH134" s="853"/>
      <c r="BCI134" s="853"/>
      <c r="BCJ134" s="964"/>
      <c r="BCK134" s="845"/>
      <c r="BCL134" s="853"/>
      <c r="BCM134" s="853"/>
      <c r="BCN134" s="964"/>
      <c r="BCO134" s="845"/>
      <c r="BCP134" s="853"/>
      <c r="BCQ134" s="853"/>
      <c r="BCR134" s="964"/>
      <c r="BCS134" s="845"/>
      <c r="BCT134" s="853"/>
      <c r="BCU134" s="853"/>
      <c r="BCV134" s="964"/>
      <c r="BCW134" s="845"/>
      <c r="BCX134" s="853"/>
      <c r="BCY134" s="853"/>
      <c r="BCZ134" s="964"/>
      <c r="BDA134" s="845"/>
      <c r="BDB134" s="853"/>
      <c r="BDC134" s="853"/>
      <c r="BDD134" s="964"/>
      <c r="BDE134" s="845"/>
      <c r="BDF134" s="853"/>
      <c r="BDG134" s="853"/>
      <c r="BDH134" s="964"/>
      <c r="BDI134" s="845"/>
      <c r="BDJ134" s="853"/>
      <c r="BDK134" s="853"/>
      <c r="BDL134" s="964"/>
      <c r="BDM134" s="845"/>
      <c r="BDN134" s="853"/>
      <c r="BDO134" s="853"/>
      <c r="BDP134" s="964"/>
      <c r="BDQ134" s="845"/>
      <c r="BDR134" s="853"/>
      <c r="BDS134" s="853"/>
      <c r="BDT134" s="964"/>
      <c r="BDU134" s="845"/>
      <c r="BDV134" s="853"/>
      <c r="BDW134" s="853"/>
      <c r="BDX134" s="964"/>
      <c r="BDY134" s="845"/>
      <c r="BDZ134" s="853"/>
      <c r="BEA134" s="853"/>
      <c r="BEB134" s="964"/>
      <c r="BEC134" s="845"/>
      <c r="BED134" s="853"/>
      <c r="BEE134" s="853"/>
      <c r="BEF134" s="964"/>
      <c r="BEG134" s="845"/>
      <c r="BEH134" s="853"/>
      <c r="BEI134" s="853"/>
      <c r="BEJ134" s="964"/>
      <c r="BEK134" s="845"/>
      <c r="BEL134" s="853"/>
      <c r="BEM134" s="853"/>
      <c r="BEN134" s="964"/>
      <c r="BEO134" s="845"/>
      <c r="BEP134" s="853"/>
      <c r="BEQ134" s="853"/>
      <c r="BER134" s="964"/>
      <c r="BES134" s="845"/>
      <c r="BET134" s="853"/>
      <c r="BEU134" s="853"/>
      <c r="BEV134" s="964"/>
      <c r="BEW134" s="845"/>
      <c r="BEX134" s="853"/>
      <c r="BEY134" s="853"/>
      <c r="BEZ134" s="964"/>
      <c r="BFA134" s="845"/>
      <c r="BFB134" s="853"/>
      <c r="BFC134" s="853"/>
      <c r="BFD134" s="964"/>
      <c r="BFE134" s="845"/>
      <c r="BFF134" s="853"/>
      <c r="BFG134" s="853"/>
      <c r="BFH134" s="964"/>
      <c r="BFI134" s="845"/>
      <c r="BFJ134" s="853"/>
      <c r="BFK134" s="853"/>
      <c r="BFL134" s="964"/>
      <c r="BFM134" s="845"/>
      <c r="BFN134" s="853"/>
      <c r="BFO134" s="853"/>
      <c r="BFP134" s="964"/>
      <c r="BFQ134" s="845"/>
      <c r="BFR134" s="853"/>
      <c r="BFS134" s="853"/>
      <c r="BFT134" s="964"/>
      <c r="BFU134" s="845"/>
      <c r="BFV134" s="853"/>
      <c r="BFW134" s="853"/>
      <c r="BFX134" s="964"/>
      <c r="BFY134" s="845"/>
      <c r="BFZ134" s="853"/>
      <c r="BGA134" s="853"/>
      <c r="BGB134" s="964"/>
      <c r="BGC134" s="845"/>
      <c r="BGD134" s="853"/>
      <c r="BGE134" s="853"/>
      <c r="BGF134" s="964"/>
      <c r="BGG134" s="845"/>
      <c r="BGH134" s="853"/>
      <c r="BGI134" s="853"/>
      <c r="BGJ134" s="964"/>
      <c r="BGK134" s="845"/>
      <c r="BGL134" s="853"/>
      <c r="BGM134" s="853"/>
      <c r="BGN134" s="964"/>
      <c r="BGO134" s="845"/>
      <c r="BGP134" s="853"/>
      <c r="BGQ134" s="853"/>
      <c r="BGR134" s="964"/>
      <c r="BGS134" s="845"/>
      <c r="BGT134" s="853"/>
      <c r="BGU134" s="853"/>
      <c r="BGV134" s="964"/>
      <c r="BGW134" s="845"/>
      <c r="BGX134" s="853"/>
      <c r="BGY134" s="853"/>
      <c r="BGZ134" s="964"/>
      <c r="BHA134" s="845"/>
      <c r="BHB134" s="853"/>
      <c r="BHC134" s="853"/>
      <c r="BHD134" s="964"/>
      <c r="BHE134" s="845"/>
      <c r="BHF134" s="853"/>
      <c r="BHG134" s="853"/>
      <c r="BHH134" s="964"/>
      <c r="BHI134" s="845"/>
      <c r="BHJ134" s="853"/>
      <c r="BHK134" s="853"/>
      <c r="BHL134" s="964"/>
      <c r="BHM134" s="845"/>
      <c r="BHN134" s="853"/>
      <c r="BHO134" s="853"/>
      <c r="BHP134" s="964"/>
      <c r="BHQ134" s="845"/>
      <c r="BHR134" s="853"/>
      <c r="BHS134" s="853"/>
      <c r="BHT134" s="964"/>
      <c r="BHU134" s="845"/>
      <c r="BHV134" s="853"/>
      <c r="BHW134" s="853"/>
      <c r="BHX134" s="964"/>
      <c r="BHY134" s="845"/>
      <c r="BHZ134" s="853"/>
      <c r="BIA134" s="853"/>
      <c r="BIB134" s="964"/>
      <c r="BIC134" s="845"/>
      <c r="BID134" s="853"/>
      <c r="BIE134" s="853"/>
      <c r="BIF134" s="964"/>
      <c r="BIG134" s="845"/>
      <c r="BIH134" s="853"/>
      <c r="BII134" s="853"/>
      <c r="BIJ134" s="964"/>
      <c r="BIK134" s="845"/>
      <c r="BIL134" s="853"/>
      <c r="BIM134" s="853"/>
      <c r="BIN134" s="964"/>
      <c r="BIO134" s="845"/>
      <c r="BIP134" s="853"/>
      <c r="BIQ134" s="853"/>
      <c r="BIR134" s="964"/>
      <c r="BIS134" s="845"/>
      <c r="BIT134" s="853"/>
      <c r="BIU134" s="853"/>
      <c r="BIV134" s="964"/>
      <c r="BIW134" s="845"/>
      <c r="BIX134" s="853"/>
      <c r="BIY134" s="853"/>
      <c r="BIZ134" s="964"/>
      <c r="BJA134" s="845"/>
      <c r="BJB134" s="853"/>
      <c r="BJC134" s="853"/>
      <c r="BJD134" s="964"/>
      <c r="BJE134" s="845"/>
      <c r="BJF134" s="853"/>
      <c r="BJG134" s="853"/>
      <c r="BJH134" s="964"/>
      <c r="BJI134" s="845"/>
      <c r="BJJ134" s="853"/>
      <c r="BJK134" s="853"/>
      <c r="BJL134" s="964"/>
      <c r="BJM134" s="845"/>
      <c r="BJN134" s="853"/>
      <c r="BJO134" s="853"/>
      <c r="BJP134" s="964"/>
      <c r="BJQ134" s="845"/>
      <c r="BJR134" s="853"/>
      <c r="BJS134" s="853"/>
      <c r="BJT134" s="964"/>
      <c r="BJU134" s="845"/>
      <c r="BJV134" s="853"/>
      <c r="BJW134" s="853"/>
      <c r="BJX134" s="964"/>
      <c r="BJY134" s="845"/>
      <c r="BJZ134" s="853"/>
      <c r="BKA134" s="853"/>
      <c r="BKB134" s="964"/>
      <c r="BKC134" s="845"/>
      <c r="BKD134" s="853"/>
      <c r="BKE134" s="853"/>
      <c r="BKF134" s="964"/>
      <c r="BKG134" s="845"/>
      <c r="BKH134" s="853"/>
      <c r="BKI134" s="853"/>
      <c r="BKJ134" s="964"/>
      <c r="BKK134" s="845"/>
      <c r="BKL134" s="853"/>
      <c r="BKM134" s="853"/>
      <c r="BKN134" s="964"/>
      <c r="BKO134" s="845"/>
      <c r="BKP134" s="853"/>
      <c r="BKQ134" s="853"/>
      <c r="BKR134" s="964"/>
      <c r="BKS134" s="845"/>
      <c r="BKT134" s="853"/>
      <c r="BKU134" s="853"/>
      <c r="BKV134" s="964"/>
      <c r="BKW134" s="845"/>
      <c r="BKX134" s="853"/>
      <c r="BKY134" s="853"/>
      <c r="BKZ134" s="964"/>
      <c r="BLA134" s="845"/>
      <c r="BLB134" s="853"/>
      <c r="BLC134" s="853"/>
      <c r="BLD134" s="964"/>
      <c r="BLE134" s="845"/>
      <c r="BLF134" s="853"/>
      <c r="BLG134" s="853"/>
      <c r="BLH134" s="964"/>
      <c r="BLI134" s="845"/>
      <c r="BLJ134" s="853"/>
      <c r="BLK134" s="853"/>
      <c r="BLL134" s="964"/>
      <c r="BLM134" s="845"/>
      <c r="BLN134" s="853"/>
      <c r="BLO134" s="853"/>
      <c r="BLP134" s="964"/>
      <c r="BLQ134" s="845"/>
      <c r="BLR134" s="853"/>
      <c r="BLS134" s="853"/>
      <c r="BLT134" s="964"/>
      <c r="BLU134" s="845"/>
      <c r="BLV134" s="853"/>
      <c r="BLW134" s="853"/>
      <c r="BLX134" s="964"/>
      <c r="BLY134" s="845"/>
      <c r="BLZ134" s="853"/>
      <c r="BMA134" s="853"/>
      <c r="BMB134" s="964"/>
      <c r="BMC134" s="845"/>
      <c r="BMD134" s="853"/>
      <c r="BME134" s="853"/>
      <c r="BMF134" s="964"/>
      <c r="BMG134" s="845"/>
      <c r="BMH134" s="853"/>
      <c r="BMI134" s="853"/>
      <c r="BMJ134" s="964"/>
      <c r="BMK134" s="845"/>
      <c r="BML134" s="853"/>
      <c r="BMM134" s="853"/>
      <c r="BMN134" s="964"/>
      <c r="BMO134" s="845"/>
      <c r="BMP134" s="853"/>
      <c r="BMQ134" s="853"/>
      <c r="BMR134" s="964"/>
      <c r="BMS134" s="845"/>
      <c r="BMT134" s="853"/>
      <c r="BMU134" s="853"/>
      <c r="BMV134" s="964"/>
      <c r="BMW134" s="845"/>
      <c r="BMX134" s="853"/>
      <c r="BMY134" s="853"/>
      <c r="BMZ134" s="964"/>
      <c r="BNA134" s="845"/>
      <c r="BNB134" s="853"/>
      <c r="BNC134" s="853"/>
      <c r="BND134" s="964"/>
      <c r="BNE134" s="845"/>
      <c r="BNF134" s="853"/>
      <c r="BNG134" s="853"/>
      <c r="BNH134" s="964"/>
      <c r="BNI134" s="845"/>
      <c r="BNJ134" s="853"/>
      <c r="BNK134" s="853"/>
      <c r="BNL134" s="964"/>
      <c r="BNM134" s="845"/>
      <c r="BNN134" s="853"/>
      <c r="BNO134" s="853"/>
      <c r="BNP134" s="964"/>
      <c r="BNQ134" s="845"/>
      <c r="BNR134" s="853"/>
      <c r="BNS134" s="853"/>
      <c r="BNT134" s="964"/>
      <c r="BNU134" s="845"/>
      <c r="BNV134" s="853"/>
      <c r="BNW134" s="853"/>
      <c r="BNX134" s="964"/>
      <c r="BNY134" s="845"/>
      <c r="BNZ134" s="853"/>
      <c r="BOA134" s="853"/>
      <c r="BOB134" s="964"/>
      <c r="BOC134" s="845"/>
      <c r="BOD134" s="853"/>
      <c r="BOE134" s="853"/>
      <c r="BOF134" s="964"/>
      <c r="BOG134" s="845"/>
      <c r="BOH134" s="853"/>
      <c r="BOI134" s="853"/>
      <c r="BOJ134" s="964"/>
      <c r="BOK134" s="845"/>
      <c r="BOL134" s="853"/>
      <c r="BOM134" s="853"/>
      <c r="BON134" s="964"/>
      <c r="BOO134" s="845"/>
      <c r="BOP134" s="853"/>
      <c r="BOQ134" s="853"/>
      <c r="BOR134" s="964"/>
      <c r="BOS134" s="845"/>
      <c r="BOT134" s="853"/>
      <c r="BOU134" s="853"/>
      <c r="BOV134" s="964"/>
      <c r="BOW134" s="845"/>
      <c r="BOX134" s="853"/>
      <c r="BOY134" s="853"/>
      <c r="BOZ134" s="964"/>
      <c r="BPA134" s="845"/>
      <c r="BPB134" s="853"/>
      <c r="BPC134" s="853"/>
      <c r="BPD134" s="964"/>
      <c r="BPE134" s="845"/>
      <c r="BPF134" s="853"/>
      <c r="BPG134" s="853"/>
      <c r="BPH134" s="964"/>
      <c r="BPI134" s="845"/>
      <c r="BPJ134" s="853"/>
      <c r="BPK134" s="853"/>
      <c r="BPL134" s="964"/>
      <c r="BPM134" s="845"/>
      <c r="BPN134" s="853"/>
      <c r="BPO134" s="853"/>
      <c r="BPP134" s="964"/>
      <c r="BPQ134" s="845"/>
      <c r="BPR134" s="853"/>
      <c r="BPS134" s="853"/>
      <c r="BPT134" s="964"/>
      <c r="BPU134" s="845"/>
      <c r="BPV134" s="853"/>
      <c r="BPW134" s="853"/>
      <c r="BPX134" s="964"/>
      <c r="BPY134" s="845"/>
      <c r="BPZ134" s="853"/>
      <c r="BQA134" s="853"/>
      <c r="BQB134" s="964"/>
      <c r="BQC134" s="845"/>
      <c r="BQD134" s="853"/>
      <c r="BQE134" s="853"/>
      <c r="BQF134" s="964"/>
      <c r="BQG134" s="845"/>
      <c r="BQH134" s="853"/>
      <c r="BQI134" s="853"/>
      <c r="BQJ134" s="964"/>
      <c r="BQK134" s="845"/>
      <c r="BQL134" s="853"/>
      <c r="BQM134" s="853"/>
      <c r="BQN134" s="964"/>
      <c r="BQO134" s="845"/>
      <c r="BQP134" s="853"/>
      <c r="BQQ134" s="853"/>
      <c r="BQR134" s="964"/>
      <c r="BQS134" s="845"/>
      <c r="BQT134" s="853"/>
      <c r="BQU134" s="853"/>
      <c r="BQV134" s="964"/>
      <c r="BQW134" s="845"/>
      <c r="BQX134" s="853"/>
      <c r="BQY134" s="853"/>
      <c r="BQZ134" s="964"/>
      <c r="BRA134" s="845"/>
      <c r="BRB134" s="853"/>
      <c r="BRC134" s="853"/>
      <c r="BRD134" s="964"/>
      <c r="BRE134" s="845"/>
      <c r="BRF134" s="853"/>
      <c r="BRG134" s="853"/>
      <c r="BRH134" s="964"/>
      <c r="BRI134" s="845"/>
      <c r="BRJ134" s="853"/>
      <c r="BRK134" s="853"/>
      <c r="BRL134" s="964"/>
      <c r="BRM134" s="845"/>
      <c r="BRN134" s="853"/>
      <c r="BRO134" s="853"/>
      <c r="BRP134" s="964"/>
      <c r="BRQ134" s="845"/>
      <c r="BRR134" s="853"/>
      <c r="BRS134" s="853"/>
      <c r="BRT134" s="964"/>
      <c r="BRU134" s="845"/>
      <c r="BRV134" s="853"/>
      <c r="BRW134" s="853"/>
      <c r="BRX134" s="964"/>
      <c r="BRY134" s="845"/>
      <c r="BRZ134" s="853"/>
      <c r="BSA134" s="853"/>
      <c r="BSB134" s="964"/>
      <c r="BSC134" s="845"/>
      <c r="BSD134" s="853"/>
      <c r="BSE134" s="853"/>
      <c r="BSF134" s="964"/>
      <c r="BSG134" s="845"/>
      <c r="BSH134" s="853"/>
      <c r="BSI134" s="853"/>
      <c r="BSJ134" s="964"/>
      <c r="BSK134" s="845"/>
      <c r="BSL134" s="853"/>
      <c r="BSM134" s="853"/>
      <c r="BSN134" s="964"/>
      <c r="BSO134" s="845"/>
      <c r="BSP134" s="853"/>
      <c r="BSQ134" s="853"/>
      <c r="BSR134" s="964"/>
      <c r="BSS134" s="845"/>
      <c r="BST134" s="853"/>
      <c r="BSU134" s="853"/>
      <c r="BSV134" s="964"/>
      <c r="BSW134" s="845"/>
      <c r="BSX134" s="853"/>
      <c r="BSY134" s="853"/>
      <c r="BSZ134" s="964"/>
      <c r="BTA134" s="845"/>
      <c r="BTB134" s="853"/>
      <c r="BTC134" s="853"/>
      <c r="BTD134" s="964"/>
      <c r="BTE134" s="845"/>
      <c r="BTF134" s="853"/>
      <c r="BTG134" s="853"/>
      <c r="BTH134" s="964"/>
      <c r="BTI134" s="845"/>
      <c r="BTJ134" s="853"/>
      <c r="BTK134" s="853"/>
      <c r="BTL134" s="964"/>
      <c r="BTM134" s="845"/>
      <c r="BTN134" s="853"/>
      <c r="BTO134" s="853"/>
      <c r="BTP134" s="964"/>
      <c r="BTQ134" s="845"/>
      <c r="BTR134" s="853"/>
      <c r="BTS134" s="853"/>
      <c r="BTT134" s="964"/>
      <c r="BTU134" s="845"/>
      <c r="BTV134" s="853"/>
      <c r="BTW134" s="853"/>
      <c r="BTX134" s="964"/>
      <c r="BTY134" s="845"/>
      <c r="BTZ134" s="853"/>
      <c r="BUA134" s="853"/>
      <c r="BUB134" s="964"/>
      <c r="BUC134" s="845"/>
      <c r="BUD134" s="853"/>
      <c r="BUE134" s="853"/>
      <c r="BUF134" s="964"/>
      <c r="BUG134" s="845"/>
      <c r="BUH134" s="853"/>
      <c r="BUI134" s="853"/>
      <c r="BUJ134" s="964"/>
      <c r="BUK134" s="845"/>
      <c r="BUL134" s="853"/>
      <c r="BUM134" s="853"/>
      <c r="BUN134" s="964"/>
      <c r="BUO134" s="845"/>
      <c r="BUP134" s="853"/>
      <c r="BUQ134" s="853"/>
      <c r="BUR134" s="964"/>
      <c r="BUS134" s="845"/>
      <c r="BUT134" s="853"/>
      <c r="BUU134" s="853"/>
      <c r="BUV134" s="964"/>
      <c r="BUW134" s="845"/>
      <c r="BUX134" s="853"/>
      <c r="BUY134" s="853"/>
      <c r="BUZ134" s="964"/>
      <c r="BVA134" s="845"/>
      <c r="BVB134" s="853"/>
      <c r="BVC134" s="853"/>
      <c r="BVD134" s="964"/>
      <c r="BVE134" s="845"/>
      <c r="BVF134" s="853"/>
      <c r="BVG134" s="853"/>
      <c r="BVH134" s="964"/>
      <c r="BVI134" s="845"/>
      <c r="BVJ134" s="853"/>
      <c r="BVK134" s="853"/>
      <c r="BVL134" s="964"/>
      <c r="BVM134" s="845"/>
      <c r="BVN134" s="853"/>
      <c r="BVO134" s="853"/>
      <c r="BVP134" s="964"/>
      <c r="BVQ134" s="845"/>
      <c r="BVR134" s="853"/>
      <c r="BVS134" s="853"/>
      <c r="BVT134" s="964"/>
      <c r="BVU134" s="845"/>
      <c r="BVV134" s="853"/>
      <c r="BVW134" s="853"/>
      <c r="BVX134" s="964"/>
      <c r="BVY134" s="845"/>
      <c r="BVZ134" s="853"/>
      <c r="BWA134" s="853"/>
      <c r="BWB134" s="964"/>
      <c r="BWC134" s="845"/>
      <c r="BWD134" s="853"/>
      <c r="BWE134" s="853"/>
      <c r="BWF134" s="964"/>
      <c r="BWG134" s="845"/>
      <c r="BWH134" s="853"/>
      <c r="BWI134" s="853"/>
      <c r="BWJ134" s="964"/>
      <c r="BWK134" s="845"/>
      <c r="BWL134" s="853"/>
      <c r="BWM134" s="853"/>
      <c r="BWN134" s="964"/>
      <c r="BWO134" s="845"/>
      <c r="BWP134" s="853"/>
      <c r="BWQ134" s="853"/>
      <c r="BWR134" s="964"/>
      <c r="BWS134" s="845"/>
      <c r="BWT134" s="853"/>
      <c r="BWU134" s="853"/>
      <c r="BWV134" s="964"/>
      <c r="BWW134" s="845"/>
      <c r="BWX134" s="853"/>
      <c r="BWY134" s="853"/>
      <c r="BWZ134" s="964"/>
      <c r="BXA134" s="845"/>
      <c r="BXB134" s="853"/>
      <c r="BXC134" s="853"/>
      <c r="BXD134" s="964"/>
      <c r="BXE134" s="845"/>
      <c r="BXF134" s="853"/>
      <c r="BXG134" s="853"/>
      <c r="BXH134" s="964"/>
      <c r="BXI134" s="845"/>
      <c r="BXJ134" s="853"/>
      <c r="BXK134" s="853"/>
      <c r="BXL134" s="964"/>
      <c r="BXM134" s="845"/>
      <c r="BXN134" s="853"/>
      <c r="BXO134" s="853"/>
      <c r="BXP134" s="964"/>
      <c r="BXQ134" s="845"/>
      <c r="BXR134" s="853"/>
      <c r="BXS134" s="853"/>
      <c r="BXT134" s="964"/>
      <c r="BXU134" s="845"/>
      <c r="BXV134" s="853"/>
      <c r="BXW134" s="853"/>
      <c r="BXX134" s="964"/>
      <c r="BXY134" s="845"/>
      <c r="BXZ134" s="853"/>
      <c r="BYA134" s="853"/>
      <c r="BYB134" s="964"/>
      <c r="BYC134" s="845"/>
      <c r="BYD134" s="853"/>
      <c r="BYE134" s="853"/>
      <c r="BYF134" s="964"/>
      <c r="BYG134" s="845"/>
      <c r="BYH134" s="853"/>
      <c r="BYI134" s="853"/>
      <c r="BYJ134" s="964"/>
      <c r="BYK134" s="845"/>
      <c r="BYL134" s="853"/>
      <c r="BYM134" s="853"/>
      <c r="BYN134" s="964"/>
      <c r="BYO134" s="845"/>
      <c r="BYP134" s="853"/>
      <c r="BYQ134" s="853"/>
      <c r="BYR134" s="964"/>
      <c r="BYS134" s="845"/>
      <c r="BYT134" s="853"/>
      <c r="BYU134" s="853"/>
      <c r="BYV134" s="964"/>
      <c r="BYW134" s="845"/>
      <c r="BYX134" s="853"/>
      <c r="BYY134" s="853"/>
      <c r="BYZ134" s="964"/>
      <c r="BZA134" s="845"/>
      <c r="BZB134" s="853"/>
      <c r="BZC134" s="853"/>
      <c r="BZD134" s="964"/>
      <c r="BZE134" s="845"/>
      <c r="BZF134" s="853"/>
      <c r="BZG134" s="853"/>
      <c r="BZH134" s="964"/>
      <c r="BZI134" s="845"/>
      <c r="BZJ134" s="853"/>
      <c r="BZK134" s="853"/>
      <c r="BZL134" s="964"/>
      <c r="BZM134" s="845"/>
      <c r="BZN134" s="853"/>
      <c r="BZO134" s="853"/>
      <c r="BZP134" s="964"/>
      <c r="BZQ134" s="845"/>
      <c r="BZR134" s="853"/>
      <c r="BZS134" s="853"/>
      <c r="BZT134" s="964"/>
      <c r="BZU134" s="845"/>
      <c r="BZV134" s="853"/>
      <c r="BZW134" s="853"/>
      <c r="BZX134" s="964"/>
      <c r="BZY134" s="845"/>
      <c r="BZZ134" s="853"/>
      <c r="CAA134" s="853"/>
      <c r="CAB134" s="964"/>
      <c r="CAC134" s="845"/>
      <c r="CAD134" s="853"/>
      <c r="CAE134" s="853"/>
      <c r="CAF134" s="964"/>
      <c r="CAG134" s="845"/>
      <c r="CAH134" s="853"/>
      <c r="CAI134" s="853"/>
      <c r="CAJ134" s="964"/>
      <c r="CAK134" s="845"/>
      <c r="CAL134" s="853"/>
      <c r="CAM134" s="853"/>
      <c r="CAN134" s="964"/>
      <c r="CAO134" s="845"/>
      <c r="CAP134" s="853"/>
      <c r="CAQ134" s="853"/>
      <c r="CAR134" s="964"/>
      <c r="CAS134" s="845"/>
      <c r="CAT134" s="853"/>
      <c r="CAU134" s="853"/>
      <c r="CAV134" s="964"/>
      <c r="CAW134" s="845"/>
      <c r="CAX134" s="853"/>
      <c r="CAY134" s="853"/>
      <c r="CAZ134" s="964"/>
      <c r="CBA134" s="845"/>
      <c r="CBB134" s="853"/>
      <c r="CBC134" s="853"/>
      <c r="CBD134" s="964"/>
      <c r="CBE134" s="845"/>
      <c r="CBF134" s="853"/>
      <c r="CBG134" s="853"/>
      <c r="CBH134" s="964"/>
      <c r="CBI134" s="845"/>
      <c r="CBJ134" s="853"/>
      <c r="CBK134" s="853"/>
      <c r="CBL134" s="964"/>
      <c r="CBM134" s="845"/>
      <c r="CBN134" s="853"/>
      <c r="CBO134" s="853"/>
      <c r="CBP134" s="964"/>
      <c r="CBQ134" s="845"/>
      <c r="CBR134" s="853"/>
      <c r="CBS134" s="853"/>
      <c r="CBT134" s="964"/>
      <c r="CBU134" s="845"/>
      <c r="CBV134" s="853"/>
      <c r="CBW134" s="853"/>
      <c r="CBX134" s="964"/>
      <c r="CBY134" s="845"/>
      <c r="CBZ134" s="853"/>
      <c r="CCA134" s="853"/>
      <c r="CCB134" s="964"/>
      <c r="CCC134" s="845"/>
      <c r="CCD134" s="853"/>
      <c r="CCE134" s="853"/>
      <c r="CCF134" s="964"/>
      <c r="CCG134" s="845"/>
      <c r="CCH134" s="853"/>
      <c r="CCI134" s="853"/>
      <c r="CCJ134" s="964"/>
      <c r="CCK134" s="845"/>
      <c r="CCL134" s="853"/>
      <c r="CCM134" s="853"/>
      <c r="CCN134" s="964"/>
      <c r="CCO134" s="845"/>
      <c r="CCP134" s="853"/>
      <c r="CCQ134" s="853"/>
      <c r="CCR134" s="964"/>
      <c r="CCS134" s="845"/>
      <c r="CCT134" s="853"/>
      <c r="CCU134" s="853"/>
      <c r="CCV134" s="964"/>
      <c r="CCW134" s="845"/>
      <c r="CCX134" s="853"/>
      <c r="CCY134" s="853"/>
      <c r="CCZ134" s="964"/>
      <c r="CDA134" s="845"/>
      <c r="CDB134" s="853"/>
      <c r="CDC134" s="853"/>
      <c r="CDD134" s="964"/>
      <c r="CDE134" s="845"/>
      <c r="CDF134" s="853"/>
      <c r="CDG134" s="853"/>
      <c r="CDH134" s="964"/>
      <c r="CDI134" s="845"/>
      <c r="CDJ134" s="853"/>
      <c r="CDK134" s="853"/>
      <c r="CDL134" s="964"/>
      <c r="CDM134" s="845"/>
      <c r="CDN134" s="853"/>
      <c r="CDO134" s="853"/>
      <c r="CDP134" s="964"/>
      <c r="CDQ134" s="845"/>
      <c r="CDR134" s="853"/>
      <c r="CDS134" s="853"/>
      <c r="CDT134" s="964"/>
      <c r="CDU134" s="845"/>
      <c r="CDV134" s="853"/>
      <c r="CDW134" s="853"/>
      <c r="CDX134" s="964"/>
      <c r="CDY134" s="845"/>
      <c r="CDZ134" s="853"/>
      <c r="CEA134" s="853"/>
      <c r="CEB134" s="964"/>
      <c r="CEC134" s="845"/>
      <c r="CED134" s="853"/>
      <c r="CEE134" s="853"/>
      <c r="CEF134" s="964"/>
      <c r="CEG134" s="845"/>
      <c r="CEH134" s="853"/>
      <c r="CEI134" s="853"/>
      <c r="CEJ134" s="964"/>
      <c r="CEK134" s="845"/>
      <c r="CEL134" s="853"/>
      <c r="CEM134" s="853"/>
      <c r="CEN134" s="964"/>
      <c r="CEO134" s="845"/>
      <c r="CEP134" s="853"/>
      <c r="CEQ134" s="853"/>
      <c r="CER134" s="964"/>
      <c r="CES134" s="845"/>
      <c r="CET134" s="853"/>
      <c r="CEU134" s="853"/>
      <c r="CEV134" s="964"/>
      <c r="CEW134" s="845"/>
      <c r="CEX134" s="853"/>
      <c r="CEY134" s="853"/>
      <c r="CEZ134" s="964"/>
      <c r="CFA134" s="845"/>
      <c r="CFB134" s="853"/>
      <c r="CFC134" s="853"/>
      <c r="CFD134" s="964"/>
      <c r="CFE134" s="845"/>
      <c r="CFF134" s="853"/>
      <c r="CFG134" s="853"/>
      <c r="CFH134" s="964"/>
      <c r="CFI134" s="845"/>
      <c r="CFJ134" s="853"/>
      <c r="CFK134" s="853"/>
      <c r="CFL134" s="964"/>
      <c r="CFM134" s="845"/>
      <c r="CFN134" s="853"/>
      <c r="CFO134" s="853"/>
      <c r="CFP134" s="964"/>
      <c r="CFQ134" s="845"/>
      <c r="CFR134" s="853"/>
      <c r="CFS134" s="853"/>
      <c r="CFT134" s="964"/>
      <c r="CFU134" s="845"/>
      <c r="CFV134" s="853"/>
      <c r="CFW134" s="853"/>
      <c r="CFX134" s="964"/>
      <c r="CFY134" s="845"/>
      <c r="CFZ134" s="853"/>
      <c r="CGA134" s="853"/>
      <c r="CGB134" s="964"/>
      <c r="CGC134" s="845"/>
      <c r="CGD134" s="853"/>
      <c r="CGE134" s="853"/>
      <c r="CGF134" s="964"/>
      <c r="CGG134" s="845"/>
      <c r="CGH134" s="853"/>
      <c r="CGI134" s="853"/>
      <c r="CGJ134" s="964"/>
      <c r="CGK134" s="845"/>
      <c r="CGL134" s="853"/>
      <c r="CGM134" s="853"/>
      <c r="CGN134" s="964"/>
      <c r="CGO134" s="845"/>
      <c r="CGP134" s="853"/>
      <c r="CGQ134" s="853"/>
      <c r="CGR134" s="964"/>
      <c r="CGS134" s="845"/>
      <c r="CGT134" s="853"/>
      <c r="CGU134" s="853"/>
      <c r="CGV134" s="964"/>
      <c r="CGW134" s="845"/>
      <c r="CGX134" s="853"/>
      <c r="CGY134" s="853"/>
      <c r="CGZ134" s="964"/>
      <c r="CHA134" s="845"/>
      <c r="CHB134" s="853"/>
      <c r="CHC134" s="853"/>
      <c r="CHD134" s="964"/>
      <c r="CHE134" s="845"/>
      <c r="CHF134" s="853"/>
      <c r="CHG134" s="853"/>
      <c r="CHH134" s="964"/>
      <c r="CHI134" s="845"/>
      <c r="CHJ134" s="853"/>
      <c r="CHK134" s="853"/>
      <c r="CHL134" s="964"/>
      <c r="CHM134" s="845"/>
      <c r="CHN134" s="853"/>
      <c r="CHO134" s="853"/>
      <c r="CHP134" s="964"/>
      <c r="CHQ134" s="845"/>
      <c r="CHR134" s="853"/>
      <c r="CHS134" s="853"/>
      <c r="CHT134" s="964"/>
      <c r="CHU134" s="845"/>
      <c r="CHV134" s="853"/>
      <c r="CHW134" s="853"/>
      <c r="CHX134" s="964"/>
      <c r="CHY134" s="845"/>
      <c r="CHZ134" s="853"/>
      <c r="CIA134" s="853"/>
      <c r="CIB134" s="964"/>
      <c r="CIC134" s="845"/>
      <c r="CID134" s="853"/>
      <c r="CIE134" s="853"/>
      <c r="CIF134" s="964"/>
      <c r="CIG134" s="845"/>
      <c r="CIH134" s="853"/>
      <c r="CII134" s="853"/>
      <c r="CIJ134" s="964"/>
      <c r="CIK134" s="845"/>
      <c r="CIL134" s="853"/>
      <c r="CIM134" s="853"/>
      <c r="CIN134" s="964"/>
      <c r="CIO134" s="845"/>
      <c r="CIP134" s="853"/>
      <c r="CIQ134" s="853"/>
      <c r="CIR134" s="964"/>
      <c r="CIS134" s="845"/>
      <c r="CIT134" s="853"/>
      <c r="CIU134" s="853"/>
      <c r="CIV134" s="964"/>
      <c r="CIW134" s="845"/>
      <c r="CIX134" s="853"/>
      <c r="CIY134" s="853"/>
      <c r="CIZ134" s="964"/>
      <c r="CJA134" s="845"/>
      <c r="CJB134" s="853"/>
      <c r="CJC134" s="853"/>
      <c r="CJD134" s="964"/>
      <c r="CJE134" s="845"/>
      <c r="CJF134" s="853"/>
      <c r="CJG134" s="853"/>
      <c r="CJH134" s="964"/>
      <c r="CJI134" s="845"/>
      <c r="CJJ134" s="853"/>
      <c r="CJK134" s="853"/>
      <c r="CJL134" s="964"/>
      <c r="CJM134" s="845"/>
      <c r="CJN134" s="853"/>
      <c r="CJO134" s="853"/>
      <c r="CJP134" s="964"/>
      <c r="CJQ134" s="845"/>
      <c r="CJR134" s="853"/>
      <c r="CJS134" s="853"/>
      <c r="CJT134" s="964"/>
      <c r="CJU134" s="845"/>
      <c r="CJV134" s="853"/>
      <c r="CJW134" s="853"/>
      <c r="CJX134" s="964"/>
      <c r="CJY134" s="845"/>
      <c r="CJZ134" s="853"/>
      <c r="CKA134" s="853"/>
      <c r="CKB134" s="964"/>
      <c r="CKC134" s="845"/>
      <c r="CKD134" s="853"/>
      <c r="CKE134" s="853"/>
      <c r="CKF134" s="964"/>
      <c r="CKG134" s="845"/>
      <c r="CKH134" s="853"/>
      <c r="CKI134" s="853"/>
      <c r="CKJ134" s="964"/>
      <c r="CKK134" s="845"/>
      <c r="CKL134" s="853"/>
      <c r="CKM134" s="853"/>
      <c r="CKN134" s="964"/>
      <c r="CKO134" s="845"/>
      <c r="CKP134" s="853"/>
      <c r="CKQ134" s="853"/>
      <c r="CKR134" s="964"/>
      <c r="CKS134" s="845"/>
      <c r="CKT134" s="853"/>
      <c r="CKU134" s="853"/>
      <c r="CKV134" s="964"/>
      <c r="CKW134" s="845"/>
      <c r="CKX134" s="853"/>
      <c r="CKY134" s="853"/>
      <c r="CKZ134" s="964"/>
      <c r="CLA134" s="845"/>
      <c r="CLB134" s="853"/>
      <c r="CLC134" s="853"/>
      <c r="CLD134" s="964"/>
      <c r="CLE134" s="845"/>
      <c r="CLF134" s="853"/>
      <c r="CLG134" s="853"/>
      <c r="CLH134" s="964"/>
      <c r="CLI134" s="845"/>
      <c r="CLJ134" s="853"/>
      <c r="CLK134" s="853"/>
      <c r="CLL134" s="964"/>
      <c r="CLM134" s="845"/>
      <c r="CLN134" s="853"/>
      <c r="CLO134" s="853"/>
      <c r="CLP134" s="964"/>
      <c r="CLQ134" s="845"/>
      <c r="CLR134" s="853"/>
      <c r="CLS134" s="853"/>
      <c r="CLT134" s="964"/>
      <c r="CLU134" s="845"/>
      <c r="CLV134" s="853"/>
      <c r="CLW134" s="853"/>
      <c r="CLX134" s="964"/>
      <c r="CLY134" s="845"/>
      <c r="CLZ134" s="853"/>
      <c r="CMA134" s="853"/>
      <c r="CMB134" s="964"/>
      <c r="CMC134" s="845"/>
      <c r="CMD134" s="853"/>
      <c r="CME134" s="853"/>
      <c r="CMF134" s="964"/>
      <c r="CMG134" s="845"/>
      <c r="CMH134" s="853"/>
      <c r="CMI134" s="853"/>
      <c r="CMJ134" s="964"/>
      <c r="CMK134" s="845"/>
      <c r="CML134" s="853"/>
      <c r="CMM134" s="853"/>
      <c r="CMN134" s="964"/>
      <c r="CMO134" s="845"/>
      <c r="CMP134" s="853"/>
      <c r="CMQ134" s="853"/>
      <c r="CMR134" s="964"/>
      <c r="CMS134" s="845"/>
      <c r="CMT134" s="853"/>
      <c r="CMU134" s="853"/>
      <c r="CMV134" s="964"/>
      <c r="CMW134" s="845"/>
      <c r="CMX134" s="853"/>
      <c r="CMY134" s="853"/>
      <c r="CMZ134" s="964"/>
      <c r="CNA134" s="845"/>
      <c r="CNB134" s="853"/>
      <c r="CNC134" s="853"/>
      <c r="CND134" s="964"/>
      <c r="CNE134" s="845"/>
      <c r="CNF134" s="853"/>
      <c r="CNG134" s="853"/>
      <c r="CNH134" s="964"/>
      <c r="CNI134" s="845"/>
      <c r="CNJ134" s="853"/>
      <c r="CNK134" s="853"/>
      <c r="CNL134" s="964"/>
      <c r="CNM134" s="845"/>
      <c r="CNN134" s="853"/>
      <c r="CNO134" s="853"/>
      <c r="CNP134" s="964"/>
      <c r="CNQ134" s="845"/>
      <c r="CNR134" s="853"/>
      <c r="CNS134" s="853"/>
      <c r="CNT134" s="964"/>
      <c r="CNU134" s="845"/>
      <c r="CNV134" s="853"/>
      <c r="CNW134" s="853"/>
      <c r="CNX134" s="964"/>
      <c r="CNY134" s="845"/>
      <c r="CNZ134" s="853"/>
      <c r="COA134" s="853"/>
      <c r="COB134" s="964"/>
      <c r="COC134" s="845"/>
      <c r="COD134" s="853"/>
      <c r="COE134" s="853"/>
      <c r="COF134" s="964"/>
      <c r="COG134" s="845"/>
      <c r="COH134" s="853"/>
      <c r="COI134" s="853"/>
      <c r="COJ134" s="964"/>
      <c r="COK134" s="845"/>
      <c r="COL134" s="853"/>
      <c r="COM134" s="853"/>
      <c r="CON134" s="964"/>
      <c r="COO134" s="845"/>
      <c r="COP134" s="853"/>
      <c r="COQ134" s="853"/>
      <c r="COR134" s="964"/>
      <c r="COS134" s="845"/>
      <c r="COT134" s="853"/>
      <c r="COU134" s="853"/>
      <c r="COV134" s="964"/>
      <c r="COW134" s="845"/>
      <c r="COX134" s="853"/>
      <c r="COY134" s="853"/>
      <c r="COZ134" s="964"/>
      <c r="CPA134" s="845"/>
      <c r="CPB134" s="853"/>
      <c r="CPC134" s="853"/>
      <c r="CPD134" s="964"/>
      <c r="CPE134" s="845"/>
      <c r="CPF134" s="853"/>
      <c r="CPG134" s="853"/>
      <c r="CPH134" s="964"/>
      <c r="CPI134" s="845"/>
      <c r="CPJ134" s="853"/>
      <c r="CPK134" s="853"/>
      <c r="CPL134" s="964"/>
      <c r="CPM134" s="845"/>
      <c r="CPN134" s="853"/>
      <c r="CPO134" s="853"/>
      <c r="CPP134" s="964"/>
      <c r="CPQ134" s="845"/>
      <c r="CPR134" s="853"/>
      <c r="CPS134" s="853"/>
      <c r="CPT134" s="964"/>
      <c r="CPU134" s="845"/>
      <c r="CPV134" s="853"/>
      <c r="CPW134" s="853"/>
      <c r="CPX134" s="964"/>
      <c r="CPY134" s="845"/>
      <c r="CPZ134" s="853"/>
      <c r="CQA134" s="853"/>
      <c r="CQB134" s="964"/>
      <c r="CQC134" s="845"/>
      <c r="CQD134" s="853"/>
      <c r="CQE134" s="853"/>
      <c r="CQF134" s="964"/>
      <c r="CQG134" s="845"/>
      <c r="CQH134" s="853"/>
      <c r="CQI134" s="853"/>
      <c r="CQJ134" s="964"/>
      <c r="CQK134" s="845"/>
      <c r="CQL134" s="853"/>
      <c r="CQM134" s="853"/>
      <c r="CQN134" s="964"/>
      <c r="CQO134" s="845"/>
      <c r="CQP134" s="853"/>
      <c r="CQQ134" s="853"/>
      <c r="CQR134" s="964"/>
      <c r="CQS134" s="845"/>
      <c r="CQT134" s="853"/>
      <c r="CQU134" s="853"/>
      <c r="CQV134" s="964"/>
      <c r="CQW134" s="845"/>
      <c r="CQX134" s="853"/>
      <c r="CQY134" s="853"/>
      <c r="CQZ134" s="964"/>
      <c r="CRA134" s="845"/>
      <c r="CRB134" s="853"/>
      <c r="CRC134" s="853"/>
      <c r="CRD134" s="964"/>
      <c r="CRE134" s="845"/>
      <c r="CRF134" s="853"/>
      <c r="CRG134" s="853"/>
      <c r="CRH134" s="964"/>
      <c r="CRI134" s="845"/>
      <c r="CRJ134" s="853"/>
      <c r="CRK134" s="853"/>
      <c r="CRL134" s="964"/>
      <c r="CRM134" s="845"/>
      <c r="CRN134" s="853"/>
      <c r="CRO134" s="853"/>
      <c r="CRP134" s="964"/>
      <c r="CRQ134" s="845"/>
      <c r="CRR134" s="853"/>
      <c r="CRS134" s="853"/>
      <c r="CRT134" s="964"/>
      <c r="CRU134" s="845"/>
      <c r="CRV134" s="853"/>
      <c r="CRW134" s="853"/>
      <c r="CRX134" s="964"/>
      <c r="CRY134" s="845"/>
      <c r="CRZ134" s="853"/>
      <c r="CSA134" s="853"/>
      <c r="CSB134" s="964"/>
      <c r="CSC134" s="845"/>
      <c r="CSD134" s="853"/>
      <c r="CSE134" s="853"/>
      <c r="CSF134" s="964"/>
      <c r="CSG134" s="845"/>
      <c r="CSH134" s="853"/>
      <c r="CSI134" s="853"/>
      <c r="CSJ134" s="964"/>
      <c r="CSK134" s="845"/>
      <c r="CSL134" s="853"/>
      <c r="CSM134" s="853"/>
      <c r="CSN134" s="964"/>
      <c r="CSO134" s="845"/>
      <c r="CSP134" s="853"/>
      <c r="CSQ134" s="853"/>
      <c r="CSR134" s="964"/>
      <c r="CSS134" s="845"/>
      <c r="CST134" s="853"/>
      <c r="CSU134" s="853"/>
      <c r="CSV134" s="964"/>
      <c r="CSW134" s="845"/>
      <c r="CSX134" s="853"/>
      <c r="CSY134" s="853"/>
      <c r="CSZ134" s="964"/>
      <c r="CTA134" s="845"/>
      <c r="CTB134" s="853"/>
      <c r="CTC134" s="853"/>
      <c r="CTD134" s="964"/>
      <c r="CTE134" s="845"/>
      <c r="CTF134" s="853"/>
      <c r="CTG134" s="853"/>
      <c r="CTH134" s="964"/>
      <c r="CTI134" s="845"/>
      <c r="CTJ134" s="853"/>
      <c r="CTK134" s="853"/>
      <c r="CTL134" s="964"/>
      <c r="CTM134" s="845"/>
      <c r="CTN134" s="853"/>
      <c r="CTO134" s="853"/>
      <c r="CTP134" s="964"/>
      <c r="CTQ134" s="845"/>
      <c r="CTR134" s="853"/>
      <c r="CTS134" s="853"/>
      <c r="CTT134" s="964"/>
      <c r="CTU134" s="845"/>
      <c r="CTV134" s="853"/>
      <c r="CTW134" s="853"/>
      <c r="CTX134" s="964"/>
      <c r="CTY134" s="845"/>
      <c r="CTZ134" s="853"/>
      <c r="CUA134" s="853"/>
      <c r="CUB134" s="964"/>
      <c r="CUC134" s="845"/>
      <c r="CUD134" s="853"/>
      <c r="CUE134" s="853"/>
      <c r="CUF134" s="964"/>
      <c r="CUG134" s="845"/>
      <c r="CUH134" s="853"/>
      <c r="CUI134" s="853"/>
      <c r="CUJ134" s="964"/>
      <c r="CUK134" s="845"/>
      <c r="CUL134" s="853"/>
      <c r="CUM134" s="853"/>
      <c r="CUN134" s="964"/>
      <c r="CUO134" s="845"/>
      <c r="CUP134" s="853"/>
      <c r="CUQ134" s="853"/>
      <c r="CUR134" s="964"/>
      <c r="CUS134" s="845"/>
      <c r="CUT134" s="853"/>
      <c r="CUU134" s="853"/>
      <c r="CUV134" s="964"/>
      <c r="CUW134" s="845"/>
      <c r="CUX134" s="853"/>
      <c r="CUY134" s="853"/>
      <c r="CUZ134" s="964"/>
      <c r="CVA134" s="845"/>
      <c r="CVB134" s="853"/>
      <c r="CVC134" s="853"/>
      <c r="CVD134" s="964"/>
      <c r="CVE134" s="845"/>
      <c r="CVF134" s="853"/>
      <c r="CVG134" s="853"/>
      <c r="CVH134" s="964"/>
      <c r="CVI134" s="845"/>
      <c r="CVJ134" s="853"/>
      <c r="CVK134" s="853"/>
      <c r="CVL134" s="964"/>
      <c r="CVM134" s="845"/>
      <c r="CVN134" s="853"/>
      <c r="CVO134" s="853"/>
      <c r="CVP134" s="964"/>
      <c r="CVQ134" s="845"/>
      <c r="CVR134" s="853"/>
      <c r="CVS134" s="853"/>
      <c r="CVT134" s="964"/>
      <c r="CVU134" s="845"/>
      <c r="CVV134" s="853"/>
      <c r="CVW134" s="853"/>
      <c r="CVX134" s="964"/>
      <c r="CVY134" s="845"/>
      <c r="CVZ134" s="853"/>
      <c r="CWA134" s="853"/>
      <c r="CWB134" s="964"/>
      <c r="CWC134" s="845"/>
      <c r="CWD134" s="853"/>
      <c r="CWE134" s="853"/>
      <c r="CWF134" s="964"/>
      <c r="CWG134" s="845"/>
      <c r="CWH134" s="853"/>
      <c r="CWI134" s="853"/>
      <c r="CWJ134" s="964"/>
      <c r="CWK134" s="845"/>
      <c r="CWL134" s="853"/>
      <c r="CWM134" s="853"/>
      <c r="CWN134" s="964"/>
      <c r="CWO134" s="845"/>
      <c r="CWP134" s="853"/>
      <c r="CWQ134" s="853"/>
      <c r="CWR134" s="964"/>
      <c r="CWS134" s="845"/>
      <c r="CWT134" s="853"/>
      <c r="CWU134" s="853"/>
      <c r="CWV134" s="964"/>
      <c r="CWW134" s="845"/>
      <c r="CWX134" s="853"/>
      <c r="CWY134" s="853"/>
      <c r="CWZ134" s="964"/>
      <c r="CXA134" s="845"/>
      <c r="CXB134" s="853"/>
      <c r="CXC134" s="853"/>
      <c r="CXD134" s="964"/>
      <c r="CXE134" s="845"/>
      <c r="CXF134" s="853"/>
      <c r="CXG134" s="853"/>
      <c r="CXH134" s="964"/>
      <c r="CXI134" s="845"/>
      <c r="CXJ134" s="853"/>
      <c r="CXK134" s="853"/>
      <c r="CXL134" s="964"/>
      <c r="CXM134" s="845"/>
      <c r="CXN134" s="853"/>
      <c r="CXO134" s="853"/>
      <c r="CXP134" s="964"/>
      <c r="CXQ134" s="845"/>
      <c r="CXR134" s="853"/>
      <c r="CXS134" s="853"/>
      <c r="CXT134" s="964"/>
      <c r="CXU134" s="845"/>
      <c r="CXV134" s="853"/>
      <c r="CXW134" s="853"/>
      <c r="CXX134" s="964"/>
      <c r="CXY134" s="845"/>
      <c r="CXZ134" s="853"/>
      <c r="CYA134" s="853"/>
      <c r="CYB134" s="964"/>
      <c r="CYC134" s="845"/>
      <c r="CYD134" s="853"/>
      <c r="CYE134" s="853"/>
      <c r="CYF134" s="964"/>
      <c r="CYG134" s="845"/>
      <c r="CYH134" s="853"/>
      <c r="CYI134" s="853"/>
      <c r="CYJ134" s="964"/>
      <c r="CYK134" s="845"/>
      <c r="CYL134" s="853"/>
      <c r="CYM134" s="853"/>
      <c r="CYN134" s="964"/>
      <c r="CYO134" s="845"/>
      <c r="CYP134" s="853"/>
      <c r="CYQ134" s="853"/>
      <c r="CYR134" s="964"/>
      <c r="CYS134" s="845"/>
      <c r="CYT134" s="853"/>
      <c r="CYU134" s="853"/>
      <c r="CYV134" s="964"/>
      <c r="CYW134" s="845"/>
      <c r="CYX134" s="853"/>
      <c r="CYY134" s="853"/>
      <c r="CYZ134" s="964"/>
      <c r="CZA134" s="845"/>
      <c r="CZB134" s="853"/>
      <c r="CZC134" s="853"/>
      <c r="CZD134" s="964"/>
      <c r="CZE134" s="845"/>
      <c r="CZF134" s="853"/>
      <c r="CZG134" s="853"/>
      <c r="CZH134" s="964"/>
      <c r="CZI134" s="845"/>
      <c r="CZJ134" s="853"/>
      <c r="CZK134" s="853"/>
      <c r="CZL134" s="964"/>
      <c r="CZM134" s="845"/>
      <c r="CZN134" s="853"/>
      <c r="CZO134" s="853"/>
      <c r="CZP134" s="964"/>
      <c r="CZQ134" s="845"/>
      <c r="CZR134" s="853"/>
      <c r="CZS134" s="853"/>
      <c r="CZT134" s="964"/>
      <c r="CZU134" s="845"/>
      <c r="CZV134" s="853"/>
      <c r="CZW134" s="853"/>
      <c r="CZX134" s="964"/>
      <c r="CZY134" s="845"/>
      <c r="CZZ134" s="853"/>
      <c r="DAA134" s="853"/>
      <c r="DAB134" s="964"/>
      <c r="DAC134" s="845"/>
      <c r="DAD134" s="853"/>
      <c r="DAE134" s="853"/>
      <c r="DAF134" s="964"/>
      <c r="DAG134" s="845"/>
      <c r="DAH134" s="853"/>
      <c r="DAI134" s="853"/>
      <c r="DAJ134" s="964"/>
      <c r="DAK134" s="845"/>
      <c r="DAL134" s="853"/>
      <c r="DAM134" s="853"/>
      <c r="DAN134" s="964"/>
      <c r="DAO134" s="845"/>
      <c r="DAP134" s="853"/>
      <c r="DAQ134" s="853"/>
      <c r="DAR134" s="964"/>
      <c r="DAS134" s="845"/>
      <c r="DAT134" s="853"/>
      <c r="DAU134" s="853"/>
      <c r="DAV134" s="964"/>
      <c r="DAW134" s="845"/>
      <c r="DAX134" s="853"/>
      <c r="DAY134" s="853"/>
      <c r="DAZ134" s="964"/>
      <c r="DBA134" s="845"/>
      <c r="DBB134" s="853"/>
      <c r="DBC134" s="853"/>
      <c r="DBD134" s="964"/>
      <c r="DBE134" s="845"/>
      <c r="DBF134" s="853"/>
      <c r="DBG134" s="853"/>
      <c r="DBH134" s="964"/>
      <c r="DBI134" s="845"/>
      <c r="DBJ134" s="853"/>
      <c r="DBK134" s="853"/>
      <c r="DBL134" s="964"/>
      <c r="DBM134" s="845"/>
      <c r="DBN134" s="853"/>
      <c r="DBO134" s="853"/>
      <c r="DBP134" s="964"/>
      <c r="DBQ134" s="845"/>
      <c r="DBR134" s="853"/>
      <c r="DBS134" s="853"/>
      <c r="DBT134" s="964"/>
      <c r="DBU134" s="845"/>
      <c r="DBV134" s="853"/>
      <c r="DBW134" s="853"/>
      <c r="DBX134" s="964"/>
      <c r="DBY134" s="845"/>
      <c r="DBZ134" s="853"/>
      <c r="DCA134" s="853"/>
      <c r="DCB134" s="964"/>
      <c r="DCC134" s="845"/>
      <c r="DCD134" s="853"/>
      <c r="DCE134" s="853"/>
      <c r="DCF134" s="964"/>
      <c r="DCG134" s="845"/>
      <c r="DCH134" s="853"/>
      <c r="DCI134" s="853"/>
      <c r="DCJ134" s="964"/>
      <c r="DCK134" s="845"/>
      <c r="DCL134" s="853"/>
      <c r="DCM134" s="853"/>
      <c r="DCN134" s="964"/>
      <c r="DCO134" s="845"/>
      <c r="DCP134" s="853"/>
      <c r="DCQ134" s="853"/>
      <c r="DCR134" s="964"/>
      <c r="DCS134" s="845"/>
      <c r="DCT134" s="853"/>
      <c r="DCU134" s="853"/>
      <c r="DCV134" s="964"/>
      <c r="DCW134" s="845"/>
      <c r="DCX134" s="853"/>
      <c r="DCY134" s="853"/>
      <c r="DCZ134" s="964"/>
      <c r="DDA134" s="845"/>
      <c r="DDB134" s="853"/>
      <c r="DDC134" s="853"/>
      <c r="DDD134" s="964"/>
      <c r="DDE134" s="845"/>
      <c r="DDF134" s="853"/>
      <c r="DDG134" s="853"/>
      <c r="DDH134" s="964"/>
      <c r="DDI134" s="845"/>
      <c r="DDJ134" s="853"/>
      <c r="DDK134" s="853"/>
      <c r="DDL134" s="964"/>
      <c r="DDM134" s="845"/>
      <c r="DDN134" s="853"/>
      <c r="DDO134" s="853"/>
      <c r="DDP134" s="964"/>
      <c r="DDQ134" s="845"/>
      <c r="DDR134" s="853"/>
      <c r="DDS134" s="853"/>
      <c r="DDT134" s="964"/>
      <c r="DDU134" s="845"/>
      <c r="DDV134" s="853"/>
      <c r="DDW134" s="853"/>
      <c r="DDX134" s="964"/>
      <c r="DDY134" s="845"/>
      <c r="DDZ134" s="853"/>
      <c r="DEA134" s="853"/>
      <c r="DEB134" s="964"/>
      <c r="DEC134" s="845"/>
      <c r="DED134" s="853"/>
      <c r="DEE134" s="853"/>
      <c r="DEF134" s="964"/>
      <c r="DEG134" s="845"/>
      <c r="DEH134" s="853"/>
      <c r="DEI134" s="853"/>
      <c r="DEJ134" s="964"/>
      <c r="DEK134" s="845"/>
      <c r="DEL134" s="853"/>
      <c r="DEM134" s="853"/>
      <c r="DEN134" s="964"/>
      <c r="DEO134" s="845"/>
      <c r="DEP134" s="853"/>
      <c r="DEQ134" s="853"/>
      <c r="DER134" s="964"/>
      <c r="DES134" s="845"/>
      <c r="DET134" s="853"/>
      <c r="DEU134" s="853"/>
      <c r="DEV134" s="964"/>
      <c r="DEW134" s="845"/>
      <c r="DEX134" s="853"/>
      <c r="DEY134" s="853"/>
      <c r="DEZ134" s="964"/>
      <c r="DFA134" s="845"/>
      <c r="DFB134" s="853"/>
      <c r="DFC134" s="853"/>
      <c r="DFD134" s="964"/>
      <c r="DFE134" s="845"/>
      <c r="DFF134" s="853"/>
      <c r="DFG134" s="853"/>
      <c r="DFH134" s="964"/>
      <c r="DFI134" s="845"/>
      <c r="DFJ134" s="853"/>
      <c r="DFK134" s="853"/>
      <c r="DFL134" s="964"/>
      <c r="DFM134" s="845"/>
      <c r="DFN134" s="853"/>
      <c r="DFO134" s="853"/>
      <c r="DFP134" s="964"/>
      <c r="DFQ134" s="845"/>
      <c r="DFR134" s="853"/>
      <c r="DFS134" s="853"/>
      <c r="DFT134" s="964"/>
      <c r="DFU134" s="845"/>
      <c r="DFV134" s="853"/>
      <c r="DFW134" s="853"/>
      <c r="DFX134" s="964"/>
      <c r="DFY134" s="845"/>
      <c r="DFZ134" s="853"/>
      <c r="DGA134" s="853"/>
      <c r="DGB134" s="964"/>
      <c r="DGC134" s="845"/>
      <c r="DGD134" s="853"/>
      <c r="DGE134" s="853"/>
      <c r="DGF134" s="964"/>
      <c r="DGG134" s="845"/>
      <c r="DGH134" s="853"/>
      <c r="DGI134" s="853"/>
      <c r="DGJ134" s="964"/>
      <c r="DGK134" s="845"/>
      <c r="DGL134" s="853"/>
      <c r="DGM134" s="853"/>
      <c r="DGN134" s="964"/>
      <c r="DGO134" s="845"/>
      <c r="DGP134" s="853"/>
      <c r="DGQ134" s="853"/>
      <c r="DGR134" s="964"/>
      <c r="DGS134" s="845"/>
      <c r="DGT134" s="853"/>
      <c r="DGU134" s="853"/>
      <c r="DGV134" s="964"/>
      <c r="DGW134" s="845"/>
      <c r="DGX134" s="853"/>
      <c r="DGY134" s="853"/>
      <c r="DGZ134" s="964"/>
      <c r="DHA134" s="845"/>
      <c r="DHB134" s="853"/>
      <c r="DHC134" s="853"/>
      <c r="DHD134" s="964"/>
      <c r="DHE134" s="845"/>
      <c r="DHF134" s="853"/>
      <c r="DHG134" s="853"/>
      <c r="DHH134" s="964"/>
      <c r="DHI134" s="845"/>
      <c r="DHJ134" s="853"/>
      <c r="DHK134" s="853"/>
      <c r="DHL134" s="964"/>
      <c r="DHM134" s="845"/>
      <c r="DHN134" s="853"/>
      <c r="DHO134" s="853"/>
      <c r="DHP134" s="964"/>
      <c r="DHQ134" s="845"/>
      <c r="DHR134" s="853"/>
      <c r="DHS134" s="853"/>
      <c r="DHT134" s="964"/>
      <c r="DHU134" s="845"/>
      <c r="DHV134" s="853"/>
      <c r="DHW134" s="853"/>
      <c r="DHX134" s="964"/>
      <c r="DHY134" s="845"/>
      <c r="DHZ134" s="853"/>
      <c r="DIA134" s="853"/>
      <c r="DIB134" s="964"/>
      <c r="DIC134" s="845"/>
      <c r="DID134" s="853"/>
      <c r="DIE134" s="853"/>
      <c r="DIF134" s="964"/>
      <c r="DIG134" s="845"/>
      <c r="DIH134" s="853"/>
      <c r="DII134" s="853"/>
      <c r="DIJ134" s="964"/>
      <c r="DIK134" s="845"/>
      <c r="DIL134" s="853"/>
      <c r="DIM134" s="853"/>
      <c r="DIN134" s="964"/>
      <c r="DIO134" s="845"/>
      <c r="DIP134" s="853"/>
      <c r="DIQ134" s="853"/>
      <c r="DIR134" s="964"/>
      <c r="DIS134" s="845"/>
      <c r="DIT134" s="853"/>
      <c r="DIU134" s="853"/>
      <c r="DIV134" s="964"/>
      <c r="DIW134" s="845"/>
      <c r="DIX134" s="853"/>
      <c r="DIY134" s="853"/>
      <c r="DIZ134" s="964"/>
      <c r="DJA134" s="845"/>
      <c r="DJB134" s="853"/>
      <c r="DJC134" s="853"/>
      <c r="DJD134" s="964"/>
      <c r="DJE134" s="845"/>
      <c r="DJF134" s="853"/>
      <c r="DJG134" s="853"/>
      <c r="DJH134" s="964"/>
      <c r="DJI134" s="845"/>
      <c r="DJJ134" s="853"/>
      <c r="DJK134" s="853"/>
      <c r="DJL134" s="964"/>
      <c r="DJM134" s="845"/>
      <c r="DJN134" s="853"/>
      <c r="DJO134" s="853"/>
      <c r="DJP134" s="964"/>
      <c r="DJQ134" s="845"/>
      <c r="DJR134" s="853"/>
      <c r="DJS134" s="853"/>
      <c r="DJT134" s="964"/>
      <c r="DJU134" s="845"/>
      <c r="DJV134" s="853"/>
      <c r="DJW134" s="853"/>
      <c r="DJX134" s="964"/>
      <c r="DJY134" s="845"/>
      <c r="DJZ134" s="853"/>
      <c r="DKA134" s="853"/>
      <c r="DKB134" s="964"/>
      <c r="DKC134" s="845"/>
      <c r="DKD134" s="853"/>
      <c r="DKE134" s="853"/>
      <c r="DKF134" s="964"/>
      <c r="DKG134" s="845"/>
      <c r="DKH134" s="853"/>
      <c r="DKI134" s="853"/>
      <c r="DKJ134" s="964"/>
      <c r="DKK134" s="845"/>
      <c r="DKL134" s="853"/>
      <c r="DKM134" s="853"/>
      <c r="DKN134" s="964"/>
      <c r="DKO134" s="845"/>
      <c r="DKP134" s="853"/>
      <c r="DKQ134" s="853"/>
      <c r="DKR134" s="964"/>
      <c r="DKS134" s="845"/>
      <c r="DKT134" s="853"/>
      <c r="DKU134" s="853"/>
      <c r="DKV134" s="964"/>
      <c r="DKW134" s="845"/>
      <c r="DKX134" s="853"/>
      <c r="DKY134" s="853"/>
      <c r="DKZ134" s="964"/>
      <c r="DLA134" s="845"/>
      <c r="DLB134" s="853"/>
      <c r="DLC134" s="853"/>
      <c r="DLD134" s="964"/>
      <c r="DLE134" s="845"/>
      <c r="DLF134" s="853"/>
      <c r="DLG134" s="853"/>
      <c r="DLH134" s="964"/>
      <c r="DLI134" s="845"/>
      <c r="DLJ134" s="853"/>
      <c r="DLK134" s="853"/>
      <c r="DLL134" s="964"/>
      <c r="DLM134" s="845"/>
      <c r="DLN134" s="853"/>
      <c r="DLO134" s="853"/>
      <c r="DLP134" s="964"/>
      <c r="DLQ134" s="845"/>
      <c r="DLR134" s="853"/>
      <c r="DLS134" s="853"/>
      <c r="DLT134" s="964"/>
      <c r="DLU134" s="845"/>
      <c r="DLV134" s="853"/>
      <c r="DLW134" s="853"/>
      <c r="DLX134" s="964"/>
      <c r="DLY134" s="845"/>
      <c r="DLZ134" s="853"/>
      <c r="DMA134" s="853"/>
      <c r="DMB134" s="964"/>
      <c r="DMC134" s="845"/>
      <c r="DMD134" s="853"/>
      <c r="DME134" s="853"/>
      <c r="DMF134" s="964"/>
      <c r="DMG134" s="845"/>
      <c r="DMH134" s="853"/>
      <c r="DMI134" s="853"/>
      <c r="DMJ134" s="964"/>
      <c r="DMK134" s="845"/>
      <c r="DML134" s="853"/>
      <c r="DMM134" s="853"/>
      <c r="DMN134" s="964"/>
      <c r="DMO134" s="845"/>
      <c r="DMP134" s="853"/>
      <c r="DMQ134" s="853"/>
      <c r="DMR134" s="964"/>
      <c r="DMS134" s="845"/>
      <c r="DMT134" s="853"/>
      <c r="DMU134" s="853"/>
      <c r="DMV134" s="964"/>
      <c r="DMW134" s="845"/>
      <c r="DMX134" s="853"/>
      <c r="DMY134" s="853"/>
      <c r="DMZ134" s="964"/>
      <c r="DNA134" s="845"/>
      <c r="DNB134" s="853"/>
      <c r="DNC134" s="853"/>
      <c r="DND134" s="964"/>
      <c r="DNE134" s="845"/>
      <c r="DNF134" s="853"/>
      <c r="DNG134" s="853"/>
      <c r="DNH134" s="964"/>
      <c r="DNI134" s="845"/>
      <c r="DNJ134" s="853"/>
      <c r="DNK134" s="853"/>
      <c r="DNL134" s="964"/>
      <c r="DNM134" s="845"/>
      <c r="DNN134" s="853"/>
      <c r="DNO134" s="853"/>
      <c r="DNP134" s="964"/>
      <c r="DNQ134" s="845"/>
      <c r="DNR134" s="853"/>
      <c r="DNS134" s="853"/>
      <c r="DNT134" s="964"/>
      <c r="DNU134" s="845"/>
      <c r="DNV134" s="853"/>
      <c r="DNW134" s="853"/>
      <c r="DNX134" s="964"/>
      <c r="DNY134" s="845"/>
      <c r="DNZ134" s="853"/>
      <c r="DOA134" s="853"/>
      <c r="DOB134" s="964"/>
      <c r="DOC134" s="845"/>
      <c r="DOD134" s="853"/>
      <c r="DOE134" s="853"/>
      <c r="DOF134" s="964"/>
      <c r="DOG134" s="845"/>
      <c r="DOH134" s="853"/>
      <c r="DOI134" s="853"/>
      <c r="DOJ134" s="964"/>
      <c r="DOK134" s="845"/>
      <c r="DOL134" s="853"/>
      <c r="DOM134" s="853"/>
      <c r="DON134" s="964"/>
      <c r="DOO134" s="845"/>
      <c r="DOP134" s="853"/>
      <c r="DOQ134" s="853"/>
      <c r="DOR134" s="964"/>
      <c r="DOS134" s="845"/>
      <c r="DOT134" s="853"/>
      <c r="DOU134" s="853"/>
      <c r="DOV134" s="964"/>
      <c r="DOW134" s="845"/>
      <c r="DOX134" s="853"/>
      <c r="DOY134" s="853"/>
      <c r="DOZ134" s="964"/>
      <c r="DPA134" s="845"/>
      <c r="DPB134" s="853"/>
      <c r="DPC134" s="853"/>
      <c r="DPD134" s="964"/>
      <c r="DPE134" s="845"/>
      <c r="DPF134" s="853"/>
      <c r="DPG134" s="853"/>
      <c r="DPH134" s="964"/>
      <c r="DPI134" s="845"/>
      <c r="DPJ134" s="853"/>
      <c r="DPK134" s="853"/>
      <c r="DPL134" s="964"/>
      <c r="DPM134" s="845"/>
      <c r="DPN134" s="853"/>
      <c r="DPO134" s="853"/>
      <c r="DPP134" s="964"/>
      <c r="DPQ134" s="845"/>
      <c r="DPR134" s="853"/>
      <c r="DPS134" s="853"/>
      <c r="DPT134" s="964"/>
      <c r="DPU134" s="845"/>
      <c r="DPV134" s="853"/>
      <c r="DPW134" s="853"/>
      <c r="DPX134" s="964"/>
      <c r="DPY134" s="845"/>
      <c r="DPZ134" s="853"/>
      <c r="DQA134" s="853"/>
      <c r="DQB134" s="964"/>
      <c r="DQC134" s="845"/>
      <c r="DQD134" s="853"/>
      <c r="DQE134" s="853"/>
      <c r="DQF134" s="964"/>
      <c r="DQG134" s="845"/>
      <c r="DQH134" s="853"/>
      <c r="DQI134" s="853"/>
      <c r="DQJ134" s="964"/>
      <c r="DQK134" s="845"/>
      <c r="DQL134" s="853"/>
      <c r="DQM134" s="853"/>
      <c r="DQN134" s="964"/>
      <c r="DQO134" s="845"/>
      <c r="DQP134" s="853"/>
      <c r="DQQ134" s="853"/>
      <c r="DQR134" s="964"/>
      <c r="DQS134" s="845"/>
      <c r="DQT134" s="853"/>
      <c r="DQU134" s="853"/>
      <c r="DQV134" s="964"/>
      <c r="DQW134" s="845"/>
      <c r="DQX134" s="853"/>
      <c r="DQY134" s="853"/>
      <c r="DQZ134" s="964"/>
      <c r="DRA134" s="845"/>
      <c r="DRB134" s="853"/>
      <c r="DRC134" s="853"/>
      <c r="DRD134" s="964"/>
      <c r="DRE134" s="845"/>
      <c r="DRF134" s="853"/>
      <c r="DRG134" s="853"/>
      <c r="DRH134" s="964"/>
      <c r="DRI134" s="845"/>
      <c r="DRJ134" s="853"/>
      <c r="DRK134" s="853"/>
      <c r="DRL134" s="964"/>
      <c r="DRM134" s="845"/>
      <c r="DRN134" s="853"/>
      <c r="DRO134" s="853"/>
      <c r="DRP134" s="964"/>
      <c r="DRQ134" s="845"/>
      <c r="DRR134" s="853"/>
      <c r="DRS134" s="853"/>
      <c r="DRT134" s="964"/>
      <c r="DRU134" s="845"/>
      <c r="DRV134" s="853"/>
      <c r="DRW134" s="853"/>
      <c r="DRX134" s="964"/>
      <c r="DRY134" s="845"/>
      <c r="DRZ134" s="853"/>
      <c r="DSA134" s="853"/>
      <c r="DSB134" s="964"/>
      <c r="DSC134" s="845"/>
      <c r="DSD134" s="853"/>
      <c r="DSE134" s="853"/>
      <c r="DSF134" s="964"/>
      <c r="DSG134" s="845"/>
      <c r="DSH134" s="853"/>
      <c r="DSI134" s="853"/>
      <c r="DSJ134" s="964"/>
      <c r="DSK134" s="845"/>
      <c r="DSL134" s="853"/>
      <c r="DSM134" s="853"/>
      <c r="DSN134" s="964"/>
      <c r="DSO134" s="845"/>
      <c r="DSP134" s="853"/>
      <c r="DSQ134" s="853"/>
      <c r="DSR134" s="964"/>
      <c r="DSS134" s="845"/>
      <c r="DST134" s="853"/>
      <c r="DSU134" s="853"/>
      <c r="DSV134" s="964"/>
      <c r="DSW134" s="845"/>
      <c r="DSX134" s="853"/>
      <c r="DSY134" s="853"/>
      <c r="DSZ134" s="964"/>
      <c r="DTA134" s="845"/>
      <c r="DTB134" s="853"/>
      <c r="DTC134" s="853"/>
      <c r="DTD134" s="964"/>
      <c r="DTE134" s="845"/>
      <c r="DTF134" s="853"/>
      <c r="DTG134" s="853"/>
      <c r="DTH134" s="964"/>
      <c r="DTI134" s="845"/>
      <c r="DTJ134" s="853"/>
      <c r="DTK134" s="853"/>
      <c r="DTL134" s="964"/>
      <c r="DTM134" s="845"/>
      <c r="DTN134" s="853"/>
      <c r="DTO134" s="853"/>
      <c r="DTP134" s="964"/>
      <c r="DTQ134" s="845"/>
      <c r="DTR134" s="853"/>
      <c r="DTS134" s="853"/>
      <c r="DTT134" s="964"/>
      <c r="DTU134" s="845"/>
      <c r="DTV134" s="853"/>
      <c r="DTW134" s="853"/>
      <c r="DTX134" s="964"/>
      <c r="DTY134" s="845"/>
      <c r="DTZ134" s="853"/>
      <c r="DUA134" s="853"/>
      <c r="DUB134" s="964"/>
      <c r="DUC134" s="845"/>
      <c r="DUD134" s="853"/>
      <c r="DUE134" s="853"/>
      <c r="DUF134" s="964"/>
      <c r="DUG134" s="845"/>
      <c r="DUH134" s="853"/>
      <c r="DUI134" s="853"/>
      <c r="DUJ134" s="964"/>
      <c r="DUK134" s="845"/>
      <c r="DUL134" s="853"/>
      <c r="DUM134" s="853"/>
      <c r="DUN134" s="964"/>
      <c r="DUO134" s="845"/>
      <c r="DUP134" s="853"/>
      <c r="DUQ134" s="853"/>
      <c r="DUR134" s="964"/>
      <c r="DUS134" s="845"/>
      <c r="DUT134" s="853"/>
      <c r="DUU134" s="853"/>
      <c r="DUV134" s="964"/>
      <c r="DUW134" s="845"/>
      <c r="DUX134" s="853"/>
      <c r="DUY134" s="853"/>
      <c r="DUZ134" s="964"/>
      <c r="DVA134" s="845"/>
      <c r="DVB134" s="853"/>
      <c r="DVC134" s="853"/>
      <c r="DVD134" s="964"/>
      <c r="DVE134" s="845"/>
      <c r="DVF134" s="853"/>
      <c r="DVG134" s="853"/>
      <c r="DVH134" s="964"/>
      <c r="DVI134" s="845"/>
      <c r="DVJ134" s="853"/>
      <c r="DVK134" s="853"/>
      <c r="DVL134" s="964"/>
      <c r="DVM134" s="845"/>
      <c r="DVN134" s="853"/>
      <c r="DVO134" s="853"/>
      <c r="DVP134" s="964"/>
      <c r="DVQ134" s="845"/>
      <c r="DVR134" s="853"/>
      <c r="DVS134" s="853"/>
      <c r="DVT134" s="964"/>
      <c r="DVU134" s="845"/>
      <c r="DVV134" s="853"/>
      <c r="DVW134" s="853"/>
      <c r="DVX134" s="964"/>
      <c r="DVY134" s="845"/>
      <c r="DVZ134" s="853"/>
      <c r="DWA134" s="853"/>
      <c r="DWB134" s="964"/>
      <c r="DWC134" s="845"/>
      <c r="DWD134" s="853"/>
      <c r="DWE134" s="853"/>
      <c r="DWF134" s="964"/>
      <c r="DWG134" s="845"/>
      <c r="DWH134" s="853"/>
      <c r="DWI134" s="853"/>
      <c r="DWJ134" s="964"/>
      <c r="DWK134" s="845"/>
      <c r="DWL134" s="853"/>
      <c r="DWM134" s="853"/>
      <c r="DWN134" s="964"/>
      <c r="DWO134" s="845"/>
      <c r="DWP134" s="853"/>
      <c r="DWQ134" s="853"/>
      <c r="DWR134" s="964"/>
      <c r="DWS134" s="845"/>
      <c r="DWT134" s="853"/>
      <c r="DWU134" s="853"/>
      <c r="DWV134" s="964"/>
      <c r="DWW134" s="845"/>
      <c r="DWX134" s="853"/>
      <c r="DWY134" s="853"/>
      <c r="DWZ134" s="964"/>
      <c r="DXA134" s="845"/>
      <c r="DXB134" s="853"/>
      <c r="DXC134" s="853"/>
      <c r="DXD134" s="964"/>
      <c r="DXE134" s="845"/>
      <c r="DXF134" s="853"/>
      <c r="DXG134" s="853"/>
      <c r="DXH134" s="964"/>
      <c r="DXI134" s="845"/>
      <c r="DXJ134" s="853"/>
      <c r="DXK134" s="853"/>
      <c r="DXL134" s="964"/>
      <c r="DXM134" s="845"/>
      <c r="DXN134" s="853"/>
      <c r="DXO134" s="853"/>
      <c r="DXP134" s="964"/>
      <c r="DXQ134" s="845"/>
      <c r="DXR134" s="853"/>
      <c r="DXS134" s="853"/>
      <c r="DXT134" s="964"/>
      <c r="DXU134" s="845"/>
      <c r="DXV134" s="853"/>
      <c r="DXW134" s="853"/>
      <c r="DXX134" s="964"/>
      <c r="DXY134" s="845"/>
      <c r="DXZ134" s="853"/>
      <c r="DYA134" s="853"/>
      <c r="DYB134" s="964"/>
      <c r="DYC134" s="845"/>
      <c r="DYD134" s="853"/>
      <c r="DYE134" s="853"/>
      <c r="DYF134" s="964"/>
      <c r="DYG134" s="845"/>
      <c r="DYH134" s="853"/>
      <c r="DYI134" s="853"/>
      <c r="DYJ134" s="964"/>
      <c r="DYK134" s="845"/>
      <c r="DYL134" s="853"/>
      <c r="DYM134" s="853"/>
      <c r="DYN134" s="964"/>
      <c r="DYO134" s="845"/>
      <c r="DYP134" s="853"/>
      <c r="DYQ134" s="853"/>
      <c r="DYR134" s="964"/>
      <c r="DYS134" s="845"/>
      <c r="DYT134" s="853"/>
      <c r="DYU134" s="853"/>
      <c r="DYV134" s="964"/>
      <c r="DYW134" s="845"/>
      <c r="DYX134" s="853"/>
      <c r="DYY134" s="853"/>
      <c r="DYZ134" s="964"/>
      <c r="DZA134" s="845"/>
      <c r="DZB134" s="853"/>
      <c r="DZC134" s="853"/>
      <c r="DZD134" s="964"/>
      <c r="DZE134" s="845"/>
      <c r="DZF134" s="853"/>
      <c r="DZG134" s="853"/>
      <c r="DZH134" s="964"/>
      <c r="DZI134" s="845"/>
      <c r="DZJ134" s="853"/>
      <c r="DZK134" s="853"/>
      <c r="DZL134" s="964"/>
      <c r="DZM134" s="845"/>
      <c r="DZN134" s="853"/>
      <c r="DZO134" s="853"/>
      <c r="DZP134" s="964"/>
      <c r="DZQ134" s="845"/>
      <c r="DZR134" s="853"/>
      <c r="DZS134" s="853"/>
      <c r="DZT134" s="964"/>
      <c r="DZU134" s="845"/>
      <c r="DZV134" s="853"/>
      <c r="DZW134" s="853"/>
      <c r="DZX134" s="964"/>
      <c r="DZY134" s="845"/>
      <c r="DZZ134" s="853"/>
      <c r="EAA134" s="853"/>
      <c r="EAB134" s="964"/>
      <c r="EAC134" s="845"/>
      <c r="EAD134" s="853"/>
      <c r="EAE134" s="853"/>
      <c r="EAF134" s="964"/>
      <c r="EAG134" s="845"/>
      <c r="EAH134" s="853"/>
      <c r="EAI134" s="853"/>
      <c r="EAJ134" s="964"/>
      <c r="EAK134" s="845"/>
      <c r="EAL134" s="853"/>
      <c r="EAM134" s="853"/>
      <c r="EAN134" s="964"/>
      <c r="EAO134" s="845"/>
      <c r="EAP134" s="853"/>
      <c r="EAQ134" s="853"/>
      <c r="EAR134" s="964"/>
      <c r="EAS134" s="845"/>
      <c r="EAT134" s="853"/>
      <c r="EAU134" s="853"/>
      <c r="EAV134" s="964"/>
      <c r="EAW134" s="845"/>
      <c r="EAX134" s="853"/>
      <c r="EAY134" s="853"/>
      <c r="EAZ134" s="964"/>
      <c r="EBA134" s="845"/>
      <c r="EBB134" s="853"/>
      <c r="EBC134" s="853"/>
      <c r="EBD134" s="964"/>
      <c r="EBE134" s="845"/>
      <c r="EBF134" s="853"/>
      <c r="EBG134" s="853"/>
      <c r="EBH134" s="964"/>
      <c r="EBI134" s="845"/>
      <c r="EBJ134" s="853"/>
      <c r="EBK134" s="853"/>
      <c r="EBL134" s="964"/>
      <c r="EBM134" s="845"/>
      <c r="EBN134" s="853"/>
      <c r="EBO134" s="853"/>
      <c r="EBP134" s="964"/>
      <c r="EBQ134" s="845"/>
      <c r="EBR134" s="853"/>
      <c r="EBS134" s="853"/>
      <c r="EBT134" s="964"/>
      <c r="EBU134" s="845"/>
      <c r="EBV134" s="853"/>
      <c r="EBW134" s="853"/>
      <c r="EBX134" s="964"/>
      <c r="EBY134" s="845"/>
      <c r="EBZ134" s="853"/>
      <c r="ECA134" s="853"/>
      <c r="ECB134" s="964"/>
      <c r="ECC134" s="845"/>
      <c r="ECD134" s="853"/>
      <c r="ECE134" s="853"/>
      <c r="ECF134" s="964"/>
      <c r="ECG134" s="845"/>
      <c r="ECH134" s="853"/>
      <c r="ECI134" s="853"/>
      <c r="ECJ134" s="964"/>
      <c r="ECK134" s="845"/>
      <c r="ECL134" s="853"/>
      <c r="ECM134" s="853"/>
      <c r="ECN134" s="964"/>
      <c r="ECO134" s="845"/>
      <c r="ECP134" s="853"/>
      <c r="ECQ134" s="853"/>
      <c r="ECR134" s="964"/>
      <c r="ECS134" s="845"/>
      <c r="ECT134" s="853"/>
      <c r="ECU134" s="853"/>
      <c r="ECV134" s="964"/>
      <c r="ECW134" s="845"/>
      <c r="ECX134" s="853"/>
      <c r="ECY134" s="853"/>
      <c r="ECZ134" s="964"/>
      <c r="EDA134" s="845"/>
      <c r="EDB134" s="853"/>
      <c r="EDC134" s="853"/>
      <c r="EDD134" s="964"/>
      <c r="EDE134" s="845"/>
      <c r="EDF134" s="853"/>
      <c r="EDG134" s="853"/>
      <c r="EDH134" s="964"/>
      <c r="EDI134" s="845"/>
      <c r="EDJ134" s="853"/>
      <c r="EDK134" s="853"/>
      <c r="EDL134" s="964"/>
      <c r="EDM134" s="845"/>
      <c r="EDN134" s="853"/>
      <c r="EDO134" s="853"/>
      <c r="EDP134" s="964"/>
      <c r="EDQ134" s="845"/>
      <c r="EDR134" s="853"/>
      <c r="EDS134" s="853"/>
      <c r="EDT134" s="964"/>
      <c r="EDU134" s="845"/>
      <c r="EDV134" s="853"/>
      <c r="EDW134" s="853"/>
      <c r="EDX134" s="964"/>
      <c r="EDY134" s="845"/>
      <c r="EDZ134" s="853"/>
      <c r="EEA134" s="853"/>
      <c r="EEB134" s="964"/>
      <c r="EEC134" s="845"/>
      <c r="EED134" s="853"/>
      <c r="EEE134" s="853"/>
      <c r="EEF134" s="964"/>
      <c r="EEG134" s="845"/>
      <c r="EEH134" s="853"/>
      <c r="EEI134" s="853"/>
      <c r="EEJ134" s="964"/>
      <c r="EEK134" s="845"/>
      <c r="EEL134" s="853"/>
      <c r="EEM134" s="853"/>
      <c r="EEN134" s="964"/>
      <c r="EEO134" s="845"/>
      <c r="EEP134" s="853"/>
      <c r="EEQ134" s="853"/>
      <c r="EER134" s="964"/>
      <c r="EES134" s="845"/>
      <c r="EET134" s="853"/>
      <c r="EEU134" s="853"/>
      <c r="EEV134" s="964"/>
      <c r="EEW134" s="845"/>
      <c r="EEX134" s="853"/>
      <c r="EEY134" s="853"/>
      <c r="EEZ134" s="964"/>
      <c r="EFA134" s="845"/>
      <c r="EFB134" s="853"/>
      <c r="EFC134" s="853"/>
      <c r="EFD134" s="964"/>
      <c r="EFE134" s="845"/>
      <c r="EFF134" s="853"/>
      <c r="EFG134" s="853"/>
      <c r="EFH134" s="964"/>
      <c r="EFI134" s="845"/>
      <c r="EFJ134" s="853"/>
      <c r="EFK134" s="853"/>
      <c r="EFL134" s="964"/>
      <c r="EFM134" s="845"/>
      <c r="EFN134" s="853"/>
      <c r="EFO134" s="853"/>
      <c r="EFP134" s="964"/>
      <c r="EFQ134" s="845"/>
      <c r="EFR134" s="853"/>
      <c r="EFS134" s="853"/>
      <c r="EFT134" s="964"/>
      <c r="EFU134" s="845"/>
      <c r="EFV134" s="853"/>
      <c r="EFW134" s="853"/>
      <c r="EFX134" s="964"/>
      <c r="EFY134" s="845"/>
      <c r="EFZ134" s="853"/>
      <c r="EGA134" s="853"/>
      <c r="EGB134" s="964"/>
      <c r="EGC134" s="845"/>
      <c r="EGD134" s="853"/>
      <c r="EGE134" s="853"/>
      <c r="EGF134" s="964"/>
      <c r="EGG134" s="845"/>
      <c r="EGH134" s="853"/>
      <c r="EGI134" s="853"/>
      <c r="EGJ134" s="964"/>
      <c r="EGK134" s="845"/>
      <c r="EGL134" s="853"/>
      <c r="EGM134" s="853"/>
      <c r="EGN134" s="964"/>
      <c r="EGO134" s="845"/>
      <c r="EGP134" s="853"/>
      <c r="EGQ134" s="853"/>
      <c r="EGR134" s="964"/>
      <c r="EGS134" s="845"/>
      <c r="EGT134" s="853"/>
      <c r="EGU134" s="853"/>
      <c r="EGV134" s="964"/>
      <c r="EGW134" s="845"/>
      <c r="EGX134" s="853"/>
      <c r="EGY134" s="853"/>
      <c r="EGZ134" s="964"/>
      <c r="EHA134" s="845"/>
      <c r="EHB134" s="853"/>
      <c r="EHC134" s="853"/>
      <c r="EHD134" s="964"/>
      <c r="EHE134" s="845"/>
      <c r="EHF134" s="853"/>
      <c r="EHG134" s="853"/>
      <c r="EHH134" s="964"/>
      <c r="EHI134" s="845"/>
      <c r="EHJ134" s="853"/>
      <c r="EHK134" s="853"/>
      <c r="EHL134" s="964"/>
      <c r="EHM134" s="845"/>
      <c r="EHN134" s="853"/>
      <c r="EHO134" s="853"/>
      <c r="EHP134" s="964"/>
      <c r="EHQ134" s="845"/>
      <c r="EHR134" s="853"/>
      <c r="EHS134" s="853"/>
      <c r="EHT134" s="964"/>
      <c r="EHU134" s="845"/>
      <c r="EHV134" s="853"/>
      <c r="EHW134" s="853"/>
      <c r="EHX134" s="964"/>
      <c r="EHY134" s="845"/>
      <c r="EHZ134" s="853"/>
      <c r="EIA134" s="853"/>
      <c r="EIB134" s="964"/>
      <c r="EIC134" s="845"/>
      <c r="EID134" s="853"/>
      <c r="EIE134" s="853"/>
      <c r="EIF134" s="964"/>
      <c r="EIG134" s="845"/>
      <c r="EIH134" s="853"/>
      <c r="EII134" s="853"/>
      <c r="EIJ134" s="964"/>
      <c r="EIK134" s="845"/>
      <c r="EIL134" s="853"/>
      <c r="EIM134" s="853"/>
      <c r="EIN134" s="964"/>
      <c r="EIO134" s="845"/>
      <c r="EIP134" s="853"/>
      <c r="EIQ134" s="853"/>
      <c r="EIR134" s="964"/>
      <c r="EIS134" s="845"/>
      <c r="EIT134" s="853"/>
      <c r="EIU134" s="853"/>
      <c r="EIV134" s="964"/>
      <c r="EIW134" s="845"/>
      <c r="EIX134" s="853"/>
      <c r="EIY134" s="853"/>
      <c r="EIZ134" s="964"/>
      <c r="EJA134" s="845"/>
      <c r="EJB134" s="853"/>
      <c r="EJC134" s="853"/>
      <c r="EJD134" s="964"/>
      <c r="EJE134" s="845"/>
      <c r="EJF134" s="853"/>
      <c r="EJG134" s="853"/>
      <c r="EJH134" s="964"/>
      <c r="EJI134" s="845"/>
      <c r="EJJ134" s="853"/>
      <c r="EJK134" s="853"/>
      <c r="EJL134" s="964"/>
      <c r="EJM134" s="845"/>
      <c r="EJN134" s="853"/>
      <c r="EJO134" s="853"/>
      <c r="EJP134" s="964"/>
      <c r="EJQ134" s="845"/>
      <c r="EJR134" s="853"/>
      <c r="EJS134" s="853"/>
      <c r="EJT134" s="964"/>
      <c r="EJU134" s="845"/>
      <c r="EJV134" s="853"/>
      <c r="EJW134" s="853"/>
      <c r="EJX134" s="964"/>
      <c r="EJY134" s="845"/>
      <c r="EJZ134" s="853"/>
      <c r="EKA134" s="853"/>
      <c r="EKB134" s="964"/>
      <c r="EKC134" s="845"/>
      <c r="EKD134" s="853"/>
      <c r="EKE134" s="853"/>
      <c r="EKF134" s="964"/>
      <c r="EKG134" s="845"/>
      <c r="EKH134" s="853"/>
      <c r="EKI134" s="853"/>
      <c r="EKJ134" s="964"/>
      <c r="EKK134" s="845"/>
      <c r="EKL134" s="853"/>
      <c r="EKM134" s="853"/>
      <c r="EKN134" s="964"/>
      <c r="EKO134" s="845"/>
      <c r="EKP134" s="853"/>
      <c r="EKQ134" s="853"/>
      <c r="EKR134" s="964"/>
      <c r="EKS134" s="845"/>
      <c r="EKT134" s="853"/>
      <c r="EKU134" s="853"/>
      <c r="EKV134" s="964"/>
      <c r="EKW134" s="845"/>
      <c r="EKX134" s="853"/>
      <c r="EKY134" s="853"/>
      <c r="EKZ134" s="964"/>
      <c r="ELA134" s="845"/>
      <c r="ELB134" s="853"/>
      <c r="ELC134" s="853"/>
      <c r="ELD134" s="964"/>
      <c r="ELE134" s="845"/>
      <c r="ELF134" s="853"/>
      <c r="ELG134" s="853"/>
      <c r="ELH134" s="964"/>
      <c r="ELI134" s="845"/>
      <c r="ELJ134" s="853"/>
      <c r="ELK134" s="853"/>
      <c r="ELL134" s="964"/>
      <c r="ELM134" s="845"/>
      <c r="ELN134" s="853"/>
      <c r="ELO134" s="853"/>
      <c r="ELP134" s="964"/>
      <c r="ELQ134" s="845"/>
      <c r="ELR134" s="853"/>
      <c r="ELS134" s="853"/>
      <c r="ELT134" s="964"/>
      <c r="ELU134" s="845"/>
      <c r="ELV134" s="853"/>
      <c r="ELW134" s="853"/>
      <c r="ELX134" s="964"/>
      <c r="ELY134" s="845"/>
      <c r="ELZ134" s="853"/>
      <c r="EMA134" s="853"/>
      <c r="EMB134" s="964"/>
      <c r="EMC134" s="845"/>
      <c r="EMD134" s="853"/>
      <c r="EME134" s="853"/>
      <c r="EMF134" s="964"/>
      <c r="EMG134" s="845"/>
      <c r="EMH134" s="853"/>
      <c r="EMI134" s="853"/>
      <c r="EMJ134" s="964"/>
      <c r="EMK134" s="845"/>
      <c r="EML134" s="853"/>
      <c r="EMM134" s="853"/>
      <c r="EMN134" s="964"/>
      <c r="EMO134" s="845"/>
      <c r="EMP134" s="853"/>
      <c r="EMQ134" s="853"/>
      <c r="EMR134" s="964"/>
      <c r="EMS134" s="845"/>
      <c r="EMT134" s="853"/>
      <c r="EMU134" s="853"/>
      <c r="EMV134" s="964"/>
      <c r="EMW134" s="845"/>
      <c r="EMX134" s="853"/>
      <c r="EMY134" s="853"/>
      <c r="EMZ134" s="964"/>
      <c r="ENA134" s="845"/>
      <c r="ENB134" s="853"/>
      <c r="ENC134" s="853"/>
      <c r="END134" s="964"/>
      <c r="ENE134" s="845"/>
      <c r="ENF134" s="853"/>
      <c r="ENG134" s="853"/>
      <c r="ENH134" s="964"/>
      <c r="ENI134" s="845"/>
      <c r="ENJ134" s="853"/>
      <c r="ENK134" s="853"/>
      <c r="ENL134" s="964"/>
      <c r="ENM134" s="845"/>
      <c r="ENN134" s="853"/>
      <c r="ENO134" s="853"/>
      <c r="ENP134" s="964"/>
      <c r="ENQ134" s="845"/>
      <c r="ENR134" s="853"/>
      <c r="ENS134" s="853"/>
      <c r="ENT134" s="964"/>
      <c r="ENU134" s="845"/>
      <c r="ENV134" s="853"/>
      <c r="ENW134" s="853"/>
      <c r="ENX134" s="964"/>
      <c r="ENY134" s="845"/>
      <c r="ENZ134" s="853"/>
      <c r="EOA134" s="853"/>
      <c r="EOB134" s="964"/>
      <c r="EOC134" s="845"/>
      <c r="EOD134" s="853"/>
      <c r="EOE134" s="853"/>
      <c r="EOF134" s="964"/>
      <c r="EOG134" s="845"/>
      <c r="EOH134" s="853"/>
      <c r="EOI134" s="853"/>
      <c r="EOJ134" s="964"/>
      <c r="EOK134" s="845"/>
      <c r="EOL134" s="853"/>
      <c r="EOM134" s="853"/>
      <c r="EON134" s="964"/>
      <c r="EOO134" s="845"/>
      <c r="EOP134" s="853"/>
      <c r="EOQ134" s="853"/>
      <c r="EOR134" s="964"/>
      <c r="EOS134" s="845"/>
      <c r="EOT134" s="853"/>
      <c r="EOU134" s="853"/>
      <c r="EOV134" s="964"/>
      <c r="EOW134" s="845"/>
      <c r="EOX134" s="853"/>
      <c r="EOY134" s="853"/>
      <c r="EOZ134" s="964"/>
      <c r="EPA134" s="845"/>
      <c r="EPB134" s="853"/>
      <c r="EPC134" s="853"/>
      <c r="EPD134" s="964"/>
      <c r="EPE134" s="845"/>
      <c r="EPF134" s="853"/>
      <c r="EPG134" s="853"/>
      <c r="EPH134" s="964"/>
      <c r="EPI134" s="845"/>
      <c r="EPJ134" s="853"/>
      <c r="EPK134" s="853"/>
      <c r="EPL134" s="964"/>
      <c r="EPM134" s="845"/>
      <c r="EPN134" s="853"/>
      <c r="EPO134" s="853"/>
      <c r="EPP134" s="964"/>
      <c r="EPQ134" s="845"/>
      <c r="EPR134" s="853"/>
      <c r="EPS134" s="853"/>
      <c r="EPT134" s="964"/>
      <c r="EPU134" s="845"/>
      <c r="EPV134" s="853"/>
      <c r="EPW134" s="853"/>
      <c r="EPX134" s="964"/>
      <c r="EPY134" s="845"/>
      <c r="EPZ134" s="853"/>
      <c r="EQA134" s="853"/>
      <c r="EQB134" s="964"/>
      <c r="EQC134" s="845"/>
      <c r="EQD134" s="853"/>
      <c r="EQE134" s="853"/>
      <c r="EQF134" s="964"/>
      <c r="EQG134" s="845"/>
      <c r="EQH134" s="853"/>
      <c r="EQI134" s="853"/>
      <c r="EQJ134" s="964"/>
      <c r="EQK134" s="845"/>
      <c r="EQL134" s="853"/>
      <c r="EQM134" s="853"/>
      <c r="EQN134" s="964"/>
      <c r="EQO134" s="845"/>
      <c r="EQP134" s="853"/>
      <c r="EQQ134" s="853"/>
      <c r="EQR134" s="964"/>
      <c r="EQS134" s="845"/>
      <c r="EQT134" s="853"/>
      <c r="EQU134" s="853"/>
      <c r="EQV134" s="964"/>
      <c r="EQW134" s="845"/>
      <c r="EQX134" s="853"/>
      <c r="EQY134" s="853"/>
      <c r="EQZ134" s="964"/>
      <c r="ERA134" s="845"/>
      <c r="ERB134" s="853"/>
      <c r="ERC134" s="853"/>
      <c r="ERD134" s="964"/>
      <c r="ERE134" s="845"/>
      <c r="ERF134" s="853"/>
      <c r="ERG134" s="853"/>
      <c r="ERH134" s="964"/>
      <c r="ERI134" s="845"/>
      <c r="ERJ134" s="853"/>
      <c r="ERK134" s="853"/>
      <c r="ERL134" s="964"/>
      <c r="ERM134" s="845"/>
      <c r="ERN134" s="853"/>
      <c r="ERO134" s="853"/>
      <c r="ERP134" s="964"/>
      <c r="ERQ134" s="845"/>
      <c r="ERR134" s="853"/>
      <c r="ERS134" s="853"/>
      <c r="ERT134" s="964"/>
      <c r="ERU134" s="845"/>
      <c r="ERV134" s="853"/>
      <c r="ERW134" s="853"/>
      <c r="ERX134" s="964"/>
      <c r="ERY134" s="845"/>
      <c r="ERZ134" s="853"/>
      <c r="ESA134" s="853"/>
      <c r="ESB134" s="964"/>
      <c r="ESC134" s="845"/>
      <c r="ESD134" s="853"/>
      <c r="ESE134" s="853"/>
      <c r="ESF134" s="964"/>
      <c r="ESG134" s="845"/>
      <c r="ESH134" s="853"/>
      <c r="ESI134" s="853"/>
      <c r="ESJ134" s="964"/>
      <c r="ESK134" s="845"/>
      <c r="ESL134" s="853"/>
      <c r="ESM134" s="853"/>
      <c r="ESN134" s="964"/>
      <c r="ESO134" s="845"/>
      <c r="ESP134" s="853"/>
      <c r="ESQ134" s="853"/>
      <c r="ESR134" s="964"/>
      <c r="ESS134" s="845"/>
      <c r="EST134" s="853"/>
      <c r="ESU134" s="853"/>
      <c r="ESV134" s="964"/>
      <c r="ESW134" s="845"/>
      <c r="ESX134" s="853"/>
      <c r="ESY134" s="853"/>
      <c r="ESZ134" s="964"/>
      <c r="ETA134" s="845"/>
      <c r="ETB134" s="853"/>
      <c r="ETC134" s="853"/>
      <c r="ETD134" s="964"/>
      <c r="ETE134" s="845"/>
      <c r="ETF134" s="853"/>
      <c r="ETG134" s="853"/>
      <c r="ETH134" s="964"/>
      <c r="ETI134" s="845"/>
      <c r="ETJ134" s="853"/>
      <c r="ETK134" s="853"/>
      <c r="ETL134" s="964"/>
      <c r="ETM134" s="845"/>
      <c r="ETN134" s="853"/>
      <c r="ETO134" s="853"/>
      <c r="ETP134" s="964"/>
      <c r="ETQ134" s="845"/>
      <c r="ETR134" s="853"/>
      <c r="ETS134" s="853"/>
      <c r="ETT134" s="964"/>
      <c r="ETU134" s="845"/>
      <c r="ETV134" s="853"/>
      <c r="ETW134" s="853"/>
      <c r="ETX134" s="964"/>
      <c r="ETY134" s="845"/>
      <c r="ETZ134" s="853"/>
      <c r="EUA134" s="853"/>
      <c r="EUB134" s="964"/>
      <c r="EUC134" s="845"/>
      <c r="EUD134" s="853"/>
      <c r="EUE134" s="853"/>
      <c r="EUF134" s="964"/>
      <c r="EUG134" s="845"/>
      <c r="EUH134" s="853"/>
      <c r="EUI134" s="853"/>
      <c r="EUJ134" s="964"/>
      <c r="EUK134" s="845"/>
      <c r="EUL134" s="853"/>
      <c r="EUM134" s="853"/>
      <c r="EUN134" s="964"/>
      <c r="EUO134" s="845"/>
      <c r="EUP134" s="853"/>
      <c r="EUQ134" s="853"/>
      <c r="EUR134" s="964"/>
      <c r="EUS134" s="845"/>
      <c r="EUT134" s="853"/>
      <c r="EUU134" s="853"/>
      <c r="EUV134" s="964"/>
      <c r="EUW134" s="845"/>
      <c r="EUX134" s="853"/>
      <c r="EUY134" s="853"/>
      <c r="EUZ134" s="964"/>
      <c r="EVA134" s="845"/>
      <c r="EVB134" s="853"/>
      <c r="EVC134" s="853"/>
      <c r="EVD134" s="964"/>
      <c r="EVE134" s="845"/>
      <c r="EVF134" s="853"/>
      <c r="EVG134" s="853"/>
      <c r="EVH134" s="964"/>
      <c r="EVI134" s="845"/>
      <c r="EVJ134" s="853"/>
      <c r="EVK134" s="853"/>
      <c r="EVL134" s="964"/>
      <c r="EVM134" s="845"/>
      <c r="EVN134" s="853"/>
      <c r="EVO134" s="853"/>
      <c r="EVP134" s="964"/>
      <c r="EVQ134" s="845"/>
      <c r="EVR134" s="853"/>
      <c r="EVS134" s="853"/>
      <c r="EVT134" s="964"/>
      <c r="EVU134" s="845"/>
      <c r="EVV134" s="853"/>
      <c r="EVW134" s="853"/>
      <c r="EVX134" s="964"/>
      <c r="EVY134" s="845"/>
      <c r="EVZ134" s="853"/>
      <c r="EWA134" s="853"/>
      <c r="EWB134" s="964"/>
      <c r="EWC134" s="845"/>
      <c r="EWD134" s="853"/>
      <c r="EWE134" s="853"/>
      <c r="EWF134" s="964"/>
      <c r="EWG134" s="845"/>
      <c r="EWH134" s="853"/>
      <c r="EWI134" s="853"/>
      <c r="EWJ134" s="964"/>
      <c r="EWK134" s="845"/>
      <c r="EWL134" s="853"/>
      <c r="EWM134" s="853"/>
      <c r="EWN134" s="964"/>
      <c r="EWO134" s="845"/>
      <c r="EWP134" s="853"/>
      <c r="EWQ134" s="853"/>
      <c r="EWR134" s="964"/>
      <c r="EWS134" s="845"/>
      <c r="EWT134" s="853"/>
      <c r="EWU134" s="853"/>
      <c r="EWV134" s="964"/>
      <c r="EWW134" s="845"/>
      <c r="EWX134" s="853"/>
      <c r="EWY134" s="853"/>
      <c r="EWZ134" s="964"/>
      <c r="EXA134" s="845"/>
      <c r="EXB134" s="853"/>
      <c r="EXC134" s="853"/>
      <c r="EXD134" s="964"/>
      <c r="EXE134" s="845"/>
      <c r="EXF134" s="853"/>
      <c r="EXG134" s="853"/>
      <c r="EXH134" s="964"/>
      <c r="EXI134" s="845"/>
      <c r="EXJ134" s="853"/>
      <c r="EXK134" s="853"/>
      <c r="EXL134" s="964"/>
      <c r="EXM134" s="845"/>
      <c r="EXN134" s="853"/>
      <c r="EXO134" s="853"/>
      <c r="EXP134" s="964"/>
      <c r="EXQ134" s="845"/>
      <c r="EXR134" s="853"/>
      <c r="EXS134" s="853"/>
      <c r="EXT134" s="964"/>
      <c r="EXU134" s="845"/>
      <c r="EXV134" s="853"/>
      <c r="EXW134" s="853"/>
      <c r="EXX134" s="964"/>
      <c r="EXY134" s="845"/>
      <c r="EXZ134" s="853"/>
      <c r="EYA134" s="853"/>
      <c r="EYB134" s="964"/>
      <c r="EYC134" s="845"/>
      <c r="EYD134" s="853"/>
      <c r="EYE134" s="853"/>
      <c r="EYF134" s="964"/>
      <c r="EYG134" s="845"/>
      <c r="EYH134" s="853"/>
      <c r="EYI134" s="853"/>
      <c r="EYJ134" s="964"/>
      <c r="EYK134" s="845"/>
      <c r="EYL134" s="853"/>
      <c r="EYM134" s="853"/>
      <c r="EYN134" s="964"/>
      <c r="EYO134" s="845"/>
      <c r="EYP134" s="853"/>
      <c r="EYQ134" s="853"/>
      <c r="EYR134" s="964"/>
      <c r="EYS134" s="845"/>
      <c r="EYT134" s="853"/>
      <c r="EYU134" s="853"/>
      <c r="EYV134" s="964"/>
      <c r="EYW134" s="845"/>
      <c r="EYX134" s="853"/>
      <c r="EYY134" s="853"/>
      <c r="EYZ134" s="964"/>
      <c r="EZA134" s="845"/>
      <c r="EZB134" s="853"/>
      <c r="EZC134" s="853"/>
      <c r="EZD134" s="964"/>
      <c r="EZE134" s="845"/>
      <c r="EZF134" s="853"/>
      <c r="EZG134" s="853"/>
      <c r="EZH134" s="964"/>
      <c r="EZI134" s="845"/>
      <c r="EZJ134" s="853"/>
      <c r="EZK134" s="853"/>
      <c r="EZL134" s="964"/>
      <c r="EZM134" s="845"/>
      <c r="EZN134" s="853"/>
      <c r="EZO134" s="853"/>
      <c r="EZP134" s="964"/>
      <c r="EZQ134" s="845"/>
      <c r="EZR134" s="853"/>
      <c r="EZS134" s="853"/>
      <c r="EZT134" s="964"/>
      <c r="EZU134" s="845"/>
      <c r="EZV134" s="853"/>
      <c r="EZW134" s="853"/>
      <c r="EZX134" s="964"/>
      <c r="EZY134" s="845"/>
      <c r="EZZ134" s="853"/>
      <c r="FAA134" s="853"/>
      <c r="FAB134" s="964"/>
      <c r="FAC134" s="845"/>
      <c r="FAD134" s="853"/>
      <c r="FAE134" s="853"/>
      <c r="FAF134" s="964"/>
      <c r="FAG134" s="845"/>
      <c r="FAH134" s="853"/>
      <c r="FAI134" s="853"/>
      <c r="FAJ134" s="964"/>
      <c r="FAK134" s="845"/>
      <c r="FAL134" s="853"/>
      <c r="FAM134" s="853"/>
      <c r="FAN134" s="964"/>
      <c r="FAO134" s="845"/>
      <c r="FAP134" s="853"/>
      <c r="FAQ134" s="853"/>
      <c r="FAR134" s="964"/>
      <c r="FAS134" s="845"/>
      <c r="FAT134" s="853"/>
      <c r="FAU134" s="853"/>
      <c r="FAV134" s="964"/>
      <c r="FAW134" s="845"/>
      <c r="FAX134" s="853"/>
      <c r="FAY134" s="853"/>
      <c r="FAZ134" s="964"/>
      <c r="FBA134" s="845"/>
      <c r="FBB134" s="853"/>
      <c r="FBC134" s="853"/>
      <c r="FBD134" s="964"/>
      <c r="FBE134" s="845"/>
      <c r="FBF134" s="853"/>
      <c r="FBG134" s="853"/>
      <c r="FBH134" s="964"/>
      <c r="FBI134" s="845"/>
      <c r="FBJ134" s="853"/>
      <c r="FBK134" s="853"/>
      <c r="FBL134" s="964"/>
      <c r="FBM134" s="845"/>
      <c r="FBN134" s="853"/>
      <c r="FBO134" s="853"/>
      <c r="FBP134" s="964"/>
      <c r="FBQ134" s="845"/>
      <c r="FBR134" s="853"/>
      <c r="FBS134" s="853"/>
      <c r="FBT134" s="964"/>
      <c r="FBU134" s="845"/>
      <c r="FBV134" s="853"/>
      <c r="FBW134" s="853"/>
      <c r="FBX134" s="964"/>
      <c r="FBY134" s="845"/>
      <c r="FBZ134" s="853"/>
      <c r="FCA134" s="853"/>
      <c r="FCB134" s="964"/>
      <c r="FCC134" s="845"/>
      <c r="FCD134" s="853"/>
      <c r="FCE134" s="853"/>
      <c r="FCF134" s="964"/>
      <c r="FCG134" s="845"/>
      <c r="FCH134" s="853"/>
      <c r="FCI134" s="853"/>
      <c r="FCJ134" s="964"/>
      <c r="FCK134" s="845"/>
      <c r="FCL134" s="853"/>
      <c r="FCM134" s="853"/>
      <c r="FCN134" s="964"/>
      <c r="FCO134" s="845"/>
      <c r="FCP134" s="853"/>
      <c r="FCQ134" s="853"/>
      <c r="FCR134" s="964"/>
      <c r="FCS134" s="845"/>
      <c r="FCT134" s="853"/>
      <c r="FCU134" s="853"/>
      <c r="FCV134" s="964"/>
      <c r="FCW134" s="845"/>
      <c r="FCX134" s="853"/>
      <c r="FCY134" s="853"/>
      <c r="FCZ134" s="964"/>
      <c r="FDA134" s="845"/>
      <c r="FDB134" s="853"/>
      <c r="FDC134" s="853"/>
      <c r="FDD134" s="964"/>
      <c r="FDE134" s="845"/>
      <c r="FDF134" s="853"/>
      <c r="FDG134" s="853"/>
      <c r="FDH134" s="964"/>
      <c r="FDI134" s="845"/>
      <c r="FDJ134" s="853"/>
      <c r="FDK134" s="853"/>
      <c r="FDL134" s="964"/>
      <c r="FDM134" s="845"/>
      <c r="FDN134" s="853"/>
      <c r="FDO134" s="853"/>
      <c r="FDP134" s="964"/>
      <c r="FDQ134" s="845"/>
      <c r="FDR134" s="853"/>
      <c r="FDS134" s="853"/>
      <c r="FDT134" s="964"/>
      <c r="FDU134" s="845"/>
      <c r="FDV134" s="853"/>
      <c r="FDW134" s="853"/>
      <c r="FDX134" s="964"/>
      <c r="FDY134" s="845"/>
      <c r="FDZ134" s="853"/>
      <c r="FEA134" s="853"/>
      <c r="FEB134" s="964"/>
      <c r="FEC134" s="845"/>
      <c r="FED134" s="853"/>
      <c r="FEE134" s="853"/>
      <c r="FEF134" s="964"/>
      <c r="FEG134" s="845"/>
      <c r="FEH134" s="853"/>
      <c r="FEI134" s="853"/>
      <c r="FEJ134" s="964"/>
      <c r="FEK134" s="845"/>
      <c r="FEL134" s="853"/>
      <c r="FEM134" s="853"/>
      <c r="FEN134" s="964"/>
      <c r="FEO134" s="845"/>
      <c r="FEP134" s="853"/>
      <c r="FEQ134" s="853"/>
      <c r="FER134" s="964"/>
      <c r="FES134" s="845"/>
      <c r="FET134" s="853"/>
      <c r="FEU134" s="853"/>
      <c r="FEV134" s="964"/>
      <c r="FEW134" s="845"/>
      <c r="FEX134" s="853"/>
      <c r="FEY134" s="853"/>
      <c r="FEZ134" s="964"/>
      <c r="FFA134" s="845"/>
      <c r="FFB134" s="853"/>
      <c r="FFC134" s="853"/>
      <c r="FFD134" s="964"/>
      <c r="FFE134" s="845"/>
      <c r="FFF134" s="853"/>
      <c r="FFG134" s="853"/>
      <c r="FFH134" s="964"/>
      <c r="FFI134" s="845"/>
      <c r="FFJ134" s="853"/>
      <c r="FFK134" s="853"/>
      <c r="FFL134" s="964"/>
      <c r="FFM134" s="845"/>
      <c r="FFN134" s="853"/>
      <c r="FFO134" s="853"/>
      <c r="FFP134" s="964"/>
      <c r="FFQ134" s="845"/>
      <c r="FFR134" s="853"/>
      <c r="FFS134" s="853"/>
      <c r="FFT134" s="964"/>
      <c r="FFU134" s="845"/>
      <c r="FFV134" s="853"/>
      <c r="FFW134" s="853"/>
      <c r="FFX134" s="964"/>
      <c r="FFY134" s="845"/>
      <c r="FFZ134" s="853"/>
      <c r="FGA134" s="853"/>
      <c r="FGB134" s="964"/>
      <c r="FGC134" s="845"/>
      <c r="FGD134" s="853"/>
      <c r="FGE134" s="853"/>
      <c r="FGF134" s="964"/>
      <c r="FGG134" s="845"/>
      <c r="FGH134" s="853"/>
      <c r="FGI134" s="853"/>
      <c r="FGJ134" s="964"/>
      <c r="FGK134" s="845"/>
      <c r="FGL134" s="853"/>
      <c r="FGM134" s="853"/>
      <c r="FGN134" s="964"/>
      <c r="FGO134" s="845"/>
      <c r="FGP134" s="853"/>
      <c r="FGQ134" s="853"/>
      <c r="FGR134" s="964"/>
      <c r="FGS134" s="845"/>
      <c r="FGT134" s="853"/>
      <c r="FGU134" s="853"/>
      <c r="FGV134" s="964"/>
      <c r="FGW134" s="845"/>
      <c r="FGX134" s="853"/>
      <c r="FGY134" s="853"/>
      <c r="FGZ134" s="964"/>
      <c r="FHA134" s="845"/>
      <c r="FHB134" s="853"/>
      <c r="FHC134" s="853"/>
      <c r="FHD134" s="964"/>
      <c r="FHE134" s="845"/>
      <c r="FHF134" s="853"/>
      <c r="FHG134" s="853"/>
      <c r="FHH134" s="964"/>
      <c r="FHI134" s="845"/>
      <c r="FHJ134" s="853"/>
      <c r="FHK134" s="853"/>
      <c r="FHL134" s="964"/>
      <c r="FHM134" s="845"/>
      <c r="FHN134" s="853"/>
      <c r="FHO134" s="853"/>
      <c r="FHP134" s="964"/>
      <c r="FHQ134" s="845"/>
      <c r="FHR134" s="853"/>
      <c r="FHS134" s="853"/>
      <c r="FHT134" s="964"/>
      <c r="FHU134" s="845"/>
      <c r="FHV134" s="853"/>
      <c r="FHW134" s="853"/>
      <c r="FHX134" s="964"/>
      <c r="FHY134" s="845"/>
      <c r="FHZ134" s="853"/>
      <c r="FIA134" s="853"/>
      <c r="FIB134" s="964"/>
      <c r="FIC134" s="845"/>
      <c r="FID134" s="853"/>
      <c r="FIE134" s="853"/>
      <c r="FIF134" s="964"/>
      <c r="FIG134" s="845"/>
      <c r="FIH134" s="853"/>
      <c r="FII134" s="853"/>
      <c r="FIJ134" s="964"/>
      <c r="FIK134" s="845"/>
      <c r="FIL134" s="853"/>
      <c r="FIM134" s="853"/>
      <c r="FIN134" s="964"/>
      <c r="FIO134" s="845"/>
      <c r="FIP134" s="853"/>
      <c r="FIQ134" s="853"/>
      <c r="FIR134" s="964"/>
      <c r="FIS134" s="845"/>
      <c r="FIT134" s="853"/>
      <c r="FIU134" s="853"/>
      <c r="FIV134" s="964"/>
      <c r="FIW134" s="845"/>
      <c r="FIX134" s="853"/>
      <c r="FIY134" s="853"/>
      <c r="FIZ134" s="964"/>
      <c r="FJA134" s="845"/>
      <c r="FJB134" s="853"/>
      <c r="FJC134" s="853"/>
      <c r="FJD134" s="964"/>
      <c r="FJE134" s="845"/>
      <c r="FJF134" s="853"/>
      <c r="FJG134" s="853"/>
      <c r="FJH134" s="964"/>
      <c r="FJI134" s="845"/>
      <c r="FJJ134" s="853"/>
      <c r="FJK134" s="853"/>
      <c r="FJL134" s="964"/>
      <c r="FJM134" s="845"/>
      <c r="FJN134" s="853"/>
      <c r="FJO134" s="853"/>
      <c r="FJP134" s="964"/>
      <c r="FJQ134" s="845"/>
      <c r="FJR134" s="853"/>
      <c r="FJS134" s="853"/>
      <c r="FJT134" s="964"/>
      <c r="FJU134" s="845"/>
      <c r="FJV134" s="853"/>
      <c r="FJW134" s="853"/>
      <c r="FJX134" s="964"/>
      <c r="FJY134" s="845"/>
      <c r="FJZ134" s="853"/>
      <c r="FKA134" s="853"/>
      <c r="FKB134" s="964"/>
      <c r="FKC134" s="845"/>
      <c r="FKD134" s="853"/>
      <c r="FKE134" s="853"/>
      <c r="FKF134" s="964"/>
      <c r="FKG134" s="845"/>
      <c r="FKH134" s="853"/>
      <c r="FKI134" s="853"/>
      <c r="FKJ134" s="964"/>
      <c r="FKK134" s="845"/>
      <c r="FKL134" s="853"/>
      <c r="FKM134" s="853"/>
      <c r="FKN134" s="964"/>
      <c r="FKO134" s="845"/>
      <c r="FKP134" s="853"/>
      <c r="FKQ134" s="853"/>
      <c r="FKR134" s="964"/>
      <c r="FKS134" s="845"/>
      <c r="FKT134" s="853"/>
      <c r="FKU134" s="853"/>
      <c r="FKV134" s="964"/>
      <c r="FKW134" s="845"/>
      <c r="FKX134" s="853"/>
      <c r="FKY134" s="853"/>
      <c r="FKZ134" s="964"/>
      <c r="FLA134" s="845"/>
      <c r="FLB134" s="853"/>
      <c r="FLC134" s="853"/>
      <c r="FLD134" s="964"/>
      <c r="FLE134" s="845"/>
      <c r="FLF134" s="853"/>
      <c r="FLG134" s="853"/>
      <c r="FLH134" s="964"/>
      <c r="FLI134" s="845"/>
      <c r="FLJ134" s="853"/>
      <c r="FLK134" s="853"/>
      <c r="FLL134" s="964"/>
      <c r="FLM134" s="845"/>
      <c r="FLN134" s="853"/>
      <c r="FLO134" s="853"/>
      <c r="FLP134" s="964"/>
      <c r="FLQ134" s="845"/>
      <c r="FLR134" s="853"/>
      <c r="FLS134" s="853"/>
      <c r="FLT134" s="964"/>
      <c r="FLU134" s="845"/>
      <c r="FLV134" s="853"/>
      <c r="FLW134" s="853"/>
      <c r="FLX134" s="964"/>
      <c r="FLY134" s="845"/>
      <c r="FLZ134" s="853"/>
      <c r="FMA134" s="853"/>
      <c r="FMB134" s="964"/>
      <c r="FMC134" s="845"/>
      <c r="FMD134" s="853"/>
      <c r="FME134" s="853"/>
      <c r="FMF134" s="964"/>
      <c r="FMG134" s="845"/>
      <c r="FMH134" s="853"/>
      <c r="FMI134" s="853"/>
      <c r="FMJ134" s="964"/>
      <c r="FMK134" s="845"/>
      <c r="FML134" s="853"/>
      <c r="FMM134" s="853"/>
      <c r="FMN134" s="964"/>
      <c r="FMO134" s="845"/>
      <c r="FMP134" s="853"/>
      <c r="FMQ134" s="853"/>
      <c r="FMR134" s="964"/>
      <c r="FMS134" s="845"/>
      <c r="FMT134" s="853"/>
      <c r="FMU134" s="853"/>
      <c r="FMV134" s="964"/>
      <c r="FMW134" s="845"/>
      <c r="FMX134" s="853"/>
      <c r="FMY134" s="853"/>
      <c r="FMZ134" s="964"/>
      <c r="FNA134" s="845"/>
      <c r="FNB134" s="853"/>
      <c r="FNC134" s="853"/>
      <c r="FND134" s="964"/>
      <c r="FNE134" s="845"/>
      <c r="FNF134" s="853"/>
      <c r="FNG134" s="853"/>
      <c r="FNH134" s="964"/>
      <c r="FNI134" s="845"/>
      <c r="FNJ134" s="853"/>
      <c r="FNK134" s="853"/>
      <c r="FNL134" s="964"/>
      <c r="FNM134" s="845"/>
      <c r="FNN134" s="853"/>
      <c r="FNO134" s="853"/>
      <c r="FNP134" s="964"/>
      <c r="FNQ134" s="845"/>
      <c r="FNR134" s="853"/>
      <c r="FNS134" s="853"/>
      <c r="FNT134" s="964"/>
      <c r="FNU134" s="845"/>
      <c r="FNV134" s="853"/>
      <c r="FNW134" s="853"/>
      <c r="FNX134" s="964"/>
      <c r="FNY134" s="845"/>
      <c r="FNZ134" s="853"/>
      <c r="FOA134" s="853"/>
      <c r="FOB134" s="964"/>
      <c r="FOC134" s="845"/>
      <c r="FOD134" s="853"/>
      <c r="FOE134" s="853"/>
      <c r="FOF134" s="964"/>
      <c r="FOG134" s="845"/>
      <c r="FOH134" s="853"/>
      <c r="FOI134" s="853"/>
      <c r="FOJ134" s="964"/>
      <c r="FOK134" s="845"/>
      <c r="FOL134" s="853"/>
      <c r="FOM134" s="853"/>
      <c r="FON134" s="964"/>
      <c r="FOO134" s="845"/>
      <c r="FOP134" s="853"/>
      <c r="FOQ134" s="853"/>
      <c r="FOR134" s="964"/>
      <c r="FOS134" s="845"/>
      <c r="FOT134" s="853"/>
      <c r="FOU134" s="853"/>
      <c r="FOV134" s="964"/>
      <c r="FOW134" s="845"/>
      <c r="FOX134" s="853"/>
      <c r="FOY134" s="853"/>
      <c r="FOZ134" s="964"/>
      <c r="FPA134" s="845"/>
      <c r="FPB134" s="853"/>
      <c r="FPC134" s="853"/>
      <c r="FPD134" s="964"/>
      <c r="FPE134" s="845"/>
      <c r="FPF134" s="853"/>
      <c r="FPG134" s="853"/>
      <c r="FPH134" s="964"/>
      <c r="FPI134" s="845"/>
      <c r="FPJ134" s="853"/>
      <c r="FPK134" s="853"/>
      <c r="FPL134" s="964"/>
      <c r="FPM134" s="845"/>
      <c r="FPN134" s="853"/>
      <c r="FPO134" s="853"/>
      <c r="FPP134" s="964"/>
      <c r="FPQ134" s="845"/>
      <c r="FPR134" s="853"/>
      <c r="FPS134" s="853"/>
      <c r="FPT134" s="964"/>
      <c r="FPU134" s="845"/>
      <c r="FPV134" s="853"/>
      <c r="FPW134" s="853"/>
      <c r="FPX134" s="964"/>
      <c r="FPY134" s="845"/>
      <c r="FPZ134" s="853"/>
      <c r="FQA134" s="853"/>
      <c r="FQB134" s="964"/>
      <c r="FQC134" s="845"/>
      <c r="FQD134" s="853"/>
      <c r="FQE134" s="853"/>
      <c r="FQF134" s="964"/>
      <c r="FQG134" s="845"/>
      <c r="FQH134" s="853"/>
      <c r="FQI134" s="853"/>
      <c r="FQJ134" s="964"/>
      <c r="FQK134" s="845"/>
      <c r="FQL134" s="853"/>
      <c r="FQM134" s="853"/>
      <c r="FQN134" s="964"/>
      <c r="FQO134" s="845"/>
      <c r="FQP134" s="853"/>
      <c r="FQQ134" s="853"/>
      <c r="FQR134" s="964"/>
      <c r="FQS134" s="845"/>
      <c r="FQT134" s="853"/>
      <c r="FQU134" s="853"/>
      <c r="FQV134" s="964"/>
      <c r="FQW134" s="845"/>
      <c r="FQX134" s="853"/>
      <c r="FQY134" s="853"/>
      <c r="FQZ134" s="964"/>
      <c r="FRA134" s="845"/>
      <c r="FRB134" s="853"/>
      <c r="FRC134" s="853"/>
      <c r="FRD134" s="964"/>
      <c r="FRE134" s="845"/>
      <c r="FRF134" s="853"/>
      <c r="FRG134" s="853"/>
      <c r="FRH134" s="964"/>
      <c r="FRI134" s="845"/>
      <c r="FRJ134" s="853"/>
      <c r="FRK134" s="853"/>
      <c r="FRL134" s="964"/>
      <c r="FRM134" s="845"/>
      <c r="FRN134" s="853"/>
      <c r="FRO134" s="853"/>
      <c r="FRP134" s="964"/>
      <c r="FRQ134" s="845"/>
      <c r="FRR134" s="853"/>
      <c r="FRS134" s="853"/>
      <c r="FRT134" s="964"/>
      <c r="FRU134" s="845"/>
      <c r="FRV134" s="853"/>
      <c r="FRW134" s="853"/>
      <c r="FRX134" s="964"/>
      <c r="FRY134" s="845"/>
      <c r="FRZ134" s="853"/>
      <c r="FSA134" s="853"/>
      <c r="FSB134" s="964"/>
      <c r="FSC134" s="845"/>
      <c r="FSD134" s="853"/>
      <c r="FSE134" s="853"/>
      <c r="FSF134" s="964"/>
      <c r="FSG134" s="845"/>
      <c r="FSH134" s="853"/>
      <c r="FSI134" s="853"/>
      <c r="FSJ134" s="964"/>
      <c r="FSK134" s="845"/>
      <c r="FSL134" s="853"/>
      <c r="FSM134" s="853"/>
      <c r="FSN134" s="964"/>
      <c r="FSO134" s="845"/>
      <c r="FSP134" s="853"/>
      <c r="FSQ134" s="853"/>
      <c r="FSR134" s="964"/>
      <c r="FSS134" s="845"/>
      <c r="FST134" s="853"/>
      <c r="FSU134" s="853"/>
      <c r="FSV134" s="964"/>
      <c r="FSW134" s="845"/>
      <c r="FSX134" s="853"/>
      <c r="FSY134" s="853"/>
      <c r="FSZ134" s="964"/>
      <c r="FTA134" s="845"/>
      <c r="FTB134" s="853"/>
      <c r="FTC134" s="853"/>
      <c r="FTD134" s="964"/>
      <c r="FTE134" s="845"/>
      <c r="FTF134" s="853"/>
      <c r="FTG134" s="853"/>
      <c r="FTH134" s="964"/>
      <c r="FTI134" s="845"/>
      <c r="FTJ134" s="853"/>
      <c r="FTK134" s="853"/>
      <c r="FTL134" s="964"/>
      <c r="FTM134" s="845"/>
      <c r="FTN134" s="853"/>
      <c r="FTO134" s="853"/>
      <c r="FTP134" s="964"/>
      <c r="FTQ134" s="845"/>
      <c r="FTR134" s="853"/>
      <c r="FTS134" s="853"/>
      <c r="FTT134" s="964"/>
      <c r="FTU134" s="845"/>
      <c r="FTV134" s="853"/>
      <c r="FTW134" s="853"/>
      <c r="FTX134" s="964"/>
      <c r="FTY134" s="845"/>
      <c r="FTZ134" s="853"/>
      <c r="FUA134" s="853"/>
      <c r="FUB134" s="964"/>
      <c r="FUC134" s="845"/>
      <c r="FUD134" s="853"/>
      <c r="FUE134" s="853"/>
      <c r="FUF134" s="964"/>
      <c r="FUG134" s="845"/>
      <c r="FUH134" s="853"/>
      <c r="FUI134" s="853"/>
      <c r="FUJ134" s="964"/>
      <c r="FUK134" s="845"/>
      <c r="FUL134" s="853"/>
      <c r="FUM134" s="853"/>
      <c r="FUN134" s="964"/>
      <c r="FUO134" s="845"/>
      <c r="FUP134" s="853"/>
      <c r="FUQ134" s="853"/>
      <c r="FUR134" s="964"/>
      <c r="FUS134" s="845"/>
      <c r="FUT134" s="853"/>
      <c r="FUU134" s="853"/>
      <c r="FUV134" s="964"/>
      <c r="FUW134" s="845"/>
      <c r="FUX134" s="853"/>
      <c r="FUY134" s="853"/>
      <c r="FUZ134" s="964"/>
      <c r="FVA134" s="845"/>
      <c r="FVB134" s="853"/>
      <c r="FVC134" s="853"/>
      <c r="FVD134" s="964"/>
      <c r="FVE134" s="845"/>
      <c r="FVF134" s="853"/>
      <c r="FVG134" s="853"/>
      <c r="FVH134" s="964"/>
      <c r="FVI134" s="845"/>
      <c r="FVJ134" s="853"/>
      <c r="FVK134" s="853"/>
      <c r="FVL134" s="964"/>
      <c r="FVM134" s="845"/>
      <c r="FVN134" s="853"/>
      <c r="FVO134" s="853"/>
      <c r="FVP134" s="964"/>
      <c r="FVQ134" s="845"/>
      <c r="FVR134" s="853"/>
      <c r="FVS134" s="853"/>
      <c r="FVT134" s="964"/>
      <c r="FVU134" s="845"/>
      <c r="FVV134" s="853"/>
      <c r="FVW134" s="853"/>
      <c r="FVX134" s="964"/>
      <c r="FVY134" s="845"/>
      <c r="FVZ134" s="853"/>
      <c r="FWA134" s="853"/>
      <c r="FWB134" s="964"/>
      <c r="FWC134" s="845"/>
      <c r="FWD134" s="853"/>
      <c r="FWE134" s="853"/>
      <c r="FWF134" s="964"/>
      <c r="FWG134" s="845"/>
      <c r="FWH134" s="853"/>
      <c r="FWI134" s="853"/>
      <c r="FWJ134" s="964"/>
      <c r="FWK134" s="845"/>
      <c r="FWL134" s="853"/>
      <c r="FWM134" s="853"/>
      <c r="FWN134" s="964"/>
      <c r="FWO134" s="845"/>
      <c r="FWP134" s="853"/>
      <c r="FWQ134" s="853"/>
      <c r="FWR134" s="964"/>
      <c r="FWS134" s="845"/>
      <c r="FWT134" s="853"/>
      <c r="FWU134" s="853"/>
      <c r="FWV134" s="964"/>
      <c r="FWW134" s="845"/>
      <c r="FWX134" s="853"/>
      <c r="FWY134" s="853"/>
      <c r="FWZ134" s="964"/>
      <c r="FXA134" s="845"/>
      <c r="FXB134" s="853"/>
      <c r="FXC134" s="853"/>
      <c r="FXD134" s="964"/>
      <c r="FXE134" s="845"/>
      <c r="FXF134" s="853"/>
      <c r="FXG134" s="853"/>
      <c r="FXH134" s="964"/>
      <c r="FXI134" s="845"/>
      <c r="FXJ134" s="853"/>
      <c r="FXK134" s="853"/>
      <c r="FXL134" s="964"/>
      <c r="FXM134" s="845"/>
      <c r="FXN134" s="853"/>
      <c r="FXO134" s="853"/>
      <c r="FXP134" s="964"/>
      <c r="FXQ134" s="845"/>
      <c r="FXR134" s="853"/>
      <c r="FXS134" s="853"/>
      <c r="FXT134" s="964"/>
      <c r="FXU134" s="845"/>
      <c r="FXV134" s="853"/>
      <c r="FXW134" s="853"/>
      <c r="FXX134" s="964"/>
      <c r="FXY134" s="845"/>
      <c r="FXZ134" s="853"/>
      <c r="FYA134" s="853"/>
      <c r="FYB134" s="964"/>
      <c r="FYC134" s="845"/>
      <c r="FYD134" s="853"/>
      <c r="FYE134" s="853"/>
      <c r="FYF134" s="964"/>
      <c r="FYG134" s="845"/>
      <c r="FYH134" s="853"/>
      <c r="FYI134" s="853"/>
      <c r="FYJ134" s="964"/>
      <c r="FYK134" s="845"/>
      <c r="FYL134" s="853"/>
      <c r="FYM134" s="853"/>
      <c r="FYN134" s="964"/>
      <c r="FYO134" s="845"/>
      <c r="FYP134" s="853"/>
      <c r="FYQ134" s="853"/>
      <c r="FYR134" s="964"/>
      <c r="FYS134" s="845"/>
      <c r="FYT134" s="853"/>
      <c r="FYU134" s="853"/>
      <c r="FYV134" s="964"/>
      <c r="FYW134" s="845"/>
      <c r="FYX134" s="853"/>
      <c r="FYY134" s="853"/>
      <c r="FYZ134" s="964"/>
      <c r="FZA134" s="845"/>
      <c r="FZB134" s="853"/>
      <c r="FZC134" s="853"/>
      <c r="FZD134" s="964"/>
      <c r="FZE134" s="845"/>
      <c r="FZF134" s="853"/>
      <c r="FZG134" s="853"/>
      <c r="FZH134" s="964"/>
      <c r="FZI134" s="845"/>
      <c r="FZJ134" s="853"/>
      <c r="FZK134" s="853"/>
      <c r="FZL134" s="964"/>
      <c r="FZM134" s="845"/>
      <c r="FZN134" s="853"/>
      <c r="FZO134" s="853"/>
      <c r="FZP134" s="964"/>
      <c r="FZQ134" s="845"/>
      <c r="FZR134" s="853"/>
      <c r="FZS134" s="853"/>
      <c r="FZT134" s="964"/>
      <c r="FZU134" s="845"/>
      <c r="FZV134" s="853"/>
      <c r="FZW134" s="853"/>
      <c r="FZX134" s="964"/>
      <c r="FZY134" s="845"/>
      <c r="FZZ134" s="853"/>
      <c r="GAA134" s="853"/>
      <c r="GAB134" s="964"/>
      <c r="GAC134" s="845"/>
      <c r="GAD134" s="853"/>
      <c r="GAE134" s="853"/>
      <c r="GAF134" s="964"/>
      <c r="GAG134" s="845"/>
      <c r="GAH134" s="853"/>
      <c r="GAI134" s="853"/>
      <c r="GAJ134" s="964"/>
      <c r="GAK134" s="845"/>
      <c r="GAL134" s="853"/>
      <c r="GAM134" s="853"/>
      <c r="GAN134" s="964"/>
      <c r="GAO134" s="845"/>
      <c r="GAP134" s="853"/>
      <c r="GAQ134" s="853"/>
      <c r="GAR134" s="964"/>
      <c r="GAS134" s="845"/>
      <c r="GAT134" s="853"/>
      <c r="GAU134" s="853"/>
      <c r="GAV134" s="964"/>
      <c r="GAW134" s="845"/>
      <c r="GAX134" s="853"/>
      <c r="GAY134" s="853"/>
      <c r="GAZ134" s="964"/>
      <c r="GBA134" s="845"/>
      <c r="GBB134" s="853"/>
      <c r="GBC134" s="853"/>
      <c r="GBD134" s="964"/>
      <c r="GBE134" s="845"/>
      <c r="GBF134" s="853"/>
      <c r="GBG134" s="853"/>
      <c r="GBH134" s="964"/>
      <c r="GBI134" s="845"/>
      <c r="GBJ134" s="853"/>
      <c r="GBK134" s="853"/>
      <c r="GBL134" s="964"/>
      <c r="GBM134" s="845"/>
      <c r="GBN134" s="853"/>
      <c r="GBO134" s="853"/>
      <c r="GBP134" s="964"/>
      <c r="GBQ134" s="845"/>
      <c r="GBR134" s="853"/>
      <c r="GBS134" s="853"/>
      <c r="GBT134" s="964"/>
      <c r="GBU134" s="845"/>
      <c r="GBV134" s="853"/>
      <c r="GBW134" s="853"/>
      <c r="GBX134" s="964"/>
      <c r="GBY134" s="845"/>
      <c r="GBZ134" s="853"/>
      <c r="GCA134" s="853"/>
      <c r="GCB134" s="964"/>
      <c r="GCC134" s="845"/>
      <c r="GCD134" s="853"/>
      <c r="GCE134" s="853"/>
      <c r="GCF134" s="964"/>
      <c r="GCG134" s="845"/>
      <c r="GCH134" s="853"/>
      <c r="GCI134" s="853"/>
      <c r="GCJ134" s="964"/>
      <c r="GCK134" s="845"/>
      <c r="GCL134" s="853"/>
      <c r="GCM134" s="853"/>
      <c r="GCN134" s="964"/>
      <c r="GCO134" s="845"/>
      <c r="GCP134" s="853"/>
      <c r="GCQ134" s="853"/>
      <c r="GCR134" s="964"/>
      <c r="GCS134" s="845"/>
      <c r="GCT134" s="853"/>
      <c r="GCU134" s="853"/>
      <c r="GCV134" s="964"/>
      <c r="GCW134" s="845"/>
      <c r="GCX134" s="853"/>
      <c r="GCY134" s="853"/>
      <c r="GCZ134" s="964"/>
      <c r="GDA134" s="845"/>
      <c r="GDB134" s="853"/>
      <c r="GDC134" s="853"/>
      <c r="GDD134" s="964"/>
      <c r="GDE134" s="845"/>
      <c r="GDF134" s="853"/>
      <c r="GDG134" s="853"/>
      <c r="GDH134" s="964"/>
      <c r="GDI134" s="845"/>
      <c r="GDJ134" s="853"/>
      <c r="GDK134" s="853"/>
      <c r="GDL134" s="964"/>
      <c r="GDM134" s="845"/>
      <c r="GDN134" s="853"/>
      <c r="GDO134" s="853"/>
      <c r="GDP134" s="964"/>
      <c r="GDQ134" s="845"/>
      <c r="GDR134" s="853"/>
      <c r="GDS134" s="853"/>
      <c r="GDT134" s="964"/>
      <c r="GDU134" s="845"/>
      <c r="GDV134" s="853"/>
      <c r="GDW134" s="853"/>
      <c r="GDX134" s="964"/>
      <c r="GDY134" s="845"/>
      <c r="GDZ134" s="853"/>
      <c r="GEA134" s="853"/>
      <c r="GEB134" s="964"/>
      <c r="GEC134" s="845"/>
      <c r="GED134" s="853"/>
      <c r="GEE134" s="853"/>
      <c r="GEF134" s="964"/>
      <c r="GEG134" s="845"/>
      <c r="GEH134" s="853"/>
      <c r="GEI134" s="853"/>
      <c r="GEJ134" s="964"/>
      <c r="GEK134" s="845"/>
      <c r="GEL134" s="853"/>
      <c r="GEM134" s="853"/>
      <c r="GEN134" s="964"/>
      <c r="GEO134" s="845"/>
      <c r="GEP134" s="853"/>
      <c r="GEQ134" s="853"/>
      <c r="GER134" s="964"/>
      <c r="GES134" s="845"/>
      <c r="GET134" s="853"/>
      <c r="GEU134" s="853"/>
      <c r="GEV134" s="964"/>
      <c r="GEW134" s="845"/>
      <c r="GEX134" s="853"/>
      <c r="GEY134" s="853"/>
      <c r="GEZ134" s="964"/>
      <c r="GFA134" s="845"/>
      <c r="GFB134" s="853"/>
      <c r="GFC134" s="853"/>
      <c r="GFD134" s="964"/>
      <c r="GFE134" s="845"/>
      <c r="GFF134" s="853"/>
      <c r="GFG134" s="853"/>
      <c r="GFH134" s="964"/>
      <c r="GFI134" s="845"/>
      <c r="GFJ134" s="853"/>
      <c r="GFK134" s="853"/>
      <c r="GFL134" s="964"/>
      <c r="GFM134" s="845"/>
      <c r="GFN134" s="853"/>
      <c r="GFO134" s="853"/>
      <c r="GFP134" s="964"/>
      <c r="GFQ134" s="845"/>
      <c r="GFR134" s="853"/>
      <c r="GFS134" s="853"/>
      <c r="GFT134" s="964"/>
      <c r="GFU134" s="845"/>
      <c r="GFV134" s="853"/>
      <c r="GFW134" s="853"/>
      <c r="GFX134" s="964"/>
      <c r="GFY134" s="845"/>
      <c r="GFZ134" s="853"/>
      <c r="GGA134" s="853"/>
      <c r="GGB134" s="964"/>
      <c r="GGC134" s="845"/>
      <c r="GGD134" s="853"/>
      <c r="GGE134" s="853"/>
      <c r="GGF134" s="964"/>
      <c r="GGG134" s="845"/>
      <c r="GGH134" s="853"/>
      <c r="GGI134" s="853"/>
      <c r="GGJ134" s="964"/>
      <c r="GGK134" s="845"/>
      <c r="GGL134" s="853"/>
      <c r="GGM134" s="853"/>
      <c r="GGN134" s="964"/>
      <c r="GGO134" s="845"/>
      <c r="GGP134" s="853"/>
      <c r="GGQ134" s="853"/>
      <c r="GGR134" s="964"/>
      <c r="GGS134" s="845"/>
      <c r="GGT134" s="853"/>
      <c r="GGU134" s="853"/>
      <c r="GGV134" s="964"/>
      <c r="GGW134" s="845"/>
      <c r="GGX134" s="853"/>
      <c r="GGY134" s="853"/>
      <c r="GGZ134" s="964"/>
      <c r="GHA134" s="845"/>
      <c r="GHB134" s="853"/>
      <c r="GHC134" s="853"/>
      <c r="GHD134" s="964"/>
      <c r="GHE134" s="845"/>
      <c r="GHF134" s="853"/>
      <c r="GHG134" s="853"/>
      <c r="GHH134" s="964"/>
      <c r="GHI134" s="845"/>
      <c r="GHJ134" s="853"/>
      <c r="GHK134" s="853"/>
      <c r="GHL134" s="964"/>
      <c r="GHM134" s="845"/>
      <c r="GHN134" s="853"/>
      <c r="GHO134" s="853"/>
      <c r="GHP134" s="964"/>
      <c r="GHQ134" s="845"/>
      <c r="GHR134" s="853"/>
      <c r="GHS134" s="853"/>
      <c r="GHT134" s="964"/>
      <c r="GHU134" s="845"/>
      <c r="GHV134" s="853"/>
      <c r="GHW134" s="853"/>
      <c r="GHX134" s="964"/>
      <c r="GHY134" s="845"/>
      <c r="GHZ134" s="853"/>
      <c r="GIA134" s="853"/>
      <c r="GIB134" s="964"/>
      <c r="GIC134" s="845"/>
      <c r="GID134" s="853"/>
      <c r="GIE134" s="853"/>
      <c r="GIF134" s="964"/>
      <c r="GIG134" s="845"/>
      <c r="GIH134" s="853"/>
      <c r="GII134" s="853"/>
      <c r="GIJ134" s="964"/>
      <c r="GIK134" s="845"/>
      <c r="GIL134" s="853"/>
      <c r="GIM134" s="853"/>
      <c r="GIN134" s="964"/>
      <c r="GIO134" s="845"/>
      <c r="GIP134" s="853"/>
      <c r="GIQ134" s="853"/>
      <c r="GIR134" s="964"/>
      <c r="GIS134" s="845"/>
      <c r="GIT134" s="853"/>
      <c r="GIU134" s="853"/>
      <c r="GIV134" s="964"/>
      <c r="GIW134" s="845"/>
      <c r="GIX134" s="853"/>
      <c r="GIY134" s="853"/>
      <c r="GIZ134" s="964"/>
      <c r="GJA134" s="845"/>
      <c r="GJB134" s="853"/>
      <c r="GJC134" s="853"/>
      <c r="GJD134" s="964"/>
      <c r="GJE134" s="845"/>
      <c r="GJF134" s="853"/>
      <c r="GJG134" s="853"/>
      <c r="GJH134" s="964"/>
      <c r="GJI134" s="845"/>
      <c r="GJJ134" s="853"/>
      <c r="GJK134" s="853"/>
      <c r="GJL134" s="964"/>
      <c r="GJM134" s="845"/>
      <c r="GJN134" s="853"/>
      <c r="GJO134" s="853"/>
      <c r="GJP134" s="964"/>
      <c r="GJQ134" s="845"/>
      <c r="GJR134" s="853"/>
      <c r="GJS134" s="853"/>
      <c r="GJT134" s="964"/>
      <c r="GJU134" s="845"/>
      <c r="GJV134" s="853"/>
      <c r="GJW134" s="853"/>
      <c r="GJX134" s="964"/>
      <c r="GJY134" s="845"/>
      <c r="GJZ134" s="853"/>
      <c r="GKA134" s="853"/>
      <c r="GKB134" s="964"/>
      <c r="GKC134" s="845"/>
      <c r="GKD134" s="853"/>
      <c r="GKE134" s="853"/>
      <c r="GKF134" s="964"/>
      <c r="GKG134" s="845"/>
      <c r="GKH134" s="853"/>
      <c r="GKI134" s="853"/>
      <c r="GKJ134" s="964"/>
      <c r="GKK134" s="845"/>
      <c r="GKL134" s="853"/>
      <c r="GKM134" s="853"/>
      <c r="GKN134" s="964"/>
      <c r="GKO134" s="845"/>
      <c r="GKP134" s="853"/>
      <c r="GKQ134" s="853"/>
      <c r="GKR134" s="964"/>
      <c r="GKS134" s="845"/>
      <c r="GKT134" s="853"/>
      <c r="GKU134" s="853"/>
      <c r="GKV134" s="964"/>
      <c r="GKW134" s="845"/>
      <c r="GKX134" s="853"/>
      <c r="GKY134" s="853"/>
      <c r="GKZ134" s="964"/>
      <c r="GLA134" s="845"/>
      <c r="GLB134" s="853"/>
      <c r="GLC134" s="853"/>
      <c r="GLD134" s="964"/>
      <c r="GLE134" s="845"/>
      <c r="GLF134" s="853"/>
      <c r="GLG134" s="853"/>
      <c r="GLH134" s="964"/>
      <c r="GLI134" s="845"/>
      <c r="GLJ134" s="853"/>
      <c r="GLK134" s="853"/>
      <c r="GLL134" s="964"/>
      <c r="GLM134" s="845"/>
      <c r="GLN134" s="853"/>
      <c r="GLO134" s="853"/>
      <c r="GLP134" s="964"/>
      <c r="GLQ134" s="845"/>
      <c r="GLR134" s="853"/>
      <c r="GLS134" s="853"/>
      <c r="GLT134" s="964"/>
      <c r="GLU134" s="845"/>
      <c r="GLV134" s="853"/>
      <c r="GLW134" s="853"/>
      <c r="GLX134" s="964"/>
      <c r="GLY134" s="845"/>
      <c r="GLZ134" s="853"/>
      <c r="GMA134" s="853"/>
      <c r="GMB134" s="964"/>
      <c r="GMC134" s="845"/>
      <c r="GMD134" s="853"/>
      <c r="GME134" s="853"/>
      <c r="GMF134" s="964"/>
      <c r="GMG134" s="845"/>
      <c r="GMH134" s="853"/>
      <c r="GMI134" s="853"/>
      <c r="GMJ134" s="964"/>
      <c r="GMK134" s="845"/>
      <c r="GML134" s="853"/>
      <c r="GMM134" s="853"/>
      <c r="GMN134" s="964"/>
      <c r="GMO134" s="845"/>
      <c r="GMP134" s="853"/>
      <c r="GMQ134" s="853"/>
      <c r="GMR134" s="964"/>
      <c r="GMS134" s="845"/>
      <c r="GMT134" s="853"/>
      <c r="GMU134" s="853"/>
      <c r="GMV134" s="964"/>
      <c r="GMW134" s="845"/>
      <c r="GMX134" s="853"/>
      <c r="GMY134" s="853"/>
      <c r="GMZ134" s="964"/>
      <c r="GNA134" s="845"/>
      <c r="GNB134" s="853"/>
      <c r="GNC134" s="853"/>
      <c r="GND134" s="964"/>
      <c r="GNE134" s="845"/>
      <c r="GNF134" s="853"/>
      <c r="GNG134" s="853"/>
      <c r="GNH134" s="964"/>
      <c r="GNI134" s="845"/>
      <c r="GNJ134" s="853"/>
      <c r="GNK134" s="853"/>
      <c r="GNL134" s="964"/>
      <c r="GNM134" s="845"/>
      <c r="GNN134" s="853"/>
      <c r="GNO134" s="853"/>
      <c r="GNP134" s="964"/>
      <c r="GNQ134" s="845"/>
      <c r="GNR134" s="853"/>
      <c r="GNS134" s="853"/>
      <c r="GNT134" s="964"/>
      <c r="GNU134" s="845"/>
      <c r="GNV134" s="853"/>
      <c r="GNW134" s="853"/>
      <c r="GNX134" s="964"/>
      <c r="GNY134" s="845"/>
      <c r="GNZ134" s="853"/>
      <c r="GOA134" s="853"/>
      <c r="GOB134" s="964"/>
      <c r="GOC134" s="845"/>
      <c r="GOD134" s="853"/>
      <c r="GOE134" s="853"/>
      <c r="GOF134" s="964"/>
      <c r="GOG134" s="845"/>
      <c r="GOH134" s="853"/>
      <c r="GOI134" s="853"/>
      <c r="GOJ134" s="964"/>
      <c r="GOK134" s="845"/>
      <c r="GOL134" s="853"/>
      <c r="GOM134" s="853"/>
      <c r="GON134" s="964"/>
      <c r="GOO134" s="845"/>
      <c r="GOP134" s="853"/>
      <c r="GOQ134" s="853"/>
      <c r="GOR134" s="964"/>
      <c r="GOS134" s="845"/>
      <c r="GOT134" s="853"/>
      <c r="GOU134" s="853"/>
      <c r="GOV134" s="964"/>
      <c r="GOW134" s="845"/>
      <c r="GOX134" s="853"/>
      <c r="GOY134" s="853"/>
      <c r="GOZ134" s="964"/>
      <c r="GPA134" s="845"/>
      <c r="GPB134" s="853"/>
      <c r="GPC134" s="853"/>
      <c r="GPD134" s="964"/>
      <c r="GPE134" s="845"/>
      <c r="GPF134" s="853"/>
      <c r="GPG134" s="853"/>
      <c r="GPH134" s="964"/>
      <c r="GPI134" s="845"/>
      <c r="GPJ134" s="853"/>
      <c r="GPK134" s="853"/>
      <c r="GPL134" s="964"/>
      <c r="GPM134" s="845"/>
      <c r="GPN134" s="853"/>
      <c r="GPO134" s="853"/>
      <c r="GPP134" s="964"/>
      <c r="GPQ134" s="845"/>
      <c r="GPR134" s="853"/>
      <c r="GPS134" s="853"/>
      <c r="GPT134" s="964"/>
      <c r="GPU134" s="845"/>
      <c r="GPV134" s="853"/>
      <c r="GPW134" s="853"/>
      <c r="GPX134" s="964"/>
      <c r="GPY134" s="845"/>
      <c r="GPZ134" s="853"/>
      <c r="GQA134" s="853"/>
      <c r="GQB134" s="964"/>
      <c r="GQC134" s="845"/>
      <c r="GQD134" s="853"/>
      <c r="GQE134" s="853"/>
      <c r="GQF134" s="964"/>
      <c r="GQG134" s="845"/>
      <c r="GQH134" s="853"/>
      <c r="GQI134" s="853"/>
      <c r="GQJ134" s="964"/>
      <c r="GQK134" s="845"/>
      <c r="GQL134" s="853"/>
      <c r="GQM134" s="853"/>
      <c r="GQN134" s="964"/>
      <c r="GQO134" s="845"/>
      <c r="GQP134" s="853"/>
      <c r="GQQ134" s="853"/>
      <c r="GQR134" s="964"/>
      <c r="GQS134" s="845"/>
      <c r="GQT134" s="853"/>
      <c r="GQU134" s="853"/>
      <c r="GQV134" s="964"/>
      <c r="GQW134" s="845"/>
      <c r="GQX134" s="853"/>
      <c r="GQY134" s="853"/>
      <c r="GQZ134" s="964"/>
      <c r="GRA134" s="845"/>
      <c r="GRB134" s="853"/>
      <c r="GRC134" s="853"/>
      <c r="GRD134" s="964"/>
      <c r="GRE134" s="845"/>
      <c r="GRF134" s="853"/>
      <c r="GRG134" s="853"/>
      <c r="GRH134" s="964"/>
      <c r="GRI134" s="845"/>
      <c r="GRJ134" s="853"/>
      <c r="GRK134" s="853"/>
      <c r="GRL134" s="964"/>
      <c r="GRM134" s="845"/>
      <c r="GRN134" s="853"/>
      <c r="GRO134" s="853"/>
      <c r="GRP134" s="964"/>
      <c r="GRQ134" s="845"/>
      <c r="GRR134" s="853"/>
      <c r="GRS134" s="853"/>
      <c r="GRT134" s="964"/>
      <c r="GRU134" s="845"/>
      <c r="GRV134" s="853"/>
      <c r="GRW134" s="853"/>
      <c r="GRX134" s="964"/>
      <c r="GRY134" s="845"/>
      <c r="GRZ134" s="853"/>
      <c r="GSA134" s="853"/>
      <c r="GSB134" s="964"/>
      <c r="GSC134" s="845"/>
      <c r="GSD134" s="853"/>
      <c r="GSE134" s="853"/>
      <c r="GSF134" s="964"/>
      <c r="GSG134" s="845"/>
      <c r="GSH134" s="853"/>
      <c r="GSI134" s="853"/>
      <c r="GSJ134" s="964"/>
      <c r="GSK134" s="845"/>
      <c r="GSL134" s="853"/>
      <c r="GSM134" s="853"/>
      <c r="GSN134" s="964"/>
      <c r="GSO134" s="845"/>
      <c r="GSP134" s="853"/>
      <c r="GSQ134" s="853"/>
      <c r="GSR134" s="964"/>
      <c r="GSS134" s="845"/>
      <c r="GST134" s="853"/>
      <c r="GSU134" s="853"/>
      <c r="GSV134" s="964"/>
      <c r="GSW134" s="845"/>
      <c r="GSX134" s="853"/>
      <c r="GSY134" s="853"/>
      <c r="GSZ134" s="964"/>
      <c r="GTA134" s="845"/>
      <c r="GTB134" s="853"/>
      <c r="GTC134" s="853"/>
      <c r="GTD134" s="964"/>
      <c r="GTE134" s="845"/>
      <c r="GTF134" s="853"/>
      <c r="GTG134" s="853"/>
      <c r="GTH134" s="964"/>
      <c r="GTI134" s="845"/>
      <c r="GTJ134" s="853"/>
      <c r="GTK134" s="853"/>
      <c r="GTL134" s="964"/>
      <c r="GTM134" s="845"/>
      <c r="GTN134" s="853"/>
      <c r="GTO134" s="853"/>
      <c r="GTP134" s="964"/>
      <c r="GTQ134" s="845"/>
      <c r="GTR134" s="853"/>
      <c r="GTS134" s="853"/>
      <c r="GTT134" s="964"/>
      <c r="GTU134" s="845"/>
      <c r="GTV134" s="853"/>
      <c r="GTW134" s="853"/>
      <c r="GTX134" s="964"/>
      <c r="GTY134" s="845"/>
      <c r="GTZ134" s="853"/>
      <c r="GUA134" s="853"/>
      <c r="GUB134" s="964"/>
      <c r="GUC134" s="845"/>
      <c r="GUD134" s="853"/>
      <c r="GUE134" s="853"/>
      <c r="GUF134" s="964"/>
      <c r="GUG134" s="845"/>
      <c r="GUH134" s="853"/>
      <c r="GUI134" s="853"/>
      <c r="GUJ134" s="964"/>
      <c r="GUK134" s="845"/>
      <c r="GUL134" s="853"/>
      <c r="GUM134" s="853"/>
      <c r="GUN134" s="964"/>
      <c r="GUO134" s="845"/>
      <c r="GUP134" s="853"/>
      <c r="GUQ134" s="853"/>
      <c r="GUR134" s="964"/>
      <c r="GUS134" s="845"/>
      <c r="GUT134" s="853"/>
      <c r="GUU134" s="853"/>
      <c r="GUV134" s="964"/>
      <c r="GUW134" s="845"/>
      <c r="GUX134" s="853"/>
      <c r="GUY134" s="853"/>
      <c r="GUZ134" s="964"/>
      <c r="GVA134" s="845"/>
      <c r="GVB134" s="853"/>
      <c r="GVC134" s="853"/>
      <c r="GVD134" s="964"/>
      <c r="GVE134" s="845"/>
      <c r="GVF134" s="853"/>
      <c r="GVG134" s="853"/>
      <c r="GVH134" s="964"/>
      <c r="GVI134" s="845"/>
      <c r="GVJ134" s="853"/>
      <c r="GVK134" s="853"/>
      <c r="GVL134" s="964"/>
      <c r="GVM134" s="845"/>
      <c r="GVN134" s="853"/>
      <c r="GVO134" s="853"/>
      <c r="GVP134" s="964"/>
      <c r="GVQ134" s="845"/>
      <c r="GVR134" s="853"/>
      <c r="GVS134" s="853"/>
      <c r="GVT134" s="964"/>
      <c r="GVU134" s="845"/>
      <c r="GVV134" s="853"/>
      <c r="GVW134" s="853"/>
      <c r="GVX134" s="964"/>
      <c r="GVY134" s="845"/>
      <c r="GVZ134" s="853"/>
      <c r="GWA134" s="853"/>
      <c r="GWB134" s="964"/>
      <c r="GWC134" s="845"/>
      <c r="GWD134" s="853"/>
      <c r="GWE134" s="853"/>
      <c r="GWF134" s="964"/>
      <c r="GWG134" s="845"/>
      <c r="GWH134" s="853"/>
      <c r="GWI134" s="853"/>
      <c r="GWJ134" s="964"/>
      <c r="GWK134" s="845"/>
      <c r="GWL134" s="853"/>
      <c r="GWM134" s="853"/>
      <c r="GWN134" s="964"/>
      <c r="GWO134" s="845"/>
      <c r="GWP134" s="853"/>
      <c r="GWQ134" s="853"/>
      <c r="GWR134" s="964"/>
      <c r="GWS134" s="845"/>
      <c r="GWT134" s="853"/>
      <c r="GWU134" s="853"/>
      <c r="GWV134" s="964"/>
      <c r="GWW134" s="845"/>
      <c r="GWX134" s="853"/>
      <c r="GWY134" s="853"/>
      <c r="GWZ134" s="964"/>
      <c r="GXA134" s="845"/>
      <c r="GXB134" s="853"/>
      <c r="GXC134" s="853"/>
      <c r="GXD134" s="964"/>
      <c r="GXE134" s="845"/>
      <c r="GXF134" s="853"/>
      <c r="GXG134" s="853"/>
      <c r="GXH134" s="964"/>
      <c r="GXI134" s="845"/>
      <c r="GXJ134" s="853"/>
      <c r="GXK134" s="853"/>
      <c r="GXL134" s="964"/>
      <c r="GXM134" s="845"/>
      <c r="GXN134" s="853"/>
      <c r="GXO134" s="853"/>
      <c r="GXP134" s="964"/>
      <c r="GXQ134" s="845"/>
      <c r="GXR134" s="853"/>
      <c r="GXS134" s="853"/>
      <c r="GXT134" s="964"/>
      <c r="GXU134" s="845"/>
      <c r="GXV134" s="853"/>
      <c r="GXW134" s="853"/>
      <c r="GXX134" s="964"/>
      <c r="GXY134" s="845"/>
      <c r="GXZ134" s="853"/>
      <c r="GYA134" s="853"/>
      <c r="GYB134" s="964"/>
      <c r="GYC134" s="845"/>
      <c r="GYD134" s="853"/>
      <c r="GYE134" s="853"/>
      <c r="GYF134" s="964"/>
      <c r="GYG134" s="845"/>
      <c r="GYH134" s="853"/>
      <c r="GYI134" s="853"/>
      <c r="GYJ134" s="964"/>
      <c r="GYK134" s="845"/>
      <c r="GYL134" s="853"/>
      <c r="GYM134" s="853"/>
      <c r="GYN134" s="964"/>
      <c r="GYO134" s="845"/>
      <c r="GYP134" s="853"/>
      <c r="GYQ134" s="853"/>
      <c r="GYR134" s="964"/>
      <c r="GYS134" s="845"/>
      <c r="GYT134" s="853"/>
      <c r="GYU134" s="853"/>
      <c r="GYV134" s="964"/>
      <c r="GYW134" s="845"/>
      <c r="GYX134" s="853"/>
      <c r="GYY134" s="853"/>
      <c r="GYZ134" s="964"/>
      <c r="GZA134" s="845"/>
      <c r="GZB134" s="853"/>
      <c r="GZC134" s="853"/>
      <c r="GZD134" s="964"/>
      <c r="GZE134" s="845"/>
      <c r="GZF134" s="853"/>
      <c r="GZG134" s="853"/>
      <c r="GZH134" s="964"/>
      <c r="GZI134" s="845"/>
      <c r="GZJ134" s="853"/>
      <c r="GZK134" s="853"/>
      <c r="GZL134" s="964"/>
      <c r="GZM134" s="845"/>
      <c r="GZN134" s="853"/>
      <c r="GZO134" s="853"/>
      <c r="GZP134" s="964"/>
      <c r="GZQ134" s="845"/>
      <c r="GZR134" s="853"/>
      <c r="GZS134" s="853"/>
      <c r="GZT134" s="964"/>
      <c r="GZU134" s="845"/>
      <c r="GZV134" s="853"/>
      <c r="GZW134" s="853"/>
      <c r="GZX134" s="964"/>
      <c r="GZY134" s="845"/>
      <c r="GZZ134" s="853"/>
      <c r="HAA134" s="853"/>
      <c r="HAB134" s="964"/>
      <c r="HAC134" s="845"/>
      <c r="HAD134" s="853"/>
      <c r="HAE134" s="853"/>
      <c r="HAF134" s="964"/>
      <c r="HAG134" s="845"/>
      <c r="HAH134" s="853"/>
      <c r="HAI134" s="853"/>
      <c r="HAJ134" s="964"/>
      <c r="HAK134" s="845"/>
      <c r="HAL134" s="853"/>
      <c r="HAM134" s="853"/>
      <c r="HAN134" s="964"/>
      <c r="HAO134" s="845"/>
      <c r="HAP134" s="853"/>
      <c r="HAQ134" s="853"/>
      <c r="HAR134" s="964"/>
      <c r="HAS134" s="845"/>
      <c r="HAT134" s="853"/>
      <c r="HAU134" s="853"/>
      <c r="HAV134" s="964"/>
      <c r="HAW134" s="845"/>
      <c r="HAX134" s="853"/>
      <c r="HAY134" s="853"/>
      <c r="HAZ134" s="964"/>
      <c r="HBA134" s="845"/>
      <c r="HBB134" s="853"/>
      <c r="HBC134" s="853"/>
      <c r="HBD134" s="964"/>
      <c r="HBE134" s="845"/>
      <c r="HBF134" s="853"/>
      <c r="HBG134" s="853"/>
      <c r="HBH134" s="964"/>
      <c r="HBI134" s="845"/>
      <c r="HBJ134" s="853"/>
      <c r="HBK134" s="853"/>
      <c r="HBL134" s="964"/>
      <c r="HBM134" s="845"/>
      <c r="HBN134" s="853"/>
      <c r="HBO134" s="853"/>
      <c r="HBP134" s="964"/>
      <c r="HBQ134" s="845"/>
      <c r="HBR134" s="853"/>
      <c r="HBS134" s="853"/>
      <c r="HBT134" s="964"/>
      <c r="HBU134" s="845"/>
      <c r="HBV134" s="853"/>
      <c r="HBW134" s="853"/>
      <c r="HBX134" s="964"/>
      <c r="HBY134" s="845"/>
      <c r="HBZ134" s="853"/>
      <c r="HCA134" s="853"/>
      <c r="HCB134" s="964"/>
      <c r="HCC134" s="845"/>
      <c r="HCD134" s="853"/>
      <c r="HCE134" s="853"/>
      <c r="HCF134" s="964"/>
      <c r="HCG134" s="845"/>
      <c r="HCH134" s="853"/>
      <c r="HCI134" s="853"/>
      <c r="HCJ134" s="964"/>
      <c r="HCK134" s="845"/>
      <c r="HCL134" s="853"/>
      <c r="HCM134" s="853"/>
      <c r="HCN134" s="964"/>
      <c r="HCO134" s="845"/>
      <c r="HCP134" s="853"/>
      <c r="HCQ134" s="853"/>
      <c r="HCR134" s="964"/>
      <c r="HCS134" s="845"/>
      <c r="HCT134" s="853"/>
      <c r="HCU134" s="853"/>
      <c r="HCV134" s="964"/>
      <c r="HCW134" s="845"/>
      <c r="HCX134" s="853"/>
      <c r="HCY134" s="853"/>
      <c r="HCZ134" s="964"/>
      <c r="HDA134" s="845"/>
      <c r="HDB134" s="853"/>
      <c r="HDC134" s="853"/>
      <c r="HDD134" s="964"/>
      <c r="HDE134" s="845"/>
      <c r="HDF134" s="853"/>
      <c r="HDG134" s="853"/>
      <c r="HDH134" s="964"/>
      <c r="HDI134" s="845"/>
      <c r="HDJ134" s="853"/>
      <c r="HDK134" s="853"/>
      <c r="HDL134" s="964"/>
      <c r="HDM134" s="845"/>
      <c r="HDN134" s="853"/>
      <c r="HDO134" s="853"/>
      <c r="HDP134" s="964"/>
      <c r="HDQ134" s="845"/>
      <c r="HDR134" s="853"/>
      <c r="HDS134" s="853"/>
      <c r="HDT134" s="964"/>
      <c r="HDU134" s="845"/>
      <c r="HDV134" s="853"/>
      <c r="HDW134" s="853"/>
      <c r="HDX134" s="964"/>
      <c r="HDY134" s="845"/>
      <c r="HDZ134" s="853"/>
      <c r="HEA134" s="853"/>
      <c r="HEB134" s="964"/>
      <c r="HEC134" s="845"/>
      <c r="HED134" s="853"/>
      <c r="HEE134" s="853"/>
      <c r="HEF134" s="964"/>
      <c r="HEG134" s="845"/>
      <c r="HEH134" s="853"/>
      <c r="HEI134" s="853"/>
      <c r="HEJ134" s="964"/>
      <c r="HEK134" s="845"/>
      <c r="HEL134" s="853"/>
      <c r="HEM134" s="853"/>
      <c r="HEN134" s="964"/>
      <c r="HEO134" s="845"/>
      <c r="HEP134" s="853"/>
      <c r="HEQ134" s="853"/>
      <c r="HER134" s="964"/>
      <c r="HES134" s="845"/>
      <c r="HET134" s="853"/>
      <c r="HEU134" s="853"/>
      <c r="HEV134" s="964"/>
      <c r="HEW134" s="845"/>
      <c r="HEX134" s="853"/>
      <c r="HEY134" s="853"/>
      <c r="HEZ134" s="964"/>
      <c r="HFA134" s="845"/>
      <c r="HFB134" s="853"/>
      <c r="HFC134" s="853"/>
      <c r="HFD134" s="964"/>
      <c r="HFE134" s="845"/>
      <c r="HFF134" s="853"/>
      <c r="HFG134" s="853"/>
      <c r="HFH134" s="964"/>
      <c r="HFI134" s="845"/>
      <c r="HFJ134" s="853"/>
      <c r="HFK134" s="853"/>
      <c r="HFL134" s="964"/>
      <c r="HFM134" s="845"/>
      <c r="HFN134" s="853"/>
      <c r="HFO134" s="853"/>
      <c r="HFP134" s="964"/>
      <c r="HFQ134" s="845"/>
      <c r="HFR134" s="853"/>
      <c r="HFS134" s="853"/>
      <c r="HFT134" s="964"/>
      <c r="HFU134" s="845"/>
      <c r="HFV134" s="853"/>
      <c r="HFW134" s="853"/>
      <c r="HFX134" s="964"/>
      <c r="HFY134" s="845"/>
      <c r="HFZ134" s="853"/>
      <c r="HGA134" s="853"/>
      <c r="HGB134" s="964"/>
      <c r="HGC134" s="845"/>
      <c r="HGD134" s="853"/>
      <c r="HGE134" s="853"/>
      <c r="HGF134" s="964"/>
      <c r="HGG134" s="845"/>
      <c r="HGH134" s="853"/>
      <c r="HGI134" s="853"/>
      <c r="HGJ134" s="964"/>
      <c r="HGK134" s="845"/>
      <c r="HGL134" s="853"/>
      <c r="HGM134" s="853"/>
      <c r="HGN134" s="964"/>
      <c r="HGO134" s="845"/>
      <c r="HGP134" s="853"/>
      <c r="HGQ134" s="853"/>
      <c r="HGR134" s="964"/>
      <c r="HGS134" s="845"/>
      <c r="HGT134" s="853"/>
      <c r="HGU134" s="853"/>
      <c r="HGV134" s="964"/>
      <c r="HGW134" s="845"/>
      <c r="HGX134" s="853"/>
      <c r="HGY134" s="853"/>
      <c r="HGZ134" s="964"/>
      <c r="HHA134" s="845"/>
      <c r="HHB134" s="853"/>
      <c r="HHC134" s="853"/>
      <c r="HHD134" s="964"/>
      <c r="HHE134" s="845"/>
      <c r="HHF134" s="853"/>
      <c r="HHG134" s="853"/>
      <c r="HHH134" s="964"/>
      <c r="HHI134" s="845"/>
      <c r="HHJ134" s="853"/>
      <c r="HHK134" s="853"/>
      <c r="HHL134" s="964"/>
      <c r="HHM134" s="845"/>
      <c r="HHN134" s="853"/>
      <c r="HHO134" s="853"/>
      <c r="HHP134" s="964"/>
      <c r="HHQ134" s="845"/>
      <c r="HHR134" s="853"/>
      <c r="HHS134" s="853"/>
      <c r="HHT134" s="964"/>
      <c r="HHU134" s="845"/>
      <c r="HHV134" s="853"/>
      <c r="HHW134" s="853"/>
      <c r="HHX134" s="964"/>
      <c r="HHY134" s="845"/>
      <c r="HHZ134" s="853"/>
      <c r="HIA134" s="853"/>
      <c r="HIB134" s="964"/>
      <c r="HIC134" s="845"/>
      <c r="HID134" s="853"/>
      <c r="HIE134" s="853"/>
      <c r="HIF134" s="964"/>
      <c r="HIG134" s="845"/>
      <c r="HIH134" s="853"/>
      <c r="HII134" s="853"/>
      <c r="HIJ134" s="964"/>
      <c r="HIK134" s="845"/>
      <c r="HIL134" s="853"/>
      <c r="HIM134" s="853"/>
      <c r="HIN134" s="964"/>
      <c r="HIO134" s="845"/>
      <c r="HIP134" s="853"/>
      <c r="HIQ134" s="853"/>
      <c r="HIR134" s="964"/>
      <c r="HIS134" s="845"/>
      <c r="HIT134" s="853"/>
      <c r="HIU134" s="853"/>
      <c r="HIV134" s="964"/>
      <c r="HIW134" s="845"/>
      <c r="HIX134" s="853"/>
      <c r="HIY134" s="853"/>
      <c r="HIZ134" s="964"/>
      <c r="HJA134" s="845"/>
      <c r="HJB134" s="853"/>
      <c r="HJC134" s="853"/>
      <c r="HJD134" s="964"/>
      <c r="HJE134" s="845"/>
      <c r="HJF134" s="853"/>
      <c r="HJG134" s="853"/>
      <c r="HJH134" s="964"/>
      <c r="HJI134" s="845"/>
      <c r="HJJ134" s="853"/>
      <c r="HJK134" s="853"/>
      <c r="HJL134" s="964"/>
      <c r="HJM134" s="845"/>
      <c r="HJN134" s="853"/>
      <c r="HJO134" s="853"/>
      <c r="HJP134" s="964"/>
      <c r="HJQ134" s="845"/>
      <c r="HJR134" s="853"/>
      <c r="HJS134" s="853"/>
      <c r="HJT134" s="964"/>
      <c r="HJU134" s="845"/>
      <c r="HJV134" s="853"/>
      <c r="HJW134" s="853"/>
      <c r="HJX134" s="964"/>
      <c r="HJY134" s="845"/>
      <c r="HJZ134" s="853"/>
      <c r="HKA134" s="853"/>
      <c r="HKB134" s="964"/>
      <c r="HKC134" s="845"/>
      <c r="HKD134" s="853"/>
      <c r="HKE134" s="853"/>
      <c r="HKF134" s="964"/>
      <c r="HKG134" s="845"/>
      <c r="HKH134" s="853"/>
      <c r="HKI134" s="853"/>
      <c r="HKJ134" s="964"/>
      <c r="HKK134" s="845"/>
      <c r="HKL134" s="853"/>
      <c r="HKM134" s="853"/>
      <c r="HKN134" s="964"/>
      <c r="HKO134" s="845"/>
      <c r="HKP134" s="853"/>
      <c r="HKQ134" s="853"/>
      <c r="HKR134" s="964"/>
      <c r="HKS134" s="845"/>
      <c r="HKT134" s="853"/>
      <c r="HKU134" s="853"/>
      <c r="HKV134" s="964"/>
      <c r="HKW134" s="845"/>
      <c r="HKX134" s="853"/>
      <c r="HKY134" s="853"/>
      <c r="HKZ134" s="964"/>
      <c r="HLA134" s="845"/>
      <c r="HLB134" s="853"/>
      <c r="HLC134" s="853"/>
      <c r="HLD134" s="964"/>
      <c r="HLE134" s="845"/>
      <c r="HLF134" s="853"/>
      <c r="HLG134" s="853"/>
      <c r="HLH134" s="964"/>
      <c r="HLI134" s="845"/>
      <c r="HLJ134" s="853"/>
      <c r="HLK134" s="853"/>
      <c r="HLL134" s="964"/>
      <c r="HLM134" s="845"/>
      <c r="HLN134" s="853"/>
      <c r="HLO134" s="853"/>
      <c r="HLP134" s="964"/>
      <c r="HLQ134" s="845"/>
      <c r="HLR134" s="853"/>
      <c r="HLS134" s="853"/>
      <c r="HLT134" s="964"/>
      <c r="HLU134" s="845"/>
      <c r="HLV134" s="853"/>
      <c r="HLW134" s="853"/>
      <c r="HLX134" s="964"/>
      <c r="HLY134" s="845"/>
      <c r="HLZ134" s="853"/>
      <c r="HMA134" s="853"/>
      <c r="HMB134" s="964"/>
      <c r="HMC134" s="845"/>
      <c r="HMD134" s="853"/>
      <c r="HME134" s="853"/>
      <c r="HMF134" s="964"/>
      <c r="HMG134" s="845"/>
      <c r="HMH134" s="853"/>
      <c r="HMI134" s="853"/>
      <c r="HMJ134" s="964"/>
      <c r="HMK134" s="845"/>
      <c r="HML134" s="853"/>
      <c r="HMM134" s="853"/>
      <c r="HMN134" s="964"/>
      <c r="HMO134" s="845"/>
      <c r="HMP134" s="853"/>
      <c r="HMQ134" s="853"/>
      <c r="HMR134" s="964"/>
      <c r="HMS134" s="845"/>
      <c r="HMT134" s="853"/>
      <c r="HMU134" s="853"/>
      <c r="HMV134" s="964"/>
      <c r="HMW134" s="845"/>
      <c r="HMX134" s="853"/>
      <c r="HMY134" s="853"/>
      <c r="HMZ134" s="964"/>
      <c r="HNA134" s="845"/>
      <c r="HNB134" s="853"/>
      <c r="HNC134" s="853"/>
      <c r="HND134" s="964"/>
      <c r="HNE134" s="845"/>
      <c r="HNF134" s="853"/>
      <c r="HNG134" s="853"/>
      <c r="HNH134" s="964"/>
      <c r="HNI134" s="845"/>
      <c r="HNJ134" s="853"/>
      <c r="HNK134" s="853"/>
      <c r="HNL134" s="964"/>
      <c r="HNM134" s="845"/>
      <c r="HNN134" s="853"/>
      <c r="HNO134" s="853"/>
      <c r="HNP134" s="964"/>
      <c r="HNQ134" s="845"/>
      <c r="HNR134" s="853"/>
      <c r="HNS134" s="853"/>
      <c r="HNT134" s="964"/>
      <c r="HNU134" s="845"/>
      <c r="HNV134" s="853"/>
      <c r="HNW134" s="853"/>
      <c r="HNX134" s="964"/>
      <c r="HNY134" s="845"/>
      <c r="HNZ134" s="853"/>
      <c r="HOA134" s="853"/>
      <c r="HOB134" s="964"/>
      <c r="HOC134" s="845"/>
      <c r="HOD134" s="853"/>
      <c r="HOE134" s="853"/>
      <c r="HOF134" s="964"/>
      <c r="HOG134" s="845"/>
      <c r="HOH134" s="853"/>
      <c r="HOI134" s="853"/>
      <c r="HOJ134" s="964"/>
      <c r="HOK134" s="845"/>
      <c r="HOL134" s="853"/>
      <c r="HOM134" s="853"/>
      <c r="HON134" s="964"/>
      <c r="HOO134" s="845"/>
      <c r="HOP134" s="853"/>
      <c r="HOQ134" s="853"/>
      <c r="HOR134" s="964"/>
      <c r="HOS134" s="845"/>
      <c r="HOT134" s="853"/>
      <c r="HOU134" s="853"/>
      <c r="HOV134" s="964"/>
      <c r="HOW134" s="845"/>
      <c r="HOX134" s="853"/>
      <c r="HOY134" s="853"/>
      <c r="HOZ134" s="964"/>
      <c r="HPA134" s="845"/>
      <c r="HPB134" s="853"/>
      <c r="HPC134" s="853"/>
      <c r="HPD134" s="964"/>
      <c r="HPE134" s="845"/>
      <c r="HPF134" s="853"/>
      <c r="HPG134" s="853"/>
      <c r="HPH134" s="964"/>
      <c r="HPI134" s="845"/>
      <c r="HPJ134" s="853"/>
      <c r="HPK134" s="853"/>
      <c r="HPL134" s="964"/>
      <c r="HPM134" s="845"/>
      <c r="HPN134" s="853"/>
      <c r="HPO134" s="853"/>
      <c r="HPP134" s="964"/>
      <c r="HPQ134" s="845"/>
      <c r="HPR134" s="853"/>
      <c r="HPS134" s="853"/>
      <c r="HPT134" s="964"/>
      <c r="HPU134" s="845"/>
      <c r="HPV134" s="853"/>
      <c r="HPW134" s="853"/>
      <c r="HPX134" s="964"/>
      <c r="HPY134" s="845"/>
      <c r="HPZ134" s="853"/>
      <c r="HQA134" s="853"/>
      <c r="HQB134" s="964"/>
      <c r="HQC134" s="845"/>
      <c r="HQD134" s="853"/>
      <c r="HQE134" s="853"/>
      <c r="HQF134" s="964"/>
      <c r="HQG134" s="845"/>
      <c r="HQH134" s="853"/>
      <c r="HQI134" s="853"/>
      <c r="HQJ134" s="964"/>
      <c r="HQK134" s="845"/>
      <c r="HQL134" s="853"/>
      <c r="HQM134" s="853"/>
      <c r="HQN134" s="964"/>
      <c r="HQO134" s="845"/>
      <c r="HQP134" s="853"/>
      <c r="HQQ134" s="853"/>
      <c r="HQR134" s="964"/>
      <c r="HQS134" s="845"/>
      <c r="HQT134" s="853"/>
      <c r="HQU134" s="853"/>
      <c r="HQV134" s="964"/>
      <c r="HQW134" s="845"/>
      <c r="HQX134" s="853"/>
      <c r="HQY134" s="853"/>
      <c r="HQZ134" s="964"/>
      <c r="HRA134" s="845"/>
      <c r="HRB134" s="853"/>
      <c r="HRC134" s="853"/>
      <c r="HRD134" s="964"/>
      <c r="HRE134" s="845"/>
      <c r="HRF134" s="853"/>
      <c r="HRG134" s="853"/>
      <c r="HRH134" s="964"/>
      <c r="HRI134" s="845"/>
      <c r="HRJ134" s="853"/>
      <c r="HRK134" s="853"/>
      <c r="HRL134" s="964"/>
      <c r="HRM134" s="845"/>
      <c r="HRN134" s="853"/>
      <c r="HRO134" s="853"/>
      <c r="HRP134" s="964"/>
      <c r="HRQ134" s="845"/>
      <c r="HRR134" s="853"/>
      <c r="HRS134" s="853"/>
      <c r="HRT134" s="964"/>
      <c r="HRU134" s="845"/>
      <c r="HRV134" s="853"/>
      <c r="HRW134" s="853"/>
      <c r="HRX134" s="964"/>
      <c r="HRY134" s="845"/>
      <c r="HRZ134" s="853"/>
      <c r="HSA134" s="853"/>
      <c r="HSB134" s="964"/>
      <c r="HSC134" s="845"/>
      <c r="HSD134" s="853"/>
      <c r="HSE134" s="853"/>
      <c r="HSF134" s="964"/>
      <c r="HSG134" s="845"/>
      <c r="HSH134" s="853"/>
      <c r="HSI134" s="853"/>
      <c r="HSJ134" s="964"/>
      <c r="HSK134" s="845"/>
      <c r="HSL134" s="853"/>
      <c r="HSM134" s="853"/>
      <c r="HSN134" s="964"/>
      <c r="HSO134" s="845"/>
      <c r="HSP134" s="853"/>
      <c r="HSQ134" s="853"/>
      <c r="HSR134" s="964"/>
      <c r="HSS134" s="845"/>
      <c r="HST134" s="853"/>
      <c r="HSU134" s="853"/>
      <c r="HSV134" s="964"/>
      <c r="HSW134" s="845"/>
      <c r="HSX134" s="853"/>
      <c r="HSY134" s="853"/>
      <c r="HSZ134" s="964"/>
      <c r="HTA134" s="845"/>
      <c r="HTB134" s="853"/>
      <c r="HTC134" s="853"/>
      <c r="HTD134" s="964"/>
      <c r="HTE134" s="845"/>
      <c r="HTF134" s="853"/>
      <c r="HTG134" s="853"/>
      <c r="HTH134" s="964"/>
      <c r="HTI134" s="845"/>
      <c r="HTJ134" s="853"/>
      <c r="HTK134" s="853"/>
      <c r="HTL134" s="964"/>
      <c r="HTM134" s="845"/>
      <c r="HTN134" s="853"/>
      <c r="HTO134" s="853"/>
      <c r="HTP134" s="964"/>
      <c r="HTQ134" s="845"/>
      <c r="HTR134" s="853"/>
      <c r="HTS134" s="853"/>
      <c r="HTT134" s="964"/>
      <c r="HTU134" s="845"/>
      <c r="HTV134" s="853"/>
      <c r="HTW134" s="853"/>
      <c r="HTX134" s="964"/>
      <c r="HTY134" s="845"/>
      <c r="HTZ134" s="853"/>
      <c r="HUA134" s="853"/>
      <c r="HUB134" s="964"/>
      <c r="HUC134" s="845"/>
      <c r="HUD134" s="853"/>
      <c r="HUE134" s="853"/>
      <c r="HUF134" s="964"/>
      <c r="HUG134" s="845"/>
      <c r="HUH134" s="853"/>
      <c r="HUI134" s="853"/>
      <c r="HUJ134" s="964"/>
      <c r="HUK134" s="845"/>
      <c r="HUL134" s="853"/>
      <c r="HUM134" s="853"/>
      <c r="HUN134" s="964"/>
      <c r="HUO134" s="845"/>
      <c r="HUP134" s="853"/>
      <c r="HUQ134" s="853"/>
      <c r="HUR134" s="964"/>
      <c r="HUS134" s="845"/>
      <c r="HUT134" s="853"/>
      <c r="HUU134" s="853"/>
      <c r="HUV134" s="964"/>
      <c r="HUW134" s="845"/>
      <c r="HUX134" s="853"/>
      <c r="HUY134" s="853"/>
      <c r="HUZ134" s="964"/>
      <c r="HVA134" s="845"/>
      <c r="HVB134" s="853"/>
      <c r="HVC134" s="853"/>
      <c r="HVD134" s="964"/>
      <c r="HVE134" s="845"/>
      <c r="HVF134" s="853"/>
      <c r="HVG134" s="853"/>
      <c r="HVH134" s="964"/>
      <c r="HVI134" s="845"/>
      <c r="HVJ134" s="853"/>
      <c r="HVK134" s="853"/>
      <c r="HVL134" s="964"/>
      <c r="HVM134" s="845"/>
      <c r="HVN134" s="853"/>
      <c r="HVO134" s="853"/>
      <c r="HVP134" s="964"/>
      <c r="HVQ134" s="845"/>
      <c r="HVR134" s="853"/>
      <c r="HVS134" s="853"/>
      <c r="HVT134" s="964"/>
      <c r="HVU134" s="845"/>
      <c r="HVV134" s="853"/>
      <c r="HVW134" s="853"/>
      <c r="HVX134" s="964"/>
      <c r="HVY134" s="845"/>
      <c r="HVZ134" s="853"/>
      <c r="HWA134" s="853"/>
      <c r="HWB134" s="964"/>
      <c r="HWC134" s="845"/>
      <c r="HWD134" s="853"/>
      <c r="HWE134" s="853"/>
      <c r="HWF134" s="964"/>
      <c r="HWG134" s="845"/>
      <c r="HWH134" s="853"/>
      <c r="HWI134" s="853"/>
      <c r="HWJ134" s="964"/>
      <c r="HWK134" s="845"/>
      <c r="HWL134" s="853"/>
      <c r="HWM134" s="853"/>
      <c r="HWN134" s="964"/>
      <c r="HWO134" s="845"/>
      <c r="HWP134" s="853"/>
      <c r="HWQ134" s="853"/>
      <c r="HWR134" s="964"/>
      <c r="HWS134" s="845"/>
      <c r="HWT134" s="853"/>
      <c r="HWU134" s="853"/>
      <c r="HWV134" s="964"/>
      <c r="HWW134" s="845"/>
      <c r="HWX134" s="853"/>
      <c r="HWY134" s="853"/>
      <c r="HWZ134" s="964"/>
      <c r="HXA134" s="845"/>
      <c r="HXB134" s="853"/>
      <c r="HXC134" s="853"/>
      <c r="HXD134" s="964"/>
      <c r="HXE134" s="845"/>
      <c r="HXF134" s="853"/>
      <c r="HXG134" s="853"/>
      <c r="HXH134" s="964"/>
      <c r="HXI134" s="845"/>
      <c r="HXJ134" s="853"/>
      <c r="HXK134" s="853"/>
      <c r="HXL134" s="964"/>
      <c r="HXM134" s="845"/>
      <c r="HXN134" s="853"/>
      <c r="HXO134" s="853"/>
      <c r="HXP134" s="964"/>
      <c r="HXQ134" s="845"/>
      <c r="HXR134" s="853"/>
      <c r="HXS134" s="853"/>
      <c r="HXT134" s="964"/>
      <c r="HXU134" s="845"/>
      <c r="HXV134" s="853"/>
      <c r="HXW134" s="853"/>
      <c r="HXX134" s="964"/>
      <c r="HXY134" s="845"/>
      <c r="HXZ134" s="853"/>
      <c r="HYA134" s="853"/>
      <c r="HYB134" s="964"/>
      <c r="HYC134" s="845"/>
      <c r="HYD134" s="853"/>
      <c r="HYE134" s="853"/>
      <c r="HYF134" s="964"/>
      <c r="HYG134" s="845"/>
      <c r="HYH134" s="853"/>
      <c r="HYI134" s="853"/>
      <c r="HYJ134" s="964"/>
      <c r="HYK134" s="845"/>
      <c r="HYL134" s="853"/>
      <c r="HYM134" s="853"/>
      <c r="HYN134" s="964"/>
      <c r="HYO134" s="845"/>
      <c r="HYP134" s="853"/>
      <c r="HYQ134" s="853"/>
      <c r="HYR134" s="964"/>
      <c r="HYS134" s="845"/>
      <c r="HYT134" s="853"/>
      <c r="HYU134" s="853"/>
      <c r="HYV134" s="964"/>
      <c r="HYW134" s="845"/>
      <c r="HYX134" s="853"/>
      <c r="HYY134" s="853"/>
      <c r="HYZ134" s="964"/>
      <c r="HZA134" s="845"/>
      <c r="HZB134" s="853"/>
      <c r="HZC134" s="853"/>
      <c r="HZD134" s="964"/>
      <c r="HZE134" s="845"/>
      <c r="HZF134" s="853"/>
      <c r="HZG134" s="853"/>
      <c r="HZH134" s="964"/>
      <c r="HZI134" s="845"/>
      <c r="HZJ134" s="853"/>
      <c r="HZK134" s="853"/>
      <c r="HZL134" s="964"/>
      <c r="HZM134" s="845"/>
      <c r="HZN134" s="853"/>
      <c r="HZO134" s="853"/>
      <c r="HZP134" s="964"/>
      <c r="HZQ134" s="845"/>
      <c r="HZR134" s="853"/>
      <c r="HZS134" s="853"/>
      <c r="HZT134" s="964"/>
      <c r="HZU134" s="845"/>
      <c r="HZV134" s="853"/>
      <c r="HZW134" s="853"/>
      <c r="HZX134" s="964"/>
      <c r="HZY134" s="845"/>
      <c r="HZZ134" s="853"/>
      <c r="IAA134" s="853"/>
      <c r="IAB134" s="964"/>
      <c r="IAC134" s="845"/>
      <c r="IAD134" s="853"/>
      <c r="IAE134" s="853"/>
      <c r="IAF134" s="964"/>
      <c r="IAG134" s="845"/>
      <c r="IAH134" s="853"/>
      <c r="IAI134" s="853"/>
      <c r="IAJ134" s="964"/>
      <c r="IAK134" s="845"/>
      <c r="IAL134" s="853"/>
      <c r="IAM134" s="853"/>
      <c r="IAN134" s="964"/>
      <c r="IAO134" s="845"/>
      <c r="IAP134" s="853"/>
      <c r="IAQ134" s="853"/>
      <c r="IAR134" s="964"/>
      <c r="IAS134" s="845"/>
      <c r="IAT134" s="853"/>
      <c r="IAU134" s="853"/>
      <c r="IAV134" s="964"/>
      <c r="IAW134" s="845"/>
      <c r="IAX134" s="853"/>
      <c r="IAY134" s="853"/>
      <c r="IAZ134" s="964"/>
      <c r="IBA134" s="845"/>
      <c r="IBB134" s="853"/>
      <c r="IBC134" s="853"/>
      <c r="IBD134" s="964"/>
      <c r="IBE134" s="845"/>
      <c r="IBF134" s="853"/>
      <c r="IBG134" s="853"/>
      <c r="IBH134" s="964"/>
      <c r="IBI134" s="845"/>
      <c r="IBJ134" s="853"/>
      <c r="IBK134" s="853"/>
      <c r="IBL134" s="964"/>
      <c r="IBM134" s="845"/>
      <c r="IBN134" s="853"/>
      <c r="IBO134" s="853"/>
      <c r="IBP134" s="964"/>
      <c r="IBQ134" s="845"/>
      <c r="IBR134" s="853"/>
      <c r="IBS134" s="853"/>
      <c r="IBT134" s="964"/>
      <c r="IBU134" s="845"/>
      <c r="IBV134" s="853"/>
      <c r="IBW134" s="853"/>
      <c r="IBX134" s="964"/>
      <c r="IBY134" s="845"/>
      <c r="IBZ134" s="853"/>
      <c r="ICA134" s="853"/>
      <c r="ICB134" s="964"/>
      <c r="ICC134" s="845"/>
      <c r="ICD134" s="853"/>
      <c r="ICE134" s="853"/>
      <c r="ICF134" s="964"/>
      <c r="ICG134" s="845"/>
      <c r="ICH134" s="853"/>
      <c r="ICI134" s="853"/>
      <c r="ICJ134" s="964"/>
      <c r="ICK134" s="845"/>
      <c r="ICL134" s="853"/>
      <c r="ICM134" s="853"/>
      <c r="ICN134" s="964"/>
      <c r="ICO134" s="845"/>
      <c r="ICP134" s="853"/>
      <c r="ICQ134" s="853"/>
      <c r="ICR134" s="964"/>
      <c r="ICS134" s="845"/>
      <c r="ICT134" s="853"/>
      <c r="ICU134" s="853"/>
      <c r="ICV134" s="964"/>
      <c r="ICW134" s="845"/>
      <c r="ICX134" s="853"/>
      <c r="ICY134" s="853"/>
      <c r="ICZ134" s="964"/>
      <c r="IDA134" s="845"/>
      <c r="IDB134" s="853"/>
      <c r="IDC134" s="853"/>
      <c r="IDD134" s="964"/>
      <c r="IDE134" s="845"/>
      <c r="IDF134" s="853"/>
      <c r="IDG134" s="853"/>
      <c r="IDH134" s="964"/>
      <c r="IDI134" s="845"/>
      <c r="IDJ134" s="853"/>
      <c r="IDK134" s="853"/>
      <c r="IDL134" s="964"/>
      <c r="IDM134" s="845"/>
      <c r="IDN134" s="853"/>
      <c r="IDO134" s="853"/>
      <c r="IDP134" s="964"/>
      <c r="IDQ134" s="845"/>
      <c r="IDR134" s="853"/>
      <c r="IDS134" s="853"/>
      <c r="IDT134" s="964"/>
      <c r="IDU134" s="845"/>
      <c r="IDV134" s="853"/>
      <c r="IDW134" s="853"/>
      <c r="IDX134" s="964"/>
      <c r="IDY134" s="845"/>
      <c r="IDZ134" s="853"/>
      <c r="IEA134" s="853"/>
      <c r="IEB134" s="964"/>
      <c r="IEC134" s="845"/>
      <c r="IED134" s="853"/>
      <c r="IEE134" s="853"/>
      <c r="IEF134" s="964"/>
      <c r="IEG134" s="845"/>
      <c r="IEH134" s="853"/>
      <c r="IEI134" s="853"/>
      <c r="IEJ134" s="964"/>
      <c r="IEK134" s="845"/>
      <c r="IEL134" s="853"/>
      <c r="IEM134" s="853"/>
      <c r="IEN134" s="964"/>
      <c r="IEO134" s="845"/>
      <c r="IEP134" s="853"/>
      <c r="IEQ134" s="853"/>
      <c r="IER134" s="964"/>
      <c r="IES134" s="845"/>
      <c r="IET134" s="853"/>
      <c r="IEU134" s="853"/>
      <c r="IEV134" s="964"/>
      <c r="IEW134" s="845"/>
      <c r="IEX134" s="853"/>
      <c r="IEY134" s="853"/>
      <c r="IEZ134" s="964"/>
      <c r="IFA134" s="845"/>
      <c r="IFB134" s="853"/>
      <c r="IFC134" s="853"/>
      <c r="IFD134" s="964"/>
      <c r="IFE134" s="845"/>
      <c r="IFF134" s="853"/>
      <c r="IFG134" s="853"/>
      <c r="IFH134" s="964"/>
      <c r="IFI134" s="845"/>
      <c r="IFJ134" s="853"/>
      <c r="IFK134" s="853"/>
      <c r="IFL134" s="964"/>
      <c r="IFM134" s="845"/>
      <c r="IFN134" s="853"/>
      <c r="IFO134" s="853"/>
      <c r="IFP134" s="964"/>
      <c r="IFQ134" s="845"/>
      <c r="IFR134" s="853"/>
      <c r="IFS134" s="853"/>
      <c r="IFT134" s="964"/>
      <c r="IFU134" s="845"/>
      <c r="IFV134" s="853"/>
      <c r="IFW134" s="853"/>
      <c r="IFX134" s="964"/>
      <c r="IFY134" s="845"/>
      <c r="IFZ134" s="853"/>
      <c r="IGA134" s="853"/>
      <c r="IGB134" s="964"/>
      <c r="IGC134" s="845"/>
      <c r="IGD134" s="853"/>
      <c r="IGE134" s="853"/>
      <c r="IGF134" s="964"/>
      <c r="IGG134" s="845"/>
      <c r="IGH134" s="853"/>
      <c r="IGI134" s="853"/>
      <c r="IGJ134" s="964"/>
      <c r="IGK134" s="845"/>
      <c r="IGL134" s="853"/>
      <c r="IGM134" s="853"/>
      <c r="IGN134" s="964"/>
      <c r="IGO134" s="845"/>
      <c r="IGP134" s="853"/>
      <c r="IGQ134" s="853"/>
      <c r="IGR134" s="964"/>
      <c r="IGS134" s="845"/>
      <c r="IGT134" s="853"/>
      <c r="IGU134" s="853"/>
      <c r="IGV134" s="964"/>
      <c r="IGW134" s="845"/>
      <c r="IGX134" s="853"/>
      <c r="IGY134" s="853"/>
      <c r="IGZ134" s="964"/>
      <c r="IHA134" s="845"/>
      <c r="IHB134" s="853"/>
      <c r="IHC134" s="853"/>
      <c r="IHD134" s="964"/>
      <c r="IHE134" s="845"/>
      <c r="IHF134" s="853"/>
      <c r="IHG134" s="853"/>
      <c r="IHH134" s="964"/>
      <c r="IHI134" s="845"/>
      <c r="IHJ134" s="853"/>
      <c r="IHK134" s="853"/>
      <c r="IHL134" s="964"/>
      <c r="IHM134" s="845"/>
      <c r="IHN134" s="853"/>
      <c r="IHO134" s="853"/>
      <c r="IHP134" s="964"/>
      <c r="IHQ134" s="845"/>
      <c r="IHR134" s="853"/>
      <c r="IHS134" s="853"/>
      <c r="IHT134" s="964"/>
      <c r="IHU134" s="845"/>
      <c r="IHV134" s="853"/>
      <c r="IHW134" s="853"/>
      <c r="IHX134" s="964"/>
      <c r="IHY134" s="845"/>
      <c r="IHZ134" s="853"/>
      <c r="IIA134" s="853"/>
      <c r="IIB134" s="964"/>
      <c r="IIC134" s="845"/>
      <c r="IID134" s="853"/>
      <c r="IIE134" s="853"/>
      <c r="IIF134" s="964"/>
      <c r="IIG134" s="845"/>
      <c r="IIH134" s="853"/>
      <c r="III134" s="853"/>
      <c r="IIJ134" s="964"/>
      <c r="IIK134" s="845"/>
      <c r="IIL134" s="853"/>
      <c r="IIM134" s="853"/>
      <c r="IIN134" s="964"/>
      <c r="IIO134" s="845"/>
      <c r="IIP134" s="853"/>
      <c r="IIQ134" s="853"/>
      <c r="IIR134" s="964"/>
      <c r="IIS134" s="845"/>
      <c r="IIT134" s="853"/>
      <c r="IIU134" s="853"/>
      <c r="IIV134" s="964"/>
      <c r="IIW134" s="845"/>
      <c r="IIX134" s="853"/>
      <c r="IIY134" s="853"/>
      <c r="IIZ134" s="964"/>
      <c r="IJA134" s="845"/>
      <c r="IJB134" s="853"/>
      <c r="IJC134" s="853"/>
      <c r="IJD134" s="964"/>
      <c r="IJE134" s="845"/>
      <c r="IJF134" s="853"/>
      <c r="IJG134" s="853"/>
      <c r="IJH134" s="964"/>
      <c r="IJI134" s="845"/>
      <c r="IJJ134" s="853"/>
      <c r="IJK134" s="853"/>
      <c r="IJL134" s="964"/>
      <c r="IJM134" s="845"/>
      <c r="IJN134" s="853"/>
      <c r="IJO134" s="853"/>
      <c r="IJP134" s="964"/>
      <c r="IJQ134" s="845"/>
      <c r="IJR134" s="853"/>
      <c r="IJS134" s="853"/>
      <c r="IJT134" s="964"/>
      <c r="IJU134" s="845"/>
      <c r="IJV134" s="853"/>
      <c r="IJW134" s="853"/>
      <c r="IJX134" s="964"/>
      <c r="IJY134" s="845"/>
      <c r="IJZ134" s="853"/>
      <c r="IKA134" s="853"/>
      <c r="IKB134" s="964"/>
      <c r="IKC134" s="845"/>
      <c r="IKD134" s="853"/>
      <c r="IKE134" s="853"/>
      <c r="IKF134" s="964"/>
      <c r="IKG134" s="845"/>
      <c r="IKH134" s="853"/>
      <c r="IKI134" s="853"/>
      <c r="IKJ134" s="964"/>
      <c r="IKK134" s="845"/>
      <c r="IKL134" s="853"/>
      <c r="IKM134" s="853"/>
      <c r="IKN134" s="964"/>
      <c r="IKO134" s="845"/>
      <c r="IKP134" s="853"/>
      <c r="IKQ134" s="853"/>
      <c r="IKR134" s="964"/>
      <c r="IKS134" s="845"/>
      <c r="IKT134" s="853"/>
      <c r="IKU134" s="853"/>
      <c r="IKV134" s="964"/>
      <c r="IKW134" s="845"/>
      <c r="IKX134" s="853"/>
      <c r="IKY134" s="853"/>
      <c r="IKZ134" s="964"/>
      <c r="ILA134" s="845"/>
      <c r="ILB134" s="853"/>
      <c r="ILC134" s="853"/>
      <c r="ILD134" s="964"/>
      <c r="ILE134" s="845"/>
      <c r="ILF134" s="853"/>
      <c r="ILG134" s="853"/>
      <c r="ILH134" s="964"/>
      <c r="ILI134" s="845"/>
      <c r="ILJ134" s="853"/>
      <c r="ILK134" s="853"/>
      <c r="ILL134" s="964"/>
      <c r="ILM134" s="845"/>
      <c r="ILN134" s="853"/>
      <c r="ILO134" s="853"/>
      <c r="ILP134" s="964"/>
      <c r="ILQ134" s="845"/>
      <c r="ILR134" s="853"/>
      <c r="ILS134" s="853"/>
      <c r="ILT134" s="964"/>
      <c r="ILU134" s="845"/>
      <c r="ILV134" s="853"/>
      <c r="ILW134" s="853"/>
      <c r="ILX134" s="964"/>
      <c r="ILY134" s="845"/>
      <c r="ILZ134" s="853"/>
      <c r="IMA134" s="853"/>
      <c r="IMB134" s="964"/>
      <c r="IMC134" s="845"/>
      <c r="IMD134" s="853"/>
      <c r="IME134" s="853"/>
      <c r="IMF134" s="964"/>
      <c r="IMG134" s="845"/>
      <c r="IMH134" s="853"/>
      <c r="IMI134" s="853"/>
      <c r="IMJ134" s="964"/>
      <c r="IMK134" s="845"/>
      <c r="IML134" s="853"/>
      <c r="IMM134" s="853"/>
      <c r="IMN134" s="964"/>
      <c r="IMO134" s="845"/>
      <c r="IMP134" s="853"/>
      <c r="IMQ134" s="853"/>
      <c r="IMR134" s="964"/>
      <c r="IMS134" s="845"/>
      <c r="IMT134" s="853"/>
      <c r="IMU134" s="853"/>
      <c r="IMV134" s="964"/>
      <c r="IMW134" s="845"/>
      <c r="IMX134" s="853"/>
      <c r="IMY134" s="853"/>
      <c r="IMZ134" s="964"/>
      <c r="INA134" s="845"/>
      <c r="INB134" s="853"/>
      <c r="INC134" s="853"/>
      <c r="IND134" s="964"/>
      <c r="INE134" s="845"/>
      <c r="INF134" s="853"/>
      <c r="ING134" s="853"/>
      <c r="INH134" s="964"/>
      <c r="INI134" s="845"/>
      <c r="INJ134" s="853"/>
      <c r="INK134" s="853"/>
      <c r="INL134" s="964"/>
      <c r="INM134" s="845"/>
      <c r="INN134" s="853"/>
      <c r="INO134" s="853"/>
      <c r="INP134" s="964"/>
      <c r="INQ134" s="845"/>
      <c r="INR134" s="853"/>
      <c r="INS134" s="853"/>
      <c r="INT134" s="964"/>
      <c r="INU134" s="845"/>
      <c r="INV134" s="853"/>
      <c r="INW134" s="853"/>
      <c r="INX134" s="964"/>
      <c r="INY134" s="845"/>
      <c r="INZ134" s="853"/>
      <c r="IOA134" s="853"/>
      <c r="IOB134" s="964"/>
      <c r="IOC134" s="845"/>
      <c r="IOD134" s="853"/>
      <c r="IOE134" s="853"/>
      <c r="IOF134" s="964"/>
      <c r="IOG134" s="845"/>
      <c r="IOH134" s="853"/>
      <c r="IOI134" s="853"/>
      <c r="IOJ134" s="964"/>
      <c r="IOK134" s="845"/>
      <c r="IOL134" s="853"/>
      <c r="IOM134" s="853"/>
      <c r="ION134" s="964"/>
      <c r="IOO134" s="845"/>
      <c r="IOP134" s="853"/>
      <c r="IOQ134" s="853"/>
      <c r="IOR134" s="964"/>
      <c r="IOS134" s="845"/>
      <c r="IOT134" s="853"/>
      <c r="IOU134" s="853"/>
      <c r="IOV134" s="964"/>
      <c r="IOW134" s="845"/>
      <c r="IOX134" s="853"/>
      <c r="IOY134" s="853"/>
      <c r="IOZ134" s="964"/>
      <c r="IPA134" s="845"/>
      <c r="IPB134" s="853"/>
      <c r="IPC134" s="853"/>
      <c r="IPD134" s="964"/>
      <c r="IPE134" s="845"/>
      <c r="IPF134" s="853"/>
      <c r="IPG134" s="853"/>
      <c r="IPH134" s="964"/>
      <c r="IPI134" s="845"/>
      <c r="IPJ134" s="853"/>
      <c r="IPK134" s="853"/>
      <c r="IPL134" s="964"/>
      <c r="IPM134" s="845"/>
      <c r="IPN134" s="853"/>
      <c r="IPO134" s="853"/>
      <c r="IPP134" s="964"/>
      <c r="IPQ134" s="845"/>
      <c r="IPR134" s="853"/>
      <c r="IPS134" s="853"/>
      <c r="IPT134" s="964"/>
      <c r="IPU134" s="845"/>
      <c r="IPV134" s="853"/>
      <c r="IPW134" s="853"/>
      <c r="IPX134" s="964"/>
      <c r="IPY134" s="845"/>
      <c r="IPZ134" s="853"/>
      <c r="IQA134" s="853"/>
      <c r="IQB134" s="964"/>
      <c r="IQC134" s="845"/>
      <c r="IQD134" s="853"/>
      <c r="IQE134" s="853"/>
      <c r="IQF134" s="964"/>
      <c r="IQG134" s="845"/>
      <c r="IQH134" s="853"/>
      <c r="IQI134" s="853"/>
      <c r="IQJ134" s="964"/>
      <c r="IQK134" s="845"/>
      <c r="IQL134" s="853"/>
      <c r="IQM134" s="853"/>
      <c r="IQN134" s="964"/>
      <c r="IQO134" s="845"/>
      <c r="IQP134" s="853"/>
      <c r="IQQ134" s="853"/>
      <c r="IQR134" s="964"/>
      <c r="IQS134" s="845"/>
      <c r="IQT134" s="853"/>
      <c r="IQU134" s="853"/>
      <c r="IQV134" s="964"/>
      <c r="IQW134" s="845"/>
      <c r="IQX134" s="853"/>
      <c r="IQY134" s="853"/>
      <c r="IQZ134" s="964"/>
      <c r="IRA134" s="845"/>
      <c r="IRB134" s="853"/>
      <c r="IRC134" s="853"/>
      <c r="IRD134" s="964"/>
      <c r="IRE134" s="845"/>
      <c r="IRF134" s="853"/>
      <c r="IRG134" s="853"/>
      <c r="IRH134" s="964"/>
      <c r="IRI134" s="845"/>
      <c r="IRJ134" s="853"/>
      <c r="IRK134" s="853"/>
      <c r="IRL134" s="964"/>
      <c r="IRM134" s="845"/>
      <c r="IRN134" s="853"/>
      <c r="IRO134" s="853"/>
      <c r="IRP134" s="964"/>
      <c r="IRQ134" s="845"/>
      <c r="IRR134" s="853"/>
      <c r="IRS134" s="853"/>
      <c r="IRT134" s="964"/>
      <c r="IRU134" s="845"/>
      <c r="IRV134" s="853"/>
      <c r="IRW134" s="853"/>
      <c r="IRX134" s="964"/>
      <c r="IRY134" s="845"/>
      <c r="IRZ134" s="853"/>
      <c r="ISA134" s="853"/>
      <c r="ISB134" s="964"/>
      <c r="ISC134" s="845"/>
      <c r="ISD134" s="853"/>
      <c r="ISE134" s="853"/>
      <c r="ISF134" s="964"/>
      <c r="ISG134" s="845"/>
      <c r="ISH134" s="853"/>
      <c r="ISI134" s="853"/>
      <c r="ISJ134" s="964"/>
      <c r="ISK134" s="845"/>
      <c r="ISL134" s="853"/>
      <c r="ISM134" s="853"/>
      <c r="ISN134" s="964"/>
      <c r="ISO134" s="845"/>
      <c r="ISP134" s="853"/>
      <c r="ISQ134" s="853"/>
      <c r="ISR134" s="964"/>
      <c r="ISS134" s="845"/>
      <c r="IST134" s="853"/>
      <c r="ISU134" s="853"/>
      <c r="ISV134" s="964"/>
      <c r="ISW134" s="845"/>
      <c r="ISX134" s="853"/>
      <c r="ISY134" s="853"/>
      <c r="ISZ134" s="964"/>
      <c r="ITA134" s="845"/>
      <c r="ITB134" s="853"/>
      <c r="ITC134" s="853"/>
      <c r="ITD134" s="964"/>
      <c r="ITE134" s="845"/>
      <c r="ITF134" s="853"/>
      <c r="ITG134" s="853"/>
      <c r="ITH134" s="964"/>
      <c r="ITI134" s="845"/>
      <c r="ITJ134" s="853"/>
      <c r="ITK134" s="853"/>
      <c r="ITL134" s="964"/>
      <c r="ITM134" s="845"/>
      <c r="ITN134" s="853"/>
      <c r="ITO134" s="853"/>
      <c r="ITP134" s="964"/>
      <c r="ITQ134" s="845"/>
      <c r="ITR134" s="853"/>
      <c r="ITS134" s="853"/>
      <c r="ITT134" s="964"/>
      <c r="ITU134" s="845"/>
      <c r="ITV134" s="853"/>
      <c r="ITW134" s="853"/>
      <c r="ITX134" s="964"/>
      <c r="ITY134" s="845"/>
      <c r="ITZ134" s="853"/>
      <c r="IUA134" s="853"/>
      <c r="IUB134" s="964"/>
      <c r="IUC134" s="845"/>
      <c r="IUD134" s="853"/>
      <c r="IUE134" s="853"/>
      <c r="IUF134" s="964"/>
      <c r="IUG134" s="845"/>
      <c r="IUH134" s="853"/>
      <c r="IUI134" s="853"/>
      <c r="IUJ134" s="964"/>
      <c r="IUK134" s="845"/>
      <c r="IUL134" s="853"/>
      <c r="IUM134" s="853"/>
      <c r="IUN134" s="964"/>
      <c r="IUO134" s="845"/>
      <c r="IUP134" s="853"/>
      <c r="IUQ134" s="853"/>
      <c r="IUR134" s="964"/>
      <c r="IUS134" s="845"/>
      <c r="IUT134" s="853"/>
      <c r="IUU134" s="853"/>
      <c r="IUV134" s="964"/>
      <c r="IUW134" s="845"/>
      <c r="IUX134" s="853"/>
      <c r="IUY134" s="853"/>
      <c r="IUZ134" s="964"/>
      <c r="IVA134" s="845"/>
      <c r="IVB134" s="853"/>
      <c r="IVC134" s="853"/>
      <c r="IVD134" s="964"/>
      <c r="IVE134" s="845"/>
      <c r="IVF134" s="853"/>
      <c r="IVG134" s="853"/>
      <c r="IVH134" s="964"/>
      <c r="IVI134" s="845"/>
      <c r="IVJ134" s="853"/>
      <c r="IVK134" s="853"/>
      <c r="IVL134" s="964"/>
      <c r="IVM134" s="845"/>
      <c r="IVN134" s="853"/>
      <c r="IVO134" s="853"/>
      <c r="IVP134" s="964"/>
      <c r="IVQ134" s="845"/>
      <c r="IVR134" s="853"/>
      <c r="IVS134" s="853"/>
      <c r="IVT134" s="964"/>
      <c r="IVU134" s="845"/>
      <c r="IVV134" s="853"/>
      <c r="IVW134" s="853"/>
      <c r="IVX134" s="964"/>
      <c r="IVY134" s="845"/>
      <c r="IVZ134" s="853"/>
      <c r="IWA134" s="853"/>
      <c r="IWB134" s="964"/>
      <c r="IWC134" s="845"/>
      <c r="IWD134" s="853"/>
      <c r="IWE134" s="853"/>
      <c r="IWF134" s="964"/>
      <c r="IWG134" s="845"/>
      <c r="IWH134" s="853"/>
      <c r="IWI134" s="853"/>
      <c r="IWJ134" s="964"/>
      <c r="IWK134" s="845"/>
      <c r="IWL134" s="853"/>
      <c r="IWM134" s="853"/>
      <c r="IWN134" s="964"/>
      <c r="IWO134" s="845"/>
      <c r="IWP134" s="853"/>
      <c r="IWQ134" s="853"/>
      <c r="IWR134" s="964"/>
      <c r="IWS134" s="845"/>
      <c r="IWT134" s="853"/>
      <c r="IWU134" s="853"/>
      <c r="IWV134" s="964"/>
      <c r="IWW134" s="845"/>
      <c r="IWX134" s="853"/>
      <c r="IWY134" s="853"/>
      <c r="IWZ134" s="964"/>
      <c r="IXA134" s="845"/>
      <c r="IXB134" s="853"/>
      <c r="IXC134" s="853"/>
      <c r="IXD134" s="964"/>
      <c r="IXE134" s="845"/>
      <c r="IXF134" s="853"/>
      <c r="IXG134" s="853"/>
      <c r="IXH134" s="964"/>
      <c r="IXI134" s="845"/>
      <c r="IXJ134" s="853"/>
      <c r="IXK134" s="853"/>
      <c r="IXL134" s="964"/>
      <c r="IXM134" s="845"/>
      <c r="IXN134" s="853"/>
      <c r="IXO134" s="853"/>
      <c r="IXP134" s="964"/>
      <c r="IXQ134" s="845"/>
      <c r="IXR134" s="853"/>
      <c r="IXS134" s="853"/>
      <c r="IXT134" s="964"/>
      <c r="IXU134" s="845"/>
      <c r="IXV134" s="853"/>
      <c r="IXW134" s="853"/>
      <c r="IXX134" s="964"/>
      <c r="IXY134" s="845"/>
      <c r="IXZ134" s="853"/>
      <c r="IYA134" s="853"/>
      <c r="IYB134" s="964"/>
      <c r="IYC134" s="845"/>
      <c r="IYD134" s="853"/>
      <c r="IYE134" s="853"/>
      <c r="IYF134" s="964"/>
      <c r="IYG134" s="845"/>
      <c r="IYH134" s="853"/>
      <c r="IYI134" s="853"/>
      <c r="IYJ134" s="964"/>
      <c r="IYK134" s="845"/>
      <c r="IYL134" s="853"/>
      <c r="IYM134" s="853"/>
      <c r="IYN134" s="964"/>
      <c r="IYO134" s="845"/>
      <c r="IYP134" s="853"/>
      <c r="IYQ134" s="853"/>
      <c r="IYR134" s="964"/>
      <c r="IYS134" s="845"/>
      <c r="IYT134" s="853"/>
      <c r="IYU134" s="853"/>
      <c r="IYV134" s="964"/>
      <c r="IYW134" s="845"/>
      <c r="IYX134" s="853"/>
      <c r="IYY134" s="853"/>
      <c r="IYZ134" s="964"/>
      <c r="IZA134" s="845"/>
      <c r="IZB134" s="853"/>
      <c r="IZC134" s="853"/>
      <c r="IZD134" s="964"/>
      <c r="IZE134" s="845"/>
      <c r="IZF134" s="853"/>
      <c r="IZG134" s="853"/>
      <c r="IZH134" s="964"/>
      <c r="IZI134" s="845"/>
      <c r="IZJ134" s="853"/>
      <c r="IZK134" s="853"/>
      <c r="IZL134" s="964"/>
      <c r="IZM134" s="845"/>
      <c r="IZN134" s="853"/>
      <c r="IZO134" s="853"/>
      <c r="IZP134" s="964"/>
      <c r="IZQ134" s="845"/>
      <c r="IZR134" s="853"/>
      <c r="IZS134" s="853"/>
      <c r="IZT134" s="964"/>
      <c r="IZU134" s="845"/>
      <c r="IZV134" s="853"/>
      <c r="IZW134" s="853"/>
      <c r="IZX134" s="964"/>
      <c r="IZY134" s="845"/>
      <c r="IZZ134" s="853"/>
      <c r="JAA134" s="853"/>
      <c r="JAB134" s="964"/>
      <c r="JAC134" s="845"/>
      <c r="JAD134" s="853"/>
      <c r="JAE134" s="853"/>
      <c r="JAF134" s="964"/>
      <c r="JAG134" s="845"/>
      <c r="JAH134" s="853"/>
      <c r="JAI134" s="853"/>
      <c r="JAJ134" s="964"/>
      <c r="JAK134" s="845"/>
      <c r="JAL134" s="853"/>
      <c r="JAM134" s="853"/>
      <c r="JAN134" s="964"/>
      <c r="JAO134" s="845"/>
      <c r="JAP134" s="853"/>
      <c r="JAQ134" s="853"/>
      <c r="JAR134" s="964"/>
      <c r="JAS134" s="845"/>
      <c r="JAT134" s="853"/>
      <c r="JAU134" s="853"/>
      <c r="JAV134" s="964"/>
      <c r="JAW134" s="845"/>
      <c r="JAX134" s="853"/>
      <c r="JAY134" s="853"/>
      <c r="JAZ134" s="964"/>
      <c r="JBA134" s="845"/>
      <c r="JBB134" s="853"/>
      <c r="JBC134" s="853"/>
      <c r="JBD134" s="964"/>
      <c r="JBE134" s="845"/>
      <c r="JBF134" s="853"/>
      <c r="JBG134" s="853"/>
      <c r="JBH134" s="964"/>
      <c r="JBI134" s="845"/>
      <c r="JBJ134" s="853"/>
      <c r="JBK134" s="853"/>
      <c r="JBL134" s="964"/>
      <c r="JBM134" s="845"/>
      <c r="JBN134" s="853"/>
      <c r="JBO134" s="853"/>
      <c r="JBP134" s="964"/>
      <c r="JBQ134" s="845"/>
      <c r="JBR134" s="853"/>
      <c r="JBS134" s="853"/>
      <c r="JBT134" s="964"/>
      <c r="JBU134" s="845"/>
      <c r="JBV134" s="853"/>
      <c r="JBW134" s="853"/>
      <c r="JBX134" s="964"/>
      <c r="JBY134" s="845"/>
      <c r="JBZ134" s="853"/>
      <c r="JCA134" s="853"/>
      <c r="JCB134" s="964"/>
      <c r="JCC134" s="845"/>
      <c r="JCD134" s="853"/>
      <c r="JCE134" s="853"/>
      <c r="JCF134" s="964"/>
      <c r="JCG134" s="845"/>
      <c r="JCH134" s="853"/>
      <c r="JCI134" s="853"/>
      <c r="JCJ134" s="964"/>
      <c r="JCK134" s="845"/>
      <c r="JCL134" s="853"/>
      <c r="JCM134" s="853"/>
      <c r="JCN134" s="964"/>
      <c r="JCO134" s="845"/>
      <c r="JCP134" s="853"/>
      <c r="JCQ134" s="853"/>
      <c r="JCR134" s="964"/>
      <c r="JCS134" s="845"/>
      <c r="JCT134" s="853"/>
      <c r="JCU134" s="853"/>
      <c r="JCV134" s="964"/>
      <c r="JCW134" s="845"/>
      <c r="JCX134" s="853"/>
      <c r="JCY134" s="853"/>
      <c r="JCZ134" s="964"/>
      <c r="JDA134" s="845"/>
      <c r="JDB134" s="853"/>
      <c r="JDC134" s="853"/>
      <c r="JDD134" s="964"/>
      <c r="JDE134" s="845"/>
      <c r="JDF134" s="853"/>
      <c r="JDG134" s="853"/>
      <c r="JDH134" s="964"/>
      <c r="JDI134" s="845"/>
      <c r="JDJ134" s="853"/>
      <c r="JDK134" s="853"/>
      <c r="JDL134" s="964"/>
      <c r="JDM134" s="845"/>
      <c r="JDN134" s="853"/>
      <c r="JDO134" s="853"/>
      <c r="JDP134" s="964"/>
      <c r="JDQ134" s="845"/>
      <c r="JDR134" s="853"/>
      <c r="JDS134" s="853"/>
      <c r="JDT134" s="964"/>
      <c r="JDU134" s="845"/>
      <c r="JDV134" s="853"/>
      <c r="JDW134" s="853"/>
      <c r="JDX134" s="964"/>
      <c r="JDY134" s="845"/>
      <c r="JDZ134" s="853"/>
      <c r="JEA134" s="853"/>
      <c r="JEB134" s="964"/>
      <c r="JEC134" s="845"/>
      <c r="JED134" s="853"/>
      <c r="JEE134" s="853"/>
      <c r="JEF134" s="964"/>
      <c r="JEG134" s="845"/>
      <c r="JEH134" s="853"/>
      <c r="JEI134" s="853"/>
      <c r="JEJ134" s="964"/>
      <c r="JEK134" s="845"/>
      <c r="JEL134" s="853"/>
      <c r="JEM134" s="853"/>
      <c r="JEN134" s="964"/>
      <c r="JEO134" s="845"/>
      <c r="JEP134" s="853"/>
      <c r="JEQ134" s="853"/>
      <c r="JER134" s="964"/>
      <c r="JES134" s="845"/>
      <c r="JET134" s="853"/>
      <c r="JEU134" s="853"/>
      <c r="JEV134" s="964"/>
      <c r="JEW134" s="845"/>
      <c r="JEX134" s="853"/>
      <c r="JEY134" s="853"/>
      <c r="JEZ134" s="964"/>
      <c r="JFA134" s="845"/>
      <c r="JFB134" s="853"/>
      <c r="JFC134" s="853"/>
      <c r="JFD134" s="964"/>
      <c r="JFE134" s="845"/>
      <c r="JFF134" s="853"/>
      <c r="JFG134" s="853"/>
      <c r="JFH134" s="964"/>
      <c r="JFI134" s="845"/>
      <c r="JFJ134" s="853"/>
      <c r="JFK134" s="853"/>
      <c r="JFL134" s="964"/>
      <c r="JFM134" s="845"/>
      <c r="JFN134" s="853"/>
      <c r="JFO134" s="853"/>
      <c r="JFP134" s="964"/>
      <c r="JFQ134" s="845"/>
      <c r="JFR134" s="853"/>
      <c r="JFS134" s="853"/>
      <c r="JFT134" s="964"/>
      <c r="JFU134" s="845"/>
      <c r="JFV134" s="853"/>
      <c r="JFW134" s="853"/>
      <c r="JFX134" s="964"/>
      <c r="JFY134" s="845"/>
      <c r="JFZ134" s="853"/>
      <c r="JGA134" s="853"/>
      <c r="JGB134" s="964"/>
      <c r="JGC134" s="845"/>
      <c r="JGD134" s="853"/>
      <c r="JGE134" s="853"/>
      <c r="JGF134" s="964"/>
      <c r="JGG134" s="845"/>
      <c r="JGH134" s="853"/>
      <c r="JGI134" s="853"/>
      <c r="JGJ134" s="964"/>
      <c r="JGK134" s="845"/>
      <c r="JGL134" s="853"/>
      <c r="JGM134" s="853"/>
      <c r="JGN134" s="964"/>
      <c r="JGO134" s="845"/>
      <c r="JGP134" s="853"/>
      <c r="JGQ134" s="853"/>
      <c r="JGR134" s="964"/>
      <c r="JGS134" s="845"/>
      <c r="JGT134" s="853"/>
      <c r="JGU134" s="853"/>
      <c r="JGV134" s="964"/>
      <c r="JGW134" s="845"/>
      <c r="JGX134" s="853"/>
      <c r="JGY134" s="853"/>
      <c r="JGZ134" s="964"/>
      <c r="JHA134" s="845"/>
      <c r="JHB134" s="853"/>
      <c r="JHC134" s="853"/>
      <c r="JHD134" s="964"/>
      <c r="JHE134" s="845"/>
      <c r="JHF134" s="853"/>
      <c r="JHG134" s="853"/>
      <c r="JHH134" s="964"/>
      <c r="JHI134" s="845"/>
      <c r="JHJ134" s="853"/>
      <c r="JHK134" s="853"/>
      <c r="JHL134" s="964"/>
      <c r="JHM134" s="845"/>
      <c r="JHN134" s="853"/>
      <c r="JHO134" s="853"/>
      <c r="JHP134" s="964"/>
      <c r="JHQ134" s="845"/>
      <c r="JHR134" s="853"/>
      <c r="JHS134" s="853"/>
      <c r="JHT134" s="964"/>
      <c r="JHU134" s="845"/>
      <c r="JHV134" s="853"/>
      <c r="JHW134" s="853"/>
      <c r="JHX134" s="964"/>
      <c r="JHY134" s="845"/>
      <c r="JHZ134" s="853"/>
      <c r="JIA134" s="853"/>
      <c r="JIB134" s="964"/>
      <c r="JIC134" s="845"/>
      <c r="JID134" s="853"/>
      <c r="JIE134" s="853"/>
      <c r="JIF134" s="964"/>
      <c r="JIG134" s="845"/>
      <c r="JIH134" s="853"/>
      <c r="JII134" s="853"/>
      <c r="JIJ134" s="964"/>
      <c r="JIK134" s="845"/>
      <c r="JIL134" s="853"/>
      <c r="JIM134" s="853"/>
      <c r="JIN134" s="964"/>
      <c r="JIO134" s="845"/>
      <c r="JIP134" s="853"/>
      <c r="JIQ134" s="853"/>
      <c r="JIR134" s="964"/>
      <c r="JIS134" s="845"/>
      <c r="JIT134" s="853"/>
      <c r="JIU134" s="853"/>
      <c r="JIV134" s="964"/>
      <c r="JIW134" s="845"/>
      <c r="JIX134" s="853"/>
      <c r="JIY134" s="853"/>
      <c r="JIZ134" s="964"/>
      <c r="JJA134" s="845"/>
      <c r="JJB134" s="853"/>
      <c r="JJC134" s="853"/>
      <c r="JJD134" s="964"/>
      <c r="JJE134" s="845"/>
      <c r="JJF134" s="853"/>
      <c r="JJG134" s="853"/>
      <c r="JJH134" s="964"/>
      <c r="JJI134" s="845"/>
      <c r="JJJ134" s="853"/>
      <c r="JJK134" s="853"/>
      <c r="JJL134" s="964"/>
      <c r="JJM134" s="845"/>
      <c r="JJN134" s="853"/>
      <c r="JJO134" s="853"/>
      <c r="JJP134" s="964"/>
      <c r="JJQ134" s="845"/>
      <c r="JJR134" s="853"/>
      <c r="JJS134" s="853"/>
      <c r="JJT134" s="964"/>
      <c r="JJU134" s="845"/>
      <c r="JJV134" s="853"/>
      <c r="JJW134" s="853"/>
      <c r="JJX134" s="964"/>
      <c r="JJY134" s="845"/>
      <c r="JJZ134" s="853"/>
      <c r="JKA134" s="853"/>
      <c r="JKB134" s="964"/>
      <c r="JKC134" s="845"/>
      <c r="JKD134" s="853"/>
      <c r="JKE134" s="853"/>
      <c r="JKF134" s="964"/>
      <c r="JKG134" s="845"/>
      <c r="JKH134" s="853"/>
      <c r="JKI134" s="853"/>
      <c r="JKJ134" s="964"/>
      <c r="JKK134" s="845"/>
      <c r="JKL134" s="853"/>
      <c r="JKM134" s="853"/>
      <c r="JKN134" s="964"/>
      <c r="JKO134" s="845"/>
      <c r="JKP134" s="853"/>
      <c r="JKQ134" s="853"/>
      <c r="JKR134" s="964"/>
      <c r="JKS134" s="845"/>
      <c r="JKT134" s="853"/>
      <c r="JKU134" s="853"/>
      <c r="JKV134" s="964"/>
      <c r="JKW134" s="845"/>
      <c r="JKX134" s="853"/>
      <c r="JKY134" s="853"/>
      <c r="JKZ134" s="964"/>
      <c r="JLA134" s="845"/>
      <c r="JLB134" s="853"/>
      <c r="JLC134" s="853"/>
      <c r="JLD134" s="964"/>
      <c r="JLE134" s="845"/>
      <c r="JLF134" s="853"/>
      <c r="JLG134" s="853"/>
      <c r="JLH134" s="964"/>
      <c r="JLI134" s="845"/>
      <c r="JLJ134" s="853"/>
      <c r="JLK134" s="853"/>
      <c r="JLL134" s="964"/>
      <c r="JLM134" s="845"/>
      <c r="JLN134" s="853"/>
      <c r="JLO134" s="853"/>
      <c r="JLP134" s="964"/>
      <c r="JLQ134" s="845"/>
      <c r="JLR134" s="853"/>
      <c r="JLS134" s="853"/>
      <c r="JLT134" s="964"/>
      <c r="JLU134" s="845"/>
      <c r="JLV134" s="853"/>
      <c r="JLW134" s="853"/>
      <c r="JLX134" s="964"/>
      <c r="JLY134" s="845"/>
      <c r="JLZ134" s="853"/>
      <c r="JMA134" s="853"/>
      <c r="JMB134" s="964"/>
      <c r="JMC134" s="845"/>
      <c r="JMD134" s="853"/>
      <c r="JME134" s="853"/>
      <c r="JMF134" s="964"/>
      <c r="JMG134" s="845"/>
      <c r="JMH134" s="853"/>
      <c r="JMI134" s="853"/>
      <c r="JMJ134" s="964"/>
      <c r="JMK134" s="845"/>
      <c r="JML134" s="853"/>
      <c r="JMM134" s="853"/>
      <c r="JMN134" s="964"/>
      <c r="JMO134" s="845"/>
      <c r="JMP134" s="853"/>
      <c r="JMQ134" s="853"/>
      <c r="JMR134" s="964"/>
      <c r="JMS134" s="845"/>
      <c r="JMT134" s="853"/>
      <c r="JMU134" s="853"/>
      <c r="JMV134" s="964"/>
      <c r="JMW134" s="845"/>
      <c r="JMX134" s="853"/>
      <c r="JMY134" s="853"/>
      <c r="JMZ134" s="964"/>
      <c r="JNA134" s="845"/>
      <c r="JNB134" s="853"/>
      <c r="JNC134" s="853"/>
      <c r="JND134" s="964"/>
      <c r="JNE134" s="845"/>
      <c r="JNF134" s="853"/>
      <c r="JNG134" s="853"/>
      <c r="JNH134" s="964"/>
      <c r="JNI134" s="845"/>
      <c r="JNJ134" s="853"/>
      <c r="JNK134" s="853"/>
      <c r="JNL134" s="964"/>
      <c r="JNM134" s="845"/>
      <c r="JNN134" s="853"/>
      <c r="JNO134" s="853"/>
      <c r="JNP134" s="964"/>
      <c r="JNQ134" s="845"/>
      <c r="JNR134" s="853"/>
      <c r="JNS134" s="853"/>
      <c r="JNT134" s="964"/>
      <c r="JNU134" s="845"/>
      <c r="JNV134" s="853"/>
      <c r="JNW134" s="853"/>
      <c r="JNX134" s="964"/>
      <c r="JNY134" s="845"/>
      <c r="JNZ134" s="853"/>
      <c r="JOA134" s="853"/>
      <c r="JOB134" s="964"/>
      <c r="JOC134" s="845"/>
      <c r="JOD134" s="853"/>
      <c r="JOE134" s="853"/>
      <c r="JOF134" s="964"/>
      <c r="JOG134" s="845"/>
      <c r="JOH134" s="853"/>
      <c r="JOI134" s="853"/>
      <c r="JOJ134" s="964"/>
      <c r="JOK134" s="845"/>
      <c r="JOL134" s="853"/>
      <c r="JOM134" s="853"/>
      <c r="JON134" s="964"/>
      <c r="JOO134" s="845"/>
      <c r="JOP134" s="853"/>
      <c r="JOQ134" s="853"/>
      <c r="JOR134" s="964"/>
      <c r="JOS134" s="845"/>
      <c r="JOT134" s="853"/>
      <c r="JOU134" s="853"/>
      <c r="JOV134" s="964"/>
      <c r="JOW134" s="845"/>
      <c r="JOX134" s="853"/>
      <c r="JOY134" s="853"/>
      <c r="JOZ134" s="964"/>
      <c r="JPA134" s="845"/>
      <c r="JPB134" s="853"/>
      <c r="JPC134" s="853"/>
      <c r="JPD134" s="964"/>
      <c r="JPE134" s="845"/>
      <c r="JPF134" s="853"/>
      <c r="JPG134" s="853"/>
      <c r="JPH134" s="964"/>
      <c r="JPI134" s="845"/>
      <c r="JPJ134" s="853"/>
      <c r="JPK134" s="853"/>
      <c r="JPL134" s="964"/>
      <c r="JPM134" s="845"/>
      <c r="JPN134" s="853"/>
      <c r="JPO134" s="853"/>
      <c r="JPP134" s="964"/>
      <c r="JPQ134" s="845"/>
      <c r="JPR134" s="853"/>
      <c r="JPS134" s="853"/>
      <c r="JPT134" s="964"/>
      <c r="JPU134" s="845"/>
      <c r="JPV134" s="853"/>
      <c r="JPW134" s="853"/>
      <c r="JPX134" s="964"/>
      <c r="JPY134" s="845"/>
      <c r="JPZ134" s="853"/>
      <c r="JQA134" s="853"/>
      <c r="JQB134" s="964"/>
      <c r="JQC134" s="845"/>
      <c r="JQD134" s="853"/>
      <c r="JQE134" s="853"/>
      <c r="JQF134" s="964"/>
      <c r="JQG134" s="845"/>
      <c r="JQH134" s="853"/>
      <c r="JQI134" s="853"/>
      <c r="JQJ134" s="964"/>
      <c r="JQK134" s="845"/>
      <c r="JQL134" s="853"/>
      <c r="JQM134" s="853"/>
      <c r="JQN134" s="964"/>
      <c r="JQO134" s="845"/>
      <c r="JQP134" s="853"/>
      <c r="JQQ134" s="853"/>
      <c r="JQR134" s="964"/>
      <c r="JQS134" s="845"/>
      <c r="JQT134" s="853"/>
      <c r="JQU134" s="853"/>
      <c r="JQV134" s="964"/>
      <c r="JQW134" s="845"/>
      <c r="JQX134" s="853"/>
      <c r="JQY134" s="853"/>
      <c r="JQZ134" s="964"/>
      <c r="JRA134" s="845"/>
      <c r="JRB134" s="853"/>
      <c r="JRC134" s="853"/>
      <c r="JRD134" s="964"/>
      <c r="JRE134" s="845"/>
      <c r="JRF134" s="853"/>
      <c r="JRG134" s="853"/>
      <c r="JRH134" s="964"/>
      <c r="JRI134" s="845"/>
      <c r="JRJ134" s="853"/>
      <c r="JRK134" s="853"/>
      <c r="JRL134" s="964"/>
      <c r="JRM134" s="845"/>
      <c r="JRN134" s="853"/>
      <c r="JRO134" s="853"/>
      <c r="JRP134" s="964"/>
      <c r="JRQ134" s="845"/>
      <c r="JRR134" s="853"/>
      <c r="JRS134" s="853"/>
      <c r="JRT134" s="964"/>
      <c r="JRU134" s="845"/>
      <c r="JRV134" s="853"/>
      <c r="JRW134" s="853"/>
      <c r="JRX134" s="964"/>
      <c r="JRY134" s="845"/>
      <c r="JRZ134" s="853"/>
      <c r="JSA134" s="853"/>
      <c r="JSB134" s="964"/>
      <c r="JSC134" s="845"/>
      <c r="JSD134" s="853"/>
      <c r="JSE134" s="853"/>
      <c r="JSF134" s="964"/>
      <c r="JSG134" s="845"/>
      <c r="JSH134" s="853"/>
      <c r="JSI134" s="853"/>
      <c r="JSJ134" s="964"/>
      <c r="JSK134" s="845"/>
      <c r="JSL134" s="853"/>
      <c r="JSM134" s="853"/>
      <c r="JSN134" s="964"/>
      <c r="JSO134" s="845"/>
      <c r="JSP134" s="853"/>
      <c r="JSQ134" s="853"/>
      <c r="JSR134" s="964"/>
      <c r="JSS134" s="845"/>
      <c r="JST134" s="853"/>
      <c r="JSU134" s="853"/>
      <c r="JSV134" s="964"/>
      <c r="JSW134" s="845"/>
      <c r="JSX134" s="853"/>
      <c r="JSY134" s="853"/>
      <c r="JSZ134" s="964"/>
      <c r="JTA134" s="845"/>
      <c r="JTB134" s="853"/>
      <c r="JTC134" s="853"/>
      <c r="JTD134" s="964"/>
      <c r="JTE134" s="845"/>
      <c r="JTF134" s="853"/>
      <c r="JTG134" s="853"/>
      <c r="JTH134" s="964"/>
      <c r="JTI134" s="845"/>
      <c r="JTJ134" s="853"/>
      <c r="JTK134" s="853"/>
      <c r="JTL134" s="964"/>
      <c r="JTM134" s="845"/>
      <c r="JTN134" s="853"/>
      <c r="JTO134" s="853"/>
      <c r="JTP134" s="964"/>
      <c r="JTQ134" s="845"/>
      <c r="JTR134" s="853"/>
      <c r="JTS134" s="853"/>
      <c r="JTT134" s="964"/>
      <c r="JTU134" s="845"/>
      <c r="JTV134" s="853"/>
      <c r="JTW134" s="853"/>
      <c r="JTX134" s="964"/>
      <c r="JTY134" s="845"/>
      <c r="JTZ134" s="853"/>
      <c r="JUA134" s="853"/>
      <c r="JUB134" s="964"/>
      <c r="JUC134" s="845"/>
      <c r="JUD134" s="853"/>
      <c r="JUE134" s="853"/>
      <c r="JUF134" s="964"/>
      <c r="JUG134" s="845"/>
      <c r="JUH134" s="853"/>
      <c r="JUI134" s="853"/>
      <c r="JUJ134" s="964"/>
      <c r="JUK134" s="845"/>
      <c r="JUL134" s="853"/>
      <c r="JUM134" s="853"/>
      <c r="JUN134" s="964"/>
      <c r="JUO134" s="845"/>
      <c r="JUP134" s="853"/>
      <c r="JUQ134" s="853"/>
      <c r="JUR134" s="964"/>
      <c r="JUS134" s="845"/>
      <c r="JUT134" s="853"/>
      <c r="JUU134" s="853"/>
      <c r="JUV134" s="964"/>
      <c r="JUW134" s="845"/>
      <c r="JUX134" s="853"/>
      <c r="JUY134" s="853"/>
      <c r="JUZ134" s="964"/>
      <c r="JVA134" s="845"/>
      <c r="JVB134" s="853"/>
      <c r="JVC134" s="853"/>
      <c r="JVD134" s="964"/>
      <c r="JVE134" s="845"/>
      <c r="JVF134" s="853"/>
      <c r="JVG134" s="853"/>
      <c r="JVH134" s="964"/>
      <c r="JVI134" s="845"/>
      <c r="JVJ134" s="853"/>
      <c r="JVK134" s="853"/>
      <c r="JVL134" s="964"/>
      <c r="JVM134" s="845"/>
      <c r="JVN134" s="853"/>
      <c r="JVO134" s="853"/>
      <c r="JVP134" s="964"/>
      <c r="JVQ134" s="845"/>
      <c r="JVR134" s="853"/>
      <c r="JVS134" s="853"/>
      <c r="JVT134" s="964"/>
      <c r="JVU134" s="845"/>
      <c r="JVV134" s="853"/>
      <c r="JVW134" s="853"/>
      <c r="JVX134" s="964"/>
      <c r="JVY134" s="845"/>
      <c r="JVZ134" s="853"/>
      <c r="JWA134" s="853"/>
      <c r="JWB134" s="964"/>
      <c r="JWC134" s="845"/>
      <c r="JWD134" s="853"/>
      <c r="JWE134" s="853"/>
      <c r="JWF134" s="964"/>
      <c r="JWG134" s="845"/>
      <c r="JWH134" s="853"/>
      <c r="JWI134" s="853"/>
      <c r="JWJ134" s="964"/>
      <c r="JWK134" s="845"/>
      <c r="JWL134" s="853"/>
      <c r="JWM134" s="853"/>
      <c r="JWN134" s="964"/>
      <c r="JWO134" s="845"/>
      <c r="JWP134" s="853"/>
      <c r="JWQ134" s="853"/>
      <c r="JWR134" s="964"/>
      <c r="JWS134" s="845"/>
      <c r="JWT134" s="853"/>
      <c r="JWU134" s="853"/>
      <c r="JWV134" s="964"/>
      <c r="JWW134" s="845"/>
      <c r="JWX134" s="853"/>
      <c r="JWY134" s="853"/>
      <c r="JWZ134" s="964"/>
      <c r="JXA134" s="845"/>
      <c r="JXB134" s="853"/>
      <c r="JXC134" s="853"/>
      <c r="JXD134" s="964"/>
      <c r="JXE134" s="845"/>
      <c r="JXF134" s="853"/>
      <c r="JXG134" s="853"/>
      <c r="JXH134" s="964"/>
      <c r="JXI134" s="845"/>
      <c r="JXJ134" s="853"/>
      <c r="JXK134" s="853"/>
      <c r="JXL134" s="964"/>
      <c r="JXM134" s="845"/>
      <c r="JXN134" s="853"/>
      <c r="JXO134" s="853"/>
      <c r="JXP134" s="964"/>
      <c r="JXQ134" s="845"/>
      <c r="JXR134" s="853"/>
      <c r="JXS134" s="853"/>
      <c r="JXT134" s="964"/>
      <c r="JXU134" s="845"/>
      <c r="JXV134" s="853"/>
      <c r="JXW134" s="853"/>
      <c r="JXX134" s="964"/>
      <c r="JXY134" s="845"/>
      <c r="JXZ134" s="853"/>
      <c r="JYA134" s="853"/>
      <c r="JYB134" s="964"/>
      <c r="JYC134" s="845"/>
      <c r="JYD134" s="853"/>
      <c r="JYE134" s="853"/>
      <c r="JYF134" s="964"/>
      <c r="JYG134" s="845"/>
      <c r="JYH134" s="853"/>
      <c r="JYI134" s="853"/>
      <c r="JYJ134" s="964"/>
      <c r="JYK134" s="845"/>
      <c r="JYL134" s="853"/>
      <c r="JYM134" s="853"/>
      <c r="JYN134" s="964"/>
      <c r="JYO134" s="845"/>
      <c r="JYP134" s="853"/>
      <c r="JYQ134" s="853"/>
      <c r="JYR134" s="964"/>
      <c r="JYS134" s="845"/>
      <c r="JYT134" s="853"/>
      <c r="JYU134" s="853"/>
      <c r="JYV134" s="964"/>
      <c r="JYW134" s="845"/>
      <c r="JYX134" s="853"/>
      <c r="JYY134" s="853"/>
      <c r="JYZ134" s="964"/>
      <c r="JZA134" s="845"/>
      <c r="JZB134" s="853"/>
      <c r="JZC134" s="853"/>
      <c r="JZD134" s="964"/>
      <c r="JZE134" s="845"/>
      <c r="JZF134" s="853"/>
      <c r="JZG134" s="853"/>
      <c r="JZH134" s="964"/>
      <c r="JZI134" s="845"/>
      <c r="JZJ134" s="853"/>
      <c r="JZK134" s="853"/>
      <c r="JZL134" s="964"/>
      <c r="JZM134" s="845"/>
      <c r="JZN134" s="853"/>
      <c r="JZO134" s="853"/>
      <c r="JZP134" s="964"/>
      <c r="JZQ134" s="845"/>
      <c r="JZR134" s="853"/>
      <c r="JZS134" s="853"/>
      <c r="JZT134" s="964"/>
      <c r="JZU134" s="845"/>
      <c r="JZV134" s="853"/>
      <c r="JZW134" s="853"/>
      <c r="JZX134" s="964"/>
      <c r="JZY134" s="845"/>
      <c r="JZZ134" s="853"/>
      <c r="KAA134" s="853"/>
      <c r="KAB134" s="964"/>
      <c r="KAC134" s="845"/>
      <c r="KAD134" s="853"/>
      <c r="KAE134" s="853"/>
      <c r="KAF134" s="964"/>
      <c r="KAG134" s="845"/>
      <c r="KAH134" s="853"/>
      <c r="KAI134" s="853"/>
      <c r="KAJ134" s="964"/>
      <c r="KAK134" s="845"/>
      <c r="KAL134" s="853"/>
      <c r="KAM134" s="853"/>
      <c r="KAN134" s="964"/>
      <c r="KAO134" s="845"/>
      <c r="KAP134" s="853"/>
      <c r="KAQ134" s="853"/>
      <c r="KAR134" s="964"/>
      <c r="KAS134" s="845"/>
      <c r="KAT134" s="853"/>
      <c r="KAU134" s="853"/>
      <c r="KAV134" s="964"/>
      <c r="KAW134" s="845"/>
      <c r="KAX134" s="853"/>
      <c r="KAY134" s="853"/>
      <c r="KAZ134" s="964"/>
      <c r="KBA134" s="845"/>
      <c r="KBB134" s="853"/>
      <c r="KBC134" s="853"/>
      <c r="KBD134" s="964"/>
      <c r="KBE134" s="845"/>
      <c r="KBF134" s="853"/>
      <c r="KBG134" s="853"/>
      <c r="KBH134" s="964"/>
      <c r="KBI134" s="845"/>
      <c r="KBJ134" s="853"/>
      <c r="KBK134" s="853"/>
      <c r="KBL134" s="964"/>
      <c r="KBM134" s="845"/>
      <c r="KBN134" s="853"/>
      <c r="KBO134" s="853"/>
      <c r="KBP134" s="964"/>
      <c r="KBQ134" s="845"/>
      <c r="KBR134" s="853"/>
      <c r="KBS134" s="853"/>
      <c r="KBT134" s="964"/>
      <c r="KBU134" s="845"/>
      <c r="KBV134" s="853"/>
      <c r="KBW134" s="853"/>
      <c r="KBX134" s="964"/>
      <c r="KBY134" s="845"/>
      <c r="KBZ134" s="853"/>
      <c r="KCA134" s="853"/>
      <c r="KCB134" s="964"/>
      <c r="KCC134" s="845"/>
      <c r="KCD134" s="853"/>
      <c r="KCE134" s="853"/>
      <c r="KCF134" s="964"/>
      <c r="KCG134" s="845"/>
      <c r="KCH134" s="853"/>
      <c r="KCI134" s="853"/>
      <c r="KCJ134" s="964"/>
      <c r="KCK134" s="845"/>
      <c r="KCL134" s="853"/>
      <c r="KCM134" s="853"/>
      <c r="KCN134" s="964"/>
      <c r="KCO134" s="845"/>
      <c r="KCP134" s="853"/>
      <c r="KCQ134" s="853"/>
      <c r="KCR134" s="964"/>
      <c r="KCS134" s="845"/>
      <c r="KCT134" s="853"/>
      <c r="KCU134" s="853"/>
      <c r="KCV134" s="964"/>
      <c r="KCW134" s="845"/>
      <c r="KCX134" s="853"/>
      <c r="KCY134" s="853"/>
      <c r="KCZ134" s="964"/>
      <c r="KDA134" s="845"/>
      <c r="KDB134" s="853"/>
      <c r="KDC134" s="853"/>
      <c r="KDD134" s="964"/>
      <c r="KDE134" s="845"/>
      <c r="KDF134" s="853"/>
      <c r="KDG134" s="853"/>
      <c r="KDH134" s="964"/>
      <c r="KDI134" s="845"/>
      <c r="KDJ134" s="853"/>
      <c r="KDK134" s="853"/>
      <c r="KDL134" s="964"/>
      <c r="KDM134" s="845"/>
      <c r="KDN134" s="853"/>
      <c r="KDO134" s="853"/>
      <c r="KDP134" s="964"/>
      <c r="KDQ134" s="845"/>
      <c r="KDR134" s="853"/>
      <c r="KDS134" s="853"/>
      <c r="KDT134" s="964"/>
      <c r="KDU134" s="845"/>
      <c r="KDV134" s="853"/>
      <c r="KDW134" s="853"/>
      <c r="KDX134" s="964"/>
      <c r="KDY134" s="845"/>
      <c r="KDZ134" s="853"/>
      <c r="KEA134" s="853"/>
      <c r="KEB134" s="964"/>
      <c r="KEC134" s="845"/>
      <c r="KED134" s="853"/>
      <c r="KEE134" s="853"/>
      <c r="KEF134" s="964"/>
      <c r="KEG134" s="845"/>
      <c r="KEH134" s="853"/>
      <c r="KEI134" s="853"/>
      <c r="KEJ134" s="964"/>
      <c r="KEK134" s="845"/>
      <c r="KEL134" s="853"/>
      <c r="KEM134" s="853"/>
      <c r="KEN134" s="964"/>
      <c r="KEO134" s="845"/>
      <c r="KEP134" s="853"/>
      <c r="KEQ134" s="853"/>
      <c r="KER134" s="964"/>
      <c r="KES134" s="845"/>
      <c r="KET134" s="853"/>
      <c r="KEU134" s="853"/>
      <c r="KEV134" s="964"/>
      <c r="KEW134" s="845"/>
      <c r="KEX134" s="853"/>
      <c r="KEY134" s="853"/>
      <c r="KEZ134" s="964"/>
      <c r="KFA134" s="845"/>
      <c r="KFB134" s="853"/>
      <c r="KFC134" s="853"/>
      <c r="KFD134" s="964"/>
      <c r="KFE134" s="845"/>
      <c r="KFF134" s="853"/>
      <c r="KFG134" s="853"/>
      <c r="KFH134" s="964"/>
      <c r="KFI134" s="845"/>
      <c r="KFJ134" s="853"/>
      <c r="KFK134" s="853"/>
      <c r="KFL134" s="964"/>
      <c r="KFM134" s="845"/>
      <c r="KFN134" s="853"/>
      <c r="KFO134" s="853"/>
      <c r="KFP134" s="964"/>
      <c r="KFQ134" s="845"/>
      <c r="KFR134" s="853"/>
      <c r="KFS134" s="853"/>
      <c r="KFT134" s="964"/>
      <c r="KFU134" s="845"/>
      <c r="KFV134" s="853"/>
      <c r="KFW134" s="853"/>
      <c r="KFX134" s="964"/>
      <c r="KFY134" s="845"/>
      <c r="KFZ134" s="853"/>
      <c r="KGA134" s="853"/>
      <c r="KGB134" s="964"/>
      <c r="KGC134" s="845"/>
      <c r="KGD134" s="853"/>
      <c r="KGE134" s="853"/>
      <c r="KGF134" s="964"/>
      <c r="KGG134" s="845"/>
      <c r="KGH134" s="853"/>
      <c r="KGI134" s="853"/>
      <c r="KGJ134" s="964"/>
      <c r="KGK134" s="845"/>
      <c r="KGL134" s="853"/>
      <c r="KGM134" s="853"/>
      <c r="KGN134" s="964"/>
      <c r="KGO134" s="845"/>
      <c r="KGP134" s="853"/>
      <c r="KGQ134" s="853"/>
      <c r="KGR134" s="964"/>
      <c r="KGS134" s="845"/>
      <c r="KGT134" s="853"/>
      <c r="KGU134" s="853"/>
      <c r="KGV134" s="964"/>
      <c r="KGW134" s="845"/>
      <c r="KGX134" s="853"/>
      <c r="KGY134" s="853"/>
      <c r="KGZ134" s="964"/>
      <c r="KHA134" s="845"/>
      <c r="KHB134" s="853"/>
      <c r="KHC134" s="853"/>
      <c r="KHD134" s="964"/>
      <c r="KHE134" s="845"/>
      <c r="KHF134" s="853"/>
      <c r="KHG134" s="853"/>
      <c r="KHH134" s="964"/>
      <c r="KHI134" s="845"/>
      <c r="KHJ134" s="853"/>
      <c r="KHK134" s="853"/>
      <c r="KHL134" s="964"/>
      <c r="KHM134" s="845"/>
      <c r="KHN134" s="853"/>
      <c r="KHO134" s="853"/>
      <c r="KHP134" s="964"/>
      <c r="KHQ134" s="845"/>
      <c r="KHR134" s="853"/>
      <c r="KHS134" s="853"/>
      <c r="KHT134" s="964"/>
      <c r="KHU134" s="845"/>
      <c r="KHV134" s="853"/>
      <c r="KHW134" s="853"/>
      <c r="KHX134" s="964"/>
      <c r="KHY134" s="845"/>
      <c r="KHZ134" s="853"/>
      <c r="KIA134" s="853"/>
      <c r="KIB134" s="964"/>
      <c r="KIC134" s="845"/>
      <c r="KID134" s="853"/>
      <c r="KIE134" s="853"/>
      <c r="KIF134" s="964"/>
      <c r="KIG134" s="845"/>
      <c r="KIH134" s="853"/>
      <c r="KII134" s="853"/>
      <c r="KIJ134" s="964"/>
      <c r="KIK134" s="845"/>
      <c r="KIL134" s="853"/>
      <c r="KIM134" s="853"/>
      <c r="KIN134" s="964"/>
      <c r="KIO134" s="845"/>
      <c r="KIP134" s="853"/>
      <c r="KIQ134" s="853"/>
      <c r="KIR134" s="964"/>
      <c r="KIS134" s="845"/>
      <c r="KIT134" s="853"/>
      <c r="KIU134" s="853"/>
      <c r="KIV134" s="964"/>
      <c r="KIW134" s="845"/>
      <c r="KIX134" s="853"/>
      <c r="KIY134" s="853"/>
      <c r="KIZ134" s="964"/>
      <c r="KJA134" s="845"/>
      <c r="KJB134" s="853"/>
      <c r="KJC134" s="853"/>
      <c r="KJD134" s="964"/>
      <c r="KJE134" s="845"/>
      <c r="KJF134" s="853"/>
      <c r="KJG134" s="853"/>
      <c r="KJH134" s="964"/>
      <c r="KJI134" s="845"/>
      <c r="KJJ134" s="853"/>
      <c r="KJK134" s="853"/>
      <c r="KJL134" s="964"/>
      <c r="KJM134" s="845"/>
      <c r="KJN134" s="853"/>
      <c r="KJO134" s="853"/>
      <c r="KJP134" s="964"/>
      <c r="KJQ134" s="845"/>
      <c r="KJR134" s="853"/>
      <c r="KJS134" s="853"/>
      <c r="KJT134" s="964"/>
      <c r="KJU134" s="845"/>
      <c r="KJV134" s="853"/>
      <c r="KJW134" s="853"/>
      <c r="KJX134" s="964"/>
      <c r="KJY134" s="845"/>
      <c r="KJZ134" s="853"/>
      <c r="KKA134" s="853"/>
      <c r="KKB134" s="964"/>
      <c r="KKC134" s="845"/>
      <c r="KKD134" s="853"/>
      <c r="KKE134" s="853"/>
      <c r="KKF134" s="964"/>
      <c r="KKG134" s="845"/>
      <c r="KKH134" s="853"/>
      <c r="KKI134" s="853"/>
      <c r="KKJ134" s="964"/>
      <c r="KKK134" s="845"/>
      <c r="KKL134" s="853"/>
      <c r="KKM134" s="853"/>
      <c r="KKN134" s="964"/>
      <c r="KKO134" s="845"/>
      <c r="KKP134" s="853"/>
      <c r="KKQ134" s="853"/>
      <c r="KKR134" s="964"/>
      <c r="KKS134" s="845"/>
      <c r="KKT134" s="853"/>
      <c r="KKU134" s="853"/>
      <c r="KKV134" s="964"/>
      <c r="KKW134" s="845"/>
      <c r="KKX134" s="853"/>
      <c r="KKY134" s="853"/>
      <c r="KKZ134" s="964"/>
      <c r="KLA134" s="845"/>
      <c r="KLB134" s="853"/>
      <c r="KLC134" s="853"/>
      <c r="KLD134" s="964"/>
      <c r="KLE134" s="845"/>
      <c r="KLF134" s="853"/>
      <c r="KLG134" s="853"/>
      <c r="KLH134" s="964"/>
      <c r="KLI134" s="845"/>
      <c r="KLJ134" s="853"/>
      <c r="KLK134" s="853"/>
      <c r="KLL134" s="964"/>
      <c r="KLM134" s="845"/>
      <c r="KLN134" s="853"/>
      <c r="KLO134" s="853"/>
      <c r="KLP134" s="964"/>
      <c r="KLQ134" s="845"/>
      <c r="KLR134" s="853"/>
      <c r="KLS134" s="853"/>
      <c r="KLT134" s="964"/>
      <c r="KLU134" s="845"/>
      <c r="KLV134" s="853"/>
      <c r="KLW134" s="853"/>
      <c r="KLX134" s="964"/>
      <c r="KLY134" s="845"/>
      <c r="KLZ134" s="853"/>
      <c r="KMA134" s="853"/>
      <c r="KMB134" s="964"/>
      <c r="KMC134" s="845"/>
      <c r="KMD134" s="853"/>
      <c r="KME134" s="853"/>
      <c r="KMF134" s="964"/>
      <c r="KMG134" s="845"/>
      <c r="KMH134" s="853"/>
      <c r="KMI134" s="853"/>
      <c r="KMJ134" s="964"/>
      <c r="KMK134" s="845"/>
      <c r="KML134" s="853"/>
      <c r="KMM134" s="853"/>
      <c r="KMN134" s="964"/>
      <c r="KMO134" s="845"/>
      <c r="KMP134" s="853"/>
      <c r="KMQ134" s="853"/>
      <c r="KMR134" s="964"/>
      <c r="KMS134" s="845"/>
      <c r="KMT134" s="853"/>
      <c r="KMU134" s="853"/>
      <c r="KMV134" s="964"/>
      <c r="KMW134" s="845"/>
      <c r="KMX134" s="853"/>
      <c r="KMY134" s="853"/>
      <c r="KMZ134" s="964"/>
      <c r="KNA134" s="845"/>
      <c r="KNB134" s="853"/>
      <c r="KNC134" s="853"/>
      <c r="KND134" s="964"/>
      <c r="KNE134" s="845"/>
      <c r="KNF134" s="853"/>
      <c r="KNG134" s="853"/>
      <c r="KNH134" s="964"/>
      <c r="KNI134" s="845"/>
      <c r="KNJ134" s="853"/>
      <c r="KNK134" s="853"/>
      <c r="KNL134" s="964"/>
      <c r="KNM134" s="845"/>
      <c r="KNN134" s="853"/>
      <c r="KNO134" s="853"/>
      <c r="KNP134" s="964"/>
      <c r="KNQ134" s="845"/>
      <c r="KNR134" s="853"/>
      <c r="KNS134" s="853"/>
      <c r="KNT134" s="964"/>
      <c r="KNU134" s="845"/>
      <c r="KNV134" s="853"/>
      <c r="KNW134" s="853"/>
      <c r="KNX134" s="964"/>
      <c r="KNY134" s="845"/>
      <c r="KNZ134" s="853"/>
      <c r="KOA134" s="853"/>
      <c r="KOB134" s="964"/>
      <c r="KOC134" s="845"/>
      <c r="KOD134" s="853"/>
      <c r="KOE134" s="853"/>
      <c r="KOF134" s="964"/>
      <c r="KOG134" s="845"/>
      <c r="KOH134" s="853"/>
      <c r="KOI134" s="853"/>
      <c r="KOJ134" s="964"/>
      <c r="KOK134" s="845"/>
      <c r="KOL134" s="853"/>
      <c r="KOM134" s="853"/>
      <c r="KON134" s="964"/>
      <c r="KOO134" s="845"/>
      <c r="KOP134" s="853"/>
      <c r="KOQ134" s="853"/>
      <c r="KOR134" s="964"/>
      <c r="KOS134" s="845"/>
      <c r="KOT134" s="853"/>
      <c r="KOU134" s="853"/>
      <c r="KOV134" s="964"/>
      <c r="KOW134" s="845"/>
      <c r="KOX134" s="853"/>
      <c r="KOY134" s="853"/>
      <c r="KOZ134" s="964"/>
      <c r="KPA134" s="845"/>
      <c r="KPB134" s="853"/>
      <c r="KPC134" s="853"/>
      <c r="KPD134" s="964"/>
      <c r="KPE134" s="845"/>
      <c r="KPF134" s="853"/>
      <c r="KPG134" s="853"/>
      <c r="KPH134" s="964"/>
      <c r="KPI134" s="845"/>
      <c r="KPJ134" s="853"/>
      <c r="KPK134" s="853"/>
      <c r="KPL134" s="964"/>
      <c r="KPM134" s="845"/>
      <c r="KPN134" s="853"/>
      <c r="KPO134" s="853"/>
      <c r="KPP134" s="964"/>
      <c r="KPQ134" s="845"/>
      <c r="KPR134" s="853"/>
      <c r="KPS134" s="853"/>
      <c r="KPT134" s="964"/>
      <c r="KPU134" s="845"/>
      <c r="KPV134" s="853"/>
      <c r="KPW134" s="853"/>
      <c r="KPX134" s="964"/>
      <c r="KPY134" s="845"/>
      <c r="KPZ134" s="853"/>
      <c r="KQA134" s="853"/>
      <c r="KQB134" s="964"/>
      <c r="KQC134" s="845"/>
      <c r="KQD134" s="853"/>
      <c r="KQE134" s="853"/>
      <c r="KQF134" s="964"/>
      <c r="KQG134" s="845"/>
      <c r="KQH134" s="853"/>
      <c r="KQI134" s="853"/>
      <c r="KQJ134" s="964"/>
      <c r="KQK134" s="845"/>
      <c r="KQL134" s="853"/>
      <c r="KQM134" s="853"/>
      <c r="KQN134" s="964"/>
      <c r="KQO134" s="845"/>
      <c r="KQP134" s="853"/>
      <c r="KQQ134" s="853"/>
      <c r="KQR134" s="964"/>
      <c r="KQS134" s="845"/>
      <c r="KQT134" s="853"/>
      <c r="KQU134" s="853"/>
      <c r="KQV134" s="964"/>
      <c r="KQW134" s="845"/>
      <c r="KQX134" s="853"/>
      <c r="KQY134" s="853"/>
      <c r="KQZ134" s="964"/>
      <c r="KRA134" s="845"/>
      <c r="KRB134" s="853"/>
      <c r="KRC134" s="853"/>
      <c r="KRD134" s="964"/>
      <c r="KRE134" s="845"/>
      <c r="KRF134" s="853"/>
      <c r="KRG134" s="853"/>
      <c r="KRH134" s="964"/>
      <c r="KRI134" s="845"/>
      <c r="KRJ134" s="853"/>
      <c r="KRK134" s="853"/>
      <c r="KRL134" s="964"/>
      <c r="KRM134" s="845"/>
      <c r="KRN134" s="853"/>
      <c r="KRO134" s="853"/>
      <c r="KRP134" s="964"/>
      <c r="KRQ134" s="845"/>
      <c r="KRR134" s="853"/>
      <c r="KRS134" s="853"/>
      <c r="KRT134" s="964"/>
      <c r="KRU134" s="845"/>
      <c r="KRV134" s="853"/>
      <c r="KRW134" s="853"/>
      <c r="KRX134" s="964"/>
      <c r="KRY134" s="845"/>
      <c r="KRZ134" s="853"/>
      <c r="KSA134" s="853"/>
      <c r="KSB134" s="964"/>
      <c r="KSC134" s="845"/>
      <c r="KSD134" s="853"/>
      <c r="KSE134" s="853"/>
      <c r="KSF134" s="964"/>
      <c r="KSG134" s="845"/>
      <c r="KSH134" s="853"/>
      <c r="KSI134" s="853"/>
      <c r="KSJ134" s="964"/>
      <c r="KSK134" s="845"/>
      <c r="KSL134" s="853"/>
      <c r="KSM134" s="853"/>
      <c r="KSN134" s="964"/>
      <c r="KSO134" s="845"/>
      <c r="KSP134" s="853"/>
      <c r="KSQ134" s="853"/>
      <c r="KSR134" s="964"/>
      <c r="KSS134" s="845"/>
      <c r="KST134" s="853"/>
      <c r="KSU134" s="853"/>
      <c r="KSV134" s="964"/>
      <c r="KSW134" s="845"/>
      <c r="KSX134" s="853"/>
      <c r="KSY134" s="853"/>
      <c r="KSZ134" s="964"/>
      <c r="KTA134" s="845"/>
      <c r="KTB134" s="853"/>
      <c r="KTC134" s="853"/>
      <c r="KTD134" s="964"/>
      <c r="KTE134" s="845"/>
      <c r="KTF134" s="853"/>
      <c r="KTG134" s="853"/>
      <c r="KTH134" s="964"/>
      <c r="KTI134" s="845"/>
      <c r="KTJ134" s="853"/>
      <c r="KTK134" s="853"/>
      <c r="KTL134" s="964"/>
      <c r="KTM134" s="845"/>
      <c r="KTN134" s="853"/>
      <c r="KTO134" s="853"/>
      <c r="KTP134" s="964"/>
      <c r="KTQ134" s="845"/>
      <c r="KTR134" s="853"/>
      <c r="KTS134" s="853"/>
      <c r="KTT134" s="964"/>
      <c r="KTU134" s="845"/>
      <c r="KTV134" s="853"/>
      <c r="KTW134" s="853"/>
      <c r="KTX134" s="964"/>
      <c r="KTY134" s="845"/>
      <c r="KTZ134" s="853"/>
      <c r="KUA134" s="853"/>
      <c r="KUB134" s="964"/>
      <c r="KUC134" s="845"/>
      <c r="KUD134" s="853"/>
      <c r="KUE134" s="853"/>
      <c r="KUF134" s="964"/>
      <c r="KUG134" s="845"/>
      <c r="KUH134" s="853"/>
      <c r="KUI134" s="853"/>
      <c r="KUJ134" s="964"/>
      <c r="KUK134" s="845"/>
      <c r="KUL134" s="853"/>
      <c r="KUM134" s="853"/>
      <c r="KUN134" s="964"/>
      <c r="KUO134" s="845"/>
      <c r="KUP134" s="853"/>
      <c r="KUQ134" s="853"/>
      <c r="KUR134" s="964"/>
      <c r="KUS134" s="845"/>
      <c r="KUT134" s="853"/>
      <c r="KUU134" s="853"/>
      <c r="KUV134" s="964"/>
      <c r="KUW134" s="845"/>
      <c r="KUX134" s="853"/>
      <c r="KUY134" s="853"/>
      <c r="KUZ134" s="964"/>
      <c r="KVA134" s="845"/>
      <c r="KVB134" s="853"/>
      <c r="KVC134" s="853"/>
      <c r="KVD134" s="964"/>
      <c r="KVE134" s="845"/>
      <c r="KVF134" s="853"/>
      <c r="KVG134" s="853"/>
      <c r="KVH134" s="964"/>
      <c r="KVI134" s="845"/>
      <c r="KVJ134" s="853"/>
      <c r="KVK134" s="853"/>
      <c r="KVL134" s="964"/>
      <c r="KVM134" s="845"/>
      <c r="KVN134" s="853"/>
      <c r="KVO134" s="853"/>
      <c r="KVP134" s="964"/>
      <c r="KVQ134" s="845"/>
      <c r="KVR134" s="853"/>
      <c r="KVS134" s="853"/>
      <c r="KVT134" s="964"/>
      <c r="KVU134" s="845"/>
      <c r="KVV134" s="853"/>
      <c r="KVW134" s="853"/>
      <c r="KVX134" s="964"/>
      <c r="KVY134" s="845"/>
      <c r="KVZ134" s="853"/>
      <c r="KWA134" s="853"/>
      <c r="KWB134" s="964"/>
      <c r="KWC134" s="845"/>
      <c r="KWD134" s="853"/>
      <c r="KWE134" s="853"/>
      <c r="KWF134" s="964"/>
      <c r="KWG134" s="845"/>
      <c r="KWH134" s="853"/>
      <c r="KWI134" s="853"/>
      <c r="KWJ134" s="964"/>
      <c r="KWK134" s="845"/>
      <c r="KWL134" s="853"/>
      <c r="KWM134" s="853"/>
      <c r="KWN134" s="964"/>
      <c r="KWO134" s="845"/>
      <c r="KWP134" s="853"/>
      <c r="KWQ134" s="853"/>
      <c r="KWR134" s="964"/>
      <c r="KWS134" s="845"/>
      <c r="KWT134" s="853"/>
      <c r="KWU134" s="853"/>
      <c r="KWV134" s="964"/>
      <c r="KWW134" s="845"/>
      <c r="KWX134" s="853"/>
      <c r="KWY134" s="853"/>
      <c r="KWZ134" s="964"/>
      <c r="KXA134" s="845"/>
      <c r="KXB134" s="853"/>
      <c r="KXC134" s="853"/>
      <c r="KXD134" s="964"/>
      <c r="KXE134" s="845"/>
      <c r="KXF134" s="853"/>
      <c r="KXG134" s="853"/>
      <c r="KXH134" s="964"/>
      <c r="KXI134" s="845"/>
      <c r="KXJ134" s="853"/>
      <c r="KXK134" s="853"/>
      <c r="KXL134" s="964"/>
      <c r="KXM134" s="845"/>
      <c r="KXN134" s="853"/>
      <c r="KXO134" s="853"/>
      <c r="KXP134" s="964"/>
      <c r="KXQ134" s="845"/>
      <c r="KXR134" s="853"/>
      <c r="KXS134" s="853"/>
      <c r="KXT134" s="964"/>
      <c r="KXU134" s="845"/>
      <c r="KXV134" s="853"/>
      <c r="KXW134" s="853"/>
      <c r="KXX134" s="964"/>
      <c r="KXY134" s="845"/>
      <c r="KXZ134" s="853"/>
      <c r="KYA134" s="853"/>
      <c r="KYB134" s="964"/>
      <c r="KYC134" s="845"/>
      <c r="KYD134" s="853"/>
      <c r="KYE134" s="853"/>
      <c r="KYF134" s="964"/>
      <c r="KYG134" s="845"/>
      <c r="KYH134" s="853"/>
      <c r="KYI134" s="853"/>
      <c r="KYJ134" s="964"/>
      <c r="KYK134" s="845"/>
      <c r="KYL134" s="853"/>
      <c r="KYM134" s="853"/>
      <c r="KYN134" s="964"/>
      <c r="KYO134" s="845"/>
      <c r="KYP134" s="853"/>
      <c r="KYQ134" s="853"/>
      <c r="KYR134" s="964"/>
      <c r="KYS134" s="845"/>
      <c r="KYT134" s="853"/>
      <c r="KYU134" s="853"/>
      <c r="KYV134" s="964"/>
      <c r="KYW134" s="845"/>
      <c r="KYX134" s="853"/>
      <c r="KYY134" s="853"/>
      <c r="KYZ134" s="964"/>
      <c r="KZA134" s="845"/>
      <c r="KZB134" s="853"/>
      <c r="KZC134" s="853"/>
      <c r="KZD134" s="964"/>
      <c r="KZE134" s="845"/>
      <c r="KZF134" s="853"/>
      <c r="KZG134" s="853"/>
      <c r="KZH134" s="964"/>
      <c r="KZI134" s="845"/>
      <c r="KZJ134" s="853"/>
      <c r="KZK134" s="853"/>
      <c r="KZL134" s="964"/>
      <c r="KZM134" s="845"/>
      <c r="KZN134" s="853"/>
      <c r="KZO134" s="853"/>
      <c r="KZP134" s="964"/>
      <c r="KZQ134" s="845"/>
      <c r="KZR134" s="853"/>
      <c r="KZS134" s="853"/>
      <c r="KZT134" s="964"/>
      <c r="KZU134" s="845"/>
      <c r="KZV134" s="853"/>
      <c r="KZW134" s="853"/>
      <c r="KZX134" s="964"/>
      <c r="KZY134" s="845"/>
      <c r="KZZ134" s="853"/>
      <c r="LAA134" s="853"/>
      <c r="LAB134" s="964"/>
      <c r="LAC134" s="845"/>
      <c r="LAD134" s="853"/>
      <c r="LAE134" s="853"/>
      <c r="LAF134" s="964"/>
      <c r="LAG134" s="845"/>
      <c r="LAH134" s="853"/>
      <c r="LAI134" s="853"/>
      <c r="LAJ134" s="964"/>
      <c r="LAK134" s="845"/>
      <c r="LAL134" s="853"/>
      <c r="LAM134" s="853"/>
      <c r="LAN134" s="964"/>
      <c r="LAO134" s="845"/>
      <c r="LAP134" s="853"/>
      <c r="LAQ134" s="853"/>
      <c r="LAR134" s="964"/>
      <c r="LAS134" s="845"/>
      <c r="LAT134" s="853"/>
      <c r="LAU134" s="853"/>
      <c r="LAV134" s="964"/>
      <c r="LAW134" s="845"/>
      <c r="LAX134" s="853"/>
      <c r="LAY134" s="853"/>
      <c r="LAZ134" s="964"/>
      <c r="LBA134" s="845"/>
      <c r="LBB134" s="853"/>
      <c r="LBC134" s="853"/>
      <c r="LBD134" s="964"/>
      <c r="LBE134" s="845"/>
      <c r="LBF134" s="853"/>
      <c r="LBG134" s="853"/>
      <c r="LBH134" s="964"/>
      <c r="LBI134" s="845"/>
      <c r="LBJ134" s="853"/>
      <c r="LBK134" s="853"/>
      <c r="LBL134" s="964"/>
      <c r="LBM134" s="845"/>
      <c r="LBN134" s="853"/>
      <c r="LBO134" s="853"/>
      <c r="LBP134" s="964"/>
      <c r="LBQ134" s="845"/>
      <c r="LBR134" s="853"/>
      <c r="LBS134" s="853"/>
      <c r="LBT134" s="964"/>
      <c r="LBU134" s="845"/>
      <c r="LBV134" s="853"/>
      <c r="LBW134" s="853"/>
      <c r="LBX134" s="964"/>
      <c r="LBY134" s="845"/>
      <c r="LBZ134" s="853"/>
      <c r="LCA134" s="853"/>
      <c r="LCB134" s="964"/>
      <c r="LCC134" s="845"/>
      <c r="LCD134" s="853"/>
      <c r="LCE134" s="853"/>
      <c r="LCF134" s="964"/>
      <c r="LCG134" s="845"/>
      <c r="LCH134" s="853"/>
      <c r="LCI134" s="853"/>
      <c r="LCJ134" s="964"/>
      <c r="LCK134" s="845"/>
      <c r="LCL134" s="853"/>
      <c r="LCM134" s="853"/>
      <c r="LCN134" s="964"/>
      <c r="LCO134" s="845"/>
      <c r="LCP134" s="853"/>
      <c r="LCQ134" s="853"/>
      <c r="LCR134" s="964"/>
      <c r="LCS134" s="845"/>
      <c r="LCT134" s="853"/>
      <c r="LCU134" s="853"/>
      <c r="LCV134" s="964"/>
      <c r="LCW134" s="845"/>
      <c r="LCX134" s="853"/>
      <c r="LCY134" s="853"/>
      <c r="LCZ134" s="964"/>
      <c r="LDA134" s="845"/>
      <c r="LDB134" s="853"/>
      <c r="LDC134" s="853"/>
      <c r="LDD134" s="964"/>
      <c r="LDE134" s="845"/>
      <c r="LDF134" s="853"/>
      <c r="LDG134" s="853"/>
      <c r="LDH134" s="964"/>
      <c r="LDI134" s="845"/>
      <c r="LDJ134" s="853"/>
      <c r="LDK134" s="853"/>
      <c r="LDL134" s="964"/>
      <c r="LDM134" s="845"/>
      <c r="LDN134" s="853"/>
      <c r="LDO134" s="853"/>
      <c r="LDP134" s="964"/>
      <c r="LDQ134" s="845"/>
      <c r="LDR134" s="853"/>
      <c r="LDS134" s="853"/>
      <c r="LDT134" s="964"/>
      <c r="LDU134" s="845"/>
      <c r="LDV134" s="853"/>
      <c r="LDW134" s="853"/>
      <c r="LDX134" s="964"/>
      <c r="LDY134" s="845"/>
      <c r="LDZ134" s="853"/>
      <c r="LEA134" s="853"/>
      <c r="LEB134" s="964"/>
      <c r="LEC134" s="845"/>
      <c r="LED134" s="853"/>
      <c r="LEE134" s="853"/>
      <c r="LEF134" s="964"/>
      <c r="LEG134" s="845"/>
      <c r="LEH134" s="853"/>
      <c r="LEI134" s="853"/>
      <c r="LEJ134" s="964"/>
      <c r="LEK134" s="845"/>
      <c r="LEL134" s="853"/>
      <c r="LEM134" s="853"/>
      <c r="LEN134" s="964"/>
      <c r="LEO134" s="845"/>
      <c r="LEP134" s="853"/>
      <c r="LEQ134" s="853"/>
      <c r="LER134" s="964"/>
      <c r="LES134" s="845"/>
      <c r="LET134" s="853"/>
      <c r="LEU134" s="853"/>
      <c r="LEV134" s="964"/>
      <c r="LEW134" s="845"/>
      <c r="LEX134" s="853"/>
      <c r="LEY134" s="853"/>
      <c r="LEZ134" s="964"/>
      <c r="LFA134" s="845"/>
      <c r="LFB134" s="853"/>
      <c r="LFC134" s="853"/>
      <c r="LFD134" s="964"/>
      <c r="LFE134" s="845"/>
      <c r="LFF134" s="853"/>
      <c r="LFG134" s="853"/>
      <c r="LFH134" s="964"/>
      <c r="LFI134" s="845"/>
      <c r="LFJ134" s="853"/>
      <c r="LFK134" s="853"/>
      <c r="LFL134" s="964"/>
      <c r="LFM134" s="845"/>
      <c r="LFN134" s="853"/>
      <c r="LFO134" s="853"/>
      <c r="LFP134" s="964"/>
      <c r="LFQ134" s="845"/>
      <c r="LFR134" s="853"/>
      <c r="LFS134" s="853"/>
      <c r="LFT134" s="964"/>
      <c r="LFU134" s="845"/>
      <c r="LFV134" s="853"/>
      <c r="LFW134" s="853"/>
      <c r="LFX134" s="964"/>
      <c r="LFY134" s="845"/>
      <c r="LFZ134" s="853"/>
      <c r="LGA134" s="853"/>
      <c r="LGB134" s="964"/>
      <c r="LGC134" s="845"/>
      <c r="LGD134" s="853"/>
      <c r="LGE134" s="853"/>
      <c r="LGF134" s="964"/>
      <c r="LGG134" s="845"/>
      <c r="LGH134" s="853"/>
      <c r="LGI134" s="853"/>
      <c r="LGJ134" s="964"/>
      <c r="LGK134" s="845"/>
      <c r="LGL134" s="853"/>
      <c r="LGM134" s="853"/>
      <c r="LGN134" s="964"/>
      <c r="LGO134" s="845"/>
      <c r="LGP134" s="853"/>
      <c r="LGQ134" s="853"/>
      <c r="LGR134" s="964"/>
      <c r="LGS134" s="845"/>
      <c r="LGT134" s="853"/>
      <c r="LGU134" s="853"/>
      <c r="LGV134" s="964"/>
      <c r="LGW134" s="845"/>
      <c r="LGX134" s="853"/>
      <c r="LGY134" s="853"/>
      <c r="LGZ134" s="964"/>
      <c r="LHA134" s="845"/>
      <c r="LHB134" s="853"/>
      <c r="LHC134" s="853"/>
      <c r="LHD134" s="964"/>
      <c r="LHE134" s="845"/>
      <c r="LHF134" s="853"/>
      <c r="LHG134" s="853"/>
      <c r="LHH134" s="964"/>
      <c r="LHI134" s="845"/>
      <c r="LHJ134" s="853"/>
      <c r="LHK134" s="853"/>
      <c r="LHL134" s="964"/>
      <c r="LHM134" s="845"/>
      <c r="LHN134" s="853"/>
      <c r="LHO134" s="853"/>
      <c r="LHP134" s="964"/>
      <c r="LHQ134" s="845"/>
      <c r="LHR134" s="853"/>
      <c r="LHS134" s="853"/>
      <c r="LHT134" s="964"/>
      <c r="LHU134" s="845"/>
      <c r="LHV134" s="853"/>
      <c r="LHW134" s="853"/>
      <c r="LHX134" s="964"/>
      <c r="LHY134" s="845"/>
      <c r="LHZ134" s="853"/>
      <c r="LIA134" s="853"/>
      <c r="LIB134" s="964"/>
      <c r="LIC134" s="845"/>
      <c r="LID134" s="853"/>
      <c r="LIE134" s="853"/>
      <c r="LIF134" s="964"/>
      <c r="LIG134" s="845"/>
      <c r="LIH134" s="853"/>
      <c r="LII134" s="853"/>
      <c r="LIJ134" s="964"/>
      <c r="LIK134" s="845"/>
      <c r="LIL134" s="853"/>
      <c r="LIM134" s="853"/>
      <c r="LIN134" s="964"/>
      <c r="LIO134" s="845"/>
      <c r="LIP134" s="853"/>
      <c r="LIQ134" s="853"/>
      <c r="LIR134" s="964"/>
      <c r="LIS134" s="845"/>
      <c r="LIT134" s="853"/>
      <c r="LIU134" s="853"/>
      <c r="LIV134" s="964"/>
      <c r="LIW134" s="845"/>
      <c r="LIX134" s="853"/>
      <c r="LIY134" s="853"/>
      <c r="LIZ134" s="964"/>
      <c r="LJA134" s="845"/>
      <c r="LJB134" s="853"/>
      <c r="LJC134" s="853"/>
      <c r="LJD134" s="964"/>
      <c r="LJE134" s="845"/>
      <c r="LJF134" s="853"/>
      <c r="LJG134" s="853"/>
      <c r="LJH134" s="964"/>
      <c r="LJI134" s="845"/>
      <c r="LJJ134" s="853"/>
      <c r="LJK134" s="853"/>
      <c r="LJL134" s="964"/>
      <c r="LJM134" s="845"/>
      <c r="LJN134" s="853"/>
      <c r="LJO134" s="853"/>
      <c r="LJP134" s="964"/>
      <c r="LJQ134" s="845"/>
      <c r="LJR134" s="853"/>
      <c r="LJS134" s="853"/>
      <c r="LJT134" s="964"/>
      <c r="LJU134" s="845"/>
      <c r="LJV134" s="853"/>
      <c r="LJW134" s="853"/>
      <c r="LJX134" s="964"/>
      <c r="LJY134" s="845"/>
      <c r="LJZ134" s="853"/>
      <c r="LKA134" s="853"/>
      <c r="LKB134" s="964"/>
      <c r="LKC134" s="845"/>
      <c r="LKD134" s="853"/>
      <c r="LKE134" s="853"/>
      <c r="LKF134" s="964"/>
      <c r="LKG134" s="845"/>
      <c r="LKH134" s="853"/>
      <c r="LKI134" s="853"/>
      <c r="LKJ134" s="964"/>
      <c r="LKK134" s="845"/>
      <c r="LKL134" s="853"/>
      <c r="LKM134" s="853"/>
      <c r="LKN134" s="964"/>
      <c r="LKO134" s="845"/>
      <c r="LKP134" s="853"/>
      <c r="LKQ134" s="853"/>
      <c r="LKR134" s="964"/>
      <c r="LKS134" s="845"/>
      <c r="LKT134" s="853"/>
      <c r="LKU134" s="853"/>
      <c r="LKV134" s="964"/>
      <c r="LKW134" s="845"/>
      <c r="LKX134" s="853"/>
      <c r="LKY134" s="853"/>
      <c r="LKZ134" s="964"/>
      <c r="LLA134" s="845"/>
      <c r="LLB134" s="853"/>
      <c r="LLC134" s="853"/>
      <c r="LLD134" s="964"/>
      <c r="LLE134" s="845"/>
      <c r="LLF134" s="853"/>
      <c r="LLG134" s="853"/>
      <c r="LLH134" s="964"/>
      <c r="LLI134" s="845"/>
      <c r="LLJ134" s="853"/>
      <c r="LLK134" s="853"/>
      <c r="LLL134" s="964"/>
      <c r="LLM134" s="845"/>
      <c r="LLN134" s="853"/>
      <c r="LLO134" s="853"/>
      <c r="LLP134" s="964"/>
      <c r="LLQ134" s="845"/>
      <c r="LLR134" s="853"/>
      <c r="LLS134" s="853"/>
      <c r="LLT134" s="964"/>
      <c r="LLU134" s="845"/>
      <c r="LLV134" s="853"/>
      <c r="LLW134" s="853"/>
      <c r="LLX134" s="964"/>
      <c r="LLY134" s="845"/>
      <c r="LLZ134" s="853"/>
      <c r="LMA134" s="853"/>
      <c r="LMB134" s="964"/>
      <c r="LMC134" s="845"/>
      <c r="LMD134" s="853"/>
      <c r="LME134" s="853"/>
      <c r="LMF134" s="964"/>
      <c r="LMG134" s="845"/>
      <c r="LMH134" s="853"/>
      <c r="LMI134" s="853"/>
      <c r="LMJ134" s="964"/>
      <c r="LMK134" s="845"/>
      <c r="LML134" s="853"/>
      <c r="LMM134" s="853"/>
      <c r="LMN134" s="964"/>
      <c r="LMO134" s="845"/>
      <c r="LMP134" s="853"/>
      <c r="LMQ134" s="853"/>
      <c r="LMR134" s="964"/>
      <c r="LMS134" s="845"/>
      <c r="LMT134" s="853"/>
      <c r="LMU134" s="853"/>
      <c r="LMV134" s="964"/>
      <c r="LMW134" s="845"/>
      <c r="LMX134" s="853"/>
      <c r="LMY134" s="853"/>
      <c r="LMZ134" s="964"/>
      <c r="LNA134" s="845"/>
      <c r="LNB134" s="853"/>
      <c r="LNC134" s="853"/>
      <c r="LND134" s="964"/>
      <c r="LNE134" s="845"/>
      <c r="LNF134" s="853"/>
      <c r="LNG134" s="853"/>
      <c r="LNH134" s="964"/>
      <c r="LNI134" s="845"/>
      <c r="LNJ134" s="853"/>
      <c r="LNK134" s="853"/>
      <c r="LNL134" s="964"/>
      <c r="LNM134" s="845"/>
      <c r="LNN134" s="853"/>
      <c r="LNO134" s="853"/>
      <c r="LNP134" s="964"/>
      <c r="LNQ134" s="845"/>
      <c r="LNR134" s="853"/>
      <c r="LNS134" s="853"/>
      <c r="LNT134" s="964"/>
      <c r="LNU134" s="845"/>
      <c r="LNV134" s="853"/>
      <c r="LNW134" s="853"/>
      <c r="LNX134" s="964"/>
      <c r="LNY134" s="845"/>
      <c r="LNZ134" s="853"/>
      <c r="LOA134" s="853"/>
      <c r="LOB134" s="964"/>
      <c r="LOC134" s="845"/>
      <c r="LOD134" s="853"/>
      <c r="LOE134" s="853"/>
      <c r="LOF134" s="964"/>
      <c r="LOG134" s="845"/>
      <c r="LOH134" s="853"/>
      <c r="LOI134" s="853"/>
      <c r="LOJ134" s="964"/>
      <c r="LOK134" s="845"/>
      <c r="LOL134" s="853"/>
      <c r="LOM134" s="853"/>
      <c r="LON134" s="964"/>
      <c r="LOO134" s="845"/>
      <c r="LOP134" s="853"/>
      <c r="LOQ134" s="853"/>
      <c r="LOR134" s="964"/>
      <c r="LOS134" s="845"/>
      <c r="LOT134" s="853"/>
      <c r="LOU134" s="853"/>
      <c r="LOV134" s="964"/>
      <c r="LOW134" s="845"/>
      <c r="LOX134" s="853"/>
      <c r="LOY134" s="853"/>
      <c r="LOZ134" s="964"/>
      <c r="LPA134" s="845"/>
      <c r="LPB134" s="853"/>
      <c r="LPC134" s="853"/>
      <c r="LPD134" s="964"/>
      <c r="LPE134" s="845"/>
      <c r="LPF134" s="853"/>
      <c r="LPG134" s="853"/>
      <c r="LPH134" s="964"/>
      <c r="LPI134" s="845"/>
      <c r="LPJ134" s="853"/>
      <c r="LPK134" s="853"/>
      <c r="LPL134" s="964"/>
      <c r="LPM134" s="845"/>
      <c r="LPN134" s="853"/>
      <c r="LPO134" s="853"/>
      <c r="LPP134" s="964"/>
      <c r="LPQ134" s="845"/>
      <c r="LPR134" s="853"/>
      <c r="LPS134" s="853"/>
      <c r="LPT134" s="964"/>
      <c r="LPU134" s="845"/>
      <c r="LPV134" s="853"/>
      <c r="LPW134" s="853"/>
      <c r="LPX134" s="964"/>
      <c r="LPY134" s="845"/>
      <c r="LPZ134" s="853"/>
      <c r="LQA134" s="853"/>
      <c r="LQB134" s="964"/>
      <c r="LQC134" s="845"/>
      <c r="LQD134" s="853"/>
      <c r="LQE134" s="853"/>
      <c r="LQF134" s="964"/>
      <c r="LQG134" s="845"/>
      <c r="LQH134" s="853"/>
      <c r="LQI134" s="853"/>
      <c r="LQJ134" s="964"/>
      <c r="LQK134" s="845"/>
      <c r="LQL134" s="853"/>
      <c r="LQM134" s="853"/>
      <c r="LQN134" s="964"/>
      <c r="LQO134" s="845"/>
      <c r="LQP134" s="853"/>
      <c r="LQQ134" s="853"/>
      <c r="LQR134" s="964"/>
      <c r="LQS134" s="845"/>
      <c r="LQT134" s="853"/>
      <c r="LQU134" s="853"/>
      <c r="LQV134" s="964"/>
      <c r="LQW134" s="845"/>
      <c r="LQX134" s="853"/>
      <c r="LQY134" s="853"/>
      <c r="LQZ134" s="964"/>
      <c r="LRA134" s="845"/>
      <c r="LRB134" s="853"/>
      <c r="LRC134" s="853"/>
      <c r="LRD134" s="964"/>
      <c r="LRE134" s="845"/>
      <c r="LRF134" s="853"/>
      <c r="LRG134" s="853"/>
      <c r="LRH134" s="964"/>
      <c r="LRI134" s="845"/>
      <c r="LRJ134" s="853"/>
      <c r="LRK134" s="853"/>
      <c r="LRL134" s="964"/>
      <c r="LRM134" s="845"/>
      <c r="LRN134" s="853"/>
      <c r="LRO134" s="853"/>
      <c r="LRP134" s="964"/>
      <c r="LRQ134" s="845"/>
      <c r="LRR134" s="853"/>
      <c r="LRS134" s="853"/>
      <c r="LRT134" s="964"/>
      <c r="LRU134" s="845"/>
      <c r="LRV134" s="853"/>
      <c r="LRW134" s="853"/>
      <c r="LRX134" s="964"/>
      <c r="LRY134" s="845"/>
      <c r="LRZ134" s="853"/>
      <c r="LSA134" s="853"/>
      <c r="LSB134" s="964"/>
      <c r="LSC134" s="845"/>
      <c r="LSD134" s="853"/>
      <c r="LSE134" s="853"/>
      <c r="LSF134" s="964"/>
      <c r="LSG134" s="845"/>
      <c r="LSH134" s="853"/>
      <c r="LSI134" s="853"/>
      <c r="LSJ134" s="964"/>
      <c r="LSK134" s="845"/>
      <c r="LSL134" s="853"/>
      <c r="LSM134" s="853"/>
      <c r="LSN134" s="964"/>
      <c r="LSO134" s="845"/>
      <c r="LSP134" s="853"/>
      <c r="LSQ134" s="853"/>
      <c r="LSR134" s="964"/>
      <c r="LSS134" s="845"/>
      <c r="LST134" s="853"/>
      <c r="LSU134" s="853"/>
      <c r="LSV134" s="964"/>
      <c r="LSW134" s="845"/>
      <c r="LSX134" s="853"/>
      <c r="LSY134" s="853"/>
      <c r="LSZ134" s="964"/>
      <c r="LTA134" s="845"/>
      <c r="LTB134" s="853"/>
      <c r="LTC134" s="853"/>
      <c r="LTD134" s="964"/>
      <c r="LTE134" s="845"/>
      <c r="LTF134" s="853"/>
      <c r="LTG134" s="853"/>
      <c r="LTH134" s="964"/>
      <c r="LTI134" s="845"/>
      <c r="LTJ134" s="853"/>
      <c r="LTK134" s="853"/>
      <c r="LTL134" s="964"/>
      <c r="LTM134" s="845"/>
      <c r="LTN134" s="853"/>
      <c r="LTO134" s="853"/>
      <c r="LTP134" s="964"/>
      <c r="LTQ134" s="845"/>
      <c r="LTR134" s="853"/>
      <c r="LTS134" s="853"/>
      <c r="LTT134" s="964"/>
      <c r="LTU134" s="845"/>
      <c r="LTV134" s="853"/>
      <c r="LTW134" s="853"/>
      <c r="LTX134" s="964"/>
      <c r="LTY134" s="845"/>
      <c r="LTZ134" s="853"/>
      <c r="LUA134" s="853"/>
      <c r="LUB134" s="964"/>
      <c r="LUC134" s="845"/>
      <c r="LUD134" s="853"/>
      <c r="LUE134" s="853"/>
      <c r="LUF134" s="964"/>
      <c r="LUG134" s="845"/>
      <c r="LUH134" s="853"/>
      <c r="LUI134" s="853"/>
      <c r="LUJ134" s="964"/>
      <c r="LUK134" s="845"/>
      <c r="LUL134" s="853"/>
      <c r="LUM134" s="853"/>
      <c r="LUN134" s="964"/>
      <c r="LUO134" s="845"/>
      <c r="LUP134" s="853"/>
      <c r="LUQ134" s="853"/>
      <c r="LUR134" s="964"/>
      <c r="LUS134" s="845"/>
      <c r="LUT134" s="853"/>
      <c r="LUU134" s="853"/>
      <c r="LUV134" s="964"/>
      <c r="LUW134" s="845"/>
      <c r="LUX134" s="853"/>
      <c r="LUY134" s="853"/>
      <c r="LUZ134" s="964"/>
      <c r="LVA134" s="845"/>
      <c r="LVB134" s="853"/>
      <c r="LVC134" s="853"/>
      <c r="LVD134" s="964"/>
      <c r="LVE134" s="845"/>
      <c r="LVF134" s="853"/>
      <c r="LVG134" s="853"/>
      <c r="LVH134" s="964"/>
      <c r="LVI134" s="845"/>
      <c r="LVJ134" s="853"/>
      <c r="LVK134" s="853"/>
      <c r="LVL134" s="964"/>
      <c r="LVM134" s="845"/>
      <c r="LVN134" s="853"/>
      <c r="LVO134" s="853"/>
      <c r="LVP134" s="964"/>
      <c r="LVQ134" s="845"/>
      <c r="LVR134" s="853"/>
      <c r="LVS134" s="853"/>
      <c r="LVT134" s="964"/>
      <c r="LVU134" s="845"/>
      <c r="LVV134" s="853"/>
      <c r="LVW134" s="853"/>
      <c r="LVX134" s="964"/>
      <c r="LVY134" s="845"/>
      <c r="LVZ134" s="853"/>
      <c r="LWA134" s="853"/>
      <c r="LWB134" s="964"/>
      <c r="LWC134" s="845"/>
      <c r="LWD134" s="853"/>
      <c r="LWE134" s="853"/>
      <c r="LWF134" s="964"/>
      <c r="LWG134" s="845"/>
      <c r="LWH134" s="853"/>
      <c r="LWI134" s="853"/>
      <c r="LWJ134" s="964"/>
      <c r="LWK134" s="845"/>
      <c r="LWL134" s="853"/>
      <c r="LWM134" s="853"/>
      <c r="LWN134" s="964"/>
      <c r="LWO134" s="845"/>
      <c r="LWP134" s="853"/>
      <c r="LWQ134" s="853"/>
      <c r="LWR134" s="964"/>
      <c r="LWS134" s="845"/>
      <c r="LWT134" s="853"/>
      <c r="LWU134" s="853"/>
      <c r="LWV134" s="964"/>
      <c r="LWW134" s="845"/>
      <c r="LWX134" s="853"/>
      <c r="LWY134" s="853"/>
      <c r="LWZ134" s="964"/>
      <c r="LXA134" s="845"/>
      <c r="LXB134" s="853"/>
      <c r="LXC134" s="853"/>
      <c r="LXD134" s="964"/>
      <c r="LXE134" s="845"/>
      <c r="LXF134" s="853"/>
      <c r="LXG134" s="853"/>
      <c r="LXH134" s="964"/>
      <c r="LXI134" s="845"/>
      <c r="LXJ134" s="853"/>
      <c r="LXK134" s="853"/>
      <c r="LXL134" s="964"/>
      <c r="LXM134" s="845"/>
      <c r="LXN134" s="853"/>
      <c r="LXO134" s="853"/>
      <c r="LXP134" s="964"/>
      <c r="LXQ134" s="845"/>
      <c r="LXR134" s="853"/>
      <c r="LXS134" s="853"/>
      <c r="LXT134" s="964"/>
      <c r="LXU134" s="845"/>
      <c r="LXV134" s="853"/>
      <c r="LXW134" s="853"/>
      <c r="LXX134" s="964"/>
      <c r="LXY134" s="845"/>
      <c r="LXZ134" s="853"/>
      <c r="LYA134" s="853"/>
      <c r="LYB134" s="964"/>
      <c r="LYC134" s="845"/>
      <c r="LYD134" s="853"/>
      <c r="LYE134" s="853"/>
      <c r="LYF134" s="964"/>
      <c r="LYG134" s="845"/>
      <c r="LYH134" s="853"/>
      <c r="LYI134" s="853"/>
      <c r="LYJ134" s="964"/>
      <c r="LYK134" s="845"/>
      <c r="LYL134" s="853"/>
      <c r="LYM134" s="853"/>
      <c r="LYN134" s="964"/>
      <c r="LYO134" s="845"/>
      <c r="LYP134" s="853"/>
      <c r="LYQ134" s="853"/>
      <c r="LYR134" s="964"/>
      <c r="LYS134" s="845"/>
      <c r="LYT134" s="853"/>
      <c r="LYU134" s="853"/>
      <c r="LYV134" s="964"/>
      <c r="LYW134" s="845"/>
      <c r="LYX134" s="853"/>
      <c r="LYY134" s="853"/>
      <c r="LYZ134" s="964"/>
      <c r="LZA134" s="845"/>
      <c r="LZB134" s="853"/>
      <c r="LZC134" s="853"/>
      <c r="LZD134" s="964"/>
      <c r="LZE134" s="845"/>
      <c r="LZF134" s="853"/>
      <c r="LZG134" s="853"/>
      <c r="LZH134" s="964"/>
      <c r="LZI134" s="845"/>
      <c r="LZJ134" s="853"/>
      <c r="LZK134" s="853"/>
      <c r="LZL134" s="964"/>
      <c r="LZM134" s="845"/>
      <c r="LZN134" s="853"/>
      <c r="LZO134" s="853"/>
      <c r="LZP134" s="964"/>
      <c r="LZQ134" s="845"/>
      <c r="LZR134" s="853"/>
      <c r="LZS134" s="853"/>
      <c r="LZT134" s="964"/>
      <c r="LZU134" s="845"/>
      <c r="LZV134" s="853"/>
      <c r="LZW134" s="853"/>
      <c r="LZX134" s="964"/>
      <c r="LZY134" s="845"/>
      <c r="LZZ134" s="853"/>
      <c r="MAA134" s="853"/>
      <c r="MAB134" s="964"/>
      <c r="MAC134" s="845"/>
      <c r="MAD134" s="853"/>
      <c r="MAE134" s="853"/>
      <c r="MAF134" s="964"/>
      <c r="MAG134" s="845"/>
      <c r="MAH134" s="853"/>
      <c r="MAI134" s="853"/>
      <c r="MAJ134" s="964"/>
      <c r="MAK134" s="845"/>
      <c r="MAL134" s="853"/>
      <c r="MAM134" s="853"/>
      <c r="MAN134" s="964"/>
      <c r="MAO134" s="845"/>
      <c r="MAP134" s="853"/>
      <c r="MAQ134" s="853"/>
      <c r="MAR134" s="964"/>
      <c r="MAS134" s="845"/>
      <c r="MAT134" s="853"/>
      <c r="MAU134" s="853"/>
      <c r="MAV134" s="964"/>
      <c r="MAW134" s="845"/>
      <c r="MAX134" s="853"/>
      <c r="MAY134" s="853"/>
      <c r="MAZ134" s="964"/>
      <c r="MBA134" s="845"/>
      <c r="MBB134" s="853"/>
      <c r="MBC134" s="853"/>
      <c r="MBD134" s="964"/>
      <c r="MBE134" s="845"/>
      <c r="MBF134" s="853"/>
      <c r="MBG134" s="853"/>
      <c r="MBH134" s="964"/>
      <c r="MBI134" s="845"/>
      <c r="MBJ134" s="853"/>
      <c r="MBK134" s="853"/>
      <c r="MBL134" s="964"/>
      <c r="MBM134" s="845"/>
      <c r="MBN134" s="853"/>
      <c r="MBO134" s="853"/>
      <c r="MBP134" s="964"/>
      <c r="MBQ134" s="845"/>
      <c r="MBR134" s="853"/>
      <c r="MBS134" s="853"/>
      <c r="MBT134" s="964"/>
      <c r="MBU134" s="845"/>
      <c r="MBV134" s="853"/>
      <c r="MBW134" s="853"/>
      <c r="MBX134" s="964"/>
      <c r="MBY134" s="845"/>
      <c r="MBZ134" s="853"/>
      <c r="MCA134" s="853"/>
      <c r="MCB134" s="964"/>
      <c r="MCC134" s="845"/>
      <c r="MCD134" s="853"/>
      <c r="MCE134" s="853"/>
      <c r="MCF134" s="964"/>
      <c r="MCG134" s="845"/>
      <c r="MCH134" s="853"/>
      <c r="MCI134" s="853"/>
      <c r="MCJ134" s="964"/>
      <c r="MCK134" s="845"/>
      <c r="MCL134" s="853"/>
      <c r="MCM134" s="853"/>
      <c r="MCN134" s="964"/>
      <c r="MCO134" s="845"/>
      <c r="MCP134" s="853"/>
      <c r="MCQ134" s="853"/>
      <c r="MCR134" s="964"/>
      <c r="MCS134" s="845"/>
      <c r="MCT134" s="853"/>
      <c r="MCU134" s="853"/>
      <c r="MCV134" s="964"/>
      <c r="MCW134" s="845"/>
      <c r="MCX134" s="853"/>
      <c r="MCY134" s="853"/>
      <c r="MCZ134" s="964"/>
      <c r="MDA134" s="845"/>
      <c r="MDB134" s="853"/>
      <c r="MDC134" s="853"/>
      <c r="MDD134" s="964"/>
      <c r="MDE134" s="845"/>
      <c r="MDF134" s="853"/>
      <c r="MDG134" s="853"/>
      <c r="MDH134" s="964"/>
      <c r="MDI134" s="845"/>
      <c r="MDJ134" s="853"/>
      <c r="MDK134" s="853"/>
      <c r="MDL134" s="964"/>
      <c r="MDM134" s="845"/>
      <c r="MDN134" s="853"/>
      <c r="MDO134" s="853"/>
      <c r="MDP134" s="964"/>
      <c r="MDQ134" s="845"/>
      <c r="MDR134" s="853"/>
      <c r="MDS134" s="853"/>
      <c r="MDT134" s="964"/>
      <c r="MDU134" s="845"/>
      <c r="MDV134" s="853"/>
      <c r="MDW134" s="853"/>
      <c r="MDX134" s="964"/>
      <c r="MDY134" s="845"/>
      <c r="MDZ134" s="853"/>
      <c r="MEA134" s="853"/>
      <c r="MEB134" s="964"/>
      <c r="MEC134" s="845"/>
      <c r="MED134" s="853"/>
      <c r="MEE134" s="853"/>
      <c r="MEF134" s="964"/>
      <c r="MEG134" s="845"/>
      <c r="MEH134" s="853"/>
      <c r="MEI134" s="853"/>
      <c r="MEJ134" s="964"/>
      <c r="MEK134" s="845"/>
      <c r="MEL134" s="853"/>
      <c r="MEM134" s="853"/>
      <c r="MEN134" s="964"/>
      <c r="MEO134" s="845"/>
      <c r="MEP134" s="853"/>
      <c r="MEQ134" s="853"/>
      <c r="MER134" s="964"/>
      <c r="MES134" s="845"/>
      <c r="MET134" s="853"/>
      <c r="MEU134" s="853"/>
      <c r="MEV134" s="964"/>
      <c r="MEW134" s="845"/>
      <c r="MEX134" s="853"/>
      <c r="MEY134" s="853"/>
      <c r="MEZ134" s="964"/>
      <c r="MFA134" s="845"/>
      <c r="MFB134" s="853"/>
      <c r="MFC134" s="853"/>
      <c r="MFD134" s="964"/>
      <c r="MFE134" s="845"/>
      <c r="MFF134" s="853"/>
      <c r="MFG134" s="853"/>
      <c r="MFH134" s="964"/>
      <c r="MFI134" s="845"/>
      <c r="MFJ134" s="853"/>
      <c r="MFK134" s="853"/>
      <c r="MFL134" s="964"/>
      <c r="MFM134" s="845"/>
      <c r="MFN134" s="853"/>
      <c r="MFO134" s="853"/>
      <c r="MFP134" s="964"/>
      <c r="MFQ134" s="845"/>
      <c r="MFR134" s="853"/>
      <c r="MFS134" s="853"/>
      <c r="MFT134" s="964"/>
      <c r="MFU134" s="845"/>
      <c r="MFV134" s="853"/>
      <c r="MFW134" s="853"/>
      <c r="MFX134" s="964"/>
      <c r="MFY134" s="845"/>
      <c r="MFZ134" s="853"/>
      <c r="MGA134" s="853"/>
      <c r="MGB134" s="964"/>
      <c r="MGC134" s="845"/>
      <c r="MGD134" s="853"/>
      <c r="MGE134" s="853"/>
      <c r="MGF134" s="964"/>
      <c r="MGG134" s="845"/>
      <c r="MGH134" s="853"/>
      <c r="MGI134" s="853"/>
      <c r="MGJ134" s="964"/>
      <c r="MGK134" s="845"/>
      <c r="MGL134" s="853"/>
      <c r="MGM134" s="853"/>
      <c r="MGN134" s="964"/>
      <c r="MGO134" s="845"/>
      <c r="MGP134" s="853"/>
      <c r="MGQ134" s="853"/>
      <c r="MGR134" s="964"/>
      <c r="MGS134" s="845"/>
      <c r="MGT134" s="853"/>
      <c r="MGU134" s="853"/>
      <c r="MGV134" s="964"/>
      <c r="MGW134" s="845"/>
      <c r="MGX134" s="853"/>
      <c r="MGY134" s="853"/>
      <c r="MGZ134" s="964"/>
      <c r="MHA134" s="845"/>
      <c r="MHB134" s="853"/>
      <c r="MHC134" s="853"/>
      <c r="MHD134" s="964"/>
      <c r="MHE134" s="845"/>
      <c r="MHF134" s="853"/>
      <c r="MHG134" s="853"/>
      <c r="MHH134" s="964"/>
      <c r="MHI134" s="845"/>
      <c r="MHJ134" s="853"/>
      <c r="MHK134" s="853"/>
      <c r="MHL134" s="964"/>
      <c r="MHM134" s="845"/>
      <c r="MHN134" s="853"/>
      <c r="MHO134" s="853"/>
      <c r="MHP134" s="964"/>
      <c r="MHQ134" s="845"/>
      <c r="MHR134" s="853"/>
      <c r="MHS134" s="853"/>
      <c r="MHT134" s="964"/>
      <c r="MHU134" s="845"/>
      <c r="MHV134" s="853"/>
      <c r="MHW134" s="853"/>
      <c r="MHX134" s="964"/>
      <c r="MHY134" s="845"/>
      <c r="MHZ134" s="853"/>
      <c r="MIA134" s="853"/>
      <c r="MIB134" s="964"/>
      <c r="MIC134" s="845"/>
      <c r="MID134" s="853"/>
      <c r="MIE134" s="853"/>
      <c r="MIF134" s="964"/>
      <c r="MIG134" s="845"/>
      <c r="MIH134" s="853"/>
      <c r="MII134" s="853"/>
      <c r="MIJ134" s="964"/>
      <c r="MIK134" s="845"/>
      <c r="MIL134" s="853"/>
      <c r="MIM134" s="853"/>
      <c r="MIN134" s="964"/>
      <c r="MIO134" s="845"/>
      <c r="MIP134" s="853"/>
      <c r="MIQ134" s="853"/>
      <c r="MIR134" s="964"/>
      <c r="MIS134" s="845"/>
      <c r="MIT134" s="853"/>
      <c r="MIU134" s="853"/>
      <c r="MIV134" s="964"/>
      <c r="MIW134" s="845"/>
      <c r="MIX134" s="853"/>
      <c r="MIY134" s="853"/>
      <c r="MIZ134" s="964"/>
      <c r="MJA134" s="845"/>
      <c r="MJB134" s="853"/>
      <c r="MJC134" s="853"/>
      <c r="MJD134" s="964"/>
      <c r="MJE134" s="845"/>
      <c r="MJF134" s="853"/>
      <c r="MJG134" s="853"/>
      <c r="MJH134" s="964"/>
      <c r="MJI134" s="845"/>
      <c r="MJJ134" s="853"/>
      <c r="MJK134" s="853"/>
      <c r="MJL134" s="964"/>
      <c r="MJM134" s="845"/>
      <c r="MJN134" s="853"/>
      <c r="MJO134" s="853"/>
      <c r="MJP134" s="964"/>
      <c r="MJQ134" s="845"/>
      <c r="MJR134" s="853"/>
      <c r="MJS134" s="853"/>
      <c r="MJT134" s="964"/>
      <c r="MJU134" s="845"/>
      <c r="MJV134" s="853"/>
      <c r="MJW134" s="853"/>
      <c r="MJX134" s="964"/>
      <c r="MJY134" s="845"/>
      <c r="MJZ134" s="853"/>
      <c r="MKA134" s="853"/>
      <c r="MKB134" s="964"/>
      <c r="MKC134" s="845"/>
      <c r="MKD134" s="853"/>
      <c r="MKE134" s="853"/>
      <c r="MKF134" s="964"/>
      <c r="MKG134" s="845"/>
      <c r="MKH134" s="853"/>
      <c r="MKI134" s="853"/>
      <c r="MKJ134" s="964"/>
      <c r="MKK134" s="845"/>
      <c r="MKL134" s="853"/>
      <c r="MKM134" s="853"/>
      <c r="MKN134" s="964"/>
      <c r="MKO134" s="845"/>
      <c r="MKP134" s="853"/>
      <c r="MKQ134" s="853"/>
      <c r="MKR134" s="964"/>
      <c r="MKS134" s="845"/>
      <c r="MKT134" s="853"/>
      <c r="MKU134" s="853"/>
      <c r="MKV134" s="964"/>
      <c r="MKW134" s="845"/>
      <c r="MKX134" s="853"/>
      <c r="MKY134" s="853"/>
      <c r="MKZ134" s="964"/>
      <c r="MLA134" s="845"/>
      <c r="MLB134" s="853"/>
      <c r="MLC134" s="853"/>
      <c r="MLD134" s="964"/>
      <c r="MLE134" s="845"/>
      <c r="MLF134" s="853"/>
      <c r="MLG134" s="853"/>
      <c r="MLH134" s="964"/>
      <c r="MLI134" s="845"/>
      <c r="MLJ134" s="853"/>
      <c r="MLK134" s="853"/>
      <c r="MLL134" s="964"/>
      <c r="MLM134" s="845"/>
      <c r="MLN134" s="853"/>
      <c r="MLO134" s="853"/>
      <c r="MLP134" s="964"/>
      <c r="MLQ134" s="845"/>
      <c r="MLR134" s="853"/>
      <c r="MLS134" s="853"/>
      <c r="MLT134" s="964"/>
      <c r="MLU134" s="845"/>
      <c r="MLV134" s="853"/>
      <c r="MLW134" s="853"/>
      <c r="MLX134" s="964"/>
      <c r="MLY134" s="845"/>
      <c r="MLZ134" s="853"/>
      <c r="MMA134" s="853"/>
      <c r="MMB134" s="964"/>
      <c r="MMC134" s="845"/>
      <c r="MMD134" s="853"/>
      <c r="MME134" s="853"/>
      <c r="MMF134" s="964"/>
      <c r="MMG134" s="845"/>
      <c r="MMH134" s="853"/>
      <c r="MMI134" s="853"/>
      <c r="MMJ134" s="964"/>
      <c r="MMK134" s="845"/>
      <c r="MML134" s="853"/>
      <c r="MMM134" s="853"/>
      <c r="MMN134" s="964"/>
      <c r="MMO134" s="845"/>
      <c r="MMP134" s="853"/>
      <c r="MMQ134" s="853"/>
      <c r="MMR134" s="964"/>
      <c r="MMS134" s="845"/>
      <c r="MMT134" s="853"/>
      <c r="MMU134" s="853"/>
      <c r="MMV134" s="964"/>
      <c r="MMW134" s="845"/>
      <c r="MMX134" s="853"/>
      <c r="MMY134" s="853"/>
      <c r="MMZ134" s="964"/>
      <c r="MNA134" s="845"/>
      <c r="MNB134" s="853"/>
      <c r="MNC134" s="853"/>
      <c r="MND134" s="964"/>
      <c r="MNE134" s="845"/>
      <c r="MNF134" s="853"/>
      <c r="MNG134" s="853"/>
      <c r="MNH134" s="964"/>
      <c r="MNI134" s="845"/>
      <c r="MNJ134" s="853"/>
      <c r="MNK134" s="853"/>
      <c r="MNL134" s="964"/>
      <c r="MNM134" s="845"/>
      <c r="MNN134" s="853"/>
      <c r="MNO134" s="853"/>
      <c r="MNP134" s="964"/>
      <c r="MNQ134" s="845"/>
      <c r="MNR134" s="853"/>
      <c r="MNS134" s="853"/>
      <c r="MNT134" s="964"/>
      <c r="MNU134" s="845"/>
      <c r="MNV134" s="853"/>
      <c r="MNW134" s="853"/>
      <c r="MNX134" s="964"/>
      <c r="MNY134" s="845"/>
      <c r="MNZ134" s="853"/>
      <c r="MOA134" s="853"/>
      <c r="MOB134" s="964"/>
      <c r="MOC134" s="845"/>
      <c r="MOD134" s="853"/>
      <c r="MOE134" s="853"/>
      <c r="MOF134" s="964"/>
      <c r="MOG134" s="845"/>
      <c r="MOH134" s="853"/>
      <c r="MOI134" s="853"/>
      <c r="MOJ134" s="964"/>
      <c r="MOK134" s="845"/>
      <c r="MOL134" s="853"/>
      <c r="MOM134" s="853"/>
      <c r="MON134" s="964"/>
      <c r="MOO134" s="845"/>
      <c r="MOP134" s="853"/>
      <c r="MOQ134" s="853"/>
      <c r="MOR134" s="964"/>
      <c r="MOS134" s="845"/>
      <c r="MOT134" s="853"/>
      <c r="MOU134" s="853"/>
      <c r="MOV134" s="964"/>
      <c r="MOW134" s="845"/>
      <c r="MOX134" s="853"/>
      <c r="MOY134" s="853"/>
      <c r="MOZ134" s="964"/>
      <c r="MPA134" s="845"/>
      <c r="MPB134" s="853"/>
      <c r="MPC134" s="853"/>
      <c r="MPD134" s="964"/>
      <c r="MPE134" s="845"/>
      <c r="MPF134" s="853"/>
      <c r="MPG134" s="853"/>
      <c r="MPH134" s="964"/>
      <c r="MPI134" s="845"/>
      <c r="MPJ134" s="853"/>
      <c r="MPK134" s="853"/>
      <c r="MPL134" s="964"/>
      <c r="MPM134" s="845"/>
      <c r="MPN134" s="853"/>
      <c r="MPO134" s="853"/>
      <c r="MPP134" s="964"/>
      <c r="MPQ134" s="845"/>
      <c r="MPR134" s="853"/>
      <c r="MPS134" s="853"/>
      <c r="MPT134" s="964"/>
      <c r="MPU134" s="845"/>
      <c r="MPV134" s="853"/>
      <c r="MPW134" s="853"/>
      <c r="MPX134" s="964"/>
      <c r="MPY134" s="845"/>
      <c r="MPZ134" s="853"/>
      <c r="MQA134" s="853"/>
      <c r="MQB134" s="964"/>
      <c r="MQC134" s="845"/>
      <c r="MQD134" s="853"/>
      <c r="MQE134" s="853"/>
      <c r="MQF134" s="964"/>
      <c r="MQG134" s="845"/>
      <c r="MQH134" s="853"/>
      <c r="MQI134" s="853"/>
      <c r="MQJ134" s="964"/>
      <c r="MQK134" s="845"/>
      <c r="MQL134" s="853"/>
      <c r="MQM134" s="853"/>
      <c r="MQN134" s="964"/>
      <c r="MQO134" s="845"/>
      <c r="MQP134" s="853"/>
      <c r="MQQ134" s="853"/>
      <c r="MQR134" s="964"/>
      <c r="MQS134" s="845"/>
      <c r="MQT134" s="853"/>
      <c r="MQU134" s="853"/>
      <c r="MQV134" s="964"/>
      <c r="MQW134" s="845"/>
      <c r="MQX134" s="853"/>
      <c r="MQY134" s="853"/>
      <c r="MQZ134" s="964"/>
      <c r="MRA134" s="845"/>
      <c r="MRB134" s="853"/>
      <c r="MRC134" s="853"/>
      <c r="MRD134" s="964"/>
      <c r="MRE134" s="845"/>
      <c r="MRF134" s="853"/>
      <c r="MRG134" s="853"/>
      <c r="MRH134" s="964"/>
      <c r="MRI134" s="845"/>
      <c r="MRJ134" s="853"/>
      <c r="MRK134" s="853"/>
      <c r="MRL134" s="964"/>
      <c r="MRM134" s="845"/>
      <c r="MRN134" s="853"/>
      <c r="MRO134" s="853"/>
      <c r="MRP134" s="964"/>
      <c r="MRQ134" s="845"/>
      <c r="MRR134" s="853"/>
      <c r="MRS134" s="853"/>
      <c r="MRT134" s="964"/>
      <c r="MRU134" s="845"/>
      <c r="MRV134" s="853"/>
      <c r="MRW134" s="853"/>
      <c r="MRX134" s="964"/>
      <c r="MRY134" s="845"/>
      <c r="MRZ134" s="853"/>
      <c r="MSA134" s="853"/>
      <c r="MSB134" s="964"/>
      <c r="MSC134" s="845"/>
      <c r="MSD134" s="853"/>
      <c r="MSE134" s="853"/>
      <c r="MSF134" s="964"/>
      <c r="MSG134" s="845"/>
      <c r="MSH134" s="853"/>
      <c r="MSI134" s="853"/>
      <c r="MSJ134" s="964"/>
      <c r="MSK134" s="845"/>
      <c r="MSL134" s="853"/>
      <c r="MSM134" s="853"/>
      <c r="MSN134" s="964"/>
      <c r="MSO134" s="845"/>
      <c r="MSP134" s="853"/>
      <c r="MSQ134" s="853"/>
      <c r="MSR134" s="964"/>
      <c r="MSS134" s="845"/>
      <c r="MST134" s="853"/>
      <c r="MSU134" s="853"/>
      <c r="MSV134" s="964"/>
      <c r="MSW134" s="845"/>
      <c r="MSX134" s="853"/>
      <c r="MSY134" s="853"/>
      <c r="MSZ134" s="964"/>
      <c r="MTA134" s="845"/>
      <c r="MTB134" s="853"/>
      <c r="MTC134" s="853"/>
      <c r="MTD134" s="964"/>
      <c r="MTE134" s="845"/>
      <c r="MTF134" s="853"/>
      <c r="MTG134" s="853"/>
      <c r="MTH134" s="964"/>
      <c r="MTI134" s="845"/>
      <c r="MTJ134" s="853"/>
      <c r="MTK134" s="853"/>
      <c r="MTL134" s="964"/>
      <c r="MTM134" s="845"/>
      <c r="MTN134" s="853"/>
      <c r="MTO134" s="853"/>
      <c r="MTP134" s="964"/>
      <c r="MTQ134" s="845"/>
      <c r="MTR134" s="853"/>
      <c r="MTS134" s="853"/>
      <c r="MTT134" s="964"/>
      <c r="MTU134" s="845"/>
      <c r="MTV134" s="853"/>
      <c r="MTW134" s="853"/>
      <c r="MTX134" s="964"/>
      <c r="MTY134" s="845"/>
      <c r="MTZ134" s="853"/>
      <c r="MUA134" s="853"/>
      <c r="MUB134" s="964"/>
      <c r="MUC134" s="845"/>
      <c r="MUD134" s="853"/>
      <c r="MUE134" s="853"/>
      <c r="MUF134" s="964"/>
      <c r="MUG134" s="845"/>
      <c r="MUH134" s="853"/>
      <c r="MUI134" s="853"/>
      <c r="MUJ134" s="964"/>
      <c r="MUK134" s="845"/>
      <c r="MUL134" s="853"/>
      <c r="MUM134" s="853"/>
      <c r="MUN134" s="964"/>
      <c r="MUO134" s="845"/>
      <c r="MUP134" s="853"/>
      <c r="MUQ134" s="853"/>
      <c r="MUR134" s="964"/>
      <c r="MUS134" s="845"/>
      <c r="MUT134" s="853"/>
      <c r="MUU134" s="853"/>
      <c r="MUV134" s="964"/>
      <c r="MUW134" s="845"/>
      <c r="MUX134" s="853"/>
      <c r="MUY134" s="853"/>
      <c r="MUZ134" s="964"/>
      <c r="MVA134" s="845"/>
      <c r="MVB134" s="853"/>
      <c r="MVC134" s="853"/>
      <c r="MVD134" s="964"/>
      <c r="MVE134" s="845"/>
      <c r="MVF134" s="853"/>
      <c r="MVG134" s="853"/>
      <c r="MVH134" s="964"/>
      <c r="MVI134" s="845"/>
      <c r="MVJ134" s="853"/>
      <c r="MVK134" s="853"/>
      <c r="MVL134" s="964"/>
      <c r="MVM134" s="845"/>
      <c r="MVN134" s="853"/>
      <c r="MVO134" s="853"/>
      <c r="MVP134" s="964"/>
      <c r="MVQ134" s="845"/>
      <c r="MVR134" s="853"/>
      <c r="MVS134" s="853"/>
      <c r="MVT134" s="964"/>
      <c r="MVU134" s="845"/>
      <c r="MVV134" s="853"/>
      <c r="MVW134" s="853"/>
      <c r="MVX134" s="964"/>
      <c r="MVY134" s="845"/>
      <c r="MVZ134" s="853"/>
      <c r="MWA134" s="853"/>
      <c r="MWB134" s="964"/>
      <c r="MWC134" s="845"/>
      <c r="MWD134" s="853"/>
      <c r="MWE134" s="853"/>
      <c r="MWF134" s="964"/>
      <c r="MWG134" s="845"/>
      <c r="MWH134" s="853"/>
      <c r="MWI134" s="853"/>
      <c r="MWJ134" s="964"/>
      <c r="MWK134" s="845"/>
      <c r="MWL134" s="853"/>
      <c r="MWM134" s="853"/>
      <c r="MWN134" s="964"/>
      <c r="MWO134" s="845"/>
      <c r="MWP134" s="853"/>
      <c r="MWQ134" s="853"/>
      <c r="MWR134" s="964"/>
      <c r="MWS134" s="845"/>
      <c r="MWT134" s="853"/>
      <c r="MWU134" s="853"/>
      <c r="MWV134" s="964"/>
      <c r="MWW134" s="845"/>
      <c r="MWX134" s="853"/>
      <c r="MWY134" s="853"/>
      <c r="MWZ134" s="964"/>
      <c r="MXA134" s="845"/>
      <c r="MXB134" s="853"/>
      <c r="MXC134" s="853"/>
      <c r="MXD134" s="964"/>
      <c r="MXE134" s="845"/>
      <c r="MXF134" s="853"/>
      <c r="MXG134" s="853"/>
      <c r="MXH134" s="964"/>
      <c r="MXI134" s="845"/>
      <c r="MXJ134" s="853"/>
      <c r="MXK134" s="853"/>
      <c r="MXL134" s="964"/>
      <c r="MXM134" s="845"/>
      <c r="MXN134" s="853"/>
      <c r="MXO134" s="853"/>
      <c r="MXP134" s="964"/>
      <c r="MXQ134" s="845"/>
      <c r="MXR134" s="853"/>
      <c r="MXS134" s="853"/>
      <c r="MXT134" s="964"/>
      <c r="MXU134" s="845"/>
      <c r="MXV134" s="853"/>
      <c r="MXW134" s="853"/>
      <c r="MXX134" s="964"/>
      <c r="MXY134" s="845"/>
      <c r="MXZ134" s="853"/>
      <c r="MYA134" s="853"/>
      <c r="MYB134" s="964"/>
      <c r="MYC134" s="845"/>
      <c r="MYD134" s="853"/>
      <c r="MYE134" s="853"/>
      <c r="MYF134" s="964"/>
      <c r="MYG134" s="845"/>
      <c r="MYH134" s="853"/>
      <c r="MYI134" s="853"/>
      <c r="MYJ134" s="964"/>
      <c r="MYK134" s="845"/>
      <c r="MYL134" s="853"/>
      <c r="MYM134" s="853"/>
      <c r="MYN134" s="964"/>
      <c r="MYO134" s="845"/>
      <c r="MYP134" s="853"/>
      <c r="MYQ134" s="853"/>
      <c r="MYR134" s="964"/>
      <c r="MYS134" s="845"/>
      <c r="MYT134" s="853"/>
      <c r="MYU134" s="853"/>
      <c r="MYV134" s="964"/>
      <c r="MYW134" s="845"/>
      <c r="MYX134" s="853"/>
      <c r="MYY134" s="853"/>
      <c r="MYZ134" s="964"/>
      <c r="MZA134" s="845"/>
      <c r="MZB134" s="853"/>
      <c r="MZC134" s="853"/>
      <c r="MZD134" s="964"/>
      <c r="MZE134" s="845"/>
      <c r="MZF134" s="853"/>
      <c r="MZG134" s="853"/>
      <c r="MZH134" s="964"/>
      <c r="MZI134" s="845"/>
      <c r="MZJ134" s="853"/>
      <c r="MZK134" s="853"/>
      <c r="MZL134" s="964"/>
      <c r="MZM134" s="845"/>
      <c r="MZN134" s="853"/>
      <c r="MZO134" s="853"/>
      <c r="MZP134" s="964"/>
      <c r="MZQ134" s="845"/>
      <c r="MZR134" s="853"/>
      <c r="MZS134" s="853"/>
      <c r="MZT134" s="964"/>
      <c r="MZU134" s="845"/>
      <c r="MZV134" s="853"/>
      <c r="MZW134" s="853"/>
      <c r="MZX134" s="964"/>
      <c r="MZY134" s="845"/>
      <c r="MZZ134" s="853"/>
      <c r="NAA134" s="853"/>
      <c r="NAB134" s="964"/>
      <c r="NAC134" s="845"/>
      <c r="NAD134" s="853"/>
      <c r="NAE134" s="853"/>
      <c r="NAF134" s="964"/>
      <c r="NAG134" s="845"/>
      <c r="NAH134" s="853"/>
      <c r="NAI134" s="853"/>
      <c r="NAJ134" s="964"/>
      <c r="NAK134" s="845"/>
      <c r="NAL134" s="853"/>
      <c r="NAM134" s="853"/>
      <c r="NAN134" s="964"/>
      <c r="NAO134" s="845"/>
      <c r="NAP134" s="853"/>
      <c r="NAQ134" s="853"/>
      <c r="NAR134" s="964"/>
      <c r="NAS134" s="845"/>
      <c r="NAT134" s="853"/>
      <c r="NAU134" s="853"/>
      <c r="NAV134" s="964"/>
      <c r="NAW134" s="845"/>
      <c r="NAX134" s="853"/>
      <c r="NAY134" s="853"/>
      <c r="NAZ134" s="964"/>
      <c r="NBA134" s="845"/>
      <c r="NBB134" s="853"/>
      <c r="NBC134" s="853"/>
      <c r="NBD134" s="964"/>
      <c r="NBE134" s="845"/>
      <c r="NBF134" s="853"/>
      <c r="NBG134" s="853"/>
      <c r="NBH134" s="964"/>
      <c r="NBI134" s="845"/>
      <c r="NBJ134" s="853"/>
      <c r="NBK134" s="853"/>
      <c r="NBL134" s="964"/>
      <c r="NBM134" s="845"/>
      <c r="NBN134" s="853"/>
      <c r="NBO134" s="853"/>
      <c r="NBP134" s="964"/>
      <c r="NBQ134" s="845"/>
      <c r="NBR134" s="853"/>
      <c r="NBS134" s="853"/>
      <c r="NBT134" s="964"/>
      <c r="NBU134" s="845"/>
      <c r="NBV134" s="853"/>
      <c r="NBW134" s="853"/>
      <c r="NBX134" s="964"/>
      <c r="NBY134" s="845"/>
      <c r="NBZ134" s="853"/>
      <c r="NCA134" s="853"/>
      <c r="NCB134" s="964"/>
      <c r="NCC134" s="845"/>
      <c r="NCD134" s="853"/>
      <c r="NCE134" s="853"/>
      <c r="NCF134" s="964"/>
      <c r="NCG134" s="845"/>
      <c r="NCH134" s="853"/>
      <c r="NCI134" s="853"/>
      <c r="NCJ134" s="964"/>
      <c r="NCK134" s="845"/>
      <c r="NCL134" s="853"/>
      <c r="NCM134" s="853"/>
      <c r="NCN134" s="964"/>
      <c r="NCO134" s="845"/>
      <c r="NCP134" s="853"/>
      <c r="NCQ134" s="853"/>
      <c r="NCR134" s="964"/>
      <c r="NCS134" s="845"/>
      <c r="NCT134" s="853"/>
      <c r="NCU134" s="853"/>
      <c r="NCV134" s="964"/>
      <c r="NCW134" s="845"/>
      <c r="NCX134" s="853"/>
      <c r="NCY134" s="853"/>
      <c r="NCZ134" s="964"/>
      <c r="NDA134" s="845"/>
      <c r="NDB134" s="853"/>
      <c r="NDC134" s="853"/>
      <c r="NDD134" s="964"/>
      <c r="NDE134" s="845"/>
      <c r="NDF134" s="853"/>
      <c r="NDG134" s="853"/>
      <c r="NDH134" s="964"/>
      <c r="NDI134" s="845"/>
      <c r="NDJ134" s="853"/>
      <c r="NDK134" s="853"/>
      <c r="NDL134" s="964"/>
      <c r="NDM134" s="845"/>
      <c r="NDN134" s="853"/>
      <c r="NDO134" s="853"/>
      <c r="NDP134" s="964"/>
      <c r="NDQ134" s="845"/>
      <c r="NDR134" s="853"/>
      <c r="NDS134" s="853"/>
      <c r="NDT134" s="964"/>
      <c r="NDU134" s="845"/>
      <c r="NDV134" s="853"/>
      <c r="NDW134" s="853"/>
      <c r="NDX134" s="964"/>
      <c r="NDY134" s="845"/>
      <c r="NDZ134" s="853"/>
      <c r="NEA134" s="853"/>
      <c r="NEB134" s="964"/>
      <c r="NEC134" s="845"/>
      <c r="NED134" s="853"/>
      <c r="NEE134" s="853"/>
      <c r="NEF134" s="964"/>
      <c r="NEG134" s="845"/>
      <c r="NEH134" s="853"/>
      <c r="NEI134" s="853"/>
      <c r="NEJ134" s="964"/>
      <c r="NEK134" s="845"/>
      <c r="NEL134" s="853"/>
      <c r="NEM134" s="853"/>
      <c r="NEN134" s="964"/>
      <c r="NEO134" s="845"/>
      <c r="NEP134" s="853"/>
      <c r="NEQ134" s="853"/>
      <c r="NER134" s="964"/>
      <c r="NES134" s="845"/>
      <c r="NET134" s="853"/>
      <c r="NEU134" s="853"/>
      <c r="NEV134" s="964"/>
      <c r="NEW134" s="845"/>
      <c r="NEX134" s="853"/>
      <c r="NEY134" s="853"/>
      <c r="NEZ134" s="964"/>
      <c r="NFA134" s="845"/>
      <c r="NFB134" s="853"/>
      <c r="NFC134" s="853"/>
      <c r="NFD134" s="964"/>
      <c r="NFE134" s="845"/>
      <c r="NFF134" s="853"/>
      <c r="NFG134" s="853"/>
      <c r="NFH134" s="964"/>
      <c r="NFI134" s="845"/>
      <c r="NFJ134" s="853"/>
      <c r="NFK134" s="853"/>
      <c r="NFL134" s="964"/>
      <c r="NFM134" s="845"/>
      <c r="NFN134" s="853"/>
      <c r="NFO134" s="853"/>
      <c r="NFP134" s="964"/>
      <c r="NFQ134" s="845"/>
      <c r="NFR134" s="853"/>
      <c r="NFS134" s="853"/>
      <c r="NFT134" s="964"/>
      <c r="NFU134" s="845"/>
      <c r="NFV134" s="853"/>
      <c r="NFW134" s="853"/>
      <c r="NFX134" s="964"/>
      <c r="NFY134" s="845"/>
      <c r="NFZ134" s="853"/>
      <c r="NGA134" s="853"/>
      <c r="NGB134" s="964"/>
      <c r="NGC134" s="845"/>
      <c r="NGD134" s="853"/>
      <c r="NGE134" s="853"/>
      <c r="NGF134" s="964"/>
      <c r="NGG134" s="845"/>
      <c r="NGH134" s="853"/>
      <c r="NGI134" s="853"/>
      <c r="NGJ134" s="964"/>
      <c r="NGK134" s="845"/>
      <c r="NGL134" s="853"/>
      <c r="NGM134" s="853"/>
      <c r="NGN134" s="964"/>
      <c r="NGO134" s="845"/>
      <c r="NGP134" s="853"/>
      <c r="NGQ134" s="853"/>
      <c r="NGR134" s="964"/>
      <c r="NGS134" s="845"/>
      <c r="NGT134" s="853"/>
      <c r="NGU134" s="853"/>
      <c r="NGV134" s="964"/>
      <c r="NGW134" s="845"/>
      <c r="NGX134" s="853"/>
      <c r="NGY134" s="853"/>
      <c r="NGZ134" s="964"/>
      <c r="NHA134" s="845"/>
      <c r="NHB134" s="853"/>
      <c r="NHC134" s="853"/>
      <c r="NHD134" s="964"/>
      <c r="NHE134" s="845"/>
      <c r="NHF134" s="853"/>
      <c r="NHG134" s="853"/>
      <c r="NHH134" s="964"/>
      <c r="NHI134" s="845"/>
      <c r="NHJ134" s="853"/>
      <c r="NHK134" s="853"/>
      <c r="NHL134" s="964"/>
      <c r="NHM134" s="845"/>
      <c r="NHN134" s="853"/>
      <c r="NHO134" s="853"/>
      <c r="NHP134" s="964"/>
      <c r="NHQ134" s="845"/>
      <c r="NHR134" s="853"/>
      <c r="NHS134" s="853"/>
      <c r="NHT134" s="964"/>
      <c r="NHU134" s="845"/>
      <c r="NHV134" s="853"/>
      <c r="NHW134" s="853"/>
      <c r="NHX134" s="964"/>
      <c r="NHY134" s="845"/>
      <c r="NHZ134" s="853"/>
      <c r="NIA134" s="853"/>
      <c r="NIB134" s="964"/>
      <c r="NIC134" s="845"/>
      <c r="NID134" s="853"/>
      <c r="NIE134" s="853"/>
      <c r="NIF134" s="964"/>
      <c r="NIG134" s="845"/>
      <c r="NIH134" s="853"/>
      <c r="NII134" s="853"/>
      <c r="NIJ134" s="964"/>
      <c r="NIK134" s="845"/>
      <c r="NIL134" s="853"/>
      <c r="NIM134" s="853"/>
      <c r="NIN134" s="964"/>
      <c r="NIO134" s="845"/>
      <c r="NIP134" s="853"/>
      <c r="NIQ134" s="853"/>
      <c r="NIR134" s="964"/>
      <c r="NIS134" s="845"/>
      <c r="NIT134" s="853"/>
      <c r="NIU134" s="853"/>
      <c r="NIV134" s="964"/>
      <c r="NIW134" s="845"/>
      <c r="NIX134" s="853"/>
      <c r="NIY134" s="853"/>
      <c r="NIZ134" s="964"/>
      <c r="NJA134" s="845"/>
      <c r="NJB134" s="853"/>
      <c r="NJC134" s="853"/>
      <c r="NJD134" s="964"/>
      <c r="NJE134" s="845"/>
      <c r="NJF134" s="853"/>
      <c r="NJG134" s="853"/>
      <c r="NJH134" s="964"/>
      <c r="NJI134" s="845"/>
      <c r="NJJ134" s="853"/>
      <c r="NJK134" s="853"/>
      <c r="NJL134" s="964"/>
      <c r="NJM134" s="845"/>
      <c r="NJN134" s="853"/>
      <c r="NJO134" s="853"/>
      <c r="NJP134" s="964"/>
      <c r="NJQ134" s="845"/>
      <c r="NJR134" s="853"/>
      <c r="NJS134" s="853"/>
      <c r="NJT134" s="964"/>
      <c r="NJU134" s="845"/>
      <c r="NJV134" s="853"/>
      <c r="NJW134" s="853"/>
      <c r="NJX134" s="964"/>
      <c r="NJY134" s="845"/>
      <c r="NJZ134" s="853"/>
      <c r="NKA134" s="853"/>
      <c r="NKB134" s="964"/>
      <c r="NKC134" s="845"/>
      <c r="NKD134" s="853"/>
      <c r="NKE134" s="853"/>
      <c r="NKF134" s="964"/>
      <c r="NKG134" s="845"/>
      <c r="NKH134" s="853"/>
      <c r="NKI134" s="853"/>
      <c r="NKJ134" s="964"/>
      <c r="NKK134" s="845"/>
      <c r="NKL134" s="853"/>
      <c r="NKM134" s="853"/>
      <c r="NKN134" s="964"/>
      <c r="NKO134" s="845"/>
      <c r="NKP134" s="853"/>
      <c r="NKQ134" s="853"/>
      <c r="NKR134" s="964"/>
      <c r="NKS134" s="845"/>
      <c r="NKT134" s="853"/>
      <c r="NKU134" s="853"/>
      <c r="NKV134" s="964"/>
      <c r="NKW134" s="845"/>
      <c r="NKX134" s="853"/>
      <c r="NKY134" s="853"/>
      <c r="NKZ134" s="964"/>
      <c r="NLA134" s="845"/>
      <c r="NLB134" s="853"/>
      <c r="NLC134" s="853"/>
      <c r="NLD134" s="964"/>
      <c r="NLE134" s="845"/>
      <c r="NLF134" s="853"/>
      <c r="NLG134" s="853"/>
      <c r="NLH134" s="964"/>
      <c r="NLI134" s="845"/>
      <c r="NLJ134" s="853"/>
      <c r="NLK134" s="853"/>
      <c r="NLL134" s="964"/>
      <c r="NLM134" s="845"/>
      <c r="NLN134" s="853"/>
      <c r="NLO134" s="853"/>
      <c r="NLP134" s="964"/>
      <c r="NLQ134" s="845"/>
      <c r="NLR134" s="853"/>
      <c r="NLS134" s="853"/>
      <c r="NLT134" s="964"/>
      <c r="NLU134" s="845"/>
      <c r="NLV134" s="853"/>
      <c r="NLW134" s="853"/>
      <c r="NLX134" s="964"/>
      <c r="NLY134" s="845"/>
      <c r="NLZ134" s="853"/>
      <c r="NMA134" s="853"/>
      <c r="NMB134" s="964"/>
      <c r="NMC134" s="845"/>
      <c r="NMD134" s="853"/>
      <c r="NME134" s="853"/>
      <c r="NMF134" s="964"/>
      <c r="NMG134" s="845"/>
      <c r="NMH134" s="853"/>
      <c r="NMI134" s="853"/>
      <c r="NMJ134" s="964"/>
      <c r="NMK134" s="845"/>
      <c r="NML134" s="853"/>
      <c r="NMM134" s="853"/>
      <c r="NMN134" s="964"/>
      <c r="NMO134" s="845"/>
      <c r="NMP134" s="853"/>
      <c r="NMQ134" s="853"/>
      <c r="NMR134" s="964"/>
      <c r="NMS134" s="845"/>
      <c r="NMT134" s="853"/>
      <c r="NMU134" s="853"/>
      <c r="NMV134" s="964"/>
      <c r="NMW134" s="845"/>
      <c r="NMX134" s="853"/>
      <c r="NMY134" s="853"/>
      <c r="NMZ134" s="964"/>
      <c r="NNA134" s="845"/>
      <c r="NNB134" s="853"/>
      <c r="NNC134" s="853"/>
      <c r="NND134" s="964"/>
      <c r="NNE134" s="845"/>
      <c r="NNF134" s="853"/>
      <c r="NNG134" s="853"/>
      <c r="NNH134" s="964"/>
      <c r="NNI134" s="845"/>
      <c r="NNJ134" s="853"/>
      <c r="NNK134" s="853"/>
      <c r="NNL134" s="964"/>
      <c r="NNM134" s="845"/>
      <c r="NNN134" s="853"/>
      <c r="NNO134" s="853"/>
      <c r="NNP134" s="964"/>
      <c r="NNQ134" s="845"/>
      <c r="NNR134" s="853"/>
      <c r="NNS134" s="853"/>
      <c r="NNT134" s="964"/>
      <c r="NNU134" s="845"/>
      <c r="NNV134" s="853"/>
      <c r="NNW134" s="853"/>
      <c r="NNX134" s="964"/>
      <c r="NNY134" s="845"/>
      <c r="NNZ134" s="853"/>
      <c r="NOA134" s="853"/>
      <c r="NOB134" s="964"/>
      <c r="NOC134" s="845"/>
      <c r="NOD134" s="853"/>
      <c r="NOE134" s="853"/>
      <c r="NOF134" s="964"/>
      <c r="NOG134" s="845"/>
      <c r="NOH134" s="853"/>
      <c r="NOI134" s="853"/>
      <c r="NOJ134" s="964"/>
      <c r="NOK134" s="845"/>
      <c r="NOL134" s="853"/>
      <c r="NOM134" s="853"/>
      <c r="NON134" s="964"/>
      <c r="NOO134" s="845"/>
      <c r="NOP134" s="853"/>
      <c r="NOQ134" s="853"/>
      <c r="NOR134" s="964"/>
      <c r="NOS134" s="845"/>
      <c r="NOT134" s="853"/>
      <c r="NOU134" s="853"/>
      <c r="NOV134" s="964"/>
      <c r="NOW134" s="845"/>
      <c r="NOX134" s="853"/>
      <c r="NOY134" s="853"/>
      <c r="NOZ134" s="964"/>
      <c r="NPA134" s="845"/>
      <c r="NPB134" s="853"/>
      <c r="NPC134" s="853"/>
      <c r="NPD134" s="964"/>
      <c r="NPE134" s="845"/>
      <c r="NPF134" s="853"/>
      <c r="NPG134" s="853"/>
      <c r="NPH134" s="964"/>
      <c r="NPI134" s="845"/>
      <c r="NPJ134" s="853"/>
      <c r="NPK134" s="853"/>
      <c r="NPL134" s="964"/>
      <c r="NPM134" s="845"/>
      <c r="NPN134" s="853"/>
      <c r="NPO134" s="853"/>
      <c r="NPP134" s="964"/>
      <c r="NPQ134" s="845"/>
      <c r="NPR134" s="853"/>
      <c r="NPS134" s="853"/>
      <c r="NPT134" s="964"/>
      <c r="NPU134" s="845"/>
      <c r="NPV134" s="853"/>
      <c r="NPW134" s="853"/>
      <c r="NPX134" s="964"/>
      <c r="NPY134" s="845"/>
      <c r="NPZ134" s="853"/>
      <c r="NQA134" s="853"/>
      <c r="NQB134" s="964"/>
      <c r="NQC134" s="845"/>
      <c r="NQD134" s="853"/>
      <c r="NQE134" s="853"/>
      <c r="NQF134" s="964"/>
      <c r="NQG134" s="845"/>
      <c r="NQH134" s="853"/>
      <c r="NQI134" s="853"/>
      <c r="NQJ134" s="964"/>
      <c r="NQK134" s="845"/>
      <c r="NQL134" s="853"/>
      <c r="NQM134" s="853"/>
      <c r="NQN134" s="964"/>
      <c r="NQO134" s="845"/>
      <c r="NQP134" s="853"/>
      <c r="NQQ134" s="853"/>
      <c r="NQR134" s="964"/>
      <c r="NQS134" s="845"/>
      <c r="NQT134" s="853"/>
      <c r="NQU134" s="853"/>
      <c r="NQV134" s="964"/>
      <c r="NQW134" s="845"/>
      <c r="NQX134" s="853"/>
      <c r="NQY134" s="853"/>
      <c r="NQZ134" s="964"/>
      <c r="NRA134" s="845"/>
      <c r="NRB134" s="853"/>
      <c r="NRC134" s="853"/>
      <c r="NRD134" s="964"/>
      <c r="NRE134" s="845"/>
      <c r="NRF134" s="853"/>
      <c r="NRG134" s="853"/>
      <c r="NRH134" s="964"/>
      <c r="NRI134" s="845"/>
      <c r="NRJ134" s="853"/>
      <c r="NRK134" s="853"/>
      <c r="NRL134" s="964"/>
      <c r="NRM134" s="845"/>
      <c r="NRN134" s="853"/>
      <c r="NRO134" s="853"/>
      <c r="NRP134" s="964"/>
      <c r="NRQ134" s="845"/>
      <c r="NRR134" s="853"/>
      <c r="NRS134" s="853"/>
      <c r="NRT134" s="964"/>
      <c r="NRU134" s="845"/>
      <c r="NRV134" s="853"/>
      <c r="NRW134" s="853"/>
      <c r="NRX134" s="964"/>
      <c r="NRY134" s="845"/>
      <c r="NRZ134" s="853"/>
      <c r="NSA134" s="853"/>
      <c r="NSB134" s="964"/>
      <c r="NSC134" s="845"/>
      <c r="NSD134" s="853"/>
      <c r="NSE134" s="853"/>
      <c r="NSF134" s="964"/>
      <c r="NSG134" s="845"/>
      <c r="NSH134" s="853"/>
      <c r="NSI134" s="853"/>
      <c r="NSJ134" s="964"/>
      <c r="NSK134" s="845"/>
      <c r="NSL134" s="853"/>
      <c r="NSM134" s="853"/>
      <c r="NSN134" s="964"/>
      <c r="NSO134" s="845"/>
      <c r="NSP134" s="853"/>
      <c r="NSQ134" s="853"/>
      <c r="NSR134" s="964"/>
      <c r="NSS134" s="845"/>
      <c r="NST134" s="853"/>
      <c r="NSU134" s="853"/>
      <c r="NSV134" s="964"/>
      <c r="NSW134" s="845"/>
      <c r="NSX134" s="853"/>
      <c r="NSY134" s="853"/>
      <c r="NSZ134" s="964"/>
      <c r="NTA134" s="845"/>
      <c r="NTB134" s="853"/>
      <c r="NTC134" s="853"/>
      <c r="NTD134" s="964"/>
      <c r="NTE134" s="845"/>
      <c r="NTF134" s="853"/>
      <c r="NTG134" s="853"/>
      <c r="NTH134" s="964"/>
      <c r="NTI134" s="845"/>
      <c r="NTJ134" s="853"/>
      <c r="NTK134" s="853"/>
      <c r="NTL134" s="964"/>
      <c r="NTM134" s="845"/>
      <c r="NTN134" s="853"/>
      <c r="NTO134" s="853"/>
      <c r="NTP134" s="964"/>
      <c r="NTQ134" s="845"/>
      <c r="NTR134" s="853"/>
      <c r="NTS134" s="853"/>
      <c r="NTT134" s="964"/>
      <c r="NTU134" s="845"/>
      <c r="NTV134" s="853"/>
      <c r="NTW134" s="853"/>
      <c r="NTX134" s="964"/>
      <c r="NTY134" s="845"/>
      <c r="NTZ134" s="853"/>
      <c r="NUA134" s="853"/>
      <c r="NUB134" s="964"/>
      <c r="NUC134" s="845"/>
      <c r="NUD134" s="853"/>
      <c r="NUE134" s="853"/>
      <c r="NUF134" s="964"/>
      <c r="NUG134" s="845"/>
      <c r="NUH134" s="853"/>
      <c r="NUI134" s="853"/>
      <c r="NUJ134" s="964"/>
      <c r="NUK134" s="845"/>
      <c r="NUL134" s="853"/>
      <c r="NUM134" s="853"/>
      <c r="NUN134" s="964"/>
      <c r="NUO134" s="845"/>
      <c r="NUP134" s="853"/>
      <c r="NUQ134" s="853"/>
      <c r="NUR134" s="964"/>
      <c r="NUS134" s="845"/>
      <c r="NUT134" s="853"/>
      <c r="NUU134" s="853"/>
      <c r="NUV134" s="964"/>
      <c r="NUW134" s="845"/>
      <c r="NUX134" s="853"/>
      <c r="NUY134" s="853"/>
      <c r="NUZ134" s="964"/>
      <c r="NVA134" s="845"/>
      <c r="NVB134" s="853"/>
      <c r="NVC134" s="853"/>
      <c r="NVD134" s="964"/>
      <c r="NVE134" s="845"/>
      <c r="NVF134" s="853"/>
      <c r="NVG134" s="853"/>
      <c r="NVH134" s="964"/>
      <c r="NVI134" s="845"/>
      <c r="NVJ134" s="853"/>
      <c r="NVK134" s="853"/>
      <c r="NVL134" s="964"/>
      <c r="NVM134" s="845"/>
      <c r="NVN134" s="853"/>
      <c r="NVO134" s="853"/>
      <c r="NVP134" s="964"/>
      <c r="NVQ134" s="845"/>
      <c r="NVR134" s="853"/>
      <c r="NVS134" s="853"/>
      <c r="NVT134" s="964"/>
      <c r="NVU134" s="845"/>
      <c r="NVV134" s="853"/>
      <c r="NVW134" s="853"/>
      <c r="NVX134" s="964"/>
      <c r="NVY134" s="845"/>
      <c r="NVZ134" s="853"/>
      <c r="NWA134" s="853"/>
      <c r="NWB134" s="964"/>
      <c r="NWC134" s="845"/>
      <c r="NWD134" s="853"/>
      <c r="NWE134" s="853"/>
      <c r="NWF134" s="964"/>
      <c r="NWG134" s="845"/>
      <c r="NWH134" s="853"/>
      <c r="NWI134" s="853"/>
      <c r="NWJ134" s="964"/>
      <c r="NWK134" s="845"/>
      <c r="NWL134" s="853"/>
      <c r="NWM134" s="853"/>
      <c r="NWN134" s="964"/>
      <c r="NWO134" s="845"/>
      <c r="NWP134" s="853"/>
      <c r="NWQ134" s="853"/>
      <c r="NWR134" s="964"/>
      <c r="NWS134" s="845"/>
      <c r="NWT134" s="853"/>
      <c r="NWU134" s="853"/>
      <c r="NWV134" s="964"/>
      <c r="NWW134" s="845"/>
      <c r="NWX134" s="853"/>
      <c r="NWY134" s="853"/>
      <c r="NWZ134" s="964"/>
      <c r="NXA134" s="845"/>
      <c r="NXB134" s="853"/>
      <c r="NXC134" s="853"/>
      <c r="NXD134" s="964"/>
      <c r="NXE134" s="845"/>
      <c r="NXF134" s="853"/>
      <c r="NXG134" s="853"/>
      <c r="NXH134" s="964"/>
      <c r="NXI134" s="845"/>
      <c r="NXJ134" s="853"/>
      <c r="NXK134" s="853"/>
      <c r="NXL134" s="964"/>
      <c r="NXM134" s="845"/>
      <c r="NXN134" s="853"/>
      <c r="NXO134" s="853"/>
      <c r="NXP134" s="964"/>
      <c r="NXQ134" s="845"/>
      <c r="NXR134" s="853"/>
      <c r="NXS134" s="853"/>
      <c r="NXT134" s="964"/>
      <c r="NXU134" s="845"/>
      <c r="NXV134" s="853"/>
      <c r="NXW134" s="853"/>
      <c r="NXX134" s="964"/>
      <c r="NXY134" s="845"/>
      <c r="NXZ134" s="853"/>
      <c r="NYA134" s="853"/>
      <c r="NYB134" s="964"/>
      <c r="NYC134" s="845"/>
      <c r="NYD134" s="853"/>
      <c r="NYE134" s="853"/>
      <c r="NYF134" s="964"/>
      <c r="NYG134" s="845"/>
      <c r="NYH134" s="853"/>
      <c r="NYI134" s="853"/>
      <c r="NYJ134" s="964"/>
      <c r="NYK134" s="845"/>
      <c r="NYL134" s="853"/>
      <c r="NYM134" s="853"/>
      <c r="NYN134" s="964"/>
      <c r="NYO134" s="845"/>
      <c r="NYP134" s="853"/>
      <c r="NYQ134" s="853"/>
      <c r="NYR134" s="964"/>
      <c r="NYS134" s="845"/>
      <c r="NYT134" s="853"/>
      <c r="NYU134" s="853"/>
      <c r="NYV134" s="964"/>
      <c r="NYW134" s="845"/>
      <c r="NYX134" s="853"/>
      <c r="NYY134" s="853"/>
      <c r="NYZ134" s="964"/>
      <c r="NZA134" s="845"/>
      <c r="NZB134" s="853"/>
      <c r="NZC134" s="853"/>
      <c r="NZD134" s="964"/>
      <c r="NZE134" s="845"/>
      <c r="NZF134" s="853"/>
      <c r="NZG134" s="853"/>
      <c r="NZH134" s="964"/>
      <c r="NZI134" s="845"/>
      <c r="NZJ134" s="853"/>
      <c r="NZK134" s="853"/>
      <c r="NZL134" s="964"/>
      <c r="NZM134" s="845"/>
      <c r="NZN134" s="853"/>
      <c r="NZO134" s="853"/>
      <c r="NZP134" s="964"/>
      <c r="NZQ134" s="845"/>
      <c r="NZR134" s="853"/>
      <c r="NZS134" s="853"/>
      <c r="NZT134" s="964"/>
      <c r="NZU134" s="845"/>
      <c r="NZV134" s="853"/>
      <c r="NZW134" s="853"/>
      <c r="NZX134" s="964"/>
      <c r="NZY134" s="845"/>
      <c r="NZZ134" s="853"/>
      <c r="OAA134" s="853"/>
      <c r="OAB134" s="964"/>
      <c r="OAC134" s="845"/>
      <c r="OAD134" s="853"/>
      <c r="OAE134" s="853"/>
      <c r="OAF134" s="964"/>
      <c r="OAG134" s="845"/>
      <c r="OAH134" s="853"/>
      <c r="OAI134" s="853"/>
      <c r="OAJ134" s="964"/>
      <c r="OAK134" s="845"/>
      <c r="OAL134" s="853"/>
      <c r="OAM134" s="853"/>
      <c r="OAN134" s="964"/>
      <c r="OAO134" s="845"/>
      <c r="OAP134" s="853"/>
      <c r="OAQ134" s="853"/>
      <c r="OAR134" s="964"/>
      <c r="OAS134" s="845"/>
      <c r="OAT134" s="853"/>
      <c r="OAU134" s="853"/>
      <c r="OAV134" s="964"/>
      <c r="OAW134" s="845"/>
      <c r="OAX134" s="853"/>
      <c r="OAY134" s="853"/>
      <c r="OAZ134" s="964"/>
      <c r="OBA134" s="845"/>
      <c r="OBB134" s="853"/>
      <c r="OBC134" s="853"/>
      <c r="OBD134" s="964"/>
      <c r="OBE134" s="845"/>
      <c r="OBF134" s="853"/>
      <c r="OBG134" s="853"/>
      <c r="OBH134" s="964"/>
      <c r="OBI134" s="845"/>
      <c r="OBJ134" s="853"/>
      <c r="OBK134" s="853"/>
      <c r="OBL134" s="964"/>
      <c r="OBM134" s="845"/>
      <c r="OBN134" s="853"/>
      <c r="OBO134" s="853"/>
      <c r="OBP134" s="964"/>
      <c r="OBQ134" s="845"/>
      <c r="OBR134" s="853"/>
      <c r="OBS134" s="853"/>
      <c r="OBT134" s="964"/>
      <c r="OBU134" s="845"/>
      <c r="OBV134" s="853"/>
      <c r="OBW134" s="853"/>
      <c r="OBX134" s="964"/>
      <c r="OBY134" s="845"/>
      <c r="OBZ134" s="853"/>
      <c r="OCA134" s="853"/>
      <c r="OCB134" s="964"/>
      <c r="OCC134" s="845"/>
      <c r="OCD134" s="853"/>
      <c r="OCE134" s="853"/>
      <c r="OCF134" s="964"/>
      <c r="OCG134" s="845"/>
      <c r="OCH134" s="853"/>
      <c r="OCI134" s="853"/>
      <c r="OCJ134" s="964"/>
      <c r="OCK134" s="845"/>
      <c r="OCL134" s="853"/>
      <c r="OCM134" s="853"/>
      <c r="OCN134" s="964"/>
      <c r="OCO134" s="845"/>
      <c r="OCP134" s="853"/>
      <c r="OCQ134" s="853"/>
      <c r="OCR134" s="964"/>
      <c r="OCS134" s="845"/>
      <c r="OCT134" s="853"/>
      <c r="OCU134" s="853"/>
      <c r="OCV134" s="964"/>
      <c r="OCW134" s="845"/>
      <c r="OCX134" s="853"/>
      <c r="OCY134" s="853"/>
      <c r="OCZ134" s="964"/>
      <c r="ODA134" s="845"/>
      <c r="ODB134" s="853"/>
      <c r="ODC134" s="853"/>
      <c r="ODD134" s="964"/>
      <c r="ODE134" s="845"/>
      <c r="ODF134" s="853"/>
      <c r="ODG134" s="853"/>
      <c r="ODH134" s="964"/>
      <c r="ODI134" s="845"/>
      <c r="ODJ134" s="853"/>
      <c r="ODK134" s="853"/>
      <c r="ODL134" s="964"/>
      <c r="ODM134" s="845"/>
      <c r="ODN134" s="853"/>
      <c r="ODO134" s="853"/>
      <c r="ODP134" s="964"/>
      <c r="ODQ134" s="845"/>
      <c r="ODR134" s="853"/>
      <c r="ODS134" s="853"/>
      <c r="ODT134" s="964"/>
      <c r="ODU134" s="845"/>
      <c r="ODV134" s="853"/>
      <c r="ODW134" s="853"/>
      <c r="ODX134" s="964"/>
      <c r="ODY134" s="845"/>
      <c r="ODZ134" s="853"/>
      <c r="OEA134" s="853"/>
      <c r="OEB134" s="964"/>
      <c r="OEC134" s="845"/>
      <c r="OED134" s="853"/>
      <c r="OEE134" s="853"/>
      <c r="OEF134" s="964"/>
      <c r="OEG134" s="845"/>
      <c r="OEH134" s="853"/>
      <c r="OEI134" s="853"/>
      <c r="OEJ134" s="964"/>
      <c r="OEK134" s="845"/>
      <c r="OEL134" s="853"/>
      <c r="OEM134" s="853"/>
      <c r="OEN134" s="964"/>
      <c r="OEO134" s="845"/>
      <c r="OEP134" s="853"/>
      <c r="OEQ134" s="853"/>
      <c r="OER134" s="964"/>
      <c r="OES134" s="845"/>
      <c r="OET134" s="853"/>
      <c r="OEU134" s="853"/>
      <c r="OEV134" s="964"/>
      <c r="OEW134" s="845"/>
      <c r="OEX134" s="853"/>
      <c r="OEY134" s="853"/>
      <c r="OEZ134" s="964"/>
      <c r="OFA134" s="845"/>
      <c r="OFB134" s="853"/>
      <c r="OFC134" s="853"/>
      <c r="OFD134" s="964"/>
      <c r="OFE134" s="845"/>
      <c r="OFF134" s="853"/>
      <c r="OFG134" s="853"/>
      <c r="OFH134" s="964"/>
      <c r="OFI134" s="845"/>
      <c r="OFJ134" s="853"/>
      <c r="OFK134" s="853"/>
      <c r="OFL134" s="964"/>
      <c r="OFM134" s="845"/>
      <c r="OFN134" s="853"/>
      <c r="OFO134" s="853"/>
      <c r="OFP134" s="964"/>
      <c r="OFQ134" s="845"/>
      <c r="OFR134" s="853"/>
      <c r="OFS134" s="853"/>
      <c r="OFT134" s="964"/>
      <c r="OFU134" s="845"/>
      <c r="OFV134" s="853"/>
      <c r="OFW134" s="853"/>
      <c r="OFX134" s="964"/>
      <c r="OFY134" s="845"/>
      <c r="OFZ134" s="853"/>
      <c r="OGA134" s="853"/>
      <c r="OGB134" s="964"/>
      <c r="OGC134" s="845"/>
      <c r="OGD134" s="853"/>
      <c r="OGE134" s="853"/>
      <c r="OGF134" s="964"/>
      <c r="OGG134" s="845"/>
      <c r="OGH134" s="853"/>
      <c r="OGI134" s="853"/>
      <c r="OGJ134" s="964"/>
      <c r="OGK134" s="845"/>
      <c r="OGL134" s="853"/>
      <c r="OGM134" s="853"/>
      <c r="OGN134" s="964"/>
      <c r="OGO134" s="845"/>
      <c r="OGP134" s="853"/>
      <c r="OGQ134" s="853"/>
      <c r="OGR134" s="964"/>
      <c r="OGS134" s="845"/>
      <c r="OGT134" s="853"/>
      <c r="OGU134" s="853"/>
      <c r="OGV134" s="964"/>
      <c r="OGW134" s="845"/>
      <c r="OGX134" s="853"/>
      <c r="OGY134" s="853"/>
      <c r="OGZ134" s="964"/>
      <c r="OHA134" s="845"/>
      <c r="OHB134" s="853"/>
      <c r="OHC134" s="853"/>
      <c r="OHD134" s="964"/>
      <c r="OHE134" s="845"/>
      <c r="OHF134" s="853"/>
      <c r="OHG134" s="853"/>
      <c r="OHH134" s="964"/>
      <c r="OHI134" s="845"/>
      <c r="OHJ134" s="853"/>
      <c r="OHK134" s="853"/>
      <c r="OHL134" s="964"/>
      <c r="OHM134" s="845"/>
      <c r="OHN134" s="853"/>
      <c r="OHO134" s="853"/>
      <c r="OHP134" s="964"/>
      <c r="OHQ134" s="845"/>
      <c r="OHR134" s="853"/>
      <c r="OHS134" s="853"/>
      <c r="OHT134" s="964"/>
      <c r="OHU134" s="845"/>
      <c r="OHV134" s="853"/>
      <c r="OHW134" s="853"/>
      <c r="OHX134" s="964"/>
      <c r="OHY134" s="845"/>
      <c r="OHZ134" s="853"/>
      <c r="OIA134" s="853"/>
      <c r="OIB134" s="964"/>
      <c r="OIC134" s="845"/>
      <c r="OID134" s="853"/>
      <c r="OIE134" s="853"/>
      <c r="OIF134" s="964"/>
      <c r="OIG134" s="845"/>
      <c r="OIH134" s="853"/>
      <c r="OII134" s="853"/>
      <c r="OIJ134" s="964"/>
      <c r="OIK134" s="845"/>
      <c r="OIL134" s="853"/>
      <c r="OIM134" s="853"/>
      <c r="OIN134" s="964"/>
      <c r="OIO134" s="845"/>
      <c r="OIP134" s="853"/>
      <c r="OIQ134" s="853"/>
      <c r="OIR134" s="964"/>
      <c r="OIS134" s="845"/>
      <c r="OIT134" s="853"/>
      <c r="OIU134" s="853"/>
      <c r="OIV134" s="964"/>
      <c r="OIW134" s="845"/>
      <c r="OIX134" s="853"/>
      <c r="OIY134" s="853"/>
      <c r="OIZ134" s="964"/>
      <c r="OJA134" s="845"/>
      <c r="OJB134" s="853"/>
      <c r="OJC134" s="853"/>
      <c r="OJD134" s="964"/>
      <c r="OJE134" s="845"/>
      <c r="OJF134" s="853"/>
      <c r="OJG134" s="853"/>
      <c r="OJH134" s="964"/>
      <c r="OJI134" s="845"/>
      <c r="OJJ134" s="853"/>
      <c r="OJK134" s="853"/>
      <c r="OJL134" s="964"/>
      <c r="OJM134" s="845"/>
      <c r="OJN134" s="853"/>
      <c r="OJO134" s="853"/>
      <c r="OJP134" s="964"/>
      <c r="OJQ134" s="845"/>
      <c r="OJR134" s="853"/>
      <c r="OJS134" s="853"/>
      <c r="OJT134" s="964"/>
      <c r="OJU134" s="845"/>
      <c r="OJV134" s="853"/>
      <c r="OJW134" s="853"/>
      <c r="OJX134" s="964"/>
      <c r="OJY134" s="845"/>
      <c r="OJZ134" s="853"/>
      <c r="OKA134" s="853"/>
      <c r="OKB134" s="964"/>
      <c r="OKC134" s="845"/>
      <c r="OKD134" s="853"/>
      <c r="OKE134" s="853"/>
      <c r="OKF134" s="964"/>
      <c r="OKG134" s="845"/>
      <c r="OKH134" s="853"/>
      <c r="OKI134" s="853"/>
      <c r="OKJ134" s="964"/>
      <c r="OKK134" s="845"/>
      <c r="OKL134" s="853"/>
      <c r="OKM134" s="853"/>
      <c r="OKN134" s="964"/>
      <c r="OKO134" s="845"/>
      <c r="OKP134" s="853"/>
      <c r="OKQ134" s="853"/>
      <c r="OKR134" s="964"/>
      <c r="OKS134" s="845"/>
      <c r="OKT134" s="853"/>
      <c r="OKU134" s="853"/>
      <c r="OKV134" s="964"/>
      <c r="OKW134" s="845"/>
      <c r="OKX134" s="853"/>
      <c r="OKY134" s="853"/>
      <c r="OKZ134" s="964"/>
      <c r="OLA134" s="845"/>
      <c r="OLB134" s="853"/>
      <c r="OLC134" s="853"/>
      <c r="OLD134" s="964"/>
      <c r="OLE134" s="845"/>
      <c r="OLF134" s="853"/>
      <c r="OLG134" s="853"/>
      <c r="OLH134" s="964"/>
      <c r="OLI134" s="845"/>
      <c r="OLJ134" s="853"/>
      <c r="OLK134" s="853"/>
      <c r="OLL134" s="964"/>
      <c r="OLM134" s="845"/>
      <c r="OLN134" s="853"/>
      <c r="OLO134" s="853"/>
      <c r="OLP134" s="964"/>
      <c r="OLQ134" s="845"/>
      <c r="OLR134" s="853"/>
      <c r="OLS134" s="853"/>
      <c r="OLT134" s="964"/>
      <c r="OLU134" s="845"/>
      <c r="OLV134" s="853"/>
      <c r="OLW134" s="853"/>
      <c r="OLX134" s="964"/>
      <c r="OLY134" s="845"/>
      <c r="OLZ134" s="853"/>
      <c r="OMA134" s="853"/>
      <c r="OMB134" s="964"/>
      <c r="OMC134" s="845"/>
      <c r="OMD134" s="853"/>
      <c r="OME134" s="853"/>
      <c r="OMF134" s="964"/>
      <c r="OMG134" s="845"/>
      <c r="OMH134" s="853"/>
      <c r="OMI134" s="853"/>
      <c r="OMJ134" s="964"/>
      <c r="OMK134" s="845"/>
      <c r="OML134" s="853"/>
      <c r="OMM134" s="853"/>
      <c r="OMN134" s="964"/>
      <c r="OMO134" s="845"/>
      <c r="OMP134" s="853"/>
      <c r="OMQ134" s="853"/>
      <c r="OMR134" s="964"/>
      <c r="OMS134" s="845"/>
      <c r="OMT134" s="853"/>
      <c r="OMU134" s="853"/>
      <c r="OMV134" s="964"/>
      <c r="OMW134" s="845"/>
      <c r="OMX134" s="853"/>
      <c r="OMY134" s="853"/>
      <c r="OMZ134" s="964"/>
      <c r="ONA134" s="845"/>
      <c r="ONB134" s="853"/>
      <c r="ONC134" s="853"/>
      <c r="OND134" s="964"/>
      <c r="ONE134" s="845"/>
      <c r="ONF134" s="853"/>
      <c r="ONG134" s="853"/>
      <c r="ONH134" s="964"/>
      <c r="ONI134" s="845"/>
      <c r="ONJ134" s="853"/>
      <c r="ONK134" s="853"/>
      <c r="ONL134" s="964"/>
      <c r="ONM134" s="845"/>
      <c r="ONN134" s="853"/>
      <c r="ONO134" s="853"/>
      <c r="ONP134" s="964"/>
      <c r="ONQ134" s="845"/>
      <c r="ONR134" s="853"/>
      <c r="ONS134" s="853"/>
      <c r="ONT134" s="964"/>
      <c r="ONU134" s="845"/>
      <c r="ONV134" s="853"/>
      <c r="ONW134" s="853"/>
      <c r="ONX134" s="964"/>
      <c r="ONY134" s="845"/>
      <c r="ONZ134" s="853"/>
      <c r="OOA134" s="853"/>
      <c r="OOB134" s="964"/>
      <c r="OOC134" s="845"/>
      <c r="OOD134" s="853"/>
      <c r="OOE134" s="853"/>
      <c r="OOF134" s="964"/>
      <c r="OOG134" s="845"/>
      <c r="OOH134" s="853"/>
      <c r="OOI134" s="853"/>
      <c r="OOJ134" s="964"/>
      <c r="OOK134" s="845"/>
      <c r="OOL134" s="853"/>
      <c r="OOM134" s="853"/>
      <c r="OON134" s="964"/>
      <c r="OOO134" s="845"/>
      <c r="OOP134" s="853"/>
      <c r="OOQ134" s="853"/>
      <c r="OOR134" s="964"/>
      <c r="OOS134" s="845"/>
      <c r="OOT134" s="853"/>
      <c r="OOU134" s="853"/>
      <c r="OOV134" s="964"/>
      <c r="OOW134" s="845"/>
      <c r="OOX134" s="853"/>
      <c r="OOY134" s="853"/>
      <c r="OOZ134" s="964"/>
      <c r="OPA134" s="845"/>
      <c r="OPB134" s="853"/>
      <c r="OPC134" s="853"/>
      <c r="OPD134" s="964"/>
      <c r="OPE134" s="845"/>
      <c r="OPF134" s="853"/>
      <c r="OPG134" s="853"/>
      <c r="OPH134" s="964"/>
      <c r="OPI134" s="845"/>
      <c r="OPJ134" s="853"/>
      <c r="OPK134" s="853"/>
      <c r="OPL134" s="964"/>
      <c r="OPM134" s="845"/>
      <c r="OPN134" s="853"/>
      <c r="OPO134" s="853"/>
      <c r="OPP134" s="964"/>
      <c r="OPQ134" s="845"/>
      <c r="OPR134" s="853"/>
      <c r="OPS134" s="853"/>
      <c r="OPT134" s="964"/>
      <c r="OPU134" s="845"/>
      <c r="OPV134" s="853"/>
      <c r="OPW134" s="853"/>
      <c r="OPX134" s="964"/>
      <c r="OPY134" s="845"/>
      <c r="OPZ134" s="853"/>
      <c r="OQA134" s="853"/>
      <c r="OQB134" s="964"/>
      <c r="OQC134" s="845"/>
      <c r="OQD134" s="853"/>
      <c r="OQE134" s="853"/>
      <c r="OQF134" s="964"/>
      <c r="OQG134" s="845"/>
      <c r="OQH134" s="853"/>
      <c r="OQI134" s="853"/>
      <c r="OQJ134" s="964"/>
      <c r="OQK134" s="845"/>
      <c r="OQL134" s="853"/>
      <c r="OQM134" s="853"/>
      <c r="OQN134" s="964"/>
      <c r="OQO134" s="845"/>
      <c r="OQP134" s="853"/>
      <c r="OQQ134" s="853"/>
      <c r="OQR134" s="964"/>
      <c r="OQS134" s="845"/>
      <c r="OQT134" s="853"/>
      <c r="OQU134" s="853"/>
      <c r="OQV134" s="964"/>
      <c r="OQW134" s="845"/>
      <c r="OQX134" s="853"/>
      <c r="OQY134" s="853"/>
      <c r="OQZ134" s="964"/>
      <c r="ORA134" s="845"/>
      <c r="ORB134" s="853"/>
      <c r="ORC134" s="853"/>
      <c r="ORD134" s="964"/>
      <c r="ORE134" s="845"/>
      <c r="ORF134" s="853"/>
      <c r="ORG134" s="853"/>
      <c r="ORH134" s="964"/>
      <c r="ORI134" s="845"/>
      <c r="ORJ134" s="853"/>
      <c r="ORK134" s="853"/>
      <c r="ORL134" s="964"/>
      <c r="ORM134" s="845"/>
      <c r="ORN134" s="853"/>
      <c r="ORO134" s="853"/>
      <c r="ORP134" s="964"/>
      <c r="ORQ134" s="845"/>
      <c r="ORR134" s="853"/>
      <c r="ORS134" s="853"/>
      <c r="ORT134" s="964"/>
      <c r="ORU134" s="845"/>
      <c r="ORV134" s="853"/>
      <c r="ORW134" s="853"/>
      <c r="ORX134" s="964"/>
      <c r="ORY134" s="845"/>
      <c r="ORZ134" s="853"/>
      <c r="OSA134" s="853"/>
      <c r="OSB134" s="964"/>
      <c r="OSC134" s="845"/>
      <c r="OSD134" s="853"/>
      <c r="OSE134" s="853"/>
      <c r="OSF134" s="964"/>
      <c r="OSG134" s="845"/>
      <c r="OSH134" s="853"/>
      <c r="OSI134" s="853"/>
      <c r="OSJ134" s="964"/>
      <c r="OSK134" s="845"/>
      <c r="OSL134" s="853"/>
      <c r="OSM134" s="853"/>
      <c r="OSN134" s="964"/>
      <c r="OSO134" s="845"/>
      <c r="OSP134" s="853"/>
      <c r="OSQ134" s="853"/>
      <c r="OSR134" s="964"/>
      <c r="OSS134" s="845"/>
      <c r="OST134" s="853"/>
      <c r="OSU134" s="853"/>
      <c r="OSV134" s="964"/>
      <c r="OSW134" s="845"/>
      <c r="OSX134" s="853"/>
      <c r="OSY134" s="853"/>
      <c r="OSZ134" s="964"/>
      <c r="OTA134" s="845"/>
      <c r="OTB134" s="853"/>
      <c r="OTC134" s="853"/>
      <c r="OTD134" s="964"/>
      <c r="OTE134" s="845"/>
      <c r="OTF134" s="853"/>
      <c r="OTG134" s="853"/>
      <c r="OTH134" s="964"/>
      <c r="OTI134" s="845"/>
      <c r="OTJ134" s="853"/>
      <c r="OTK134" s="853"/>
      <c r="OTL134" s="964"/>
      <c r="OTM134" s="845"/>
      <c r="OTN134" s="853"/>
      <c r="OTO134" s="853"/>
      <c r="OTP134" s="964"/>
      <c r="OTQ134" s="845"/>
      <c r="OTR134" s="853"/>
      <c r="OTS134" s="853"/>
      <c r="OTT134" s="964"/>
      <c r="OTU134" s="845"/>
      <c r="OTV134" s="853"/>
      <c r="OTW134" s="853"/>
      <c r="OTX134" s="964"/>
      <c r="OTY134" s="845"/>
      <c r="OTZ134" s="853"/>
      <c r="OUA134" s="853"/>
      <c r="OUB134" s="964"/>
      <c r="OUC134" s="845"/>
      <c r="OUD134" s="853"/>
      <c r="OUE134" s="853"/>
      <c r="OUF134" s="964"/>
      <c r="OUG134" s="845"/>
      <c r="OUH134" s="853"/>
      <c r="OUI134" s="853"/>
      <c r="OUJ134" s="964"/>
      <c r="OUK134" s="845"/>
      <c r="OUL134" s="853"/>
      <c r="OUM134" s="853"/>
      <c r="OUN134" s="964"/>
      <c r="OUO134" s="845"/>
      <c r="OUP134" s="853"/>
      <c r="OUQ134" s="853"/>
      <c r="OUR134" s="964"/>
      <c r="OUS134" s="845"/>
      <c r="OUT134" s="853"/>
      <c r="OUU134" s="853"/>
      <c r="OUV134" s="964"/>
      <c r="OUW134" s="845"/>
      <c r="OUX134" s="853"/>
      <c r="OUY134" s="853"/>
      <c r="OUZ134" s="964"/>
      <c r="OVA134" s="845"/>
      <c r="OVB134" s="853"/>
      <c r="OVC134" s="853"/>
      <c r="OVD134" s="964"/>
      <c r="OVE134" s="845"/>
      <c r="OVF134" s="853"/>
      <c r="OVG134" s="853"/>
      <c r="OVH134" s="964"/>
      <c r="OVI134" s="845"/>
      <c r="OVJ134" s="853"/>
      <c r="OVK134" s="853"/>
      <c r="OVL134" s="964"/>
      <c r="OVM134" s="845"/>
      <c r="OVN134" s="853"/>
      <c r="OVO134" s="853"/>
      <c r="OVP134" s="964"/>
      <c r="OVQ134" s="845"/>
      <c r="OVR134" s="853"/>
      <c r="OVS134" s="853"/>
      <c r="OVT134" s="964"/>
      <c r="OVU134" s="845"/>
      <c r="OVV134" s="853"/>
      <c r="OVW134" s="853"/>
      <c r="OVX134" s="964"/>
      <c r="OVY134" s="845"/>
      <c r="OVZ134" s="853"/>
      <c r="OWA134" s="853"/>
      <c r="OWB134" s="964"/>
      <c r="OWC134" s="845"/>
      <c r="OWD134" s="853"/>
      <c r="OWE134" s="853"/>
      <c r="OWF134" s="964"/>
      <c r="OWG134" s="845"/>
      <c r="OWH134" s="853"/>
      <c r="OWI134" s="853"/>
      <c r="OWJ134" s="964"/>
      <c r="OWK134" s="845"/>
      <c r="OWL134" s="853"/>
      <c r="OWM134" s="853"/>
      <c r="OWN134" s="964"/>
      <c r="OWO134" s="845"/>
      <c r="OWP134" s="853"/>
      <c r="OWQ134" s="853"/>
      <c r="OWR134" s="964"/>
      <c r="OWS134" s="845"/>
      <c r="OWT134" s="853"/>
      <c r="OWU134" s="853"/>
      <c r="OWV134" s="964"/>
      <c r="OWW134" s="845"/>
      <c r="OWX134" s="853"/>
      <c r="OWY134" s="853"/>
      <c r="OWZ134" s="964"/>
      <c r="OXA134" s="845"/>
      <c r="OXB134" s="853"/>
      <c r="OXC134" s="853"/>
      <c r="OXD134" s="964"/>
      <c r="OXE134" s="845"/>
      <c r="OXF134" s="853"/>
      <c r="OXG134" s="853"/>
      <c r="OXH134" s="964"/>
      <c r="OXI134" s="845"/>
      <c r="OXJ134" s="853"/>
      <c r="OXK134" s="853"/>
      <c r="OXL134" s="964"/>
      <c r="OXM134" s="845"/>
      <c r="OXN134" s="853"/>
      <c r="OXO134" s="853"/>
      <c r="OXP134" s="964"/>
      <c r="OXQ134" s="845"/>
      <c r="OXR134" s="853"/>
      <c r="OXS134" s="853"/>
      <c r="OXT134" s="964"/>
      <c r="OXU134" s="845"/>
      <c r="OXV134" s="853"/>
      <c r="OXW134" s="853"/>
      <c r="OXX134" s="964"/>
      <c r="OXY134" s="845"/>
      <c r="OXZ134" s="853"/>
      <c r="OYA134" s="853"/>
      <c r="OYB134" s="964"/>
      <c r="OYC134" s="845"/>
      <c r="OYD134" s="853"/>
      <c r="OYE134" s="853"/>
      <c r="OYF134" s="964"/>
      <c r="OYG134" s="845"/>
      <c r="OYH134" s="853"/>
      <c r="OYI134" s="853"/>
      <c r="OYJ134" s="964"/>
      <c r="OYK134" s="845"/>
      <c r="OYL134" s="853"/>
      <c r="OYM134" s="853"/>
      <c r="OYN134" s="964"/>
      <c r="OYO134" s="845"/>
      <c r="OYP134" s="853"/>
      <c r="OYQ134" s="853"/>
      <c r="OYR134" s="964"/>
      <c r="OYS134" s="845"/>
      <c r="OYT134" s="853"/>
      <c r="OYU134" s="853"/>
      <c r="OYV134" s="964"/>
      <c r="OYW134" s="845"/>
      <c r="OYX134" s="853"/>
      <c r="OYY134" s="853"/>
      <c r="OYZ134" s="964"/>
      <c r="OZA134" s="845"/>
      <c r="OZB134" s="853"/>
      <c r="OZC134" s="853"/>
      <c r="OZD134" s="964"/>
      <c r="OZE134" s="845"/>
      <c r="OZF134" s="853"/>
      <c r="OZG134" s="853"/>
      <c r="OZH134" s="964"/>
      <c r="OZI134" s="845"/>
      <c r="OZJ134" s="853"/>
      <c r="OZK134" s="853"/>
      <c r="OZL134" s="964"/>
      <c r="OZM134" s="845"/>
      <c r="OZN134" s="853"/>
      <c r="OZO134" s="853"/>
      <c r="OZP134" s="964"/>
      <c r="OZQ134" s="845"/>
      <c r="OZR134" s="853"/>
      <c r="OZS134" s="853"/>
      <c r="OZT134" s="964"/>
      <c r="OZU134" s="845"/>
      <c r="OZV134" s="853"/>
      <c r="OZW134" s="853"/>
      <c r="OZX134" s="964"/>
      <c r="OZY134" s="845"/>
      <c r="OZZ134" s="853"/>
      <c r="PAA134" s="853"/>
      <c r="PAB134" s="964"/>
      <c r="PAC134" s="845"/>
      <c r="PAD134" s="853"/>
      <c r="PAE134" s="853"/>
      <c r="PAF134" s="964"/>
      <c r="PAG134" s="845"/>
      <c r="PAH134" s="853"/>
      <c r="PAI134" s="853"/>
      <c r="PAJ134" s="964"/>
      <c r="PAK134" s="845"/>
      <c r="PAL134" s="853"/>
      <c r="PAM134" s="853"/>
      <c r="PAN134" s="964"/>
      <c r="PAO134" s="845"/>
      <c r="PAP134" s="853"/>
      <c r="PAQ134" s="853"/>
      <c r="PAR134" s="964"/>
      <c r="PAS134" s="845"/>
      <c r="PAT134" s="853"/>
      <c r="PAU134" s="853"/>
      <c r="PAV134" s="964"/>
      <c r="PAW134" s="845"/>
      <c r="PAX134" s="853"/>
      <c r="PAY134" s="853"/>
      <c r="PAZ134" s="964"/>
      <c r="PBA134" s="845"/>
      <c r="PBB134" s="853"/>
      <c r="PBC134" s="853"/>
      <c r="PBD134" s="964"/>
      <c r="PBE134" s="845"/>
      <c r="PBF134" s="853"/>
      <c r="PBG134" s="853"/>
      <c r="PBH134" s="964"/>
      <c r="PBI134" s="845"/>
      <c r="PBJ134" s="853"/>
      <c r="PBK134" s="853"/>
      <c r="PBL134" s="964"/>
      <c r="PBM134" s="845"/>
      <c r="PBN134" s="853"/>
      <c r="PBO134" s="853"/>
      <c r="PBP134" s="964"/>
      <c r="PBQ134" s="845"/>
      <c r="PBR134" s="853"/>
      <c r="PBS134" s="853"/>
      <c r="PBT134" s="964"/>
      <c r="PBU134" s="845"/>
      <c r="PBV134" s="853"/>
      <c r="PBW134" s="853"/>
      <c r="PBX134" s="964"/>
      <c r="PBY134" s="845"/>
      <c r="PBZ134" s="853"/>
      <c r="PCA134" s="853"/>
      <c r="PCB134" s="964"/>
      <c r="PCC134" s="845"/>
      <c r="PCD134" s="853"/>
      <c r="PCE134" s="853"/>
      <c r="PCF134" s="964"/>
      <c r="PCG134" s="845"/>
      <c r="PCH134" s="853"/>
      <c r="PCI134" s="853"/>
      <c r="PCJ134" s="964"/>
      <c r="PCK134" s="845"/>
      <c r="PCL134" s="853"/>
      <c r="PCM134" s="853"/>
      <c r="PCN134" s="964"/>
      <c r="PCO134" s="845"/>
      <c r="PCP134" s="853"/>
      <c r="PCQ134" s="853"/>
      <c r="PCR134" s="964"/>
      <c r="PCS134" s="845"/>
      <c r="PCT134" s="853"/>
      <c r="PCU134" s="853"/>
      <c r="PCV134" s="964"/>
      <c r="PCW134" s="845"/>
      <c r="PCX134" s="853"/>
      <c r="PCY134" s="853"/>
      <c r="PCZ134" s="964"/>
      <c r="PDA134" s="845"/>
      <c r="PDB134" s="853"/>
      <c r="PDC134" s="853"/>
      <c r="PDD134" s="964"/>
      <c r="PDE134" s="845"/>
      <c r="PDF134" s="853"/>
      <c r="PDG134" s="853"/>
      <c r="PDH134" s="964"/>
      <c r="PDI134" s="845"/>
      <c r="PDJ134" s="853"/>
      <c r="PDK134" s="853"/>
      <c r="PDL134" s="964"/>
      <c r="PDM134" s="845"/>
      <c r="PDN134" s="853"/>
      <c r="PDO134" s="853"/>
      <c r="PDP134" s="964"/>
      <c r="PDQ134" s="845"/>
      <c r="PDR134" s="853"/>
      <c r="PDS134" s="853"/>
      <c r="PDT134" s="964"/>
      <c r="PDU134" s="845"/>
      <c r="PDV134" s="853"/>
      <c r="PDW134" s="853"/>
      <c r="PDX134" s="964"/>
      <c r="PDY134" s="845"/>
      <c r="PDZ134" s="853"/>
      <c r="PEA134" s="853"/>
      <c r="PEB134" s="964"/>
      <c r="PEC134" s="845"/>
      <c r="PED134" s="853"/>
      <c r="PEE134" s="853"/>
      <c r="PEF134" s="964"/>
      <c r="PEG134" s="845"/>
      <c r="PEH134" s="853"/>
      <c r="PEI134" s="853"/>
      <c r="PEJ134" s="964"/>
      <c r="PEK134" s="845"/>
      <c r="PEL134" s="853"/>
      <c r="PEM134" s="853"/>
      <c r="PEN134" s="964"/>
      <c r="PEO134" s="845"/>
      <c r="PEP134" s="853"/>
      <c r="PEQ134" s="853"/>
      <c r="PER134" s="964"/>
      <c r="PES134" s="845"/>
      <c r="PET134" s="853"/>
      <c r="PEU134" s="853"/>
      <c r="PEV134" s="964"/>
      <c r="PEW134" s="845"/>
      <c r="PEX134" s="853"/>
      <c r="PEY134" s="853"/>
      <c r="PEZ134" s="964"/>
      <c r="PFA134" s="845"/>
      <c r="PFB134" s="853"/>
      <c r="PFC134" s="853"/>
      <c r="PFD134" s="964"/>
      <c r="PFE134" s="845"/>
      <c r="PFF134" s="853"/>
      <c r="PFG134" s="853"/>
      <c r="PFH134" s="964"/>
      <c r="PFI134" s="845"/>
      <c r="PFJ134" s="853"/>
      <c r="PFK134" s="853"/>
      <c r="PFL134" s="964"/>
      <c r="PFM134" s="845"/>
      <c r="PFN134" s="853"/>
      <c r="PFO134" s="853"/>
      <c r="PFP134" s="964"/>
      <c r="PFQ134" s="845"/>
      <c r="PFR134" s="853"/>
      <c r="PFS134" s="853"/>
      <c r="PFT134" s="964"/>
      <c r="PFU134" s="845"/>
      <c r="PFV134" s="853"/>
      <c r="PFW134" s="853"/>
      <c r="PFX134" s="964"/>
      <c r="PFY134" s="845"/>
      <c r="PFZ134" s="853"/>
      <c r="PGA134" s="853"/>
      <c r="PGB134" s="964"/>
      <c r="PGC134" s="845"/>
      <c r="PGD134" s="853"/>
      <c r="PGE134" s="853"/>
      <c r="PGF134" s="964"/>
      <c r="PGG134" s="845"/>
      <c r="PGH134" s="853"/>
      <c r="PGI134" s="853"/>
      <c r="PGJ134" s="964"/>
      <c r="PGK134" s="845"/>
      <c r="PGL134" s="853"/>
      <c r="PGM134" s="853"/>
      <c r="PGN134" s="964"/>
      <c r="PGO134" s="845"/>
      <c r="PGP134" s="853"/>
      <c r="PGQ134" s="853"/>
      <c r="PGR134" s="964"/>
      <c r="PGS134" s="845"/>
      <c r="PGT134" s="853"/>
      <c r="PGU134" s="853"/>
      <c r="PGV134" s="964"/>
      <c r="PGW134" s="845"/>
      <c r="PGX134" s="853"/>
      <c r="PGY134" s="853"/>
      <c r="PGZ134" s="964"/>
      <c r="PHA134" s="845"/>
      <c r="PHB134" s="853"/>
      <c r="PHC134" s="853"/>
      <c r="PHD134" s="964"/>
      <c r="PHE134" s="845"/>
      <c r="PHF134" s="853"/>
      <c r="PHG134" s="853"/>
      <c r="PHH134" s="964"/>
      <c r="PHI134" s="845"/>
      <c r="PHJ134" s="853"/>
      <c r="PHK134" s="853"/>
      <c r="PHL134" s="964"/>
      <c r="PHM134" s="845"/>
      <c r="PHN134" s="853"/>
      <c r="PHO134" s="853"/>
      <c r="PHP134" s="964"/>
      <c r="PHQ134" s="845"/>
      <c r="PHR134" s="853"/>
      <c r="PHS134" s="853"/>
      <c r="PHT134" s="964"/>
      <c r="PHU134" s="845"/>
      <c r="PHV134" s="853"/>
      <c r="PHW134" s="853"/>
      <c r="PHX134" s="964"/>
      <c r="PHY134" s="845"/>
      <c r="PHZ134" s="853"/>
      <c r="PIA134" s="853"/>
      <c r="PIB134" s="964"/>
      <c r="PIC134" s="845"/>
      <c r="PID134" s="853"/>
      <c r="PIE134" s="853"/>
      <c r="PIF134" s="964"/>
      <c r="PIG134" s="845"/>
      <c r="PIH134" s="853"/>
      <c r="PII134" s="853"/>
      <c r="PIJ134" s="964"/>
      <c r="PIK134" s="845"/>
      <c r="PIL134" s="853"/>
      <c r="PIM134" s="853"/>
      <c r="PIN134" s="964"/>
      <c r="PIO134" s="845"/>
      <c r="PIP134" s="853"/>
      <c r="PIQ134" s="853"/>
      <c r="PIR134" s="964"/>
      <c r="PIS134" s="845"/>
      <c r="PIT134" s="853"/>
      <c r="PIU134" s="853"/>
      <c r="PIV134" s="964"/>
      <c r="PIW134" s="845"/>
      <c r="PIX134" s="853"/>
      <c r="PIY134" s="853"/>
      <c r="PIZ134" s="964"/>
      <c r="PJA134" s="845"/>
      <c r="PJB134" s="853"/>
      <c r="PJC134" s="853"/>
      <c r="PJD134" s="964"/>
      <c r="PJE134" s="845"/>
      <c r="PJF134" s="853"/>
      <c r="PJG134" s="853"/>
      <c r="PJH134" s="964"/>
      <c r="PJI134" s="845"/>
      <c r="PJJ134" s="853"/>
      <c r="PJK134" s="853"/>
      <c r="PJL134" s="964"/>
      <c r="PJM134" s="845"/>
      <c r="PJN134" s="853"/>
      <c r="PJO134" s="853"/>
      <c r="PJP134" s="964"/>
      <c r="PJQ134" s="845"/>
      <c r="PJR134" s="853"/>
      <c r="PJS134" s="853"/>
      <c r="PJT134" s="964"/>
      <c r="PJU134" s="845"/>
      <c r="PJV134" s="853"/>
      <c r="PJW134" s="853"/>
      <c r="PJX134" s="964"/>
      <c r="PJY134" s="845"/>
      <c r="PJZ134" s="853"/>
      <c r="PKA134" s="853"/>
      <c r="PKB134" s="964"/>
      <c r="PKC134" s="845"/>
      <c r="PKD134" s="853"/>
      <c r="PKE134" s="853"/>
      <c r="PKF134" s="964"/>
      <c r="PKG134" s="845"/>
      <c r="PKH134" s="853"/>
      <c r="PKI134" s="853"/>
      <c r="PKJ134" s="964"/>
      <c r="PKK134" s="845"/>
      <c r="PKL134" s="853"/>
      <c r="PKM134" s="853"/>
      <c r="PKN134" s="964"/>
      <c r="PKO134" s="845"/>
      <c r="PKP134" s="853"/>
      <c r="PKQ134" s="853"/>
      <c r="PKR134" s="964"/>
      <c r="PKS134" s="845"/>
      <c r="PKT134" s="853"/>
      <c r="PKU134" s="853"/>
      <c r="PKV134" s="964"/>
      <c r="PKW134" s="845"/>
      <c r="PKX134" s="853"/>
      <c r="PKY134" s="853"/>
      <c r="PKZ134" s="964"/>
      <c r="PLA134" s="845"/>
      <c r="PLB134" s="853"/>
      <c r="PLC134" s="853"/>
      <c r="PLD134" s="964"/>
      <c r="PLE134" s="845"/>
      <c r="PLF134" s="853"/>
      <c r="PLG134" s="853"/>
      <c r="PLH134" s="964"/>
      <c r="PLI134" s="845"/>
      <c r="PLJ134" s="853"/>
      <c r="PLK134" s="853"/>
      <c r="PLL134" s="964"/>
      <c r="PLM134" s="845"/>
      <c r="PLN134" s="853"/>
      <c r="PLO134" s="853"/>
      <c r="PLP134" s="964"/>
      <c r="PLQ134" s="845"/>
      <c r="PLR134" s="853"/>
      <c r="PLS134" s="853"/>
      <c r="PLT134" s="964"/>
      <c r="PLU134" s="845"/>
      <c r="PLV134" s="853"/>
      <c r="PLW134" s="853"/>
      <c r="PLX134" s="964"/>
      <c r="PLY134" s="845"/>
      <c r="PLZ134" s="853"/>
      <c r="PMA134" s="853"/>
      <c r="PMB134" s="964"/>
      <c r="PMC134" s="845"/>
      <c r="PMD134" s="853"/>
      <c r="PME134" s="853"/>
      <c r="PMF134" s="964"/>
      <c r="PMG134" s="845"/>
      <c r="PMH134" s="853"/>
      <c r="PMI134" s="853"/>
      <c r="PMJ134" s="964"/>
      <c r="PMK134" s="845"/>
      <c r="PML134" s="853"/>
      <c r="PMM134" s="853"/>
      <c r="PMN134" s="964"/>
      <c r="PMO134" s="845"/>
      <c r="PMP134" s="853"/>
      <c r="PMQ134" s="853"/>
      <c r="PMR134" s="964"/>
      <c r="PMS134" s="845"/>
      <c r="PMT134" s="853"/>
      <c r="PMU134" s="853"/>
      <c r="PMV134" s="964"/>
      <c r="PMW134" s="845"/>
      <c r="PMX134" s="853"/>
      <c r="PMY134" s="853"/>
      <c r="PMZ134" s="964"/>
      <c r="PNA134" s="845"/>
      <c r="PNB134" s="853"/>
      <c r="PNC134" s="853"/>
      <c r="PND134" s="964"/>
      <c r="PNE134" s="845"/>
      <c r="PNF134" s="853"/>
      <c r="PNG134" s="853"/>
      <c r="PNH134" s="964"/>
      <c r="PNI134" s="845"/>
      <c r="PNJ134" s="853"/>
      <c r="PNK134" s="853"/>
      <c r="PNL134" s="964"/>
      <c r="PNM134" s="845"/>
      <c r="PNN134" s="853"/>
      <c r="PNO134" s="853"/>
      <c r="PNP134" s="964"/>
      <c r="PNQ134" s="845"/>
      <c r="PNR134" s="853"/>
      <c r="PNS134" s="853"/>
      <c r="PNT134" s="964"/>
      <c r="PNU134" s="845"/>
      <c r="PNV134" s="853"/>
      <c r="PNW134" s="853"/>
      <c r="PNX134" s="964"/>
      <c r="PNY134" s="845"/>
      <c r="PNZ134" s="853"/>
      <c r="POA134" s="853"/>
      <c r="POB134" s="964"/>
      <c r="POC134" s="845"/>
      <c r="POD134" s="853"/>
      <c r="POE134" s="853"/>
      <c r="POF134" s="964"/>
      <c r="POG134" s="845"/>
      <c r="POH134" s="853"/>
      <c r="POI134" s="853"/>
      <c r="POJ134" s="964"/>
      <c r="POK134" s="845"/>
      <c r="POL134" s="853"/>
      <c r="POM134" s="853"/>
      <c r="PON134" s="964"/>
      <c r="POO134" s="845"/>
      <c r="POP134" s="853"/>
      <c r="POQ134" s="853"/>
      <c r="POR134" s="964"/>
      <c r="POS134" s="845"/>
      <c r="POT134" s="853"/>
      <c r="POU134" s="853"/>
      <c r="POV134" s="964"/>
      <c r="POW134" s="845"/>
      <c r="POX134" s="853"/>
      <c r="POY134" s="853"/>
      <c r="POZ134" s="964"/>
      <c r="PPA134" s="845"/>
      <c r="PPB134" s="853"/>
      <c r="PPC134" s="853"/>
      <c r="PPD134" s="964"/>
      <c r="PPE134" s="845"/>
      <c r="PPF134" s="853"/>
      <c r="PPG134" s="853"/>
      <c r="PPH134" s="964"/>
      <c r="PPI134" s="845"/>
      <c r="PPJ134" s="853"/>
      <c r="PPK134" s="853"/>
      <c r="PPL134" s="964"/>
      <c r="PPM134" s="845"/>
      <c r="PPN134" s="853"/>
      <c r="PPO134" s="853"/>
      <c r="PPP134" s="964"/>
      <c r="PPQ134" s="845"/>
      <c r="PPR134" s="853"/>
      <c r="PPS134" s="853"/>
      <c r="PPT134" s="964"/>
      <c r="PPU134" s="845"/>
      <c r="PPV134" s="853"/>
      <c r="PPW134" s="853"/>
      <c r="PPX134" s="964"/>
      <c r="PPY134" s="845"/>
      <c r="PPZ134" s="853"/>
      <c r="PQA134" s="853"/>
      <c r="PQB134" s="964"/>
      <c r="PQC134" s="845"/>
      <c r="PQD134" s="853"/>
      <c r="PQE134" s="853"/>
      <c r="PQF134" s="964"/>
      <c r="PQG134" s="845"/>
      <c r="PQH134" s="853"/>
      <c r="PQI134" s="853"/>
      <c r="PQJ134" s="964"/>
      <c r="PQK134" s="845"/>
      <c r="PQL134" s="853"/>
      <c r="PQM134" s="853"/>
      <c r="PQN134" s="964"/>
      <c r="PQO134" s="845"/>
      <c r="PQP134" s="853"/>
      <c r="PQQ134" s="853"/>
      <c r="PQR134" s="964"/>
      <c r="PQS134" s="845"/>
      <c r="PQT134" s="853"/>
      <c r="PQU134" s="853"/>
      <c r="PQV134" s="964"/>
      <c r="PQW134" s="845"/>
      <c r="PQX134" s="853"/>
      <c r="PQY134" s="853"/>
      <c r="PQZ134" s="964"/>
      <c r="PRA134" s="845"/>
      <c r="PRB134" s="853"/>
      <c r="PRC134" s="853"/>
      <c r="PRD134" s="964"/>
      <c r="PRE134" s="845"/>
      <c r="PRF134" s="853"/>
      <c r="PRG134" s="853"/>
      <c r="PRH134" s="964"/>
      <c r="PRI134" s="845"/>
      <c r="PRJ134" s="853"/>
      <c r="PRK134" s="853"/>
      <c r="PRL134" s="964"/>
      <c r="PRM134" s="845"/>
      <c r="PRN134" s="853"/>
      <c r="PRO134" s="853"/>
      <c r="PRP134" s="964"/>
      <c r="PRQ134" s="845"/>
      <c r="PRR134" s="853"/>
      <c r="PRS134" s="853"/>
      <c r="PRT134" s="964"/>
      <c r="PRU134" s="845"/>
      <c r="PRV134" s="853"/>
      <c r="PRW134" s="853"/>
      <c r="PRX134" s="964"/>
      <c r="PRY134" s="845"/>
      <c r="PRZ134" s="853"/>
      <c r="PSA134" s="853"/>
      <c r="PSB134" s="964"/>
      <c r="PSC134" s="845"/>
      <c r="PSD134" s="853"/>
      <c r="PSE134" s="853"/>
      <c r="PSF134" s="964"/>
      <c r="PSG134" s="845"/>
      <c r="PSH134" s="853"/>
      <c r="PSI134" s="853"/>
      <c r="PSJ134" s="964"/>
      <c r="PSK134" s="845"/>
      <c r="PSL134" s="853"/>
      <c r="PSM134" s="853"/>
      <c r="PSN134" s="964"/>
      <c r="PSO134" s="845"/>
      <c r="PSP134" s="853"/>
      <c r="PSQ134" s="853"/>
      <c r="PSR134" s="964"/>
      <c r="PSS134" s="845"/>
      <c r="PST134" s="853"/>
      <c r="PSU134" s="853"/>
      <c r="PSV134" s="964"/>
      <c r="PSW134" s="845"/>
      <c r="PSX134" s="853"/>
      <c r="PSY134" s="853"/>
      <c r="PSZ134" s="964"/>
      <c r="PTA134" s="845"/>
      <c r="PTB134" s="853"/>
      <c r="PTC134" s="853"/>
      <c r="PTD134" s="964"/>
      <c r="PTE134" s="845"/>
      <c r="PTF134" s="853"/>
      <c r="PTG134" s="853"/>
      <c r="PTH134" s="964"/>
      <c r="PTI134" s="845"/>
      <c r="PTJ134" s="853"/>
      <c r="PTK134" s="853"/>
      <c r="PTL134" s="964"/>
      <c r="PTM134" s="845"/>
      <c r="PTN134" s="853"/>
      <c r="PTO134" s="853"/>
      <c r="PTP134" s="964"/>
      <c r="PTQ134" s="845"/>
      <c r="PTR134" s="853"/>
      <c r="PTS134" s="853"/>
      <c r="PTT134" s="964"/>
      <c r="PTU134" s="845"/>
      <c r="PTV134" s="853"/>
      <c r="PTW134" s="853"/>
      <c r="PTX134" s="964"/>
      <c r="PTY134" s="845"/>
      <c r="PTZ134" s="853"/>
      <c r="PUA134" s="853"/>
      <c r="PUB134" s="964"/>
      <c r="PUC134" s="845"/>
      <c r="PUD134" s="853"/>
      <c r="PUE134" s="853"/>
      <c r="PUF134" s="964"/>
      <c r="PUG134" s="845"/>
      <c r="PUH134" s="853"/>
      <c r="PUI134" s="853"/>
      <c r="PUJ134" s="964"/>
      <c r="PUK134" s="845"/>
      <c r="PUL134" s="853"/>
      <c r="PUM134" s="853"/>
      <c r="PUN134" s="964"/>
      <c r="PUO134" s="845"/>
      <c r="PUP134" s="853"/>
      <c r="PUQ134" s="853"/>
      <c r="PUR134" s="964"/>
      <c r="PUS134" s="845"/>
      <c r="PUT134" s="853"/>
      <c r="PUU134" s="853"/>
      <c r="PUV134" s="964"/>
      <c r="PUW134" s="845"/>
      <c r="PUX134" s="853"/>
      <c r="PUY134" s="853"/>
      <c r="PUZ134" s="964"/>
      <c r="PVA134" s="845"/>
      <c r="PVB134" s="853"/>
      <c r="PVC134" s="853"/>
      <c r="PVD134" s="964"/>
      <c r="PVE134" s="845"/>
      <c r="PVF134" s="853"/>
      <c r="PVG134" s="853"/>
      <c r="PVH134" s="964"/>
      <c r="PVI134" s="845"/>
      <c r="PVJ134" s="853"/>
      <c r="PVK134" s="853"/>
      <c r="PVL134" s="964"/>
      <c r="PVM134" s="845"/>
      <c r="PVN134" s="853"/>
      <c r="PVO134" s="853"/>
      <c r="PVP134" s="964"/>
      <c r="PVQ134" s="845"/>
      <c r="PVR134" s="853"/>
      <c r="PVS134" s="853"/>
      <c r="PVT134" s="964"/>
      <c r="PVU134" s="845"/>
      <c r="PVV134" s="853"/>
      <c r="PVW134" s="853"/>
      <c r="PVX134" s="964"/>
      <c r="PVY134" s="845"/>
      <c r="PVZ134" s="853"/>
      <c r="PWA134" s="853"/>
      <c r="PWB134" s="964"/>
      <c r="PWC134" s="845"/>
      <c r="PWD134" s="853"/>
      <c r="PWE134" s="853"/>
      <c r="PWF134" s="964"/>
      <c r="PWG134" s="845"/>
      <c r="PWH134" s="853"/>
      <c r="PWI134" s="853"/>
      <c r="PWJ134" s="964"/>
      <c r="PWK134" s="845"/>
      <c r="PWL134" s="853"/>
      <c r="PWM134" s="853"/>
      <c r="PWN134" s="964"/>
      <c r="PWO134" s="845"/>
      <c r="PWP134" s="853"/>
      <c r="PWQ134" s="853"/>
      <c r="PWR134" s="964"/>
      <c r="PWS134" s="845"/>
      <c r="PWT134" s="853"/>
      <c r="PWU134" s="853"/>
      <c r="PWV134" s="964"/>
      <c r="PWW134" s="845"/>
      <c r="PWX134" s="853"/>
      <c r="PWY134" s="853"/>
      <c r="PWZ134" s="964"/>
      <c r="PXA134" s="845"/>
      <c r="PXB134" s="853"/>
      <c r="PXC134" s="853"/>
      <c r="PXD134" s="964"/>
      <c r="PXE134" s="845"/>
      <c r="PXF134" s="853"/>
      <c r="PXG134" s="853"/>
      <c r="PXH134" s="964"/>
      <c r="PXI134" s="845"/>
      <c r="PXJ134" s="853"/>
      <c r="PXK134" s="853"/>
      <c r="PXL134" s="964"/>
      <c r="PXM134" s="845"/>
      <c r="PXN134" s="853"/>
      <c r="PXO134" s="853"/>
      <c r="PXP134" s="964"/>
      <c r="PXQ134" s="845"/>
      <c r="PXR134" s="853"/>
      <c r="PXS134" s="853"/>
      <c r="PXT134" s="964"/>
      <c r="PXU134" s="845"/>
      <c r="PXV134" s="853"/>
      <c r="PXW134" s="853"/>
      <c r="PXX134" s="964"/>
      <c r="PXY134" s="845"/>
      <c r="PXZ134" s="853"/>
      <c r="PYA134" s="853"/>
      <c r="PYB134" s="964"/>
      <c r="PYC134" s="845"/>
      <c r="PYD134" s="853"/>
      <c r="PYE134" s="853"/>
      <c r="PYF134" s="964"/>
      <c r="PYG134" s="845"/>
      <c r="PYH134" s="853"/>
      <c r="PYI134" s="853"/>
      <c r="PYJ134" s="964"/>
      <c r="PYK134" s="845"/>
      <c r="PYL134" s="853"/>
      <c r="PYM134" s="853"/>
      <c r="PYN134" s="964"/>
      <c r="PYO134" s="845"/>
      <c r="PYP134" s="853"/>
      <c r="PYQ134" s="853"/>
      <c r="PYR134" s="964"/>
      <c r="PYS134" s="845"/>
      <c r="PYT134" s="853"/>
      <c r="PYU134" s="853"/>
      <c r="PYV134" s="964"/>
      <c r="PYW134" s="845"/>
      <c r="PYX134" s="853"/>
      <c r="PYY134" s="853"/>
      <c r="PYZ134" s="964"/>
      <c r="PZA134" s="845"/>
      <c r="PZB134" s="853"/>
      <c r="PZC134" s="853"/>
      <c r="PZD134" s="964"/>
      <c r="PZE134" s="845"/>
      <c r="PZF134" s="853"/>
      <c r="PZG134" s="853"/>
      <c r="PZH134" s="964"/>
      <c r="PZI134" s="845"/>
      <c r="PZJ134" s="853"/>
      <c r="PZK134" s="853"/>
      <c r="PZL134" s="964"/>
      <c r="PZM134" s="845"/>
      <c r="PZN134" s="853"/>
      <c r="PZO134" s="853"/>
      <c r="PZP134" s="964"/>
      <c r="PZQ134" s="845"/>
      <c r="PZR134" s="853"/>
      <c r="PZS134" s="853"/>
      <c r="PZT134" s="964"/>
      <c r="PZU134" s="845"/>
      <c r="PZV134" s="853"/>
      <c r="PZW134" s="853"/>
      <c r="PZX134" s="964"/>
      <c r="PZY134" s="845"/>
      <c r="PZZ134" s="853"/>
      <c r="QAA134" s="853"/>
      <c r="QAB134" s="964"/>
      <c r="QAC134" s="845"/>
      <c r="QAD134" s="853"/>
      <c r="QAE134" s="853"/>
      <c r="QAF134" s="964"/>
      <c r="QAG134" s="845"/>
      <c r="QAH134" s="853"/>
      <c r="QAI134" s="853"/>
      <c r="QAJ134" s="964"/>
      <c r="QAK134" s="845"/>
      <c r="QAL134" s="853"/>
      <c r="QAM134" s="853"/>
      <c r="QAN134" s="964"/>
      <c r="QAO134" s="845"/>
      <c r="QAP134" s="853"/>
      <c r="QAQ134" s="853"/>
      <c r="QAR134" s="964"/>
      <c r="QAS134" s="845"/>
      <c r="QAT134" s="853"/>
      <c r="QAU134" s="853"/>
      <c r="QAV134" s="964"/>
      <c r="QAW134" s="845"/>
      <c r="QAX134" s="853"/>
      <c r="QAY134" s="853"/>
      <c r="QAZ134" s="964"/>
      <c r="QBA134" s="845"/>
      <c r="QBB134" s="853"/>
      <c r="QBC134" s="853"/>
      <c r="QBD134" s="964"/>
      <c r="QBE134" s="845"/>
      <c r="QBF134" s="853"/>
      <c r="QBG134" s="853"/>
      <c r="QBH134" s="964"/>
      <c r="QBI134" s="845"/>
      <c r="QBJ134" s="853"/>
      <c r="QBK134" s="853"/>
      <c r="QBL134" s="964"/>
      <c r="QBM134" s="845"/>
      <c r="QBN134" s="853"/>
      <c r="QBO134" s="853"/>
      <c r="QBP134" s="964"/>
      <c r="QBQ134" s="845"/>
      <c r="QBR134" s="853"/>
      <c r="QBS134" s="853"/>
      <c r="QBT134" s="964"/>
      <c r="QBU134" s="845"/>
      <c r="QBV134" s="853"/>
      <c r="QBW134" s="853"/>
      <c r="QBX134" s="964"/>
      <c r="QBY134" s="845"/>
      <c r="QBZ134" s="853"/>
      <c r="QCA134" s="853"/>
      <c r="QCB134" s="964"/>
      <c r="QCC134" s="845"/>
      <c r="QCD134" s="853"/>
      <c r="QCE134" s="853"/>
      <c r="QCF134" s="964"/>
      <c r="QCG134" s="845"/>
      <c r="QCH134" s="853"/>
      <c r="QCI134" s="853"/>
      <c r="QCJ134" s="964"/>
      <c r="QCK134" s="845"/>
      <c r="QCL134" s="853"/>
      <c r="QCM134" s="853"/>
      <c r="QCN134" s="964"/>
      <c r="QCO134" s="845"/>
      <c r="QCP134" s="853"/>
      <c r="QCQ134" s="853"/>
      <c r="QCR134" s="964"/>
      <c r="QCS134" s="845"/>
      <c r="QCT134" s="853"/>
      <c r="QCU134" s="853"/>
      <c r="QCV134" s="964"/>
      <c r="QCW134" s="845"/>
      <c r="QCX134" s="853"/>
      <c r="QCY134" s="853"/>
      <c r="QCZ134" s="964"/>
      <c r="QDA134" s="845"/>
      <c r="QDB134" s="853"/>
      <c r="QDC134" s="853"/>
      <c r="QDD134" s="964"/>
      <c r="QDE134" s="845"/>
      <c r="QDF134" s="853"/>
      <c r="QDG134" s="853"/>
      <c r="QDH134" s="964"/>
      <c r="QDI134" s="845"/>
      <c r="QDJ134" s="853"/>
      <c r="QDK134" s="853"/>
      <c r="QDL134" s="964"/>
      <c r="QDM134" s="845"/>
      <c r="QDN134" s="853"/>
      <c r="QDO134" s="853"/>
      <c r="QDP134" s="964"/>
      <c r="QDQ134" s="845"/>
      <c r="QDR134" s="853"/>
      <c r="QDS134" s="853"/>
      <c r="QDT134" s="964"/>
      <c r="QDU134" s="845"/>
      <c r="QDV134" s="853"/>
      <c r="QDW134" s="853"/>
      <c r="QDX134" s="964"/>
      <c r="QDY134" s="845"/>
      <c r="QDZ134" s="853"/>
      <c r="QEA134" s="853"/>
      <c r="QEB134" s="964"/>
      <c r="QEC134" s="845"/>
      <c r="QED134" s="853"/>
      <c r="QEE134" s="853"/>
      <c r="QEF134" s="964"/>
      <c r="QEG134" s="845"/>
      <c r="QEH134" s="853"/>
      <c r="QEI134" s="853"/>
      <c r="QEJ134" s="964"/>
      <c r="QEK134" s="845"/>
      <c r="QEL134" s="853"/>
      <c r="QEM134" s="853"/>
      <c r="QEN134" s="964"/>
      <c r="QEO134" s="845"/>
      <c r="QEP134" s="853"/>
      <c r="QEQ134" s="853"/>
      <c r="QER134" s="964"/>
      <c r="QES134" s="845"/>
      <c r="QET134" s="853"/>
      <c r="QEU134" s="853"/>
      <c r="QEV134" s="964"/>
      <c r="QEW134" s="845"/>
      <c r="QEX134" s="853"/>
      <c r="QEY134" s="853"/>
      <c r="QEZ134" s="964"/>
      <c r="QFA134" s="845"/>
      <c r="QFB134" s="853"/>
      <c r="QFC134" s="853"/>
      <c r="QFD134" s="964"/>
      <c r="QFE134" s="845"/>
      <c r="QFF134" s="853"/>
      <c r="QFG134" s="853"/>
      <c r="QFH134" s="964"/>
      <c r="QFI134" s="845"/>
      <c r="QFJ134" s="853"/>
      <c r="QFK134" s="853"/>
      <c r="QFL134" s="964"/>
      <c r="QFM134" s="845"/>
      <c r="QFN134" s="853"/>
      <c r="QFO134" s="853"/>
      <c r="QFP134" s="964"/>
      <c r="QFQ134" s="845"/>
      <c r="QFR134" s="853"/>
      <c r="QFS134" s="853"/>
      <c r="QFT134" s="964"/>
      <c r="QFU134" s="845"/>
      <c r="QFV134" s="853"/>
      <c r="QFW134" s="853"/>
      <c r="QFX134" s="964"/>
      <c r="QFY134" s="845"/>
      <c r="QFZ134" s="853"/>
      <c r="QGA134" s="853"/>
      <c r="QGB134" s="964"/>
      <c r="QGC134" s="845"/>
      <c r="QGD134" s="853"/>
      <c r="QGE134" s="853"/>
      <c r="QGF134" s="964"/>
      <c r="QGG134" s="845"/>
      <c r="QGH134" s="853"/>
      <c r="QGI134" s="853"/>
      <c r="QGJ134" s="964"/>
      <c r="QGK134" s="845"/>
      <c r="QGL134" s="853"/>
      <c r="QGM134" s="853"/>
      <c r="QGN134" s="964"/>
      <c r="QGO134" s="845"/>
      <c r="QGP134" s="853"/>
      <c r="QGQ134" s="853"/>
      <c r="QGR134" s="964"/>
      <c r="QGS134" s="845"/>
      <c r="QGT134" s="853"/>
      <c r="QGU134" s="853"/>
      <c r="QGV134" s="964"/>
      <c r="QGW134" s="845"/>
      <c r="QGX134" s="853"/>
      <c r="QGY134" s="853"/>
      <c r="QGZ134" s="964"/>
      <c r="QHA134" s="845"/>
      <c r="QHB134" s="853"/>
      <c r="QHC134" s="853"/>
      <c r="QHD134" s="964"/>
      <c r="QHE134" s="845"/>
      <c r="QHF134" s="853"/>
      <c r="QHG134" s="853"/>
      <c r="QHH134" s="964"/>
      <c r="QHI134" s="845"/>
      <c r="QHJ134" s="853"/>
      <c r="QHK134" s="853"/>
      <c r="QHL134" s="964"/>
      <c r="QHM134" s="845"/>
      <c r="QHN134" s="853"/>
      <c r="QHO134" s="853"/>
      <c r="QHP134" s="964"/>
      <c r="QHQ134" s="845"/>
      <c r="QHR134" s="853"/>
      <c r="QHS134" s="853"/>
      <c r="QHT134" s="964"/>
      <c r="QHU134" s="845"/>
      <c r="QHV134" s="853"/>
      <c r="QHW134" s="853"/>
      <c r="QHX134" s="964"/>
      <c r="QHY134" s="845"/>
      <c r="QHZ134" s="853"/>
      <c r="QIA134" s="853"/>
      <c r="QIB134" s="964"/>
      <c r="QIC134" s="845"/>
      <c r="QID134" s="853"/>
      <c r="QIE134" s="853"/>
      <c r="QIF134" s="964"/>
      <c r="QIG134" s="845"/>
      <c r="QIH134" s="853"/>
      <c r="QII134" s="853"/>
      <c r="QIJ134" s="964"/>
      <c r="QIK134" s="845"/>
      <c r="QIL134" s="853"/>
      <c r="QIM134" s="853"/>
      <c r="QIN134" s="964"/>
      <c r="QIO134" s="845"/>
      <c r="QIP134" s="853"/>
      <c r="QIQ134" s="853"/>
      <c r="QIR134" s="964"/>
      <c r="QIS134" s="845"/>
      <c r="QIT134" s="853"/>
      <c r="QIU134" s="853"/>
      <c r="QIV134" s="964"/>
      <c r="QIW134" s="845"/>
      <c r="QIX134" s="853"/>
      <c r="QIY134" s="853"/>
      <c r="QIZ134" s="964"/>
      <c r="QJA134" s="845"/>
      <c r="QJB134" s="853"/>
      <c r="QJC134" s="853"/>
      <c r="QJD134" s="964"/>
      <c r="QJE134" s="845"/>
      <c r="QJF134" s="853"/>
      <c r="QJG134" s="853"/>
      <c r="QJH134" s="964"/>
      <c r="QJI134" s="845"/>
      <c r="QJJ134" s="853"/>
      <c r="QJK134" s="853"/>
      <c r="QJL134" s="964"/>
      <c r="QJM134" s="845"/>
      <c r="QJN134" s="853"/>
      <c r="QJO134" s="853"/>
      <c r="QJP134" s="964"/>
      <c r="QJQ134" s="845"/>
      <c r="QJR134" s="853"/>
      <c r="QJS134" s="853"/>
      <c r="QJT134" s="964"/>
      <c r="QJU134" s="845"/>
      <c r="QJV134" s="853"/>
      <c r="QJW134" s="853"/>
      <c r="QJX134" s="964"/>
      <c r="QJY134" s="845"/>
      <c r="QJZ134" s="853"/>
      <c r="QKA134" s="853"/>
      <c r="QKB134" s="964"/>
      <c r="QKC134" s="845"/>
      <c r="QKD134" s="853"/>
      <c r="QKE134" s="853"/>
      <c r="QKF134" s="964"/>
      <c r="QKG134" s="845"/>
      <c r="QKH134" s="853"/>
      <c r="QKI134" s="853"/>
      <c r="QKJ134" s="964"/>
      <c r="QKK134" s="845"/>
      <c r="QKL134" s="853"/>
      <c r="QKM134" s="853"/>
      <c r="QKN134" s="964"/>
      <c r="QKO134" s="845"/>
      <c r="QKP134" s="853"/>
      <c r="QKQ134" s="853"/>
      <c r="QKR134" s="964"/>
      <c r="QKS134" s="845"/>
      <c r="QKT134" s="853"/>
      <c r="QKU134" s="853"/>
      <c r="QKV134" s="964"/>
      <c r="QKW134" s="845"/>
      <c r="QKX134" s="853"/>
      <c r="QKY134" s="853"/>
      <c r="QKZ134" s="964"/>
      <c r="QLA134" s="845"/>
      <c r="QLB134" s="853"/>
      <c r="QLC134" s="853"/>
      <c r="QLD134" s="964"/>
      <c r="QLE134" s="845"/>
      <c r="QLF134" s="853"/>
      <c r="QLG134" s="853"/>
      <c r="QLH134" s="964"/>
      <c r="QLI134" s="845"/>
      <c r="QLJ134" s="853"/>
      <c r="QLK134" s="853"/>
      <c r="QLL134" s="964"/>
      <c r="QLM134" s="845"/>
      <c r="QLN134" s="853"/>
      <c r="QLO134" s="853"/>
      <c r="QLP134" s="964"/>
      <c r="QLQ134" s="845"/>
      <c r="QLR134" s="853"/>
      <c r="QLS134" s="853"/>
      <c r="QLT134" s="964"/>
      <c r="QLU134" s="845"/>
      <c r="QLV134" s="853"/>
      <c r="QLW134" s="853"/>
      <c r="QLX134" s="964"/>
      <c r="QLY134" s="845"/>
      <c r="QLZ134" s="853"/>
      <c r="QMA134" s="853"/>
      <c r="QMB134" s="964"/>
      <c r="QMC134" s="845"/>
      <c r="QMD134" s="853"/>
      <c r="QME134" s="853"/>
      <c r="QMF134" s="964"/>
      <c r="QMG134" s="845"/>
      <c r="QMH134" s="853"/>
      <c r="QMI134" s="853"/>
      <c r="QMJ134" s="964"/>
      <c r="QMK134" s="845"/>
      <c r="QML134" s="853"/>
      <c r="QMM134" s="853"/>
      <c r="QMN134" s="964"/>
      <c r="QMO134" s="845"/>
      <c r="QMP134" s="853"/>
      <c r="QMQ134" s="853"/>
      <c r="QMR134" s="964"/>
      <c r="QMS134" s="845"/>
      <c r="QMT134" s="853"/>
      <c r="QMU134" s="853"/>
      <c r="QMV134" s="964"/>
      <c r="QMW134" s="845"/>
      <c r="QMX134" s="853"/>
      <c r="QMY134" s="853"/>
      <c r="QMZ134" s="964"/>
      <c r="QNA134" s="845"/>
      <c r="QNB134" s="853"/>
      <c r="QNC134" s="853"/>
      <c r="QND134" s="964"/>
      <c r="QNE134" s="845"/>
      <c r="QNF134" s="853"/>
      <c r="QNG134" s="853"/>
      <c r="QNH134" s="964"/>
      <c r="QNI134" s="845"/>
      <c r="QNJ134" s="853"/>
      <c r="QNK134" s="853"/>
      <c r="QNL134" s="964"/>
      <c r="QNM134" s="845"/>
      <c r="QNN134" s="853"/>
      <c r="QNO134" s="853"/>
      <c r="QNP134" s="964"/>
      <c r="QNQ134" s="845"/>
      <c r="QNR134" s="853"/>
      <c r="QNS134" s="853"/>
      <c r="QNT134" s="964"/>
      <c r="QNU134" s="845"/>
      <c r="QNV134" s="853"/>
      <c r="QNW134" s="853"/>
      <c r="QNX134" s="964"/>
      <c r="QNY134" s="845"/>
      <c r="QNZ134" s="853"/>
      <c r="QOA134" s="853"/>
      <c r="QOB134" s="964"/>
      <c r="QOC134" s="845"/>
      <c r="QOD134" s="853"/>
      <c r="QOE134" s="853"/>
      <c r="QOF134" s="964"/>
      <c r="QOG134" s="845"/>
      <c r="QOH134" s="853"/>
      <c r="QOI134" s="853"/>
      <c r="QOJ134" s="964"/>
      <c r="QOK134" s="845"/>
      <c r="QOL134" s="853"/>
      <c r="QOM134" s="853"/>
      <c r="QON134" s="964"/>
      <c r="QOO134" s="845"/>
      <c r="QOP134" s="853"/>
      <c r="QOQ134" s="853"/>
      <c r="QOR134" s="964"/>
      <c r="QOS134" s="845"/>
      <c r="QOT134" s="853"/>
      <c r="QOU134" s="853"/>
      <c r="QOV134" s="964"/>
      <c r="QOW134" s="845"/>
      <c r="QOX134" s="853"/>
      <c r="QOY134" s="853"/>
      <c r="QOZ134" s="964"/>
      <c r="QPA134" s="845"/>
      <c r="QPB134" s="853"/>
      <c r="QPC134" s="853"/>
      <c r="QPD134" s="964"/>
      <c r="QPE134" s="845"/>
      <c r="QPF134" s="853"/>
      <c r="QPG134" s="853"/>
      <c r="QPH134" s="964"/>
      <c r="QPI134" s="845"/>
      <c r="QPJ134" s="853"/>
      <c r="QPK134" s="853"/>
      <c r="QPL134" s="964"/>
      <c r="QPM134" s="845"/>
      <c r="QPN134" s="853"/>
      <c r="QPO134" s="853"/>
      <c r="QPP134" s="964"/>
      <c r="QPQ134" s="845"/>
      <c r="QPR134" s="853"/>
      <c r="QPS134" s="853"/>
      <c r="QPT134" s="964"/>
      <c r="QPU134" s="845"/>
      <c r="QPV134" s="853"/>
      <c r="QPW134" s="853"/>
      <c r="QPX134" s="964"/>
      <c r="QPY134" s="845"/>
      <c r="QPZ134" s="853"/>
      <c r="QQA134" s="853"/>
      <c r="QQB134" s="964"/>
      <c r="QQC134" s="845"/>
      <c r="QQD134" s="853"/>
      <c r="QQE134" s="853"/>
      <c r="QQF134" s="964"/>
      <c r="QQG134" s="845"/>
      <c r="QQH134" s="853"/>
      <c r="QQI134" s="853"/>
      <c r="QQJ134" s="964"/>
      <c r="QQK134" s="845"/>
      <c r="QQL134" s="853"/>
      <c r="QQM134" s="853"/>
      <c r="QQN134" s="964"/>
      <c r="QQO134" s="845"/>
      <c r="QQP134" s="853"/>
      <c r="QQQ134" s="853"/>
      <c r="QQR134" s="964"/>
      <c r="QQS134" s="845"/>
      <c r="QQT134" s="853"/>
      <c r="QQU134" s="853"/>
      <c r="QQV134" s="964"/>
      <c r="QQW134" s="845"/>
      <c r="QQX134" s="853"/>
      <c r="QQY134" s="853"/>
      <c r="QQZ134" s="964"/>
      <c r="QRA134" s="845"/>
      <c r="QRB134" s="853"/>
      <c r="QRC134" s="853"/>
      <c r="QRD134" s="964"/>
      <c r="QRE134" s="845"/>
      <c r="QRF134" s="853"/>
      <c r="QRG134" s="853"/>
      <c r="QRH134" s="964"/>
      <c r="QRI134" s="845"/>
      <c r="QRJ134" s="853"/>
      <c r="QRK134" s="853"/>
      <c r="QRL134" s="964"/>
      <c r="QRM134" s="845"/>
      <c r="QRN134" s="853"/>
      <c r="QRO134" s="853"/>
      <c r="QRP134" s="964"/>
      <c r="QRQ134" s="845"/>
      <c r="QRR134" s="853"/>
      <c r="QRS134" s="853"/>
      <c r="QRT134" s="964"/>
      <c r="QRU134" s="845"/>
      <c r="QRV134" s="853"/>
      <c r="QRW134" s="853"/>
      <c r="QRX134" s="964"/>
      <c r="QRY134" s="845"/>
      <c r="QRZ134" s="853"/>
      <c r="QSA134" s="853"/>
      <c r="QSB134" s="964"/>
      <c r="QSC134" s="845"/>
      <c r="QSD134" s="853"/>
      <c r="QSE134" s="853"/>
      <c r="QSF134" s="964"/>
      <c r="QSG134" s="845"/>
      <c r="QSH134" s="853"/>
      <c r="QSI134" s="853"/>
      <c r="QSJ134" s="964"/>
      <c r="QSK134" s="845"/>
      <c r="QSL134" s="853"/>
      <c r="QSM134" s="853"/>
      <c r="QSN134" s="964"/>
      <c r="QSO134" s="845"/>
      <c r="QSP134" s="853"/>
      <c r="QSQ134" s="853"/>
      <c r="QSR134" s="964"/>
      <c r="QSS134" s="845"/>
      <c r="QST134" s="853"/>
      <c r="QSU134" s="853"/>
      <c r="QSV134" s="964"/>
      <c r="QSW134" s="845"/>
      <c r="QSX134" s="853"/>
      <c r="QSY134" s="853"/>
      <c r="QSZ134" s="964"/>
      <c r="QTA134" s="845"/>
      <c r="QTB134" s="853"/>
      <c r="QTC134" s="853"/>
      <c r="QTD134" s="964"/>
      <c r="QTE134" s="845"/>
      <c r="QTF134" s="853"/>
      <c r="QTG134" s="853"/>
      <c r="QTH134" s="964"/>
      <c r="QTI134" s="845"/>
      <c r="QTJ134" s="853"/>
      <c r="QTK134" s="853"/>
      <c r="QTL134" s="964"/>
      <c r="QTM134" s="845"/>
      <c r="QTN134" s="853"/>
      <c r="QTO134" s="853"/>
      <c r="QTP134" s="964"/>
      <c r="QTQ134" s="845"/>
      <c r="QTR134" s="853"/>
      <c r="QTS134" s="853"/>
      <c r="QTT134" s="964"/>
      <c r="QTU134" s="845"/>
      <c r="QTV134" s="853"/>
      <c r="QTW134" s="853"/>
      <c r="QTX134" s="964"/>
      <c r="QTY134" s="845"/>
      <c r="QTZ134" s="853"/>
      <c r="QUA134" s="853"/>
      <c r="QUB134" s="964"/>
      <c r="QUC134" s="845"/>
      <c r="QUD134" s="853"/>
      <c r="QUE134" s="853"/>
      <c r="QUF134" s="964"/>
      <c r="QUG134" s="845"/>
      <c r="QUH134" s="853"/>
      <c r="QUI134" s="853"/>
      <c r="QUJ134" s="964"/>
      <c r="QUK134" s="845"/>
      <c r="QUL134" s="853"/>
      <c r="QUM134" s="853"/>
      <c r="QUN134" s="964"/>
      <c r="QUO134" s="845"/>
      <c r="QUP134" s="853"/>
      <c r="QUQ134" s="853"/>
      <c r="QUR134" s="964"/>
      <c r="QUS134" s="845"/>
      <c r="QUT134" s="853"/>
      <c r="QUU134" s="853"/>
      <c r="QUV134" s="964"/>
      <c r="QUW134" s="845"/>
      <c r="QUX134" s="853"/>
      <c r="QUY134" s="853"/>
      <c r="QUZ134" s="964"/>
      <c r="QVA134" s="845"/>
      <c r="QVB134" s="853"/>
      <c r="QVC134" s="853"/>
      <c r="QVD134" s="964"/>
      <c r="QVE134" s="845"/>
      <c r="QVF134" s="853"/>
      <c r="QVG134" s="853"/>
      <c r="QVH134" s="964"/>
      <c r="QVI134" s="845"/>
      <c r="QVJ134" s="853"/>
      <c r="QVK134" s="853"/>
      <c r="QVL134" s="964"/>
      <c r="QVM134" s="845"/>
      <c r="QVN134" s="853"/>
      <c r="QVO134" s="853"/>
      <c r="QVP134" s="964"/>
      <c r="QVQ134" s="845"/>
      <c r="QVR134" s="853"/>
      <c r="QVS134" s="853"/>
      <c r="QVT134" s="964"/>
      <c r="QVU134" s="845"/>
      <c r="QVV134" s="853"/>
      <c r="QVW134" s="853"/>
      <c r="QVX134" s="964"/>
      <c r="QVY134" s="845"/>
      <c r="QVZ134" s="853"/>
      <c r="QWA134" s="853"/>
      <c r="QWB134" s="964"/>
      <c r="QWC134" s="845"/>
      <c r="QWD134" s="853"/>
      <c r="QWE134" s="853"/>
      <c r="QWF134" s="964"/>
      <c r="QWG134" s="845"/>
      <c r="QWH134" s="853"/>
      <c r="QWI134" s="853"/>
      <c r="QWJ134" s="964"/>
      <c r="QWK134" s="845"/>
      <c r="QWL134" s="853"/>
      <c r="QWM134" s="853"/>
      <c r="QWN134" s="964"/>
      <c r="QWO134" s="845"/>
      <c r="QWP134" s="853"/>
      <c r="QWQ134" s="853"/>
      <c r="QWR134" s="964"/>
      <c r="QWS134" s="845"/>
      <c r="QWT134" s="853"/>
      <c r="QWU134" s="853"/>
      <c r="QWV134" s="964"/>
      <c r="QWW134" s="845"/>
      <c r="QWX134" s="853"/>
      <c r="QWY134" s="853"/>
      <c r="QWZ134" s="964"/>
      <c r="QXA134" s="845"/>
      <c r="QXB134" s="853"/>
      <c r="QXC134" s="853"/>
      <c r="QXD134" s="964"/>
      <c r="QXE134" s="845"/>
      <c r="QXF134" s="853"/>
      <c r="QXG134" s="853"/>
      <c r="QXH134" s="964"/>
      <c r="QXI134" s="845"/>
      <c r="QXJ134" s="853"/>
      <c r="QXK134" s="853"/>
      <c r="QXL134" s="964"/>
      <c r="QXM134" s="845"/>
      <c r="QXN134" s="853"/>
      <c r="QXO134" s="853"/>
      <c r="QXP134" s="964"/>
      <c r="QXQ134" s="845"/>
      <c r="QXR134" s="853"/>
      <c r="QXS134" s="853"/>
      <c r="QXT134" s="964"/>
      <c r="QXU134" s="845"/>
      <c r="QXV134" s="853"/>
      <c r="QXW134" s="853"/>
      <c r="QXX134" s="964"/>
      <c r="QXY134" s="845"/>
      <c r="QXZ134" s="853"/>
      <c r="QYA134" s="853"/>
      <c r="QYB134" s="964"/>
      <c r="QYC134" s="845"/>
      <c r="QYD134" s="853"/>
      <c r="QYE134" s="853"/>
      <c r="QYF134" s="964"/>
      <c r="QYG134" s="845"/>
      <c r="QYH134" s="853"/>
      <c r="QYI134" s="853"/>
      <c r="QYJ134" s="964"/>
      <c r="QYK134" s="845"/>
      <c r="QYL134" s="853"/>
      <c r="QYM134" s="853"/>
      <c r="QYN134" s="964"/>
      <c r="QYO134" s="845"/>
      <c r="QYP134" s="853"/>
      <c r="QYQ134" s="853"/>
      <c r="QYR134" s="964"/>
      <c r="QYS134" s="845"/>
      <c r="QYT134" s="853"/>
      <c r="QYU134" s="853"/>
      <c r="QYV134" s="964"/>
      <c r="QYW134" s="845"/>
      <c r="QYX134" s="853"/>
      <c r="QYY134" s="853"/>
      <c r="QYZ134" s="964"/>
      <c r="QZA134" s="845"/>
      <c r="QZB134" s="853"/>
      <c r="QZC134" s="853"/>
      <c r="QZD134" s="964"/>
      <c r="QZE134" s="845"/>
      <c r="QZF134" s="853"/>
      <c r="QZG134" s="853"/>
      <c r="QZH134" s="964"/>
      <c r="QZI134" s="845"/>
      <c r="QZJ134" s="853"/>
      <c r="QZK134" s="853"/>
      <c r="QZL134" s="964"/>
      <c r="QZM134" s="845"/>
      <c r="QZN134" s="853"/>
      <c r="QZO134" s="853"/>
      <c r="QZP134" s="964"/>
      <c r="QZQ134" s="845"/>
      <c r="QZR134" s="853"/>
      <c r="QZS134" s="853"/>
      <c r="QZT134" s="964"/>
      <c r="QZU134" s="845"/>
      <c r="QZV134" s="853"/>
      <c r="QZW134" s="853"/>
      <c r="QZX134" s="964"/>
      <c r="QZY134" s="845"/>
      <c r="QZZ134" s="853"/>
      <c r="RAA134" s="853"/>
      <c r="RAB134" s="964"/>
      <c r="RAC134" s="845"/>
      <c r="RAD134" s="853"/>
      <c r="RAE134" s="853"/>
      <c r="RAF134" s="964"/>
      <c r="RAG134" s="845"/>
      <c r="RAH134" s="853"/>
      <c r="RAI134" s="853"/>
      <c r="RAJ134" s="964"/>
      <c r="RAK134" s="845"/>
      <c r="RAL134" s="853"/>
      <c r="RAM134" s="853"/>
      <c r="RAN134" s="964"/>
      <c r="RAO134" s="845"/>
      <c r="RAP134" s="853"/>
      <c r="RAQ134" s="853"/>
      <c r="RAR134" s="964"/>
      <c r="RAS134" s="845"/>
      <c r="RAT134" s="853"/>
      <c r="RAU134" s="853"/>
      <c r="RAV134" s="964"/>
      <c r="RAW134" s="845"/>
      <c r="RAX134" s="853"/>
      <c r="RAY134" s="853"/>
      <c r="RAZ134" s="964"/>
      <c r="RBA134" s="845"/>
      <c r="RBB134" s="853"/>
      <c r="RBC134" s="853"/>
      <c r="RBD134" s="964"/>
      <c r="RBE134" s="845"/>
      <c r="RBF134" s="853"/>
      <c r="RBG134" s="853"/>
      <c r="RBH134" s="964"/>
      <c r="RBI134" s="845"/>
      <c r="RBJ134" s="853"/>
      <c r="RBK134" s="853"/>
      <c r="RBL134" s="964"/>
      <c r="RBM134" s="845"/>
      <c r="RBN134" s="853"/>
      <c r="RBO134" s="853"/>
      <c r="RBP134" s="964"/>
      <c r="RBQ134" s="845"/>
      <c r="RBR134" s="853"/>
      <c r="RBS134" s="853"/>
      <c r="RBT134" s="964"/>
      <c r="RBU134" s="845"/>
      <c r="RBV134" s="853"/>
      <c r="RBW134" s="853"/>
      <c r="RBX134" s="964"/>
      <c r="RBY134" s="845"/>
      <c r="RBZ134" s="853"/>
      <c r="RCA134" s="853"/>
      <c r="RCB134" s="964"/>
      <c r="RCC134" s="845"/>
      <c r="RCD134" s="853"/>
      <c r="RCE134" s="853"/>
      <c r="RCF134" s="964"/>
      <c r="RCG134" s="845"/>
      <c r="RCH134" s="853"/>
      <c r="RCI134" s="853"/>
      <c r="RCJ134" s="964"/>
      <c r="RCK134" s="845"/>
      <c r="RCL134" s="853"/>
      <c r="RCM134" s="853"/>
      <c r="RCN134" s="964"/>
      <c r="RCO134" s="845"/>
      <c r="RCP134" s="853"/>
      <c r="RCQ134" s="853"/>
      <c r="RCR134" s="964"/>
      <c r="RCS134" s="845"/>
      <c r="RCT134" s="853"/>
      <c r="RCU134" s="853"/>
      <c r="RCV134" s="964"/>
      <c r="RCW134" s="845"/>
      <c r="RCX134" s="853"/>
      <c r="RCY134" s="853"/>
      <c r="RCZ134" s="964"/>
      <c r="RDA134" s="845"/>
      <c r="RDB134" s="853"/>
      <c r="RDC134" s="853"/>
      <c r="RDD134" s="964"/>
      <c r="RDE134" s="845"/>
      <c r="RDF134" s="853"/>
      <c r="RDG134" s="853"/>
      <c r="RDH134" s="964"/>
      <c r="RDI134" s="845"/>
      <c r="RDJ134" s="853"/>
      <c r="RDK134" s="853"/>
      <c r="RDL134" s="964"/>
      <c r="RDM134" s="845"/>
      <c r="RDN134" s="853"/>
      <c r="RDO134" s="853"/>
      <c r="RDP134" s="964"/>
      <c r="RDQ134" s="845"/>
      <c r="RDR134" s="853"/>
      <c r="RDS134" s="853"/>
      <c r="RDT134" s="964"/>
      <c r="RDU134" s="845"/>
      <c r="RDV134" s="853"/>
      <c r="RDW134" s="853"/>
      <c r="RDX134" s="964"/>
      <c r="RDY134" s="845"/>
      <c r="RDZ134" s="853"/>
      <c r="REA134" s="853"/>
      <c r="REB134" s="964"/>
      <c r="REC134" s="845"/>
      <c r="RED134" s="853"/>
      <c r="REE134" s="853"/>
      <c r="REF134" s="964"/>
      <c r="REG134" s="845"/>
      <c r="REH134" s="853"/>
      <c r="REI134" s="853"/>
      <c r="REJ134" s="964"/>
      <c r="REK134" s="845"/>
      <c r="REL134" s="853"/>
      <c r="REM134" s="853"/>
      <c r="REN134" s="964"/>
      <c r="REO134" s="845"/>
      <c r="REP134" s="853"/>
      <c r="REQ134" s="853"/>
      <c r="RER134" s="964"/>
      <c r="RES134" s="845"/>
      <c r="RET134" s="853"/>
      <c r="REU134" s="853"/>
      <c r="REV134" s="964"/>
      <c r="REW134" s="845"/>
      <c r="REX134" s="853"/>
      <c r="REY134" s="853"/>
      <c r="REZ134" s="964"/>
      <c r="RFA134" s="845"/>
      <c r="RFB134" s="853"/>
      <c r="RFC134" s="853"/>
      <c r="RFD134" s="964"/>
      <c r="RFE134" s="845"/>
      <c r="RFF134" s="853"/>
      <c r="RFG134" s="853"/>
      <c r="RFH134" s="964"/>
      <c r="RFI134" s="845"/>
      <c r="RFJ134" s="853"/>
      <c r="RFK134" s="853"/>
      <c r="RFL134" s="964"/>
      <c r="RFM134" s="845"/>
      <c r="RFN134" s="853"/>
      <c r="RFO134" s="853"/>
      <c r="RFP134" s="964"/>
      <c r="RFQ134" s="845"/>
      <c r="RFR134" s="853"/>
      <c r="RFS134" s="853"/>
      <c r="RFT134" s="964"/>
      <c r="RFU134" s="845"/>
      <c r="RFV134" s="853"/>
      <c r="RFW134" s="853"/>
      <c r="RFX134" s="964"/>
      <c r="RFY134" s="845"/>
      <c r="RFZ134" s="853"/>
      <c r="RGA134" s="853"/>
      <c r="RGB134" s="964"/>
      <c r="RGC134" s="845"/>
      <c r="RGD134" s="853"/>
      <c r="RGE134" s="853"/>
      <c r="RGF134" s="964"/>
      <c r="RGG134" s="845"/>
      <c r="RGH134" s="853"/>
      <c r="RGI134" s="853"/>
      <c r="RGJ134" s="964"/>
      <c r="RGK134" s="845"/>
      <c r="RGL134" s="853"/>
      <c r="RGM134" s="853"/>
      <c r="RGN134" s="964"/>
      <c r="RGO134" s="845"/>
      <c r="RGP134" s="853"/>
      <c r="RGQ134" s="853"/>
      <c r="RGR134" s="964"/>
      <c r="RGS134" s="845"/>
      <c r="RGT134" s="853"/>
      <c r="RGU134" s="853"/>
      <c r="RGV134" s="964"/>
      <c r="RGW134" s="845"/>
      <c r="RGX134" s="853"/>
      <c r="RGY134" s="853"/>
      <c r="RGZ134" s="964"/>
      <c r="RHA134" s="845"/>
      <c r="RHB134" s="853"/>
      <c r="RHC134" s="853"/>
      <c r="RHD134" s="964"/>
      <c r="RHE134" s="845"/>
      <c r="RHF134" s="853"/>
      <c r="RHG134" s="853"/>
      <c r="RHH134" s="964"/>
      <c r="RHI134" s="845"/>
      <c r="RHJ134" s="853"/>
      <c r="RHK134" s="853"/>
      <c r="RHL134" s="964"/>
      <c r="RHM134" s="845"/>
      <c r="RHN134" s="853"/>
      <c r="RHO134" s="853"/>
      <c r="RHP134" s="964"/>
      <c r="RHQ134" s="845"/>
      <c r="RHR134" s="853"/>
      <c r="RHS134" s="853"/>
      <c r="RHT134" s="964"/>
      <c r="RHU134" s="845"/>
      <c r="RHV134" s="853"/>
      <c r="RHW134" s="853"/>
      <c r="RHX134" s="964"/>
      <c r="RHY134" s="845"/>
      <c r="RHZ134" s="853"/>
      <c r="RIA134" s="853"/>
      <c r="RIB134" s="964"/>
      <c r="RIC134" s="845"/>
      <c r="RID134" s="853"/>
      <c r="RIE134" s="853"/>
      <c r="RIF134" s="964"/>
      <c r="RIG134" s="845"/>
      <c r="RIH134" s="853"/>
      <c r="RII134" s="853"/>
      <c r="RIJ134" s="964"/>
      <c r="RIK134" s="845"/>
      <c r="RIL134" s="853"/>
      <c r="RIM134" s="853"/>
      <c r="RIN134" s="964"/>
      <c r="RIO134" s="845"/>
      <c r="RIP134" s="853"/>
      <c r="RIQ134" s="853"/>
      <c r="RIR134" s="964"/>
      <c r="RIS134" s="845"/>
      <c r="RIT134" s="853"/>
      <c r="RIU134" s="853"/>
      <c r="RIV134" s="964"/>
      <c r="RIW134" s="845"/>
      <c r="RIX134" s="853"/>
      <c r="RIY134" s="853"/>
      <c r="RIZ134" s="964"/>
      <c r="RJA134" s="845"/>
      <c r="RJB134" s="853"/>
      <c r="RJC134" s="853"/>
      <c r="RJD134" s="964"/>
      <c r="RJE134" s="845"/>
      <c r="RJF134" s="853"/>
      <c r="RJG134" s="853"/>
      <c r="RJH134" s="964"/>
      <c r="RJI134" s="845"/>
      <c r="RJJ134" s="853"/>
      <c r="RJK134" s="853"/>
      <c r="RJL134" s="964"/>
      <c r="RJM134" s="845"/>
      <c r="RJN134" s="853"/>
      <c r="RJO134" s="853"/>
      <c r="RJP134" s="964"/>
      <c r="RJQ134" s="845"/>
      <c r="RJR134" s="853"/>
      <c r="RJS134" s="853"/>
      <c r="RJT134" s="964"/>
      <c r="RJU134" s="845"/>
      <c r="RJV134" s="853"/>
      <c r="RJW134" s="853"/>
      <c r="RJX134" s="964"/>
      <c r="RJY134" s="845"/>
      <c r="RJZ134" s="853"/>
      <c r="RKA134" s="853"/>
      <c r="RKB134" s="964"/>
      <c r="RKC134" s="845"/>
      <c r="RKD134" s="853"/>
      <c r="RKE134" s="853"/>
      <c r="RKF134" s="964"/>
      <c r="RKG134" s="845"/>
      <c r="RKH134" s="853"/>
      <c r="RKI134" s="853"/>
      <c r="RKJ134" s="964"/>
      <c r="RKK134" s="845"/>
      <c r="RKL134" s="853"/>
      <c r="RKM134" s="853"/>
      <c r="RKN134" s="964"/>
      <c r="RKO134" s="845"/>
      <c r="RKP134" s="853"/>
      <c r="RKQ134" s="853"/>
      <c r="RKR134" s="964"/>
      <c r="RKS134" s="845"/>
      <c r="RKT134" s="853"/>
      <c r="RKU134" s="853"/>
      <c r="RKV134" s="964"/>
      <c r="RKW134" s="845"/>
      <c r="RKX134" s="853"/>
      <c r="RKY134" s="853"/>
      <c r="RKZ134" s="964"/>
      <c r="RLA134" s="845"/>
      <c r="RLB134" s="853"/>
      <c r="RLC134" s="853"/>
      <c r="RLD134" s="964"/>
      <c r="RLE134" s="845"/>
      <c r="RLF134" s="853"/>
      <c r="RLG134" s="853"/>
      <c r="RLH134" s="964"/>
      <c r="RLI134" s="845"/>
      <c r="RLJ134" s="853"/>
      <c r="RLK134" s="853"/>
      <c r="RLL134" s="964"/>
      <c r="RLM134" s="845"/>
      <c r="RLN134" s="853"/>
      <c r="RLO134" s="853"/>
      <c r="RLP134" s="964"/>
      <c r="RLQ134" s="845"/>
      <c r="RLR134" s="853"/>
      <c r="RLS134" s="853"/>
      <c r="RLT134" s="964"/>
      <c r="RLU134" s="845"/>
      <c r="RLV134" s="853"/>
      <c r="RLW134" s="853"/>
      <c r="RLX134" s="964"/>
      <c r="RLY134" s="845"/>
      <c r="RLZ134" s="853"/>
      <c r="RMA134" s="853"/>
      <c r="RMB134" s="964"/>
      <c r="RMC134" s="845"/>
      <c r="RMD134" s="853"/>
      <c r="RME134" s="853"/>
      <c r="RMF134" s="964"/>
      <c r="RMG134" s="845"/>
      <c r="RMH134" s="853"/>
      <c r="RMI134" s="853"/>
      <c r="RMJ134" s="964"/>
      <c r="RMK134" s="845"/>
      <c r="RML134" s="853"/>
      <c r="RMM134" s="853"/>
      <c r="RMN134" s="964"/>
      <c r="RMO134" s="845"/>
      <c r="RMP134" s="853"/>
      <c r="RMQ134" s="853"/>
      <c r="RMR134" s="964"/>
      <c r="RMS134" s="845"/>
      <c r="RMT134" s="853"/>
      <c r="RMU134" s="853"/>
      <c r="RMV134" s="964"/>
      <c r="RMW134" s="845"/>
      <c r="RMX134" s="853"/>
      <c r="RMY134" s="853"/>
      <c r="RMZ134" s="964"/>
      <c r="RNA134" s="845"/>
      <c r="RNB134" s="853"/>
      <c r="RNC134" s="853"/>
      <c r="RND134" s="964"/>
      <c r="RNE134" s="845"/>
      <c r="RNF134" s="853"/>
      <c r="RNG134" s="853"/>
      <c r="RNH134" s="964"/>
      <c r="RNI134" s="845"/>
      <c r="RNJ134" s="853"/>
      <c r="RNK134" s="853"/>
      <c r="RNL134" s="964"/>
      <c r="RNM134" s="845"/>
      <c r="RNN134" s="853"/>
      <c r="RNO134" s="853"/>
      <c r="RNP134" s="964"/>
      <c r="RNQ134" s="845"/>
      <c r="RNR134" s="853"/>
      <c r="RNS134" s="853"/>
      <c r="RNT134" s="964"/>
      <c r="RNU134" s="845"/>
      <c r="RNV134" s="853"/>
      <c r="RNW134" s="853"/>
      <c r="RNX134" s="964"/>
      <c r="RNY134" s="845"/>
      <c r="RNZ134" s="853"/>
      <c r="ROA134" s="853"/>
      <c r="ROB134" s="964"/>
      <c r="ROC134" s="845"/>
      <c r="ROD134" s="853"/>
      <c r="ROE134" s="853"/>
      <c r="ROF134" s="964"/>
      <c r="ROG134" s="845"/>
      <c r="ROH134" s="853"/>
      <c r="ROI134" s="853"/>
      <c r="ROJ134" s="964"/>
      <c r="ROK134" s="845"/>
      <c r="ROL134" s="853"/>
      <c r="ROM134" s="853"/>
      <c r="RON134" s="964"/>
      <c r="ROO134" s="845"/>
      <c r="ROP134" s="853"/>
      <c r="ROQ134" s="853"/>
      <c r="ROR134" s="964"/>
      <c r="ROS134" s="845"/>
      <c r="ROT134" s="853"/>
      <c r="ROU134" s="853"/>
      <c r="ROV134" s="964"/>
      <c r="ROW134" s="845"/>
      <c r="ROX134" s="853"/>
      <c r="ROY134" s="853"/>
      <c r="ROZ134" s="964"/>
      <c r="RPA134" s="845"/>
      <c r="RPB134" s="853"/>
      <c r="RPC134" s="853"/>
      <c r="RPD134" s="964"/>
      <c r="RPE134" s="845"/>
      <c r="RPF134" s="853"/>
      <c r="RPG134" s="853"/>
      <c r="RPH134" s="964"/>
      <c r="RPI134" s="845"/>
      <c r="RPJ134" s="853"/>
      <c r="RPK134" s="853"/>
      <c r="RPL134" s="964"/>
      <c r="RPM134" s="845"/>
      <c r="RPN134" s="853"/>
      <c r="RPO134" s="853"/>
      <c r="RPP134" s="964"/>
      <c r="RPQ134" s="845"/>
      <c r="RPR134" s="853"/>
      <c r="RPS134" s="853"/>
      <c r="RPT134" s="964"/>
      <c r="RPU134" s="845"/>
      <c r="RPV134" s="853"/>
      <c r="RPW134" s="853"/>
      <c r="RPX134" s="964"/>
      <c r="RPY134" s="845"/>
      <c r="RPZ134" s="853"/>
      <c r="RQA134" s="853"/>
      <c r="RQB134" s="964"/>
      <c r="RQC134" s="845"/>
      <c r="RQD134" s="853"/>
      <c r="RQE134" s="853"/>
      <c r="RQF134" s="964"/>
      <c r="RQG134" s="845"/>
      <c r="RQH134" s="853"/>
      <c r="RQI134" s="853"/>
      <c r="RQJ134" s="964"/>
      <c r="RQK134" s="845"/>
      <c r="RQL134" s="853"/>
      <c r="RQM134" s="853"/>
      <c r="RQN134" s="964"/>
      <c r="RQO134" s="845"/>
      <c r="RQP134" s="853"/>
      <c r="RQQ134" s="853"/>
      <c r="RQR134" s="964"/>
      <c r="RQS134" s="845"/>
      <c r="RQT134" s="853"/>
      <c r="RQU134" s="853"/>
      <c r="RQV134" s="964"/>
      <c r="RQW134" s="845"/>
      <c r="RQX134" s="853"/>
      <c r="RQY134" s="853"/>
      <c r="RQZ134" s="964"/>
      <c r="RRA134" s="845"/>
      <c r="RRB134" s="853"/>
      <c r="RRC134" s="853"/>
      <c r="RRD134" s="964"/>
      <c r="RRE134" s="845"/>
      <c r="RRF134" s="853"/>
      <c r="RRG134" s="853"/>
      <c r="RRH134" s="964"/>
      <c r="RRI134" s="845"/>
      <c r="RRJ134" s="853"/>
      <c r="RRK134" s="853"/>
      <c r="RRL134" s="964"/>
      <c r="RRM134" s="845"/>
      <c r="RRN134" s="853"/>
      <c r="RRO134" s="853"/>
      <c r="RRP134" s="964"/>
      <c r="RRQ134" s="845"/>
      <c r="RRR134" s="853"/>
      <c r="RRS134" s="853"/>
      <c r="RRT134" s="964"/>
      <c r="RRU134" s="845"/>
      <c r="RRV134" s="853"/>
      <c r="RRW134" s="853"/>
      <c r="RRX134" s="964"/>
      <c r="RRY134" s="845"/>
      <c r="RRZ134" s="853"/>
      <c r="RSA134" s="853"/>
      <c r="RSB134" s="964"/>
      <c r="RSC134" s="845"/>
      <c r="RSD134" s="853"/>
      <c r="RSE134" s="853"/>
      <c r="RSF134" s="964"/>
      <c r="RSG134" s="845"/>
      <c r="RSH134" s="853"/>
      <c r="RSI134" s="853"/>
      <c r="RSJ134" s="964"/>
      <c r="RSK134" s="845"/>
      <c r="RSL134" s="853"/>
      <c r="RSM134" s="853"/>
      <c r="RSN134" s="964"/>
      <c r="RSO134" s="845"/>
      <c r="RSP134" s="853"/>
      <c r="RSQ134" s="853"/>
      <c r="RSR134" s="964"/>
      <c r="RSS134" s="845"/>
      <c r="RST134" s="853"/>
      <c r="RSU134" s="853"/>
      <c r="RSV134" s="964"/>
      <c r="RSW134" s="845"/>
      <c r="RSX134" s="853"/>
      <c r="RSY134" s="853"/>
      <c r="RSZ134" s="964"/>
      <c r="RTA134" s="845"/>
      <c r="RTB134" s="853"/>
      <c r="RTC134" s="853"/>
      <c r="RTD134" s="964"/>
      <c r="RTE134" s="845"/>
      <c r="RTF134" s="853"/>
      <c r="RTG134" s="853"/>
      <c r="RTH134" s="964"/>
      <c r="RTI134" s="845"/>
      <c r="RTJ134" s="853"/>
      <c r="RTK134" s="853"/>
      <c r="RTL134" s="964"/>
      <c r="RTM134" s="845"/>
      <c r="RTN134" s="853"/>
      <c r="RTO134" s="853"/>
      <c r="RTP134" s="964"/>
      <c r="RTQ134" s="845"/>
      <c r="RTR134" s="853"/>
      <c r="RTS134" s="853"/>
      <c r="RTT134" s="964"/>
      <c r="RTU134" s="845"/>
      <c r="RTV134" s="853"/>
      <c r="RTW134" s="853"/>
      <c r="RTX134" s="964"/>
      <c r="RTY134" s="845"/>
      <c r="RTZ134" s="853"/>
      <c r="RUA134" s="853"/>
      <c r="RUB134" s="964"/>
      <c r="RUC134" s="845"/>
      <c r="RUD134" s="853"/>
      <c r="RUE134" s="853"/>
      <c r="RUF134" s="964"/>
      <c r="RUG134" s="845"/>
      <c r="RUH134" s="853"/>
      <c r="RUI134" s="853"/>
      <c r="RUJ134" s="964"/>
      <c r="RUK134" s="845"/>
      <c r="RUL134" s="853"/>
      <c r="RUM134" s="853"/>
      <c r="RUN134" s="964"/>
      <c r="RUO134" s="845"/>
      <c r="RUP134" s="853"/>
      <c r="RUQ134" s="853"/>
      <c r="RUR134" s="964"/>
      <c r="RUS134" s="845"/>
      <c r="RUT134" s="853"/>
      <c r="RUU134" s="853"/>
      <c r="RUV134" s="964"/>
      <c r="RUW134" s="845"/>
      <c r="RUX134" s="853"/>
      <c r="RUY134" s="853"/>
      <c r="RUZ134" s="964"/>
      <c r="RVA134" s="845"/>
      <c r="RVB134" s="853"/>
      <c r="RVC134" s="853"/>
      <c r="RVD134" s="964"/>
      <c r="RVE134" s="845"/>
      <c r="RVF134" s="853"/>
      <c r="RVG134" s="853"/>
      <c r="RVH134" s="964"/>
      <c r="RVI134" s="845"/>
      <c r="RVJ134" s="853"/>
      <c r="RVK134" s="853"/>
      <c r="RVL134" s="964"/>
      <c r="RVM134" s="845"/>
      <c r="RVN134" s="853"/>
      <c r="RVO134" s="853"/>
      <c r="RVP134" s="964"/>
      <c r="RVQ134" s="845"/>
      <c r="RVR134" s="853"/>
      <c r="RVS134" s="853"/>
      <c r="RVT134" s="964"/>
      <c r="RVU134" s="845"/>
      <c r="RVV134" s="853"/>
      <c r="RVW134" s="853"/>
      <c r="RVX134" s="964"/>
      <c r="RVY134" s="845"/>
      <c r="RVZ134" s="853"/>
      <c r="RWA134" s="853"/>
      <c r="RWB134" s="964"/>
      <c r="RWC134" s="845"/>
      <c r="RWD134" s="853"/>
      <c r="RWE134" s="853"/>
      <c r="RWF134" s="964"/>
      <c r="RWG134" s="845"/>
      <c r="RWH134" s="853"/>
      <c r="RWI134" s="853"/>
      <c r="RWJ134" s="964"/>
      <c r="RWK134" s="845"/>
      <c r="RWL134" s="853"/>
      <c r="RWM134" s="853"/>
      <c r="RWN134" s="964"/>
      <c r="RWO134" s="845"/>
      <c r="RWP134" s="853"/>
      <c r="RWQ134" s="853"/>
      <c r="RWR134" s="964"/>
      <c r="RWS134" s="845"/>
      <c r="RWT134" s="853"/>
      <c r="RWU134" s="853"/>
      <c r="RWV134" s="964"/>
      <c r="RWW134" s="845"/>
      <c r="RWX134" s="853"/>
      <c r="RWY134" s="853"/>
      <c r="RWZ134" s="964"/>
      <c r="RXA134" s="845"/>
      <c r="RXB134" s="853"/>
      <c r="RXC134" s="853"/>
      <c r="RXD134" s="964"/>
      <c r="RXE134" s="845"/>
      <c r="RXF134" s="853"/>
      <c r="RXG134" s="853"/>
      <c r="RXH134" s="964"/>
      <c r="RXI134" s="845"/>
      <c r="RXJ134" s="853"/>
      <c r="RXK134" s="853"/>
      <c r="RXL134" s="964"/>
      <c r="RXM134" s="845"/>
      <c r="RXN134" s="853"/>
      <c r="RXO134" s="853"/>
      <c r="RXP134" s="964"/>
      <c r="RXQ134" s="845"/>
      <c r="RXR134" s="853"/>
      <c r="RXS134" s="853"/>
      <c r="RXT134" s="964"/>
      <c r="RXU134" s="845"/>
      <c r="RXV134" s="853"/>
      <c r="RXW134" s="853"/>
      <c r="RXX134" s="964"/>
      <c r="RXY134" s="845"/>
      <c r="RXZ134" s="853"/>
      <c r="RYA134" s="853"/>
      <c r="RYB134" s="964"/>
      <c r="RYC134" s="845"/>
      <c r="RYD134" s="853"/>
      <c r="RYE134" s="853"/>
      <c r="RYF134" s="964"/>
      <c r="RYG134" s="845"/>
      <c r="RYH134" s="853"/>
      <c r="RYI134" s="853"/>
      <c r="RYJ134" s="964"/>
      <c r="RYK134" s="845"/>
      <c r="RYL134" s="853"/>
      <c r="RYM134" s="853"/>
      <c r="RYN134" s="964"/>
      <c r="RYO134" s="845"/>
      <c r="RYP134" s="853"/>
      <c r="RYQ134" s="853"/>
      <c r="RYR134" s="964"/>
      <c r="RYS134" s="845"/>
      <c r="RYT134" s="853"/>
      <c r="RYU134" s="853"/>
      <c r="RYV134" s="964"/>
      <c r="RYW134" s="845"/>
      <c r="RYX134" s="853"/>
      <c r="RYY134" s="853"/>
      <c r="RYZ134" s="964"/>
      <c r="RZA134" s="845"/>
      <c r="RZB134" s="853"/>
      <c r="RZC134" s="853"/>
      <c r="RZD134" s="964"/>
      <c r="RZE134" s="845"/>
      <c r="RZF134" s="853"/>
      <c r="RZG134" s="853"/>
      <c r="RZH134" s="964"/>
      <c r="RZI134" s="845"/>
      <c r="RZJ134" s="853"/>
      <c r="RZK134" s="853"/>
      <c r="RZL134" s="964"/>
      <c r="RZM134" s="845"/>
      <c r="RZN134" s="853"/>
      <c r="RZO134" s="853"/>
      <c r="RZP134" s="964"/>
      <c r="RZQ134" s="845"/>
      <c r="RZR134" s="853"/>
      <c r="RZS134" s="853"/>
      <c r="RZT134" s="964"/>
      <c r="RZU134" s="845"/>
      <c r="RZV134" s="853"/>
      <c r="RZW134" s="853"/>
      <c r="RZX134" s="964"/>
      <c r="RZY134" s="845"/>
      <c r="RZZ134" s="853"/>
      <c r="SAA134" s="853"/>
      <c r="SAB134" s="964"/>
      <c r="SAC134" s="845"/>
      <c r="SAD134" s="853"/>
      <c r="SAE134" s="853"/>
      <c r="SAF134" s="964"/>
      <c r="SAG134" s="845"/>
      <c r="SAH134" s="853"/>
      <c r="SAI134" s="853"/>
      <c r="SAJ134" s="964"/>
      <c r="SAK134" s="845"/>
      <c r="SAL134" s="853"/>
      <c r="SAM134" s="853"/>
      <c r="SAN134" s="964"/>
      <c r="SAO134" s="845"/>
      <c r="SAP134" s="853"/>
      <c r="SAQ134" s="853"/>
      <c r="SAR134" s="964"/>
      <c r="SAS134" s="845"/>
      <c r="SAT134" s="853"/>
      <c r="SAU134" s="853"/>
      <c r="SAV134" s="964"/>
      <c r="SAW134" s="845"/>
      <c r="SAX134" s="853"/>
      <c r="SAY134" s="853"/>
      <c r="SAZ134" s="964"/>
      <c r="SBA134" s="845"/>
      <c r="SBB134" s="853"/>
      <c r="SBC134" s="853"/>
      <c r="SBD134" s="964"/>
      <c r="SBE134" s="845"/>
      <c r="SBF134" s="853"/>
      <c r="SBG134" s="853"/>
      <c r="SBH134" s="964"/>
      <c r="SBI134" s="845"/>
      <c r="SBJ134" s="853"/>
      <c r="SBK134" s="853"/>
      <c r="SBL134" s="964"/>
      <c r="SBM134" s="845"/>
      <c r="SBN134" s="853"/>
      <c r="SBO134" s="853"/>
      <c r="SBP134" s="964"/>
      <c r="SBQ134" s="845"/>
      <c r="SBR134" s="853"/>
      <c r="SBS134" s="853"/>
      <c r="SBT134" s="964"/>
      <c r="SBU134" s="845"/>
      <c r="SBV134" s="853"/>
      <c r="SBW134" s="853"/>
      <c r="SBX134" s="964"/>
      <c r="SBY134" s="845"/>
      <c r="SBZ134" s="853"/>
      <c r="SCA134" s="853"/>
      <c r="SCB134" s="964"/>
      <c r="SCC134" s="845"/>
      <c r="SCD134" s="853"/>
      <c r="SCE134" s="853"/>
      <c r="SCF134" s="964"/>
      <c r="SCG134" s="845"/>
      <c r="SCH134" s="853"/>
      <c r="SCI134" s="853"/>
      <c r="SCJ134" s="964"/>
      <c r="SCK134" s="845"/>
      <c r="SCL134" s="853"/>
      <c r="SCM134" s="853"/>
      <c r="SCN134" s="964"/>
      <c r="SCO134" s="845"/>
      <c r="SCP134" s="853"/>
      <c r="SCQ134" s="853"/>
      <c r="SCR134" s="964"/>
      <c r="SCS134" s="845"/>
      <c r="SCT134" s="853"/>
      <c r="SCU134" s="853"/>
      <c r="SCV134" s="964"/>
      <c r="SCW134" s="845"/>
      <c r="SCX134" s="853"/>
      <c r="SCY134" s="853"/>
      <c r="SCZ134" s="964"/>
      <c r="SDA134" s="845"/>
      <c r="SDB134" s="853"/>
      <c r="SDC134" s="853"/>
      <c r="SDD134" s="964"/>
      <c r="SDE134" s="845"/>
      <c r="SDF134" s="853"/>
      <c r="SDG134" s="853"/>
      <c r="SDH134" s="964"/>
      <c r="SDI134" s="845"/>
      <c r="SDJ134" s="853"/>
      <c r="SDK134" s="853"/>
      <c r="SDL134" s="964"/>
      <c r="SDM134" s="845"/>
      <c r="SDN134" s="853"/>
      <c r="SDO134" s="853"/>
      <c r="SDP134" s="964"/>
      <c r="SDQ134" s="845"/>
      <c r="SDR134" s="853"/>
      <c r="SDS134" s="853"/>
      <c r="SDT134" s="964"/>
      <c r="SDU134" s="845"/>
      <c r="SDV134" s="853"/>
      <c r="SDW134" s="853"/>
      <c r="SDX134" s="964"/>
      <c r="SDY134" s="845"/>
      <c r="SDZ134" s="853"/>
      <c r="SEA134" s="853"/>
      <c r="SEB134" s="964"/>
      <c r="SEC134" s="845"/>
      <c r="SED134" s="853"/>
      <c r="SEE134" s="853"/>
      <c r="SEF134" s="964"/>
      <c r="SEG134" s="845"/>
      <c r="SEH134" s="853"/>
      <c r="SEI134" s="853"/>
      <c r="SEJ134" s="964"/>
      <c r="SEK134" s="845"/>
      <c r="SEL134" s="853"/>
      <c r="SEM134" s="853"/>
      <c r="SEN134" s="964"/>
      <c r="SEO134" s="845"/>
      <c r="SEP134" s="853"/>
      <c r="SEQ134" s="853"/>
      <c r="SER134" s="964"/>
      <c r="SES134" s="845"/>
      <c r="SET134" s="853"/>
      <c r="SEU134" s="853"/>
      <c r="SEV134" s="964"/>
      <c r="SEW134" s="845"/>
      <c r="SEX134" s="853"/>
      <c r="SEY134" s="853"/>
      <c r="SEZ134" s="964"/>
      <c r="SFA134" s="845"/>
      <c r="SFB134" s="853"/>
      <c r="SFC134" s="853"/>
      <c r="SFD134" s="964"/>
      <c r="SFE134" s="845"/>
      <c r="SFF134" s="853"/>
      <c r="SFG134" s="853"/>
      <c r="SFH134" s="964"/>
      <c r="SFI134" s="845"/>
      <c r="SFJ134" s="853"/>
      <c r="SFK134" s="853"/>
      <c r="SFL134" s="964"/>
      <c r="SFM134" s="845"/>
      <c r="SFN134" s="853"/>
      <c r="SFO134" s="853"/>
      <c r="SFP134" s="964"/>
      <c r="SFQ134" s="845"/>
      <c r="SFR134" s="853"/>
      <c r="SFS134" s="853"/>
      <c r="SFT134" s="964"/>
      <c r="SFU134" s="845"/>
      <c r="SFV134" s="853"/>
      <c r="SFW134" s="853"/>
      <c r="SFX134" s="964"/>
      <c r="SFY134" s="845"/>
      <c r="SFZ134" s="853"/>
      <c r="SGA134" s="853"/>
      <c r="SGB134" s="964"/>
      <c r="SGC134" s="845"/>
      <c r="SGD134" s="853"/>
      <c r="SGE134" s="853"/>
      <c r="SGF134" s="964"/>
      <c r="SGG134" s="845"/>
      <c r="SGH134" s="853"/>
      <c r="SGI134" s="853"/>
      <c r="SGJ134" s="964"/>
      <c r="SGK134" s="845"/>
      <c r="SGL134" s="853"/>
      <c r="SGM134" s="853"/>
      <c r="SGN134" s="964"/>
      <c r="SGO134" s="845"/>
      <c r="SGP134" s="853"/>
      <c r="SGQ134" s="853"/>
      <c r="SGR134" s="964"/>
      <c r="SGS134" s="845"/>
      <c r="SGT134" s="853"/>
      <c r="SGU134" s="853"/>
      <c r="SGV134" s="964"/>
      <c r="SGW134" s="845"/>
      <c r="SGX134" s="853"/>
      <c r="SGY134" s="853"/>
      <c r="SGZ134" s="964"/>
      <c r="SHA134" s="845"/>
      <c r="SHB134" s="853"/>
      <c r="SHC134" s="853"/>
      <c r="SHD134" s="964"/>
      <c r="SHE134" s="845"/>
      <c r="SHF134" s="853"/>
      <c r="SHG134" s="853"/>
      <c r="SHH134" s="964"/>
      <c r="SHI134" s="845"/>
      <c r="SHJ134" s="853"/>
      <c r="SHK134" s="853"/>
      <c r="SHL134" s="964"/>
      <c r="SHM134" s="845"/>
      <c r="SHN134" s="853"/>
      <c r="SHO134" s="853"/>
      <c r="SHP134" s="964"/>
      <c r="SHQ134" s="845"/>
      <c r="SHR134" s="853"/>
      <c r="SHS134" s="853"/>
      <c r="SHT134" s="964"/>
      <c r="SHU134" s="845"/>
      <c r="SHV134" s="853"/>
      <c r="SHW134" s="853"/>
      <c r="SHX134" s="964"/>
      <c r="SHY134" s="845"/>
      <c r="SHZ134" s="853"/>
      <c r="SIA134" s="853"/>
      <c r="SIB134" s="964"/>
      <c r="SIC134" s="845"/>
      <c r="SID134" s="853"/>
      <c r="SIE134" s="853"/>
      <c r="SIF134" s="964"/>
      <c r="SIG134" s="845"/>
      <c r="SIH134" s="853"/>
      <c r="SII134" s="853"/>
      <c r="SIJ134" s="964"/>
      <c r="SIK134" s="845"/>
      <c r="SIL134" s="853"/>
      <c r="SIM134" s="853"/>
      <c r="SIN134" s="964"/>
      <c r="SIO134" s="845"/>
      <c r="SIP134" s="853"/>
      <c r="SIQ134" s="853"/>
      <c r="SIR134" s="964"/>
      <c r="SIS134" s="845"/>
      <c r="SIT134" s="853"/>
      <c r="SIU134" s="853"/>
      <c r="SIV134" s="964"/>
      <c r="SIW134" s="845"/>
      <c r="SIX134" s="853"/>
      <c r="SIY134" s="853"/>
      <c r="SIZ134" s="964"/>
      <c r="SJA134" s="845"/>
      <c r="SJB134" s="853"/>
      <c r="SJC134" s="853"/>
      <c r="SJD134" s="964"/>
      <c r="SJE134" s="845"/>
      <c r="SJF134" s="853"/>
      <c r="SJG134" s="853"/>
      <c r="SJH134" s="964"/>
      <c r="SJI134" s="845"/>
      <c r="SJJ134" s="853"/>
      <c r="SJK134" s="853"/>
      <c r="SJL134" s="964"/>
      <c r="SJM134" s="845"/>
      <c r="SJN134" s="853"/>
      <c r="SJO134" s="853"/>
      <c r="SJP134" s="964"/>
      <c r="SJQ134" s="845"/>
      <c r="SJR134" s="853"/>
      <c r="SJS134" s="853"/>
      <c r="SJT134" s="964"/>
      <c r="SJU134" s="845"/>
      <c r="SJV134" s="853"/>
      <c r="SJW134" s="853"/>
      <c r="SJX134" s="964"/>
      <c r="SJY134" s="845"/>
      <c r="SJZ134" s="853"/>
      <c r="SKA134" s="853"/>
      <c r="SKB134" s="964"/>
      <c r="SKC134" s="845"/>
      <c r="SKD134" s="853"/>
      <c r="SKE134" s="853"/>
      <c r="SKF134" s="964"/>
      <c r="SKG134" s="845"/>
      <c r="SKH134" s="853"/>
      <c r="SKI134" s="853"/>
      <c r="SKJ134" s="964"/>
      <c r="SKK134" s="845"/>
      <c r="SKL134" s="853"/>
      <c r="SKM134" s="853"/>
      <c r="SKN134" s="964"/>
      <c r="SKO134" s="845"/>
      <c r="SKP134" s="853"/>
      <c r="SKQ134" s="853"/>
      <c r="SKR134" s="964"/>
      <c r="SKS134" s="845"/>
      <c r="SKT134" s="853"/>
      <c r="SKU134" s="853"/>
      <c r="SKV134" s="964"/>
      <c r="SKW134" s="845"/>
      <c r="SKX134" s="853"/>
      <c r="SKY134" s="853"/>
      <c r="SKZ134" s="964"/>
      <c r="SLA134" s="845"/>
      <c r="SLB134" s="853"/>
      <c r="SLC134" s="853"/>
      <c r="SLD134" s="964"/>
      <c r="SLE134" s="845"/>
      <c r="SLF134" s="853"/>
      <c r="SLG134" s="853"/>
      <c r="SLH134" s="964"/>
      <c r="SLI134" s="845"/>
      <c r="SLJ134" s="853"/>
      <c r="SLK134" s="853"/>
      <c r="SLL134" s="964"/>
      <c r="SLM134" s="845"/>
      <c r="SLN134" s="853"/>
      <c r="SLO134" s="853"/>
      <c r="SLP134" s="964"/>
      <c r="SLQ134" s="845"/>
      <c r="SLR134" s="853"/>
      <c r="SLS134" s="853"/>
      <c r="SLT134" s="964"/>
      <c r="SLU134" s="845"/>
      <c r="SLV134" s="853"/>
      <c r="SLW134" s="853"/>
      <c r="SLX134" s="964"/>
      <c r="SLY134" s="845"/>
      <c r="SLZ134" s="853"/>
      <c r="SMA134" s="853"/>
      <c r="SMB134" s="964"/>
      <c r="SMC134" s="845"/>
      <c r="SMD134" s="853"/>
      <c r="SME134" s="853"/>
      <c r="SMF134" s="964"/>
      <c r="SMG134" s="845"/>
      <c r="SMH134" s="853"/>
      <c r="SMI134" s="853"/>
      <c r="SMJ134" s="964"/>
      <c r="SMK134" s="845"/>
      <c r="SML134" s="853"/>
      <c r="SMM134" s="853"/>
      <c r="SMN134" s="964"/>
      <c r="SMO134" s="845"/>
      <c r="SMP134" s="853"/>
      <c r="SMQ134" s="853"/>
      <c r="SMR134" s="964"/>
      <c r="SMS134" s="845"/>
      <c r="SMT134" s="853"/>
      <c r="SMU134" s="853"/>
      <c r="SMV134" s="964"/>
      <c r="SMW134" s="845"/>
      <c r="SMX134" s="853"/>
      <c r="SMY134" s="853"/>
      <c r="SMZ134" s="964"/>
      <c r="SNA134" s="845"/>
      <c r="SNB134" s="853"/>
      <c r="SNC134" s="853"/>
      <c r="SND134" s="964"/>
      <c r="SNE134" s="845"/>
      <c r="SNF134" s="853"/>
      <c r="SNG134" s="853"/>
      <c r="SNH134" s="964"/>
      <c r="SNI134" s="845"/>
      <c r="SNJ134" s="853"/>
      <c r="SNK134" s="853"/>
      <c r="SNL134" s="964"/>
      <c r="SNM134" s="845"/>
      <c r="SNN134" s="853"/>
      <c r="SNO134" s="853"/>
      <c r="SNP134" s="964"/>
      <c r="SNQ134" s="845"/>
      <c r="SNR134" s="853"/>
      <c r="SNS134" s="853"/>
      <c r="SNT134" s="964"/>
      <c r="SNU134" s="845"/>
      <c r="SNV134" s="853"/>
      <c r="SNW134" s="853"/>
      <c r="SNX134" s="964"/>
      <c r="SNY134" s="845"/>
      <c r="SNZ134" s="853"/>
      <c r="SOA134" s="853"/>
      <c r="SOB134" s="964"/>
      <c r="SOC134" s="845"/>
      <c r="SOD134" s="853"/>
      <c r="SOE134" s="853"/>
      <c r="SOF134" s="964"/>
      <c r="SOG134" s="845"/>
      <c r="SOH134" s="853"/>
      <c r="SOI134" s="853"/>
      <c r="SOJ134" s="964"/>
      <c r="SOK134" s="845"/>
      <c r="SOL134" s="853"/>
      <c r="SOM134" s="853"/>
      <c r="SON134" s="964"/>
      <c r="SOO134" s="845"/>
      <c r="SOP134" s="853"/>
      <c r="SOQ134" s="853"/>
      <c r="SOR134" s="964"/>
      <c r="SOS134" s="845"/>
      <c r="SOT134" s="853"/>
      <c r="SOU134" s="853"/>
      <c r="SOV134" s="964"/>
      <c r="SOW134" s="845"/>
      <c r="SOX134" s="853"/>
      <c r="SOY134" s="853"/>
      <c r="SOZ134" s="964"/>
      <c r="SPA134" s="845"/>
      <c r="SPB134" s="853"/>
      <c r="SPC134" s="853"/>
      <c r="SPD134" s="964"/>
      <c r="SPE134" s="845"/>
      <c r="SPF134" s="853"/>
      <c r="SPG134" s="853"/>
      <c r="SPH134" s="964"/>
      <c r="SPI134" s="845"/>
      <c r="SPJ134" s="853"/>
      <c r="SPK134" s="853"/>
      <c r="SPL134" s="964"/>
      <c r="SPM134" s="845"/>
      <c r="SPN134" s="853"/>
      <c r="SPO134" s="853"/>
      <c r="SPP134" s="964"/>
      <c r="SPQ134" s="845"/>
      <c r="SPR134" s="853"/>
      <c r="SPS134" s="853"/>
      <c r="SPT134" s="964"/>
      <c r="SPU134" s="845"/>
      <c r="SPV134" s="853"/>
      <c r="SPW134" s="853"/>
      <c r="SPX134" s="964"/>
      <c r="SPY134" s="845"/>
      <c r="SPZ134" s="853"/>
      <c r="SQA134" s="853"/>
      <c r="SQB134" s="964"/>
      <c r="SQC134" s="845"/>
      <c r="SQD134" s="853"/>
      <c r="SQE134" s="853"/>
      <c r="SQF134" s="964"/>
      <c r="SQG134" s="845"/>
      <c r="SQH134" s="853"/>
      <c r="SQI134" s="853"/>
      <c r="SQJ134" s="964"/>
      <c r="SQK134" s="845"/>
      <c r="SQL134" s="853"/>
      <c r="SQM134" s="853"/>
      <c r="SQN134" s="964"/>
      <c r="SQO134" s="845"/>
      <c r="SQP134" s="853"/>
      <c r="SQQ134" s="853"/>
      <c r="SQR134" s="964"/>
      <c r="SQS134" s="845"/>
      <c r="SQT134" s="853"/>
      <c r="SQU134" s="853"/>
      <c r="SQV134" s="964"/>
      <c r="SQW134" s="845"/>
      <c r="SQX134" s="853"/>
      <c r="SQY134" s="853"/>
      <c r="SQZ134" s="964"/>
      <c r="SRA134" s="845"/>
      <c r="SRB134" s="853"/>
      <c r="SRC134" s="853"/>
      <c r="SRD134" s="964"/>
      <c r="SRE134" s="845"/>
      <c r="SRF134" s="853"/>
      <c r="SRG134" s="853"/>
      <c r="SRH134" s="964"/>
      <c r="SRI134" s="845"/>
      <c r="SRJ134" s="853"/>
      <c r="SRK134" s="853"/>
      <c r="SRL134" s="964"/>
      <c r="SRM134" s="845"/>
      <c r="SRN134" s="853"/>
      <c r="SRO134" s="853"/>
      <c r="SRP134" s="964"/>
      <c r="SRQ134" s="845"/>
      <c r="SRR134" s="853"/>
      <c r="SRS134" s="853"/>
      <c r="SRT134" s="964"/>
      <c r="SRU134" s="845"/>
      <c r="SRV134" s="853"/>
      <c r="SRW134" s="853"/>
      <c r="SRX134" s="964"/>
      <c r="SRY134" s="845"/>
      <c r="SRZ134" s="853"/>
      <c r="SSA134" s="853"/>
      <c r="SSB134" s="964"/>
      <c r="SSC134" s="845"/>
      <c r="SSD134" s="853"/>
      <c r="SSE134" s="853"/>
      <c r="SSF134" s="964"/>
      <c r="SSG134" s="845"/>
      <c r="SSH134" s="853"/>
      <c r="SSI134" s="853"/>
      <c r="SSJ134" s="964"/>
      <c r="SSK134" s="845"/>
      <c r="SSL134" s="853"/>
      <c r="SSM134" s="853"/>
      <c r="SSN134" s="964"/>
      <c r="SSO134" s="845"/>
      <c r="SSP134" s="853"/>
      <c r="SSQ134" s="853"/>
      <c r="SSR134" s="964"/>
      <c r="SSS134" s="845"/>
      <c r="SST134" s="853"/>
      <c r="SSU134" s="853"/>
      <c r="SSV134" s="964"/>
      <c r="SSW134" s="845"/>
      <c r="SSX134" s="853"/>
      <c r="SSY134" s="853"/>
      <c r="SSZ134" s="964"/>
      <c r="STA134" s="845"/>
      <c r="STB134" s="853"/>
      <c r="STC134" s="853"/>
      <c r="STD134" s="964"/>
      <c r="STE134" s="845"/>
      <c r="STF134" s="853"/>
      <c r="STG134" s="853"/>
      <c r="STH134" s="964"/>
      <c r="STI134" s="845"/>
      <c r="STJ134" s="853"/>
      <c r="STK134" s="853"/>
      <c r="STL134" s="964"/>
      <c r="STM134" s="845"/>
      <c r="STN134" s="853"/>
      <c r="STO134" s="853"/>
      <c r="STP134" s="964"/>
      <c r="STQ134" s="845"/>
      <c r="STR134" s="853"/>
      <c r="STS134" s="853"/>
      <c r="STT134" s="964"/>
      <c r="STU134" s="845"/>
      <c r="STV134" s="853"/>
      <c r="STW134" s="853"/>
      <c r="STX134" s="964"/>
      <c r="STY134" s="845"/>
      <c r="STZ134" s="853"/>
      <c r="SUA134" s="853"/>
      <c r="SUB134" s="964"/>
      <c r="SUC134" s="845"/>
      <c r="SUD134" s="853"/>
      <c r="SUE134" s="853"/>
      <c r="SUF134" s="964"/>
      <c r="SUG134" s="845"/>
      <c r="SUH134" s="853"/>
      <c r="SUI134" s="853"/>
      <c r="SUJ134" s="964"/>
      <c r="SUK134" s="845"/>
      <c r="SUL134" s="853"/>
      <c r="SUM134" s="853"/>
      <c r="SUN134" s="964"/>
      <c r="SUO134" s="845"/>
      <c r="SUP134" s="853"/>
      <c r="SUQ134" s="853"/>
      <c r="SUR134" s="964"/>
      <c r="SUS134" s="845"/>
      <c r="SUT134" s="853"/>
      <c r="SUU134" s="853"/>
      <c r="SUV134" s="964"/>
      <c r="SUW134" s="845"/>
      <c r="SUX134" s="853"/>
      <c r="SUY134" s="853"/>
      <c r="SUZ134" s="964"/>
      <c r="SVA134" s="845"/>
      <c r="SVB134" s="853"/>
      <c r="SVC134" s="853"/>
      <c r="SVD134" s="964"/>
      <c r="SVE134" s="845"/>
      <c r="SVF134" s="853"/>
      <c r="SVG134" s="853"/>
      <c r="SVH134" s="964"/>
      <c r="SVI134" s="845"/>
      <c r="SVJ134" s="853"/>
      <c r="SVK134" s="853"/>
      <c r="SVL134" s="964"/>
      <c r="SVM134" s="845"/>
      <c r="SVN134" s="853"/>
      <c r="SVO134" s="853"/>
      <c r="SVP134" s="964"/>
      <c r="SVQ134" s="845"/>
      <c r="SVR134" s="853"/>
      <c r="SVS134" s="853"/>
      <c r="SVT134" s="964"/>
      <c r="SVU134" s="845"/>
      <c r="SVV134" s="853"/>
      <c r="SVW134" s="853"/>
      <c r="SVX134" s="964"/>
      <c r="SVY134" s="845"/>
      <c r="SVZ134" s="853"/>
      <c r="SWA134" s="853"/>
      <c r="SWB134" s="964"/>
      <c r="SWC134" s="845"/>
      <c r="SWD134" s="853"/>
      <c r="SWE134" s="853"/>
      <c r="SWF134" s="964"/>
      <c r="SWG134" s="845"/>
      <c r="SWH134" s="853"/>
      <c r="SWI134" s="853"/>
      <c r="SWJ134" s="964"/>
      <c r="SWK134" s="845"/>
      <c r="SWL134" s="853"/>
      <c r="SWM134" s="853"/>
      <c r="SWN134" s="964"/>
      <c r="SWO134" s="845"/>
      <c r="SWP134" s="853"/>
      <c r="SWQ134" s="853"/>
      <c r="SWR134" s="964"/>
      <c r="SWS134" s="845"/>
      <c r="SWT134" s="853"/>
      <c r="SWU134" s="853"/>
      <c r="SWV134" s="964"/>
      <c r="SWW134" s="845"/>
      <c r="SWX134" s="853"/>
      <c r="SWY134" s="853"/>
      <c r="SWZ134" s="964"/>
      <c r="SXA134" s="845"/>
      <c r="SXB134" s="853"/>
      <c r="SXC134" s="853"/>
      <c r="SXD134" s="964"/>
      <c r="SXE134" s="845"/>
      <c r="SXF134" s="853"/>
      <c r="SXG134" s="853"/>
      <c r="SXH134" s="964"/>
      <c r="SXI134" s="845"/>
      <c r="SXJ134" s="853"/>
      <c r="SXK134" s="853"/>
      <c r="SXL134" s="964"/>
      <c r="SXM134" s="845"/>
      <c r="SXN134" s="853"/>
      <c r="SXO134" s="853"/>
      <c r="SXP134" s="964"/>
      <c r="SXQ134" s="845"/>
      <c r="SXR134" s="853"/>
      <c r="SXS134" s="853"/>
      <c r="SXT134" s="964"/>
      <c r="SXU134" s="845"/>
      <c r="SXV134" s="853"/>
      <c r="SXW134" s="853"/>
      <c r="SXX134" s="964"/>
      <c r="SXY134" s="845"/>
      <c r="SXZ134" s="853"/>
      <c r="SYA134" s="853"/>
      <c r="SYB134" s="964"/>
      <c r="SYC134" s="845"/>
      <c r="SYD134" s="853"/>
      <c r="SYE134" s="853"/>
      <c r="SYF134" s="964"/>
      <c r="SYG134" s="845"/>
      <c r="SYH134" s="853"/>
      <c r="SYI134" s="853"/>
      <c r="SYJ134" s="964"/>
      <c r="SYK134" s="845"/>
      <c r="SYL134" s="853"/>
      <c r="SYM134" s="853"/>
      <c r="SYN134" s="964"/>
      <c r="SYO134" s="845"/>
      <c r="SYP134" s="853"/>
      <c r="SYQ134" s="853"/>
      <c r="SYR134" s="964"/>
      <c r="SYS134" s="845"/>
      <c r="SYT134" s="853"/>
      <c r="SYU134" s="853"/>
      <c r="SYV134" s="964"/>
      <c r="SYW134" s="845"/>
      <c r="SYX134" s="853"/>
      <c r="SYY134" s="853"/>
      <c r="SYZ134" s="964"/>
      <c r="SZA134" s="845"/>
      <c r="SZB134" s="853"/>
      <c r="SZC134" s="853"/>
      <c r="SZD134" s="964"/>
      <c r="SZE134" s="845"/>
      <c r="SZF134" s="853"/>
      <c r="SZG134" s="853"/>
      <c r="SZH134" s="964"/>
      <c r="SZI134" s="845"/>
      <c r="SZJ134" s="853"/>
      <c r="SZK134" s="853"/>
      <c r="SZL134" s="964"/>
      <c r="SZM134" s="845"/>
      <c r="SZN134" s="853"/>
      <c r="SZO134" s="853"/>
      <c r="SZP134" s="964"/>
      <c r="SZQ134" s="845"/>
      <c r="SZR134" s="853"/>
      <c r="SZS134" s="853"/>
      <c r="SZT134" s="964"/>
      <c r="SZU134" s="845"/>
      <c r="SZV134" s="853"/>
      <c r="SZW134" s="853"/>
      <c r="SZX134" s="964"/>
      <c r="SZY134" s="845"/>
      <c r="SZZ134" s="853"/>
      <c r="TAA134" s="853"/>
      <c r="TAB134" s="964"/>
      <c r="TAC134" s="845"/>
      <c r="TAD134" s="853"/>
      <c r="TAE134" s="853"/>
      <c r="TAF134" s="964"/>
      <c r="TAG134" s="845"/>
      <c r="TAH134" s="853"/>
      <c r="TAI134" s="853"/>
      <c r="TAJ134" s="964"/>
      <c r="TAK134" s="845"/>
      <c r="TAL134" s="853"/>
      <c r="TAM134" s="853"/>
      <c r="TAN134" s="964"/>
      <c r="TAO134" s="845"/>
      <c r="TAP134" s="853"/>
      <c r="TAQ134" s="853"/>
      <c r="TAR134" s="964"/>
      <c r="TAS134" s="845"/>
      <c r="TAT134" s="853"/>
      <c r="TAU134" s="853"/>
      <c r="TAV134" s="964"/>
      <c r="TAW134" s="845"/>
      <c r="TAX134" s="853"/>
      <c r="TAY134" s="853"/>
      <c r="TAZ134" s="964"/>
      <c r="TBA134" s="845"/>
      <c r="TBB134" s="853"/>
      <c r="TBC134" s="853"/>
      <c r="TBD134" s="964"/>
      <c r="TBE134" s="845"/>
      <c r="TBF134" s="853"/>
      <c r="TBG134" s="853"/>
      <c r="TBH134" s="964"/>
      <c r="TBI134" s="845"/>
      <c r="TBJ134" s="853"/>
      <c r="TBK134" s="853"/>
      <c r="TBL134" s="964"/>
      <c r="TBM134" s="845"/>
      <c r="TBN134" s="853"/>
      <c r="TBO134" s="853"/>
      <c r="TBP134" s="964"/>
      <c r="TBQ134" s="845"/>
      <c r="TBR134" s="853"/>
      <c r="TBS134" s="853"/>
      <c r="TBT134" s="964"/>
      <c r="TBU134" s="845"/>
      <c r="TBV134" s="853"/>
      <c r="TBW134" s="853"/>
      <c r="TBX134" s="964"/>
      <c r="TBY134" s="845"/>
      <c r="TBZ134" s="853"/>
      <c r="TCA134" s="853"/>
      <c r="TCB134" s="964"/>
      <c r="TCC134" s="845"/>
      <c r="TCD134" s="853"/>
      <c r="TCE134" s="853"/>
      <c r="TCF134" s="964"/>
      <c r="TCG134" s="845"/>
      <c r="TCH134" s="853"/>
      <c r="TCI134" s="853"/>
      <c r="TCJ134" s="964"/>
      <c r="TCK134" s="845"/>
      <c r="TCL134" s="853"/>
      <c r="TCM134" s="853"/>
      <c r="TCN134" s="964"/>
      <c r="TCO134" s="845"/>
      <c r="TCP134" s="853"/>
      <c r="TCQ134" s="853"/>
      <c r="TCR134" s="964"/>
      <c r="TCS134" s="845"/>
      <c r="TCT134" s="853"/>
      <c r="TCU134" s="853"/>
      <c r="TCV134" s="964"/>
      <c r="TCW134" s="845"/>
      <c r="TCX134" s="853"/>
      <c r="TCY134" s="853"/>
      <c r="TCZ134" s="964"/>
      <c r="TDA134" s="845"/>
      <c r="TDB134" s="853"/>
      <c r="TDC134" s="853"/>
      <c r="TDD134" s="964"/>
      <c r="TDE134" s="845"/>
      <c r="TDF134" s="853"/>
      <c r="TDG134" s="853"/>
      <c r="TDH134" s="964"/>
      <c r="TDI134" s="845"/>
      <c r="TDJ134" s="853"/>
      <c r="TDK134" s="853"/>
      <c r="TDL134" s="964"/>
      <c r="TDM134" s="845"/>
      <c r="TDN134" s="853"/>
      <c r="TDO134" s="853"/>
      <c r="TDP134" s="964"/>
      <c r="TDQ134" s="845"/>
      <c r="TDR134" s="853"/>
      <c r="TDS134" s="853"/>
      <c r="TDT134" s="964"/>
      <c r="TDU134" s="845"/>
      <c r="TDV134" s="853"/>
      <c r="TDW134" s="853"/>
      <c r="TDX134" s="964"/>
      <c r="TDY134" s="845"/>
      <c r="TDZ134" s="853"/>
      <c r="TEA134" s="853"/>
      <c r="TEB134" s="964"/>
      <c r="TEC134" s="845"/>
      <c r="TED134" s="853"/>
      <c r="TEE134" s="853"/>
      <c r="TEF134" s="964"/>
      <c r="TEG134" s="845"/>
      <c r="TEH134" s="853"/>
      <c r="TEI134" s="853"/>
      <c r="TEJ134" s="964"/>
      <c r="TEK134" s="845"/>
      <c r="TEL134" s="853"/>
      <c r="TEM134" s="853"/>
      <c r="TEN134" s="964"/>
      <c r="TEO134" s="845"/>
      <c r="TEP134" s="853"/>
      <c r="TEQ134" s="853"/>
      <c r="TER134" s="964"/>
      <c r="TES134" s="845"/>
      <c r="TET134" s="853"/>
      <c r="TEU134" s="853"/>
      <c r="TEV134" s="964"/>
      <c r="TEW134" s="845"/>
      <c r="TEX134" s="853"/>
      <c r="TEY134" s="853"/>
      <c r="TEZ134" s="964"/>
      <c r="TFA134" s="845"/>
      <c r="TFB134" s="853"/>
      <c r="TFC134" s="853"/>
      <c r="TFD134" s="964"/>
      <c r="TFE134" s="845"/>
      <c r="TFF134" s="853"/>
      <c r="TFG134" s="853"/>
      <c r="TFH134" s="964"/>
      <c r="TFI134" s="845"/>
      <c r="TFJ134" s="853"/>
      <c r="TFK134" s="853"/>
      <c r="TFL134" s="964"/>
      <c r="TFM134" s="845"/>
      <c r="TFN134" s="853"/>
      <c r="TFO134" s="853"/>
      <c r="TFP134" s="964"/>
      <c r="TFQ134" s="845"/>
      <c r="TFR134" s="853"/>
      <c r="TFS134" s="853"/>
      <c r="TFT134" s="964"/>
      <c r="TFU134" s="845"/>
      <c r="TFV134" s="853"/>
      <c r="TFW134" s="853"/>
      <c r="TFX134" s="964"/>
      <c r="TFY134" s="845"/>
      <c r="TFZ134" s="853"/>
      <c r="TGA134" s="853"/>
      <c r="TGB134" s="964"/>
      <c r="TGC134" s="845"/>
      <c r="TGD134" s="853"/>
      <c r="TGE134" s="853"/>
      <c r="TGF134" s="964"/>
      <c r="TGG134" s="845"/>
      <c r="TGH134" s="853"/>
      <c r="TGI134" s="853"/>
      <c r="TGJ134" s="964"/>
      <c r="TGK134" s="845"/>
      <c r="TGL134" s="853"/>
      <c r="TGM134" s="853"/>
      <c r="TGN134" s="964"/>
      <c r="TGO134" s="845"/>
      <c r="TGP134" s="853"/>
      <c r="TGQ134" s="853"/>
      <c r="TGR134" s="964"/>
      <c r="TGS134" s="845"/>
      <c r="TGT134" s="853"/>
      <c r="TGU134" s="853"/>
      <c r="TGV134" s="964"/>
      <c r="TGW134" s="845"/>
      <c r="TGX134" s="853"/>
      <c r="TGY134" s="853"/>
      <c r="TGZ134" s="964"/>
      <c r="THA134" s="845"/>
      <c r="THB134" s="853"/>
      <c r="THC134" s="853"/>
      <c r="THD134" s="964"/>
      <c r="THE134" s="845"/>
      <c r="THF134" s="853"/>
      <c r="THG134" s="853"/>
      <c r="THH134" s="964"/>
      <c r="THI134" s="845"/>
      <c r="THJ134" s="853"/>
      <c r="THK134" s="853"/>
      <c r="THL134" s="964"/>
      <c r="THM134" s="845"/>
      <c r="THN134" s="853"/>
      <c r="THO134" s="853"/>
      <c r="THP134" s="964"/>
      <c r="THQ134" s="845"/>
      <c r="THR134" s="853"/>
      <c r="THS134" s="853"/>
      <c r="THT134" s="964"/>
      <c r="THU134" s="845"/>
      <c r="THV134" s="853"/>
      <c r="THW134" s="853"/>
      <c r="THX134" s="964"/>
      <c r="THY134" s="845"/>
      <c r="THZ134" s="853"/>
      <c r="TIA134" s="853"/>
      <c r="TIB134" s="964"/>
      <c r="TIC134" s="845"/>
      <c r="TID134" s="853"/>
      <c r="TIE134" s="853"/>
      <c r="TIF134" s="964"/>
      <c r="TIG134" s="845"/>
      <c r="TIH134" s="853"/>
      <c r="TII134" s="853"/>
      <c r="TIJ134" s="964"/>
      <c r="TIK134" s="845"/>
      <c r="TIL134" s="853"/>
      <c r="TIM134" s="853"/>
      <c r="TIN134" s="964"/>
      <c r="TIO134" s="845"/>
      <c r="TIP134" s="853"/>
      <c r="TIQ134" s="853"/>
      <c r="TIR134" s="964"/>
      <c r="TIS134" s="845"/>
      <c r="TIT134" s="853"/>
      <c r="TIU134" s="853"/>
      <c r="TIV134" s="964"/>
      <c r="TIW134" s="845"/>
      <c r="TIX134" s="853"/>
      <c r="TIY134" s="853"/>
      <c r="TIZ134" s="964"/>
      <c r="TJA134" s="845"/>
      <c r="TJB134" s="853"/>
      <c r="TJC134" s="853"/>
      <c r="TJD134" s="964"/>
      <c r="TJE134" s="845"/>
      <c r="TJF134" s="853"/>
      <c r="TJG134" s="853"/>
      <c r="TJH134" s="964"/>
      <c r="TJI134" s="845"/>
      <c r="TJJ134" s="853"/>
      <c r="TJK134" s="853"/>
      <c r="TJL134" s="964"/>
      <c r="TJM134" s="845"/>
      <c r="TJN134" s="853"/>
      <c r="TJO134" s="853"/>
      <c r="TJP134" s="964"/>
      <c r="TJQ134" s="845"/>
      <c r="TJR134" s="853"/>
      <c r="TJS134" s="853"/>
      <c r="TJT134" s="964"/>
      <c r="TJU134" s="845"/>
      <c r="TJV134" s="853"/>
      <c r="TJW134" s="853"/>
      <c r="TJX134" s="964"/>
      <c r="TJY134" s="845"/>
      <c r="TJZ134" s="853"/>
      <c r="TKA134" s="853"/>
      <c r="TKB134" s="964"/>
      <c r="TKC134" s="845"/>
      <c r="TKD134" s="853"/>
      <c r="TKE134" s="853"/>
      <c r="TKF134" s="964"/>
      <c r="TKG134" s="845"/>
      <c r="TKH134" s="853"/>
      <c r="TKI134" s="853"/>
      <c r="TKJ134" s="964"/>
      <c r="TKK134" s="845"/>
      <c r="TKL134" s="853"/>
      <c r="TKM134" s="853"/>
      <c r="TKN134" s="964"/>
      <c r="TKO134" s="845"/>
      <c r="TKP134" s="853"/>
      <c r="TKQ134" s="853"/>
      <c r="TKR134" s="964"/>
      <c r="TKS134" s="845"/>
      <c r="TKT134" s="853"/>
      <c r="TKU134" s="853"/>
      <c r="TKV134" s="964"/>
      <c r="TKW134" s="845"/>
      <c r="TKX134" s="853"/>
      <c r="TKY134" s="853"/>
      <c r="TKZ134" s="964"/>
      <c r="TLA134" s="845"/>
      <c r="TLB134" s="853"/>
      <c r="TLC134" s="853"/>
      <c r="TLD134" s="964"/>
      <c r="TLE134" s="845"/>
      <c r="TLF134" s="853"/>
      <c r="TLG134" s="853"/>
      <c r="TLH134" s="964"/>
      <c r="TLI134" s="845"/>
      <c r="TLJ134" s="853"/>
      <c r="TLK134" s="853"/>
      <c r="TLL134" s="964"/>
      <c r="TLM134" s="845"/>
      <c r="TLN134" s="853"/>
      <c r="TLO134" s="853"/>
      <c r="TLP134" s="964"/>
      <c r="TLQ134" s="845"/>
      <c r="TLR134" s="853"/>
      <c r="TLS134" s="853"/>
      <c r="TLT134" s="964"/>
      <c r="TLU134" s="845"/>
      <c r="TLV134" s="853"/>
      <c r="TLW134" s="853"/>
      <c r="TLX134" s="964"/>
      <c r="TLY134" s="845"/>
      <c r="TLZ134" s="853"/>
      <c r="TMA134" s="853"/>
      <c r="TMB134" s="964"/>
      <c r="TMC134" s="845"/>
      <c r="TMD134" s="853"/>
      <c r="TME134" s="853"/>
      <c r="TMF134" s="964"/>
      <c r="TMG134" s="845"/>
      <c r="TMH134" s="853"/>
      <c r="TMI134" s="853"/>
      <c r="TMJ134" s="964"/>
      <c r="TMK134" s="845"/>
      <c r="TML134" s="853"/>
      <c r="TMM134" s="853"/>
      <c r="TMN134" s="964"/>
      <c r="TMO134" s="845"/>
      <c r="TMP134" s="853"/>
      <c r="TMQ134" s="853"/>
      <c r="TMR134" s="964"/>
      <c r="TMS134" s="845"/>
      <c r="TMT134" s="853"/>
      <c r="TMU134" s="853"/>
      <c r="TMV134" s="964"/>
      <c r="TMW134" s="845"/>
      <c r="TMX134" s="853"/>
      <c r="TMY134" s="853"/>
      <c r="TMZ134" s="964"/>
      <c r="TNA134" s="845"/>
      <c r="TNB134" s="853"/>
      <c r="TNC134" s="853"/>
      <c r="TND134" s="964"/>
      <c r="TNE134" s="845"/>
      <c r="TNF134" s="853"/>
      <c r="TNG134" s="853"/>
      <c r="TNH134" s="964"/>
      <c r="TNI134" s="845"/>
      <c r="TNJ134" s="853"/>
      <c r="TNK134" s="853"/>
      <c r="TNL134" s="964"/>
      <c r="TNM134" s="845"/>
      <c r="TNN134" s="853"/>
      <c r="TNO134" s="853"/>
      <c r="TNP134" s="964"/>
      <c r="TNQ134" s="845"/>
      <c r="TNR134" s="853"/>
      <c r="TNS134" s="853"/>
      <c r="TNT134" s="964"/>
      <c r="TNU134" s="845"/>
      <c r="TNV134" s="853"/>
      <c r="TNW134" s="853"/>
      <c r="TNX134" s="964"/>
      <c r="TNY134" s="845"/>
      <c r="TNZ134" s="853"/>
      <c r="TOA134" s="853"/>
      <c r="TOB134" s="964"/>
      <c r="TOC134" s="845"/>
      <c r="TOD134" s="853"/>
      <c r="TOE134" s="853"/>
      <c r="TOF134" s="964"/>
      <c r="TOG134" s="845"/>
      <c r="TOH134" s="853"/>
      <c r="TOI134" s="853"/>
      <c r="TOJ134" s="964"/>
      <c r="TOK134" s="845"/>
      <c r="TOL134" s="853"/>
      <c r="TOM134" s="853"/>
      <c r="TON134" s="964"/>
      <c r="TOO134" s="845"/>
      <c r="TOP134" s="853"/>
      <c r="TOQ134" s="853"/>
      <c r="TOR134" s="964"/>
      <c r="TOS134" s="845"/>
      <c r="TOT134" s="853"/>
      <c r="TOU134" s="853"/>
      <c r="TOV134" s="964"/>
      <c r="TOW134" s="845"/>
      <c r="TOX134" s="853"/>
      <c r="TOY134" s="853"/>
      <c r="TOZ134" s="964"/>
      <c r="TPA134" s="845"/>
      <c r="TPB134" s="853"/>
      <c r="TPC134" s="853"/>
      <c r="TPD134" s="964"/>
      <c r="TPE134" s="845"/>
      <c r="TPF134" s="853"/>
      <c r="TPG134" s="853"/>
      <c r="TPH134" s="964"/>
      <c r="TPI134" s="845"/>
      <c r="TPJ134" s="853"/>
      <c r="TPK134" s="853"/>
      <c r="TPL134" s="964"/>
      <c r="TPM134" s="845"/>
      <c r="TPN134" s="853"/>
      <c r="TPO134" s="853"/>
      <c r="TPP134" s="964"/>
      <c r="TPQ134" s="845"/>
      <c r="TPR134" s="853"/>
      <c r="TPS134" s="853"/>
      <c r="TPT134" s="964"/>
      <c r="TPU134" s="845"/>
      <c r="TPV134" s="853"/>
      <c r="TPW134" s="853"/>
      <c r="TPX134" s="964"/>
      <c r="TPY134" s="845"/>
      <c r="TPZ134" s="853"/>
      <c r="TQA134" s="853"/>
      <c r="TQB134" s="964"/>
      <c r="TQC134" s="845"/>
      <c r="TQD134" s="853"/>
      <c r="TQE134" s="853"/>
      <c r="TQF134" s="964"/>
      <c r="TQG134" s="845"/>
      <c r="TQH134" s="853"/>
      <c r="TQI134" s="853"/>
      <c r="TQJ134" s="964"/>
      <c r="TQK134" s="845"/>
      <c r="TQL134" s="853"/>
      <c r="TQM134" s="853"/>
      <c r="TQN134" s="964"/>
      <c r="TQO134" s="845"/>
      <c r="TQP134" s="853"/>
      <c r="TQQ134" s="853"/>
      <c r="TQR134" s="964"/>
      <c r="TQS134" s="845"/>
      <c r="TQT134" s="853"/>
      <c r="TQU134" s="853"/>
      <c r="TQV134" s="964"/>
      <c r="TQW134" s="845"/>
      <c r="TQX134" s="853"/>
      <c r="TQY134" s="853"/>
      <c r="TQZ134" s="964"/>
      <c r="TRA134" s="845"/>
      <c r="TRB134" s="853"/>
      <c r="TRC134" s="853"/>
      <c r="TRD134" s="964"/>
      <c r="TRE134" s="845"/>
      <c r="TRF134" s="853"/>
      <c r="TRG134" s="853"/>
      <c r="TRH134" s="964"/>
      <c r="TRI134" s="845"/>
      <c r="TRJ134" s="853"/>
      <c r="TRK134" s="853"/>
      <c r="TRL134" s="964"/>
      <c r="TRM134" s="845"/>
      <c r="TRN134" s="853"/>
      <c r="TRO134" s="853"/>
      <c r="TRP134" s="964"/>
      <c r="TRQ134" s="845"/>
      <c r="TRR134" s="853"/>
      <c r="TRS134" s="853"/>
      <c r="TRT134" s="964"/>
      <c r="TRU134" s="845"/>
      <c r="TRV134" s="853"/>
      <c r="TRW134" s="853"/>
      <c r="TRX134" s="964"/>
      <c r="TRY134" s="845"/>
      <c r="TRZ134" s="853"/>
      <c r="TSA134" s="853"/>
      <c r="TSB134" s="964"/>
      <c r="TSC134" s="845"/>
      <c r="TSD134" s="853"/>
      <c r="TSE134" s="853"/>
      <c r="TSF134" s="964"/>
      <c r="TSG134" s="845"/>
      <c r="TSH134" s="853"/>
      <c r="TSI134" s="853"/>
      <c r="TSJ134" s="964"/>
      <c r="TSK134" s="845"/>
      <c r="TSL134" s="853"/>
      <c r="TSM134" s="853"/>
      <c r="TSN134" s="964"/>
      <c r="TSO134" s="845"/>
      <c r="TSP134" s="853"/>
      <c r="TSQ134" s="853"/>
      <c r="TSR134" s="964"/>
      <c r="TSS134" s="845"/>
      <c r="TST134" s="853"/>
      <c r="TSU134" s="853"/>
      <c r="TSV134" s="964"/>
      <c r="TSW134" s="845"/>
      <c r="TSX134" s="853"/>
      <c r="TSY134" s="853"/>
      <c r="TSZ134" s="964"/>
      <c r="TTA134" s="845"/>
      <c r="TTB134" s="853"/>
      <c r="TTC134" s="853"/>
      <c r="TTD134" s="964"/>
      <c r="TTE134" s="845"/>
      <c r="TTF134" s="853"/>
      <c r="TTG134" s="853"/>
      <c r="TTH134" s="964"/>
      <c r="TTI134" s="845"/>
      <c r="TTJ134" s="853"/>
      <c r="TTK134" s="853"/>
      <c r="TTL134" s="964"/>
      <c r="TTM134" s="845"/>
      <c r="TTN134" s="853"/>
      <c r="TTO134" s="853"/>
      <c r="TTP134" s="964"/>
      <c r="TTQ134" s="845"/>
      <c r="TTR134" s="853"/>
      <c r="TTS134" s="853"/>
      <c r="TTT134" s="964"/>
      <c r="TTU134" s="845"/>
      <c r="TTV134" s="853"/>
      <c r="TTW134" s="853"/>
      <c r="TTX134" s="964"/>
      <c r="TTY134" s="845"/>
      <c r="TTZ134" s="853"/>
      <c r="TUA134" s="853"/>
      <c r="TUB134" s="964"/>
      <c r="TUC134" s="845"/>
      <c r="TUD134" s="853"/>
      <c r="TUE134" s="853"/>
      <c r="TUF134" s="964"/>
      <c r="TUG134" s="845"/>
      <c r="TUH134" s="853"/>
      <c r="TUI134" s="853"/>
      <c r="TUJ134" s="964"/>
      <c r="TUK134" s="845"/>
      <c r="TUL134" s="853"/>
      <c r="TUM134" s="853"/>
      <c r="TUN134" s="964"/>
      <c r="TUO134" s="845"/>
      <c r="TUP134" s="853"/>
      <c r="TUQ134" s="853"/>
      <c r="TUR134" s="964"/>
      <c r="TUS134" s="845"/>
      <c r="TUT134" s="853"/>
      <c r="TUU134" s="853"/>
      <c r="TUV134" s="964"/>
      <c r="TUW134" s="845"/>
      <c r="TUX134" s="853"/>
      <c r="TUY134" s="853"/>
      <c r="TUZ134" s="964"/>
      <c r="TVA134" s="845"/>
      <c r="TVB134" s="853"/>
      <c r="TVC134" s="853"/>
      <c r="TVD134" s="964"/>
      <c r="TVE134" s="845"/>
      <c r="TVF134" s="853"/>
      <c r="TVG134" s="853"/>
      <c r="TVH134" s="964"/>
      <c r="TVI134" s="845"/>
      <c r="TVJ134" s="853"/>
      <c r="TVK134" s="853"/>
      <c r="TVL134" s="964"/>
      <c r="TVM134" s="845"/>
      <c r="TVN134" s="853"/>
      <c r="TVO134" s="853"/>
      <c r="TVP134" s="964"/>
      <c r="TVQ134" s="845"/>
      <c r="TVR134" s="853"/>
      <c r="TVS134" s="853"/>
      <c r="TVT134" s="964"/>
      <c r="TVU134" s="845"/>
      <c r="TVV134" s="853"/>
      <c r="TVW134" s="853"/>
      <c r="TVX134" s="964"/>
      <c r="TVY134" s="845"/>
      <c r="TVZ134" s="853"/>
      <c r="TWA134" s="853"/>
      <c r="TWB134" s="964"/>
      <c r="TWC134" s="845"/>
      <c r="TWD134" s="853"/>
      <c r="TWE134" s="853"/>
      <c r="TWF134" s="964"/>
      <c r="TWG134" s="845"/>
      <c r="TWH134" s="853"/>
      <c r="TWI134" s="853"/>
      <c r="TWJ134" s="964"/>
      <c r="TWK134" s="845"/>
      <c r="TWL134" s="853"/>
      <c r="TWM134" s="853"/>
      <c r="TWN134" s="964"/>
      <c r="TWO134" s="845"/>
      <c r="TWP134" s="853"/>
      <c r="TWQ134" s="853"/>
      <c r="TWR134" s="964"/>
      <c r="TWS134" s="845"/>
      <c r="TWT134" s="853"/>
      <c r="TWU134" s="853"/>
      <c r="TWV134" s="964"/>
      <c r="TWW134" s="845"/>
      <c r="TWX134" s="853"/>
      <c r="TWY134" s="853"/>
      <c r="TWZ134" s="964"/>
      <c r="TXA134" s="845"/>
      <c r="TXB134" s="853"/>
      <c r="TXC134" s="853"/>
      <c r="TXD134" s="964"/>
      <c r="TXE134" s="845"/>
      <c r="TXF134" s="853"/>
      <c r="TXG134" s="853"/>
      <c r="TXH134" s="964"/>
      <c r="TXI134" s="845"/>
      <c r="TXJ134" s="853"/>
      <c r="TXK134" s="853"/>
      <c r="TXL134" s="964"/>
      <c r="TXM134" s="845"/>
      <c r="TXN134" s="853"/>
      <c r="TXO134" s="853"/>
      <c r="TXP134" s="964"/>
      <c r="TXQ134" s="845"/>
      <c r="TXR134" s="853"/>
      <c r="TXS134" s="853"/>
      <c r="TXT134" s="964"/>
      <c r="TXU134" s="845"/>
      <c r="TXV134" s="853"/>
      <c r="TXW134" s="853"/>
      <c r="TXX134" s="964"/>
      <c r="TXY134" s="845"/>
      <c r="TXZ134" s="853"/>
      <c r="TYA134" s="853"/>
      <c r="TYB134" s="964"/>
      <c r="TYC134" s="845"/>
      <c r="TYD134" s="853"/>
      <c r="TYE134" s="853"/>
      <c r="TYF134" s="964"/>
      <c r="TYG134" s="845"/>
      <c r="TYH134" s="853"/>
      <c r="TYI134" s="853"/>
      <c r="TYJ134" s="964"/>
      <c r="TYK134" s="845"/>
      <c r="TYL134" s="853"/>
      <c r="TYM134" s="853"/>
      <c r="TYN134" s="964"/>
      <c r="TYO134" s="845"/>
      <c r="TYP134" s="853"/>
      <c r="TYQ134" s="853"/>
      <c r="TYR134" s="964"/>
      <c r="TYS134" s="845"/>
      <c r="TYT134" s="853"/>
      <c r="TYU134" s="853"/>
      <c r="TYV134" s="964"/>
      <c r="TYW134" s="845"/>
      <c r="TYX134" s="853"/>
      <c r="TYY134" s="853"/>
      <c r="TYZ134" s="964"/>
      <c r="TZA134" s="845"/>
      <c r="TZB134" s="853"/>
      <c r="TZC134" s="853"/>
      <c r="TZD134" s="964"/>
      <c r="TZE134" s="845"/>
      <c r="TZF134" s="853"/>
      <c r="TZG134" s="853"/>
      <c r="TZH134" s="964"/>
      <c r="TZI134" s="845"/>
      <c r="TZJ134" s="853"/>
      <c r="TZK134" s="853"/>
      <c r="TZL134" s="964"/>
      <c r="TZM134" s="845"/>
      <c r="TZN134" s="853"/>
      <c r="TZO134" s="853"/>
      <c r="TZP134" s="964"/>
      <c r="TZQ134" s="845"/>
      <c r="TZR134" s="853"/>
      <c r="TZS134" s="853"/>
      <c r="TZT134" s="964"/>
      <c r="TZU134" s="845"/>
      <c r="TZV134" s="853"/>
      <c r="TZW134" s="853"/>
      <c r="TZX134" s="964"/>
      <c r="TZY134" s="845"/>
      <c r="TZZ134" s="853"/>
      <c r="UAA134" s="853"/>
      <c r="UAB134" s="964"/>
      <c r="UAC134" s="845"/>
      <c r="UAD134" s="853"/>
      <c r="UAE134" s="853"/>
      <c r="UAF134" s="964"/>
      <c r="UAG134" s="845"/>
      <c r="UAH134" s="853"/>
      <c r="UAI134" s="853"/>
      <c r="UAJ134" s="964"/>
      <c r="UAK134" s="845"/>
      <c r="UAL134" s="853"/>
      <c r="UAM134" s="853"/>
      <c r="UAN134" s="964"/>
      <c r="UAO134" s="845"/>
      <c r="UAP134" s="853"/>
      <c r="UAQ134" s="853"/>
      <c r="UAR134" s="964"/>
      <c r="UAS134" s="845"/>
      <c r="UAT134" s="853"/>
      <c r="UAU134" s="853"/>
      <c r="UAV134" s="964"/>
      <c r="UAW134" s="845"/>
      <c r="UAX134" s="853"/>
      <c r="UAY134" s="853"/>
      <c r="UAZ134" s="964"/>
      <c r="UBA134" s="845"/>
      <c r="UBB134" s="853"/>
      <c r="UBC134" s="853"/>
      <c r="UBD134" s="964"/>
      <c r="UBE134" s="845"/>
      <c r="UBF134" s="853"/>
      <c r="UBG134" s="853"/>
      <c r="UBH134" s="964"/>
      <c r="UBI134" s="845"/>
      <c r="UBJ134" s="853"/>
      <c r="UBK134" s="853"/>
      <c r="UBL134" s="964"/>
      <c r="UBM134" s="845"/>
      <c r="UBN134" s="853"/>
      <c r="UBO134" s="853"/>
      <c r="UBP134" s="964"/>
      <c r="UBQ134" s="845"/>
      <c r="UBR134" s="853"/>
      <c r="UBS134" s="853"/>
      <c r="UBT134" s="964"/>
      <c r="UBU134" s="845"/>
      <c r="UBV134" s="853"/>
      <c r="UBW134" s="853"/>
      <c r="UBX134" s="964"/>
      <c r="UBY134" s="845"/>
      <c r="UBZ134" s="853"/>
      <c r="UCA134" s="853"/>
      <c r="UCB134" s="964"/>
      <c r="UCC134" s="845"/>
      <c r="UCD134" s="853"/>
      <c r="UCE134" s="853"/>
      <c r="UCF134" s="964"/>
      <c r="UCG134" s="845"/>
      <c r="UCH134" s="853"/>
      <c r="UCI134" s="853"/>
      <c r="UCJ134" s="964"/>
      <c r="UCK134" s="845"/>
      <c r="UCL134" s="853"/>
      <c r="UCM134" s="853"/>
      <c r="UCN134" s="964"/>
      <c r="UCO134" s="845"/>
      <c r="UCP134" s="853"/>
      <c r="UCQ134" s="853"/>
      <c r="UCR134" s="964"/>
      <c r="UCS134" s="845"/>
      <c r="UCT134" s="853"/>
      <c r="UCU134" s="853"/>
      <c r="UCV134" s="964"/>
      <c r="UCW134" s="845"/>
      <c r="UCX134" s="853"/>
      <c r="UCY134" s="853"/>
      <c r="UCZ134" s="964"/>
      <c r="UDA134" s="845"/>
      <c r="UDB134" s="853"/>
      <c r="UDC134" s="853"/>
      <c r="UDD134" s="964"/>
      <c r="UDE134" s="845"/>
      <c r="UDF134" s="853"/>
      <c r="UDG134" s="853"/>
      <c r="UDH134" s="964"/>
      <c r="UDI134" s="845"/>
      <c r="UDJ134" s="853"/>
      <c r="UDK134" s="853"/>
      <c r="UDL134" s="964"/>
      <c r="UDM134" s="845"/>
      <c r="UDN134" s="853"/>
      <c r="UDO134" s="853"/>
      <c r="UDP134" s="964"/>
      <c r="UDQ134" s="845"/>
      <c r="UDR134" s="853"/>
      <c r="UDS134" s="853"/>
      <c r="UDT134" s="964"/>
      <c r="UDU134" s="845"/>
      <c r="UDV134" s="853"/>
      <c r="UDW134" s="853"/>
      <c r="UDX134" s="964"/>
      <c r="UDY134" s="845"/>
      <c r="UDZ134" s="853"/>
      <c r="UEA134" s="853"/>
      <c r="UEB134" s="964"/>
      <c r="UEC134" s="845"/>
      <c r="UED134" s="853"/>
      <c r="UEE134" s="853"/>
      <c r="UEF134" s="964"/>
      <c r="UEG134" s="845"/>
      <c r="UEH134" s="853"/>
      <c r="UEI134" s="853"/>
      <c r="UEJ134" s="964"/>
      <c r="UEK134" s="845"/>
      <c r="UEL134" s="853"/>
      <c r="UEM134" s="853"/>
      <c r="UEN134" s="964"/>
      <c r="UEO134" s="845"/>
      <c r="UEP134" s="853"/>
      <c r="UEQ134" s="853"/>
      <c r="UER134" s="964"/>
      <c r="UES134" s="845"/>
      <c r="UET134" s="853"/>
      <c r="UEU134" s="853"/>
      <c r="UEV134" s="964"/>
      <c r="UEW134" s="845"/>
      <c r="UEX134" s="853"/>
      <c r="UEY134" s="853"/>
      <c r="UEZ134" s="964"/>
      <c r="UFA134" s="845"/>
      <c r="UFB134" s="853"/>
      <c r="UFC134" s="853"/>
      <c r="UFD134" s="964"/>
      <c r="UFE134" s="845"/>
      <c r="UFF134" s="853"/>
      <c r="UFG134" s="853"/>
      <c r="UFH134" s="964"/>
      <c r="UFI134" s="845"/>
      <c r="UFJ134" s="853"/>
      <c r="UFK134" s="853"/>
      <c r="UFL134" s="964"/>
      <c r="UFM134" s="845"/>
      <c r="UFN134" s="853"/>
      <c r="UFO134" s="853"/>
      <c r="UFP134" s="964"/>
      <c r="UFQ134" s="845"/>
      <c r="UFR134" s="853"/>
      <c r="UFS134" s="853"/>
      <c r="UFT134" s="964"/>
      <c r="UFU134" s="845"/>
      <c r="UFV134" s="853"/>
      <c r="UFW134" s="853"/>
      <c r="UFX134" s="964"/>
      <c r="UFY134" s="845"/>
      <c r="UFZ134" s="853"/>
      <c r="UGA134" s="853"/>
      <c r="UGB134" s="964"/>
      <c r="UGC134" s="845"/>
      <c r="UGD134" s="853"/>
      <c r="UGE134" s="853"/>
      <c r="UGF134" s="964"/>
      <c r="UGG134" s="845"/>
      <c r="UGH134" s="853"/>
      <c r="UGI134" s="853"/>
      <c r="UGJ134" s="964"/>
      <c r="UGK134" s="845"/>
      <c r="UGL134" s="853"/>
      <c r="UGM134" s="853"/>
      <c r="UGN134" s="964"/>
      <c r="UGO134" s="845"/>
      <c r="UGP134" s="853"/>
      <c r="UGQ134" s="853"/>
      <c r="UGR134" s="964"/>
      <c r="UGS134" s="845"/>
      <c r="UGT134" s="853"/>
      <c r="UGU134" s="853"/>
      <c r="UGV134" s="964"/>
      <c r="UGW134" s="845"/>
      <c r="UGX134" s="853"/>
      <c r="UGY134" s="853"/>
      <c r="UGZ134" s="964"/>
      <c r="UHA134" s="845"/>
      <c r="UHB134" s="853"/>
      <c r="UHC134" s="853"/>
      <c r="UHD134" s="964"/>
      <c r="UHE134" s="845"/>
      <c r="UHF134" s="853"/>
      <c r="UHG134" s="853"/>
      <c r="UHH134" s="964"/>
      <c r="UHI134" s="845"/>
      <c r="UHJ134" s="853"/>
      <c r="UHK134" s="853"/>
      <c r="UHL134" s="964"/>
      <c r="UHM134" s="845"/>
      <c r="UHN134" s="853"/>
      <c r="UHO134" s="853"/>
      <c r="UHP134" s="964"/>
      <c r="UHQ134" s="845"/>
      <c r="UHR134" s="853"/>
      <c r="UHS134" s="853"/>
      <c r="UHT134" s="964"/>
      <c r="UHU134" s="845"/>
      <c r="UHV134" s="853"/>
      <c r="UHW134" s="853"/>
      <c r="UHX134" s="964"/>
      <c r="UHY134" s="845"/>
      <c r="UHZ134" s="853"/>
      <c r="UIA134" s="853"/>
      <c r="UIB134" s="964"/>
      <c r="UIC134" s="845"/>
      <c r="UID134" s="853"/>
      <c r="UIE134" s="853"/>
      <c r="UIF134" s="964"/>
      <c r="UIG134" s="845"/>
      <c r="UIH134" s="853"/>
      <c r="UII134" s="853"/>
      <c r="UIJ134" s="964"/>
      <c r="UIK134" s="845"/>
      <c r="UIL134" s="853"/>
      <c r="UIM134" s="853"/>
      <c r="UIN134" s="964"/>
      <c r="UIO134" s="845"/>
      <c r="UIP134" s="853"/>
      <c r="UIQ134" s="853"/>
      <c r="UIR134" s="964"/>
      <c r="UIS134" s="845"/>
      <c r="UIT134" s="853"/>
      <c r="UIU134" s="853"/>
      <c r="UIV134" s="964"/>
      <c r="UIW134" s="845"/>
      <c r="UIX134" s="853"/>
      <c r="UIY134" s="853"/>
      <c r="UIZ134" s="964"/>
      <c r="UJA134" s="845"/>
      <c r="UJB134" s="853"/>
      <c r="UJC134" s="853"/>
      <c r="UJD134" s="964"/>
      <c r="UJE134" s="845"/>
      <c r="UJF134" s="853"/>
      <c r="UJG134" s="853"/>
      <c r="UJH134" s="964"/>
      <c r="UJI134" s="845"/>
      <c r="UJJ134" s="853"/>
      <c r="UJK134" s="853"/>
      <c r="UJL134" s="964"/>
      <c r="UJM134" s="845"/>
      <c r="UJN134" s="853"/>
      <c r="UJO134" s="853"/>
      <c r="UJP134" s="964"/>
      <c r="UJQ134" s="845"/>
      <c r="UJR134" s="853"/>
      <c r="UJS134" s="853"/>
      <c r="UJT134" s="964"/>
      <c r="UJU134" s="845"/>
      <c r="UJV134" s="853"/>
      <c r="UJW134" s="853"/>
      <c r="UJX134" s="964"/>
      <c r="UJY134" s="845"/>
      <c r="UJZ134" s="853"/>
      <c r="UKA134" s="853"/>
      <c r="UKB134" s="964"/>
      <c r="UKC134" s="845"/>
      <c r="UKD134" s="853"/>
      <c r="UKE134" s="853"/>
      <c r="UKF134" s="964"/>
      <c r="UKG134" s="845"/>
      <c r="UKH134" s="853"/>
      <c r="UKI134" s="853"/>
      <c r="UKJ134" s="964"/>
      <c r="UKK134" s="845"/>
      <c r="UKL134" s="853"/>
      <c r="UKM134" s="853"/>
      <c r="UKN134" s="964"/>
      <c r="UKO134" s="845"/>
      <c r="UKP134" s="853"/>
      <c r="UKQ134" s="853"/>
      <c r="UKR134" s="964"/>
      <c r="UKS134" s="845"/>
      <c r="UKT134" s="853"/>
      <c r="UKU134" s="853"/>
      <c r="UKV134" s="964"/>
      <c r="UKW134" s="845"/>
      <c r="UKX134" s="853"/>
      <c r="UKY134" s="853"/>
      <c r="UKZ134" s="964"/>
      <c r="ULA134" s="845"/>
      <c r="ULB134" s="853"/>
      <c r="ULC134" s="853"/>
      <c r="ULD134" s="964"/>
      <c r="ULE134" s="845"/>
      <c r="ULF134" s="853"/>
      <c r="ULG134" s="853"/>
      <c r="ULH134" s="964"/>
      <c r="ULI134" s="845"/>
      <c r="ULJ134" s="853"/>
      <c r="ULK134" s="853"/>
      <c r="ULL134" s="964"/>
      <c r="ULM134" s="845"/>
      <c r="ULN134" s="853"/>
      <c r="ULO134" s="853"/>
      <c r="ULP134" s="964"/>
      <c r="ULQ134" s="845"/>
      <c r="ULR134" s="853"/>
      <c r="ULS134" s="853"/>
      <c r="ULT134" s="964"/>
      <c r="ULU134" s="845"/>
      <c r="ULV134" s="853"/>
      <c r="ULW134" s="853"/>
      <c r="ULX134" s="964"/>
      <c r="ULY134" s="845"/>
      <c r="ULZ134" s="853"/>
      <c r="UMA134" s="853"/>
      <c r="UMB134" s="964"/>
      <c r="UMC134" s="845"/>
      <c r="UMD134" s="853"/>
      <c r="UME134" s="853"/>
      <c r="UMF134" s="964"/>
      <c r="UMG134" s="845"/>
      <c r="UMH134" s="853"/>
      <c r="UMI134" s="853"/>
      <c r="UMJ134" s="964"/>
      <c r="UMK134" s="845"/>
      <c r="UML134" s="853"/>
      <c r="UMM134" s="853"/>
      <c r="UMN134" s="964"/>
      <c r="UMO134" s="845"/>
      <c r="UMP134" s="853"/>
      <c r="UMQ134" s="853"/>
      <c r="UMR134" s="964"/>
      <c r="UMS134" s="845"/>
      <c r="UMT134" s="853"/>
      <c r="UMU134" s="853"/>
      <c r="UMV134" s="964"/>
      <c r="UMW134" s="845"/>
      <c r="UMX134" s="853"/>
      <c r="UMY134" s="853"/>
      <c r="UMZ134" s="964"/>
      <c r="UNA134" s="845"/>
      <c r="UNB134" s="853"/>
      <c r="UNC134" s="853"/>
      <c r="UND134" s="964"/>
      <c r="UNE134" s="845"/>
      <c r="UNF134" s="853"/>
      <c r="UNG134" s="853"/>
      <c r="UNH134" s="964"/>
      <c r="UNI134" s="845"/>
      <c r="UNJ134" s="853"/>
      <c r="UNK134" s="853"/>
      <c r="UNL134" s="964"/>
      <c r="UNM134" s="845"/>
      <c r="UNN134" s="853"/>
      <c r="UNO134" s="853"/>
      <c r="UNP134" s="964"/>
      <c r="UNQ134" s="845"/>
      <c r="UNR134" s="853"/>
      <c r="UNS134" s="853"/>
      <c r="UNT134" s="964"/>
      <c r="UNU134" s="845"/>
      <c r="UNV134" s="853"/>
      <c r="UNW134" s="853"/>
      <c r="UNX134" s="964"/>
      <c r="UNY134" s="845"/>
      <c r="UNZ134" s="853"/>
      <c r="UOA134" s="853"/>
      <c r="UOB134" s="964"/>
      <c r="UOC134" s="845"/>
      <c r="UOD134" s="853"/>
      <c r="UOE134" s="853"/>
      <c r="UOF134" s="964"/>
      <c r="UOG134" s="845"/>
      <c r="UOH134" s="853"/>
      <c r="UOI134" s="853"/>
      <c r="UOJ134" s="964"/>
      <c r="UOK134" s="845"/>
      <c r="UOL134" s="853"/>
      <c r="UOM134" s="853"/>
      <c r="UON134" s="964"/>
      <c r="UOO134" s="845"/>
      <c r="UOP134" s="853"/>
      <c r="UOQ134" s="853"/>
      <c r="UOR134" s="964"/>
      <c r="UOS134" s="845"/>
      <c r="UOT134" s="853"/>
      <c r="UOU134" s="853"/>
      <c r="UOV134" s="964"/>
      <c r="UOW134" s="845"/>
      <c r="UOX134" s="853"/>
      <c r="UOY134" s="853"/>
      <c r="UOZ134" s="964"/>
      <c r="UPA134" s="845"/>
      <c r="UPB134" s="853"/>
      <c r="UPC134" s="853"/>
      <c r="UPD134" s="964"/>
      <c r="UPE134" s="845"/>
      <c r="UPF134" s="853"/>
      <c r="UPG134" s="853"/>
      <c r="UPH134" s="964"/>
      <c r="UPI134" s="845"/>
      <c r="UPJ134" s="853"/>
      <c r="UPK134" s="853"/>
      <c r="UPL134" s="964"/>
      <c r="UPM134" s="845"/>
      <c r="UPN134" s="853"/>
      <c r="UPO134" s="853"/>
      <c r="UPP134" s="964"/>
      <c r="UPQ134" s="845"/>
      <c r="UPR134" s="853"/>
      <c r="UPS134" s="853"/>
      <c r="UPT134" s="964"/>
      <c r="UPU134" s="845"/>
      <c r="UPV134" s="853"/>
      <c r="UPW134" s="853"/>
      <c r="UPX134" s="964"/>
      <c r="UPY134" s="845"/>
      <c r="UPZ134" s="853"/>
      <c r="UQA134" s="853"/>
      <c r="UQB134" s="964"/>
      <c r="UQC134" s="845"/>
      <c r="UQD134" s="853"/>
      <c r="UQE134" s="853"/>
      <c r="UQF134" s="964"/>
      <c r="UQG134" s="845"/>
      <c r="UQH134" s="853"/>
      <c r="UQI134" s="853"/>
      <c r="UQJ134" s="964"/>
      <c r="UQK134" s="845"/>
      <c r="UQL134" s="853"/>
      <c r="UQM134" s="853"/>
      <c r="UQN134" s="964"/>
      <c r="UQO134" s="845"/>
      <c r="UQP134" s="853"/>
      <c r="UQQ134" s="853"/>
      <c r="UQR134" s="964"/>
      <c r="UQS134" s="845"/>
      <c r="UQT134" s="853"/>
      <c r="UQU134" s="853"/>
      <c r="UQV134" s="964"/>
      <c r="UQW134" s="845"/>
      <c r="UQX134" s="853"/>
      <c r="UQY134" s="853"/>
      <c r="UQZ134" s="964"/>
      <c r="URA134" s="845"/>
      <c r="URB134" s="853"/>
      <c r="URC134" s="853"/>
      <c r="URD134" s="964"/>
      <c r="URE134" s="845"/>
      <c r="URF134" s="853"/>
      <c r="URG134" s="853"/>
      <c r="URH134" s="964"/>
      <c r="URI134" s="845"/>
      <c r="URJ134" s="853"/>
      <c r="URK134" s="853"/>
      <c r="URL134" s="964"/>
      <c r="URM134" s="845"/>
      <c r="URN134" s="853"/>
      <c r="URO134" s="853"/>
      <c r="URP134" s="964"/>
      <c r="URQ134" s="845"/>
      <c r="URR134" s="853"/>
      <c r="URS134" s="853"/>
      <c r="URT134" s="964"/>
      <c r="URU134" s="845"/>
      <c r="URV134" s="853"/>
      <c r="URW134" s="853"/>
      <c r="URX134" s="964"/>
      <c r="URY134" s="845"/>
      <c r="URZ134" s="853"/>
      <c r="USA134" s="853"/>
      <c r="USB134" s="964"/>
      <c r="USC134" s="845"/>
      <c r="USD134" s="853"/>
      <c r="USE134" s="853"/>
      <c r="USF134" s="964"/>
      <c r="USG134" s="845"/>
      <c r="USH134" s="853"/>
      <c r="USI134" s="853"/>
      <c r="USJ134" s="964"/>
      <c r="USK134" s="845"/>
      <c r="USL134" s="853"/>
      <c r="USM134" s="853"/>
      <c r="USN134" s="964"/>
      <c r="USO134" s="845"/>
      <c r="USP134" s="853"/>
      <c r="USQ134" s="853"/>
      <c r="USR134" s="964"/>
      <c r="USS134" s="845"/>
      <c r="UST134" s="853"/>
      <c r="USU134" s="853"/>
      <c r="USV134" s="964"/>
      <c r="USW134" s="845"/>
      <c r="USX134" s="853"/>
      <c r="USY134" s="853"/>
      <c r="USZ134" s="964"/>
      <c r="UTA134" s="845"/>
      <c r="UTB134" s="853"/>
      <c r="UTC134" s="853"/>
      <c r="UTD134" s="964"/>
      <c r="UTE134" s="845"/>
      <c r="UTF134" s="853"/>
      <c r="UTG134" s="853"/>
      <c r="UTH134" s="964"/>
      <c r="UTI134" s="845"/>
      <c r="UTJ134" s="853"/>
      <c r="UTK134" s="853"/>
      <c r="UTL134" s="964"/>
      <c r="UTM134" s="845"/>
      <c r="UTN134" s="853"/>
      <c r="UTO134" s="853"/>
      <c r="UTP134" s="964"/>
      <c r="UTQ134" s="845"/>
      <c r="UTR134" s="853"/>
      <c r="UTS134" s="853"/>
      <c r="UTT134" s="964"/>
      <c r="UTU134" s="845"/>
      <c r="UTV134" s="853"/>
      <c r="UTW134" s="853"/>
      <c r="UTX134" s="964"/>
      <c r="UTY134" s="845"/>
      <c r="UTZ134" s="853"/>
      <c r="UUA134" s="853"/>
      <c r="UUB134" s="964"/>
      <c r="UUC134" s="845"/>
      <c r="UUD134" s="853"/>
      <c r="UUE134" s="853"/>
      <c r="UUF134" s="964"/>
      <c r="UUG134" s="845"/>
      <c r="UUH134" s="853"/>
      <c r="UUI134" s="853"/>
      <c r="UUJ134" s="964"/>
      <c r="UUK134" s="845"/>
      <c r="UUL134" s="853"/>
      <c r="UUM134" s="853"/>
      <c r="UUN134" s="964"/>
      <c r="UUO134" s="845"/>
      <c r="UUP134" s="853"/>
      <c r="UUQ134" s="853"/>
      <c r="UUR134" s="964"/>
      <c r="UUS134" s="845"/>
      <c r="UUT134" s="853"/>
      <c r="UUU134" s="853"/>
      <c r="UUV134" s="964"/>
      <c r="UUW134" s="845"/>
      <c r="UUX134" s="853"/>
      <c r="UUY134" s="853"/>
      <c r="UUZ134" s="964"/>
      <c r="UVA134" s="845"/>
      <c r="UVB134" s="853"/>
      <c r="UVC134" s="853"/>
      <c r="UVD134" s="964"/>
      <c r="UVE134" s="845"/>
      <c r="UVF134" s="853"/>
      <c r="UVG134" s="853"/>
      <c r="UVH134" s="964"/>
      <c r="UVI134" s="845"/>
      <c r="UVJ134" s="853"/>
      <c r="UVK134" s="853"/>
      <c r="UVL134" s="964"/>
      <c r="UVM134" s="845"/>
      <c r="UVN134" s="853"/>
      <c r="UVO134" s="853"/>
      <c r="UVP134" s="964"/>
      <c r="UVQ134" s="845"/>
      <c r="UVR134" s="853"/>
      <c r="UVS134" s="853"/>
      <c r="UVT134" s="964"/>
      <c r="UVU134" s="845"/>
      <c r="UVV134" s="853"/>
      <c r="UVW134" s="853"/>
      <c r="UVX134" s="964"/>
      <c r="UVY134" s="845"/>
      <c r="UVZ134" s="853"/>
      <c r="UWA134" s="853"/>
      <c r="UWB134" s="964"/>
      <c r="UWC134" s="845"/>
      <c r="UWD134" s="853"/>
      <c r="UWE134" s="853"/>
      <c r="UWF134" s="964"/>
      <c r="UWG134" s="845"/>
      <c r="UWH134" s="853"/>
      <c r="UWI134" s="853"/>
      <c r="UWJ134" s="964"/>
      <c r="UWK134" s="845"/>
      <c r="UWL134" s="853"/>
      <c r="UWM134" s="853"/>
      <c r="UWN134" s="964"/>
      <c r="UWO134" s="845"/>
      <c r="UWP134" s="853"/>
      <c r="UWQ134" s="853"/>
      <c r="UWR134" s="964"/>
      <c r="UWS134" s="845"/>
      <c r="UWT134" s="853"/>
      <c r="UWU134" s="853"/>
      <c r="UWV134" s="964"/>
      <c r="UWW134" s="845"/>
      <c r="UWX134" s="853"/>
      <c r="UWY134" s="853"/>
      <c r="UWZ134" s="964"/>
      <c r="UXA134" s="845"/>
      <c r="UXB134" s="853"/>
      <c r="UXC134" s="853"/>
      <c r="UXD134" s="964"/>
      <c r="UXE134" s="845"/>
      <c r="UXF134" s="853"/>
      <c r="UXG134" s="853"/>
      <c r="UXH134" s="964"/>
      <c r="UXI134" s="845"/>
      <c r="UXJ134" s="853"/>
      <c r="UXK134" s="853"/>
      <c r="UXL134" s="964"/>
      <c r="UXM134" s="845"/>
      <c r="UXN134" s="853"/>
      <c r="UXO134" s="853"/>
      <c r="UXP134" s="964"/>
      <c r="UXQ134" s="845"/>
      <c r="UXR134" s="853"/>
      <c r="UXS134" s="853"/>
      <c r="UXT134" s="964"/>
      <c r="UXU134" s="845"/>
      <c r="UXV134" s="853"/>
      <c r="UXW134" s="853"/>
      <c r="UXX134" s="964"/>
      <c r="UXY134" s="845"/>
      <c r="UXZ134" s="853"/>
      <c r="UYA134" s="853"/>
      <c r="UYB134" s="964"/>
      <c r="UYC134" s="845"/>
      <c r="UYD134" s="853"/>
      <c r="UYE134" s="853"/>
      <c r="UYF134" s="964"/>
      <c r="UYG134" s="845"/>
      <c r="UYH134" s="853"/>
      <c r="UYI134" s="853"/>
      <c r="UYJ134" s="964"/>
      <c r="UYK134" s="845"/>
      <c r="UYL134" s="853"/>
      <c r="UYM134" s="853"/>
      <c r="UYN134" s="964"/>
      <c r="UYO134" s="845"/>
      <c r="UYP134" s="853"/>
      <c r="UYQ134" s="853"/>
      <c r="UYR134" s="964"/>
      <c r="UYS134" s="845"/>
      <c r="UYT134" s="853"/>
      <c r="UYU134" s="853"/>
      <c r="UYV134" s="964"/>
      <c r="UYW134" s="845"/>
      <c r="UYX134" s="853"/>
      <c r="UYY134" s="853"/>
      <c r="UYZ134" s="964"/>
      <c r="UZA134" s="845"/>
      <c r="UZB134" s="853"/>
      <c r="UZC134" s="853"/>
      <c r="UZD134" s="964"/>
      <c r="UZE134" s="845"/>
      <c r="UZF134" s="853"/>
      <c r="UZG134" s="853"/>
      <c r="UZH134" s="964"/>
      <c r="UZI134" s="845"/>
      <c r="UZJ134" s="853"/>
      <c r="UZK134" s="853"/>
      <c r="UZL134" s="964"/>
      <c r="UZM134" s="845"/>
      <c r="UZN134" s="853"/>
      <c r="UZO134" s="853"/>
      <c r="UZP134" s="964"/>
      <c r="UZQ134" s="845"/>
      <c r="UZR134" s="853"/>
      <c r="UZS134" s="853"/>
      <c r="UZT134" s="964"/>
      <c r="UZU134" s="845"/>
      <c r="UZV134" s="853"/>
      <c r="UZW134" s="853"/>
      <c r="UZX134" s="964"/>
      <c r="UZY134" s="845"/>
      <c r="UZZ134" s="853"/>
      <c r="VAA134" s="853"/>
      <c r="VAB134" s="964"/>
      <c r="VAC134" s="845"/>
      <c r="VAD134" s="853"/>
      <c r="VAE134" s="853"/>
      <c r="VAF134" s="964"/>
      <c r="VAG134" s="845"/>
      <c r="VAH134" s="853"/>
      <c r="VAI134" s="853"/>
      <c r="VAJ134" s="964"/>
      <c r="VAK134" s="845"/>
      <c r="VAL134" s="853"/>
      <c r="VAM134" s="853"/>
      <c r="VAN134" s="964"/>
      <c r="VAO134" s="845"/>
      <c r="VAP134" s="853"/>
      <c r="VAQ134" s="853"/>
      <c r="VAR134" s="964"/>
      <c r="VAS134" s="845"/>
      <c r="VAT134" s="853"/>
      <c r="VAU134" s="853"/>
      <c r="VAV134" s="964"/>
      <c r="VAW134" s="845"/>
      <c r="VAX134" s="853"/>
      <c r="VAY134" s="853"/>
      <c r="VAZ134" s="964"/>
      <c r="VBA134" s="845"/>
      <c r="VBB134" s="853"/>
      <c r="VBC134" s="853"/>
      <c r="VBD134" s="964"/>
      <c r="VBE134" s="845"/>
      <c r="VBF134" s="853"/>
      <c r="VBG134" s="853"/>
      <c r="VBH134" s="964"/>
      <c r="VBI134" s="845"/>
      <c r="VBJ134" s="853"/>
      <c r="VBK134" s="853"/>
      <c r="VBL134" s="964"/>
      <c r="VBM134" s="845"/>
      <c r="VBN134" s="853"/>
      <c r="VBO134" s="853"/>
      <c r="VBP134" s="964"/>
      <c r="VBQ134" s="845"/>
      <c r="VBR134" s="853"/>
      <c r="VBS134" s="853"/>
      <c r="VBT134" s="964"/>
      <c r="VBU134" s="845"/>
      <c r="VBV134" s="853"/>
      <c r="VBW134" s="853"/>
      <c r="VBX134" s="964"/>
      <c r="VBY134" s="845"/>
      <c r="VBZ134" s="853"/>
      <c r="VCA134" s="853"/>
      <c r="VCB134" s="964"/>
      <c r="VCC134" s="845"/>
      <c r="VCD134" s="853"/>
      <c r="VCE134" s="853"/>
      <c r="VCF134" s="964"/>
      <c r="VCG134" s="845"/>
      <c r="VCH134" s="853"/>
      <c r="VCI134" s="853"/>
      <c r="VCJ134" s="964"/>
      <c r="VCK134" s="845"/>
      <c r="VCL134" s="853"/>
      <c r="VCM134" s="853"/>
      <c r="VCN134" s="964"/>
      <c r="VCO134" s="845"/>
      <c r="VCP134" s="853"/>
      <c r="VCQ134" s="853"/>
      <c r="VCR134" s="964"/>
      <c r="VCS134" s="845"/>
      <c r="VCT134" s="853"/>
      <c r="VCU134" s="853"/>
      <c r="VCV134" s="964"/>
      <c r="VCW134" s="845"/>
      <c r="VCX134" s="853"/>
      <c r="VCY134" s="853"/>
      <c r="VCZ134" s="964"/>
      <c r="VDA134" s="845"/>
      <c r="VDB134" s="853"/>
      <c r="VDC134" s="853"/>
      <c r="VDD134" s="964"/>
      <c r="VDE134" s="845"/>
      <c r="VDF134" s="853"/>
      <c r="VDG134" s="853"/>
      <c r="VDH134" s="964"/>
      <c r="VDI134" s="845"/>
      <c r="VDJ134" s="853"/>
      <c r="VDK134" s="853"/>
      <c r="VDL134" s="964"/>
      <c r="VDM134" s="845"/>
      <c r="VDN134" s="853"/>
      <c r="VDO134" s="853"/>
      <c r="VDP134" s="964"/>
      <c r="VDQ134" s="845"/>
      <c r="VDR134" s="853"/>
      <c r="VDS134" s="853"/>
      <c r="VDT134" s="964"/>
      <c r="VDU134" s="845"/>
      <c r="VDV134" s="853"/>
      <c r="VDW134" s="853"/>
      <c r="VDX134" s="964"/>
      <c r="VDY134" s="845"/>
      <c r="VDZ134" s="853"/>
      <c r="VEA134" s="853"/>
      <c r="VEB134" s="964"/>
      <c r="VEC134" s="845"/>
      <c r="VED134" s="853"/>
      <c r="VEE134" s="853"/>
      <c r="VEF134" s="964"/>
      <c r="VEG134" s="845"/>
      <c r="VEH134" s="853"/>
      <c r="VEI134" s="853"/>
      <c r="VEJ134" s="964"/>
      <c r="VEK134" s="845"/>
      <c r="VEL134" s="853"/>
      <c r="VEM134" s="853"/>
      <c r="VEN134" s="964"/>
      <c r="VEO134" s="845"/>
      <c r="VEP134" s="853"/>
      <c r="VEQ134" s="853"/>
      <c r="VER134" s="964"/>
      <c r="VES134" s="845"/>
      <c r="VET134" s="853"/>
      <c r="VEU134" s="853"/>
      <c r="VEV134" s="964"/>
      <c r="VEW134" s="845"/>
      <c r="VEX134" s="853"/>
      <c r="VEY134" s="853"/>
      <c r="VEZ134" s="964"/>
      <c r="VFA134" s="845"/>
      <c r="VFB134" s="853"/>
      <c r="VFC134" s="853"/>
      <c r="VFD134" s="964"/>
      <c r="VFE134" s="845"/>
      <c r="VFF134" s="853"/>
      <c r="VFG134" s="853"/>
      <c r="VFH134" s="964"/>
      <c r="VFI134" s="845"/>
      <c r="VFJ134" s="853"/>
      <c r="VFK134" s="853"/>
      <c r="VFL134" s="964"/>
      <c r="VFM134" s="845"/>
      <c r="VFN134" s="853"/>
      <c r="VFO134" s="853"/>
      <c r="VFP134" s="964"/>
      <c r="VFQ134" s="845"/>
      <c r="VFR134" s="853"/>
      <c r="VFS134" s="853"/>
      <c r="VFT134" s="964"/>
      <c r="VFU134" s="845"/>
      <c r="VFV134" s="853"/>
      <c r="VFW134" s="853"/>
      <c r="VFX134" s="964"/>
      <c r="VFY134" s="845"/>
      <c r="VFZ134" s="853"/>
      <c r="VGA134" s="853"/>
      <c r="VGB134" s="964"/>
      <c r="VGC134" s="845"/>
      <c r="VGD134" s="853"/>
      <c r="VGE134" s="853"/>
      <c r="VGF134" s="964"/>
      <c r="VGG134" s="845"/>
      <c r="VGH134" s="853"/>
      <c r="VGI134" s="853"/>
      <c r="VGJ134" s="964"/>
      <c r="VGK134" s="845"/>
      <c r="VGL134" s="853"/>
      <c r="VGM134" s="853"/>
      <c r="VGN134" s="964"/>
      <c r="VGO134" s="845"/>
      <c r="VGP134" s="853"/>
      <c r="VGQ134" s="853"/>
      <c r="VGR134" s="964"/>
      <c r="VGS134" s="845"/>
      <c r="VGT134" s="853"/>
      <c r="VGU134" s="853"/>
      <c r="VGV134" s="964"/>
      <c r="VGW134" s="845"/>
      <c r="VGX134" s="853"/>
      <c r="VGY134" s="853"/>
      <c r="VGZ134" s="964"/>
      <c r="VHA134" s="845"/>
      <c r="VHB134" s="853"/>
      <c r="VHC134" s="853"/>
      <c r="VHD134" s="964"/>
      <c r="VHE134" s="845"/>
      <c r="VHF134" s="853"/>
      <c r="VHG134" s="853"/>
      <c r="VHH134" s="964"/>
      <c r="VHI134" s="845"/>
      <c r="VHJ134" s="853"/>
      <c r="VHK134" s="853"/>
      <c r="VHL134" s="964"/>
      <c r="VHM134" s="845"/>
      <c r="VHN134" s="853"/>
      <c r="VHO134" s="853"/>
      <c r="VHP134" s="964"/>
      <c r="VHQ134" s="845"/>
      <c r="VHR134" s="853"/>
      <c r="VHS134" s="853"/>
      <c r="VHT134" s="964"/>
      <c r="VHU134" s="845"/>
      <c r="VHV134" s="853"/>
      <c r="VHW134" s="853"/>
      <c r="VHX134" s="964"/>
      <c r="VHY134" s="845"/>
      <c r="VHZ134" s="853"/>
      <c r="VIA134" s="853"/>
      <c r="VIB134" s="964"/>
      <c r="VIC134" s="845"/>
      <c r="VID134" s="853"/>
      <c r="VIE134" s="853"/>
      <c r="VIF134" s="964"/>
      <c r="VIG134" s="845"/>
      <c r="VIH134" s="853"/>
      <c r="VII134" s="853"/>
      <c r="VIJ134" s="964"/>
      <c r="VIK134" s="845"/>
      <c r="VIL134" s="853"/>
      <c r="VIM134" s="853"/>
      <c r="VIN134" s="964"/>
      <c r="VIO134" s="845"/>
      <c r="VIP134" s="853"/>
      <c r="VIQ134" s="853"/>
      <c r="VIR134" s="964"/>
      <c r="VIS134" s="845"/>
      <c r="VIT134" s="853"/>
      <c r="VIU134" s="853"/>
      <c r="VIV134" s="964"/>
      <c r="VIW134" s="845"/>
      <c r="VIX134" s="853"/>
      <c r="VIY134" s="853"/>
      <c r="VIZ134" s="964"/>
      <c r="VJA134" s="845"/>
      <c r="VJB134" s="853"/>
      <c r="VJC134" s="853"/>
      <c r="VJD134" s="964"/>
      <c r="VJE134" s="845"/>
      <c r="VJF134" s="853"/>
      <c r="VJG134" s="853"/>
      <c r="VJH134" s="964"/>
      <c r="VJI134" s="845"/>
      <c r="VJJ134" s="853"/>
      <c r="VJK134" s="853"/>
      <c r="VJL134" s="964"/>
      <c r="VJM134" s="845"/>
      <c r="VJN134" s="853"/>
      <c r="VJO134" s="853"/>
      <c r="VJP134" s="964"/>
      <c r="VJQ134" s="845"/>
      <c r="VJR134" s="853"/>
      <c r="VJS134" s="853"/>
      <c r="VJT134" s="964"/>
      <c r="VJU134" s="845"/>
      <c r="VJV134" s="853"/>
      <c r="VJW134" s="853"/>
      <c r="VJX134" s="964"/>
      <c r="VJY134" s="845"/>
      <c r="VJZ134" s="853"/>
      <c r="VKA134" s="853"/>
      <c r="VKB134" s="964"/>
      <c r="VKC134" s="845"/>
      <c r="VKD134" s="853"/>
      <c r="VKE134" s="853"/>
      <c r="VKF134" s="964"/>
      <c r="VKG134" s="845"/>
      <c r="VKH134" s="853"/>
      <c r="VKI134" s="853"/>
      <c r="VKJ134" s="964"/>
      <c r="VKK134" s="845"/>
      <c r="VKL134" s="853"/>
      <c r="VKM134" s="853"/>
      <c r="VKN134" s="964"/>
      <c r="VKO134" s="845"/>
      <c r="VKP134" s="853"/>
      <c r="VKQ134" s="853"/>
      <c r="VKR134" s="964"/>
      <c r="VKS134" s="845"/>
      <c r="VKT134" s="853"/>
      <c r="VKU134" s="853"/>
      <c r="VKV134" s="964"/>
      <c r="VKW134" s="845"/>
      <c r="VKX134" s="853"/>
      <c r="VKY134" s="853"/>
      <c r="VKZ134" s="964"/>
      <c r="VLA134" s="845"/>
      <c r="VLB134" s="853"/>
      <c r="VLC134" s="853"/>
      <c r="VLD134" s="964"/>
      <c r="VLE134" s="845"/>
      <c r="VLF134" s="853"/>
      <c r="VLG134" s="853"/>
      <c r="VLH134" s="964"/>
      <c r="VLI134" s="845"/>
      <c r="VLJ134" s="853"/>
      <c r="VLK134" s="853"/>
      <c r="VLL134" s="964"/>
      <c r="VLM134" s="845"/>
      <c r="VLN134" s="853"/>
      <c r="VLO134" s="853"/>
      <c r="VLP134" s="964"/>
      <c r="VLQ134" s="845"/>
      <c r="VLR134" s="853"/>
      <c r="VLS134" s="853"/>
      <c r="VLT134" s="964"/>
      <c r="VLU134" s="845"/>
      <c r="VLV134" s="853"/>
      <c r="VLW134" s="853"/>
      <c r="VLX134" s="964"/>
      <c r="VLY134" s="845"/>
      <c r="VLZ134" s="853"/>
      <c r="VMA134" s="853"/>
      <c r="VMB134" s="964"/>
      <c r="VMC134" s="845"/>
      <c r="VMD134" s="853"/>
      <c r="VME134" s="853"/>
      <c r="VMF134" s="964"/>
      <c r="VMG134" s="845"/>
      <c r="VMH134" s="853"/>
      <c r="VMI134" s="853"/>
      <c r="VMJ134" s="964"/>
      <c r="VMK134" s="845"/>
      <c r="VML134" s="853"/>
      <c r="VMM134" s="853"/>
      <c r="VMN134" s="964"/>
      <c r="VMO134" s="845"/>
      <c r="VMP134" s="853"/>
      <c r="VMQ134" s="853"/>
      <c r="VMR134" s="964"/>
      <c r="VMS134" s="845"/>
      <c r="VMT134" s="853"/>
      <c r="VMU134" s="853"/>
      <c r="VMV134" s="964"/>
      <c r="VMW134" s="845"/>
      <c r="VMX134" s="853"/>
      <c r="VMY134" s="853"/>
      <c r="VMZ134" s="964"/>
      <c r="VNA134" s="845"/>
      <c r="VNB134" s="853"/>
      <c r="VNC134" s="853"/>
      <c r="VND134" s="964"/>
      <c r="VNE134" s="845"/>
      <c r="VNF134" s="853"/>
      <c r="VNG134" s="853"/>
      <c r="VNH134" s="964"/>
      <c r="VNI134" s="845"/>
      <c r="VNJ134" s="853"/>
      <c r="VNK134" s="853"/>
      <c r="VNL134" s="964"/>
      <c r="VNM134" s="845"/>
      <c r="VNN134" s="853"/>
      <c r="VNO134" s="853"/>
      <c r="VNP134" s="964"/>
      <c r="VNQ134" s="845"/>
      <c r="VNR134" s="853"/>
      <c r="VNS134" s="853"/>
      <c r="VNT134" s="964"/>
      <c r="VNU134" s="845"/>
      <c r="VNV134" s="853"/>
      <c r="VNW134" s="853"/>
      <c r="VNX134" s="964"/>
      <c r="VNY134" s="845"/>
      <c r="VNZ134" s="853"/>
      <c r="VOA134" s="853"/>
      <c r="VOB134" s="964"/>
      <c r="VOC134" s="845"/>
      <c r="VOD134" s="853"/>
      <c r="VOE134" s="853"/>
      <c r="VOF134" s="964"/>
      <c r="VOG134" s="845"/>
      <c r="VOH134" s="853"/>
      <c r="VOI134" s="853"/>
      <c r="VOJ134" s="964"/>
      <c r="VOK134" s="845"/>
      <c r="VOL134" s="853"/>
      <c r="VOM134" s="853"/>
      <c r="VON134" s="964"/>
      <c r="VOO134" s="845"/>
      <c r="VOP134" s="853"/>
      <c r="VOQ134" s="853"/>
      <c r="VOR134" s="964"/>
      <c r="VOS134" s="845"/>
      <c r="VOT134" s="853"/>
      <c r="VOU134" s="853"/>
      <c r="VOV134" s="964"/>
      <c r="VOW134" s="845"/>
      <c r="VOX134" s="853"/>
      <c r="VOY134" s="853"/>
      <c r="VOZ134" s="964"/>
      <c r="VPA134" s="845"/>
      <c r="VPB134" s="853"/>
      <c r="VPC134" s="853"/>
      <c r="VPD134" s="964"/>
      <c r="VPE134" s="845"/>
      <c r="VPF134" s="853"/>
      <c r="VPG134" s="853"/>
      <c r="VPH134" s="964"/>
      <c r="VPI134" s="845"/>
      <c r="VPJ134" s="853"/>
      <c r="VPK134" s="853"/>
      <c r="VPL134" s="964"/>
      <c r="VPM134" s="845"/>
      <c r="VPN134" s="853"/>
      <c r="VPO134" s="853"/>
      <c r="VPP134" s="964"/>
      <c r="VPQ134" s="845"/>
      <c r="VPR134" s="853"/>
      <c r="VPS134" s="853"/>
      <c r="VPT134" s="964"/>
      <c r="VPU134" s="845"/>
      <c r="VPV134" s="853"/>
      <c r="VPW134" s="853"/>
      <c r="VPX134" s="964"/>
      <c r="VPY134" s="845"/>
      <c r="VPZ134" s="853"/>
      <c r="VQA134" s="853"/>
      <c r="VQB134" s="964"/>
      <c r="VQC134" s="845"/>
      <c r="VQD134" s="853"/>
      <c r="VQE134" s="853"/>
      <c r="VQF134" s="964"/>
      <c r="VQG134" s="845"/>
      <c r="VQH134" s="853"/>
      <c r="VQI134" s="853"/>
      <c r="VQJ134" s="964"/>
      <c r="VQK134" s="845"/>
      <c r="VQL134" s="853"/>
      <c r="VQM134" s="853"/>
      <c r="VQN134" s="964"/>
      <c r="VQO134" s="845"/>
      <c r="VQP134" s="853"/>
      <c r="VQQ134" s="853"/>
      <c r="VQR134" s="964"/>
      <c r="VQS134" s="845"/>
      <c r="VQT134" s="853"/>
      <c r="VQU134" s="853"/>
      <c r="VQV134" s="964"/>
      <c r="VQW134" s="845"/>
      <c r="VQX134" s="853"/>
      <c r="VQY134" s="853"/>
      <c r="VQZ134" s="964"/>
      <c r="VRA134" s="845"/>
      <c r="VRB134" s="853"/>
      <c r="VRC134" s="853"/>
      <c r="VRD134" s="964"/>
      <c r="VRE134" s="845"/>
      <c r="VRF134" s="853"/>
      <c r="VRG134" s="853"/>
      <c r="VRH134" s="964"/>
      <c r="VRI134" s="845"/>
      <c r="VRJ134" s="853"/>
      <c r="VRK134" s="853"/>
      <c r="VRL134" s="964"/>
      <c r="VRM134" s="845"/>
      <c r="VRN134" s="853"/>
      <c r="VRO134" s="853"/>
      <c r="VRP134" s="964"/>
      <c r="VRQ134" s="845"/>
      <c r="VRR134" s="853"/>
      <c r="VRS134" s="853"/>
      <c r="VRT134" s="964"/>
      <c r="VRU134" s="845"/>
      <c r="VRV134" s="853"/>
      <c r="VRW134" s="853"/>
      <c r="VRX134" s="964"/>
      <c r="VRY134" s="845"/>
      <c r="VRZ134" s="853"/>
      <c r="VSA134" s="853"/>
      <c r="VSB134" s="964"/>
      <c r="VSC134" s="845"/>
      <c r="VSD134" s="853"/>
      <c r="VSE134" s="853"/>
      <c r="VSF134" s="964"/>
      <c r="VSG134" s="845"/>
      <c r="VSH134" s="853"/>
      <c r="VSI134" s="853"/>
      <c r="VSJ134" s="964"/>
      <c r="VSK134" s="845"/>
      <c r="VSL134" s="853"/>
      <c r="VSM134" s="853"/>
      <c r="VSN134" s="964"/>
      <c r="VSO134" s="845"/>
      <c r="VSP134" s="853"/>
      <c r="VSQ134" s="853"/>
      <c r="VSR134" s="964"/>
      <c r="VSS134" s="845"/>
      <c r="VST134" s="853"/>
      <c r="VSU134" s="853"/>
      <c r="VSV134" s="964"/>
      <c r="VSW134" s="845"/>
      <c r="VSX134" s="853"/>
      <c r="VSY134" s="853"/>
      <c r="VSZ134" s="964"/>
      <c r="VTA134" s="845"/>
      <c r="VTB134" s="853"/>
      <c r="VTC134" s="853"/>
      <c r="VTD134" s="964"/>
      <c r="VTE134" s="845"/>
      <c r="VTF134" s="853"/>
      <c r="VTG134" s="853"/>
      <c r="VTH134" s="964"/>
      <c r="VTI134" s="845"/>
      <c r="VTJ134" s="853"/>
      <c r="VTK134" s="853"/>
      <c r="VTL134" s="964"/>
      <c r="VTM134" s="845"/>
      <c r="VTN134" s="853"/>
      <c r="VTO134" s="853"/>
      <c r="VTP134" s="964"/>
      <c r="VTQ134" s="845"/>
      <c r="VTR134" s="853"/>
      <c r="VTS134" s="853"/>
      <c r="VTT134" s="964"/>
      <c r="VTU134" s="845"/>
      <c r="VTV134" s="853"/>
      <c r="VTW134" s="853"/>
      <c r="VTX134" s="964"/>
      <c r="VTY134" s="845"/>
      <c r="VTZ134" s="853"/>
      <c r="VUA134" s="853"/>
      <c r="VUB134" s="964"/>
      <c r="VUC134" s="845"/>
      <c r="VUD134" s="853"/>
      <c r="VUE134" s="853"/>
      <c r="VUF134" s="964"/>
      <c r="VUG134" s="845"/>
      <c r="VUH134" s="853"/>
      <c r="VUI134" s="853"/>
      <c r="VUJ134" s="964"/>
      <c r="VUK134" s="845"/>
      <c r="VUL134" s="853"/>
      <c r="VUM134" s="853"/>
      <c r="VUN134" s="964"/>
      <c r="VUO134" s="845"/>
      <c r="VUP134" s="853"/>
      <c r="VUQ134" s="853"/>
      <c r="VUR134" s="964"/>
      <c r="VUS134" s="845"/>
      <c r="VUT134" s="853"/>
      <c r="VUU134" s="853"/>
      <c r="VUV134" s="964"/>
      <c r="VUW134" s="845"/>
      <c r="VUX134" s="853"/>
      <c r="VUY134" s="853"/>
      <c r="VUZ134" s="964"/>
      <c r="VVA134" s="845"/>
      <c r="VVB134" s="853"/>
      <c r="VVC134" s="853"/>
      <c r="VVD134" s="964"/>
      <c r="VVE134" s="845"/>
      <c r="VVF134" s="853"/>
      <c r="VVG134" s="853"/>
      <c r="VVH134" s="964"/>
      <c r="VVI134" s="845"/>
      <c r="VVJ134" s="853"/>
      <c r="VVK134" s="853"/>
      <c r="VVL134" s="964"/>
      <c r="VVM134" s="845"/>
      <c r="VVN134" s="853"/>
      <c r="VVO134" s="853"/>
      <c r="VVP134" s="964"/>
      <c r="VVQ134" s="845"/>
      <c r="VVR134" s="853"/>
      <c r="VVS134" s="853"/>
      <c r="VVT134" s="964"/>
      <c r="VVU134" s="845"/>
      <c r="VVV134" s="853"/>
      <c r="VVW134" s="853"/>
      <c r="VVX134" s="964"/>
      <c r="VVY134" s="845"/>
      <c r="VVZ134" s="853"/>
      <c r="VWA134" s="853"/>
      <c r="VWB134" s="964"/>
      <c r="VWC134" s="845"/>
      <c r="VWD134" s="853"/>
      <c r="VWE134" s="853"/>
      <c r="VWF134" s="964"/>
      <c r="VWG134" s="845"/>
      <c r="VWH134" s="853"/>
      <c r="VWI134" s="853"/>
      <c r="VWJ134" s="964"/>
      <c r="VWK134" s="845"/>
      <c r="VWL134" s="853"/>
      <c r="VWM134" s="853"/>
      <c r="VWN134" s="964"/>
      <c r="VWO134" s="845"/>
      <c r="VWP134" s="853"/>
      <c r="VWQ134" s="853"/>
      <c r="VWR134" s="964"/>
      <c r="VWS134" s="845"/>
      <c r="VWT134" s="853"/>
      <c r="VWU134" s="853"/>
      <c r="VWV134" s="964"/>
      <c r="VWW134" s="845"/>
      <c r="VWX134" s="853"/>
      <c r="VWY134" s="853"/>
      <c r="VWZ134" s="964"/>
      <c r="VXA134" s="845"/>
      <c r="VXB134" s="853"/>
      <c r="VXC134" s="853"/>
      <c r="VXD134" s="964"/>
      <c r="VXE134" s="845"/>
      <c r="VXF134" s="853"/>
      <c r="VXG134" s="853"/>
      <c r="VXH134" s="964"/>
      <c r="VXI134" s="845"/>
      <c r="VXJ134" s="853"/>
      <c r="VXK134" s="853"/>
      <c r="VXL134" s="964"/>
      <c r="VXM134" s="845"/>
      <c r="VXN134" s="853"/>
      <c r="VXO134" s="853"/>
      <c r="VXP134" s="964"/>
      <c r="VXQ134" s="845"/>
      <c r="VXR134" s="853"/>
      <c r="VXS134" s="853"/>
      <c r="VXT134" s="964"/>
      <c r="VXU134" s="845"/>
      <c r="VXV134" s="853"/>
      <c r="VXW134" s="853"/>
      <c r="VXX134" s="964"/>
      <c r="VXY134" s="845"/>
      <c r="VXZ134" s="853"/>
      <c r="VYA134" s="853"/>
      <c r="VYB134" s="964"/>
      <c r="VYC134" s="845"/>
      <c r="VYD134" s="853"/>
      <c r="VYE134" s="853"/>
      <c r="VYF134" s="964"/>
      <c r="VYG134" s="845"/>
      <c r="VYH134" s="853"/>
      <c r="VYI134" s="853"/>
      <c r="VYJ134" s="964"/>
      <c r="VYK134" s="845"/>
      <c r="VYL134" s="853"/>
      <c r="VYM134" s="853"/>
      <c r="VYN134" s="964"/>
      <c r="VYO134" s="845"/>
      <c r="VYP134" s="853"/>
      <c r="VYQ134" s="853"/>
      <c r="VYR134" s="964"/>
      <c r="VYS134" s="845"/>
      <c r="VYT134" s="853"/>
      <c r="VYU134" s="853"/>
      <c r="VYV134" s="964"/>
      <c r="VYW134" s="845"/>
      <c r="VYX134" s="853"/>
      <c r="VYY134" s="853"/>
      <c r="VYZ134" s="964"/>
      <c r="VZA134" s="845"/>
      <c r="VZB134" s="853"/>
      <c r="VZC134" s="853"/>
      <c r="VZD134" s="964"/>
      <c r="VZE134" s="845"/>
      <c r="VZF134" s="853"/>
      <c r="VZG134" s="853"/>
      <c r="VZH134" s="964"/>
      <c r="VZI134" s="845"/>
      <c r="VZJ134" s="853"/>
      <c r="VZK134" s="853"/>
      <c r="VZL134" s="964"/>
      <c r="VZM134" s="845"/>
      <c r="VZN134" s="853"/>
      <c r="VZO134" s="853"/>
      <c r="VZP134" s="964"/>
      <c r="VZQ134" s="845"/>
      <c r="VZR134" s="853"/>
      <c r="VZS134" s="853"/>
      <c r="VZT134" s="964"/>
      <c r="VZU134" s="845"/>
      <c r="VZV134" s="853"/>
      <c r="VZW134" s="853"/>
      <c r="VZX134" s="964"/>
      <c r="VZY134" s="845"/>
      <c r="VZZ134" s="853"/>
      <c r="WAA134" s="853"/>
      <c r="WAB134" s="964"/>
      <c r="WAC134" s="845"/>
      <c r="WAD134" s="853"/>
      <c r="WAE134" s="853"/>
      <c r="WAF134" s="964"/>
      <c r="WAG134" s="845"/>
      <c r="WAH134" s="853"/>
      <c r="WAI134" s="853"/>
      <c r="WAJ134" s="964"/>
      <c r="WAK134" s="845"/>
      <c r="WAL134" s="853"/>
      <c r="WAM134" s="853"/>
      <c r="WAN134" s="964"/>
      <c r="WAO134" s="845"/>
      <c r="WAP134" s="853"/>
      <c r="WAQ134" s="853"/>
      <c r="WAR134" s="964"/>
      <c r="WAS134" s="845"/>
      <c r="WAT134" s="853"/>
      <c r="WAU134" s="853"/>
      <c r="WAV134" s="964"/>
      <c r="WAW134" s="845"/>
      <c r="WAX134" s="853"/>
      <c r="WAY134" s="853"/>
      <c r="WAZ134" s="964"/>
      <c r="WBA134" s="845"/>
      <c r="WBB134" s="853"/>
      <c r="WBC134" s="853"/>
      <c r="WBD134" s="964"/>
      <c r="WBE134" s="845"/>
      <c r="WBF134" s="853"/>
      <c r="WBG134" s="853"/>
      <c r="WBH134" s="964"/>
      <c r="WBI134" s="845"/>
      <c r="WBJ134" s="853"/>
      <c r="WBK134" s="853"/>
      <c r="WBL134" s="964"/>
      <c r="WBM134" s="845"/>
      <c r="WBN134" s="853"/>
      <c r="WBO134" s="853"/>
      <c r="WBP134" s="964"/>
      <c r="WBQ134" s="845"/>
      <c r="WBR134" s="853"/>
      <c r="WBS134" s="853"/>
      <c r="WBT134" s="964"/>
      <c r="WBU134" s="845"/>
      <c r="WBV134" s="853"/>
      <c r="WBW134" s="853"/>
      <c r="WBX134" s="964"/>
      <c r="WBY134" s="845"/>
      <c r="WBZ134" s="853"/>
      <c r="WCA134" s="853"/>
      <c r="WCB134" s="964"/>
      <c r="WCC134" s="845"/>
      <c r="WCD134" s="853"/>
      <c r="WCE134" s="853"/>
      <c r="WCF134" s="964"/>
      <c r="WCG134" s="845"/>
      <c r="WCH134" s="853"/>
      <c r="WCI134" s="853"/>
      <c r="WCJ134" s="964"/>
      <c r="WCK134" s="845"/>
      <c r="WCL134" s="853"/>
      <c r="WCM134" s="853"/>
      <c r="WCN134" s="964"/>
      <c r="WCO134" s="845"/>
      <c r="WCP134" s="853"/>
      <c r="WCQ134" s="853"/>
      <c r="WCR134" s="964"/>
      <c r="WCS134" s="845"/>
      <c r="WCT134" s="853"/>
      <c r="WCU134" s="853"/>
      <c r="WCV134" s="964"/>
      <c r="WCW134" s="845"/>
      <c r="WCX134" s="853"/>
      <c r="WCY134" s="853"/>
      <c r="WCZ134" s="964"/>
      <c r="WDA134" s="845"/>
      <c r="WDB134" s="853"/>
      <c r="WDC134" s="853"/>
      <c r="WDD134" s="964"/>
      <c r="WDE134" s="845"/>
      <c r="WDF134" s="853"/>
      <c r="WDG134" s="853"/>
      <c r="WDH134" s="964"/>
      <c r="WDI134" s="845"/>
      <c r="WDJ134" s="853"/>
      <c r="WDK134" s="853"/>
      <c r="WDL134" s="964"/>
      <c r="WDM134" s="845"/>
      <c r="WDN134" s="853"/>
      <c r="WDO134" s="853"/>
      <c r="WDP134" s="964"/>
      <c r="WDQ134" s="845"/>
      <c r="WDR134" s="853"/>
      <c r="WDS134" s="853"/>
      <c r="WDT134" s="964"/>
      <c r="WDU134" s="845"/>
      <c r="WDV134" s="853"/>
      <c r="WDW134" s="853"/>
      <c r="WDX134" s="964"/>
      <c r="WDY134" s="845"/>
      <c r="WDZ134" s="853"/>
      <c r="WEA134" s="853"/>
      <c r="WEB134" s="964"/>
      <c r="WEC134" s="845"/>
      <c r="WED134" s="853"/>
      <c r="WEE134" s="853"/>
      <c r="WEF134" s="964"/>
      <c r="WEG134" s="845"/>
      <c r="WEH134" s="853"/>
      <c r="WEI134" s="853"/>
      <c r="WEJ134" s="964"/>
      <c r="WEK134" s="845"/>
      <c r="WEL134" s="853"/>
      <c r="WEM134" s="853"/>
      <c r="WEN134" s="964"/>
      <c r="WEO134" s="845"/>
      <c r="WEP134" s="853"/>
      <c r="WEQ134" s="853"/>
      <c r="WER134" s="964"/>
      <c r="WES134" s="845"/>
      <c r="WET134" s="853"/>
      <c r="WEU134" s="853"/>
      <c r="WEV134" s="964"/>
      <c r="WEW134" s="845"/>
      <c r="WEX134" s="853"/>
      <c r="WEY134" s="853"/>
      <c r="WEZ134" s="964"/>
      <c r="WFA134" s="845"/>
      <c r="WFB134" s="853"/>
      <c r="WFC134" s="853"/>
      <c r="WFD134" s="964"/>
      <c r="WFE134" s="845"/>
      <c r="WFF134" s="853"/>
      <c r="WFG134" s="853"/>
      <c r="WFH134" s="964"/>
      <c r="WFI134" s="845"/>
      <c r="WFJ134" s="853"/>
      <c r="WFK134" s="853"/>
      <c r="WFL134" s="964"/>
      <c r="WFM134" s="845"/>
      <c r="WFN134" s="853"/>
      <c r="WFO134" s="853"/>
      <c r="WFP134" s="964"/>
      <c r="WFQ134" s="845"/>
      <c r="WFR134" s="853"/>
      <c r="WFS134" s="853"/>
      <c r="WFT134" s="964"/>
      <c r="WFU134" s="845"/>
      <c r="WFV134" s="853"/>
      <c r="WFW134" s="853"/>
      <c r="WFX134" s="964"/>
      <c r="WFY134" s="845"/>
      <c r="WFZ134" s="853"/>
      <c r="WGA134" s="853"/>
      <c r="WGB134" s="964"/>
      <c r="WGC134" s="845"/>
      <c r="WGD134" s="853"/>
      <c r="WGE134" s="853"/>
      <c r="WGF134" s="964"/>
      <c r="WGG134" s="845"/>
      <c r="WGH134" s="853"/>
      <c r="WGI134" s="853"/>
      <c r="WGJ134" s="964"/>
      <c r="WGK134" s="845"/>
      <c r="WGL134" s="853"/>
      <c r="WGM134" s="853"/>
      <c r="WGN134" s="964"/>
      <c r="WGO134" s="845"/>
      <c r="WGP134" s="853"/>
      <c r="WGQ134" s="853"/>
      <c r="WGR134" s="964"/>
      <c r="WGS134" s="845"/>
      <c r="WGT134" s="853"/>
      <c r="WGU134" s="853"/>
      <c r="WGV134" s="964"/>
      <c r="WGW134" s="845"/>
      <c r="WGX134" s="853"/>
      <c r="WGY134" s="853"/>
      <c r="WGZ134" s="964"/>
      <c r="WHA134" s="845"/>
      <c r="WHB134" s="853"/>
      <c r="WHC134" s="853"/>
      <c r="WHD134" s="964"/>
      <c r="WHE134" s="845"/>
      <c r="WHF134" s="853"/>
      <c r="WHG134" s="853"/>
      <c r="WHH134" s="964"/>
      <c r="WHI134" s="845"/>
      <c r="WHJ134" s="853"/>
      <c r="WHK134" s="853"/>
      <c r="WHL134" s="964"/>
      <c r="WHM134" s="845"/>
      <c r="WHN134" s="853"/>
      <c r="WHO134" s="853"/>
      <c r="WHP134" s="964"/>
      <c r="WHQ134" s="845"/>
      <c r="WHR134" s="853"/>
      <c r="WHS134" s="853"/>
      <c r="WHT134" s="964"/>
      <c r="WHU134" s="845"/>
      <c r="WHV134" s="853"/>
      <c r="WHW134" s="853"/>
      <c r="WHX134" s="964"/>
      <c r="WHY134" s="845"/>
      <c r="WHZ134" s="853"/>
      <c r="WIA134" s="853"/>
      <c r="WIB134" s="964"/>
      <c r="WIC134" s="845"/>
      <c r="WID134" s="853"/>
      <c r="WIE134" s="853"/>
      <c r="WIF134" s="964"/>
      <c r="WIG134" s="845"/>
      <c r="WIH134" s="853"/>
      <c r="WII134" s="853"/>
      <c r="WIJ134" s="964"/>
      <c r="WIK134" s="845"/>
      <c r="WIL134" s="853"/>
      <c r="WIM134" s="853"/>
      <c r="WIN134" s="964"/>
      <c r="WIO134" s="845"/>
      <c r="WIP134" s="853"/>
      <c r="WIQ134" s="853"/>
      <c r="WIR134" s="964"/>
      <c r="WIS134" s="845"/>
      <c r="WIT134" s="853"/>
      <c r="WIU134" s="853"/>
      <c r="WIV134" s="964"/>
      <c r="WIW134" s="845"/>
      <c r="WIX134" s="853"/>
      <c r="WIY134" s="853"/>
      <c r="WIZ134" s="964"/>
      <c r="WJA134" s="845"/>
      <c r="WJB134" s="853"/>
      <c r="WJC134" s="853"/>
      <c r="WJD134" s="964"/>
      <c r="WJE134" s="845"/>
      <c r="WJF134" s="853"/>
      <c r="WJG134" s="853"/>
      <c r="WJH134" s="964"/>
      <c r="WJI134" s="845"/>
      <c r="WJJ134" s="853"/>
      <c r="WJK134" s="853"/>
      <c r="WJL134" s="964"/>
      <c r="WJM134" s="845"/>
      <c r="WJN134" s="853"/>
      <c r="WJO134" s="853"/>
      <c r="WJP134" s="964"/>
      <c r="WJQ134" s="845"/>
      <c r="WJR134" s="853"/>
      <c r="WJS134" s="853"/>
      <c r="WJT134" s="964"/>
      <c r="WJU134" s="845"/>
      <c r="WJV134" s="853"/>
      <c r="WJW134" s="853"/>
      <c r="WJX134" s="964"/>
      <c r="WJY134" s="845"/>
      <c r="WJZ134" s="853"/>
      <c r="WKA134" s="853"/>
      <c r="WKB134" s="964"/>
      <c r="WKC134" s="845"/>
      <c r="WKD134" s="853"/>
      <c r="WKE134" s="853"/>
      <c r="WKF134" s="964"/>
      <c r="WKG134" s="845"/>
      <c r="WKH134" s="853"/>
      <c r="WKI134" s="853"/>
      <c r="WKJ134" s="964"/>
      <c r="WKK134" s="845"/>
      <c r="WKL134" s="853"/>
      <c r="WKM134" s="853"/>
      <c r="WKN134" s="964"/>
      <c r="WKO134" s="845"/>
      <c r="WKP134" s="853"/>
      <c r="WKQ134" s="853"/>
      <c r="WKR134" s="964"/>
      <c r="WKS134" s="845"/>
      <c r="WKT134" s="853"/>
      <c r="WKU134" s="853"/>
      <c r="WKV134" s="964"/>
      <c r="WKW134" s="845"/>
      <c r="WKX134" s="853"/>
      <c r="WKY134" s="853"/>
      <c r="WKZ134" s="964"/>
      <c r="WLA134" s="845"/>
      <c r="WLB134" s="853"/>
      <c r="WLC134" s="853"/>
      <c r="WLD134" s="964"/>
      <c r="WLE134" s="845"/>
      <c r="WLF134" s="853"/>
      <c r="WLG134" s="853"/>
      <c r="WLH134" s="964"/>
      <c r="WLI134" s="845"/>
      <c r="WLJ134" s="853"/>
      <c r="WLK134" s="853"/>
      <c r="WLL134" s="964"/>
      <c r="WLM134" s="845"/>
      <c r="WLN134" s="853"/>
      <c r="WLO134" s="853"/>
      <c r="WLP134" s="964"/>
      <c r="WLQ134" s="845"/>
      <c r="WLR134" s="853"/>
      <c r="WLS134" s="853"/>
      <c r="WLT134" s="964"/>
      <c r="WLU134" s="845"/>
      <c r="WLV134" s="853"/>
      <c r="WLW134" s="853"/>
      <c r="WLX134" s="964"/>
      <c r="WLY134" s="845"/>
      <c r="WLZ134" s="853"/>
      <c r="WMA134" s="853"/>
      <c r="WMB134" s="964"/>
      <c r="WMC134" s="845"/>
      <c r="WMD134" s="853"/>
      <c r="WME134" s="853"/>
      <c r="WMF134" s="964"/>
      <c r="WMG134" s="845"/>
      <c r="WMH134" s="853"/>
      <c r="WMI134" s="853"/>
      <c r="WMJ134" s="964"/>
      <c r="WMK134" s="845"/>
      <c r="WML134" s="853"/>
      <c r="WMM134" s="853"/>
      <c r="WMN134" s="964"/>
      <c r="WMO134" s="845"/>
      <c r="WMP134" s="853"/>
      <c r="WMQ134" s="853"/>
      <c r="WMR134" s="964"/>
      <c r="WMS134" s="845"/>
      <c r="WMT134" s="853"/>
      <c r="WMU134" s="853"/>
      <c r="WMV134" s="964"/>
      <c r="WMW134" s="845"/>
      <c r="WMX134" s="853"/>
      <c r="WMY134" s="853"/>
      <c r="WMZ134" s="964"/>
      <c r="WNA134" s="845"/>
      <c r="WNB134" s="853"/>
      <c r="WNC134" s="853"/>
      <c r="WND134" s="964"/>
      <c r="WNE134" s="845"/>
      <c r="WNF134" s="853"/>
      <c r="WNG134" s="853"/>
      <c r="WNH134" s="964"/>
      <c r="WNI134" s="845"/>
      <c r="WNJ134" s="853"/>
      <c r="WNK134" s="853"/>
      <c r="WNL134" s="964"/>
      <c r="WNM134" s="845"/>
      <c r="WNN134" s="853"/>
      <c r="WNO134" s="853"/>
      <c r="WNP134" s="964"/>
      <c r="WNQ134" s="845"/>
      <c r="WNR134" s="853"/>
      <c r="WNS134" s="853"/>
      <c r="WNT134" s="964"/>
      <c r="WNU134" s="845"/>
      <c r="WNV134" s="853"/>
      <c r="WNW134" s="853"/>
      <c r="WNX134" s="964"/>
      <c r="WNY134" s="845"/>
      <c r="WNZ134" s="853"/>
      <c r="WOA134" s="853"/>
      <c r="WOB134" s="964"/>
      <c r="WOC134" s="845"/>
      <c r="WOD134" s="853"/>
      <c r="WOE134" s="853"/>
      <c r="WOF134" s="964"/>
      <c r="WOG134" s="845"/>
      <c r="WOH134" s="853"/>
      <c r="WOI134" s="853"/>
      <c r="WOJ134" s="964"/>
      <c r="WOK134" s="845"/>
      <c r="WOL134" s="853"/>
      <c r="WOM134" s="853"/>
      <c r="WON134" s="964"/>
      <c r="WOO134" s="845"/>
      <c r="WOP134" s="853"/>
      <c r="WOQ134" s="853"/>
      <c r="WOR134" s="964"/>
      <c r="WOS134" s="845"/>
      <c r="WOT134" s="853"/>
      <c r="WOU134" s="853"/>
      <c r="WOV134" s="964"/>
      <c r="WOW134" s="845"/>
      <c r="WOX134" s="853"/>
      <c r="WOY134" s="853"/>
      <c r="WOZ134" s="964"/>
      <c r="WPA134" s="845"/>
      <c r="WPB134" s="853"/>
      <c r="WPC134" s="853"/>
      <c r="WPD134" s="964"/>
      <c r="WPE134" s="845"/>
      <c r="WPF134" s="853"/>
      <c r="WPG134" s="853"/>
      <c r="WPH134" s="964"/>
      <c r="WPI134" s="845"/>
      <c r="WPJ134" s="853"/>
      <c r="WPK134" s="853"/>
      <c r="WPL134" s="964"/>
      <c r="WPM134" s="845"/>
      <c r="WPN134" s="853"/>
      <c r="WPO134" s="853"/>
      <c r="WPP134" s="964"/>
      <c r="WPQ134" s="845"/>
      <c r="WPR134" s="853"/>
      <c r="WPS134" s="853"/>
      <c r="WPT134" s="964"/>
      <c r="WPU134" s="845"/>
      <c r="WPV134" s="853"/>
      <c r="WPW134" s="853"/>
      <c r="WPX134" s="964"/>
      <c r="WPY134" s="845"/>
      <c r="WPZ134" s="853"/>
      <c r="WQA134" s="853"/>
      <c r="WQB134" s="964"/>
      <c r="WQC134" s="845"/>
      <c r="WQD134" s="853"/>
      <c r="WQE134" s="853"/>
      <c r="WQF134" s="964"/>
      <c r="WQG134" s="845"/>
      <c r="WQH134" s="853"/>
      <c r="WQI134" s="853"/>
      <c r="WQJ134" s="964"/>
      <c r="WQK134" s="845"/>
      <c r="WQL134" s="853"/>
      <c r="WQM134" s="853"/>
      <c r="WQN134" s="964"/>
      <c r="WQO134" s="845"/>
      <c r="WQP134" s="853"/>
      <c r="WQQ134" s="853"/>
      <c r="WQR134" s="964"/>
      <c r="WQS134" s="845"/>
      <c r="WQT134" s="853"/>
      <c r="WQU134" s="853"/>
      <c r="WQV134" s="964"/>
      <c r="WQW134" s="845"/>
      <c r="WQX134" s="853"/>
      <c r="WQY134" s="853"/>
      <c r="WQZ134" s="964"/>
      <c r="WRA134" s="845"/>
      <c r="WRB134" s="853"/>
      <c r="WRC134" s="853"/>
      <c r="WRD134" s="964"/>
      <c r="WRE134" s="845"/>
      <c r="WRF134" s="853"/>
      <c r="WRG134" s="853"/>
      <c r="WRH134" s="964"/>
      <c r="WRI134" s="845"/>
      <c r="WRJ134" s="853"/>
      <c r="WRK134" s="853"/>
      <c r="WRL134" s="964"/>
      <c r="WRM134" s="845"/>
      <c r="WRN134" s="853"/>
      <c r="WRO134" s="853"/>
      <c r="WRP134" s="964"/>
      <c r="WRQ134" s="845"/>
      <c r="WRR134" s="853"/>
      <c r="WRS134" s="853"/>
      <c r="WRT134" s="964"/>
      <c r="WRU134" s="845"/>
      <c r="WRV134" s="853"/>
      <c r="WRW134" s="853"/>
      <c r="WRX134" s="964"/>
      <c r="WRY134" s="845"/>
      <c r="WRZ134" s="853"/>
      <c r="WSA134" s="853"/>
      <c r="WSB134" s="964"/>
      <c r="WSC134" s="845"/>
      <c r="WSD134" s="853"/>
      <c r="WSE134" s="853"/>
      <c r="WSF134" s="964"/>
      <c r="WSG134" s="845"/>
      <c r="WSH134" s="853"/>
      <c r="WSI134" s="853"/>
      <c r="WSJ134" s="964"/>
      <c r="WSK134" s="845"/>
      <c r="WSL134" s="853"/>
      <c r="WSM134" s="853"/>
      <c r="WSN134" s="964"/>
      <c r="WSO134" s="845"/>
      <c r="WSP134" s="853"/>
      <c r="WSQ134" s="853"/>
      <c r="WSR134" s="964"/>
      <c r="WSS134" s="845"/>
      <c r="WST134" s="853"/>
      <c r="WSU134" s="853"/>
      <c r="WSV134" s="964"/>
      <c r="WSW134" s="845"/>
      <c r="WSX134" s="853"/>
      <c r="WSY134" s="853"/>
      <c r="WSZ134" s="964"/>
      <c r="WTA134" s="845"/>
      <c r="WTB134" s="853"/>
      <c r="WTC134" s="853"/>
      <c r="WTD134" s="964"/>
      <c r="WTE134" s="845"/>
      <c r="WTF134" s="853"/>
      <c r="WTG134" s="853"/>
      <c r="WTH134" s="964"/>
      <c r="WTI134" s="845"/>
      <c r="WTJ134" s="853"/>
      <c r="WTK134" s="853"/>
      <c r="WTL134" s="964"/>
      <c r="WTM134" s="845"/>
      <c r="WTN134" s="853"/>
      <c r="WTO134" s="853"/>
      <c r="WTP134" s="964"/>
      <c r="WTQ134" s="845"/>
      <c r="WTR134" s="853"/>
      <c r="WTS134" s="853"/>
      <c r="WTT134" s="964"/>
      <c r="WTU134" s="845"/>
      <c r="WTV134" s="853"/>
      <c r="WTW134" s="853"/>
      <c r="WTX134" s="964"/>
      <c r="WTY134" s="845"/>
      <c r="WTZ134" s="853"/>
      <c r="WUA134" s="853"/>
      <c r="WUB134" s="964"/>
      <c r="WUC134" s="845"/>
      <c r="WUD134" s="853"/>
      <c r="WUE134" s="853"/>
      <c r="WUF134" s="964"/>
      <c r="WUG134" s="845"/>
      <c r="WUH134" s="853"/>
      <c r="WUI134" s="853"/>
      <c r="WUJ134" s="964"/>
      <c r="WUK134" s="845"/>
      <c r="WUL134" s="853"/>
      <c r="WUM134" s="853"/>
      <c r="WUN134" s="964"/>
      <c r="WUO134" s="845"/>
      <c r="WUP134" s="853"/>
      <c r="WUQ134" s="853"/>
      <c r="WUR134" s="964"/>
      <c r="WUS134" s="845"/>
      <c r="WUT134" s="853"/>
      <c r="WUU134" s="853"/>
      <c r="WUV134" s="964"/>
      <c r="WUW134" s="845"/>
      <c r="WUX134" s="853"/>
      <c r="WUY134" s="853"/>
      <c r="WUZ134" s="964"/>
      <c r="WVA134" s="845"/>
      <c r="WVB134" s="853"/>
      <c r="WVC134" s="853"/>
      <c r="WVD134" s="964"/>
      <c r="WVE134" s="845"/>
      <c r="WVF134" s="853"/>
      <c r="WVG134" s="853"/>
      <c r="WVH134" s="964"/>
      <c r="WVI134" s="845"/>
      <c r="WVJ134" s="853"/>
      <c r="WVK134" s="853"/>
      <c r="WVL134" s="964"/>
      <c r="WVM134" s="845"/>
      <c r="WVN134" s="853"/>
      <c r="WVO134" s="853"/>
      <c r="WVP134" s="964"/>
      <c r="WVQ134" s="845"/>
      <c r="WVR134" s="853"/>
      <c r="WVS134" s="853"/>
      <c r="WVT134" s="964"/>
      <c r="WVU134" s="845"/>
      <c r="WVV134" s="853"/>
      <c r="WVW134" s="853"/>
      <c r="WVX134" s="964"/>
      <c r="WVY134" s="845"/>
      <c r="WVZ134" s="853"/>
      <c r="WWA134" s="853"/>
      <c r="WWB134" s="964"/>
      <c r="WWC134" s="845"/>
      <c r="WWD134" s="853"/>
      <c r="WWE134" s="853"/>
      <c r="WWF134" s="964"/>
      <c r="WWG134" s="845"/>
      <c r="WWH134" s="853"/>
      <c r="WWI134" s="853"/>
      <c r="WWJ134" s="964"/>
      <c r="WWK134" s="845"/>
      <c r="WWL134" s="853"/>
      <c r="WWM134" s="853"/>
      <c r="WWN134" s="964"/>
      <c r="WWO134" s="845"/>
      <c r="WWP134" s="853"/>
      <c r="WWQ134" s="853"/>
      <c r="WWR134" s="964"/>
      <c r="WWS134" s="845"/>
      <c r="WWT134" s="853"/>
      <c r="WWU134" s="853"/>
      <c r="WWV134" s="964"/>
      <c r="WWW134" s="845"/>
      <c r="WWX134" s="853"/>
      <c r="WWY134" s="853"/>
      <c r="WWZ134" s="964"/>
      <c r="WXA134" s="845"/>
      <c r="WXB134" s="853"/>
      <c r="WXC134" s="853"/>
      <c r="WXD134" s="964"/>
      <c r="WXE134" s="845"/>
      <c r="WXF134" s="853"/>
      <c r="WXG134" s="853"/>
      <c r="WXH134" s="964"/>
      <c r="WXI134" s="845"/>
      <c r="WXJ134" s="853"/>
      <c r="WXK134" s="853"/>
      <c r="WXL134" s="964"/>
      <c r="WXM134" s="845"/>
      <c r="WXN134" s="853"/>
      <c r="WXO134" s="853"/>
      <c r="WXP134" s="964"/>
      <c r="WXQ134" s="845"/>
      <c r="WXR134" s="853"/>
      <c r="WXS134" s="853"/>
      <c r="WXT134" s="964"/>
      <c r="WXU134" s="845"/>
      <c r="WXV134" s="853"/>
      <c r="WXW134" s="853"/>
      <c r="WXX134" s="964"/>
      <c r="WXY134" s="845"/>
      <c r="WXZ134" s="853"/>
      <c r="WYA134" s="853"/>
      <c r="WYB134" s="964"/>
      <c r="WYC134" s="845"/>
      <c r="WYD134" s="853"/>
      <c r="WYE134" s="853"/>
      <c r="WYF134" s="964"/>
      <c r="WYG134" s="845"/>
      <c r="WYH134" s="853"/>
      <c r="WYI134" s="853"/>
      <c r="WYJ134" s="964"/>
      <c r="WYK134" s="845"/>
      <c r="WYL134" s="853"/>
      <c r="WYM134" s="853"/>
      <c r="WYN134" s="964"/>
      <c r="WYO134" s="845"/>
      <c r="WYP134" s="853"/>
      <c r="WYQ134" s="853"/>
      <c r="WYR134" s="964"/>
      <c r="WYS134" s="845"/>
      <c r="WYT134" s="853"/>
      <c r="WYU134" s="853"/>
      <c r="WYV134" s="964"/>
      <c r="WYW134" s="845"/>
      <c r="WYX134" s="853"/>
      <c r="WYY134" s="853"/>
      <c r="WYZ134" s="964"/>
      <c r="WZA134" s="845"/>
      <c r="WZB134" s="853"/>
      <c r="WZC134" s="853"/>
      <c r="WZD134" s="964"/>
      <c r="WZE134" s="845"/>
      <c r="WZF134" s="853"/>
      <c r="WZG134" s="853"/>
      <c r="WZH134" s="964"/>
      <c r="WZI134" s="845"/>
      <c r="WZJ134" s="853"/>
      <c r="WZK134" s="853"/>
      <c r="WZL134" s="964"/>
      <c r="WZM134" s="845"/>
      <c r="WZN134" s="853"/>
      <c r="WZO134" s="853"/>
      <c r="WZP134" s="964"/>
      <c r="WZQ134" s="845"/>
      <c r="WZR134" s="853"/>
      <c r="WZS134" s="853"/>
      <c r="WZT134" s="964"/>
      <c r="WZU134" s="845"/>
      <c r="WZV134" s="853"/>
      <c r="WZW134" s="853"/>
      <c r="WZX134" s="964"/>
      <c r="WZY134" s="845"/>
      <c r="WZZ134" s="853"/>
      <c r="XAA134" s="853"/>
      <c r="XAB134" s="964"/>
      <c r="XAC134" s="845"/>
      <c r="XAD134" s="853"/>
      <c r="XAE134" s="853"/>
      <c r="XAF134" s="964"/>
      <c r="XAG134" s="845"/>
      <c r="XAH134" s="853"/>
      <c r="XAI134" s="853"/>
      <c r="XAJ134" s="964"/>
      <c r="XAK134" s="845"/>
      <c r="XAL134" s="853"/>
      <c r="XAM134" s="853"/>
      <c r="XAN134" s="964"/>
      <c r="XAO134" s="845"/>
      <c r="XAP134" s="853"/>
      <c r="XAQ134" s="853"/>
      <c r="XAR134" s="964"/>
      <c r="XAS134" s="845"/>
      <c r="XAT134" s="853"/>
      <c r="XAU134" s="853"/>
      <c r="XAV134" s="964"/>
      <c r="XAW134" s="845"/>
      <c r="XAX134" s="853"/>
      <c r="XAY134" s="853"/>
      <c r="XAZ134" s="964"/>
      <c r="XBA134" s="845"/>
      <c r="XBB134" s="853"/>
      <c r="XBC134" s="853"/>
      <c r="XBD134" s="964"/>
      <c r="XBE134" s="845"/>
      <c r="XBF134" s="853"/>
      <c r="XBG134" s="853"/>
      <c r="XBH134" s="964"/>
      <c r="XBI134" s="845"/>
      <c r="XBJ134" s="853"/>
      <c r="XBK134" s="853"/>
      <c r="XBL134" s="964"/>
      <c r="XBM134" s="845"/>
      <c r="XBN134" s="853"/>
      <c r="XBO134" s="853"/>
      <c r="XBP134" s="964"/>
      <c r="XBQ134" s="845"/>
      <c r="XBR134" s="853"/>
      <c r="XBS134" s="853"/>
      <c r="XBT134" s="964"/>
      <c r="XBU134" s="845"/>
      <c r="XBV134" s="853"/>
      <c r="XBW134" s="853"/>
      <c r="XBX134" s="964"/>
      <c r="XBY134" s="845"/>
      <c r="XBZ134" s="853"/>
      <c r="XCA134" s="853"/>
      <c r="XCB134" s="964"/>
      <c r="XCC134" s="845"/>
      <c r="XCD134" s="853"/>
      <c r="XCE134" s="853"/>
      <c r="XCF134" s="964"/>
      <c r="XCG134" s="845"/>
      <c r="XCH134" s="853"/>
      <c r="XCI134" s="853"/>
      <c r="XCJ134" s="964"/>
      <c r="XCK134" s="845"/>
      <c r="XCL134" s="853"/>
      <c r="XCM134" s="853"/>
      <c r="XCN134" s="964"/>
      <c r="XCO134" s="845"/>
      <c r="XCP134" s="853"/>
      <c r="XCQ134" s="853"/>
      <c r="XCR134" s="964"/>
      <c r="XCS134" s="845"/>
      <c r="XCT134" s="853"/>
      <c r="XCU134" s="853"/>
      <c r="XCV134" s="964"/>
      <c r="XCW134" s="845"/>
      <c r="XCX134" s="853"/>
      <c r="XCY134" s="853"/>
      <c r="XCZ134" s="964"/>
      <c r="XDA134" s="845"/>
      <c r="XDB134" s="853"/>
      <c r="XDC134" s="853"/>
      <c r="XDD134" s="964"/>
      <c r="XDE134" s="845"/>
      <c r="XDF134" s="853"/>
      <c r="XDG134" s="853"/>
      <c r="XDH134" s="964"/>
      <c r="XDI134" s="845"/>
      <c r="XDJ134" s="853"/>
      <c r="XDK134" s="853"/>
      <c r="XDL134" s="964"/>
      <c r="XDM134" s="845"/>
      <c r="XDN134" s="853"/>
      <c r="XDO134" s="853"/>
      <c r="XDP134" s="964"/>
      <c r="XDQ134" s="845"/>
      <c r="XDR134" s="853"/>
      <c r="XDS134" s="853"/>
      <c r="XDT134" s="964"/>
      <c r="XDU134" s="845"/>
      <c r="XDV134" s="853"/>
      <c r="XDW134" s="853"/>
      <c r="XDX134" s="964"/>
      <c r="XDY134" s="845"/>
      <c r="XDZ134" s="853"/>
      <c r="XEA134" s="853"/>
      <c r="XEB134" s="964"/>
      <c r="XEC134" s="845"/>
      <c r="XED134" s="853"/>
      <c r="XEE134" s="853"/>
      <c r="XEF134" s="964"/>
      <c r="XEG134" s="845"/>
      <c r="XEH134" s="853"/>
      <c r="XEI134" s="853"/>
      <c r="XEJ134" s="964"/>
      <c r="XEK134" s="845"/>
      <c r="XEL134" s="853"/>
      <c r="XEM134" s="853"/>
      <c r="XEN134" s="964"/>
      <c r="XEO134" s="845"/>
      <c r="XEP134" s="853"/>
      <c r="XEQ134" s="853"/>
      <c r="XER134" s="964"/>
      <c r="XES134" s="845"/>
      <c r="XET134" s="853"/>
      <c r="XEU134" s="853"/>
      <c r="XEV134" s="964"/>
      <c r="XEW134" s="845"/>
      <c r="XEX134" s="853"/>
      <c r="XEY134" s="853"/>
      <c r="XEZ134" s="964"/>
      <c r="XFA134" s="845"/>
      <c r="XFB134" s="853"/>
      <c r="XFC134" s="853"/>
      <c r="XFD134" s="964"/>
    </row>
    <row r="135" spans="1:16384" ht="26.4">
      <c r="A135" s="1123" t="s">
        <v>2863</v>
      </c>
      <c r="B135" s="913"/>
      <c r="C135" s="838" t="s">
        <v>1829</v>
      </c>
      <c r="D135" s="914" t="s">
        <v>21</v>
      </c>
      <c r="E135" s="915">
        <v>1</v>
      </c>
      <c r="F135" s="940"/>
      <c r="G135" s="843"/>
    </row>
    <row r="136" spans="1:16384" ht="9" customHeight="1">
      <c r="A136" s="1123"/>
      <c r="B136" s="913"/>
      <c r="C136" s="838"/>
      <c r="D136" s="914"/>
      <c r="E136" s="915"/>
      <c r="F136" s="940"/>
      <c r="G136" s="843"/>
      <c r="H136" s="964"/>
      <c r="AF136" s="964"/>
      <c r="AG136" s="845"/>
      <c r="AH136" s="853"/>
      <c r="AI136" s="853"/>
      <c r="AJ136" s="964"/>
      <c r="AK136" s="845"/>
      <c r="AL136" s="853"/>
      <c r="AM136" s="853"/>
      <c r="AN136" s="964"/>
      <c r="AO136" s="845"/>
      <c r="AP136" s="853"/>
      <c r="AQ136" s="853"/>
      <c r="AR136" s="964"/>
      <c r="AS136" s="845"/>
      <c r="AT136" s="853"/>
      <c r="AU136" s="853"/>
      <c r="AV136" s="964"/>
      <c r="AW136" s="845"/>
      <c r="AX136" s="853"/>
      <c r="AY136" s="853"/>
      <c r="AZ136" s="964"/>
      <c r="BA136" s="845"/>
      <c r="BB136" s="853"/>
      <c r="BC136" s="853"/>
      <c r="BD136" s="964"/>
      <c r="BE136" s="845"/>
      <c r="BF136" s="853"/>
      <c r="BG136" s="853"/>
      <c r="BH136" s="964"/>
      <c r="BI136" s="845"/>
      <c r="BJ136" s="853"/>
      <c r="BK136" s="853"/>
      <c r="BL136" s="964"/>
      <c r="BM136" s="845"/>
      <c r="BN136" s="853"/>
      <c r="BO136" s="853"/>
      <c r="BP136" s="964"/>
      <c r="BQ136" s="845"/>
      <c r="BR136" s="853"/>
      <c r="BS136" s="853"/>
      <c r="BT136" s="964"/>
      <c r="BU136" s="845"/>
      <c r="BV136" s="853"/>
      <c r="BW136" s="853"/>
      <c r="BX136" s="964"/>
      <c r="BY136" s="845"/>
      <c r="BZ136" s="853"/>
      <c r="CA136" s="853"/>
      <c r="CB136" s="964"/>
      <c r="CC136" s="845"/>
      <c r="CD136" s="853"/>
      <c r="CE136" s="853"/>
      <c r="CF136" s="964"/>
      <c r="CG136" s="845"/>
      <c r="CH136" s="853"/>
      <c r="CI136" s="853"/>
      <c r="CJ136" s="964"/>
      <c r="CK136" s="845"/>
      <c r="CL136" s="853"/>
      <c r="CM136" s="853"/>
      <c r="CN136" s="964"/>
      <c r="CO136" s="845"/>
      <c r="CP136" s="853"/>
      <c r="CQ136" s="853"/>
      <c r="CR136" s="964"/>
      <c r="CS136" s="845"/>
      <c r="CT136" s="853"/>
      <c r="CU136" s="853"/>
      <c r="CV136" s="964"/>
      <c r="CW136" s="845"/>
      <c r="CX136" s="853"/>
      <c r="CY136" s="853"/>
      <c r="CZ136" s="964"/>
      <c r="DA136" s="845"/>
      <c r="DB136" s="853"/>
      <c r="DC136" s="853"/>
      <c r="DD136" s="964"/>
      <c r="DE136" s="845"/>
      <c r="DF136" s="853"/>
      <c r="DG136" s="853"/>
      <c r="DH136" s="964"/>
      <c r="DI136" s="845"/>
      <c r="DJ136" s="853"/>
      <c r="DK136" s="853"/>
      <c r="DL136" s="964"/>
      <c r="DM136" s="845"/>
      <c r="DN136" s="853"/>
      <c r="DO136" s="853"/>
      <c r="DP136" s="964"/>
      <c r="DQ136" s="845"/>
      <c r="DR136" s="853"/>
      <c r="DS136" s="853"/>
      <c r="DT136" s="964"/>
      <c r="DU136" s="845"/>
      <c r="DV136" s="853"/>
      <c r="DW136" s="853"/>
      <c r="DX136" s="964"/>
      <c r="DY136" s="845"/>
      <c r="DZ136" s="853"/>
      <c r="EA136" s="853"/>
      <c r="EB136" s="964"/>
      <c r="EC136" s="845"/>
      <c r="ED136" s="853"/>
      <c r="EE136" s="853"/>
      <c r="EF136" s="964"/>
      <c r="EG136" s="845"/>
      <c r="EH136" s="853"/>
      <c r="EI136" s="853"/>
      <c r="EJ136" s="964"/>
      <c r="EK136" s="845"/>
      <c r="EL136" s="853"/>
      <c r="EM136" s="853"/>
      <c r="EN136" s="964"/>
      <c r="EO136" s="845"/>
      <c r="EP136" s="853"/>
      <c r="EQ136" s="853"/>
      <c r="ER136" s="964"/>
      <c r="ES136" s="845"/>
      <c r="ET136" s="853"/>
      <c r="EU136" s="853"/>
      <c r="EV136" s="964"/>
      <c r="EW136" s="845"/>
      <c r="EX136" s="853"/>
      <c r="EY136" s="853"/>
      <c r="EZ136" s="964"/>
      <c r="FA136" s="845"/>
      <c r="FB136" s="853"/>
      <c r="FC136" s="853"/>
      <c r="FD136" s="964"/>
      <c r="FE136" s="845"/>
      <c r="FF136" s="853"/>
      <c r="FG136" s="853"/>
      <c r="FH136" s="964"/>
      <c r="FI136" s="845"/>
      <c r="FJ136" s="853"/>
      <c r="FK136" s="853"/>
      <c r="FL136" s="964"/>
      <c r="FM136" s="845"/>
      <c r="FN136" s="853"/>
      <c r="FO136" s="853"/>
      <c r="FP136" s="964"/>
      <c r="FQ136" s="845"/>
      <c r="FR136" s="853"/>
      <c r="FS136" s="853"/>
      <c r="FT136" s="964"/>
      <c r="FU136" s="845"/>
      <c r="FV136" s="853"/>
      <c r="FW136" s="853"/>
      <c r="FX136" s="964"/>
      <c r="FY136" s="845"/>
      <c r="FZ136" s="853"/>
      <c r="GA136" s="853"/>
      <c r="GB136" s="964"/>
      <c r="GC136" s="845"/>
      <c r="GD136" s="853"/>
      <c r="GE136" s="853"/>
      <c r="GF136" s="964"/>
      <c r="GG136" s="845"/>
      <c r="GH136" s="853"/>
      <c r="GI136" s="853"/>
      <c r="GJ136" s="964"/>
      <c r="GK136" s="845"/>
      <c r="GL136" s="853"/>
      <c r="GM136" s="853"/>
      <c r="GN136" s="964"/>
      <c r="GO136" s="845"/>
      <c r="GP136" s="853"/>
      <c r="GQ136" s="853"/>
      <c r="GR136" s="964"/>
      <c r="GS136" s="845"/>
      <c r="GT136" s="853"/>
      <c r="GU136" s="853"/>
      <c r="GV136" s="964"/>
      <c r="GW136" s="845"/>
      <c r="GX136" s="853"/>
      <c r="GY136" s="853"/>
      <c r="GZ136" s="964"/>
      <c r="HA136" s="845"/>
      <c r="HB136" s="853"/>
      <c r="HC136" s="853"/>
      <c r="HD136" s="964"/>
      <c r="HE136" s="845"/>
      <c r="HF136" s="853"/>
      <c r="HG136" s="853"/>
      <c r="HH136" s="964"/>
      <c r="HI136" s="845"/>
      <c r="HJ136" s="853"/>
      <c r="HK136" s="853"/>
      <c r="HL136" s="964"/>
      <c r="HM136" s="845"/>
      <c r="HN136" s="853"/>
      <c r="HO136" s="853"/>
      <c r="HP136" s="964"/>
      <c r="HQ136" s="845"/>
      <c r="HR136" s="853"/>
      <c r="HS136" s="853"/>
      <c r="HT136" s="964"/>
      <c r="HU136" s="845"/>
      <c r="HV136" s="853"/>
      <c r="HW136" s="853"/>
      <c r="HX136" s="964"/>
      <c r="HY136" s="845"/>
      <c r="HZ136" s="853"/>
      <c r="IA136" s="853"/>
      <c r="IB136" s="964"/>
      <c r="IC136" s="845"/>
      <c r="ID136" s="853"/>
      <c r="IE136" s="853"/>
      <c r="IF136" s="964"/>
      <c r="IG136" s="845"/>
      <c r="IH136" s="853"/>
      <c r="II136" s="853"/>
      <c r="IJ136" s="964"/>
      <c r="IK136" s="845"/>
      <c r="IL136" s="853"/>
      <c r="IM136" s="853"/>
      <c r="IN136" s="964"/>
      <c r="IO136" s="845"/>
      <c r="IP136" s="853"/>
      <c r="IQ136" s="853"/>
      <c r="IR136" s="964"/>
      <c r="IS136" s="845"/>
      <c r="IT136" s="853"/>
      <c r="IU136" s="853"/>
      <c r="IV136" s="964"/>
      <c r="IW136" s="845"/>
      <c r="IX136" s="853"/>
      <c r="IY136" s="853"/>
      <c r="IZ136" s="964"/>
      <c r="JA136" s="845"/>
      <c r="JB136" s="853"/>
      <c r="JC136" s="853"/>
      <c r="JD136" s="964"/>
      <c r="JE136" s="845"/>
      <c r="JF136" s="853"/>
      <c r="JG136" s="853"/>
      <c r="JH136" s="964"/>
      <c r="JI136" s="845"/>
      <c r="JJ136" s="853"/>
      <c r="JK136" s="853"/>
      <c r="JL136" s="964"/>
      <c r="JM136" s="845"/>
      <c r="JN136" s="853"/>
      <c r="JO136" s="853"/>
      <c r="JP136" s="964"/>
      <c r="JQ136" s="845"/>
      <c r="JR136" s="853"/>
      <c r="JS136" s="853"/>
      <c r="JT136" s="964"/>
      <c r="JU136" s="845"/>
      <c r="JV136" s="853"/>
      <c r="JW136" s="853"/>
      <c r="JX136" s="964"/>
      <c r="JY136" s="845"/>
      <c r="JZ136" s="853"/>
      <c r="KA136" s="853"/>
      <c r="KB136" s="964"/>
      <c r="KC136" s="845"/>
      <c r="KD136" s="853"/>
      <c r="KE136" s="853"/>
      <c r="KF136" s="964"/>
      <c r="KG136" s="845"/>
      <c r="KH136" s="853"/>
      <c r="KI136" s="853"/>
      <c r="KJ136" s="964"/>
      <c r="KK136" s="845"/>
      <c r="KL136" s="853"/>
      <c r="KM136" s="853"/>
      <c r="KN136" s="964"/>
      <c r="KO136" s="845"/>
      <c r="KP136" s="853"/>
      <c r="KQ136" s="853"/>
      <c r="KR136" s="964"/>
      <c r="KS136" s="845"/>
      <c r="KT136" s="853"/>
      <c r="KU136" s="853"/>
      <c r="KV136" s="964"/>
      <c r="KW136" s="845"/>
      <c r="KX136" s="853"/>
      <c r="KY136" s="853"/>
      <c r="KZ136" s="964"/>
      <c r="LA136" s="845"/>
      <c r="LB136" s="853"/>
      <c r="LC136" s="853"/>
      <c r="LD136" s="964"/>
      <c r="LE136" s="845"/>
      <c r="LF136" s="853"/>
      <c r="LG136" s="853"/>
      <c r="LH136" s="964"/>
      <c r="LI136" s="845"/>
      <c r="LJ136" s="853"/>
      <c r="LK136" s="853"/>
      <c r="LL136" s="964"/>
      <c r="LM136" s="845"/>
      <c r="LN136" s="853"/>
      <c r="LO136" s="853"/>
      <c r="LP136" s="964"/>
      <c r="LQ136" s="845"/>
      <c r="LR136" s="853"/>
      <c r="LS136" s="853"/>
      <c r="LT136" s="964"/>
      <c r="LU136" s="845"/>
      <c r="LV136" s="853"/>
      <c r="LW136" s="853"/>
      <c r="LX136" s="964"/>
      <c r="LY136" s="845"/>
      <c r="LZ136" s="853"/>
      <c r="MA136" s="853"/>
      <c r="MB136" s="964"/>
      <c r="MC136" s="845"/>
      <c r="MD136" s="853"/>
      <c r="ME136" s="853"/>
      <c r="MF136" s="964"/>
      <c r="MG136" s="845"/>
      <c r="MH136" s="853"/>
      <c r="MI136" s="853"/>
      <c r="MJ136" s="964"/>
      <c r="MK136" s="845"/>
      <c r="ML136" s="853"/>
      <c r="MM136" s="853"/>
      <c r="MN136" s="964"/>
      <c r="MO136" s="845"/>
      <c r="MP136" s="853"/>
      <c r="MQ136" s="853"/>
      <c r="MR136" s="964"/>
      <c r="MS136" s="845"/>
      <c r="MT136" s="853"/>
      <c r="MU136" s="853"/>
      <c r="MV136" s="964"/>
      <c r="MW136" s="845"/>
      <c r="MX136" s="853"/>
      <c r="MY136" s="853"/>
      <c r="MZ136" s="964"/>
      <c r="NA136" s="845"/>
      <c r="NB136" s="853"/>
      <c r="NC136" s="853"/>
      <c r="ND136" s="964"/>
      <c r="NE136" s="845"/>
      <c r="NF136" s="853"/>
      <c r="NG136" s="853"/>
      <c r="NH136" s="964"/>
      <c r="NI136" s="845"/>
      <c r="NJ136" s="853"/>
      <c r="NK136" s="853"/>
      <c r="NL136" s="964"/>
      <c r="NM136" s="845"/>
      <c r="NN136" s="853"/>
      <c r="NO136" s="853"/>
      <c r="NP136" s="964"/>
      <c r="NQ136" s="845"/>
      <c r="NR136" s="853"/>
      <c r="NS136" s="853"/>
      <c r="NT136" s="964"/>
      <c r="NU136" s="845"/>
      <c r="NV136" s="853"/>
      <c r="NW136" s="853"/>
      <c r="NX136" s="964"/>
      <c r="NY136" s="845"/>
      <c r="NZ136" s="853"/>
      <c r="OA136" s="853"/>
      <c r="OB136" s="964"/>
      <c r="OC136" s="845"/>
      <c r="OD136" s="853"/>
      <c r="OE136" s="853"/>
      <c r="OF136" s="964"/>
      <c r="OG136" s="845"/>
      <c r="OH136" s="853"/>
      <c r="OI136" s="853"/>
      <c r="OJ136" s="964"/>
      <c r="OK136" s="845"/>
      <c r="OL136" s="853"/>
      <c r="OM136" s="853"/>
      <c r="ON136" s="964"/>
      <c r="OO136" s="845"/>
      <c r="OP136" s="853"/>
      <c r="OQ136" s="853"/>
      <c r="OR136" s="964"/>
      <c r="OS136" s="845"/>
      <c r="OT136" s="853"/>
      <c r="OU136" s="853"/>
      <c r="OV136" s="964"/>
      <c r="OW136" s="845"/>
      <c r="OX136" s="853"/>
      <c r="OY136" s="853"/>
      <c r="OZ136" s="964"/>
      <c r="PA136" s="845"/>
      <c r="PB136" s="853"/>
      <c r="PC136" s="853"/>
      <c r="PD136" s="964"/>
      <c r="PE136" s="845"/>
      <c r="PF136" s="853"/>
      <c r="PG136" s="853"/>
      <c r="PH136" s="964"/>
      <c r="PI136" s="845"/>
      <c r="PJ136" s="853"/>
      <c r="PK136" s="853"/>
      <c r="PL136" s="964"/>
      <c r="PM136" s="845"/>
      <c r="PN136" s="853"/>
      <c r="PO136" s="853"/>
      <c r="PP136" s="964"/>
      <c r="PQ136" s="845"/>
      <c r="PR136" s="853"/>
      <c r="PS136" s="853"/>
      <c r="PT136" s="964"/>
      <c r="PU136" s="845"/>
      <c r="PV136" s="853"/>
      <c r="PW136" s="853"/>
      <c r="PX136" s="964"/>
      <c r="PY136" s="845"/>
      <c r="PZ136" s="853"/>
      <c r="QA136" s="853"/>
      <c r="QB136" s="964"/>
      <c r="QC136" s="845"/>
      <c r="QD136" s="853"/>
      <c r="QE136" s="853"/>
      <c r="QF136" s="964"/>
      <c r="QG136" s="845"/>
      <c r="QH136" s="853"/>
      <c r="QI136" s="853"/>
      <c r="QJ136" s="964"/>
      <c r="QK136" s="845"/>
      <c r="QL136" s="853"/>
      <c r="QM136" s="853"/>
      <c r="QN136" s="964"/>
      <c r="QO136" s="845"/>
      <c r="QP136" s="853"/>
      <c r="QQ136" s="853"/>
      <c r="QR136" s="964"/>
      <c r="QS136" s="845"/>
      <c r="QT136" s="853"/>
      <c r="QU136" s="853"/>
      <c r="QV136" s="964"/>
      <c r="QW136" s="845"/>
      <c r="QX136" s="853"/>
      <c r="QY136" s="853"/>
      <c r="QZ136" s="964"/>
      <c r="RA136" s="845"/>
      <c r="RB136" s="853"/>
      <c r="RC136" s="853"/>
      <c r="RD136" s="964"/>
      <c r="RE136" s="845"/>
      <c r="RF136" s="853"/>
      <c r="RG136" s="853"/>
      <c r="RH136" s="964"/>
      <c r="RI136" s="845"/>
      <c r="RJ136" s="853"/>
      <c r="RK136" s="853"/>
      <c r="RL136" s="964"/>
      <c r="RM136" s="845"/>
      <c r="RN136" s="853"/>
      <c r="RO136" s="853"/>
      <c r="RP136" s="964"/>
      <c r="RQ136" s="845"/>
      <c r="RR136" s="853"/>
      <c r="RS136" s="853"/>
      <c r="RT136" s="964"/>
      <c r="RU136" s="845"/>
      <c r="RV136" s="853"/>
      <c r="RW136" s="853"/>
      <c r="RX136" s="964"/>
      <c r="RY136" s="845"/>
      <c r="RZ136" s="853"/>
      <c r="SA136" s="853"/>
      <c r="SB136" s="964"/>
      <c r="SC136" s="845"/>
      <c r="SD136" s="853"/>
      <c r="SE136" s="853"/>
      <c r="SF136" s="964"/>
      <c r="SG136" s="845"/>
      <c r="SH136" s="853"/>
      <c r="SI136" s="853"/>
      <c r="SJ136" s="964"/>
      <c r="SK136" s="845"/>
      <c r="SL136" s="853"/>
      <c r="SM136" s="853"/>
      <c r="SN136" s="964"/>
      <c r="SO136" s="845"/>
      <c r="SP136" s="853"/>
      <c r="SQ136" s="853"/>
      <c r="SR136" s="964"/>
      <c r="SS136" s="845"/>
      <c r="ST136" s="853"/>
      <c r="SU136" s="853"/>
      <c r="SV136" s="964"/>
      <c r="SW136" s="845"/>
      <c r="SX136" s="853"/>
      <c r="SY136" s="853"/>
      <c r="SZ136" s="964"/>
      <c r="TA136" s="845"/>
      <c r="TB136" s="853"/>
      <c r="TC136" s="853"/>
      <c r="TD136" s="964"/>
      <c r="TE136" s="845"/>
      <c r="TF136" s="853"/>
      <c r="TG136" s="853"/>
      <c r="TH136" s="964"/>
      <c r="TI136" s="845"/>
      <c r="TJ136" s="853"/>
      <c r="TK136" s="853"/>
      <c r="TL136" s="964"/>
      <c r="TM136" s="845"/>
      <c r="TN136" s="853"/>
      <c r="TO136" s="853"/>
      <c r="TP136" s="964"/>
      <c r="TQ136" s="845"/>
      <c r="TR136" s="853"/>
      <c r="TS136" s="853"/>
      <c r="TT136" s="964"/>
      <c r="TU136" s="845"/>
      <c r="TV136" s="853"/>
      <c r="TW136" s="853"/>
      <c r="TX136" s="964"/>
      <c r="TY136" s="845"/>
      <c r="TZ136" s="853"/>
      <c r="UA136" s="853"/>
      <c r="UB136" s="964"/>
      <c r="UC136" s="845"/>
      <c r="UD136" s="853"/>
      <c r="UE136" s="853"/>
      <c r="UF136" s="964"/>
      <c r="UG136" s="845"/>
      <c r="UH136" s="853"/>
      <c r="UI136" s="853"/>
      <c r="UJ136" s="964"/>
      <c r="UK136" s="845"/>
      <c r="UL136" s="853"/>
      <c r="UM136" s="853"/>
      <c r="UN136" s="964"/>
      <c r="UO136" s="845"/>
      <c r="UP136" s="853"/>
      <c r="UQ136" s="853"/>
      <c r="UR136" s="964"/>
      <c r="US136" s="845"/>
      <c r="UT136" s="853"/>
      <c r="UU136" s="853"/>
      <c r="UV136" s="964"/>
      <c r="UW136" s="845"/>
      <c r="UX136" s="853"/>
      <c r="UY136" s="853"/>
      <c r="UZ136" s="964"/>
      <c r="VA136" s="845"/>
      <c r="VB136" s="853"/>
      <c r="VC136" s="853"/>
      <c r="VD136" s="964"/>
      <c r="VE136" s="845"/>
      <c r="VF136" s="853"/>
      <c r="VG136" s="853"/>
      <c r="VH136" s="964"/>
      <c r="VI136" s="845"/>
      <c r="VJ136" s="853"/>
      <c r="VK136" s="853"/>
      <c r="VL136" s="964"/>
      <c r="VM136" s="845"/>
      <c r="VN136" s="853"/>
      <c r="VO136" s="853"/>
      <c r="VP136" s="964"/>
      <c r="VQ136" s="845"/>
      <c r="VR136" s="853"/>
      <c r="VS136" s="853"/>
      <c r="VT136" s="964"/>
      <c r="VU136" s="845"/>
      <c r="VV136" s="853"/>
      <c r="VW136" s="853"/>
      <c r="VX136" s="964"/>
      <c r="VY136" s="845"/>
      <c r="VZ136" s="853"/>
      <c r="WA136" s="853"/>
      <c r="WB136" s="964"/>
      <c r="WC136" s="845"/>
      <c r="WD136" s="853"/>
      <c r="WE136" s="853"/>
      <c r="WF136" s="964"/>
      <c r="WG136" s="845"/>
      <c r="WH136" s="853"/>
      <c r="WI136" s="853"/>
      <c r="WJ136" s="964"/>
      <c r="WK136" s="845"/>
      <c r="WL136" s="853"/>
      <c r="WM136" s="853"/>
      <c r="WN136" s="964"/>
      <c r="WO136" s="845"/>
      <c r="WP136" s="853"/>
      <c r="WQ136" s="853"/>
      <c r="WR136" s="964"/>
      <c r="WS136" s="845"/>
      <c r="WT136" s="853"/>
      <c r="WU136" s="853"/>
      <c r="WV136" s="964"/>
      <c r="WW136" s="845"/>
      <c r="WX136" s="853"/>
      <c r="WY136" s="853"/>
      <c r="WZ136" s="964"/>
      <c r="XA136" s="845"/>
      <c r="XB136" s="853"/>
      <c r="XC136" s="853"/>
      <c r="XD136" s="964"/>
      <c r="XE136" s="845"/>
      <c r="XF136" s="853"/>
      <c r="XG136" s="853"/>
      <c r="XH136" s="964"/>
      <c r="XI136" s="845"/>
      <c r="XJ136" s="853"/>
      <c r="XK136" s="853"/>
      <c r="XL136" s="964"/>
      <c r="XM136" s="845"/>
      <c r="XN136" s="853"/>
      <c r="XO136" s="853"/>
      <c r="XP136" s="964"/>
      <c r="XQ136" s="845"/>
      <c r="XR136" s="853"/>
      <c r="XS136" s="853"/>
      <c r="XT136" s="964"/>
      <c r="XU136" s="845"/>
      <c r="XV136" s="853"/>
      <c r="XW136" s="853"/>
      <c r="XX136" s="964"/>
      <c r="XY136" s="845"/>
      <c r="XZ136" s="853"/>
      <c r="YA136" s="853"/>
      <c r="YB136" s="964"/>
      <c r="YC136" s="845"/>
      <c r="YD136" s="853"/>
      <c r="YE136" s="853"/>
      <c r="YF136" s="964"/>
      <c r="YG136" s="845"/>
      <c r="YH136" s="853"/>
      <c r="YI136" s="853"/>
      <c r="YJ136" s="964"/>
      <c r="YK136" s="845"/>
      <c r="YL136" s="853"/>
      <c r="YM136" s="853"/>
      <c r="YN136" s="964"/>
      <c r="YO136" s="845"/>
      <c r="YP136" s="853"/>
      <c r="YQ136" s="853"/>
      <c r="YR136" s="964"/>
      <c r="YS136" s="845"/>
      <c r="YT136" s="853"/>
      <c r="YU136" s="853"/>
      <c r="YV136" s="964"/>
      <c r="YW136" s="845"/>
      <c r="YX136" s="853"/>
      <c r="YY136" s="853"/>
      <c r="YZ136" s="964"/>
      <c r="ZA136" s="845"/>
      <c r="ZB136" s="853"/>
      <c r="ZC136" s="853"/>
      <c r="ZD136" s="964"/>
      <c r="ZE136" s="845"/>
      <c r="ZF136" s="853"/>
      <c r="ZG136" s="853"/>
      <c r="ZH136" s="964"/>
      <c r="ZI136" s="845"/>
      <c r="ZJ136" s="853"/>
      <c r="ZK136" s="853"/>
      <c r="ZL136" s="964"/>
      <c r="ZM136" s="845"/>
      <c r="ZN136" s="853"/>
      <c r="ZO136" s="853"/>
      <c r="ZP136" s="964"/>
      <c r="ZQ136" s="845"/>
      <c r="ZR136" s="853"/>
      <c r="ZS136" s="853"/>
      <c r="ZT136" s="964"/>
      <c r="ZU136" s="845"/>
      <c r="ZV136" s="853"/>
      <c r="ZW136" s="853"/>
      <c r="ZX136" s="964"/>
      <c r="ZY136" s="845"/>
      <c r="ZZ136" s="853"/>
      <c r="AAA136" s="853"/>
      <c r="AAB136" s="964"/>
      <c r="AAC136" s="845"/>
      <c r="AAD136" s="853"/>
      <c r="AAE136" s="853"/>
      <c r="AAF136" s="964"/>
      <c r="AAG136" s="845"/>
      <c r="AAH136" s="853"/>
      <c r="AAI136" s="853"/>
      <c r="AAJ136" s="964"/>
      <c r="AAK136" s="845"/>
      <c r="AAL136" s="853"/>
      <c r="AAM136" s="853"/>
      <c r="AAN136" s="964"/>
      <c r="AAO136" s="845"/>
      <c r="AAP136" s="853"/>
      <c r="AAQ136" s="853"/>
      <c r="AAR136" s="964"/>
      <c r="AAS136" s="845"/>
      <c r="AAT136" s="853"/>
      <c r="AAU136" s="853"/>
      <c r="AAV136" s="964"/>
      <c r="AAW136" s="845"/>
      <c r="AAX136" s="853"/>
      <c r="AAY136" s="853"/>
      <c r="AAZ136" s="964"/>
      <c r="ABA136" s="845"/>
      <c r="ABB136" s="853"/>
      <c r="ABC136" s="853"/>
      <c r="ABD136" s="964"/>
      <c r="ABE136" s="845"/>
      <c r="ABF136" s="853"/>
      <c r="ABG136" s="853"/>
      <c r="ABH136" s="964"/>
      <c r="ABI136" s="845"/>
      <c r="ABJ136" s="853"/>
      <c r="ABK136" s="853"/>
      <c r="ABL136" s="964"/>
      <c r="ABM136" s="845"/>
      <c r="ABN136" s="853"/>
      <c r="ABO136" s="853"/>
      <c r="ABP136" s="964"/>
      <c r="ABQ136" s="845"/>
      <c r="ABR136" s="853"/>
      <c r="ABS136" s="853"/>
      <c r="ABT136" s="964"/>
      <c r="ABU136" s="845"/>
      <c r="ABV136" s="853"/>
      <c r="ABW136" s="853"/>
      <c r="ABX136" s="964"/>
      <c r="ABY136" s="845"/>
      <c r="ABZ136" s="853"/>
      <c r="ACA136" s="853"/>
      <c r="ACB136" s="964"/>
      <c r="ACC136" s="845"/>
      <c r="ACD136" s="853"/>
      <c r="ACE136" s="853"/>
      <c r="ACF136" s="964"/>
      <c r="ACG136" s="845"/>
      <c r="ACH136" s="853"/>
      <c r="ACI136" s="853"/>
      <c r="ACJ136" s="964"/>
      <c r="ACK136" s="845"/>
      <c r="ACL136" s="853"/>
      <c r="ACM136" s="853"/>
      <c r="ACN136" s="964"/>
      <c r="ACO136" s="845"/>
      <c r="ACP136" s="853"/>
      <c r="ACQ136" s="853"/>
      <c r="ACR136" s="964"/>
      <c r="ACS136" s="845"/>
      <c r="ACT136" s="853"/>
      <c r="ACU136" s="853"/>
      <c r="ACV136" s="964"/>
      <c r="ACW136" s="845"/>
      <c r="ACX136" s="853"/>
      <c r="ACY136" s="853"/>
      <c r="ACZ136" s="964"/>
      <c r="ADA136" s="845"/>
      <c r="ADB136" s="853"/>
      <c r="ADC136" s="853"/>
      <c r="ADD136" s="964"/>
      <c r="ADE136" s="845"/>
      <c r="ADF136" s="853"/>
      <c r="ADG136" s="853"/>
      <c r="ADH136" s="964"/>
      <c r="ADI136" s="845"/>
      <c r="ADJ136" s="853"/>
      <c r="ADK136" s="853"/>
      <c r="ADL136" s="964"/>
      <c r="ADM136" s="845"/>
      <c r="ADN136" s="853"/>
      <c r="ADO136" s="853"/>
      <c r="ADP136" s="964"/>
      <c r="ADQ136" s="845"/>
      <c r="ADR136" s="853"/>
      <c r="ADS136" s="853"/>
      <c r="ADT136" s="964"/>
      <c r="ADU136" s="845"/>
      <c r="ADV136" s="853"/>
      <c r="ADW136" s="853"/>
      <c r="ADX136" s="964"/>
      <c r="ADY136" s="845"/>
      <c r="ADZ136" s="853"/>
      <c r="AEA136" s="853"/>
      <c r="AEB136" s="964"/>
      <c r="AEC136" s="845"/>
      <c r="AED136" s="853"/>
      <c r="AEE136" s="853"/>
      <c r="AEF136" s="964"/>
      <c r="AEG136" s="845"/>
      <c r="AEH136" s="853"/>
      <c r="AEI136" s="853"/>
      <c r="AEJ136" s="964"/>
      <c r="AEK136" s="845"/>
      <c r="AEL136" s="853"/>
      <c r="AEM136" s="853"/>
      <c r="AEN136" s="964"/>
      <c r="AEO136" s="845"/>
      <c r="AEP136" s="853"/>
      <c r="AEQ136" s="853"/>
      <c r="AER136" s="964"/>
      <c r="AES136" s="845"/>
      <c r="AET136" s="853"/>
      <c r="AEU136" s="853"/>
      <c r="AEV136" s="964"/>
      <c r="AEW136" s="845"/>
      <c r="AEX136" s="853"/>
      <c r="AEY136" s="853"/>
      <c r="AEZ136" s="964"/>
      <c r="AFA136" s="845"/>
      <c r="AFB136" s="853"/>
      <c r="AFC136" s="853"/>
      <c r="AFD136" s="964"/>
      <c r="AFE136" s="845"/>
      <c r="AFF136" s="853"/>
      <c r="AFG136" s="853"/>
      <c r="AFH136" s="964"/>
      <c r="AFI136" s="845"/>
      <c r="AFJ136" s="853"/>
      <c r="AFK136" s="853"/>
      <c r="AFL136" s="964"/>
      <c r="AFM136" s="845"/>
      <c r="AFN136" s="853"/>
      <c r="AFO136" s="853"/>
      <c r="AFP136" s="964"/>
      <c r="AFQ136" s="845"/>
      <c r="AFR136" s="853"/>
      <c r="AFS136" s="853"/>
      <c r="AFT136" s="964"/>
      <c r="AFU136" s="845"/>
      <c r="AFV136" s="853"/>
      <c r="AFW136" s="853"/>
      <c r="AFX136" s="964"/>
      <c r="AFY136" s="845"/>
      <c r="AFZ136" s="853"/>
      <c r="AGA136" s="853"/>
      <c r="AGB136" s="964"/>
      <c r="AGC136" s="845"/>
      <c r="AGD136" s="853"/>
      <c r="AGE136" s="853"/>
      <c r="AGF136" s="964"/>
      <c r="AGG136" s="845"/>
      <c r="AGH136" s="853"/>
      <c r="AGI136" s="853"/>
      <c r="AGJ136" s="964"/>
      <c r="AGK136" s="845"/>
      <c r="AGL136" s="853"/>
      <c r="AGM136" s="853"/>
      <c r="AGN136" s="964"/>
      <c r="AGO136" s="845"/>
      <c r="AGP136" s="853"/>
      <c r="AGQ136" s="853"/>
      <c r="AGR136" s="964"/>
      <c r="AGS136" s="845"/>
      <c r="AGT136" s="853"/>
      <c r="AGU136" s="853"/>
      <c r="AGV136" s="964"/>
      <c r="AGW136" s="845"/>
      <c r="AGX136" s="853"/>
      <c r="AGY136" s="853"/>
      <c r="AGZ136" s="964"/>
      <c r="AHA136" s="845"/>
      <c r="AHB136" s="853"/>
      <c r="AHC136" s="853"/>
      <c r="AHD136" s="964"/>
      <c r="AHE136" s="845"/>
      <c r="AHF136" s="853"/>
      <c r="AHG136" s="853"/>
      <c r="AHH136" s="964"/>
      <c r="AHI136" s="845"/>
      <c r="AHJ136" s="853"/>
      <c r="AHK136" s="853"/>
      <c r="AHL136" s="964"/>
      <c r="AHM136" s="845"/>
      <c r="AHN136" s="853"/>
      <c r="AHO136" s="853"/>
      <c r="AHP136" s="964"/>
      <c r="AHQ136" s="845"/>
      <c r="AHR136" s="853"/>
      <c r="AHS136" s="853"/>
      <c r="AHT136" s="964"/>
      <c r="AHU136" s="845"/>
      <c r="AHV136" s="853"/>
      <c r="AHW136" s="853"/>
      <c r="AHX136" s="964"/>
      <c r="AHY136" s="845"/>
      <c r="AHZ136" s="853"/>
      <c r="AIA136" s="853"/>
      <c r="AIB136" s="964"/>
      <c r="AIC136" s="845"/>
      <c r="AID136" s="853"/>
      <c r="AIE136" s="853"/>
      <c r="AIF136" s="964"/>
      <c r="AIG136" s="845"/>
      <c r="AIH136" s="853"/>
      <c r="AII136" s="853"/>
      <c r="AIJ136" s="964"/>
      <c r="AIK136" s="845"/>
      <c r="AIL136" s="853"/>
      <c r="AIM136" s="853"/>
      <c r="AIN136" s="964"/>
      <c r="AIO136" s="845"/>
      <c r="AIP136" s="853"/>
      <c r="AIQ136" s="853"/>
      <c r="AIR136" s="964"/>
      <c r="AIS136" s="845"/>
      <c r="AIT136" s="853"/>
      <c r="AIU136" s="853"/>
      <c r="AIV136" s="964"/>
      <c r="AIW136" s="845"/>
      <c r="AIX136" s="853"/>
      <c r="AIY136" s="853"/>
      <c r="AIZ136" s="964"/>
      <c r="AJA136" s="845"/>
      <c r="AJB136" s="853"/>
      <c r="AJC136" s="853"/>
      <c r="AJD136" s="964"/>
      <c r="AJE136" s="845"/>
      <c r="AJF136" s="853"/>
      <c r="AJG136" s="853"/>
      <c r="AJH136" s="964"/>
      <c r="AJI136" s="845"/>
      <c r="AJJ136" s="853"/>
      <c r="AJK136" s="853"/>
      <c r="AJL136" s="964"/>
      <c r="AJM136" s="845"/>
      <c r="AJN136" s="853"/>
      <c r="AJO136" s="853"/>
      <c r="AJP136" s="964"/>
      <c r="AJQ136" s="845"/>
      <c r="AJR136" s="853"/>
      <c r="AJS136" s="853"/>
      <c r="AJT136" s="964"/>
      <c r="AJU136" s="845"/>
      <c r="AJV136" s="853"/>
      <c r="AJW136" s="853"/>
      <c r="AJX136" s="964"/>
      <c r="AJY136" s="845"/>
      <c r="AJZ136" s="853"/>
      <c r="AKA136" s="853"/>
      <c r="AKB136" s="964"/>
      <c r="AKC136" s="845"/>
      <c r="AKD136" s="853"/>
      <c r="AKE136" s="853"/>
      <c r="AKF136" s="964"/>
      <c r="AKG136" s="845"/>
      <c r="AKH136" s="853"/>
      <c r="AKI136" s="853"/>
      <c r="AKJ136" s="964"/>
      <c r="AKK136" s="845"/>
      <c r="AKL136" s="853"/>
      <c r="AKM136" s="853"/>
      <c r="AKN136" s="964"/>
      <c r="AKO136" s="845"/>
      <c r="AKP136" s="853"/>
      <c r="AKQ136" s="853"/>
      <c r="AKR136" s="964"/>
      <c r="AKS136" s="845"/>
      <c r="AKT136" s="853"/>
      <c r="AKU136" s="853"/>
      <c r="AKV136" s="964"/>
      <c r="AKW136" s="845"/>
      <c r="AKX136" s="853"/>
      <c r="AKY136" s="853"/>
      <c r="AKZ136" s="964"/>
      <c r="ALA136" s="845"/>
      <c r="ALB136" s="853"/>
      <c r="ALC136" s="853"/>
      <c r="ALD136" s="964"/>
      <c r="ALE136" s="845"/>
      <c r="ALF136" s="853"/>
      <c r="ALG136" s="853"/>
      <c r="ALH136" s="964"/>
      <c r="ALI136" s="845"/>
      <c r="ALJ136" s="853"/>
      <c r="ALK136" s="853"/>
      <c r="ALL136" s="964"/>
      <c r="ALM136" s="845"/>
      <c r="ALN136" s="853"/>
      <c r="ALO136" s="853"/>
      <c r="ALP136" s="964"/>
      <c r="ALQ136" s="845"/>
      <c r="ALR136" s="853"/>
      <c r="ALS136" s="853"/>
      <c r="ALT136" s="964"/>
      <c r="ALU136" s="845"/>
      <c r="ALV136" s="853"/>
      <c r="ALW136" s="853"/>
      <c r="ALX136" s="964"/>
      <c r="ALY136" s="845"/>
      <c r="ALZ136" s="853"/>
      <c r="AMA136" s="853"/>
      <c r="AMB136" s="964"/>
      <c r="AMC136" s="845"/>
      <c r="AMD136" s="853"/>
      <c r="AME136" s="853"/>
      <c r="AMF136" s="964"/>
      <c r="AMG136" s="845"/>
      <c r="AMH136" s="853"/>
      <c r="AMI136" s="853"/>
      <c r="AMJ136" s="964"/>
      <c r="AMK136" s="845"/>
      <c r="AML136" s="853"/>
      <c r="AMM136" s="853"/>
      <c r="AMN136" s="964"/>
      <c r="AMO136" s="845"/>
      <c r="AMP136" s="853"/>
      <c r="AMQ136" s="853"/>
      <c r="AMR136" s="964"/>
      <c r="AMS136" s="845"/>
      <c r="AMT136" s="853"/>
      <c r="AMU136" s="853"/>
      <c r="AMV136" s="964"/>
      <c r="AMW136" s="845"/>
      <c r="AMX136" s="853"/>
      <c r="AMY136" s="853"/>
      <c r="AMZ136" s="964"/>
      <c r="ANA136" s="845"/>
      <c r="ANB136" s="853"/>
      <c r="ANC136" s="853"/>
      <c r="AND136" s="964"/>
      <c r="ANE136" s="845"/>
      <c r="ANF136" s="853"/>
      <c r="ANG136" s="853"/>
      <c r="ANH136" s="964"/>
      <c r="ANI136" s="845"/>
      <c r="ANJ136" s="853"/>
      <c r="ANK136" s="853"/>
      <c r="ANL136" s="964"/>
      <c r="ANM136" s="845"/>
      <c r="ANN136" s="853"/>
      <c r="ANO136" s="853"/>
      <c r="ANP136" s="964"/>
      <c r="ANQ136" s="845"/>
      <c r="ANR136" s="853"/>
      <c r="ANS136" s="853"/>
      <c r="ANT136" s="964"/>
      <c r="ANU136" s="845"/>
      <c r="ANV136" s="853"/>
      <c r="ANW136" s="853"/>
      <c r="ANX136" s="964"/>
      <c r="ANY136" s="845"/>
      <c r="ANZ136" s="853"/>
      <c r="AOA136" s="853"/>
      <c r="AOB136" s="964"/>
      <c r="AOC136" s="845"/>
      <c r="AOD136" s="853"/>
      <c r="AOE136" s="853"/>
      <c r="AOF136" s="964"/>
      <c r="AOG136" s="845"/>
      <c r="AOH136" s="853"/>
      <c r="AOI136" s="853"/>
      <c r="AOJ136" s="964"/>
      <c r="AOK136" s="845"/>
      <c r="AOL136" s="853"/>
      <c r="AOM136" s="853"/>
      <c r="AON136" s="964"/>
      <c r="AOO136" s="845"/>
      <c r="AOP136" s="853"/>
      <c r="AOQ136" s="853"/>
      <c r="AOR136" s="964"/>
      <c r="AOS136" s="845"/>
      <c r="AOT136" s="853"/>
      <c r="AOU136" s="853"/>
      <c r="AOV136" s="964"/>
      <c r="AOW136" s="845"/>
      <c r="AOX136" s="853"/>
      <c r="AOY136" s="853"/>
      <c r="AOZ136" s="964"/>
      <c r="APA136" s="845"/>
      <c r="APB136" s="853"/>
      <c r="APC136" s="853"/>
      <c r="APD136" s="964"/>
      <c r="APE136" s="845"/>
      <c r="APF136" s="853"/>
      <c r="APG136" s="853"/>
      <c r="APH136" s="964"/>
      <c r="API136" s="845"/>
      <c r="APJ136" s="853"/>
      <c r="APK136" s="853"/>
      <c r="APL136" s="964"/>
      <c r="APM136" s="845"/>
      <c r="APN136" s="853"/>
      <c r="APO136" s="853"/>
      <c r="APP136" s="964"/>
      <c r="APQ136" s="845"/>
      <c r="APR136" s="853"/>
      <c r="APS136" s="853"/>
      <c r="APT136" s="964"/>
      <c r="APU136" s="845"/>
      <c r="APV136" s="853"/>
      <c r="APW136" s="853"/>
      <c r="APX136" s="964"/>
      <c r="APY136" s="845"/>
      <c r="APZ136" s="853"/>
      <c r="AQA136" s="853"/>
      <c r="AQB136" s="964"/>
      <c r="AQC136" s="845"/>
      <c r="AQD136" s="853"/>
      <c r="AQE136" s="853"/>
      <c r="AQF136" s="964"/>
      <c r="AQG136" s="845"/>
      <c r="AQH136" s="853"/>
      <c r="AQI136" s="853"/>
      <c r="AQJ136" s="964"/>
      <c r="AQK136" s="845"/>
      <c r="AQL136" s="853"/>
      <c r="AQM136" s="853"/>
      <c r="AQN136" s="964"/>
      <c r="AQO136" s="845"/>
      <c r="AQP136" s="853"/>
      <c r="AQQ136" s="853"/>
      <c r="AQR136" s="964"/>
      <c r="AQS136" s="845"/>
      <c r="AQT136" s="853"/>
      <c r="AQU136" s="853"/>
      <c r="AQV136" s="964"/>
      <c r="AQW136" s="845"/>
      <c r="AQX136" s="853"/>
      <c r="AQY136" s="853"/>
      <c r="AQZ136" s="964"/>
      <c r="ARA136" s="845"/>
      <c r="ARB136" s="853"/>
      <c r="ARC136" s="853"/>
      <c r="ARD136" s="964"/>
      <c r="ARE136" s="845"/>
      <c r="ARF136" s="853"/>
      <c r="ARG136" s="853"/>
      <c r="ARH136" s="964"/>
      <c r="ARI136" s="845"/>
      <c r="ARJ136" s="853"/>
      <c r="ARK136" s="853"/>
      <c r="ARL136" s="964"/>
      <c r="ARM136" s="845"/>
      <c r="ARN136" s="853"/>
      <c r="ARO136" s="853"/>
      <c r="ARP136" s="964"/>
      <c r="ARQ136" s="845"/>
      <c r="ARR136" s="853"/>
      <c r="ARS136" s="853"/>
      <c r="ART136" s="964"/>
      <c r="ARU136" s="845"/>
      <c r="ARV136" s="853"/>
      <c r="ARW136" s="853"/>
      <c r="ARX136" s="964"/>
      <c r="ARY136" s="845"/>
      <c r="ARZ136" s="853"/>
      <c r="ASA136" s="853"/>
      <c r="ASB136" s="964"/>
      <c r="ASC136" s="845"/>
      <c r="ASD136" s="853"/>
      <c r="ASE136" s="853"/>
      <c r="ASF136" s="964"/>
      <c r="ASG136" s="845"/>
      <c r="ASH136" s="853"/>
      <c r="ASI136" s="853"/>
      <c r="ASJ136" s="964"/>
      <c r="ASK136" s="845"/>
      <c r="ASL136" s="853"/>
      <c r="ASM136" s="853"/>
      <c r="ASN136" s="964"/>
      <c r="ASO136" s="845"/>
      <c r="ASP136" s="853"/>
      <c r="ASQ136" s="853"/>
      <c r="ASR136" s="964"/>
      <c r="ASS136" s="845"/>
      <c r="AST136" s="853"/>
      <c r="ASU136" s="853"/>
      <c r="ASV136" s="964"/>
      <c r="ASW136" s="845"/>
      <c r="ASX136" s="853"/>
      <c r="ASY136" s="853"/>
      <c r="ASZ136" s="964"/>
      <c r="ATA136" s="845"/>
      <c r="ATB136" s="853"/>
      <c r="ATC136" s="853"/>
      <c r="ATD136" s="964"/>
      <c r="ATE136" s="845"/>
      <c r="ATF136" s="853"/>
      <c r="ATG136" s="853"/>
      <c r="ATH136" s="964"/>
      <c r="ATI136" s="845"/>
      <c r="ATJ136" s="853"/>
      <c r="ATK136" s="853"/>
      <c r="ATL136" s="964"/>
      <c r="ATM136" s="845"/>
      <c r="ATN136" s="853"/>
      <c r="ATO136" s="853"/>
      <c r="ATP136" s="964"/>
      <c r="ATQ136" s="845"/>
      <c r="ATR136" s="853"/>
      <c r="ATS136" s="853"/>
      <c r="ATT136" s="964"/>
      <c r="ATU136" s="845"/>
      <c r="ATV136" s="853"/>
      <c r="ATW136" s="853"/>
      <c r="ATX136" s="964"/>
      <c r="ATY136" s="845"/>
      <c r="ATZ136" s="853"/>
      <c r="AUA136" s="853"/>
      <c r="AUB136" s="964"/>
      <c r="AUC136" s="845"/>
      <c r="AUD136" s="853"/>
      <c r="AUE136" s="853"/>
      <c r="AUF136" s="964"/>
      <c r="AUG136" s="845"/>
      <c r="AUH136" s="853"/>
      <c r="AUI136" s="853"/>
      <c r="AUJ136" s="964"/>
      <c r="AUK136" s="845"/>
      <c r="AUL136" s="853"/>
      <c r="AUM136" s="853"/>
      <c r="AUN136" s="964"/>
      <c r="AUO136" s="845"/>
      <c r="AUP136" s="853"/>
      <c r="AUQ136" s="853"/>
      <c r="AUR136" s="964"/>
      <c r="AUS136" s="845"/>
      <c r="AUT136" s="853"/>
      <c r="AUU136" s="853"/>
      <c r="AUV136" s="964"/>
      <c r="AUW136" s="845"/>
      <c r="AUX136" s="853"/>
      <c r="AUY136" s="853"/>
      <c r="AUZ136" s="964"/>
      <c r="AVA136" s="845"/>
      <c r="AVB136" s="853"/>
      <c r="AVC136" s="853"/>
      <c r="AVD136" s="964"/>
      <c r="AVE136" s="845"/>
      <c r="AVF136" s="853"/>
      <c r="AVG136" s="853"/>
      <c r="AVH136" s="964"/>
      <c r="AVI136" s="845"/>
      <c r="AVJ136" s="853"/>
      <c r="AVK136" s="853"/>
      <c r="AVL136" s="964"/>
      <c r="AVM136" s="845"/>
      <c r="AVN136" s="853"/>
      <c r="AVO136" s="853"/>
      <c r="AVP136" s="964"/>
      <c r="AVQ136" s="845"/>
      <c r="AVR136" s="853"/>
      <c r="AVS136" s="853"/>
      <c r="AVT136" s="964"/>
      <c r="AVU136" s="845"/>
      <c r="AVV136" s="853"/>
      <c r="AVW136" s="853"/>
      <c r="AVX136" s="964"/>
      <c r="AVY136" s="845"/>
      <c r="AVZ136" s="853"/>
      <c r="AWA136" s="853"/>
      <c r="AWB136" s="964"/>
      <c r="AWC136" s="845"/>
      <c r="AWD136" s="853"/>
      <c r="AWE136" s="853"/>
      <c r="AWF136" s="964"/>
      <c r="AWG136" s="845"/>
      <c r="AWH136" s="853"/>
      <c r="AWI136" s="853"/>
      <c r="AWJ136" s="964"/>
      <c r="AWK136" s="845"/>
      <c r="AWL136" s="853"/>
      <c r="AWM136" s="853"/>
      <c r="AWN136" s="964"/>
      <c r="AWO136" s="845"/>
      <c r="AWP136" s="853"/>
      <c r="AWQ136" s="853"/>
      <c r="AWR136" s="964"/>
      <c r="AWS136" s="845"/>
      <c r="AWT136" s="853"/>
      <c r="AWU136" s="853"/>
      <c r="AWV136" s="964"/>
      <c r="AWW136" s="845"/>
      <c r="AWX136" s="853"/>
      <c r="AWY136" s="853"/>
      <c r="AWZ136" s="964"/>
      <c r="AXA136" s="845"/>
      <c r="AXB136" s="853"/>
      <c r="AXC136" s="853"/>
      <c r="AXD136" s="964"/>
      <c r="AXE136" s="845"/>
      <c r="AXF136" s="853"/>
      <c r="AXG136" s="853"/>
      <c r="AXH136" s="964"/>
      <c r="AXI136" s="845"/>
      <c r="AXJ136" s="853"/>
      <c r="AXK136" s="853"/>
      <c r="AXL136" s="964"/>
      <c r="AXM136" s="845"/>
      <c r="AXN136" s="853"/>
      <c r="AXO136" s="853"/>
      <c r="AXP136" s="964"/>
      <c r="AXQ136" s="845"/>
      <c r="AXR136" s="853"/>
      <c r="AXS136" s="853"/>
      <c r="AXT136" s="964"/>
      <c r="AXU136" s="845"/>
      <c r="AXV136" s="853"/>
      <c r="AXW136" s="853"/>
      <c r="AXX136" s="964"/>
      <c r="AXY136" s="845"/>
      <c r="AXZ136" s="853"/>
      <c r="AYA136" s="853"/>
      <c r="AYB136" s="964"/>
      <c r="AYC136" s="845"/>
      <c r="AYD136" s="853"/>
      <c r="AYE136" s="853"/>
      <c r="AYF136" s="964"/>
      <c r="AYG136" s="845"/>
      <c r="AYH136" s="853"/>
      <c r="AYI136" s="853"/>
      <c r="AYJ136" s="964"/>
      <c r="AYK136" s="845"/>
      <c r="AYL136" s="853"/>
      <c r="AYM136" s="853"/>
      <c r="AYN136" s="964"/>
      <c r="AYO136" s="845"/>
      <c r="AYP136" s="853"/>
      <c r="AYQ136" s="853"/>
      <c r="AYR136" s="964"/>
      <c r="AYS136" s="845"/>
      <c r="AYT136" s="853"/>
      <c r="AYU136" s="853"/>
      <c r="AYV136" s="964"/>
      <c r="AYW136" s="845"/>
      <c r="AYX136" s="853"/>
      <c r="AYY136" s="853"/>
      <c r="AYZ136" s="964"/>
      <c r="AZA136" s="845"/>
      <c r="AZB136" s="853"/>
      <c r="AZC136" s="853"/>
      <c r="AZD136" s="964"/>
      <c r="AZE136" s="845"/>
      <c r="AZF136" s="853"/>
      <c r="AZG136" s="853"/>
      <c r="AZH136" s="964"/>
      <c r="AZI136" s="845"/>
      <c r="AZJ136" s="853"/>
      <c r="AZK136" s="853"/>
      <c r="AZL136" s="964"/>
      <c r="AZM136" s="845"/>
      <c r="AZN136" s="853"/>
      <c r="AZO136" s="853"/>
      <c r="AZP136" s="964"/>
      <c r="AZQ136" s="845"/>
      <c r="AZR136" s="853"/>
      <c r="AZS136" s="853"/>
      <c r="AZT136" s="964"/>
      <c r="AZU136" s="845"/>
      <c r="AZV136" s="853"/>
      <c r="AZW136" s="853"/>
      <c r="AZX136" s="964"/>
      <c r="AZY136" s="845"/>
      <c r="AZZ136" s="853"/>
      <c r="BAA136" s="853"/>
      <c r="BAB136" s="964"/>
      <c r="BAC136" s="845"/>
      <c r="BAD136" s="853"/>
      <c r="BAE136" s="853"/>
      <c r="BAF136" s="964"/>
      <c r="BAG136" s="845"/>
      <c r="BAH136" s="853"/>
      <c r="BAI136" s="853"/>
      <c r="BAJ136" s="964"/>
      <c r="BAK136" s="845"/>
      <c r="BAL136" s="853"/>
      <c r="BAM136" s="853"/>
      <c r="BAN136" s="964"/>
      <c r="BAO136" s="845"/>
      <c r="BAP136" s="853"/>
      <c r="BAQ136" s="853"/>
      <c r="BAR136" s="964"/>
      <c r="BAS136" s="845"/>
      <c r="BAT136" s="853"/>
      <c r="BAU136" s="853"/>
      <c r="BAV136" s="964"/>
      <c r="BAW136" s="845"/>
      <c r="BAX136" s="853"/>
      <c r="BAY136" s="853"/>
      <c r="BAZ136" s="964"/>
      <c r="BBA136" s="845"/>
      <c r="BBB136" s="853"/>
      <c r="BBC136" s="853"/>
      <c r="BBD136" s="964"/>
      <c r="BBE136" s="845"/>
      <c r="BBF136" s="853"/>
      <c r="BBG136" s="853"/>
      <c r="BBH136" s="964"/>
      <c r="BBI136" s="845"/>
      <c r="BBJ136" s="853"/>
      <c r="BBK136" s="853"/>
      <c r="BBL136" s="964"/>
      <c r="BBM136" s="845"/>
      <c r="BBN136" s="853"/>
      <c r="BBO136" s="853"/>
      <c r="BBP136" s="964"/>
      <c r="BBQ136" s="845"/>
      <c r="BBR136" s="853"/>
      <c r="BBS136" s="853"/>
      <c r="BBT136" s="964"/>
      <c r="BBU136" s="845"/>
      <c r="BBV136" s="853"/>
      <c r="BBW136" s="853"/>
      <c r="BBX136" s="964"/>
      <c r="BBY136" s="845"/>
      <c r="BBZ136" s="853"/>
      <c r="BCA136" s="853"/>
      <c r="BCB136" s="964"/>
      <c r="BCC136" s="845"/>
      <c r="BCD136" s="853"/>
      <c r="BCE136" s="853"/>
      <c r="BCF136" s="964"/>
      <c r="BCG136" s="845"/>
      <c r="BCH136" s="853"/>
      <c r="BCI136" s="853"/>
      <c r="BCJ136" s="964"/>
      <c r="BCK136" s="845"/>
      <c r="BCL136" s="853"/>
      <c r="BCM136" s="853"/>
      <c r="BCN136" s="964"/>
      <c r="BCO136" s="845"/>
      <c r="BCP136" s="853"/>
      <c r="BCQ136" s="853"/>
      <c r="BCR136" s="964"/>
      <c r="BCS136" s="845"/>
      <c r="BCT136" s="853"/>
      <c r="BCU136" s="853"/>
      <c r="BCV136" s="964"/>
      <c r="BCW136" s="845"/>
      <c r="BCX136" s="853"/>
      <c r="BCY136" s="853"/>
      <c r="BCZ136" s="964"/>
      <c r="BDA136" s="845"/>
      <c r="BDB136" s="853"/>
      <c r="BDC136" s="853"/>
      <c r="BDD136" s="964"/>
      <c r="BDE136" s="845"/>
      <c r="BDF136" s="853"/>
      <c r="BDG136" s="853"/>
      <c r="BDH136" s="964"/>
      <c r="BDI136" s="845"/>
      <c r="BDJ136" s="853"/>
      <c r="BDK136" s="853"/>
      <c r="BDL136" s="964"/>
      <c r="BDM136" s="845"/>
      <c r="BDN136" s="853"/>
      <c r="BDO136" s="853"/>
      <c r="BDP136" s="964"/>
      <c r="BDQ136" s="845"/>
      <c r="BDR136" s="853"/>
      <c r="BDS136" s="853"/>
      <c r="BDT136" s="964"/>
      <c r="BDU136" s="845"/>
      <c r="BDV136" s="853"/>
      <c r="BDW136" s="853"/>
      <c r="BDX136" s="964"/>
      <c r="BDY136" s="845"/>
      <c r="BDZ136" s="853"/>
      <c r="BEA136" s="853"/>
      <c r="BEB136" s="964"/>
      <c r="BEC136" s="845"/>
      <c r="BED136" s="853"/>
      <c r="BEE136" s="853"/>
      <c r="BEF136" s="964"/>
      <c r="BEG136" s="845"/>
      <c r="BEH136" s="853"/>
      <c r="BEI136" s="853"/>
      <c r="BEJ136" s="964"/>
      <c r="BEK136" s="845"/>
      <c r="BEL136" s="853"/>
      <c r="BEM136" s="853"/>
      <c r="BEN136" s="964"/>
      <c r="BEO136" s="845"/>
      <c r="BEP136" s="853"/>
      <c r="BEQ136" s="853"/>
      <c r="BER136" s="964"/>
      <c r="BES136" s="845"/>
      <c r="BET136" s="853"/>
      <c r="BEU136" s="853"/>
      <c r="BEV136" s="964"/>
      <c r="BEW136" s="845"/>
      <c r="BEX136" s="853"/>
      <c r="BEY136" s="853"/>
      <c r="BEZ136" s="964"/>
      <c r="BFA136" s="845"/>
      <c r="BFB136" s="853"/>
      <c r="BFC136" s="853"/>
      <c r="BFD136" s="964"/>
      <c r="BFE136" s="845"/>
      <c r="BFF136" s="853"/>
      <c r="BFG136" s="853"/>
      <c r="BFH136" s="964"/>
      <c r="BFI136" s="845"/>
      <c r="BFJ136" s="853"/>
      <c r="BFK136" s="853"/>
      <c r="BFL136" s="964"/>
      <c r="BFM136" s="845"/>
      <c r="BFN136" s="853"/>
      <c r="BFO136" s="853"/>
      <c r="BFP136" s="964"/>
      <c r="BFQ136" s="845"/>
      <c r="BFR136" s="853"/>
      <c r="BFS136" s="853"/>
      <c r="BFT136" s="964"/>
      <c r="BFU136" s="845"/>
      <c r="BFV136" s="853"/>
      <c r="BFW136" s="853"/>
      <c r="BFX136" s="964"/>
      <c r="BFY136" s="845"/>
      <c r="BFZ136" s="853"/>
      <c r="BGA136" s="853"/>
      <c r="BGB136" s="964"/>
      <c r="BGC136" s="845"/>
      <c r="BGD136" s="853"/>
      <c r="BGE136" s="853"/>
      <c r="BGF136" s="964"/>
      <c r="BGG136" s="845"/>
      <c r="BGH136" s="853"/>
      <c r="BGI136" s="853"/>
      <c r="BGJ136" s="964"/>
      <c r="BGK136" s="845"/>
      <c r="BGL136" s="853"/>
      <c r="BGM136" s="853"/>
      <c r="BGN136" s="964"/>
      <c r="BGO136" s="845"/>
      <c r="BGP136" s="853"/>
      <c r="BGQ136" s="853"/>
      <c r="BGR136" s="964"/>
      <c r="BGS136" s="845"/>
      <c r="BGT136" s="853"/>
      <c r="BGU136" s="853"/>
      <c r="BGV136" s="964"/>
      <c r="BGW136" s="845"/>
      <c r="BGX136" s="853"/>
      <c r="BGY136" s="853"/>
      <c r="BGZ136" s="964"/>
      <c r="BHA136" s="845"/>
      <c r="BHB136" s="853"/>
      <c r="BHC136" s="853"/>
      <c r="BHD136" s="964"/>
      <c r="BHE136" s="845"/>
      <c r="BHF136" s="853"/>
      <c r="BHG136" s="853"/>
      <c r="BHH136" s="964"/>
      <c r="BHI136" s="845"/>
      <c r="BHJ136" s="853"/>
      <c r="BHK136" s="853"/>
      <c r="BHL136" s="964"/>
      <c r="BHM136" s="845"/>
      <c r="BHN136" s="853"/>
      <c r="BHO136" s="853"/>
      <c r="BHP136" s="964"/>
      <c r="BHQ136" s="845"/>
      <c r="BHR136" s="853"/>
      <c r="BHS136" s="853"/>
      <c r="BHT136" s="964"/>
      <c r="BHU136" s="845"/>
      <c r="BHV136" s="853"/>
      <c r="BHW136" s="853"/>
      <c r="BHX136" s="964"/>
      <c r="BHY136" s="845"/>
      <c r="BHZ136" s="853"/>
      <c r="BIA136" s="853"/>
      <c r="BIB136" s="964"/>
      <c r="BIC136" s="845"/>
      <c r="BID136" s="853"/>
      <c r="BIE136" s="853"/>
      <c r="BIF136" s="964"/>
      <c r="BIG136" s="845"/>
      <c r="BIH136" s="853"/>
      <c r="BII136" s="853"/>
      <c r="BIJ136" s="964"/>
      <c r="BIK136" s="845"/>
      <c r="BIL136" s="853"/>
      <c r="BIM136" s="853"/>
      <c r="BIN136" s="964"/>
      <c r="BIO136" s="845"/>
      <c r="BIP136" s="853"/>
      <c r="BIQ136" s="853"/>
      <c r="BIR136" s="964"/>
      <c r="BIS136" s="845"/>
      <c r="BIT136" s="853"/>
      <c r="BIU136" s="853"/>
      <c r="BIV136" s="964"/>
      <c r="BIW136" s="845"/>
      <c r="BIX136" s="853"/>
      <c r="BIY136" s="853"/>
      <c r="BIZ136" s="964"/>
      <c r="BJA136" s="845"/>
      <c r="BJB136" s="853"/>
      <c r="BJC136" s="853"/>
      <c r="BJD136" s="964"/>
      <c r="BJE136" s="845"/>
      <c r="BJF136" s="853"/>
      <c r="BJG136" s="853"/>
      <c r="BJH136" s="964"/>
      <c r="BJI136" s="845"/>
      <c r="BJJ136" s="853"/>
      <c r="BJK136" s="853"/>
      <c r="BJL136" s="964"/>
      <c r="BJM136" s="845"/>
      <c r="BJN136" s="853"/>
      <c r="BJO136" s="853"/>
      <c r="BJP136" s="964"/>
      <c r="BJQ136" s="845"/>
      <c r="BJR136" s="853"/>
      <c r="BJS136" s="853"/>
      <c r="BJT136" s="964"/>
      <c r="BJU136" s="845"/>
      <c r="BJV136" s="853"/>
      <c r="BJW136" s="853"/>
      <c r="BJX136" s="964"/>
      <c r="BJY136" s="845"/>
      <c r="BJZ136" s="853"/>
      <c r="BKA136" s="853"/>
      <c r="BKB136" s="964"/>
      <c r="BKC136" s="845"/>
      <c r="BKD136" s="853"/>
      <c r="BKE136" s="853"/>
      <c r="BKF136" s="964"/>
      <c r="BKG136" s="845"/>
      <c r="BKH136" s="853"/>
      <c r="BKI136" s="853"/>
      <c r="BKJ136" s="964"/>
      <c r="BKK136" s="845"/>
      <c r="BKL136" s="853"/>
      <c r="BKM136" s="853"/>
      <c r="BKN136" s="964"/>
      <c r="BKO136" s="845"/>
      <c r="BKP136" s="853"/>
      <c r="BKQ136" s="853"/>
      <c r="BKR136" s="964"/>
      <c r="BKS136" s="845"/>
      <c r="BKT136" s="853"/>
      <c r="BKU136" s="853"/>
      <c r="BKV136" s="964"/>
      <c r="BKW136" s="845"/>
      <c r="BKX136" s="853"/>
      <c r="BKY136" s="853"/>
      <c r="BKZ136" s="964"/>
      <c r="BLA136" s="845"/>
      <c r="BLB136" s="853"/>
      <c r="BLC136" s="853"/>
      <c r="BLD136" s="964"/>
      <c r="BLE136" s="845"/>
      <c r="BLF136" s="853"/>
      <c r="BLG136" s="853"/>
      <c r="BLH136" s="964"/>
      <c r="BLI136" s="845"/>
      <c r="BLJ136" s="853"/>
      <c r="BLK136" s="853"/>
      <c r="BLL136" s="964"/>
      <c r="BLM136" s="845"/>
      <c r="BLN136" s="853"/>
      <c r="BLO136" s="853"/>
      <c r="BLP136" s="964"/>
      <c r="BLQ136" s="845"/>
      <c r="BLR136" s="853"/>
      <c r="BLS136" s="853"/>
      <c r="BLT136" s="964"/>
      <c r="BLU136" s="845"/>
      <c r="BLV136" s="853"/>
      <c r="BLW136" s="853"/>
      <c r="BLX136" s="964"/>
      <c r="BLY136" s="845"/>
      <c r="BLZ136" s="853"/>
      <c r="BMA136" s="853"/>
      <c r="BMB136" s="964"/>
      <c r="BMC136" s="845"/>
      <c r="BMD136" s="853"/>
      <c r="BME136" s="853"/>
      <c r="BMF136" s="964"/>
      <c r="BMG136" s="845"/>
      <c r="BMH136" s="853"/>
      <c r="BMI136" s="853"/>
      <c r="BMJ136" s="964"/>
      <c r="BMK136" s="845"/>
      <c r="BML136" s="853"/>
      <c r="BMM136" s="853"/>
      <c r="BMN136" s="964"/>
      <c r="BMO136" s="845"/>
      <c r="BMP136" s="853"/>
      <c r="BMQ136" s="853"/>
      <c r="BMR136" s="964"/>
      <c r="BMS136" s="845"/>
      <c r="BMT136" s="853"/>
      <c r="BMU136" s="853"/>
      <c r="BMV136" s="964"/>
      <c r="BMW136" s="845"/>
      <c r="BMX136" s="853"/>
      <c r="BMY136" s="853"/>
      <c r="BMZ136" s="964"/>
      <c r="BNA136" s="845"/>
      <c r="BNB136" s="853"/>
      <c r="BNC136" s="853"/>
      <c r="BND136" s="964"/>
      <c r="BNE136" s="845"/>
      <c r="BNF136" s="853"/>
      <c r="BNG136" s="853"/>
      <c r="BNH136" s="964"/>
      <c r="BNI136" s="845"/>
      <c r="BNJ136" s="853"/>
      <c r="BNK136" s="853"/>
      <c r="BNL136" s="964"/>
      <c r="BNM136" s="845"/>
      <c r="BNN136" s="853"/>
      <c r="BNO136" s="853"/>
      <c r="BNP136" s="964"/>
      <c r="BNQ136" s="845"/>
      <c r="BNR136" s="853"/>
      <c r="BNS136" s="853"/>
      <c r="BNT136" s="964"/>
      <c r="BNU136" s="845"/>
      <c r="BNV136" s="853"/>
      <c r="BNW136" s="853"/>
      <c r="BNX136" s="964"/>
      <c r="BNY136" s="845"/>
      <c r="BNZ136" s="853"/>
      <c r="BOA136" s="853"/>
      <c r="BOB136" s="964"/>
      <c r="BOC136" s="845"/>
      <c r="BOD136" s="853"/>
      <c r="BOE136" s="853"/>
      <c r="BOF136" s="964"/>
      <c r="BOG136" s="845"/>
      <c r="BOH136" s="853"/>
      <c r="BOI136" s="853"/>
      <c r="BOJ136" s="964"/>
      <c r="BOK136" s="845"/>
      <c r="BOL136" s="853"/>
      <c r="BOM136" s="853"/>
      <c r="BON136" s="964"/>
      <c r="BOO136" s="845"/>
      <c r="BOP136" s="853"/>
      <c r="BOQ136" s="853"/>
      <c r="BOR136" s="964"/>
      <c r="BOS136" s="845"/>
      <c r="BOT136" s="853"/>
      <c r="BOU136" s="853"/>
      <c r="BOV136" s="964"/>
      <c r="BOW136" s="845"/>
      <c r="BOX136" s="853"/>
      <c r="BOY136" s="853"/>
      <c r="BOZ136" s="964"/>
      <c r="BPA136" s="845"/>
      <c r="BPB136" s="853"/>
      <c r="BPC136" s="853"/>
      <c r="BPD136" s="964"/>
      <c r="BPE136" s="845"/>
      <c r="BPF136" s="853"/>
      <c r="BPG136" s="853"/>
      <c r="BPH136" s="964"/>
      <c r="BPI136" s="845"/>
      <c r="BPJ136" s="853"/>
      <c r="BPK136" s="853"/>
      <c r="BPL136" s="964"/>
      <c r="BPM136" s="845"/>
      <c r="BPN136" s="853"/>
      <c r="BPO136" s="853"/>
      <c r="BPP136" s="964"/>
      <c r="BPQ136" s="845"/>
      <c r="BPR136" s="853"/>
      <c r="BPS136" s="853"/>
      <c r="BPT136" s="964"/>
      <c r="BPU136" s="845"/>
      <c r="BPV136" s="853"/>
      <c r="BPW136" s="853"/>
      <c r="BPX136" s="964"/>
      <c r="BPY136" s="845"/>
      <c r="BPZ136" s="853"/>
      <c r="BQA136" s="853"/>
      <c r="BQB136" s="964"/>
      <c r="BQC136" s="845"/>
      <c r="BQD136" s="853"/>
      <c r="BQE136" s="853"/>
      <c r="BQF136" s="964"/>
      <c r="BQG136" s="845"/>
      <c r="BQH136" s="853"/>
      <c r="BQI136" s="853"/>
      <c r="BQJ136" s="964"/>
      <c r="BQK136" s="845"/>
      <c r="BQL136" s="853"/>
      <c r="BQM136" s="853"/>
      <c r="BQN136" s="964"/>
      <c r="BQO136" s="845"/>
      <c r="BQP136" s="853"/>
      <c r="BQQ136" s="853"/>
      <c r="BQR136" s="964"/>
      <c r="BQS136" s="845"/>
      <c r="BQT136" s="853"/>
      <c r="BQU136" s="853"/>
      <c r="BQV136" s="964"/>
      <c r="BQW136" s="845"/>
      <c r="BQX136" s="853"/>
      <c r="BQY136" s="853"/>
      <c r="BQZ136" s="964"/>
      <c r="BRA136" s="845"/>
      <c r="BRB136" s="853"/>
      <c r="BRC136" s="853"/>
      <c r="BRD136" s="964"/>
      <c r="BRE136" s="845"/>
      <c r="BRF136" s="853"/>
      <c r="BRG136" s="853"/>
      <c r="BRH136" s="964"/>
      <c r="BRI136" s="845"/>
      <c r="BRJ136" s="853"/>
      <c r="BRK136" s="853"/>
      <c r="BRL136" s="964"/>
      <c r="BRM136" s="845"/>
      <c r="BRN136" s="853"/>
      <c r="BRO136" s="853"/>
      <c r="BRP136" s="964"/>
      <c r="BRQ136" s="845"/>
      <c r="BRR136" s="853"/>
      <c r="BRS136" s="853"/>
      <c r="BRT136" s="964"/>
      <c r="BRU136" s="845"/>
      <c r="BRV136" s="853"/>
      <c r="BRW136" s="853"/>
      <c r="BRX136" s="964"/>
      <c r="BRY136" s="845"/>
      <c r="BRZ136" s="853"/>
      <c r="BSA136" s="853"/>
      <c r="BSB136" s="964"/>
      <c r="BSC136" s="845"/>
      <c r="BSD136" s="853"/>
      <c r="BSE136" s="853"/>
      <c r="BSF136" s="964"/>
      <c r="BSG136" s="845"/>
      <c r="BSH136" s="853"/>
      <c r="BSI136" s="853"/>
      <c r="BSJ136" s="964"/>
      <c r="BSK136" s="845"/>
      <c r="BSL136" s="853"/>
      <c r="BSM136" s="853"/>
      <c r="BSN136" s="964"/>
      <c r="BSO136" s="845"/>
      <c r="BSP136" s="853"/>
      <c r="BSQ136" s="853"/>
      <c r="BSR136" s="964"/>
      <c r="BSS136" s="845"/>
      <c r="BST136" s="853"/>
      <c r="BSU136" s="853"/>
      <c r="BSV136" s="964"/>
      <c r="BSW136" s="845"/>
      <c r="BSX136" s="853"/>
      <c r="BSY136" s="853"/>
      <c r="BSZ136" s="964"/>
      <c r="BTA136" s="845"/>
      <c r="BTB136" s="853"/>
      <c r="BTC136" s="853"/>
      <c r="BTD136" s="964"/>
      <c r="BTE136" s="845"/>
      <c r="BTF136" s="853"/>
      <c r="BTG136" s="853"/>
      <c r="BTH136" s="964"/>
      <c r="BTI136" s="845"/>
      <c r="BTJ136" s="853"/>
      <c r="BTK136" s="853"/>
      <c r="BTL136" s="964"/>
      <c r="BTM136" s="845"/>
      <c r="BTN136" s="853"/>
      <c r="BTO136" s="853"/>
      <c r="BTP136" s="964"/>
      <c r="BTQ136" s="845"/>
      <c r="BTR136" s="853"/>
      <c r="BTS136" s="853"/>
      <c r="BTT136" s="964"/>
      <c r="BTU136" s="845"/>
      <c r="BTV136" s="853"/>
      <c r="BTW136" s="853"/>
      <c r="BTX136" s="964"/>
      <c r="BTY136" s="845"/>
      <c r="BTZ136" s="853"/>
      <c r="BUA136" s="853"/>
      <c r="BUB136" s="964"/>
      <c r="BUC136" s="845"/>
      <c r="BUD136" s="853"/>
      <c r="BUE136" s="853"/>
      <c r="BUF136" s="964"/>
      <c r="BUG136" s="845"/>
      <c r="BUH136" s="853"/>
      <c r="BUI136" s="853"/>
      <c r="BUJ136" s="964"/>
      <c r="BUK136" s="845"/>
      <c r="BUL136" s="853"/>
      <c r="BUM136" s="853"/>
      <c r="BUN136" s="964"/>
      <c r="BUO136" s="845"/>
      <c r="BUP136" s="853"/>
      <c r="BUQ136" s="853"/>
      <c r="BUR136" s="964"/>
      <c r="BUS136" s="845"/>
      <c r="BUT136" s="853"/>
      <c r="BUU136" s="853"/>
      <c r="BUV136" s="964"/>
      <c r="BUW136" s="845"/>
      <c r="BUX136" s="853"/>
      <c r="BUY136" s="853"/>
      <c r="BUZ136" s="964"/>
      <c r="BVA136" s="845"/>
      <c r="BVB136" s="853"/>
      <c r="BVC136" s="853"/>
      <c r="BVD136" s="964"/>
      <c r="BVE136" s="845"/>
      <c r="BVF136" s="853"/>
      <c r="BVG136" s="853"/>
      <c r="BVH136" s="964"/>
      <c r="BVI136" s="845"/>
      <c r="BVJ136" s="853"/>
      <c r="BVK136" s="853"/>
      <c r="BVL136" s="964"/>
      <c r="BVM136" s="845"/>
      <c r="BVN136" s="853"/>
      <c r="BVO136" s="853"/>
      <c r="BVP136" s="964"/>
      <c r="BVQ136" s="845"/>
      <c r="BVR136" s="853"/>
      <c r="BVS136" s="853"/>
      <c r="BVT136" s="964"/>
      <c r="BVU136" s="845"/>
      <c r="BVV136" s="853"/>
      <c r="BVW136" s="853"/>
      <c r="BVX136" s="964"/>
      <c r="BVY136" s="845"/>
      <c r="BVZ136" s="853"/>
      <c r="BWA136" s="853"/>
      <c r="BWB136" s="964"/>
      <c r="BWC136" s="845"/>
      <c r="BWD136" s="853"/>
      <c r="BWE136" s="853"/>
      <c r="BWF136" s="964"/>
      <c r="BWG136" s="845"/>
      <c r="BWH136" s="853"/>
      <c r="BWI136" s="853"/>
      <c r="BWJ136" s="964"/>
      <c r="BWK136" s="845"/>
      <c r="BWL136" s="853"/>
      <c r="BWM136" s="853"/>
      <c r="BWN136" s="964"/>
      <c r="BWO136" s="845"/>
      <c r="BWP136" s="853"/>
      <c r="BWQ136" s="853"/>
      <c r="BWR136" s="964"/>
      <c r="BWS136" s="845"/>
      <c r="BWT136" s="853"/>
      <c r="BWU136" s="853"/>
      <c r="BWV136" s="964"/>
      <c r="BWW136" s="845"/>
      <c r="BWX136" s="853"/>
      <c r="BWY136" s="853"/>
      <c r="BWZ136" s="964"/>
      <c r="BXA136" s="845"/>
      <c r="BXB136" s="853"/>
      <c r="BXC136" s="853"/>
      <c r="BXD136" s="964"/>
      <c r="BXE136" s="845"/>
      <c r="BXF136" s="853"/>
      <c r="BXG136" s="853"/>
      <c r="BXH136" s="964"/>
      <c r="BXI136" s="845"/>
      <c r="BXJ136" s="853"/>
      <c r="BXK136" s="853"/>
      <c r="BXL136" s="964"/>
      <c r="BXM136" s="845"/>
      <c r="BXN136" s="853"/>
      <c r="BXO136" s="853"/>
      <c r="BXP136" s="964"/>
      <c r="BXQ136" s="845"/>
      <c r="BXR136" s="853"/>
      <c r="BXS136" s="853"/>
      <c r="BXT136" s="964"/>
      <c r="BXU136" s="845"/>
      <c r="BXV136" s="853"/>
      <c r="BXW136" s="853"/>
      <c r="BXX136" s="964"/>
      <c r="BXY136" s="845"/>
      <c r="BXZ136" s="853"/>
      <c r="BYA136" s="853"/>
      <c r="BYB136" s="964"/>
      <c r="BYC136" s="845"/>
      <c r="BYD136" s="853"/>
      <c r="BYE136" s="853"/>
      <c r="BYF136" s="964"/>
      <c r="BYG136" s="845"/>
      <c r="BYH136" s="853"/>
      <c r="BYI136" s="853"/>
      <c r="BYJ136" s="964"/>
      <c r="BYK136" s="845"/>
      <c r="BYL136" s="853"/>
      <c r="BYM136" s="853"/>
      <c r="BYN136" s="964"/>
      <c r="BYO136" s="845"/>
      <c r="BYP136" s="853"/>
      <c r="BYQ136" s="853"/>
      <c r="BYR136" s="964"/>
      <c r="BYS136" s="845"/>
      <c r="BYT136" s="853"/>
      <c r="BYU136" s="853"/>
      <c r="BYV136" s="964"/>
      <c r="BYW136" s="845"/>
      <c r="BYX136" s="853"/>
      <c r="BYY136" s="853"/>
      <c r="BYZ136" s="964"/>
      <c r="BZA136" s="845"/>
      <c r="BZB136" s="853"/>
      <c r="BZC136" s="853"/>
      <c r="BZD136" s="964"/>
      <c r="BZE136" s="845"/>
      <c r="BZF136" s="853"/>
      <c r="BZG136" s="853"/>
      <c r="BZH136" s="964"/>
      <c r="BZI136" s="845"/>
      <c r="BZJ136" s="853"/>
      <c r="BZK136" s="853"/>
      <c r="BZL136" s="964"/>
      <c r="BZM136" s="845"/>
      <c r="BZN136" s="853"/>
      <c r="BZO136" s="853"/>
      <c r="BZP136" s="964"/>
      <c r="BZQ136" s="845"/>
      <c r="BZR136" s="853"/>
      <c r="BZS136" s="853"/>
      <c r="BZT136" s="964"/>
      <c r="BZU136" s="845"/>
      <c r="BZV136" s="853"/>
      <c r="BZW136" s="853"/>
      <c r="BZX136" s="964"/>
      <c r="BZY136" s="845"/>
      <c r="BZZ136" s="853"/>
      <c r="CAA136" s="853"/>
      <c r="CAB136" s="964"/>
      <c r="CAC136" s="845"/>
      <c r="CAD136" s="853"/>
      <c r="CAE136" s="853"/>
      <c r="CAF136" s="964"/>
      <c r="CAG136" s="845"/>
      <c r="CAH136" s="853"/>
      <c r="CAI136" s="853"/>
      <c r="CAJ136" s="964"/>
      <c r="CAK136" s="845"/>
      <c r="CAL136" s="853"/>
      <c r="CAM136" s="853"/>
      <c r="CAN136" s="964"/>
      <c r="CAO136" s="845"/>
      <c r="CAP136" s="853"/>
      <c r="CAQ136" s="853"/>
      <c r="CAR136" s="964"/>
      <c r="CAS136" s="845"/>
      <c r="CAT136" s="853"/>
      <c r="CAU136" s="853"/>
      <c r="CAV136" s="964"/>
      <c r="CAW136" s="845"/>
      <c r="CAX136" s="853"/>
      <c r="CAY136" s="853"/>
      <c r="CAZ136" s="964"/>
      <c r="CBA136" s="845"/>
      <c r="CBB136" s="853"/>
      <c r="CBC136" s="853"/>
      <c r="CBD136" s="964"/>
      <c r="CBE136" s="845"/>
      <c r="CBF136" s="853"/>
      <c r="CBG136" s="853"/>
      <c r="CBH136" s="964"/>
      <c r="CBI136" s="845"/>
      <c r="CBJ136" s="853"/>
      <c r="CBK136" s="853"/>
      <c r="CBL136" s="964"/>
      <c r="CBM136" s="845"/>
      <c r="CBN136" s="853"/>
      <c r="CBO136" s="853"/>
      <c r="CBP136" s="964"/>
      <c r="CBQ136" s="845"/>
      <c r="CBR136" s="853"/>
      <c r="CBS136" s="853"/>
      <c r="CBT136" s="964"/>
      <c r="CBU136" s="845"/>
      <c r="CBV136" s="853"/>
      <c r="CBW136" s="853"/>
      <c r="CBX136" s="964"/>
      <c r="CBY136" s="845"/>
      <c r="CBZ136" s="853"/>
      <c r="CCA136" s="853"/>
      <c r="CCB136" s="964"/>
      <c r="CCC136" s="845"/>
      <c r="CCD136" s="853"/>
      <c r="CCE136" s="853"/>
      <c r="CCF136" s="964"/>
      <c r="CCG136" s="845"/>
      <c r="CCH136" s="853"/>
      <c r="CCI136" s="853"/>
      <c r="CCJ136" s="964"/>
      <c r="CCK136" s="845"/>
      <c r="CCL136" s="853"/>
      <c r="CCM136" s="853"/>
      <c r="CCN136" s="964"/>
      <c r="CCO136" s="845"/>
      <c r="CCP136" s="853"/>
      <c r="CCQ136" s="853"/>
      <c r="CCR136" s="964"/>
      <c r="CCS136" s="845"/>
      <c r="CCT136" s="853"/>
      <c r="CCU136" s="853"/>
      <c r="CCV136" s="964"/>
      <c r="CCW136" s="845"/>
      <c r="CCX136" s="853"/>
      <c r="CCY136" s="853"/>
      <c r="CCZ136" s="964"/>
      <c r="CDA136" s="845"/>
      <c r="CDB136" s="853"/>
      <c r="CDC136" s="853"/>
      <c r="CDD136" s="964"/>
      <c r="CDE136" s="845"/>
      <c r="CDF136" s="853"/>
      <c r="CDG136" s="853"/>
      <c r="CDH136" s="964"/>
      <c r="CDI136" s="845"/>
      <c r="CDJ136" s="853"/>
      <c r="CDK136" s="853"/>
      <c r="CDL136" s="964"/>
      <c r="CDM136" s="845"/>
      <c r="CDN136" s="853"/>
      <c r="CDO136" s="853"/>
      <c r="CDP136" s="964"/>
      <c r="CDQ136" s="845"/>
      <c r="CDR136" s="853"/>
      <c r="CDS136" s="853"/>
      <c r="CDT136" s="964"/>
      <c r="CDU136" s="845"/>
      <c r="CDV136" s="853"/>
      <c r="CDW136" s="853"/>
      <c r="CDX136" s="964"/>
      <c r="CDY136" s="845"/>
      <c r="CDZ136" s="853"/>
      <c r="CEA136" s="853"/>
      <c r="CEB136" s="964"/>
      <c r="CEC136" s="845"/>
      <c r="CED136" s="853"/>
      <c r="CEE136" s="853"/>
      <c r="CEF136" s="964"/>
      <c r="CEG136" s="845"/>
      <c r="CEH136" s="853"/>
      <c r="CEI136" s="853"/>
      <c r="CEJ136" s="964"/>
      <c r="CEK136" s="845"/>
      <c r="CEL136" s="853"/>
      <c r="CEM136" s="853"/>
      <c r="CEN136" s="964"/>
      <c r="CEO136" s="845"/>
      <c r="CEP136" s="853"/>
      <c r="CEQ136" s="853"/>
      <c r="CER136" s="964"/>
      <c r="CES136" s="845"/>
      <c r="CET136" s="853"/>
      <c r="CEU136" s="853"/>
      <c r="CEV136" s="964"/>
      <c r="CEW136" s="845"/>
      <c r="CEX136" s="853"/>
      <c r="CEY136" s="853"/>
      <c r="CEZ136" s="964"/>
      <c r="CFA136" s="845"/>
      <c r="CFB136" s="853"/>
      <c r="CFC136" s="853"/>
      <c r="CFD136" s="964"/>
      <c r="CFE136" s="845"/>
      <c r="CFF136" s="853"/>
      <c r="CFG136" s="853"/>
      <c r="CFH136" s="964"/>
      <c r="CFI136" s="845"/>
      <c r="CFJ136" s="853"/>
      <c r="CFK136" s="853"/>
      <c r="CFL136" s="964"/>
      <c r="CFM136" s="845"/>
      <c r="CFN136" s="853"/>
      <c r="CFO136" s="853"/>
      <c r="CFP136" s="964"/>
      <c r="CFQ136" s="845"/>
      <c r="CFR136" s="853"/>
      <c r="CFS136" s="853"/>
      <c r="CFT136" s="964"/>
      <c r="CFU136" s="845"/>
      <c r="CFV136" s="853"/>
      <c r="CFW136" s="853"/>
      <c r="CFX136" s="964"/>
      <c r="CFY136" s="845"/>
      <c r="CFZ136" s="853"/>
      <c r="CGA136" s="853"/>
      <c r="CGB136" s="964"/>
      <c r="CGC136" s="845"/>
      <c r="CGD136" s="853"/>
      <c r="CGE136" s="853"/>
      <c r="CGF136" s="964"/>
      <c r="CGG136" s="845"/>
      <c r="CGH136" s="853"/>
      <c r="CGI136" s="853"/>
      <c r="CGJ136" s="964"/>
      <c r="CGK136" s="845"/>
      <c r="CGL136" s="853"/>
      <c r="CGM136" s="853"/>
      <c r="CGN136" s="964"/>
      <c r="CGO136" s="845"/>
      <c r="CGP136" s="853"/>
      <c r="CGQ136" s="853"/>
      <c r="CGR136" s="964"/>
      <c r="CGS136" s="845"/>
      <c r="CGT136" s="853"/>
      <c r="CGU136" s="853"/>
      <c r="CGV136" s="964"/>
      <c r="CGW136" s="845"/>
      <c r="CGX136" s="853"/>
      <c r="CGY136" s="853"/>
      <c r="CGZ136" s="964"/>
      <c r="CHA136" s="845"/>
      <c r="CHB136" s="853"/>
      <c r="CHC136" s="853"/>
      <c r="CHD136" s="964"/>
      <c r="CHE136" s="845"/>
      <c r="CHF136" s="853"/>
      <c r="CHG136" s="853"/>
      <c r="CHH136" s="964"/>
      <c r="CHI136" s="845"/>
      <c r="CHJ136" s="853"/>
      <c r="CHK136" s="853"/>
      <c r="CHL136" s="964"/>
      <c r="CHM136" s="845"/>
      <c r="CHN136" s="853"/>
      <c r="CHO136" s="853"/>
      <c r="CHP136" s="964"/>
      <c r="CHQ136" s="845"/>
      <c r="CHR136" s="853"/>
      <c r="CHS136" s="853"/>
      <c r="CHT136" s="964"/>
      <c r="CHU136" s="845"/>
      <c r="CHV136" s="853"/>
      <c r="CHW136" s="853"/>
      <c r="CHX136" s="964"/>
      <c r="CHY136" s="845"/>
      <c r="CHZ136" s="853"/>
      <c r="CIA136" s="853"/>
      <c r="CIB136" s="964"/>
      <c r="CIC136" s="845"/>
      <c r="CID136" s="853"/>
      <c r="CIE136" s="853"/>
      <c r="CIF136" s="964"/>
      <c r="CIG136" s="845"/>
      <c r="CIH136" s="853"/>
      <c r="CII136" s="853"/>
      <c r="CIJ136" s="964"/>
      <c r="CIK136" s="845"/>
      <c r="CIL136" s="853"/>
      <c r="CIM136" s="853"/>
      <c r="CIN136" s="964"/>
      <c r="CIO136" s="845"/>
      <c r="CIP136" s="853"/>
      <c r="CIQ136" s="853"/>
      <c r="CIR136" s="964"/>
      <c r="CIS136" s="845"/>
      <c r="CIT136" s="853"/>
      <c r="CIU136" s="853"/>
      <c r="CIV136" s="964"/>
      <c r="CIW136" s="845"/>
      <c r="CIX136" s="853"/>
      <c r="CIY136" s="853"/>
      <c r="CIZ136" s="964"/>
      <c r="CJA136" s="845"/>
      <c r="CJB136" s="853"/>
      <c r="CJC136" s="853"/>
      <c r="CJD136" s="964"/>
      <c r="CJE136" s="845"/>
      <c r="CJF136" s="853"/>
      <c r="CJG136" s="853"/>
      <c r="CJH136" s="964"/>
      <c r="CJI136" s="845"/>
      <c r="CJJ136" s="853"/>
      <c r="CJK136" s="853"/>
      <c r="CJL136" s="964"/>
      <c r="CJM136" s="845"/>
      <c r="CJN136" s="853"/>
      <c r="CJO136" s="853"/>
      <c r="CJP136" s="964"/>
      <c r="CJQ136" s="845"/>
      <c r="CJR136" s="853"/>
      <c r="CJS136" s="853"/>
      <c r="CJT136" s="964"/>
      <c r="CJU136" s="845"/>
      <c r="CJV136" s="853"/>
      <c r="CJW136" s="853"/>
      <c r="CJX136" s="964"/>
      <c r="CJY136" s="845"/>
      <c r="CJZ136" s="853"/>
      <c r="CKA136" s="853"/>
      <c r="CKB136" s="964"/>
      <c r="CKC136" s="845"/>
      <c r="CKD136" s="853"/>
      <c r="CKE136" s="853"/>
      <c r="CKF136" s="964"/>
      <c r="CKG136" s="845"/>
      <c r="CKH136" s="853"/>
      <c r="CKI136" s="853"/>
      <c r="CKJ136" s="964"/>
      <c r="CKK136" s="845"/>
      <c r="CKL136" s="853"/>
      <c r="CKM136" s="853"/>
      <c r="CKN136" s="964"/>
      <c r="CKO136" s="845"/>
      <c r="CKP136" s="853"/>
      <c r="CKQ136" s="853"/>
      <c r="CKR136" s="964"/>
      <c r="CKS136" s="845"/>
      <c r="CKT136" s="853"/>
      <c r="CKU136" s="853"/>
      <c r="CKV136" s="964"/>
      <c r="CKW136" s="845"/>
      <c r="CKX136" s="853"/>
      <c r="CKY136" s="853"/>
      <c r="CKZ136" s="964"/>
      <c r="CLA136" s="845"/>
      <c r="CLB136" s="853"/>
      <c r="CLC136" s="853"/>
      <c r="CLD136" s="964"/>
      <c r="CLE136" s="845"/>
      <c r="CLF136" s="853"/>
      <c r="CLG136" s="853"/>
      <c r="CLH136" s="964"/>
      <c r="CLI136" s="845"/>
      <c r="CLJ136" s="853"/>
      <c r="CLK136" s="853"/>
      <c r="CLL136" s="964"/>
      <c r="CLM136" s="845"/>
      <c r="CLN136" s="853"/>
      <c r="CLO136" s="853"/>
      <c r="CLP136" s="964"/>
      <c r="CLQ136" s="845"/>
      <c r="CLR136" s="853"/>
      <c r="CLS136" s="853"/>
      <c r="CLT136" s="964"/>
      <c r="CLU136" s="845"/>
      <c r="CLV136" s="853"/>
      <c r="CLW136" s="853"/>
      <c r="CLX136" s="964"/>
      <c r="CLY136" s="845"/>
      <c r="CLZ136" s="853"/>
      <c r="CMA136" s="853"/>
      <c r="CMB136" s="964"/>
      <c r="CMC136" s="845"/>
      <c r="CMD136" s="853"/>
      <c r="CME136" s="853"/>
      <c r="CMF136" s="964"/>
      <c r="CMG136" s="845"/>
      <c r="CMH136" s="853"/>
      <c r="CMI136" s="853"/>
      <c r="CMJ136" s="964"/>
      <c r="CMK136" s="845"/>
      <c r="CML136" s="853"/>
      <c r="CMM136" s="853"/>
      <c r="CMN136" s="964"/>
      <c r="CMO136" s="845"/>
      <c r="CMP136" s="853"/>
      <c r="CMQ136" s="853"/>
      <c r="CMR136" s="964"/>
      <c r="CMS136" s="845"/>
      <c r="CMT136" s="853"/>
      <c r="CMU136" s="853"/>
      <c r="CMV136" s="964"/>
      <c r="CMW136" s="845"/>
      <c r="CMX136" s="853"/>
      <c r="CMY136" s="853"/>
      <c r="CMZ136" s="964"/>
      <c r="CNA136" s="845"/>
      <c r="CNB136" s="853"/>
      <c r="CNC136" s="853"/>
      <c r="CND136" s="964"/>
      <c r="CNE136" s="845"/>
      <c r="CNF136" s="853"/>
      <c r="CNG136" s="853"/>
      <c r="CNH136" s="964"/>
      <c r="CNI136" s="845"/>
      <c r="CNJ136" s="853"/>
      <c r="CNK136" s="853"/>
      <c r="CNL136" s="964"/>
      <c r="CNM136" s="845"/>
      <c r="CNN136" s="853"/>
      <c r="CNO136" s="853"/>
      <c r="CNP136" s="964"/>
      <c r="CNQ136" s="845"/>
      <c r="CNR136" s="853"/>
      <c r="CNS136" s="853"/>
      <c r="CNT136" s="964"/>
      <c r="CNU136" s="845"/>
      <c r="CNV136" s="853"/>
      <c r="CNW136" s="853"/>
      <c r="CNX136" s="964"/>
      <c r="CNY136" s="845"/>
      <c r="CNZ136" s="853"/>
      <c r="COA136" s="853"/>
      <c r="COB136" s="964"/>
      <c r="COC136" s="845"/>
      <c r="COD136" s="853"/>
      <c r="COE136" s="853"/>
      <c r="COF136" s="964"/>
      <c r="COG136" s="845"/>
      <c r="COH136" s="853"/>
      <c r="COI136" s="853"/>
      <c r="COJ136" s="964"/>
      <c r="COK136" s="845"/>
      <c r="COL136" s="853"/>
      <c r="COM136" s="853"/>
      <c r="CON136" s="964"/>
      <c r="COO136" s="845"/>
      <c r="COP136" s="853"/>
      <c r="COQ136" s="853"/>
      <c r="COR136" s="964"/>
      <c r="COS136" s="845"/>
      <c r="COT136" s="853"/>
      <c r="COU136" s="853"/>
      <c r="COV136" s="964"/>
      <c r="COW136" s="845"/>
      <c r="COX136" s="853"/>
      <c r="COY136" s="853"/>
      <c r="COZ136" s="964"/>
      <c r="CPA136" s="845"/>
      <c r="CPB136" s="853"/>
      <c r="CPC136" s="853"/>
      <c r="CPD136" s="964"/>
      <c r="CPE136" s="845"/>
      <c r="CPF136" s="853"/>
      <c r="CPG136" s="853"/>
      <c r="CPH136" s="964"/>
      <c r="CPI136" s="845"/>
      <c r="CPJ136" s="853"/>
      <c r="CPK136" s="853"/>
      <c r="CPL136" s="964"/>
      <c r="CPM136" s="845"/>
      <c r="CPN136" s="853"/>
      <c r="CPO136" s="853"/>
      <c r="CPP136" s="964"/>
      <c r="CPQ136" s="845"/>
      <c r="CPR136" s="853"/>
      <c r="CPS136" s="853"/>
      <c r="CPT136" s="964"/>
      <c r="CPU136" s="845"/>
      <c r="CPV136" s="853"/>
      <c r="CPW136" s="853"/>
      <c r="CPX136" s="964"/>
      <c r="CPY136" s="845"/>
      <c r="CPZ136" s="853"/>
      <c r="CQA136" s="853"/>
      <c r="CQB136" s="964"/>
      <c r="CQC136" s="845"/>
      <c r="CQD136" s="853"/>
      <c r="CQE136" s="853"/>
      <c r="CQF136" s="964"/>
      <c r="CQG136" s="845"/>
      <c r="CQH136" s="853"/>
      <c r="CQI136" s="853"/>
      <c r="CQJ136" s="964"/>
      <c r="CQK136" s="845"/>
      <c r="CQL136" s="853"/>
      <c r="CQM136" s="853"/>
      <c r="CQN136" s="964"/>
      <c r="CQO136" s="845"/>
      <c r="CQP136" s="853"/>
      <c r="CQQ136" s="853"/>
      <c r="CQR136" s="964"/>
      <c r="CQS136" s="845"/>
      <c r="CQT136" s="853"/>
      <c r="CQU136" s="853"/>
      <c r="CQV136" s="964"/>
      <c r="CQW136" s="845"/>
      <c r="CQX136" s="853"/>
      <c r="CQY136" s="853"/>
      <c r="CQZ136" s="964"/>
      <c r="CRA136" s="845"/>
      <c r="CRB136" s="853"/>
      <c r="CRC136" s="853"/>
      <c r="CRD136" s="964"/>
      <c r="CRE136" s="845"/>
      <c r="CRF136" s="853"/>
      <c r="CRG136" s="853"/>
      <c r="CRH136" s="964"/>
      <c r="CRI136" s="845"/>
      <c r="CRJ136" s="853"/>
      <c r="CRK136" s="853"/>
      <c r="CRL136" s="964"/>
      <c r="CRM136" s="845"/>
      <c r="CRN136" s="853"/>
      <c r="CRO136" s="853"/>
      <c r="CRP136" s="964"/>
      <c r="CRQ136" s="845"/>
      <c r="CRR136" s="853"/>
      <c r="CRS136" s="853"/>
      <c r="CRT136" s="964"/>
      <c r="CRU136" s="845"/>
      <c r="CRV136" s="853"/>
      <c r="CRW136" s="853"/>
      <c r="CRX136" s="964"/>
      <c r="CRY136" s="845"/>
      <c r="CRZ136" s="853"/>
      <c r="CSA136" s="853"/>
      <c r="CSB136" s="964"/>
      <c r="CSC136" s="845"/>
      <c r="CSD136" s="853"/>
      <c r="CSE136" s="853"/>
      <c r="CSF136" s="964"/>
      <c r="CSG136" s="845"/>
      <c r="CSH136" s="853"/>
      <c r="CSI136" s="853"/>
      <c r="CSJ136" s="964"/>
      <c r="CSK136" s="845"/>
      <c r="CSL136" s="853"/>
      <c r="CSM136" s="853"/>
      <c r="CSN136" s="964"/>
      <c r="CSO136" s="845"/>
      <c r="CSP136" s="853"/>
      <c r="CSQ136" s="853"/>
      <c r="CSR136" s="964"/>
      <c r="CSS136" s="845"/>
      <c r="CST136" s="853"/>
      <c r="CSU136" s="853"/>
      <c r="CSV136" s="964"/>
      <c r="CSW136" s="845"/>
      <c r="CSX136" s="853"/>
      <c r="CSY136" s="853"/>
      <c r="CSZ136" s="964"/>
      <c r="CTA136" s="845"/>
      <c r="CTB136" s="853"/>
      <c r="CTC136" s="853"/>
      <c r="CTD136" s="964"/>
      <c r="CTE136" s="845"/>
      <c r="CTF136" s="853"/>
      <c r="CTG136" s="853"/>
      <c r="CTH136" s="964"/>
      <c r="CTI136" s="845"/>
      <c r="CTJ136" s="853"/>
      <c r="CTK136" s="853"/>
      <c r="CTL136" s="964"/>
      <c r="CTM136" s="845"/>
      <c r="CTN136" s="853"/>
      <c r="CTO136" s="853"/>
      <c r="CTP136" s="964"/>
      <c r="CTQ136" s="845"/>
      <c r="CTR136" s="853"/>
      <c r="CTS136" s="853"/>
      <c r="CTT136" s="964"/>
      <c r="CTU136" s="845"/>
      <c r="CTV136" s="853"/>
      <c r="CTW136" s="853"/>
      <c r="CTX136" s="964"/>
      <c r="CTY136" s="845"/>
      <c r="CTZ136" s="853"/>
      <c r="CUA136" s="853"/>
      <c r="CUB136" s="964"/>
      <c r="CUC136" s="845"/>
      <c r="CUD136" s="853"/>
      <c r="CUE136" s="853"/>
      <c r="CUF136" s="964"/>
      <c r="CUG136" s="845"/>
      <c r="CUH136" s="853"/>
      <c r="CUI136" s="853"/>
      <c r="CUJ136" s="964"/>
      <c r="CUK136" s="845"/>
      <c r="CUL136" s="853"/>
      <c r="CUM136" s="853"/>
      <c r="CUN136" s="964"/>
      <c r="CUO136" s="845"/>
      <c r="CUP136" s="853"/>
      <c r="CUQ136" s="853"/>
      <c r="CUR136" s="964"/>
      <c r="CUS136" s="845"/>
      <c r="CUT136" s="853"/>
      <c r="CUU136" s="853"/>
      <c r="CUV136" s="964"/>
      <c r="CUW136" s="845"/>
      <c r="CUX136" s="853"/>
      <c r="CUY136" s="853"/>
      <c r="CUZ136" s="964"/>
      <c r="CVA136" s="845"/>
      <c r="CVB136" s="853"/>
      <c r="CVC136" s="853"/>
      <c r="CVD136" s="964"/>
      <c r="CVE136" s="845"/>
      <c r="CVF136" s="853"/>
      <c r="CVG136" s="853"/>
      <c r="CVH136" s="964"/>
      <c r="CVI136" s="845"/>
      <c r="CVJ136" s="853"/>
      <c r="CVK136" s="853"/>
      <c r="CVL136" s="964"/>
      <c r="CVM136" s="845"/>
      <c r="CVN136" s="853"/>
      <c r="CVO136" s="853"/>
      <c r="CVP136" s="964"/>
      <c r="CVQ136" s="845"/>
      <c r="CVR136" s="853"/>
      <c r="CVS136" s="853"/>
      <c r="CVT136" s="964"/>
      <c r="CVU136" s="845"/>
      <c r="CVV136" s="853"/>
      <c r="CVW136" s="853"/>
      <c r="CVX136" s="964"/>
      <c r="CVY136" s="845"/>
      <c r="CVZ136" s="853"/>
      <c r="CWA136" s="853"/>
      <c r="CWB136" s="964"/>
      <c r="CWC136" s="845"/>
      <c r="CWD136" s="853"/>
      <c r="CWE136" s="853"/>
      <c r="CWF136" s="964"/>
      <c r="CWG136" s="845"/>
      <c r="CWH136" s="853"/>
      <c r="CWI136" s="853"/>
      <c r="CWJ136" s="964"/>
      <c r="CWK136" s="845"/>
      <c r="CWL136" s="853"/>
      <c r="CWM136" s="853"/>
      <c r="CWN136" s="964"/>
      <c r="CWO136" s="845"/>
      <c r="CWP136" s="853"/>
      <c r="CWQ136" s="853"/>
      <c r="CWR136" s="964"/>
      <c r="CWS136" s="845"/>
      <c r="CWT136" s="853"/>
      <c r="CWU136" s="853"/>
      <c r="CWV136" s="964"/>
      <c r="CWW136" s="845"/>
      <c r="CWX136" s="853"/>
      <c r="CWY136" s="853"/>
      <c r="CWZ136" s="964"/>
      <c r="CXA136" s="845"/>
      <c r="CXB136" s="853"/>
      <c r="CXC136" s="853"/>
      <c r="CXD136" s="964"/>
      <c r="CXE136" s="845"/>
      <c r="CXF136" s="853"/>
      <c r="CXG136" s="853"/>
      <c r="CXH136" s="964"/>
      <c r="CXI136" s="845"/>
      <c r="CXJ136" s="853"/>
      <c r="CXK136" s="853"/>
      <c r="CXL136" s="964"/>
      <c r="CXM136" s="845"/>
      <c r="CXN136" s="853"/>
      <c r="CXO136" s="853"/>
      <c r="CXP136" s="964"/>
      <c r="CXQ136" s="845"/>
      <c r="CXR136" s="853"/>
      <c r="CXS136" s="853"/>
      <c r="CXT136" s="964"/>
      <c r="CXU136" s="845"/>
      <c r="CXV136" s="853"/>
      <c r="CXW136" s="853"/>
      <c r="CXX136" s="964"/>
      <c r="CXY136" s="845"/>
      <c r="CXZ136" s="853"/>
      <c r="CYA136" s="853"/>
      <c r="CYB136" s="964"/>
      <c r="CYC136" s="845"/>
      <c r="CYD136" s="853"/>
      <c r="CYE136" s="853"/>
      <c r="CYF136" s="964"/>
      <c r="CYG136" s="845"/>
      <c r="CYH136" s="853"/>
      <c r="CYI136" s="853"/>
      <c r="CYJ136" s="964"/>
      <c r="CYK136" s="845"/>
      <c r="CYL136" s="853"/>
      <c r="CYM136" s="853"/>
      <c r="CYN136" s="964"/>
      <c r="CYO136" s="845"/>
      <c r="CYP136" s="853"/>
      <c r="CYQ136" s="853"/>
      <c r="CYR136" s="964"/>
      <c r="CYS136" s="845"/>
      <c r="CYT136" s="853"/>
      <c r="CYU136" s="853"/>
      <c r="CYV136" s="964"/>
      <c r="CYW136" s="845"/>
      <c r="CYX136" s="853"/>
      <c r="CYY136" s="853"/>
      <c r="CYZ136" s="964"/>
      <c r="CZA136" s="845"/>
      <c r="CZB136" s="853"/>
      <c r="CZC136" s="853"/>
      <c r="CZD136" s="964"/>
      <c r="CZE136" s="845"/>
      <c r="CZF136" s="853"/>
      <c r="CZG136" s="853"/>
      <c r="CZH136" s="964"/>
      <c r="CZI136" s="845"/>
      <c r="CZJ136" s="853"/>
      <c r="CZK136" s="853"/>
      <c r="CZL136" s="964"/>
      <c r="CZM136" s="845"/>
      <c r="CZN136" s="853"/>
      <c r="CZO136" s="853"/>
      <c r="CZP136" s="964"/>
      <c r="CZQ136" s="845"/>
      <c r="CZR136" s="853"/>
      <c r="CZS136" s="853"/>
      <c r="CZT136" s="964"/>
      <c r="CZU136" s="845"/>
      <c r="CZV136" s="853"/>
      <c r="CZW136" s="853"/>
      <c r="CZX136" s="964"/>
      <c r="CZY136" s="845"/>
      <c r="CZZ136" s="853"/>
      <c r="DAA136" s="853"/>
      <c r="DAB136" s="964"/>
      <c r="DAC136" s="845"/>
      <c r="DAD136" s="853"/>
      <c r="DAE136" s="853"/>
      <c r="DAF136" s="964"/>
      <c r="DAG136" s="845"/>
      <c r="DAH136" s="853"/>
      <c r="DAI136" s="853"/>
      <c r="DAJ136" s="964"/>
      <c r="DAK136" s="845"/>
      <c r="DAL136" s="853"/>
      <c r="DAM136" s="853"/>
      <c r="DAN136" s="964"/>
      <c r="DAO136" s="845"/>
      <c r="DAP136" s="853"/>
      <c r="DAQ136" s="853"/>
      <c r="DAR136" s="964"/>
      <c r="DAS136" s="845"/>
      <c r="DAT136" s="853"/>
      <c r="DAU136" s="853"/>
      <c r="DAV136" s="964"/>
      <c r="DAW136" s="845"/>
      <c r="DAX136" s="853"/>
      <c r="DAY136" s="853"/>
      <c r="DAZ136" s="964"/>
      <c r="DBA136" s="845"/>
      <c r="DBB136" s="853"/>
      <c r="DBC136" s="853"/>
      <c r="DBD136" s="964"/>
      <c r="DBE136" s="845"/>
      <c r="DBF136" s="853"/>
      <c r="DBG136" s="853"/>
      <c r="DBH136" s="964"/>
      <c r="DBI136" s="845"/>
      <c r="DBJ136" s="853"/>
      <c r="DBK136" s="853"/>
      <c r="DBL136" s="964"/>
      <c r="DBM136" s="845"/>
      <c r="DBN136" s="853"/>
      <c r="DBO136" s="853"/>
      <c r="DBP136" s="964"/>
      <c r="DBQ136" s="845"/>
      <c r="DBR136" s="853"/>
      <c r="DBS136" s="853"/>
      <c r="DBT136" s="964"/>
      <c r="DBU136" s="845"/>
      <c r="DBV136" s="853"/>
      <c r="DBW136" s="853"/>
      <c r="DBX136" s="964"/>
      <c r="DBY136" s="845"/>
      <c r="DBZ136" s="853"/>
      <c r="DCA136" s="853"/>
      <c r="DCB136" s="964"/>
      <c r="DCC136" s="845"/>
      <c r="DCD136" s="853"/>
      <c r="DCE136" s="853"/>
      <c r="DCF136" s="964"/>
      <c r="DCG136" s="845"/>
      <c r="DCH136" s="853"/>
      <c r="DCI136" s="853"/>
      <c r="DCJ136" s="964"/>
      <c r="DCK136" s="845"/>
      <c r="DCL136" s="853"/>
      <c r="DCM136" s="853"/>
      <c r="DCN136" s="964"/>
      <c r="DCO136" s="845"/>
      <c r="DCP136" s="853"/>
      <c r="DCQ136" s="853"/>
      <c r="DCR136" s="964"/>
      <c r="DCS136" s="845"/>
      <c r="DCT136" s="853"/>
      <c r="DCU136" s="853"/>
      <c r="DCV136" s="964"/>
      <c r="DCW136" s="845"/>
      <c r="DCX136" s="853"/>
      <c r="DCY136" s="853"/>
      <c r="DCZ136" s="964"/>
      <c r="DDA136" s="845"/>
      <c r="DDB136" s="853"/>
      <c r="DDC136" s="853"/>
      <c r="DDD136" s="964"/>
      <c r="DDE136" s="845"/>
      <c r="DDF136" s="853"/>
      <c r="DDG136" s="853"/>
      <c r="DDH136" s="964"/>
      <c r="DDI136" s="845"/>
      <c r="DDJ136" s="853"/>
      <c r="DDK136" s="853"/>
      <c r="DDL136" s="964"/>
      <c r="DDM136" s="845"/>
      <c r="DDN136" s="853"/>
      <c r="DDO136" s="853"/>
      <c r="DDP136" s="964"/>
      <c r="DDQ136" s="845"/>
      <c r="DDR136" s="853"/>
      <c r="DDS136" s="853"/>
      <c r="DDT136" s="964"/>
      <c r="DDU136" s="845"/>
      <c r="DDV136" s="853"/>
      <c r="DDW136" s="853"/>
      <c r="DDX136" s="964"/>
      <c r="DDY136" s="845"/>
      <c r="DDZ136" s="853"/>
      <c r="DEA136" s="853"/>
      <c r="DEB136" s="964"/>
      <c r="DEC136" s="845"/>
      <c r="DED136" s="853"/>
      <c r="DEE136" s="853"/>
      <c r="DEF136" s="964"/>
      <c r="DEG136" s="845"/>
      <c r="DEH136" s="853"/>
      <c r="DEI136" s="853"/>
      <c r="DEJ136" s="964"/>
      <c r="DEK136" s="845"/>
      <c r="DEL136" s="853"/>
      <c r="DEM136" s="853"/>
      <c r="DEN136" s="964"/>
      <c r="DEO136" s="845"/>
      <c r="DEP136" s="853"/>
      <c r="DEQ136" s="853"/>
      <c r="DER136" s="964"/>
      <c r="DES136" s="845"/>
      <c r="DET136" s="853"/>
      <c r="DEU136" s="853"/>
      <c r="DEV136" s="964"/>
      <c r="DEW136" s="845"/>
      <c r="DEX136" s="853"/>
      <c r="DEY136" s="853"/>
      <c r="DEZ136" s="964"/>
      <c r="DFA136" s="845"/>
      <c r="DFB136" s="853"/>
      <c r="DFC136" s="853"/>
      <c r="DFD136" s="964"/>
      <c r="DFE136" s="845"/>
      <c r="DFF136" s="853"/>
      <c r="DFG136" s="853"/>
      <c r="DFH136" s="964"/>
      <c r="DFI136" s="845"/>
      <c r="DFJ136" s="853"/>
      <c r="DFK136" s="853"/>
      <c r="DFL136" s="964"/>
      <c r="DFM136" s="845"/>
      <c r="DFN136" s="853"/>
      <c r="DFO136" s="853"/>
      <c r="DFP136" s="964"/>
      <c r="DFQ136" s="845"/>
      <c r="DFR136" s="853"/>
      <c r="DFS136" s="853"/>
      <c r="DFT136" s="964"/>
      <c r="DFU136" s="845"/>
      <c r="DFV136" s="853"/>
      <c r="DFW136" s="853"/>
      <c r="DFX136" s="964"/>
      <c r="DFY136" s="845"/>
      <c r="DFZ136" s="853"/>
      <c r="DGA136" s="853"/>
      <c r="DGB136" s="964"/>
      <c r="DGC136" s="845"/>
      <c r="DGD136" s="853"/>
      <c r="DGE136" s="853"/>
      <c r="DGF136" s="964"/>
      <c r="DGG136" s="845"/>
      <c r="DGH136" s="853"/>
      <c r="DGI136" s="853"/>
      <c r="DGJ136" s="964"/>
      <c r="DGK136" s="845"/>
      <c r="DGL136" s="853"/>
      <c r="DGM136" s="853"/>
      <c r="DGN136" s="964"/>
      <c r="DGO136" s="845"/>
      <c r="DGP136" s="853"/>
      <c r="DGQ136" s="853"/>
      <c r="DGR136" s="964"/>
      <c r="DGS136" s="845"/>
      <c r="DGT136" s="853"/>
      <c r="DGU136" s="853"/>
      <c r="DGV136" s="964"/>
      <c r="DGW136" s="845"/>
      <c r="DGX136" s="853"/>
      <c r="DGY136" s="853"/>
      <c r="DGZ136" s="964"/>
      <c r="DHA136" s="845"/>
      <c r="DHB136" s="853"/>
      <c r="DHC136" s="853"/>
      <c r="DHD136" s="964"/>
      <c r="DHE136" s="845"/>
      <c r="DHF136" s="853"/>
      <c r="DHG136" s="853"/>
      <c r="DHH136" s="964"/>
      <c r="DHI136" s="845"/>
      <c r="DHJ136" s="853"/>
      <c r="DHK136" s="853"/>
      <c r="DHL136" s="964"/>
      <c r="DHM136" s="845"/>
      <c r="DHN136" s="853"/>
      <c r="DHO136" s="853"/>
      <c r="DHP136" s="964"/>
      <c r="DHQ136" s="845"/>
      <c r="DHR136" s="853"/>
      <c r="DHS136" s="853"/>
      <c r="DHT136" s="964"/>
      <c r="DHU136" s="845"/>
      <c r="DHV136" s="853"/>
      <c r="DHW136" s="853"/>
      <c r="DHX136" s="964"/>
      <c r="DHY136" s="845"/>
      <c r="DHZ136" s="853"/>
      <c r="DIA136" s="853"/>
      <c r="DIB136" s="964"/>
      <c r="DIC136" s="845"/>
      <c r="DID136" s="853"/>
      <c r="DIE136" s="853"/>
      <c r="DIF136" s="964"/>
      <c r="DIG136" s="845"/>
      <c r="DIH136" s="853"/>
      <c r="DII136" s="853"/>
      <c r="DIJ136" s="964"/>
      <c r="DIK136" s="845"/>
      <c r="DIL136" s="853"/>
      <c r="DIM136" s="853"/>
      <c r="DIN136" s="964"/>
      <c r="DIO136" s="845"/>
      <c r="DIP136" s="853"/>
      <c r="DIQ136" s="853"/>
      <c r="DIR136" s="964"/>
      <c r="DIS136" s="845"/>
      <c r="DIT136" s="853"/>
      <c r="DIU136" s="853"/>
      <c r="DIV136" s="964"/>
      <c r="DIW136" s="845"/>
      <c r="DIX136" s="853"/>
      <c r="DIY136" s="853"/>
      <c r="DIZ136" s="964"/>
      <c r="DJA136" s="845"/>
      <c r="DJB136" s="853"/>
      <c r="DJC136" s="853"/>
      <c r="DJD136" s="964"/>
      <c r="DJE136" s="845"/>
      <c r="DJF136" s="853"/>
      <c r="DJG136" s="853"/>
      <c r="DJH136" s="964"/>
      <c r="DJI136" s="845"/>
      <c r="DJJ136" s="853"/>
      <c r="DJK136" s="853"/>
      <c r="DJL136" s="964"/>
      <c r="DJM136" s="845"/>
      <c r="DJN136" s="853"/>
      <c r="DJO136" s="853"/>
      <c r="DJP136" s="964"/>
      <c r="DJQ136" s="845"/>
      <c r="DJR136" s="853"/>
      <c r="DJS136" s="853"/>
      <c r="DJT136" s="964"/>
      <c r="DJU136" s="845"/>
      <c r="DJV136" s="853"/>
      <c r="DJW136" s="853"/>
      <c r="DJX136" s="964"/>
      <c r="DJY136" s="845"/>
      <c r="DJZ136" s="853"/>
      <c r="DKA136" s="853"/>
      <c r="DKB136" s="964"/>
      <c r="DKC136" s="845"/>
      <c r="DKD136" s="853"/>
      <c r="DKE136" s="853"/>
      <c r="DKF136" s="964"/>
      <c r="DKG136" s="845"/>
      <c r="DKH136" s="853"/>
      <c r="DKI136" s="853"/>
      <c r="DKJ136" s="964"/>
      <c r="DKK136" s="845"/>
      <c r="DKL136" s="853"/>
      <c r="DKM136" s="853"/>
      <c r="DKN136" s="964"/>
      <c r="DKO136" s="845"/>
      <c r="DKP136" s="853"/>
      <c r="DKQ136" s="853"/>
      <c r="DKR136" s="964"/>
      <c r="DKS136" s="845"/>
      <c r="DKT136" s="853"/>
      <c r="DKU136" s="853"/>
      <c r="DKV136" s="964"/>
      <c r="DKW136" s="845"/>
      <c r="DKX136" s="853"/>
      <c r="DKY136" s="853"/>
      <c r="DKZ136" s="964"/>
      <c r="DLA136" s="845"/>
      <c r="DLB136" s="853"/>
      <c r="DLC136" s="853"/>
      <c r="DLD136" s="964"/>
      <c r="DLE136" s="845"/>
      <c r="DLF136" s="853"/>
      <c r="DLG136" s="853"/>
      <c r="DLH136" s="964"/>
      <c r="DLI136" s="845"/>
      <c r="DLJ136" s="853"/>
      <c r="DLK136" s="853"/>
      <c r="DLL136" s="964"/>
      <c r="DLM136" s="845"/>
      <c r="DLN136" s="853"/>
      <c r="DLO136" s="853"/>
      <c r="DLP136" s="964"/>
      <c r="DLQ136" s="845"/>
      <c r="DLR136" s="853"/>
      <c r="DLS136" s="853"/>
      <c r="DLT136" s="964"/>
      <c r="DLU136" s="845"/>
      <c r="DLV136" s="853"/>
      <c r="DLW136" s="853"/>
      <c r="DLX136" s="964"/>
      <c r="DLY136" s="845"/>
      <c r="DLZ136" s="853"/>
      <c r="DMA136" s="853"/>
      <c r="DMB136" s="964"/>
      <c r="DMC136" s="845"/>
      <c r="DMD136" s="853"/>
      <c r="DME136" s="853"/>
      <c r="DMF136" s="964"/>
      <c r="DMG136" s="845"/>
      <c r="DMH136" s="853"/>
      <c r="DMI136" s="853"/>
      <c r="DMJ136" s="964"/>
      <c r="DMK136" s="845"/>
      <c r="DML136" s="853"/>
      <c r="DMM136" s="853"/>
      <c r="DMN136" s="964"/>
      <c r="DMO136" s="845"/>
      <c r="DMP136" s="853"/>
      <c r="DMQ136" s="853"/>
      <c r="DMR136" s="964"/>
      <c r="DMS136" s="845"/>
      <c r="DMT136" s="853"/>
      <c r="DMU136" s="853"/>
      <c r="DMV136" s="964"/>
      <c r="DMW136" s="845"/>
      <c r="DMX136" s="853"/>
      <c r="DMY136" s="853"/>
      <c r="DMZ136" s="964"/>
      <c r="DNA136" s="845"/>
      <c r="DNB136" s="853"/>
      <c r="DNC136" s="853"/>
      <c r="DND136" s="964"/>
      <c r="DNE136" s="845"/>
      <c r="DNF136" s="853"/>
      <c r="DNG136" s="853"/>
      <c r="DNH136" s="964"/>
      <c r="DNI136" s="845"/>
      <c r="DNJ136" s="853"/>
      <c r="DNK136" s="853"/>
      <c r="DNL136" s="964"/>
      <c r="DNM136" s="845"/>
      <c r="DNN136" s="853"/>
      <c r="DNO136" s="853"/>
      <c r="DNP136" s="964"/>
      <c r="DNQ136" s="845"/>
      <c r="DNR136" s="853"/>
      <c r="DNS136" s="853"/>
      <c r="DNT136" s="964"/>
      <c r="DNU136" s="845"/>
      <c r="DNV136" s="853"/>
      <c r="DNW136" s="853"/>
      <c r="DNX136" s="964"/>
      <c r="DNY136" s="845"/>
      <c r="DNZ136" s="853"/>
      <c r="DOA136" s="853"/>
      <c r="DOB136" s="964"/>
      <c r="DOC136" s="845"/>
      <c r="DOD136" s="853"/>
      <c r="DOE136" s="853"/>
      <c r="DOF136" s="964"/>
      <c r="DOG136" s="845"/>
      <c r="DOH136" s="853"/>
      <c r="DOI136" s="853"/>
      <c r="DOJ136" s="964"/>
      <c r="DOK136" s="845"/>
      <c r="DOL136" s="853"/>
      <c r="DOM136" s="853"/>
      <c r="DON136" s="964"/>
      <c r="DOO136" s="845"/>
      <c r="DOP136" s="853"/>
      <c r="DOQ136" s="853"/>
      <c r="DOR136" s="964"/>
      <c r="DOS136" s="845"/>
      <c r="DOT136" s="853"/>
      <c r="DOU136" s="853"/>
      <c r="DOV136" s="964"/>
      <c r="DOW136" s="845"/>
      <c r="DOX136" s="853"/>
      <c r="DOY136" s="853"/>
      <c r="DOZ136" s="964"/>
      <c r="DPA136" s="845"/>
      <c r="DPB136" s="853"/>
      <c r="DPC136" s="853"/>
      <c r="DPD136" s="964"/>
      <c r="DPE136" s="845"/>
      <c r="DPF136" s="853"/>
      <c r="DPG136" s="853"/>
      <c r="DPH136" s="964"/>
      <c r="DPI136" s="845"/>
      <c r="DPJ136" s="853"/>
      <c r="DPK136" s="853"/>
      <c r="DPL136" s="964"/>
      <c r="DPM136" s="845"/>
      <c r="DPN136" s="853"/>
      <c r="DPO136" s="853"/>
      <c r="DPP136" s="964"/>
      <c r="DPQ136" s="845"/>
      <c r="DPR136" s="853"/>
      <c r="DPS136" s="853"/>
      <c r="DPT136" s="964"/>
      <c r="DPU136" s="845"/>
      <c r="DPV136" s="853"/>
      <c r="DPW136" s="853"/>
      <c r="DPX136" s="964"/>
      <c r="DPY136" s="845"/>
      <c r="DPZ136" s="853"/>
      <c r="DQA136" s="853"/>
      <c r="DQB136" s="964"/>
      <c r="DQC136" s="845"/>
      <c r="DQD136" s="853"/>
      <c r="DQE136" s="853"/>
      <c r="DQF136" s="964"/>
      <c r="DQG136" s="845"/>
      <c r="DQH136" s="853"/>
      <c r="DQI136" s="853"/>
      <c r="DQJ136" s="964"/>
      <c r="DQK136" s="845"/>
      <c r="DQL136" s="853"/>
      <c r="DQM136" s="853"/>
      <c r="DQN136" s="964"/>
      <c r="DQO136" s="845"/>
      <c r="DQP136" s="853"/>
      <c r="DQQ136" s="853"/>
      <c r="DQR136" s="964"/>
      <c r="DQS136" s="845"/>
      <c r="DQT136" s="853"/>
      <c r="DQU136" s="853"/>
      <c r="DQV136" s="964"/>
      <c r="DQW136" s="845"/>
      <c r="DQX136" s="853"/>
      <c r="DQY136" s="853"/>
      <c r="DQZ136" s="964"/>
      <c r="DRA136" s="845"/>
      <c r="DRB136" s="853"/>
      <c r="DRC136" s="853"/>
      <c r="DRD136" s="964"/>
      <c r="DRE136" s="845"/>
      <c r="DRF136" s="853"/>
      <c r="DRG136" s="853"/>
      <c r="DRH136" s="964"/>
      <c r="DRI136" s="845"/>
      <c r="DRJ136" s="853"/>
      <c r="DRK136" s="853"/>
      <c r="DRL136" s="964"/>
      <c r="DRM136" s="845"/>
      <c r="DRN136" s="853"/>
      <c r="DRO136" s="853"/>
      <c r="DRP136" s="964"/>
      <c r="DRQ136" s="845"/>
      <c r="DRR136" s="853"/>
      <c r="DRS136" s="853"/>
      <c r="DRT136" s="964"/>
      <c r="DRU136" s="845"/>
      <c r="DRV136" s="853"/>
      <c r="DRW136" s="853"/>
      <c r="DRX136" s="964"/>
      <c r="DRY136" s="845"/>
      <c r="DRZ136" s="853"/>
      <c r="DSA136" s="853"/>
      <c r="DSB136" s="964"/>
      <c r="DSC136" s="845"/>
      <c r="DSD136" s="853"/>
      <c r="DSE136" s="853"/>
      <c r="DSF136" s="964"/>
      <c r="DSG136" s="845"/>
      <c r="DSH136" s="853"/>
      <c r="DSI136" s="853"/>
      <c r="DSJ136" s="964"/>
      <c r="DSK136" s="845"/>
      <c r="DSL136" s="853"/>
      <c r="DSM136" s="853"/>
      <c r="DSN136" s="964"/>
      <c r="DSO136" s="845"/>
      <c r="DSP136" s="853"/>
      <c r="DSQ136" s="853"/>
      <c r="DSR136" s="964"/>
      <c r="DSS136" s="845"/>
      <c r="DST136" s="853"/>
      <c r="DSU136" s="853"/>
      <c r="DSV136" s="964"/>
      <c r="DSW136" s="845"/>
      <c r="DSX136" s="853"/>
      <c r="DSY136" s="853"/>
      <c r="DSZ136" s="964"/>
      <c r="DTA136" s="845"/>
      <c r="DTB136" s="853"/>
      <c r="DTC136" s="853"/>
      <c r="DTD136" s="964"/>
      <c r="DTE136" s="845"/>
      <c r="DTF136" s="853"/>
      <c r="DTG136" s="853"/>
      <c r="DTH136" s="964"/>
      <c r="DTI136" s="845"/>
      <c r="DTJ136" s="853"/>
      <c r="DTK136" s="853"/>
      <c r="DTL136" s="964"/>
      <c r="DTM136" s="845"/>
      <c r="DTN136" s="853"/>
      <c r="DTO136" s="853"/>
      <c r="DTP136" s="964"/>
      <c r="DTQ136" s="845"/>
      <c r="DTR136" s="853"/>
      <c r="DTS136" s="853"/>
      <c r="DTT136" s="964"/>
      <c r="DTU136" s="845"/>
      <c r="DTV136" s="853"/>
      <c r="DTW136" s="853"/>
      <c r="DTX136" s="964"/>
      <c r="DTY136" s="845"/>
      <c r="DTZ136" s="853"/>
      <c r="DUA136" s="853"/>
      <c r="DUB136" s="964"/>
      <c r="DUC136" s="845"/>
      <c r="DUD136" s="853"/>
      <c r="DUE136" s="853"/>
      <c r="DUF136" s="964"/>
      <c r="DUG136" s="845"/>
      <c r="DUH136" s="853"/>
      <c r="DUI136" s="853"/>
      <c r="DUJ136" s="964"/>
      <c r="DUK136" s="845"/>
      <c r="DUL136" s="853"/>
      <c r="DUM136" s="853"/>
      <c r="DUN136" s="964"/>
      <c r="DUO136" s="845"/>
      <c r="DUP136" s="853"/>
      <c r="DUQ136" s="853"/>
      <c r="DUR136" s="964"/>
      <c r="DUS136" s="845"/>
      <c r="DUT136" s="853"/>
      <c r="DUU136" s="853"/>
      <c r="DUV136" s="964"/>
      <c r="DUW136" s="845"/>
      <c r="DUX136" s="853"/>
      <c r="DUY136" s="853"/>
      <c r="DUZ136" s="964"/>
      <c r="DVA136" s="845"/>
      <c r="DVB136" s="853"/>
      <c r="DVC136" s="853"/>
      <c r="DVD136" s="964"/>
      <c r="DVE136" s="845"/>
      <c r="DVF136" s="853"/>
      <c r="DVG136" s="853"/>
      <c r="DVH136" s="964"/>
      <c r="DVI136" s="845"/>
      <c r="DVJ136" s="853"/>
      <c r="DVK136" s="853"/>
      <c r="DVL136" s="964"/>
      <c r="DVM136" s="845"/>
      <c r="DVN136" s="853"/>
      <c r="DVO136" s="853"/>
      <c r="DVP136" s="964"/>
      <c r="DVQ136" s="845"/>
      <c r="DVR136" s="853"/>
      <c r="DVS136" s="853"/>
      <c r="DVT136" s="964"/>
      <c r="DVU136" s="845"/>
      <c r="DVV136" s="853"/>
      <c r="DVW136" s="853"/>
      <c r="DVX136" s="964"/>
      <c r="DVY136" s="845"/>
      <c r="DVZ136" s="853"/>
      <c r="DWA136" s="853"/>
      <c r="DWB136" s="964"/>
      <c r="DWC136" s="845"/>
      <c r="DWD136" s="853"/>
      <c r="DWE136" s="853"/>
      <c r="DWF136" s="964"/>
      <c r="DWG136" s="845"/>
      <c r="DWH136" s="853"/>
      <c r="DWI136" s="853"/>
      <c r="DWJ136" s="964"/>
      <c r="DWK136" s="845"/>
      <c r="DWL136" s="853"/>
      <c r="DWM136" s="853"/>
      <c r="DWN136" s="964"/>
      <c r="DWO136" s="845"/>
      <c r="DWP136" s="853"/>
      <c r="DWQ136" s="853"/>
      <c r="DWR136" s="964"/>
      <c r="DWS136" s="845"/>
      <c r="DWT136" s="853"/>
      <c r="DWU136" s="853"/>
      <c r="DWV136" s="964"/>
      <c r="DWW136" s="845"/>
      <c r="DWX136" s="853"/>
      <c r="DWY136" s="853"/>
      <c r="DWZ136" s="964"/>
      <c r="DXA136" s="845"/>
      <c r="DXB136" s="853"/>
      <c r="DXC136" s="853"/>
      <c r="DXD136" s="964"/>
      <c r="DXE136" s="845"/>
      <c r="DXF136" s="853"/>
      <c r="DXG136" s="853"/>
      <c r="DXH136" s="964"/>
      <c r="DXI136" s="845"/>
      <c r="DXJ136" s="853"/>
      <c r="DXK136" s="853"/>
      <c r="DXL136" s="964"/>
      <c r="DXM136" s="845"/>
      <c r="DXN136" s="853"/>
      <c r="DXO136" s="853"/>
      <c r="DXP136" s="964"/>
      <c r="DXQ136" s="845"/>
      <c r="DXR136" s="853"/>
      <c r="DXS136" s="853"/>
      <c r="DXT136" s="964"/>
      <c r="DXU136" s="845"/>
      <c r="DXV136" s="853"/>
      <c r="DXW136" s="853"/>
      <c r="DXX136" s="964"/>
      <c r="DXY136" s="845"/>
      <c r="DXZ136" s="853"/>
      <c r="DYA136" s="853"/>
      <c r="DYB136" s="964"/>
      <c r="DYC136" s="845"/>
      <c r="DYD136" s="853"/>
      <c r="DYE136" s="853"/>
      <c r="DYF136" s="964"/>
      <c r="DYG136" s="845"/>
      <c r="DYH136" s="853"/>
      <c r="DYI136" s="853"/>
      <c r="DYJ136" s="964"/>
      <c r="DYK136" s="845"/>
      <c r="DYL136" s="853"/>
      <c r="DYM136" s="853"/>
      <c r="DYN136" s="964"/>
      <c r="DYO136" s="845"/>
      <c r="DYP136" s="853"/>
      <c r="DYQ136" s="853"/>
      <c r="DYR136" s="964"/>
      <c r="DYS136" s="845"/>
      <c r="DYT136" s="853"/>
      <c r="DYU136" s="853"/>
      <c r="DYV136" s="964"/>
      <c r="DYW136" s="845"/>
      <c r="DYX136" s="853"/>
      <c r="DYY136" s="853"/>
      <c r="DYZ136" s="964"/>
      <c r="DZA136" s="845"/>
      <c r="DZB136" s="853"/>
      <c r="DZC136" s="853"/>
      <c r="DZD136" s="964"/>
      <c r="DZE136" s="845"/>
      <c r="DZF136" s="853"/>
      <c r="DZG136" s="853"/>
      <c r="DZH136" s="964"/>
      <c r="DZI136" s="845"/>
      <c r="DZJ136" s="853"/>
      <c r="DZK136" s="853"/>
      <c r="DZL136" s="964"/>
      <c r="DZM136" s="845"/>
      <c r="DZN136" s="853"/>
      <c r="DZO136" s="853"/>
      <c r="DZP136" s="964"/>
      <c r="DZQ136" s="845"/>
      <c r="DZR136" s="853"/>
      <c r="DZS136" s="853"/>
      <c r="DZT136" s="964"/>
      <c r="DZU136" s="845"/>
      <c r="DZV136" s="853"/>
      <c r="DZW136" s="853"/>
      <c r="DZX136" s="964"/>
      <c r="DZY136" s="845"/>
      <c r="DZZ136" s="853"/>
      <c r="EAA136" s="853"/>
      <c r="EAB136" s="964"/>
      <c r="EAC136" s="845"/>
      <c r="EAD136" s="853"/>
      <c r="EAE136" s="853"/>
      <c r="EAF136" s="964"/>
      <c r="EAG136" s="845"/>
      <c r="EAH136" s="853"/>
      <c r="EAI136" s="853"/>
      <c r="EAJ136" s="964"/>
      <c r="EAK136" s="845"/>
      <c r="EAL136" s="853"/>
      <c r="EAM136" s="853"/>
      <c r="EAN136" s="964"/>
      <c r="EAO136" s="845"/>
      <c r="EAP136" s="853"/>
      <c r="EAQ136" s="853"/>
      <c r="EAR136" s="964"/>
      <c r="EAS136" s="845"/>
      <c r="EAT136" s="853"/>
      <c r="EAU136" s="853"/>
      <c r="EAV136" s="964"/>
      <c r="EAW136" s="845"/>
      <c r="EAX136" s="853"/>
      <c r="EAY136" s="853"/>
      <c r="EAZ136" s="964"/>
      <c r="EBA136" s="845"/>
      <c r="EBB136" s="853"/>
      <c r="EBC136" s="853"/>
      <c r="EBD136" s="964"/>
      <c r="EBE136" s="845"/>
      <c r="EBF136" s="853"/>
      <c r="EBG136" s="853"/>
      <c r="EBH136" s="964"/>
      <c r="EBI136" s="845"/>
      <c r="EBJ136" s="853"/>
      <c r="EBK136" s="853"/>
      <c r="EBL136" s="964"/>
      <c r="EBM136" s="845"/>
      <c r="EBN136" s="853"/>
      <c r="EBO136" s="853"/>
      <c r="EBP136" s="964"/>
      <c r="EBQ136" s="845"/>
      <c r="EBR136" s="853"/>
      <c r="EBS136" s="853"/>
      <c r="EBT136" s="964"/>
      <c r="EBU136" s="845"/>
      <c r="EBV136" s="853"/>
      <c r="EBW136" s="853"/>
      <c r="EBX136" s="964"/>
      <c r="EBY136" s="845"/>
      <c r="EBZ136" s="853"/>
      <c r="ECA136" s="853"/>
      <c r="ECB136" s="964"/>
      <c r="ECC136" s="845"/>
      <c r="ECD136" s="853"/>
      <c r="ECE136" s="853"/>
      <c r="ECF136" s="964"/>
      <c r="ECG136" s="845"/>
      <c r="ECH136" s="853"/>
      <c r="ECI136" s="853"/>
      <c r="ECJ136" s="964"/>
      <c r="ECK136" s="845"/>
      <c r="ECL136" s="853"/>
      <c r="ECM136" s="853"/>
      <c r="ECN136" s="964"/>
      <c r="ECO136" s="845"/>
      <c r="ECP136" s="853"/>
      <c r="ECQ136" s="853"/>
      <c r="ECR136" s="964"/>
      <c r="ECS136" s="845"/>
      <c r="ECT136" s="853"/>
      <c r="ECU136" s="853"/>
      <c r="ECV136" s="964"/>
      <c r="ECW136" s="845"/>
      <c r="ECX136" s="853"/>
      <c r="ECY136" s="853"/>
      <c r="ECZ136" s="964"/>
      <c r="EDA136" s="845"/>
      <c r="EDB136" s="853"/>
      <c r="EDC136" s="853"/>
      <c r="EDD136" s="964"/>
      <c r="EDE136" s="845"/>
      <c r="EDF136" s="853"/>
      <c r="EDG136" s="853"/>
      <c r="EDH136" s="964"/>
      <c r="EDI136" s="845"/>
      <c r="EDJ136" s="853"/>
      <c r="EDK136" s="853"/>
      <c r="EDL136" s="964"/>
      <c r="EDM136" s="845"/>
      <c r="EDN136" s="853"/>
      <c r="EDO136" s="853"/>
      <c r="EDP136" s="964"/>
      <c r="EDQ136" s="845"/>
      <c r="EDR136" s="853"/>
      <c r="EDS136" s="853"/>
      <c r="EDT136" s="964"/>
      <c r="EDU136" s="845"/>
      <c r="EDV136" s="853"/>
      <c r="EDW136" s="853"/>
      <c r="EDX136" s="964"/>
      <c r="EDY136" s="845"/>
      <c r="EDZ136" s="853"/>
      <c r="EEA136" s="853"/>
      <c r="EEB136" s="964"/>
      <c r="EEC136" s="845"/>
      <c r="EED136" s="853"/>
      <c r="EEE136" s="853"/>
      <c r="EEF136" s="964"/>
      <c r="EEG136" s="845"/>
      <c r="EEH136" s="853"/>
      <c r="EEI136" s="853"/>
      <c r="EEJ136" s="964"/>
      <c r="EEK136" s="845"/>
      <c r="EEL136" s="853"/>
      <c r="EEM136" s="853"/>
      <c r="EEN136" s="964"/>
      <c r="EEO136" s="845"/>
      <c r="EEP136" s="853"/>
      <c r="EEQ136" s="853"/>
      <c r="EER136" s="964"/>
      <c r="EES136" s="845"/>
      <c r="EET136" s="853"/>
      <c r="EEU136" s="853"/>
      <c r="EEV136" s="964"/>
      <c r="EEW136" s="845"/>
      <c r="EEX136" s="853"/>
      <c r="EEY136" s="853"/>
      <c r="EEZ136" s="964"/>
      <c r="EFA136" s="845"/>
      <c r="EFB136" s="853"/>
      <c r="EFC136" s="853"/>
      <c r="EFD136" s="964"/>
      <c r="EFE136" s="845"/>
      <c r="EFF136" s="853"/>
      <c r="EFG136" s="853"/>
      <c r="EFH136" s="964"/>
      <c r="EFI136" s="845"/>
      <c r="EFJ136" s="853"/>
      <c r="EFK136" s="853"/>
      <c r="EFL136" s="964"/>
      <c r="EFM136" s="845"/>
      <c r="EFN136" s="853"/>
      <c r="EFO136" s="853"/>
      <c r="EFP136" s="964"/>
      <c r="EFQ136" s="845"/>
      <c r="EFR136" s="853"/>
      <c r="EFS136" s="853"/>
      <c r="EFT136" s="964"/>
      <c r="EFU136" s="845"/>
      <c r="EFV136" s="853"/>
      <c r="EFW136" s="853"/>
      <c r="EFX136" s="964"/>
      <c r="EFY136" s="845"/>
      <c r="EFZ136" s="853"/>
      <c r="EGA136" s="853"/>
      <c r="EGB136" s="964"/>
      <c r="EGC136" s="845"/>
      <c r="EGD136" s="853"/>
      <c r="EGE136" s="853"/>
      <c r="EGF136" s="964"/>
      <c r="EGG136" s="845"/>
      <c r="EGH136" s="853"/>
      <c r="EGI136" s="853"/>
      <c r="EGJ136" s="964"/>
      <c r="EGK136" s="845"/>
      <c r="EGL136" s="853"/>
      <c r="EGM136" s="853"/>
      <c r="EGN136" s="964"/>
      <c r="EGO136" s="845"/>
      <c r="EGP136" s="853"/>
      <c r="EGQ136" s="853"/>
      <c r="EGR136" s="964"/>
      <c r="EGS136" s="845"/>
      <c r="EGT136" s="853"/>
      <c r="EGU136" s="853"/>
      <c r="EGV136" s="964"/>
      <c r="EGW136" s="845"/>
      <c r="EGX136" s="853"/>
      <c r="EGY136" s="853"/>
      <c r="EGZ136" s="964"/>
      <c r="EHA136" s="845"/>
      <c r="EHB136" s="853"/>
      <c r="EHC136" s="853"/>
      <c r="EHD136" s="964"/>
      <c r="EHE136" s="845"/>
      <c r="EHF136" s="853"/>
      <c r="EHG136" s="853"/>
      <c r="EHH136" s="964"/>
      <c r="EHI136" s="845"/>
      <c r="EHJ136" s="853"/>
      <c r="EHK136" s="853"/>
      <c r="EHL136" s="964"/>
      <c r="EHM136" s="845"/>
      <c r="EHN136" s="853"/>
      <c r="EHO136" s="853"/>
      <c r="EHP136" s="964"/>
      <c r="EHQ136" s="845"/>
      <c r="EHR136" s="853"/>
      <c r="EHS136" s="853"/>
      <c r="EHT136" s="964"/>
      <c r="EHU136" s="845"/>
      <c r="EHV136" s="853"/>
      <c r="EHW136" s="853"/>
      <c r="EHX136" s="964"/>
      <c r="EHY136" s="845"/>
      <c r="EHZ136" s="853"/>
      <c r="EIA136" s="853"/>
      <c r="EIB136" s="964"/>
      <c r="EIC136" s="845"/>
      <c r="EID136" s="853"/>
      <c r="EIE136" s="853"/>
      <c r="EIF136" s="964"/>
      <c r="EIG136" s="845"/>
      <c r="EIH136" s="853"/>
      <c r="EII136" s="853"/>
      <c r="EIJ136" s="964"/>
      <c r="EIK136" s="845"/>
      <c r="EIL136" s="853"/>
      <c r="EIM136" s="853"/>
      <c r="EIN136" s="964"/>
      <c r="EIO136" s="845"/>
      <c r="EIP136" s="853"/>
      <c r="EIQ136" s="853"/>
      <c r="EIR136" s="964"/>
      <c r="EIS136" s="845"/>
      <c r="EIT136" s="853"/>
      <c r="EIU136" s="853"/>
      <c r="EIV136" s="964"/>
      <c r="EIW136" s="845"/>
      <c r="EIX136" s="853"/>
      <c r="EIY136" s="853"/>
      <c r="EIZ136" s="964"/>
      <c r="EJA136" s="845"/>
      <c r="EJB136" s="853"/>
      <c r="EJC136" s="853"/>
      <c r="EJD136" s="964"/>
      <c r="EJE136" s="845"/>
      <c r="EJF136" s="853"/>
      <c r="EJG136" s="853"/>
      <c r="EJH136" s="964"/>
      <c r="EJI136" s="845"/>
      <c r="EJJ136" s="853"/>
      <c r="EJK136" s="853"/>
      <c r="EJL136" s="964"/>
      <c r="EJM136" s="845"/>
      <c r="EJN136" s="853"/>
      <c r="EJO136" s="853"/>
      <c r="EJP136" s="964"/>
      <c r="EJQ136" s="845"/>
      <c r="EJR136" s="853"/>
      <c r="EJS136" s="853"/>
      <c r="EJT136" s="964"/>
      <c r="EJU136" s="845"/>
      <c r="EJV136" s="853"/>
      <c r="EJW136" s="853"/>
      <c r="EJX136" s="964"/>
      <c r="EJY136" s="845"/>
      <c r="EJZ136" s="853"/>
      <c r="EKA136" s="853"/>
      <c r="EKB136" s="964"/>
      <c r="EKC136" s="845"/>
      <c r="EKD136" s="853"/>
      <c r="EKE136" s="853"/>
      <c r="EKF136" s="964"/>
      <c r="EKG136" s="845"/>
      <c r="EKH136" s="853"/>
      <c r="EKI136" s="853"/>
      <c r="EKJ136" s="964"/>
      <c r="EKK136" s="845"/>
      <c r="EKL136" s="853"/>
      <c r="EKM136" s="853"/>
      <c r="EKN136" s="964"/>
      <c r="EKO136" s="845"/>
      <c r="EKP136" s="853"/>
      <c r="EKQ136" s="853"/>
      <c r="EKR136" s="964"/>
      <c r="EKS136" s="845"/>
      <c r="EKT136" s="853"/>
      <c r="EKU136" s="853"/>
      <c r="EKV136" s="964"/>
      <c r="EKW136" s="845"/>
      <c r="EKX136" s="853"/>
      <c r="EKY136" s="853"/>
      <c r="EKZ136" s="964"/>
      <c r="ELA136" s="845"/>
      <c r="ELB136" s="853"/>
      <c r="ELC136" s="853"/>
      <c r="ELD136" s="964"/>
      <c r="ELE136" s="845"/>
      <c r="ELF136" s="853"/>
      <c r="ELG136" s="853"/>
      <c r="ELH136" s="964"/>
      <c r="ELI136" s="845"/>
      <c r="ELJ136" s="853"/>
      <c r="ELK136" s="853"/>
      <c r="ELL136" s="964"/>
      <c r="ELM136" s="845"/>
      <c r="ELN136" s="853"/>
      <c r="ELO136" s="853"/>
      <c r="ELP136" s="964"/>
      <c r="ELQ136" s="845"/>
      <c r="ELR136" s="853"/>
      <c r="ELS136" s="853"/>
      <c r="ELT136" s="964"/>
      <c r="ELU136" s="845"/>
      <c r="ELV136" s="853"/>
      <c r="ELW136" s="853"/>
      <c r="ELX136" s="964"/>
      <c r="ELY136" s="845"/>
      <c r="ELZ136" s="853"/>
      <c r="EMA136" s="853"/>
      <c r="EMB136" s="964"/>
      <c r="EMC136" s="845"/>
      <c r="EMD136" s="853"/>
      <c r="EME136" s="853"/>
      <c r="EMF136" s="964"/>
      <c r="EMG136" s="845"/>
      <c r="EMH136" s="853"/>
      <c r="EMI136" s="853"/>
      <c r="EMJ136" s="964"/>
      <c r="EMK136" s="845"/>
      <c r="EML136" s="853"/>
      <c r="EMM136" s="853"/>
      <c r="EMN136" s="964"/>
      <c r="EMO136" s="845"/>
      <c r="EMP136" s="853"/>
      <c r="EMQ136" s="853"/>
      <c r="EMR136" s="964"/>
      <c r="EMS136" s="845"/>
      <c r="EMT136" s="853"/>
      <c r="EMU136" s="853"/>
      <c r="EMV136" s="964"/>
      <c r="EMW136" s="845"/>
      <c r="EMX136" s="853"/>
      <c r="EMY136" s="853"/>
      <c r="EMZ136" s="964"/>
      <c r="ENA136" s="845"/>
      <c r="ENB136" s="853"/>
      <c r="ENC136" s="853"/>
      <c r="END136" s="964"/>
      <c r="ENE136" s="845"/>
      <c r="ENF136" s="853"/>
      <c r="ENG136" s="853"/>
      <c r="ENH136" s="964"/>
      <c r="ENI136" s="845"/>
      <c r="ENJ136" s="853"/>
      <c r="ENK136" s="853"/>
      <c r="ENL136" s="964"/>
      <c r="ENM136" s="845"/>
      <c r="ENN136" s="853"/>
      <c r="ENO136" s="853"/>
      <c r="ENP136" s="964"/>
      <c r="ENQ136" s="845"/>
      <c r="ENR136" s="853"/>
      <c r="ENS136" s="853"/>
      <c r="ENT136" s="964"/>
      <c r="ENU136" s="845"/>
      <c r="ENV136" s="853"/>
      <c r="ENW136" s="853"/>
      <c r="ENX136" s="964"/>
      <c r="ENY136" s="845"/>
      <c r="ENZ136" s="853"/>
      <c r="EOA136" s="853"/>
      <c r="EOB136" s="964"/>
      <c r="EOC136" s="845"/>
      <c r="EOD136" s="853"/>
      <c r="EOE136" s="853"/>
      <c r="EOF136" s="964"/>
      <c r="EOG136" s="845"/>
      <c r="EOH136" s="853"/>
      <c r="EOI136" s="853"/>
      <c r="EOJ136" s="964"/>
      <c r="EOK136" s="845"/>
      <c r="EOL136" s="853"/>
      <c r="EOM136" s="853"/>
      <c r="EON136" s="964"/>
      <c r="EOO136" s="845"/>
      <c r="EOP136" s="853"/>
      <c r="EOQ136" s="853"/>
      <c r="EOR136" s="964"/>
      <c r="EOS136" s="845"/>
      <c r="EOT136" s="853"/>
      <c r="EOU136" s="853"/>
      <c r="EOV136" s="964"/>
      <c r="EOW136" s="845"/>
      <c r="EOX136" s="853"/>
      <c r="EOY136" s="853"/>
      <c r="EOZ136" s="964"/>
      <c r="EPA136" s="845"/>
      <c r="EPB136" s="853"/>
      <c r="EPC136" s="853"/>
      <c r="EPD136" s="964"/>
      <c r="EPE136" s="845"/>
      <c r="EPF136" s="853"/>
      <c r="EPG136" s="853"/>
      <c r="EPH136" s="964"/>
      <c r="EPI136" s="845"/>
      <c r="EPJ136" s="853"/>
      <c r="EPK136" s="853"/>
      <c r="EPL136" s="964"/>
      <c r="EPM136" s="845"/>
      <c r="EPN136" s="853"/>
      <c r="EPO136" s="853"/>
      <c r="EPP136" s="964"/>
      <c r="EPQ136" s="845"/>
      <c r="EPR136" s="853"/>
      <c r="EPS136" s="853"/>
      <c r="EPT136" s="964"/>
      <c r="EPU136" s="845"/>
      <c r="EPV136" s="853"/>
      <c r="EPW136" s="853"/>
      <c r="EPX136" s="964"/>
      <c r="EPY136" s="845"/>
      <c r="EPZ136" s="853"/>
      <c r="EQA136" s="853"/>
      <c r="EQB136" s="964"/>
      <c r="EQC136" s="845"/>
      <c r="EQD136" s="853"/>
      <c r="EQE136" s="853"/>
      <c r="EQF136" s="964"/>
      <c r="EQG136" s="845"/>
      <c r="EQH136" s="853"/>
      <c r="EQI136" s="853"/>
      <c r="EQJ136" s="964"/>
      <c r="EQK136" s="845"/>
      <c r="EQL136" s="853"/>
      <c r="EQM136" s="853"/>
      <c r="EQN136" s="964"/>
      <c r="EQO136" s="845"/>
      <c r="EQP136" s="853"/>
      <c r="EQQ136" s="853"/>
      <c r="EQR136" s="964"/>
      <c r="EQS136" s="845"/>
      <c r="EQT136" s="853"/>
      <c r="EQU136" s="853"/>
      <c r="EQV136" s="964"/>
      <c r="EQW136" s="845"/>
      <c r="EQX136" s="853"/>
      <c r="EQY136" s="853"/>
      <c r="EQZ136" s="964"/>
      <c r="ERA136" s="845"/>
      <c r="ERB136" s="853"/>
      <c r="ERC136" s="853"/>
      <c r="ERD136" s="964"/>
      <c r="ERE136" s="845"/>
      <c r="ERF136" s="853"/>
      <c r="ERG136" s="853"/>
      <c r="ERH136" s="964"/>
      <c r="ERI136" s="845"/>
      <c r="ERJ136" s="853"/>
      <c r="ERK136" s="853"/>
      <c r="ERL136" s="964"/>
      <c r="ERM136" s="845"/>
      <c r="ERN136" s="853"/>
      <c r="ERO136" s="853"/>
      <c r="ERP136" s="964"/>
      <c r="ERQ136" s="845"/>
      <c r="ERR136" s="853"/>
      <c r="ERS136" s="853"/>
      <c r="ERT136" s="964"/>
      <c r="ERU136" s="845"/>
      <c r="ERV136" s="853"/>
      <c r="ERW136" s="853"/>
      <c r="ERX136" s="964"/>
      <c r="ERY136" s="845"/>
      <c r="ERZ136" s="853"/>
      <c r="ESA136" s="853"/>
      <c r="ESB136" s="964"/>
      <c r="ESC136" s="845"/>
      <c r="ESD136" s="853"/>
      <c r="ESE136" s="853"/>
      <c r="ESF136" s="964"/>
      <c r="ESG136" s="845"/>
      <c r="ESH136" s="853"/>
      <c r="ESI136" s="853"/>
      <c r="ESJ136" s="964"/>
      <c r="ESK136" s="845"/>
      <c r="ESL136" s="853"/>
      <c r="ESM136" s="853"/>
      <c r="ESN136" s="964"/>
      <c r="ESO136" s="845"/>
      <c r="ESP136" s="853"/>
      <c r="ESQ136" s="853"/>
      <c r="ESR136" s="964"/>
      <c r="ESS136" s="845"/>
      <c r="EST136" s="853"/>
      <c r="ESU136" s="853"/>
      <c r="ESV136" s="964"/>
      <c r="ESW136" s="845"/>
      <c r="ESX136" s="853"/>
      <c r="ESY136" s="853"/>
      <c r="ESZ136" s="964"/>
      <c r="ETA136" s="845"/>
      <c r="ETB136" s="853"/>
      <c r="ETC136" s="853"/>
      <c r="ETD136" s="964"/>
      <c r="ETE136" s="845"/>
      <c r="ETF136" s="853"/>
      <c r="ETG136" s="853"/>
      <c r="ETH136" s="964"/>
      <c r="ETI136" s="845"/>
      <c r="ETJ136" s="853"/>
      <c r="ETK136" s="853"/>
      <c r="ETL136" s="964"/>
      <c r="ETM136" s="845"/>
      <c r="ETN136" s="853"/>
      <c r="ETO136" s="853"/>
      <c r="ETP136" s="964"/>
      <c r="ETQ136" s="845"/>
      <c r="ETR136" s="853"/>
      <c r="ETS136" s="853"/>
      <c r="ETT136" s="964"/>
      <c r="ETU136" s="845"/>
      <c r="ETV136" s="853"/>
      <c r="ETW136" s="853"/>
      <c r="ETX136" s="964"/>
      <c r="ETY136" s="845"/>
      <c r="ETZ136" s="853"/>
      <c r="EUA136" s="853"/>
      <c r="EUB136" s="964"/>
      <c r="EUC136" s="845"/>
      <c r="EUD136" s="853"/>
      <c r="EUE136" s="853"/>
      <c r="EUF136" s="964"/>
      <c r="EUG136" s="845"/>
      <c r="EUH136" s="853"/>
      <c r="EUI136" s="853"/>
      <c r="EUJ136" s="964"/>
      <c r="EUK136" s="845"/>
      <c r="EUL136" s="853"/>
      <c r="EUM136" s="853"/>
      <c r="EUN136" s="964"/>
      <c r="EUO136" s="845"/>
      <c r="EUP136" s="853"/>
      <c r="EUQ136" s="853"/>
      <c r="EUR136" s="964"/>
      <c r="EUS136" s="845"/>
      <c r="EUT136" s="853"/>
      <c r="EUU136" s="853"/>
      <c r="EUV136" s="964"/>
      <c r="EUW136" s="845"/>
      <c r="EUX136" s="853"/>
      <c r="EUY136" s="853"/>
      <c r="EUZ136" s="964"/>
      <c r="EVA136" s="845"/>
      <c r="EVB136" s="853"/>
      <c r="EVC136" s="853"/>
      <c r="EVD136" s="964"/>
      <c r="EVE136" s="845"/>
      <c r="EVF136" s="853"/>
      <c r="EVG136" s="853"/>
      <c r="EVH136" s="964"/>
      <c r="EVI136" s="845"/>
      <c r="EVJ136" s="853"/>
      <c r="EVK136" s="853"/>
      <c r="EVL136" s="964"/>
      <c r="EVM136" s="845"/>
      <c r="EVN136" s="853"/>
      <c r="EVO136" s="853"/>
      <c r="EVP136" s="964"/>
      <c r="EVQ136" s="845"/>
      <c r="EVR136" s="853"/>
      <c r="EVS136" s="853"/>
      <c r="EVT136" s="964"/>
      <c r="EVU136" s="845"/>
      <c r="EVV136" s="853"/>
      <c r="EVW136" s="853"/>
      <c r="EVX136" s="964"/>
      <c r="EVY136" s="845"/>
      <c r="EVZ136" s="853"/>
      <c r="EWA136" s="853"/>
      <c r="EWB136" s="964"/>
      <c r="EWC136" s="845"/>
      <c r="EWD136" s="853"/>
      <c r="EWE136" s="853"/>
      <c r="EWF136" s="964"/>
      <c r="EWG136" s="845"/>
      <c r="EWH136" s="853"/>
      <c r="EWI136" s="853"/>
      <c r="EWJ136" s="964"/>
      <c r="EWK136" s="845"/>
      <c r="EWL136" s="853"/>
      <c r="EWM136" s="853"/>
      <c r="EWN136" s="964"/>
      <c r="EWO136" s="845"/>
      <c r="EWP136" s="853"/>
      <c r="EWQ136" s="853"/>
      <c r="EWR136" s="964"/>
      <c r="EWS136" s="845"/>
      <c r="EWT136" s="853"/>
      <c r="EWU136" s="853"/>
      <c r="EWV136" s="964"/>
      <c r="EWW136" s="845"/>
      <c r="EWX136" s="853"/>
      <c r="EWY136" s="853"/>
      <c r="EWZ136" s="964"/>
      <c r="EXA136" s="845"/>
      <c r="EXB136" s="853"/>
      <c r="EXC136" s="853"/>
      <c r="EXD136" s="964"/>
      <c r="EXE136" s="845"/>
      <c r="EXF136" s="853"/>
      <c r="EXG136" s="853"/>
      <c r="EXH136" s="964"/>
      <c r="EXI136" s="845"/>
      <c r="EXJ136" s="853"/>
      <c r="EXK136" s="853"/>
      <c r="EXL136" s="964"/>
      <c r="EXM136" s="845"/>
      <c r="EXN136" s="853"/>
      <c r="EXO136" s="853"/>
      <c r="EXP136" s="964"/>
      <c r="EXQ136" s="845"/>
      <c r="EXR136" s="853"/>
      <c r="EXS136" s="853"/>
      <c r="EXT136" s="964"/>
      <c r="EXU136" s="845"/>
      <c r="EXV136" s="853"/>
      <c r="EXW136" s="853"/>
      <c r="EXX136" s="964"/>
      <c r="EXY136" s="845"/>
      <c r="EXZ136" s="853"/>
      <c r="EYA136" s="853"/>
      <c r="EYB136" s="964"/>
      <c r="EYC136" s="845"/>
      <c r="EYD136" s="853"/>
      <c r="EYE136" s="853"/>
      <c r="EYF136" s="964"/>
      <c r="EYG136" s="845"/>
      <c r="EYH136" s="853"/>
      <c r="EYI136" s="853"/>
      <c r="EYJ136" s="964"/>
      <c r="EYK136" s="845"/>
      <c r="EYL136" s="853"/>
      <c r="EYM136" s="853"/>
      <c r="EYN136" s="964"/>
      <c r="EYO136" s="845"/>
      <c r="EYP136" s="853"/>
      <c r="EYQ136" s="853"/>
      <c r="EYR136" s="964"/>
      <c r="EYS136" s="845"/>
      <c r="EYT136" s="853"/>
      <c r="EYU136" s="853"/>
      <c r="EYV136" s="964"/>
      <c r="EYW136" s="845"/>
      <c r="EYX136" s="853"/>
      <c r="EYY136" s="853"/>
      <c r="EYZ136" s="964"/>
      <c r="EZA136" s="845"/>
      <c r="EZB136" s="853"/>
      <c r="EZC136" s="853"/>
      <c r="EZD136" s="964"/>
      <c r="EZE136" s="845"/>
      <c r="EZF136" s="853"/>
      <c r="EZG136" s="853"/>
      <c r="EZH136" s="964"/>
      <c r="EZI136" s="845"/>
      <c r="EZJ136" s="853"/>
      <c r="EZK136" s="853"/>
      <c r="EZL136" s="964"/>
      <c r="EZM136" s="845"/>
      <c r="EZN136" s="853"/>
      <c r="EZO136" s="853"/>
      <c r="EZP136" s="964"/>
      <c r="EZQ136" s="845"/>
      <c r="EZR136" s="853"/>
      <c r="EZS136" s="853"/>
      <c r="EZT136" s="964"/>
      <c r="EZU136" s="845"/>
      <c r="EZV136" s="853"/>
      <c r="EZW136" s="853"/>
      <c r="EZX136" s="964"/>
      <c r="EZY136" s="845"/>
      <c r="EZZ136" s="853"/>
      <c r="FAA136" s="853"/>
      <c r="FAB136" s="964"/>
      <c r="FAC136" s="845"/>
      <c r="FAD136" s="853"/>
      <c r="FAE136" s="853"/>
      <c r="FAF136" s="964"/>
      <c r="FAG136" s="845"/>
      <c r="FAH136" s="853"/>
      <c r="FAI136" s="853"/>
      <c r="FAJ136" s="964"/>
      <c r="FAK136" s="845"/>
      <c r="FAL136" s="853"/>
      <c r="FAM136" s="853"/>
      <c r="FAN136" s="964"/>
      <c r="FAO136" s="845"/>
      <c r="FAP136" s="853"/>
      <c r="FAQ136" s="853"/>
      <c r="FAR136" s="964"/>
      <c r="FAS136" s="845"/>
      <c r="FAT136" s="853"/>
      <c r="FAU136" s="853"/>
      <c r="FAV136" s="964"/>
      <c r="FAW136" s="845"/>
      <c r="FAX136" s="853"/>
      <c r="FAY136" s="853"/>
      <c r="FAZ136" s="964"/>
      <c r="FBA136" s="845"/>
      <c r="FBB136" s="853"/>
      <c r="FBC136" s="853"/>
      <c r="FBD136" s="964"/>
      <c r="FBE136" s="845"/>
      <c r="FBF136" s="853"/>
      <c r="FBG136" s="853"/>
      <c r="FBH136" s="964"/>
      <c r="FBI136" s="845"/>
      <c r="FBJ136" s="853"/>
      <c r="FBK136" s="853"/>
      <c r="FBL136" s="964"/>
      <c r="FBM136" s="845"/>
      <c r="FBN136" s="853"/>
      <c r="FBO136" s="853"/>
      <c r="FBP136" s="964"/>
      <c r="FBQ136" s="845"/>
      <c r="FBR136" s="853"/>
      <c r="FBS136" s="853"/>
      <c r="FBT136" s="964"/>
      <c r="FBU136" s="845"/>
      <c r="FBV136" s="853"/>
      <c r="FBW136" s="853"/>
      <c r="FBX136" s="964"/>
      <c r="FBY136" s="845"/>
      <c r="FBZ136" s="853"/>
      <c r="FCA136" s="853"/>
      <c r="FCB136" s="964"/>
      <c r="FCC136" s="845"/>
      <c r="FCD136" s="853"/>
      <c r="FCE136" s="853"/>
      <c r="FCF136" s="964"/>
      <c r="FCG136" s="845"/>
      <c r="FCH136" s="853"/>
      <c r="FCI136" s="853"/>
      <c r="FCJ136" s="964"/>
      <c r="FCK136" s="845"/>
      <c r="FCL136" s="853"/>
      <c r="FCM136" s="853"/>
      <c r="FCN136" s="964"/>
      <c r="FCO136" s="845"/>
      <c r="FCP136" s="853"/>
      <c r="FCQ136" s="853"/>
      <c r="FCR136" s="964"/>
      <c r="FCS136" s="845"/>
      <c r="FCT136" s="853"/>
      <c r="FCU136" s="853"/>
      <c r="FCV136" s="964"/>
      <c r="FCW136" s="845"/>
      <c r="FCX136" s="853"/>
      <c r="FCY136" s="853"/>
      <c r="FCZ136" s="964"/>
      <c r="FDA136" s="845"/>
      <c r="FDB136" s="853"/>
      <c r="FDC136" s="853"/>
      <c r="FDD136" s="964"/>
      <c r="FDE136" s="845"/>
      <c r="FDF136" s="853"/>
      <c r="FDG136" s="853"/>
      <c r="FDH136" s="964"/>
      <c r="FDI136" s="845"/>
      <c r="FDJ136" s="853"/>
      <c r="FDK136" s="853"/>
      <c r="FDL136" s="964"/>
      <c r="FDM136" s="845"/>
      <c r="FDN136" s="853"/>
      <c r="FDO136" s="853"/>
      <c r="FDP136" s="964"/>
      <c r="FDQ136" s="845"/>
      <c r="FDR136" s="853"/>
      <c r="FDS136" s="853"/>
      <c r="FDT136" s="964"/>
      <c r="FDU136" s="845"/>
      <c r="FDV136" s="853"/>
      <c r="FDW136" s="853"/>
      <c r="FDX136" s="964"/>
      <c r="FDY136" s="845"/>
      <c r="FDZ136" s="853"/>
      <c r="FEA136" s="853"/>
      <c r="FEB136" s="964"/>
      <c r="FEC136" s="845"/>
      <c r="FED136" s="853"/>
      <c r="FEE136" s="853"/>
      <c r="FEF136" s="964"/>
      <c r="FEG136" s="845"/>
      <c r="FEH136" s="853"/>
      <c r="FEI136" s="853"/>
      <c r="FEJ136" s="964"/>
      <c r="FEK136" s="845"/>
      <c r="FEL136" s="853"/>
      <c r="FEM136" s="853"/>
      <c r="FEN136" s="964"/>
      <c r="FEO136" s="845"/>
      <c r="FEP136" s="853"/>
      <c r="FEQ136" s="853"/>
      <c r="FER136" s="964"/>
      <c r="FES136" s="845"/>
      <c r="FET136" s="853"/>
      <c r="FEU136" s="853"/>
      <c r="FEV136" s="964"/>
      <c r="FEW136" s="845"/>
      <c r="FEX136" s="853"/>
      <c r="FEY136" s="853"/>
      <c r="FEZ136" s="964"/>
      <c r="FFA136" s="845"/>
      <c r="FFB136" s="853"/>
      <c r="FFC136" s="853"/>
      <c r="FFD136" s="964"/>
      <c r="FFE136" s="845"/>
      <c r="FFF136" s="853"/>
      <c r="FFG136" s="853"/>
      <c r="FFH136" s="964"/>
      <c r="FFI136" s="845"/>
      <c r="FFJ136" s="853"/>
      <c r="FFK136" s="853"/>
      <c r="FFL136" s="964"/>
      <c r="FFM136" s="845"/>
      <c r="FFN136" s="853"/>
      <c r="FFO136" s="853"/>
      <c r="FFP136" s="964"/>
      <c r="FFQ136" s="845"/>
      <c r="FFR136" s="853"/>
      <c r="FFS136" s="853"/>
      <c r="FFT136" s="964"/>
      <c r="FFU136" s="845"/>
      <c r="FFV136" s="853"/>
      <c r="FFW136" s="853"/>
      <c r="FFX136" s="964"/>
      <c r="FFY136" s="845"/>
      <c r="FFZ136" s="853"/>
      <c r="FGA136" s="853"/>
      <c r="FGB136" s="964"/>
      <c r="FGC136" s="845"/>
      <c r="FGD136" s="853"/>
      <c r="FGE136" s="853"/>
      <c r="FGF136" s="964"/>
      <c r="FGG136" s="845"/>
      <c r="FGH136" s="853"/>
      <c r="FGI136" s="853"/>
      <c r="FGJ136" s="964"/>
      <c r="FGK136" s="845"/>
      <c r="FGL136" s="853"/>
      <c r="FGM136" s="853"/>
      <c r="FGN136" s="964"/>
      <c r="FGO136" s="845"/>
      <c r="FGP136" s="853"/>
      <c r="FGQ136" s="853"/>
      <c r="FGR136" s="964"/>
      <c r="FGS136" s="845"/>
      <c r="FGT136" s="853"/>
      <c r="FGU136" s="853"/>
      <c r="FGV136" s="964"/>
      <c r="FGW136" s="845"/>
      <c r="FGX136" s="853"/>
      <c r="FGY136" s="853"/>
      <c r="FGZ136" s="964"/>
      <c r="FHA136" s="845"/>
      <c r="FHB136" s="853"/>
      <c r="FHC136" s="853"/>
      <c r="FHD136" s="964"/>
      <c r="FHE136" s="845"/>
      <c r="FHF136" s="853"/>
      <c r="FHG136" s="853"/>
      <c r="FHH136" s="964"/>
      <c r="FHI136" s="845"/>
      <c r="FHJ136" s="853"/>
      <c r="FHK136" s="853"/>
      <c r="FHL136" s="964"/>
      <c r="FHM136" s="845"/>
      <c r="FHN136" s="853"/>
      <c r="FHO136" s="853"/>
      <c r="FHP136" s="964"/>
      <c r="FHQ136" s="845"/>
      <c r="FHR136" s="853"/>
      <c r="FHS136" s="853"/>
      <c r="FHT136" s="964"/>
      <c r="FHU136" s="845"/>
      <c r="FHV136" s="853"/>
      <c r="FHW136" s="853"/>
      <c r="FHX136" s="964"/>
      <c r="FHY136" s="845"/>
      <c r="FHZ136" s="853"/>
      <c r="FIA136" s="853"/>
      <c r="FIB136" s="964"/>
      <c r="FIC136" s="845"/>
      <c r="FID136" s="853"/>
      <c r="FIE136" s="853"/>
      <c r="FIF136" s="964"/>
      <c r="FIG136" s="845"/>
      <c r="FIH136" s="853"/>
      <c r="FII136" s="853"/>
      <c r="FIJ136" s="964"/>
      <c r="FIK136" s="845"/>
      <c r="FIL136" s="853"/>
      <c r="FIM136" s="853"/>
      <c r="FIN136" s="964"/>
      <c r="FIO136" s="845"/>
      <c r="FIP136" s="853"/>
      <c r="FIQ136" s="853"/>
      <c r="FIR136" s="964"/>
      <c r="FIS136" s="845"/>
      <c r="FIT136" s="853"/>
      <c r="FIU136" s="853"/>
      <c r="FIV136" s="964"/>
      <c r="FIW136" s="845"/>
      <c r="FIX136" s="853"/>
      <c r="FIY136" s="853"/>
      <c r="FIZ136" s="964"/>
      <c r="FJA136" s="845"/>
      <c r="FJB136" s="853"/>
      <c r="FJC136" s="853"/>
      <c r="FJD136" s="964"/>
      <c r="FJE136" s="845"/>
      <c r="FJF136" s="853"/>
      <c r="FJG136" s="853"/>
      <c r="FJH136" s="964"/>
      <c r="FJI136" s="845"/>
      <c r="FJJ136" s="853"/>
      <c r="FJK136" s="853"/>
      <c r="FJL136" s="964"/>
      <c r="FJM136" s="845"/>
      <c r="FJN136" s="853"/>
      <c r="FJO136" s="853"/>
      <c r="FJP136" s="964"/>
      <c r="FJQ136" s="845"/>
      <c r="FJR136" s="853"/>
      <c r="FJS136" s="853"/>
      <c r="FJT136" s="964"/>
      <c r="FJU136" s="845"/>
      <c r="FJV136" s="853"/>
      <c r="FJW136" s="853"/>
      <c r="FJX136" s="964"/>
      <c r="FJY136" s="845"/>
      <c r="FJZ136" s="853"/>
      <c r="FKA136" s="853"/>
      <c r="FKB136" s="964"/>
      <c r="FKC136" s="845"/>
      <c r="FKD136" s="853"/>
      <c r="FKE136" s="853"/>
      <c r="FKF136" s="964"/>
      <c r="FKG136" s="845"/>
      <c r="FKH136" s="853"/>
      <c r="FKI136" s="853"/>
      <c r="FKJ136" s="964"/>
      <c r="FKK136" s="845"/>
      <c r="FKL136" s="853"/>
      <c r="FKM136" s="853"/>
      <c r="FKN136" s="964"/>
      <c r="FKO136" s="845"/>
      <c r="FKP136" s="853"/>
      <c r="FKQ136" s="853"/>
      <c r="FKR136" s="964"/>
      <c r="FKS136" s="845"/>
      <c r="FKT136" s="853"/>
      <c r="FKU136" s="853"/>
      <c r="FKV136" s="964"/>
      <c r="FKW136" s="845"/>
      <c r="FKX136" s="853"/>
      <c r="FKY136" s="853"/>
      <c r="FKZ136" s="964"/>
      <c r="FLA136" s="845"/>
      <c r="FLB136" s="853"/>
      <c r="FLC136" s="853"/>
      <c r="FLD136" s="964"/>
      <c r="FLE136" s="845"/>
      <c r="FLF136" s="853"/>
      <c r="FLG136" s="853"/>
      <c r="FLH136" s="964"/>
      <c r="FLI136" s="845"/>
      <c r="FLJ136" s="853"/>
      <c r="FLK136" s="853"/>
      <c r="FLL136" s="964"/>
      <c r="FLM136" s="845"/>
      <c r="FLN136" s="853"/>
      <c r="FLO136" s="853"/>
      <c r="FLP136" s="964"/>
      <c r="FLQ136" s="845"/>
      <c r="FLR136" s="853"/>
      <c r="FLS136" s="853"/>
      <c r="FLT136" s="964"/>
      <c r="FLU136" s="845"/>
      <c r="FLV136" s="853"/>
      <c r="FLW136" s="853"/>
      <c r="FLX136" s="964"/>
      <c r="FLY136" s="845"/>
      <c r="FLZ136" s="853"/>
      <c r="FMA136" s="853"/>
      <c r="FMB136" s="964"/>
      <c r="FMC136" s="845"/>
      <c r="FMD136" s="853"/>
      <c r="FME136" s="853"/>
      <c r="FMF136" s="964"/>
      <c r="FMG136" s="845"/>
      <c r="FMH136" s="853"/>
      <c r="FMI136" s="853"/>
      <c r="FMJ136" s="964"/>
      <c r="FMK136" s="845"/>
      <c r="FML136" s="853"/>
      <c r="FMM136" s="853"/>
      <c r="FMN136" s="964"/>
      <c r="FMO136" s="845"/>
      <c r="FMP136" s="853"/>
      <c r="FMQ136" s="853"/>
      <c r="FMR136" s="964"/>
      <c r="FMS136" s="845"/>
      <c r="FMT136" s="853"/>
      <c r="FMU136" s="853"/>
      <c r="FMV136" s="964"/>
      <c r="FMW136" s="845"/>
      <c r="FMX136" s="853"/>
      <c r="FMY136" s="853"/>
      <c r="FMZ136" s="964"/>
      <c r="FNA136" s="845"/>
      <c r="FNB136" s="853"/>
      <c r="FNC136" s="853"/>
      <c r="FND136" s="964"/>
      <c r="FNE136" s="845"/>
      <c r="FNF136" s="853"/>
      <c r="FNG136" s="853"/>
      <c r="FNH136" s="964"/>
      <c r="FNI136" s="845"/>
      <c r="FNJ136" s="853"/>
      <c r="FNK136" s="853"/>
      <c r="FNL136" s="964"/>
      <c r="FNM136" s="845"/>
      <c r="FNN136" s="853"/>
      <c r="FNO136" s="853"/>
      <c r="FNP136" s="964"/>
      <c r="FNQ136" s="845"/>
      <c r="FNR136" s="853"/>
      <c r="FNS136" s="853"/>
      <c r="FNT136" s="964"/>
      <c r="FNU136" s="845"/>
      <c r="FNV136" s="853"/>
      <c r="FNW136" s="853"/>
      <c r="FNX136" s="964"/>
      <c r="FNY136" s="845"/>
      <c r="FNZ136" s="853"/>
      <c r="FOA136" s="853"/>
      <c r="FOB136" s="964"/>
      <c r="FOC136" s="845"/>
      <c r="FOD136" s="853"/>
      <c r="FOE136" s="853"/>
      <c r="FOF136" s="964"/>
      <c r="FOG136" s="845"/>
      <c r="FOH136" s="853"/>
      <c r="FOI136" s="853"/>
      <c r="FOJ136" s="964"/>
      <c r="FOK136" s="845"/>
      <c r="FOL136" s="853"/>
      <c r="FOM136" s="853"/>
      <c r="FON136" s="964"/>
      <c r="FOO136" s="845"/>
      <c r="FOP136" s="853"/>
      <c r="FOQ136" s="853"/>
      <c r="FOR136" s="964"/>
      <c r="FOS136" s="845"/>
      <c r="FOT136" s="853"/>
      <c r="FOU136" s="853"/>
      <c r="FOV136" s="964"/>
      <c r="FOW136" s="845"/>
      <c r="FOX136" s="853"/>
      <c r="FOY136" s="853"/>
      <c r="FOZ136" s="964"/>
      <c r="FPA136" s="845"/>
      <c r="FPB136" s="853"/>
      <c r="FPC136" s="853"/>
      <c r="FPD136" s="964"/>
      <c r="FPE136" s="845"/>
      <c r="FPF136" s="853"/>
      <c r="FPG136" s="853"/>
      <c r="FPH136" s="964"/>
      <c r="FPI136" s="845"/>
      <c r="FPJ136" s="853"/>
      <c r="FPK136" s="853"/>
      <c r="FPL136" s="964"/>
      <c r="FPM136" s="845"/>
      <c r="FPN136" s="853"/>
      <c r="FPO136" s="853"/>
      <c r="FPP136" s="964"/>
      <c r="FPQ136" s="845"/>
      <c r="FPR136" s="853"/>
      <c r="FPS136" s="853"/>
      <c r="FPT136" s="964"/>
      <c r="FPU136" s="845"/>
      <c r="FPV136" s="853"/>
      <c r="FPW136" s="853"/>
      <c r="FPX136" s="964"/>
      <c r="FPY136" s="845"/>
      <c r="FPZ136" s="853"/>
      <c r="FQA136" s="853"/>
      <c r="FQB136" s="964"/>
      <c r="FQC136" s="845"/>
      <c r="FQD136" s="853"/>
      <c r="FQE136" s="853"/>
      <c r="FQF136" s="964"/>
      <c r="FQG136" s="845"/>
      <c r="FQH136" s="853"/>
      <c r="FQI136" s="853"/>
      <c r="FQJ136" s="964"/>
      <c r="FQK136" s="845"/>
      <c r="FQL136" s="853"/>
      <c r="FQM136" s="853"/>
      <c r="FQN136" s="964"/>
      <c r="FQO136" s="845"/>
      <c r="FQP136" s="853"/>
      <c r="FQQ136" s="853"/>
      <c r="FQR136" s="964"/>
      <c r="FQS136" s="845"/>
      <c r="FQT136" s="853"/>
      <c r="FQU136" s="853"/>
      <c r="FQV136" s="964"/>
      <c r="FQW136" s="845"/>
      <c r="FQX136" s="853"/>
      <c r="FQY136" s="853"/>
      <c r="FQZ136" s="964"/>
      <c r="FRA136" s="845"/>
      <c r="FRB136" s="853"/>
      <c r="FRC136" s="853"/>
      <c r="FRD136" s="964"/>
      <c r="FRE136" s="845"/>
      <c r="FRF136" s="853"/>
      <c r="FRG136" s="853"/>
      <c r="FRH136" s="964"/>
      <c r="FRI136" s="845"/>
      <c r="FRJ136" s="853"/>
      <c r="FRK136" s="853"/>
      <c r="FRL136" s="964"/>
      <c r="FRM136" s="845"/>
      <c r="FRN136" s="853"/>
      <c r="FRO136" s="853"/>
      <c r="FRP136" s="964"/>
      <c r="FRQ136" s="845"/>
      <c r="FRR136" s="853"/>
      <c r="FRS136" s="853"/>
      <c r="FRT136" s="964"/>
      <c r="FRU136" s="845"/>
      <c r="FRV136" s="853"/>
      <c r="FRW136" s="853"/>
      <c r="FRX136" s="964"/>
      <c r="FRY136" s="845"/>
      <c r="FRZ136" s="853"/>
      <c r="FSA136" s="853"/>
      <c r="FSB136" s="964"/>
      <c r="FSC136" s="845"/>
      <c r="FSD136" s="853"/>
      <c r="FSE136" s="853"/>
      <c r="FSF136" s="964"/>
      <c r="FSG136" s="845"/>
      <c r="FSH136" s="853"/>
      <c r="FSI136" s="853"/>
      <c r="FSJ136" s="964"/>
      <c r="FSK136" s="845"/>
      <c r="FSL136" s="853"/>
      <c r="FSM136" s="853"/>
      <c r="FSN136" s="964"/>
      <c r="FSO136" s="845"/>
      <c r="FSP136" s="853"/>
      <c r="FSQ136" s="853"/>
      <c r="FSR136" s="964"/>
      <c r="FSS136" s="845"/>
      <c r="FST136" s="853"/>
      <c r="FSU136" s="853"/>
      <c r="FSV136" s="964"/>
      <c r="FSW136" s="845"/>
      <c r="FSX136" s="853"/>
      <c r="FSY136" s="853"/>
      <c r="FSZ136" s="964"/>
      <c r="FTA136" s="845"/>
      <c r="FTB136" s="853"/>
      <c r="FTC136" s="853"/>
      <c r="FTD136" s="964"/>
      <c r="FTE136" s="845"/>
      <c r="FTF136" s="853"/>
      <c r="FTG136" s="853"/>
      <c r="FTH136" s="964"/>
      <c r="FTI136" s="845"/>
      <c r="FTJ136" s="853"/>
      <c r="FTK136" s="853"/>
      <c r="FTL136" s="964"/>
      <c r="FTM136" s="845"/>
      <c r="FTN136" s="853"/>
      <c r="FTO136" s="853"/>
      <c r="FTP136" s="964"/>
      <c r="FTQ136" s="845"/>
      <c r="FTR136" s="853"/>
      <c r="FTS136" s="853"/>
      <c r="FTT136" s="964"/>
      <c r="FTU136" s="845"/>
      <c r="FTV136" s="853"/>
      <c r="FTW136" s="853"/>
      <c r="FTX136" s="964"/>
      <c r="FTY136" s="845"/>
      <c r="FTZ136" s="853"/>
      <c r="FUA136" s="853"/>
      <c r="FUB136" s="964"/>
      <c r="FUC136" s="845"/>
      <c r="FUD136" s="853"/>
      <c r="FUE136" s="853"/>
      <c r="FUF136" s="964"/>
      <c r="FUG136" s="845"/>
      <c r="FUH136" s="853"/>
      <c r="FUI136" s="853"/>
      <c r="FUJ136" s="964"/>
      <c r="FUK136" s="845"/>
      <c r="FUL136" s="853"/>
      <c r="FUM136" s="853"/>
      <c r="FUN136" s="964"/>
      <c r="FUO136" s="845"/>
      <c r="FUP136" s="853"/>
      <c r="FUQ136" s="853"/>
      <c r="FUR136" s="964"/>
      <c r="FUS136" s="845"/>
      <c r="FUT136" s="853"/>
      <c r="FUU136" s="853"/>
      <c r="FUV136" s="964"/>
      <c r="FUW136" s="845"/>
      <c r="FUX136" s="853"/>
      <c r="FUY136" s="853"/>
      <c r="FUZ136" s="964"/>
      <c r="FVA136" s="845"/>
      <c r="FVB136" s="853"/>
      <c r="FVC136" s="853"/>
      <c r="FVD136" s="964"/>
      <c r="FVE136" s="845"/>
      <c r="FVF136" s="853"/>
      <c r="FVG136" s="853"/>
      <c r="FVH136" s="964"/>
      <c r="FVI136" s="845"/>
      <c r="FVJ136" s="853"/>
      <c r="FVK136" s="853"/>
      <c r="FVL136" s="964"/>
      <c r="FVM136" s="845"/>
      <c r="FVN136" s="853"/>
      <c r="FVO136" s="853"/>
      <c r="FVP136" s="964"/>
      <c r="FVQ136" s="845"/>
      <c r="FVR136" s="853"/>
      <c r="FVS136" s="853"/>
      <c r="FVT136" s="964"/>
      <c r="FVU136" s="845"/>
      <c r="FVV136" s="853"/>
      <c r="FVW136" s="853"/>
      <c r="FVX136" s="964"/>
      <c r="FVY136" s="845"/>
      <c r="FVZ136" s="853"/>
      <c r="FWA136" s="853"/>
      <c r="FWB136" s="964"/>
      <c r="FWC136" s="845"/>
      <c r="FWD136" s="853"/>
      <c r="FWE136" s="853"/>
      <c r="FWF136" s="964"/>
      <c r="FWG136" s="845"/>
      <c r="FWH136" s="853"/>
      <c r="FWI136" s="853"/>
      <c r="FWJ136" s="964"/>
      <c r="FWK136" s="845"/>
      <c r="FWL136" s="853"/>
      <c r="FWM136" s="853"/>
      <c r="FWN136" s="964"/>
      <c r="FWO136" s="845"/>
      <c r="FWP136" s="853"/>
      <c r="FWQ136" s="853"/>
      <c r="FWR136" s="964"/>
      <c r="FWS136" s="845"/>
      <c r="FWT136" s="853"/>
      <c r="FWU136" s="853"/>
      <c r="FWV136" s="964"/>
      <c r="FWW136" s="845"/>
      <c r="FWX136" s="853"/>
      <c r="FWY136" s="853"/>
      <c r="FWZ136" s="964"/>
      <c r="FXA136" s="845"/>
      <c r="FXB136" s="853"/>
      <c r="FXC136" s="853"/>
      <c r="FXD136" s="964"/>
      <c r="FXE136" s="845"/>
      <c r="FXF136" s="853"/>
      <c r="FXG136" s="853"/>
      <c r="FXH136" s="964"/>
      <c r="FXI136" s="845"/>
      <c r="FXJ136" s="853"/>
      <c r="FXK136" s="853"/>
      <c r="FXL136" s="964"/>
      <c r="FXM136" s="845"/>
      <c r="FXN136" s="853"/>
      <c r="FXO136" s="853"/>
      <c r="FXP136" s="964"/>
      <c r="FXQ136" s="845"/>
      <c r="FXR136" s="853"/>
      <c r="FXS136" s="853"/>
      <c r="FXT136" s="964"/>
      <c r="FXU136" s="845"/>
      <c r="FXV136" s="853"/>
      <c r="FXW136" s="853"/>
      <c r="FXX136" s="964"/>
      <c r="FXY136" s="845"/>
      <c r="FXZ136" s="853"/>
      <c r="FYA136" s="853"/>
      <c r="FYB136" s="964"/>
      <c r="FYC136" s="845"/>
      <c r="FYD136" s="853"/>
      <c r="FYE136" s="853"/>
      <c r="FYF136" s="964"/>
      <c r="FYG136" s="845"/>
      <c r="FYH136" s="853"/>
      <c r="FYI136" s="853"/>
      <c r="FYJ136" s="964"/>
      <c r="FYK136" s="845"/>
      <c r="FYL136" s="853"/>
      <c r="FYM136" s="853"/>
      <c r="FYN136" s="964"/>
      <c r="FYO136" s="845"/>
      <c r="FYP136" s="853"/>
      <c r="FYQ136" s="853"/>
      <c r="FYR136" s="964"/>
      <c r="FYS136" s="845"/>
      <c r="FYT136" s="853"/>
      <c r="FYU136" s="853"/>
      <c r="FYV136" s="964"/>
      <c r="FYW136" s="845"/>
      <c r="FYX136" s="853"/>
      <c r="FYY136" s="853"/>
      <c r="FYZ136" s="964"/>
      <c r="FZA136" s="845"/>
      <c r="FZB136" s="853"/>
      <c r="FZC136" s="853"/>
      <c r="FZD136" s="964"/>
      <c r="FZE136" s="845"/>
      <c r="FZF136" s="853"/>
      <c r="FZG136" s="853"/>
      <c r="FZH136" s="964"/>
      <c r="FZI136" s="845"/>
      <c r="FZJ136" s="853"/>
      <c r="FZK136" s="853"/>
      <c r="FZL136" s="964"/>
      <c r="FZM136" s="845"/>
      <c r="FZN136" s="853"/>
      <c r="FZO136" s="853"/>
      <c r="FZP136" s="964"/>
      <c r="FZQ136" s="845"/>
      <c r="FZR136" s="853"/>
      <c r="FZS136" s="853"/>
      <c r="FZT136" s="964"/>
      <c r="FZU136" s="845"/>
      <c r="FZV136" s="853"/>
      <c r="FZW136" s="853"/>
      <c r="FZX136" s="964"/>
      <c r="FZY136" s="845"/>
      <c r="FZZ136" s="853"/>
      <c r="GAA136" s="853"/>
      <c r="GAB136" s="964"/>
      <c r="GAC136" s="845"/>
      <c r="GAD136" s="853"/>
      <c r="GAE136" s="853"/>
      <c r="GAF136" s="964"/>
      <c r="GAG136" s="845"/>
      <c r="GAH136" s="853"/>
      <c r="GAI136" s="853"/>
      <c r="GAJ136" s="964"/>
      <c r="GAK136" s="845"/>
      <c r="GAL136" s="853"/>
      <c r="GAM136" s="853"/>
      <c r="GAN136" s="964"/>
      <c r="GAO136" s="845"/>
      <c r="GAP136" s="853"/>
      <c r="GAQ136" s="853"/>
      <c r="GAR136" s="964"/>
      <c r="GAS136" s="845"/>
      <c r="GAT136" s="853"/>
      <c r="GAU136" s="853"/>
      <c r="GAV136" s="964"/>
      <c r="GAW136" s="845"/>
      <c r="GAX136" s="853"/>
      <c r="GAY136" s="853"/>
      <c r="GAZ136" s="964"/>
      <c r="GBA136" s="845"/>
      <c r="GBB136" s="853"/>
      <c r="GBC136" s="853"/>
      <c r="GBD136" s="964"/>
      <c r="GBE136" s="845"/>
      <c r="GBF136" s="853"/>
      <c r="GBG136" s="853"/>
      <c r="GBH136" s="964"/>
      <c r="GBI136" s="845"/>
      <c r="GBJ136" s="853"/>
      <c r="GBK136" s="853"/>
      <c r="GBL136" s="964"/>
      <c r="GBM136" s="845"/>
      <c r="GBN136" s="853"/>
      <c r="GBO136" s="853"/>
      <c r="GBP136" s="964"/>
      <c r="GBQ136" s="845"/>
      <c r="GBR136" s="853"/>
      <c r="GBS136" s="853"/>
      <c r="GBT136" s="964"/>
      <c r="GBU136" s="845"/>
      <c r="GBV136" s="853"/>
      <c r="GBW136" s="853"/>
      <c r="GBX136" s="964"/>
      <c r="GBY136" s="845"/>
      <c r="GBZ136" s="853"/>
      <c r="GCA136" s="853"/>
      <c r="GCB136" s="964"/>
      <c r="GCC136" s="845"/>
      <c r="GCD136" s="853"/>
      <c r="GCE136" s="853"/>
      <c r="GCF136" s="964"/>
      <c r="GCG136" s="845"/>
      <c r="GCH136" s="853"/>
      <c r="GCI136" s="853"/>
      <c r="GCJ136" s="964"/>
      <c r="GCK136" s="845"/>
      <c r="GCL136" s="853"/>
      <c r="GCM136" s="853"/>
      <c r="GCN136" s="964"/>
      <c r="GCO136" s="845"/>
      <c r="GCP136" s="853"/>
      <c r="GCQ136" s="853"/>
      <c r="GCR136" s="964"/>
      <c r="GCS136" s="845"/>
      <c r="GCT136" s="853"/>
      <c r="GCU136" s="853"/>
      <c r="GCV136" s="964"/>
      <c r="GCW136" s="845"/>
      <c r="GCX136" s="853"/>
      <c r="GCY136" s="853"/>
      <c r="GCZ136" s="964"/>
      <c r="GDA136" s="845"/>
      <c r="GDB136" s="853"/>
      <c r="GDC136" s="853"/>
      <c r="GDD136" s="964"/>
      <c r="GDE136" s="845"/>
      <c r="GDF136" s="853"/>
      <c r="GDG136" s="853"/>
      <c r="GDH136" s="964"/>
      <c r="GDI136" s="845"/>
      <c r="GDJ136" s="853"/>
      <c r="GDK136" s="853"/>
      <c r="GDL136" s="964"/>
      <c r="GDM136" s="845"/>
      <c r="GDN136" s="853"/>
      <c r="GDO136" s="853"/>
      <c r="GDP136" s="964"/>
      <c r="GDQ136" s="845"/>
      <c r="GDR136" s="853"/>
      <c r="GDS136" s="853"/>
      <c r="GDT136" s="964"/>
      <c r="GDU136" s="845"/>
      <c r="GDV136" s="853"/>
      <c r="GDW136" s="853"/>
      <c r="GDX136" s="964"/>
      <c r="GDY136" s="845"/>
      <c r="GDZ136" s="853"/>
      <c r="GEA136" s="853"/>
      <c r="GEB136" s="964"/>
      <c r="GEC136" s="845"/>
      <c r="GED136" s="853"/>
      <c r="GEE136" s="853"/>
      <c r="GEF136" s="964"/>
      <c r="GEG136" s="845"/>
      <c r="GEH136" s="853"/>
      <c r="GEI136" s="853"/>
      <c r="GEJ136" s="964"/>
      <c r="GEK136" s="845"/>
      <c r="GEL136" s="853"/>
      <c r="GEM136" s="853"/>
      <c r="GEN136" s="964"/>
      <c r="GEO136" s="845"/>
      <c r="GEP136" s="853"/>
      <c r="GEQ136" s="853"/>
      <c r="GER136" s="964"/>
      <c r="GES136" s="845"/>
      <c r="GET136" s="853"/>
      <c r="GEU136" s="853"/>
      <c r="GEV136" s="964"/>
      <c r="GEW136" s="845"/>
      <c r="GEX136" s="853"/>
      <c r="GEY136" s="853"/>
      <c r="GEZ136" s="964"/>
      <c r="GFA136" s="845"/>
      <c r="GFB136" s="853"/>
      <c r="GFC136" s="853"/>
      <c r="GFD136" s="964"/>
      <c r="GFE136" s="845"/>
      <c r="GFF136" s="853"/>
      <c r="GFG136" s="853"/>
      <c r="GFH136" s="964"/>
      <c r="GFI136" s="845"/>
      <c r="GFJ136" s="853"/>
      <c r="GFK136" s="853"/>
      <c r="GFL136" s="964"/>
      <c r="GFM136" s="845"/>
      <c r="GFN136" s="853"/>
      <c r="GFO136" s="853"/>
      <c r="GFP136" s="964"/>
      <c r="GFQ136" s="845"/>
      <c r="GFR136" s="853"/>
      <c r="GFS136" s="853"/>
      <c r="GFT136" s="964"/>
      <c r="GFU136" s="845"/>
      <c r="GFV136" s="853"/>
      <c r="GFW136" s="853"/>
      <c r="GFX136" s="964"/>
      <c r="GFY136" s="845"/>
      <c r="GFZ136" s="853"/>
      <c r="GGA136" s="853"/>
      <c r="GGB136" s="964"/>
      <c r="GGC136" s="845"/>
      <c r="GGD136" s="853"/>
      <c r="GGE136" s="853"/>
      <c r="GGF136" s="964"/>
      <c r="GGG136" s="845"/>
      <c r="GGH136" s="853"/>
      <c r="GGI136" s="853"/>
      <c r="GGJ136" s="964"/>
      <c r="GGK136" s="845"/>
      <c r="GGL136" s="853"/>
      <c r="GGM136" s="853"/>
      <c r="GGN136" s="964"/>
      <c r="GGO136" s="845"/>
      <c r="GGP136" s="853"/>
      <c r="GGQ136" s="853"/>
      <c r="GGR136" s="964"/>
      <c r="GGS136" s="845"/>
      <c r="GGT136" s="853"/>
      <c r="GGU136" s="853"/>
      <c r="GGV136" s="964"/>
      <c r="GGW136" s="845"/>
      <c r="GGX136" s="853"/>
      <c r="GGY136" s="853"/>
      <c r="GGZ136" s="964"/>
      <c r="GHA136" s="845"/>
      <c r="GHB136" s="853"/>
      <c r="GHC136" s="853"/>
      <c r="GHD136" s="964"/>
      <c r="GHE136" s="845"/>
      <c r="GHF136" s="853"/>
      <c r="GHG136" s="853"/>
      <c r="GHH136" s="964"/>
      <c r="GHI136" s="845"/>
      <c r="GHJ136" s="853"/>
      <c r="GHK136" s="853"/>
      <c r="GHL136" s="964"/>
      <c r="GHM136" s="845"/>
      <c r="GHN136" s="853"/>
      <c r="GHO136" s="853"/>
      <c r="GHP136" s="964"/>
      <c r="GHQ136" s="845"/>
      <c r="GHR136" s="853"/>
      <c r="GHS136" s="853"/>
      <c r="GHT136" s="964"/>
      <c r="GHU136" s="845"/>
      <c r="GHV136" s="853"/>
      <c r="GHW136" s="853"/>
      <c r="GHX136" s="964"/>
      <c r="GHY136" s="845"/>
      <c r="GHZ136" s="853"/>
      <c r="GIA136" s="853"/>
      <c r="GIB136" s="964"/>
      <c r="GIC136" s="845"/>
      <c r="GID136" s="853"/>
      <c r="GIE136" s="853"/>
      <c r="GIF136" s="964"/>
      <c r="GIG136" s="845"/>
      <c r="GIH136" s="853"/>
      <c r="GII136" s="853"/>
      <c r="GIJ136" s="964"/>
      <c r="GIK136" s="845"/>
      <c r="GIL136" s="853"/>
      <c r="GIM136" s="853"/>
      <c r="GIN136" s="964"/>
      <c r="GIO136" s="845"/>
      <c r="GIP136" s="853"/>
      <c r="GIQ136" s="853"/>
      <c r="GIR136" s="964"/>
      <c r="GIS136" s="845"/>
      <c r="GIT136" s="853"/>
      <c r="GIU136" s="853"/>
      <c r="GIV136" s="964"/>
      <c r="GIW136" s="845"/>
      <c r="GIX136" s="853"/>
      <c r="GIY136" s="853"/>
      <c r="GIZ136" s="964"/>
      <c r="GJA136" s="845"/>
      <c r="GJB136" s="853"/>
      <c r="GJC136" s="853"/>
      <c r="GJD136" s="964"/>
      <c r="GJE136" s="845"/>
      <c r="GJF136" s="853"/>
      <c r="GJG136" s="853"/>
      <c r="GJH136" s="964"/>
      <c r="GJI136" s="845"/>
      <c r="GJJ136" s="853"/>
      <c r="GJK136" s="853"/>
      <c r="GJL136" s="964"/>
      <c r="GJM136" s="845"/>
      <c r="GJN136" s="853"/>
      <c r="GJO136" s="853"/>
      <c r="GJP136" s="964"/>
      <c r="GJQ136" s="845"/>
      <c r="GJR136" s="853"/>
      <c r="GJS136" s="853"/>
      <c r="GJT136" s="964"/>
      <c r="GJU136" s="845"/>
      <c r="GJV136" s="853"/>
      <c r="GJW136" s="853"/>
      <c r="GJX136" s="964"/>
      <c r="GJY136" s="845"/>
      <c r="GJZ136" s="853"/>
      <c r="GKA136" s="853"/>
      <c r="GKB136" s="964"/>
      <c r="GKC136" s="845"/>
      <c r="GKD136" s="853"/>
      <c r="GKE136" s="853"/>
      <c r="GKF136" s="964"/>
      <c r="GKG136" s="845"/>
      <c r="GKH136" s="853"/>
      <c r="GKI136" s="853"/>
      <c r="GKJ136" s="964"/>
      <c r="GKK136" s="845"/>
      <c r="GKL136" s="853"/>
      <c r="GKM136" s="853"/>
      <c r="GKN136" s="964"/>
      <c r="GKO136" s="845"/>
      <c r="GKP136" s="853"/>
      <c r="GKQ136" s="853"/>
      <c r="GKR136" s="964"/>
      <c r="GKS136" s="845"/>
      <c r="GKT136" s="853"/>
      <c r="GKU136" s="853"/>
      <c r="GKV136" s="964"/>
      <c r="GKW136" s="845"/>
      <c r="GKX136" s="853"/>
      <c r="GKY136" s="853"/>
      <c r="GKZ136" s="964"/>
      <c r="GLA136" s="845"/>
      <c r="GLB136" s="853"/>
      <c r="GLC136" s="853"/>
      <c r="GLD136" s="964"/>
      <c r="GLE136" s="845"/>
      <c r="GLF136" s="853"/>
      <c r="GLG136" s="853"/>
      <c r="GLH136" s="964"/>
      <c r="GLI136" s="845"/>
      <c r="GLJ136" s="853"/>
      <c r="GLK136" s="853"/>
      <c r="GLL136" s="964"/>
      <c r="GLM136" s="845"/>
      <c r="GLN136" s="853"/>
      <c r="GLO136" s="853"/>
      <c r="GLP136" s="964"/>
      <c r="GLQ136" s="845"/>
      <c r="GLR136" s="853"/>
      <c r="GLS136" s="853"/>
      <c r="GLT136" s="964"/>
      <c r="GLU136" s="845"/>
      <c r="GLV136" s="853"/>
      <c r="GLW136" s="853"/>
      <c r="GLX136" s="964"/>
      <c r="GLY136" s="845"/>
      <c r="GLZ136" s="853"/>
      <c r="GMA136" s="853"/>
      <c r="GMB136" s="964"/>
      <c r="GMC136" s="845"/>
      <c r="GMD136" s="853"/>
      <c r="GME136" s="853"/>
      <c r="GMF136" s="964"/>
      <c r="GMG136" s="845"/>
      <c r="GMH136" s="853"/>
      <c r="GMI136" s="853"/>
      <c r="GMJ136" s="964"/>
      <c r="GMK136" s="845"/>
      <c r="GML136" s="853"/>
      <c r="GMM136" s="853"/>
      <c r="GMN136" s="964"/>
      <c r="GMO136" s="845"/>
      <c r="GMP136" s="853"/>
      <c r="GMQ136" s="853"/>
      <c r="GMR136" s="964"/>
      <c r="GMS136" s="845"/>
      <c r="GMT136" s="853"/>
      <c r="GMU136" s="853"/>
      <c r="GMV136" s="964"/>
      <c r="GMW136" s="845"/>
      <c r="GMX136" s="853"/>
      <c r="GMY136" s="853"/>
      <c r="GMZ136" s="964"/>
      <c r="GNA136" s="845"/>
      <c r="GNB136" s="853"/>
      <c r="GNC136" s="853"/>
      <c r="GND136" s="964"/>
      <c r="GNE136" s="845"/>
      <c r="GNF136" s="853"/>
      <c r="GNG136" s="853"/>
      <c r="GNH136" s="964"/>
      <c r="GNI136" s="845"/>
      <c r="GNJ136" s="853"/>
      <c r="GNK136" s="853"/>
      <c r="GNL136" s="964"/>
      <c r="GNM136" s="845"/>
      <c r="GNN136" s="853"/>
      <c r="GNO136" s="853"/>
      <c r="GNP136" s="964"/>
      <c r="GNQ136" s="845"/>
      <c r="GNR136" s="853"/>
      <c r="GNS136" s="853"/>
      <c r="GNT136" s="964"/>
      <c r="GNU136" s="845"/>
      <c r="GNV136" s="853"/>
      <c r="GNW136" s="853"/>
      <c r="GNX136" s="964"/>
      <c r="GNY136" s="845"/>
      <c r="GNZ136" s="853"/>
      <c r="GOA136" s="853"/>
      <c r="GOB136" s="964"/>
      <c r="GOC136" s="845"/>
      <c r="GOD136" s="853"/>
      <c r="GOE136" s="853"/>
      <c r="GOF136" s="964"/>
      <c r="GOG136" s="845"/>
      <c r="GOH136" s="853"/>
      <c r="GOI136" s="853"/>
      <c r="GOJ136" s="964"/>
      <c r="GOK136" s="845"/>
      <c r="GOL136" s="853"/>
      <c r="GOM136" s="853"/>
      <c r="GON136" s="964"/>
      <c r="GOO136" s="845"/>
      <c r="GOP136" s="853"/>
      <c r="GOQ136" s="853"/>
      <c r="GOR136" s="964"/>
      <c r="GOS136" s="845"/>
      <c r="GOT136" s="853"/>
      <c r="GOU136" s="853"/>
      <c r="GOV136" s="964"/>
      <c r="GOW136" s="845"/>
      <c r="GOX136" s="853"/>
      <c r="GOY136" s="853"/>
      <c r="GOZ136" s="964"/>
      <c r="GPA136" s="845"/>
      <c r="GPB136" s="853"/>
      <c r="GPC136" s="853"/>
      <c r="GPD136" s="964"/>
      <c r="GPE136" s="845"/>
      <c r="GPF136" s="853"/>
      <c r="GPG136" s="853"/>
      <c r="GPH136" s="964"/>
      <c r="GPI136" s="845"/>
      <c r="GPJ136" s="853"/>
      <c r="GPK136" s="853"/>
      <c r="GPL136" s="964"/>
      <c r="GPM136" s="845"/>
      <c r="GPN136" s="853"/>
      <c r="GPO136" s="853"/>
      <c r="GPP136" s="964"/>
      <c r="GPQ136" s="845"/>
      <c r="GPR136" s="853"/>
      <c r="GPS136" s="853"/>
      <c r="GPT136" s="964"/>
      <c r="GPU136" s="845"/>
      <c r="GPV136" s="853"/>
      <c r="GPW136" s="853"/>
      <c r="GPX136" s="964"/>
      <c r="GPY136" s="845"/>
      <c r="GPZ136" s="853"/>
      <c r="GQA136" s="853"/>
      <c r="GQB136" s="964"/>
      <c r="GQC136" s="845"/>
      <c r="GQD136" s="853"/>
      <c r="GQE136" s="853"/>
      <c r="GQF136" s="964"/>
      <c r="GQG136" s="845"/>
      <c r="GQH136" s="853"/>
      <c r="GQI136" s="853"/>
      <c r="GQJ136" s="964"/>
      <c r="GQK136" s="845"/>
      <c r="GQL136" s="853"/>
      <c r="GQM136" s="853"/>
      <c r="GQN136" s="964"/>
      <c r="GQO136" s="845"/>
      <c r="GQP136" s="853"/>
      <c r="GQQ136" s="853"/>
      <c r="GQR136" s="964"/>
      <c r="GQS136" s="845"/>
      <c r="GQT136" s="853"/>
      <c r="GQU136" s="853"/>
      <c r="GQV136" s="964"/>
      <c r="GQW136" s="845"/>
      <c r="GQX136" s="853"/>
      <c r="GQY136" s="853"/>
      <c r="GQZ136" s="964"/>
      <c r="GRA136" s="845"/>
      <c r="GRB136" s="853"/>
      <c r="GRC136" s="853"/>
      <c r="GRD136" s="964"/>
      <c r="GRE136" s="845"/>
      <c r="GRF136" s="853"/>
      <c r="GRG136" s="853"/>
      <c r="GRH136" s="964"/>
      <c r="GRI136" s="845"/>
      <c r="GRJ136" s="853"/>
      <c r="GRK136" s="853"/>
      <c r="GRL136" s="964"/>
      <c r="GRM136" s="845"/>
      <c r="GRN136" s="853"/>
      <c r="GRO136" s="853"/>
      <c r="GRP136" s="964"/>
      <c r="GRQ136" s="845"/>
      <c r="GRR136" s="853"/>
      <c r="GRS136" s="853"/>
      <c r="GRT136" s="964"/>
      <c r="GRU136" s="845"/>
      <c r="GRV136" s="853"/>
      <c r="GRW136" s="853"/>
      <c r="GRX136" s="964"/>
      <c r="GRY136" s="845"/>
      <c r="GRZ136" s="853"/>
      <c r="GSA136" s="853"/>
      <c r="GSB136" s="964"/>
      <c r="GSC136" s="845"/>
      <c r="GSD136" s="853"/>
      <c r="GSE136" s="853"/>
      <c r="GSF136" s="964"/>
      <c r="GSG136" s="845"/>
      <c r="GSH136" s="853"/>
      <c r="GSI136" s="853"/>
      <c r="GSJ136" s="964"/>
      <c r="GSK136" s="845"/>
      <c r="GSL136" s="853"/>
      <c r="GSM136" s="853"/>
      <c r="GSN136" s="964"/>
      <c r="GSO136" s="845"/>
      <c r="GSP136" s="853"/>
      <c r="GSQ136" s="853"/>
      <c r="GSR136" s="964"/>
      <c r="GSS136" s="845"/>
      <c r="GST136" s="853"/>
      <c r="GSU136" s="853"/>
      <c r="GSV136" s="964"/>
      <c r="GSW136" s="845"/>
      <c r="GSX136" s="853"/>
      <c r="GSY136" s="853"/>
      <c r="GSZ136" s="964"/>
      <c r="GTA136" s="845"/>
      <c r="GTB136" s="853"/>
      <c r="GTC136" s="853"/>
      <c r="GTD136" s="964"/>
      <c r="GTE136" s="845"/>
      <c r="GTF136" s="853"/>
      <c r="GTG136" s="853"/>
      <c r="GTH136" s="964"/>
      <c r="GTI136" s="845"/>
      <c r="GTJ136" s="853"/>
      <c r="GTK136" s="853"/>
      <c r="GTL136" s="964"/>
      <c r="GTM136" s="845"/>
      <c r="GTN136" s="853"/>
      <c r="GTO136" s="853"/>
      <c r="GTP136" s="964"/>
      <c r="GTQ136" s="845"/>
      <c r="GTR136" s="853"/>
      <c r="GTS136" s="853"/>
      <c r="GTT136" s="964"/>
      <c r="GTU136" s="845"/>
      <c r="GTV136" s="853"/>
      <c r="GTW136" s="853"/>
      <c r="GTX136" s="964"/>
      <c r="GTY136" s="845"/>
      <c r="GTZ136" s="853"/>
      <c r="GUA136" s="853"/>
      <c r="GUB136" s="964"/>
      <c r="GUC136" s="845"/>
      <c r="GUD136" s="853"/>
      <c r="GUE136" s="853"/>
      <c r="GUF136" s="964"/>
      <c r="GUG136" s="845"/>
      <c r="GUH136" s="853"/>
      <c r="GUI136" s="853"/>
      <c r="GUJ136" s="964"/>
      <c r="GUK136" s="845"/>
      <c r="GUL136" s="853"/>
      <c r="GUM136" s="853"/>
      <c r="GUN136" s="964"/>
      <c r="GUO136" s="845"/>
      <c r="GUP136" s="853"/>
      <c r="GUQ136" s="853"/>
      <c r="GUR136" s="964"/>
      <c r="GUS136" s="845"/>
      <c r="GUT136" s="853"/>
      <c r="GUU136" s="853"/>
      <c r="GUV136" s="964"/>
      <c r="GUW136" s="845"/>
      <c r="GUX136" s="853"/>
      <c r="GUY136" s="853"/>
      <c r="GUZ136" s="964"/>
      <c r="GVA136" s="845"/>
      <c r="GVB136" s="853"/>
      <c r="GVC136" s="853"/>
      <c r="GVD136" s="964"/>
      <c r="GVE136" s="845"/>
      <c r="GVF136" s="853"/>
      <c r="GVG136" s="853"/>
      <c r="GVH136" s="964"/>
      <c r="GVI136" s="845"/>
      <c r="GVJ136" s="853"/>
      <c r="GVK136" s="853"/>
      <c r="GVL136" s="964"/>
      <c r="GVM136" s="845"/>
      <c r="GVN136" s="853"/>
      <c r="GVO136" s="853"/>
      <c r="GVP136" s="964"/>
      <c r="GVQ136" s="845"/>
      <c r="GVR136" s="853"/>
      <c r="GVS136" s="853"/>
      <c r="GVT136" s="964"/>
      <c r="GVU136" s="845"/>
      <c r="GVV136" s="853"/>
      <c r="GVW136" s="853"/>
      <c r="GVX136" s="964"/>
      <c r="GVY136" s="845"/>
      <c r="GVZ136" s="853"/>
      <c r="GWA136" s="853"/>
      <c r="GWB136" s="964"/>
      <c r="GWC136" s="845"/>
      <c r="GWD136" s="853"/>
      <c r="GWE136" s="853"/>
      <c r="GWF136" s="964"/>
      <c r="GWG136" s="845"/>
      <c r="GWH136" s="853"/>
      <c r="GWI136" s="853"/>
      <c r="GWJ136" s="964"/>
      <c r="GWK136" s="845"/>
      <c r="GWL136" s="853"/>
      <c r="GWM136" s="853"/>
      <c r="GWN136" s="964"/>
      <c r="GWO136" s="845"/>
      <c r="GWP136" s="853"/>
      <c r="GWQ136" s="853"/>
      <c r="GWR136" s="964"/>
      <c r="GWS136" s="845"/>
      <c r="GWT136" s="853"/>
      <c r="GWU136" s="853"/>
      <c r="GWV136" s="964"/>
      <c r="GWW136" s="845"/>
      <c r="GWX136" s="853"/>
      <c r="GWY136" s="853"/>
      <c r="GWZ136" s="964"/>
      <c r="GXA136" s="845"/>
      <c r="GXB136" s="853"/>
      <c r="GXC136" s="853"/>
      <c r="GXD136" s="964"/>
      <c r="GXE136" s="845"/>
      <c r="GXF136" s="853"/>
      <c r="GXG136" s="853"/>
      <c r="GXH136" s="964"/>
      <c r="GXI136" s="845"/>
      <c r="GXJ136" s="853"/>
      <c r="GXK136" s="853"/>
      <c r="GXL136" s="964"/>
      <c r="GXM136" s="845"/>
      <c r="GXN136" s="853"/>
      <c r="GXO136" s="853"/>
      <c r="GXP136" s="964"/>
      <c r="GXQ136" s="845"/>
      <c r="GXR136" s="853"/>
      <c r="GXS136" s="853"/>
      <c r="GXT136" s="964"/>
      <c r="GXU136" s="845"/>
      <c r="GXV136" s="853"/>
      <c r="GXW136" s="853"/>
      <c r="GXX136" s="964"/>
      <c r="GXY136" s="845"/>
      <c r="GXZ136" s="853"/>
      <c r="GYA136" s="853"/>
      <c r="GYB136" s="964"/>
      <c r="GYC136" s="845"/>
      <c r="GYD136" s="853"/>
      <c r="GYE136" s="853"/>
      <c r="GYF136" s="964"/>
      <c r="GYG136" s="845"/>
      <c r="GYH136" s="853"/>
      <c r="GYI136" s="853"/>
      <c r="GYJ136" s="964"/>
      <c r="GYK136" s="845"/>
      <c r="GYL136" s="853"/>
      <c r="GYM136" s="853"/>
      <c r="GYN136" s="964"/>
      <c r="GYO136" s="845"/>
      <c r="GYP136" s="853"/>
      <c r="GYQ136" s="853"/>
      <c r="GYR136" s="964"/>
      <c r="GYS136" s="845"/>
      <c r="GYT136" s="853"/>
      <c r="GYU136" s="853"/>
      <c r="GYV136" s="964"/>
      <c r="GYW136" s="845"/>
      <c r="GYX136" s="853"/>
      <c r="GYY136" s="853"/>
      <c r="GYZ136" s="964"/>
      <c r="GZA136" s="845"/>
      <c r="GZB136" s="853"/>
      <c r="GZC136" s="853"/>
      <c r="GZD136" s="964"/>
      <c r="GZE136" s="845"/>
      <c r="GZF136" s="853"/>
      <c r="GZG136" s="853"/>
      <c r="GZH136" s="964"/>
      <c r="GZI136" s="845"/>
      <c r="GZJ136" s="853"/>
      <c r="GZK136" s="853"/>
      <c r="GZL136" s="964"/>
      <c r="GZM136" s="845"/>
      <c r="GZN136" s="853"/>
      <c r="GZO136" s="853"/>
      <c r="GZP136" s="964"/>
      <c r="GZQ136" s="845"/>
      <c r="GZR136" s="853"/>
      <c r="GZS136" s="853"/>
      <c r="GZT136" s="964"/>
      <c r="GZU136" s="845"/>
      <c r="GZV136" s="853"/>
      <c r="GZW136" s="853"/>
      <c r="GZX136" s="964"/>
      <c r="GZY136" s="845"/>
      <c r="GZZ136" s="853"/>
      <c r="HAA136" s="853"/>
      <c r="HAB136" s="964"/>
      <c r="HAC136" s="845"/>
      <c r="HAD136" s="853"/>
      <c r="HAE136" s="853"/>
      <c r="HAF136" s="964"/>
      <c r="HAG136" s="845"/>
      <c r="HAH136" s="853"/>
      <c r="HAI136" s="853"/>
      <c r="HAJ136" s="964"/>
      <c r="HAK136" s="845"/>
      <c r="HAL136" s="853"/>
      <c r="HAM136" s="853"/>
      <c r="HAN136" s="964"/>
      <c r="HAO136" s="845"/>
      <c r="HAP136" s="853"/>
      <c r="HAQ136" s="853"/>
      <c r="HAR136" s="964"/>
      <c r="HAS136" s="845"/>
      <c r="HAT136" s="853"/>
      <c r="HAU136" s="853"/>
      <c r="HAV136" s="964"/>
      <c r="HAW136" s="845"/>
      <c r="HAX136" s="853"/>
      <c r="HAY136" s="853"/>
      <c r="HAZ136" s="964"/>
      <c r="HBA136" s="845"/>
      <c r="HBB136" s="853"/>
      <c r="HBC136" s="853"/>
      <c r="HBD136" s="964"/>
      <c r="HBE136" s="845"/>
      <c r="HBF136" s="853"/>
      <c r="HBG136" s="853"/>
      <c r="HBH136" s="964"/>
      <c r="HBI136" s="845"/>
      <c r="HBJ136" s="853"/>
      <c r="HBK136" s="853"/>
      <c r="HBL136" s="964"/>
      <c r="HBM136" s="845"/>
      <c r="HBN136" s="853"/>
      <c r="HBO136" s="853"/>
      <c r="HBP136" s="964"/>
      <c r="HBQ136" s="845"/>
      <c r="HBR136" s="853"/>
      <c r="HBS136" s="853"/>
      <c r="HBT136" s="964"/>
      <c r="HBU136" s="845"/>
      <c r="HBV136" s="853"/>
      <c r="HBW136" s="853"/>
      <c r="HBX136" s="964"/>
      <c r="HBY136" s="845"/>
      <c r="HBZ136" s="853"/>
      <c r="HCA136" s="853"/>
      <c r="HCB136" s="964"/>
      <c r="HCC136" s="845"/>
      <c r="HCD136" s="853"/>
      <c r="HCE136" s="853"/>
      <c r="HCF136" s="964"/>
      <c r="HCG136" s="845"/>
      <c r="HCH136" s="853"/>
      <c r="HCI136" s="853"/>
      <c r="HCJ136" s="964"/>
      <c r="HCK136" s="845"/>
      <c r="HCL136" s="853"/>
      <c r="HCM136" s="853"/>
      <c r="HCN136" s="964"/>
      <c r="HCO136" s="845"/>
      <c r="HCP136" s="853"/>
      <c r="HCQ136" s="853"/>
      <c r="HCR136" s="964"/>
      <c r="HCS136" s="845"/>
      <c r="HCT136" s="853"/>
      <c r="HCU136" s="853"/>
      <c r="HCV136" s="964"/>
      <c r="HCW136" s="845"/>
      <c r="HCX136" s="853"/>
      <c r="HCY136" s="853"/>
      <c r="HCZ136" s="964"/>
      <c r="HDA136" s="845"/>
      <c r="HDB136" s="853"/>
      <c r="HDC136" s="853"/>
      <c r="HDD136" s="964"/>
      <c r="HDE136" s="845"/>
      <c r="HDF136" s="853"/>
      <c r="HDG136" s="853"/>
      <c r="HDH136" s="964"/>
      <c r="HDI136" s="845"/>
      <c r="HDJ136" s="853"/>
      <c r="HDK136" s="853"/>
      <c r="HDL136" s="964"/>
      <c r="HDM136" s="845"/>
      <c r="HDN136" s="853"/>
      <c r="HDO136" s="853"/>
      <c r="HDP136" s="964"/>
      <c r="HDQ136" s="845"/>
      <c r="HDR136" s="853"/>
      <c r="HDS136" s="853"/>
      <c r="HDT136" s="964"/>
      <c r="HDU136" s="845"/>
      <c r="HDV136" s="853"/>
      <c r="HDW136" s="853"/>
      <c r="HDX136" s="964"/>
      <c r="HDY136" s="845"/>
      <c r="HDZ136" s="853"/>
      <c r="HEA136" s="853"/>
      <c r="HEB136" s="964"/>
      <c r="HEC136" s="845"/>
      <c r="HED136" s="853"/>
      <c r="HEE136" s="853"/>
      <c r="HEF136" s="964"/>
      <c r="HEG136" s="845"/>
      <c r="HEH136" s="853"/>
      <c r="HEI136" s="853"/>
      <c r="HEJ136" s="964"/>
      <c r="HEK136" s="845"/>
      <c r="HEL136" s="853"/>
      <c r="HEM136" s="853"/>
      <c r="HEN136" s="964"/>
      <c r="HEO136" s="845"/>
      <c r="HEP136" s="853"/>
      <c r="HEQ136" s="853"/>
      <c r="HER136" s="964"/>
      <c r="HES136" s="845"/>
      <c r="HET136" s="853"/>
      <c r="HEU136" s="853"/>
      <c r="HEV136" s="964"/>
      <c r="HEW136" s="845"/>
      <c r="HEX136" s="853"/>
      <c r="HEY136" s="853"/>
      <c r="HEZ136" s="964"/>
      <c r="HFA136" s="845"/>
      <c r="HFB136" s="853"/>
      <c r="HFC136" s="853"/>
      <c r="HFD136" s="964"/>
      <c r="HFE136" s="845"/>
      <c r="HFF136" s="853"/>
      <c r="HFG136" s="853"/>
      <c r="HFH136" s="964"/>
      <c r="HFI136" s="845"/>
      <c r="HFJ136" s="853"/>
      <c r="HFK136" s="853"/>
      <c r="HFL136" s="964"/>
      <c r="HFM136" s="845"/>
      <c r="HFN136" s="853"/>
      <c r="HFO136" s="853"/>
      <c r="HFP136" s="964"/>
      <c r="HFQ136" s="845"/>
      <c r="HFR136" s="853"/>
      <c r="HFS136" s="853"/>
      <c r="HFT136" s="964"/>
      <c r="HFU136" s="845"/>
      <c r="HFV136" s="853"/>
      <c r="HFW136" s="853"/>
      <c r="HFX136" s="964"/>
      <c r="HFY136" s="845"/>
      <c r="HFZ136" s="853"/>
      <c r="HGA136" s="853"/>
      <c r="HGB136" s="964"/>
      <c r="HGC136" s="845"/>
      <c r="HGD136" s="853"/>
      <c r="HGE136" s="853"/>
      <c r="HGF136" s="964"/>
      <c r="HGG136" s="845"/>
      <c r="HGH136" s="853"/>
      <c r="HGI136" s="853"/>
      <c r="HGJ136" s="964"/>
      <c r="HGK136" s="845"/>
      <c r="HGL136" s="853"/>
      <c r="HGM136" s="853"/>
      <c r="HGN136" s="964"/>
      <c r="HGO136" s="845"/>
      <c r="HGP136" s="853"/>
      <c r="HGQ136" s="853"/>
      <c r="HGR136" s="964"/>
      <c r="HGS136" s="845"/>
      <c r="HGT136" s="853"/>
      <c r="HGU136" s="853"/>
      <c r="HGV136" s="964"/>
      <c r="HGW136" s="845"/>
      <c r="HGX136" s="853"/>
      <c r="HGY136" s="853"/>
      <c r="HGZ136" s="964"/>
      <c r="HHA136" s="845"/>
      <c r="HHB136" s="853"/>
      <c r="HHC136" s="853"/>
      <c r="HHD136" s="964"/>
      <c r="HHE136" s="845"/>
      <c r="HHF136" s="853"/>
      <c r="HHG136" s="853"/>
      <c r="HHH136" s="964"/>
      <c r="HHI136" s="845"/>
      <c r="HHJ136" s="853"/>
      <c r="HHK136" s="853"/>
      <c r="HHL136" s="964"/>
      <c r="HHM136" s="845"/>
      <c r="HHN136" s="853"/>
      <c r="HHO136" s="853"/>
      <c r="HHP136" s="964"/>
      <c r="HHQ136" s="845"/>
      <c r="HHR136" s="853"/>
      <c r="HHS136" s="853"/>
      <c r="HHT136" s="964"/>
      <c r="HHU136" s="845"/>
      <c r="HHV136" s="853"/>
      <c r="HHW136" s="853"/>
      <c r="HHX136" s="964"/>
      <c r="HHY136" s="845"/>
      <c r="HHZ136" s="853"/>
      <c r="HIA136" s="853"/>
      <c r="HIB136" s="964"/>
      <c r="HIC136" s="845"/>
      <c r="HID136" s="853"/>
      <c r="HIE136" s="853"/>
      <c r="HIF136" s="964"/>
      <c r="HIG136" s="845"/>
      <c r="HIH136" s="853"/>
      <c r="HII136" s="853"/>
      <c r="HIJ136" s="964"/>
      <c r="HIK136" s="845"/>
      <c r="HIL136" s="853"/>
      <c r="HIM136" s="853"/>
      <c r="HIN136" s="964"/>
      <c r="HIO136" s="845"/>
      <c r="HIP136" s="853"/>
      <c r="HIQ136" s="853"/>
      <c r="HIR136" s="964"/>
      <c r="HIS136" s="845"/>
      <c r="HIT136" s="853"/>
      <c r="HIU136" s="853"/>
      <c r="HIV136" s="964"/>
      <c r="HIW136" s="845"/>
      <c r="HIX136" s="853"/>
      <c r="HIY136" s="853"/>
      <c r="HIZ136" s="964"/>
      <c r="HJA136" s="845"/>
      <c r="HJB136" s="853"/>
      <c r="HJC136" s="853"/>
      <c r="HJD136" s="964"/>
      <c r="HJE136" s="845"/>
      <c r="HJF136" s="853"/>
      <c r="HJG136" s="853"/>
      <c r="HJH136" s="964"/>
      <c r="HJI136" s="845"/>
      <c r="HJJ136" s="853"/>
      <c r="HJK136" s="853"/>
      <c r="HJL136" s="964"/>
      <c r="HJM136" s="845"/>
      <c r="HJN136" s="853"/>
      <c r="HJO136" s="853"/>
      <c r="HJP136" s="964"/>
      <c r="HJQ136" s="845"/>
      <c r="HJR136" s="853"/>
      <c r="HJS136" s="853"/>
      <c r="HJT136" s="964"/>
      <c r="HJU136" s="845"/>
      <c r="HJV136" s="853"/>
      <c r="HJW136" s="853"/>
      <c r="HJX136" s="964"/>
      <c r="HJY136" s="845"/>
      <c r="HJZ136" s="853"/>
      <c r="HKA136" s="853"/>
      <c r="HKB136" s="964"/>
      <c r="HKC136" s="845"/>
      <c r="HKD136" s="853"/>
      <c r="HKE136" s="853"/>
      <c r="HKF136" s="964"/>
      <c r="HKG136" s="845"/>
      <c r="HKH136" s="853"/>
      <c r="HKI136" s="853"/>
      <c r="HKJ136" s="964"/>
      <c r="HKK136" s="845"/>
      <c r="HKL136" s="853"/>
      <c r="HKM136" s="853"/>
      <c r="HKN136" s="964"/>
      <c r="HKO136" s="845"/>
      <c r="HKP136" s="853"/>
      <c r="HKQ136" s="853"/>
      <c r="HKR136" s="964"/>
      <c r="HKS136" s="845"/>
      <c r="HKT136" s="853"/>
      <c r="HKU136" s="853"/>
      <c r="HKV136" s="964"/>
      <c r="HKW136" s="845"/>
      <c r="HKX136" s="853"/>
      <c r="HKY136" s="853"/>
      <c r="HKZ136" s="964"/>
      <c r="HLA136" s="845"/>
      <c r="HLB136" s="853"/>
      <c r="HLC136" s="853"/>
      <c r="HLD136" s="964"/>
      <c r="HLE136" s="845"/>
      <c r="HLF136" s="853"/>
      <c r="HLG136" s="853"/>
      <c r="HLH136" s="964"/>
      <c r="HLI136" s="845"/>
      <c r="HLJ136" s="853"/>
      <c r="HLK136" s="853"/>
      <c r="HLL136" s="964"/>
      <c r="HLM136" s="845"/>
      <c r="HLN136" s="853"/>
      <c r="HLO136" s="853"/>
      <c r="HLP136" s="964"/>
      <c r="HLQ136" s="845"/>
      <c r="HLR136" s="853"/>
      <c r="HLS136" s="853"/>
      <c r="HLT136" s="964"/>
      <c r="HLU136" s="845"/>
      <c r="HLV136" s="853"/>
      <c r="HLW136" s="853"/>
      <c r="HLX136" s="964"/>
      <c r="HLY136" s="845"/>
      <c r="HLZ136" s="853"/>
      <c r="HMA136" s="853"/>
      <c r="HMB136" s="964"/>
      <c r="HMC136" s="845"/>
      <c r="HMD136" s="853"/>
      <c r="HME136" s="853"/>
      <c r="HMF136" s="964"/>
      <c r="HMG136" s="845"/>
      <c r="HMH136" s="853"/>
      <c r="HMI136" s="853"/>
      <c r="HMJ136" s="964"/>
      <c r="HMK136" s="845"/>
      <c r="HML136" s="853"/>
      <c r="HMM136" s="853"/>
      <c r="HMN136" s="964"/>
      <c r="HMO136" s="845"/>
      <c r="HMP136" s="853"/>
      <c r="HMQ136" s="853"/>
      <c r="HMR136" s="964"/>
      <c r="HMS136" s="845"/>
      <c r="HMT136" s="853"/>
      <c r="HMU136" s="853"/>
      <c r="HMV136" s="964"/>
      <c r="HMW136" s="845"/>
      <c r="HMX136" s="853"/>
      <c r="HMY136" s="853"/>
      <c r="HMZ136" s="964"/>
      <c r="HNA136" s="845"/>
      <c r="HNB136" s="853"/>
      <c r="HNC136" s="853"/>
      <c r="HND136" s="964"/>
      <c r="HNE136" s="845"/>
      <c r="HNF136" s="853"/>
      <c r="HNG136" s="853"/>
      <c r="HNH136" s="964"/>
      <c r="HNI136" s="845"/>
      <c r="HNJ136" s="853"/>
      <c r="HNK136" s="853"/>
      <c r="HNL136" s="964"/>
      <c r="HNM136" s="845"/>
      <c r="HNN136" s="853"/>
      <c r="HNO136" s="853"/>
      <c r="HNP136" s="964"/>
      <c r="HNQ136" s="845"/>
      <c r="HNR136" s="853"/>
      <c r="HNS136" s="853"/>
      <c r="HNT136" s="964"/>
      <c r="HNU136" s="845"/>
      <c r="HNV136" s="853"/>
      <c r="HNW136" s="853"/>
      <c r="HNX136" s="964"/>
      <c r="HNY136" s="845"/>
      <c r="HNZ136" s="853"/>
      <c r="HOA136" s="853"/>
      <c r="HOB136" s="964"/>
      <c r="HOC136" s="845"/>
      <c r="HOD136" s="853"/>
      <c r="HOE136" s="853"/>
      <c r="HOF136" s="964"/>
      <c r="HOG136" s="845"/>
      <c r="HOH136" s="853"/>
      <c r="HOI136" s="853"/>
      <c r="HOJ136" s="964"/>
      <c r="HOK136" s="845"/>
      <c r="HOL136" s="853"/>
      <c r="HOM136" s="853"/>
      <c r="HON136" s="964"/>
      <c r="HOO136" s="845"/>
      <c r="HOP136" s="853"/>
      <c r="HOQ136" s="853"/>
      <c r="HOR136" s="964"/>
      <c r="HOS136" s="845"/>
      <c r="HOT136" s="853"/>
      <c r="HOU136" s="853"/>
      <c r="HOV136" s="964"/>
      <c r="HOW136" s="845"/>
      <c r="HOX136" s="853"/>
      <c r="HOY136" s="853"/>
      <c r="HOZ136" s="964"/>
      <c r="HPA136" s="845"/>
      <c r="HPB136" s="853"/>
      <c r="HPC136" s="853"/>
      <c r="HPD136" s="964"/>
      <c r="HPE136" s="845"/>
      <c r="HPF136" s="853"/>
      <c r="HPG136" s="853"/>
      <c r="HPH136" s="964"/>
      <c r="HPI136" s="845"/>
      <c r="HPJ136" s="853"/>
      <c r="HPK136" s="853"/>
      <c r="HPL136" s="964"/>
      <c r="HPM136" s="845"/>
      <c r="HPN136" s="853"/>
      <c r="HPO136" s="853"/>
      <c r="HPP136" s="964"/>
      <c r="HPQ136" s="845"/>
      <c r="HPR136" s="853"/>
      <c r="HPS136" s="853"/>
      <c r="HPT136" s="964"/>
      <c r="HPU136" s="845"/>
      <c r="HPV136" s="853"/>
      <c r="HPW136" s="853"/>
      <c r="HPX136" s="964"/>
      <c r="HPY136" s="845"/>
      <c r="HPZ136" s="853"/>
      <c r="HQA136" s="853"/>
      <c r="HQB136" s="964"/>
      <c r="HQC136" s="845"/>
      <c r="HQD136" s="853"/>
      <c r="HQE136" s="853"/>
      <c r="HQF136" s="964"/>
      <c r="HQG136" s="845"/>
      <c r="HQH136" s="853"/>
      <c r="HQI136" s="853"/>
      <c r="HQJ136" s="964"/>
      <c r="HQK136" s="845"/>
      <c r="HQL136" s="853"/>
      <c r="HQM136" s="853"/>
      <c r="HQN136" s="964"/>
      <c r="HQO136" s="845"/>
      <c r="HQP136" s="853"/>
      <c r="HQQ136" s="853"/>
      <c r="HQR136" s="964"/>
      <c r="HQS136" s="845"/>
      <c r="HQT136" s="853"/>
      <c r="HQU136" s="853"/>
      <c r="HQV136" s="964"/>
      <c r="HQW136" s="845"/>
      <c r="HQX136" s="853"/>
      <c r="HQY136" s="853"/>
      <c r="HQZ136" s="964"/>
      <c r="HRA136" s="845"/>
      <c r="HRB136" s="853"/>
      <c r="HRC136" s="853"/>
      <c r="HRD136" s="964"/>
      <c r="HRE136" s="845"/>
      <c r="HRF136" s="853"/>
      <c r="HRG136" s="853"/>
      <c r="HRH136" s="964"/>
      <c r="HRI136" s="845"/>
      <c r="HRJ136" s="853"/>
      <c r="HRK136" s="853"/>
      <c r="HRL136" s="964"/>
      <c r="HRM136" s="845"/>
      <c r="HRN136" s="853"/>
      <c r="HRO136" s="853"/>
      <c r="HRP136" s="964"/>
      <c r="HRQ136" s="845"/>
      <c r="HRR136" s="853"/>
      <c r="HRS136" s="853"/>
      <c r="HRT136" s="964"/>
      <c r="HRU136" s="845"/>
      <c r="HRV136" s="853"/>
      <c r="HRW136" s="853"/>
      <c r="HRX136" s="964"/>
      <c r="HRY136" s="845"/>
      <c r="HRZ136" s="853"/>
      <c r="HSA136" s="853"/>
      <c r="HSB136" s="964"/>
      <c r="HSC136" s="845"/>
      <c r="HSD136" s="853"/>
      <c r="HSE136" s="853"/>
      <c r="HSF136" s="964"/>
      <c r="HSG136" s="845"/>
      <c r="HSH136" s="853"/>
      <c r="HSI136" s="853"/>
      <c r="HSJ136" s="964"/>
      <c r="HSK136" s="845"/>
      <c r="HSL136" s="853"/>
      <c r="HSM136" s="853"/>
      <c r="HSN136" s="964"/>
      <c r="HSO136" s="845"/>
      <c r="HSP136" s="853"/>
      <c r="HSQ136" s="853"/>
      <c r="HSR136" s="964"/>
      <c r="HSS136" s="845"/>
      <c r="HST136" s="853"/>
      <c r="HSU136" s="853"/>
      <c r="HSV136" s="964"/>
      <c r="HSW136" s="845"/>
      <c r="HSX136" s="853"/>
      <c r="HSY136" s="853"/>
      <c r="HSZ136" s="964"/>
      <c r="HTA136" s="845"/>
      <c r="HTB136" s="853"/>
      <c r="HTC136" s="853"/>
      <c r="HTD136" s="964"/>
      <c r="HTE136" s="845"/>
      <c r="HTF136" s="853"/>
      <c r="HTG136" s="853"/>
      <c r="HTH136" s="964"/>
      <c r="HTI136" s="845"/>
      <c r="HTJ136" s="853"/>
      <c r="HTK136" s="853"/>
      <c r="HTL136" s="964"/>
      <c r="HTM136" s="845"/>
      <c r="HTN136" s="853"/>
      <c r="HTO136" s="853"/>
      <c r="HTP136" s="964"/>
      <c r="HTQ136" s="845"/>
      <c r="HTR136" s="853"/>
      <c r="HTS136" s="853"/>
      <c r="HTT136" s="964"/>
      <c r="HTU136" s="845"/>
      <c r="HTV136" s="853"/>
      <c r="HTW136" s="853"/>
      <c r="HTX136" s="964"/>
      <c r="HTY136" s="845"/>
      <c r="HTZ136" s="853"/>
      <c r="HUA136" s="853"/>
      <c r="HUB136" s="964"/>
      <c r="HUC136" s="845"/>
      <c r="HUD136" s="853"/>
      <c r="HUE136" s="853"/>
      <c r="HUF136" s="964"/>
      <c r="HUG136" s="845"/>
      <c r="HUH136" s="853"/>
      <c r="HUI136" s="853"/>
      <c r="HUJ136" s="964"/>
      <c r="HUK136" s="845"/>
      <c r="HUL136" s="853"/>
      <c r="HUM136" s="853"/>
      <c r="HUN136" s="964"/>
      <c r="HUO136" s="845"/>
      <c r="HUP136" s="853"/>
      <c r="HUQ136" s="853"/>
      <c r="HUR136" s="964"/>
      <c r="HUS136" s="845"/>
      <c r="HUT136" s="853"/>
      <c r="HUU136" s="853"/>
      <c r="HUV136" s="964"/>
      <c r="HUW136" s="845"/>
      <c r="HUX136" s="853"/>
      <c r="HUY136" s="853"/>
      <c r="HUZ136" s="964"/>
      <c r="HVA136" s="845"/>
      <c r="HVB136" s="853"/>
      <c r="HVC136" s="853"/>
      <c r="HVD136" s="964"/>
      <c r="HVE136" s="845"/>
      <c r="HVF136" s="853"/>
      <c r="HVG136" s="853"/>
      <c r="HVH136" s="964"/>
      <c r="HVI136" s="845"/>
      <c r="HVJ136" s="853"/>
      <c r="HVK136" s="853"/>
      <c r="HVL136" s="964"/>
      <c r="HVM136" s="845"/>
      <c r="HVN136" s="853"/>
      <c r="HVO136" s="853"/>
      <c r="HVP136" s="964"/>
      <c r="HVQ136" s="845"/>
      <c r="HVR136" s="853"/>
      <c r="HVS136" s="853"/>
      <c r="HVT136" s="964"/>
      <c r="HVU136" s="845"/>
      <c r="HVV136" s="853"/>
      <c r="HVW136" s="853"/>
      <c r="HVX136" s="964"/>
      <c r="HVY136" s="845"/>
      <c r="HVZ136" s="853"/>
      <c r="HWA136" s="853"/>
      <c r="HWB136" s="964"/>
      <c r="HWC136" s="845"/>
      <c r="HWD136" s="853"/>
      <c r="HWE136" s="853"/>
      <c r="HWF136" s="964"/>
      <c r="HWG136" s="845"/>
      <c r="HWH136" s="853"/>
      <c r="HWI136" s="853"/>
      <c r="HWJ136" s="964"/>
      <c r="HWK136" s="845"/>
      <c r="HWL136" s="853"/>
      <c r="HWM136" s="853"/>
      <c r="HWN136" s="964"/>
      <c r="HWO136" s="845"/>
      <c r="HWP136" s="853"/>
      <c r="HWQ136" s="853"/>
      <c r="HWR136" s="964"/>
      <c r="HWS136" s="845"/>
      <c r="HWT136" s="853"/>
      <c r="HWU136" s="853"/>
      <c r="HWV136" s="964"/>
      <c r="HWW136" s="845"/>
      <c r="HWX136" s="853"/>
      <c r="HWY136" s="853"/>
      <c r="HWZ136" s="964"/>
      <c r="HXA136" s="845"/>
      <c r="HXB136" s="853"/>
      <c r="HXC136" s="853"/>
      <c r="HXD136" s="964"/>
      <c r="HXE136" s="845"/>
      <c r="HXF136" s="853"/>
      <c r="HXG136" s="853"/>
      <c r="HXH136" s="964"/>
      <c r="HXI136" s="845"/>
      <c r="HXJ136" s="853"/>
      <c r="HXK136" s="853"/>
      <c r="HXL136" s="964"/>
      <c r="HXM136" s="845"/>
      <c r="HXN136" s="853"/>
      <c r="HXO136" s="853"/>
      <c r="HXP136" s="964"/>
      <c r="HXQ136" s="845"/>
      <c r="HXR136" s="853"/>
      <c r="HXS136" s="853"/>
      <c r="HXT136" s="964"/>
      <c r="HXU136" s="845"/>
      <c r="HXV136" s="853"/>
      <c r="HXW136" s="853"/>
      <c r="HXX136" s="964"/>
      <c r="HXY136" s="845"/>
      <c r="HXZ136" s="853"/>
      <c r="HYA136" s="853"/>
      <c r="HYB136" s="964"/>
      <c r="HYC136" s="845"/>
      <c r="HYD136" s="853"/>
      <c r="HYE136" s="853"/>
      <c r="HYF136" s="964"/>
      <c r="HYG136" s="845"/>
      <c r="HYH136" s="853"/>
      <c r="HYI136" s="853"/>
      <c r="HYJ136" s="964"/>
      <c r="HYK136" s="845"/>
      <c r="HYL136" s="853"/>
      <c r="HYM136" s="853"/>
      <c r="HYN136" s="964"/>
      <c r="HYO136" s="845"/>
      <c r="HYP136" s="853"/>
      <c r="HYQ136" s="853"/>
      <c r="HYR136" s="964"/>
      <c r="HYS136" s="845"/>
      <c r="HYT136" s="853"/>
      <c r="HYU136" s="853"/>
      <c r="HYV136" s="964"/>
      <c r="HYW136" s="845"/>
      <c r="HYX136" s="853"/>
      <c r="HYY136" s="853"/>
      <c r="HYZ136" s="964"/>
      <c r="HZA136" s="845"/>
      <c r="HZB136" s="853"/>
      <c r="HZC136" s="853"/>
      <c r="HZD136" s="964"/>
      <c r="HZE136" s="845"/>
      <c r="HZF136" s="853"/>
      <c r="HZG136" s="853"/>
      <c r="HZH136" s="964"/>
      <c r="HZI136" s="845"/>
      <c r="HZJ136" s="853"/>
      <c r="HZK136" s="853"/>
      <c r="HZL136" s="964"/>
      <c r="HZM136" s="845"/>
      <c r="HZN136" s="853"/>
      <c r="HZO136" s="853"/>
      <c r="HZP136" s="964"/>
      <c r="HZQ136" s="845"/>
      <c r="HZR136" s="853"/>
      <c r="HZS136" s="853"/>
      <c r="HZT136" s="964"/>
      <c r="HZU136" s="845"/>
      <c r="HZV136" s="853"/>
      <c r="HZW136" s="853"/>
      <c r="HZX136" s="964"/>
      <c r="HZY136" s="845"/>
      <c r="HZZ136" s="853"/>
      <c r="IAA136" s="853"/>
      <c r="IAB136" s="964"/>
      <c r="IAC136" s="845"/>
      <c r="IAD136" s="853"/>
      <c r="IAE136" s="853"/>
      <c r="IAF136" s="964"/>
      <c r="IAG136" s="845"/>
      <c r="IAH136" s="853"/>
      <c r="IAI136" s="853"/>
      <c r="IAJ136" s="964"/>
      <c r="IAK136" s="845"/>
      <c r="IAL136" s="853"/>
      <c r="IAM136" s="853"/>
      <c r="IAN136" s="964"/>
      <c r="IAO136" s="845"/>
      <c r="IAP136" s="853"/>
      <c r="IAQ136" s="853"/>
      <c r="IAR136" s="964"/>
      <c r="IAS136" s="845"/>
      <c r="IAT136" s="853"/>
      <c r="IAU136" s="853"/>
      <c r="IAV136" s="964"/>
      <c r="IAW136" s="845"/>
      <c r="IAX136" s="853"/>
      <c r="IAY136" s="853"/>
      <c r="IAZ136" s="964"/>
      <c r="IBA136" s="845"/>
      <c r="IBB136" s="853"/>
      <c r="IBC136" s="853"/>
      <c r="IBD136" s="964"/>
      <c r="IBE136" s="845"/>
      <c r="IBF136" s="853"/>
      <c r="IBG136" s="853"/>
      <c r="IBH136" s="964"/>
      <c r="IBI136" s="845"/>
      <c r="IBJ136" s="853"/>
      <c r="IBK136" s="853"/>
      <c r="IBL136" s="964"/>
      <c r="IBM136" s="845"/>
      <c r="IBN136" s="853"/>
      <c r="IBO136" s="853"/>
      <c r="IBP136" s="964"/>
      <c r="IBQ136" s="845"/>
      <c r="IBR136" s="853"/>
      <c r="IBS136" s="853"/>
      <c r="IBT136" s="964"/>
      <c r="IBU136" s="845"/>
      <c r="IBV136" s="853"/>
      <c r="IBW136" s="853"/>
      <c r="IBX136" s="964"/>
      <c r="IBY136" s="845"/>
      <c r="IBZ136" s="853"/>
      <c r="ICA136" s="853"/>
      <c r="ICB136" s="964"/>
      <c r="ICC136" s="845"/>
      <c r="ICD136" s="853"/>
      <c r="ICE136" s="853"/>
      <c r="ICF136" s="964"/>
      <c r="ICG136" s="845"/>
      <c r="ICH136" s="853"/>
      <c r="ICI136" s="853"/>
      <c r="ICJ136" s="964"/>
      <c r="ICK136" s="845"/>
      <c r="ICL136" s="853"/>
      <c r="ICM136" s="853"/>
      <c r="ICN136" s="964"/>
      <c r="ICO136" s="845"/>
      <c r="ICP136" s="853"/>
      <c r="ICQ136" s="853"/>
      <c r="ICR136" s="964"/>
      <c r="ICS136" s="845"/>
      <c r="ICT136" s="853"/>
      <c r="ICU136" s="853"/>
      <c r="ICV136" s="964"/>
      <c r="ICW136" s="845"/>
      <c r="ICX136" s="853"/>
      <c r="ICY136" s="853"/>
      <c r="ICZ136" s="964"/>
      <c r="IDA136" s="845"/>
      <c r="IDB136" s="853"/>
      <c r="IDC136" s="853"/>
      <c r="IDD136" s="964"/>
      <c r="IDE136" s="845"/>
      <c r="IDF136" s="853"/>
      <c r="IDG136" s="853"/>
      <c r="IDH136" s="964"/>
      <c r="IDI136" s="845"/>
      <c r="IDJ136" s="853"/>
      <c r="IDK136" s="853"/>
      <c r="IDL136" s="964"/>
      <c r="IDM136" s="845"/>
      <c r="IDN136" s="853"/>
      <c r="IDO136" s="853"/>
      <c r="IDP136" s="964"/>
      <c r="IDQ136" s="845"/>
      <c r="IDR136" s="853"/>
      <c r="IDS136" s="853"/>
      <c r="IDT136" s="964"/>
      <c r="IDU136" s="845"/>
      <c r="IDV136" s="853"/>
      <c r="IDW136" s="853"/>
      <c r="IDX136" s="964"/>
      <c r="IDY136" s="845"/>
      <c r="IDZ136" s="853"/>
      <c r="IEA136" s="853"/>
      <c r="IEB136" s="964"/>
      <c r="IEC136" s="845"/>
      <c r="IED136" s="853"/>
      <c r="IEE136" s="853"/>
      <c r="IEF136" s="964"/>
      <c r="IEG136" s="845"/>
      <c r="IEH136" s="853"/>
      <c r="IEI136" s="853"/>
      <c r="IEJ136" s="964"/>
      <c r="IEK136" s="845"/>
      <c r="IEL136" s="853"/>
      <c r="IEM136" s="853"/>
      <c r="IEN136" s="964"/>
      <c r="IEO136" s="845"/>
      <c r="IEP136" s="853"/>
      <c r="IEQ136" s="853"/>
      <c r="IER136" s="964"/>
      <c r="IES136" s="845"/>
      <c r="IET136" s="853"/>
      <c r="IEU136" s="853"/>
      <c r="IEV136" s="964"/>
      <c r="IEW136" s="845"/>
      <c r="IEX136" s="853"/>
      <c r="IEY136" s="853"/>
      <c r="IEZ136" s="964"/>
      <c r="IFA136" s="845"/>
      <c r="IFB136" s="853"/>
      <c r="IFC136" s="853"/>
      <c r="IFD136" s="964"/>
      <c r="IFE136" s="845"/>
      <c r="IFF136" s="853"/>
      <c r="IFG136" s="853"/>
      <c r="IFH136" s="964"/>
      <c r="IFI136" s="845"/>
      <c r="IFJ136" s="853"/>
      <c r="IFK136" s="853"/>
      <c r="IFL136" s="964"/>
      <c r="IFM136" s="845"/>
      <c r="IFN136" s="853"/>
      <c r="IFO136" s="853"/>
      <c r="IFP136" s="964"/>
      <c r="IFQ136" s="845"/>
      <c r="IFR136" s="853"/>
      <c r="IFS136" s="853"/>
      <c r="IFT136" s="964"/>
      <c r="IFU136" s="845"/>
      <c r="IFV136" s="853"/>
      <c r="IFW136" s="853"/>
      <c r="IFX136" s="964"/>
      <c r="IFY136" s="845"/>
      <c r="IFZ136" s="853"/>
      <c r="IGA136" s="853"/>
      <c r="IGB136" s="964"/>
      <c r="IGC136" s="845"/>
      <c r="IGD136" s="853"/>
      <c r="IGE136" s="853"/>
      <c r="IGF136" s="964"/>
      <c r="IGG136" s="845"/>
      <c r="IGH136" s="853"/>
      <c r="IGI136" s="853"/>
      <c r="IGJ136" s="964"/>
      <c r="IGK136" s="845"/>
      <c r="IGL136" s="853"/>
      <c r="IGM136" s="853"/>
      <c r="IGN136" s="964"/>
      <c r="IGO136" s="845"/>
      <c r="IGP136" s="853"/>
      <c r="IGQ136" s="853"/>
      <c r="IGR136" s="964"/>
      <c r="IGS136" s="845"/>
      <c r="IGT136" s="853"/>
      <c r="IGU136" s="853"/>
      <c r="IGV136" s="964"/>
      <c r="IGW136" s="845"/>
      <c r="IGX136" s="853"/>
      <c r="IGY136" s="853"/>
      <c r="IGZ136" s="964"/>
      <c r="IHA136" s="845"/>
      <c r="IHB136" s="853"/>
      <c r="IHC136" s="853"/>
      <c r="IHD136" s="964"/>
      <c r="IHE136" s="845"/>
      <c r="IHF136" s="853"/>
      <c r="IHG136" s="853"/>
      <c r="IHH136" s="964"/>
      <c r="IHI136" s="845"/>
      <c r="IHJ136" s="853"/>
      <c r="IHK136" s="853"/>
      <c r="IHL136" s="964"/>
      <c r="IHM136" s="845"/>
      <c r="IHN136" s="853"/>
      <c r="IHO136" s="853"/>
      <c r="IHP136" s="964"/>
      <c r="IHQ136" s="845"/>
      <c r="IHR136" s="853"/>
      <c r="IHS136" s="853"/>
      <c r="IHT136" s="964"/>
      <c r="IHU136" s="845"/>
      <c r="IHV136" s="853"/>
      <c r="IHW136" s="853"/>
      <c r="IHX136" s="964"/>
      <c r="IHY136" s="845"/>
      <c r="IHZ136" s="853"/>
      <c r="IIA136" s="853"/>
      <c r="IIB136" s="964"/>
      <c r="IIC136" s="845"/>
      <c r="IID136" s="853"/>
      <c r="IIE136" s="853"/>
      <c r="IIF136" s="964"/>
      <c r="IIG136" s="845"/>
      <c r="IIH136" s="853"/>
      <c r="III136" s="853"/>
      <c r="IIJ136" s="964"/>
      <c r="IIK136" s="845"/>
      <c r="IIL136" s="853"/>
      <c r="IIM136" s="853"/>
      <c r="IIN136" s="964"/>
      <c r="IIO136" s="845"/>
      <c r="IIP136" s="853"/>
      <c r="IIQ136" s="853"/>
      <c r="IIR136" s="964"/>
      <c r="IIS136" s="845"/>
      <c r="IIT136" s="853"/>
      <c r="IIU136" s="853"/>
      <c r="IIV136" s="964"/>
      <c r="IIW136" s="845"/>
      <c r="IIX136" s="853"/>
      <c r="IIY136" s="853"/>
      <c r="IIZ136" s="964"/>
      <c r="IJA136" s="845"/>
      <c r="IJB136" s="853"/>
      <c r="IJC136" s="853"/>
      <c r="IJD136" s="964"/>
      <c r="IJE136" s="845"/>
      <c r="IJF136" s="853"/>
      <c r="IJG136" s="853"/>
      <c r="IJH136" s="964"/>
      <c r="IJI136" s="845"/>
      <c r="IJJ136" s="853"/>
      <c r="IJK136" s="853"/>
      <c r="IJL136" s="964"/>
      <c r="IJM136" s="845"/>
      <c r="IJN136" s="853"/>
      <c r="IJO136" s="853"/>
      <c r="IJP136" s="964"/>
      <c r="IJQ136" s="845"/>
      <c r="IJR136" s="853"/>
      <c r="IJS136" s="853"/>
      <c r="IJT136" s="964"/>
      <c r="IJU136" s="845"/>
      <c r="IJV136" s="853"/>
      <c r="IJW136" s="853"/>
      <c r="IJX136" s="964"/>
      <c r="IJY136" s="845"/>
      <c r="IJZ136" s="853"/>
      <c r="IKA136" s="853"/>
      <c r="IKB136" s="964"/>
      <c r="IKC136" s="845"/>
      <c r="IKD136" s="853"/>
      <c r="IKE136" s="853"/>
      <c r="IKF136" s="964"/>
      <c r="IKG136" s="845"/>
      <c r="IKH136" s="853"/>
      <c r="IKI136" s="853"/>
      <c r="IKJ136" s="964"/>
      <c r="IKK136" s="845"/>
      <c r="IKL136" s="853"/>
      <c r="IKM136" s="853"/>
      <c r="IKN136" s="964"/>
      <c r="IKO136" s="845"/>
      <c r="IKP136" s="853"/>
      <c r="IKQ136" s="853"/>
      <c r="IKR136" s="964"/>
      <c r="IKS136" s="845"/>
      <c r="IKT136" s="853"/>
      <c r="IKU136" s="853"/>
      <c r="IKV136" s="964"/>
      <c r="IKW136" s="845"/>
      <c r="IKX136" s="853"/>
      <c r="IKY136" s="853"/>
      <c r="IKZ136" s="964"/>
      <c r="ILA136" s="845"/>
      <c r="ILB136" s="853"/>
      <c r="ILC136" s="853"/>
      <c r="ILD136" s="964"/>
      <c r="ILE136" s="845"/>
      <c r="ILF136" s="853"/>
      <c r="ILG136" s="853"/>
      <c r="ILH136" s="964"/>
      <c r="ILI136" s="845"/>
      <c r="ILJ136" s="853"/>
      <c r="ILK136" s="853"/>
      <c r="ILL136" s="964"/>
      <c r="ILM136" s="845"/>
      <c r="ILN136" s="853"/>
      <c r="ILO136" s="853"/>
      <c r="ILP136" s="964"/>
      <c r="ILQ136" s="845"/>
      <c r="ILR136" s="853"/>
      <c r="ILS136" s="853"/>
      <c r="ILT136" s="964"/>
      <c r="ILU136" s="845"/>
      <c r="ILV136" s="853"/>
      <c r="ILW136" s="853"/>
      <c r="ILX136" s="964"/>
      <c r="ILY136" s="845"/>
      <c r="ILZ136" s="853"/>
      <c r="IMA136" s="853"/>
      <c r="IMB136" s="964"/>
      <c r="IMC136" s="845"/>
      <c r="IMD136" s="853"/>
      <c r="IME136" s="853"/>
      <c r="IMF136" s="964"/>
      <c r="IMG136" s="845"/>
      <c r="IMH136" s="853"/>
      <c r="IMI136" s="853"/>
      <c r="IMJ136" s="964"/>
      <c r="IMK136" s="845"/>
      <c r="IML136" s="853"/>
      <c r="IMM136" s="853"/>
      <c r="IMN136" s="964"/>
      <c r="IMO136" s="845"/>
      <c r="IMP136" s="853"/>
      <c r="IMQ136" s="853"/>
      <c r="IMR136" s="964"/>
      <c r="IMS136" s="845"/>
      <c r="IMT136" s="853"/>
      <c r="IMU136" s="853"/>
      <c r="IMV136" s="964"/>
      <c r="IMW136" s="845"/>
      <c r="IMX136" s="853"/>
      <c r="IMY136" s="853"/>
      <c r="IMZ136" s="964"/>
      <c r="INA136" s="845"/>
      <c r="INB136" s="853"/>
      <c r="INC136" s="853"/>
      <c r="IND136" s="964"/>
      <c r="INE136" s="845"/>
      <c r="INF136" s="853"/>
      <c r="ING136" s="853"/>
      <c r="INH136" s="964"/>
      <c r="INI136" s="845"/>
      <c r="INJ136" s="853"/>
      <c r="INK136" s="853"/>
      <c r="INL136" s="964"/>
      <c r="INM136" s="845"/>
      <c r="INN136" s="853"/>
      <c r="INO136" s="853"/>
      <c r="INP136" s="964"/>
      <c r="INQ136" s="845"/>
      <c r="INR136" s="853"/>
      <c r="INS136" s="853"/>
      <c r="INT136" s="964"/>
      <c r="INU136" s="845"/>
      <c r="INV136" s="853"/>
      <c r="INW136" s="853"/>
      <c r="INX136" s="964"/>
      <c r="INY136" s="845"/>
      <c r="INZ136" s="853"/>
      <c r="IOA136" s="853"/>
      <c r="IOB136" s="964"/>
      <c r="IOC136" s="845"/>
      <c r="IOD136" s="853"/>
      <c r="IOE136" s="853"/>
      <c r="IOF136" s="964"/>
      <c r="IOG136" s="845"/>
      <c r="IOH136" s="853"/>
      <c r="IOI136" s="853"/>
      <c r="IOJ136" s="964"/>
      <c r="IOK136" s="845"/>
      <c r="IOL136" s="853"/>
      <c r="IOM136" s="853"/>
      <c r="ION136" s="964"/>
      <c r="IOO136" s="845"/>
      <c r="IOP136" s="853"/>
      <c r="IOQ136" s="853"/>
      <c r="IOR136" s="964"/>
      <c r="IOS136" s="845"/>
      <c r="IOT136" s="853"/>
      <c r="IOU136" s="853"/>
      <c r="IOV136" s="964"/>
      <c r="IOW136" s="845"/>
      <c r="IOX136" s="853"/>
      <c r="IOY136" s="853"/>
      <c r="IOZ136" s="964"/>
      <c r="IPA136" s="845"/>
      <c r="IPB136" s="853"/>
      <c r="IPC136" s="853"/>
      <c r="IPD136" s="964"/>
      <c r="IPE136" s="845"/>
      <c r="IPF136" s="853"/>
      <c r="IPG136" s="853"/>
      <c r="IPH136" s="964"/>
      <c r="IPI136" s="845"/>
      <c r="IPJ136" s="853"/>
      <c r="IPK136" s="853"/>
      <c r="IPL136" s="964"/>
      <c r="IPM136" s="845"/>
      <c r="IPN136" s="853"/>
      <c r="IPO136" s="853"/>
      <c r="IPP136" s="964"/>
      <c r="IPQ136" s="845"/>
      <c r="IPR136" s="853"/>
      <c r="IPS136" s="853"/>
      <c r="IPT136" s="964"/>
      <c r="IPU136" s="845"/>
      <c r="IPV136" s="853"/>
      <c r="IPW136" s="853"/>
      <c r="IPX136" s="964"/>
      <c r="IPY136" s="845"/>
      <c r="IPZ136" s="853"/>
      <c r="IQA136" s="853"/>
      <c r="IQB136" s="964"/>
      <c r="IQC136" s="845"/>
      <c r="IQD136" s="853"/>
      <c r="IQE136" s="853"/>
      <c r="IQF136" s="964"/>
      <c r="IQG136" s="845"/>
      <c r="IQH136" s="853"/>
      <c r="IQI136" s="853"/>
      <c r="IQJ136" s="964"/>
      <c r="IQK136" s="845"/>
      <c r="IQL136" s="853"/>
      <c r="IQM136" s="853"/>
      <c r="IQN136" s="964"/>
      <c r="IQO136" s="845"/>
      <c r="IQP136" s="853"/>
      <c r="IQQ136" s="853"/>
      <c r="IQR136" s="964"/>
      <c r="IQS136" s="845"/>
      <c r="IQT136" s="853"/>
      <c r="IQU136" s="853"/>
      <c r="IQV136" s="964"/>
      <c r="IQW136" s="845"/>
      <c r="IQX136" s="853"/>
      <c r="IQY136" s="853"/>
      <c r="IQZ136" s="964"/>
      <c r="IRA136" s="845"/>
      <c r="IRB136" s="853"/>
      <c r="IRC136" s="853"/>
      <c r="IRD136" s="964"/>
      <c r="IRE136" s="845"/>
      <c r="IRF136" s="853"/>
      <c r="IRG136" s="853"/>
      <c r="IRH136" s="964"/>
      <c r="IRI136" s="845"/>
      <c r="IRJ136" s="853"/>
      <c r="IRK136" s="853"/>
      <c r="IRL136" s="964"/>
      <c r="IRM136" s="845"/>
      <c r="IRN136" s="853"/>
      <c r="IRO136" s="853"/>
      <c r="IRP136" s="964"/>
      <c r="IRQ136" s="845"/>
      <c r="IRR136" s="853"/>
      <c r="IRS136" s="853"/>
      <c r="IRT136" s="964"/>
      <c r="IRU136" s="845"/>
      <c r="IRV136" s="853"/>
      <c r="IRW136" s="853"/>
      <c r="IRX136" s="964"/>
      <c r="IRY136" s="845"/>
      <c r="IRZ136" s="853"/>
      <c r="ISA136" s="853"/>
      <c r="ISB136" s="964"/>
      <c r="ISC136" s="845"/>
      <c r="ISD136" s="853"/>
      <c r="ISE136" s="853"/>
      <c r="ISF136" s="964"/>
      <c r="ISG136" s="845"/>
      <c r="ISH136" s="853"/>
      <c r="ISI136" s="853"/>
      <c r="ISJ136" s="964"/>
      <c r="ISK136" s="845"/>
      <c r="ISL136" s="853"/>
      <c r="ISM136" s="853"/>
      <c r="ISN136" s="964"/>
      <c r="ISO136" s="845"/>
      <c r="ISP136" s="853"/>
      <c r="ISQ136" s="853"/>
      <c r="ISR136" s="964"/>
      <c r="ISS136" s="845"/>
      <c r="IST136" s="853"/>
      <c r="ISU136" s="853"/>
      <c r="ISV136" s="964"/>
      <c r="ISW136" s="845"/>
      <c r="ISX136" s="853"/>
      <c r="ISY136" s="853"/>
      <c r="ISZ136" s="964"/>
      <c r="ITA136" s="845"/>
      <c r="ITB136" s="853"/>
      <c r="ITC136" s="853"/>
      <c r="ITD136" s="964"/>
      <c r="ITE136" s="845"/>
      <c r="ITF136" s="853"/>
      <c r="ITG136" s="853"/>
      <c r="ITH136" s="964"/>
      <c r="ITI136" s="845"/>
      <c r="ITJ136" s="853"/>
      <c r="ITK136" s="853"/>
      <c r="ITL136" s="964"/>
      <c r="ITM136" s="845"/>
      <c r="ITN136" s="853"/>
      <c r="ITO136" s="853"/>
      <c r="ITP136" s="964"/>
      <c r="ITQ136" s="845"/>
      <c r="ITR136" s="853"/>
      <c r="ITS136" s="853"/>
      <c r="ITT136" s="964"/>
      <c r="ITU136" s="845"/>
      <c r="ITV136" s="853"/>
      <c r="ITW136" s="853"/>
      <c r="ITX136" s="964"/>
      <c r="ITY136" s="845"/>
      <c r="ITZ136" s="853"/>
      <c r="IUA136" s="853"/>
      <c r="IUB136" s="964"/>
      <c r="IUC136" s="845"/>
      <c r="IUD136" s="853"/>
      <c r="IUE136" s="853"/>
      <c r="IUF136" s="964"/>
      <c r="IUG136" s="845"/>
      <c r="IUH136" s="853"/>
      <c r="IUI136" s="853"/>
      <c r="IUJ136" s="964"/>
      <c r="IUK136" s="845"/>
      <c r="IUL136" s="853"/>
      <c r="IUM136" s="853"/>
      <c r="IUN136" s="964"/>
      <c r="IUO136" s="845"/>
      <c r="IUP136" s="853"/>
      <c r="IUQ136" s="853"/>
      <c r="IUR136" s="964"/>
      <c r="IUS136" s="845"/>
      <c r="IUT136" s="853"/>
      <c r="IUU136" s="853"/>
      <c r="IUV136" s="964"/>
      <c r="IUW136" s="845"/>
      <c r="IUX136" s="853"/>
      <c r="IUY136" s="853"/>
      <c r="IUZ136" s="964"/>
      <c r="IVA136" s="845"/>
      <c r="IVB136" s="853"/>
      <c r="IVC136" s="853"/>
      <c r="IVD136" s="964"/>
      <c r="IVE136" s="845"/>
      <c r="IVF136" s="853"/>
      <c r="IVG136" s="853"/>
      <c r="IVH136" s="964"/>
      <c r="IVI136" s="845"/>
      <c r="IVJ136" s="853"/>
      <c r="IVK136" s="853"/>
      <c r="IVL136" s="964"/>
      <c r="IVM136" s="845"/>
      <c r="IVN136" s="853"/>
      <c r="IVO136" s="853"/>
      <c r="IVP136" s="964"/>
      <c r="IVQ136" s="845"/>
      <c r="IVR136" s="853"/>
      <c r="IVS136" s="853"/>
      <c r="IVT136" s="964"/>
      <c r="IVU136" s="845"/>
      <c r="IVV136" s="853"/>
      <c r="IVW136" s="853"/>
      <c r="IVX136" s="964"/>
      <c r="IVY136" s="845"/>
      <c r="IVZ136" s="853"/>
      <c r="IWA136" s="853"/>
      <c r="IWB136" s="964"/>
      <c r="IWC136" s="845"/>
      <c r="IWD136" s="853"/>
      <c r="IWE136" s="853"/>
      <c r="IWF136" s="964"/>
      <c r="IWG136" s="845"/>
      <c r="IWH136" s="853"/>
      <c r="IWI136" s="853"/>
      <c r="IWJ136" s="964"/>
      <c r="IWK136" s="845"/>
      <c r="IWL136" s="853"/>
      <c r="IWM136" s="853"/>
      <c r="IWN136" s="964"/>
      <c r="IWO136" s="845"/>
      <c r="IWP136" s="853"/>
      <c r="IWQ136" s="853"/>
      <c r="IWR136" s="964"/>
      <c r="IWS136" s="845"/>
      <c r="IWT136" s="853"/>
      <c r="IWU136" s="853"/>
      <c r="IWV136" s="964"/>
      <c r="IWW136" s="845"/>
      <c r="IWX136" s="853"/>
      <c r="IWY136" s="853"/>
      <c r="IWZ136" s="964"/>
      <c r="IXA136" s="845"/>
      <c r="IXB136" s="853"/>
      <c r="IXC136" s="853"/>
      <c r="IXD136" s="964"/>
      <c r="IXE136" s="845"/>
      <c r="IXF136" s="853"/>
      <c r="IXG136" s="853"/>
      <c r="IXH136" s="964"/>
      <c r="IXI136" s="845"/>
      <c r="IXJ136" s="853"/>
      <c r="IXK136" s="853"/>
      <c r="IXL136" s="964"/>
      <c r="IXM136" s="845"/>
      <c r="IXN136" s="853"/>
      <c r="IXO136" s="853"/>
      <c r="IXP136" s="964"/>
      <c r="IXQ136" s="845"/>
      <c r="IXR136" s="853"/>
      <c r="IXS136" s="853"/>
      <c r="IXT136" s="964"/>
      <c r="IXU136" s="845"/>
      <c r="IXV136" s="853"/>
      <c r="IXW136" s="853"/>
      <c r="IXX136" s="964"/>
      <c r="IXY136" s="845"/>
      <c r="IXZ136" s="853"/>
      <c r="IYA136" s="853"/>
      <c r="IYB136" s="964"/>
      <c r="IYC136" s="845"/>
      <c r="IYD136" s="853"/>
      <c r="IYE136" s="853"/>
      <c r="IYF136" s="964"/>
      <c r="IYG136" s="845"/>
      <c r="IYH136" s="853"/>
      <c r="IYI136" s="853"/>
      <c r="IYJ136" s="964"/>
      <c r="IYK136" s="845"/>
      <c r="IYL136" s="853"/>
      <c r="IYM136" s="853"/>
      <c r="IYN136" s="964"/>
      <c r="IYO136" s="845"/>
      <c r="IYP136" s="853"/>
      <c r="IYQ136" s="853"/>
      <c r="IYR136" s="964"/>
      <c r="IYS136" s="845"/>
      <c r="IYT136" s="853"/>
      <c r="IYU136" s="853"/>
      <c r="IYV136" s="964"/>
      <c r="IYW136" s="845"/>
      <c r="IYX136" s="853"/>
      <c r="IYY136" s="853"/>
      <c r="IYZ136" s="964"/>
      <c r="IZA136" s="845"/>
      <c r="IZB136" s="853"/>
      <c r="IZC136" s="853"/>
      <c r="IZD136" s="964"/>
      <c r="IZE136" s="845"/>
      <c r="IZF136" s="853"/>
      <c r="IZG136" s="853"/>
      <c r="IZH136" s="964"/>
      <c r="IZI136" s="845"/>
      <c r="IZJ136" s="853"/>
      <c r="IZK136" s="853"/>
      <c r="IZL136" s="964"/>
      <c r="IZM136" s="845"/>
      <c r="IZN136" s="853"/>
      <c r="IZO136" s="853"/>
      <c r="IZP136" s="964"/>
      <c r="IZQ136" s="845"/>
      <c r="IZR136" s="853"/>
      <c r="IZS136" s="853"/>
      <c r="IZT136" s="964"/>
      <c r="IZU136" s="845"/>
      <c r="IZV136" s="853"/>
      <c r="IZW136" s="853"/>
      <c r="IZX136" s="964"/>
      <c r="IZY136" s="845"/>
      <c r="IZZ136" s="853"/>
      <c r="JAA136" s="853"/>
      <c r="JAB136" s="964"/>
      <c r="JAC136" s="845"/>
      <c r="JAD136" s="853"/>
      <c r="JAE136" s="853"/>
      <c r="JAF136" s="964"/>
      <c r="JAG136" s="845"/>
      <c r="JAH136" s="853"/>
      <c r="JAI136" s="853"/>
      <c r="JAJ136" s="964"/>
      <c r="JAK136" s="845"/>
      <c r="JAL136" s="853"/>
      <c r="JAM136" s="853"/>
      <c r="JAN136" s="964"/>
      <c r="JAO136" s="845"/>
      <c r="JAP136" s="853"/>
      <c r="JAQ136" s="853"/>
      <c r="JAR136" s="964"/>
      <c r="JAS136" s="845"/>
      <c r="JAT136" s="853"/>
      <c r="JAU136" s="853"/>
      <c r="JAV136" s="964"/>
      <c r="JAW136" s="845"/>
      <c r="JAX136" s="853"/>
      <c r="JAY136" s="853"/>
      <c r="JAZ136" s="964"/>
      <c r="JBA136" s="845"/>
      <c r="JBB136" s="853"/>
      <c r="JBC136" s="853"/>
      <c r="JBD136" s="964"/>
      <c r="JBE136" s="845"/>
      <c r="JBF136" s="853"/>
      <c r="JBG136" s="853"/>
      <c r="JBH136" s="964"/>
      <c r="JBI136" s="845"/>
      <c r="JBJ136" s="853"/>
      <c r="JBK136" s="853"/>
      <c r="JBL136" s="964"/>
      <c r="JBM136" s="845"/>
      <c r="JBN136" s="853"/>
      <c r="JBO136" s="853"/>
      <c r="JBP136" s="964"/>
      <c r="JBQ136" s="845"/>
      <c r="JBR136" s="853"/>
      <c r="JBS136" s="853"/>
      <c r="JBT136" s="964"/>
      <c r="JBU136" s="845"/>
      <c r="JBV136" s="853"/>
      <c r="JBW136" s="853"/>
      <c r="JBX136" s="964"/>
      <c r="JBY136" s="845"/>
      <c r="JBZ136" s="853"/>
      <c r="JCA136" s="853"/>
      <c r="JCB136" s="964"/>
      <c r="JCC136" s="845"/>
      <c r="JCD136" s="853"/>
      <c r="JCE136" s="853"/>
      <c r="JCF136" s="964"/>
      <c r="JCG136" s="845"/>
      <c r="JCH136" s="853"/>
      <c r="JCI136" s="853"/>
      <c r="JCJ136" s="964"/>
      <c r="JCK136" s="845"/>
      <c r="JCL136" s="853"/>
      <c r="JCM136" s="853"/>
      <c r="JCN136" s="964"/>
      <c r="JCO136" s="845"/>
      <c r="JCP136" s="853"/>
      <c r="JCQ136" s="853"/>
      <c r="JCR136" s="964"/>
      <c r="JCS136" s="845"/>
      <c r="JCT136" s="853"/>
      <c r="JCU136" s="853"/>
      <c r="JCV136" s="964"/>
      <c r="JCW136" s="845"/>
      <c r="JCX136" s="853"/>
      <c r="JCY136" s="853"/>
      <c r="JCZ136" s="964"/>
      <c r="JDA136" s="845"/>
      <c r="JDB136" s="853"/>
      <c r="JDC136" s="853"/>
      <c r="JDD136" s="964"/>
      <c r="JDE136" s="845"/>
      <c r="JDF136" s="853"/>
      <c r="JDG136" s="853"/>
      <c r="JDH136" s="964"/>
      <c r="JDI136" s="845"/>
      <c r="JDJ136" s="853"/>
      <c r="JDK136" s="853"/>
      <c r="JDL136" s="964"/>
      <c r="JDM136" s="845"/>
      <c r="JDN136" s="853"/>
      <c r="JDO136" s="853"/>
      <c r="JDP136" s="964"/>
      <c r="JDQ136" s="845"/>
      <c r="JDR136" s="853"/>
      <c r="JDS136" s="853"/>
      <c r="JDT136" s="964"/>
      <c r="JDU136" s="845"/>
      <c r="JDV136" s="853"/>
      <c r="JDW136" s="853"/>
      <c r="JDX136" s="964"/>
      <c r="JDY136" s="845"/>
      <c r="JDZ136" s="853"/>
      <c r="JEA136" s="853"/>
      <c r="JEB136" s="964"/>
      <c r="JEC136" s="845"/>
      <c r="JED136" s="853"/>
      <c r="JEE136" s="853"/>
      <c r="JEF136" s="964"/>
      <c r="JEG136" s="845"/>
      <c r="JEH136" s="853"/>
      <c r="JEI136" s="853"/>
      <c r="JEJ136" s="964"/>
      <c r="JEK136" s="845"/>
      <c r="JEL136" s="853"/>
      <c r="JEM136" s="853"/>
      <c r="JEN136" s="964"/>
      <c r="JEO136" s="845"/>
      <c r="JEP136" s="853"/>
      <c r="JEQ136" s="853"/>
      <c r="JER136" s="964"/>
      <c r="JES136" s="845"/>
      <c r="JET136" s="853"/>
      <c r="JEU136" s="853"/>
      <c r="JEV136" s="964"/>
      <c r="JEW136" s="845"/>
      <c r="JEX136" s="853"/>
      <c r="JEY136" s="853"/>
      <c r="JEZ136" s="964"/>
      <c r="JFA136" s="845"/>
      <c r="JFB136" s="853"/>
      <c r="JFC136" s="853"/>
      <c r="JFD136" s="964"/>
      <c r="JFE136" s="845"/>
      <c r="JFF136" s="853"/>
      <c r="JFG136" s="853"/>
      <c r="JFH136" s="964"/>
      <c r="JFI136" s="845"/>
      <c r="JFJ136" s="853"/>
      <c r="JFK136" s="853"/>
      <c r="JFL136" s="964"/>
      <c r="JFM136" s="845"/>
      <c r="JFN136" s="853"/>
      <c r="JFO136" s="853"/>
      <c r="JFP136" s="964"/>
      <c r="JFQ136" s="845"/>
      <c r="JFR136" s="853"/>
      <c r="JFS136" s="853"/>
      <c r="JFT136" s="964"/>
      <c r="JFU136" s="845"/>
      <c r="JFV136" s="853"/>
      <c r="JFW136" s="853"/>
      <c r="JFX136" s="964"/>
      <c r="JFY136" s="845"/>
      <c r="JFZ136" s="853"/>
      <c r="JGA136" s="853"/>
      <c r="JGB136" s="964"/>
      <c r="JGC136" s="845"/>
      <c r="JGD136" s="853"/>
      <c r="JGE136" s="853"/>
      <c r="JGF136" s="964"/>
      <c r="JGG136" s="845"/>
      <c r="JGH136" s="853"/>
      <c r="JGI136" s="853"/>
      <c r="JGJ136" s="964"/>
      <c r="JGK136" s="845"/>
      <c r="JGL136" s="853"/>
      <c r="JGM136" s="853"/>
      <c r="JGN136" s="964"/>
      <c r="JGO136" s="845"/>
      <c r="JGP136" s="853"/>
      <c r="JGQ136" s="853"/>
      <c r="JGR136" s="964"/>
      <c r="JGS136" s="845"/>
      <c r="JGT136" s="853"/>
      <c r="JGU136" s="853"/>
      <c r="JGV136" s="964"/>
      <c r="JGW136" s="845"/>
      <c r="JGX136" s="853"/>
      <c r="JGY136" s="853"/>
      <c r="JGZ136" s="964"/>
      <c r="JHA136" s="845"/>
      <c r="JHB136" s="853"/>
      <c r="JHC136" s="853"/>
      <c r="JHD136" s="964"/>
      <c r="JHE136" s="845"/>
      <c r="JHF136" s="853"/>
      <c r="JHG136" s="853"/>
      <c r="JHH136" s="964"/>
      <c r="JHI136" s="845"/>
      <c r="JHJ136" s="853"/>
      <c r="JHK136" s="853"/>
      <c r="JHL136" s="964"/>
      <c r="JHM136" s="845"/>
      <c r="JHN136" s="853"/>
      <c r="JHO136" s="853"/>
      <c r="JHP136" s="964"/>
      <c r="JHQ136" s="845"/>
      <c r="JHR136" s="853"/>
      <c r="JHS136" s="853"/>
      <c r="JHT136" s="964"/>
      <c r="JHU136" s="845"/>
      <c r="JHV136" s="853"/>
      <c r="JHW136" s="853"/>
      <c r="JHX136" s="964"/>
      <c r="JHY136" s="845"/>
      <c r="JHZ136" s="853"/>
      <c r="JIA136" s="853"/>
      <c r="JIB136" s="964"/>
      <c r="JIC136" s="845"/>
      <c r="JID136" s="853"/>
      <c r="JIE136" s="853"/>
      <c r="JIF136" s="964"/>
      <c r="JIG136" s="845"/>
      <c r="JIH136" s="853"/>
      <c r="JII136" s="853"/>
      <c r="JIJ136" s="964"/>
      <c r="JIK136" s="845"/>
      <c r="JIL136" s="853"/>
      <c r="JIM136" s="853"/>
      <c r="JIN136" s="964"/>
      <c r="JIO136" s="845"/>
      <c r="JIP136" s="853"/>
      <c r="JIQ136" s="853"/>
      <c r="JIR136" s="964"/>
      <c r="JIS136" s="845"/>
      <c r="JIT136" s="853"/>
      <c r="JIU136" s="853"/>
      <c r="JIV136" s="964"/>
      <c r="JIW136" s="845"/>
      <c r="JIX136" s="853"/>
      <c r="JIY136" s="853"/>
      <c r="JIZ136" s="964"/>
      <c r="JJA136" s="845"/>
      <c r="JJB136" s="853"/>
      <c r="JJC136" s="853"/>
      <c r="JJD136" s="964"/>
      <c r="JJE136" s="845"/>
      <c r="JJF136" s="853"/>
      <c r="JJG136" s="853"/>
      <c r="JJH136" s="964"/>
      <c r="JJI136" s="845"/>
      <c r="JJJ136" s="853"/>
      <c r="JJK136" s="853"/>
      <c r="JJL136" s="964"/>
      <c r="JJM136" s="845"/>
      <c r="JJN136" s="853"/>
      <c r="JJO136" s="853"/>
      <c r="JJP136" s="964"/>
      <c r="JJQ136" s="845"/>
      <c r="JJR136" s="853"/>
      <c r="JJS136" s="853"/>
      <c r="JJT136" s="964"/>
      <c r="JJU136" s="845"/>
      <c r="JJV136" s="853"/>
      <c r="JJW136" s="853"/>
      <c r="JJX136" s="964"/>
      <c r="JJY136" s="845"/>
      <c r="JJZ136" s="853"/>
      <c r="JKA136" s="853"/>
      <c r="JKB136" s="964"/>
      <c r="JKC136" s="845"/>
      <c r="JKD136" s="853"/>
      <c r="JKE136" s="853"/>
      <c r="JKF136" s="964"/>
      <c r="JKG136" s="845"/>
      <c r="JKH136" s="853"/>
      <c r="JKI136" s="853"/>
      <c r="JKJ136" s="964"/>
      <c r="JKK136" s="845"/>
      <c r="JKL136" s="853"/>
      <c r="JKM136" s="853"/>
      <c r="JKN136" s="964"/>
      <c r="JKO136" s="845"/>
      <c r="JKP136" s="853"/>
      <c r="JKQ136" s="853"/>
      <c r="JKR136" s="964"/>
      <c r="JKS136" s="845"/>
      <c r="JKT136" s="853"/>
      <c r="JKU136" s="853"/>
      <c r="JKV136" s="964"/>
      <c r="JKW136" s="845"/>
      <c r="JKX136" s="853"/>
      <c r="JKY136" s="853"/>
      <c r="JKZ136" s="964"/>
      <c r="JLA136" s="845"/>
      <c r="JLB136" s="853"/>
      <c r="JLC136" s="853"/>
      <c r="JLD136" s="964"/>
      <c r="JLE136" s="845"/>
      <c r="JLF136" s="853"/>
      <c r="JLG136" s="853"/>
      <c r="JLH136" s="964"/>
      <c r="JLI136" s="845"/>
      <c r="JLJ136" s="853"/>
      <c r="JLK136" s="853"/>
      <c r="JLL136" s="964"/>
      <c r="JLM136" s="845"/>
      <c r="JLN136" s="853"/>
      <c r="JLO136" s="853"/>
      <c r="JLP136" s="964"/>
      <c r="JLQ136" s="845"/>
      <c r="JLR136" s="853"/>
      <c r="JLS136" s="853"/>
      <c r="JLT136" s="964"/>
      <c r="JLU136" s="845"/>
      <c r="JLV136" s="853"/>
      <c r="JLW136" s="853"/>
      <c r="JLX136" s="964"/>
      <c r="JLY136" s="845"/>
      <c r="JLZ136" s="853"/>
      <c r="JMA136" s="853"/>
      <c r="JMB136" s="964"/>
      <c r="JMC136" s="845"/>
      <c r="JMD136" s="853"/>
      <c r="JME136" s="853"/>
      <c r="JMF136" s="964"/>
      <c r="JMG136" s="845"/>
      <c r="JMH136" s="853"/>
      <c r="JMI136" s="853"/>
      <c r="JMJ136" s="964"/>
      <c r="JMK136" s="845"/>
      <c r="JML136" s="853"/>
      <c r="JMM136" s="853"/>
      <c r="JMN136" s="964"/>
      <c r="JMO136" s="845"/>
      <c r="JMP136" s="853"/>
      <c r="JMQ136" s="853"/>
      <c r="JMR136" s="964"/>
      <c r="JMS136" s="845"/>
      <c r="JMT136" s="853"/>
      <c r="JMU136" s="853"/>
      <c r="JMV136" s="964"/>
      <c r="JMW136" s="845"/>
      <c r="JMX136" s="853"/>
      <c r="JMY136" s="853"/>
      <c r="JMZ136" s="964"/>
      <c r="JNA136" s="845"/>
      <c r="JNB136" s="853"/>
      <c r="JNC136" s="853"/>
      <c r="JND136" s="964"/>
      <c r="JNE136" s="845"/>
      <c r="JNF136" s="853"/>
      <c r="JNG136" s="853"/>
      <c r="JNH136" s="964"/>
      <c r="JNI136" s="845"/>
      <c r="JNJ136" s="853"/>
      <c r="JNK136" s="853"/>
      <c r="JNL136" s="964"/>
      <c r="JNM136" s="845"/>
      <c r="JNN136" s="853"/>
      <c r="JNO136" s="853"/>
      <c r="JNP136" s="964"/>
      <c r="JNQ136" s="845"/>
      <c r="JNR136" s="853"/>
      <c r="JNS136" s="853"/>
      <c r="JNT136" s="964"/>
      <c r="JNU136" s="845"/>
      <c r="JNV136" s="853"/>
      <c r="JNW136" s="853"/>
      <c r="JNX136" s="964"/>
      <c r="JNY136" s="845"/>
      <c r="JNZ136" s="853"/>
      <c r="JOA136" s="853"/>
      <c r="JOB136" s="964"/>
      <c r="JOC136" s="845"/>
      <c r="JOD136" s="853"/>
      <c r="JOE136" s="853"/>
      <c r="JOF136" s="964"/>
      <c r="JOG136" s="845"/>
      <c r="JOH136" s="853"/>
      <c r="JOI136" s="853"/>
      <c r="JOJ136" s="964"/>
      <c r="JOK136" s="845"/>
      <c r="JOL136" s="853"/>
      <c r="JOM136" s="853"/>
      <c r="JON136" s="964"/>
      <c r="JOO136" s="845"/>
      <c r="JOP136" s="853"/>
      <c r="JOQ136" s="853"/>
      <c r="JOR136" s="964"/>
      <c r="JOS136" s="845"/>
      <c r="JOT136" s="853"/>
      <c r="JOU136" s="853"/>
      <c r="JOV136" s="964"/>
      <c r="JOW136" s="845"/>
      <c r="JOX136" s="853"/>
      <c r="JOY136" s="853"/>
      <c r="JOZ136" s="964"/>
      <c r="JPA136" s="845"/>
      <c r="JPB136" s="853"/>
      <c r="JPC136" s="853"/>
      <c r="JPD136" s="964"/>
      <c r="JPE136" s="845"/>
      <c r="JPF136" s="853"/>
      <c r="JPG136" s="853"/>
      <c r="JPH136" s="964"/>
      <c r="JPI136" s="845"/>
      <c r="JPJ136" s="853"/>
      <c r="JPK136" s="853"/>
      <c r="JPL136" s="964"/>
      <c r="JPM136" s="845"/>
      <c r="JPN136" s="853"/>
      <c r="JPO136" s="853"/>
      <c r="JPP136" s="964"/>
      <c r="JPQ136" s="845"/>
      <c r="JPR136" s="853"/>
      <c r="JPS136" s="853"/>
      <c r="JPT136" s="964"/>
      <c r="JPU136" s="845"/>
      <c r="JPV136" s="853"/>
      <c r="JPW136" s="853"/>
      <c r="JPX136" s="964"/>
      <c r="JPY136" s="845"/>
      <c r="JPZ136" s="853"/>
      <c r="JQA136" s="853"/>
      <c r="JQB136" s="964"/>
      <c r="JQC136" s="845"/>
      <c r="JQD136" s="853"/>
      <c r="JQE136" s="853"/>
      <c r="JQF136" s="964"/>
      <c r="JQG136" s="845"/>
      <c r="JQH136" s="853"/>
      <c r="JQI136" s="853"/>
      <c r="JQJ136" s="964"/>
      <c r="JQK136" s="845"/>
      <c r="JQL136" s="853"/>
      <c r="JQM136" s="853"/>
      <c r="JQN136" s="964"/>
      <c r="JQO136" s="845"/>
      <c r="JQP136" s="853"/>
      <c r="JQQ136" s="853"/>
      <c r="JQR136" s="964"/>
      <c r="JQS136" s="845"/>
      <c r="JQT136" s="853"/>
      <c r="JQU136" s="853"/>
      <c r="JQV136" s="964"/>
      <c r="JQW136" s="845"/>
      <c r="JQX136" s="853"/>
      <c r="JQY136" s="853"/>
      <c r="JQZ136" s="964"/>
      <c r="JRA136" s="845"/>
      <c r="JRB136" s="853"/>
      <c r="JRC136" s="853"/>
      <c r="JRD136" s="964"/>
      <c r="JRE136" s="845"/>
      <c r="JRF136" s="853"/>
      <c r="JRG136" s="853"/>
      <c r="JRH136" s="964"/>
      <c r="JRI136" s="845"/>
      <c r="JRJ136" s="853"/>
      <c r="JRK136" s="853"/>
      <c r="JRL136" s="964"/>
      <c r="JRM136" s="845"/>
      <c r="JRN136" s="853"/>
      <c r="JRO136" s="853"/>
      <c r="JRP136" s="964"/>
      <c r="JRQ136" s="845"/>
      <c r="JRR136" s="853"/>
      <c r="JRS136" s="853"/>
      <c r="JRT136" s="964"/>
      <c r="JRU136" s="845"/>
      <c r="JRV136" s="853"/>
      <c r="JRW136" s="853"/>
      <c r="JRX136" s="964"/>
      <c r="JRY136" s="845"/>
      <c r="JRZ136" s="853"/>
      <c r="JSA136" s="853"/>
      <c r="JSB136" s="964"/>
      <c r="JSC136" s="845"/>
      <c r="JSD136" s="853"/>
      <c r="JSE136" s="853"/>
      <c r="JSF136" s="964"/>
      <c r="JSG136" s="845"/>
      <c r="JSH136" s="853"/>
      <c r="JSI136" s="853"/>
      <c r="JSJ136" s="964"/>
      <c r="JSK136" s="845"/>
      <c r="JSL136" s="853"/>
      <c r="JSM136" s="853"/>
      <c r="JSN136" s="964"/>
      <c r="JSO136" s="845"/>
      <c r="JSP136" s="853"/>
      <c r="JSQ136" s="853"/>
      <c r="JSR136" s="964"/>
      <c r="JSS136" s="845"/>
      <c r="JST136" s="853"/>
      <c r="JSU136" s="853"/>
      <c r="JSV136" s="964"/>
      <c r="JSW136" s="845"/>
      <c r="JSX136" s="853"/>
      <c r="JSY136" s="853"/>
      <c r="JSZ136" s="964"/>
      <c r="JTA136" s="845"/>
      <c r="JTB136" s="853"/>
      <c r="JTC136" s="853"/>
      <c r="JTD136" s="964"/>
      <c r="JTE136" s="845"/>
      <c r="JTF136" s="853"/>
      <c r="JTG136" s="853"/>
      <c r="JTH136" s="964"/>
      <c r="JTI136" s="845"/>
      <c r="JTJ136" s="853"/>
      <c r="JTK136" s="853"/>
      <c r="JTL136" s="964"/>
      <c r="JTM136" s="845"/>
      <c r="JTN136" s="853"/>
      <c r="JTO136" s="853"/>
      <c r="JTP136" s="964"/>
      <c r="JTQ136" s="845"/>
      <c r="JTR136" s="853"/>
      <c r="JTS136" s="853"/>
      <c r="JTT136" s="964"/>
      <c r="JTU136" s="845"/>
      <c r="JTV136" s="853"/>
      <c r="JTW136" s="853"/>
      <c r="JTX136" s="964"/>
      <c r="JTY136" s="845"/>
      <c r="JTZ136" s="853"/>
      <c r="JUA136" s="853"/>
      <c r="JUB136" s="964"/>
      <c r="JUC136" s="845"/>
      <c r="JUD136" s="853"/>
      <c r="JUE136" s="853"/>
      <c r="JUF136" s="964"/>
      <c r="JUG136" s="845"/>
      <c r="JUH136" s="853"/>
      <c r="JUI136" s="853"/>
      <c r="JUJ136" s="964"/>
      <c r="JUK136" s="845"/>
      <c r="JUL136" s="853"/>
      <c r="JUM136" s="853"/>
      <c r="JUN136" s="964"/>
      <c r="JUO136" s="845"/>
      <c r="JUP136" s="853"/>
      <c r="JUQ136" s="853"/>
      <c r="JUR136" s="964"/>
      <c r="JUS136" s="845"/>
      <c r="JUT136" s="853"/>
      <c r="JUU136" s="853"/>
      <c r="JUV136" s="964"/>
      <c r="JUW136" s="845"/>
      <c r="JUX136" s="853"/>
      <c r="JUY136" s="853"/>
      <c r="JUZ136" s="964"/>
      <c r="JVA136" s="845"/>
      <c r="JVB136" s="853"/>
      <c r="JVC136" s="853"/>
      <c r="JVD136" s="964"/>
      <c r="JVE136" s="845"/>
      <c r="JVF136" s="853"/>
      <c r="JVG136" s="853"/>
      <c r="JVH136" s="964"/>
      <c r="JVI136" s="845"/>
      <c r="JVJ136" s="853"/>
      <c r="JVK136" s="853"/>
      <c r="JVL136" s="964"/>
      <c r="JVM136" s="845"/>
      <c r="JVN136" s="853"/>
      <c r="JVO136" s="853"/>
      <c r="JVP136" s="964"/>
      <c r="JVQ136" s="845"/>
      <c r="JVR136" s="853"/>
      <c r="JVS136" s="853"/>
      <c r="JVT136" s="964"/>
      <c r="JVU136" s="845"/>
      <c r="JVV136" s="853"/>
      <c r="JVW136" s="853"/>
      <c r="JVX136" s="964"/>
      <c r="JVY136" s="845"/>
      <c r="JVZ136" s="853"/>
      <c r="JWA136" s="853"/>
      <c r="JWB136" s="964"/>
      <c r="JWC136" s="845"/>
      <c r="JWD136" s="853"/>
      <c r="JWE136" s="853"/>
      <c r="JWF136" s="964"/>
      <c r="JWG136" s="845"/>
      <c r="JWH136" s="853"/>
      <c r="JWI136" s="853"/>
      <c r="JWJ136" s="964"/>
      <c r="JWK136" s="845"/>
      <c r="JWL136" s="853"/>
      <c r="JWM136" s="853"/>
      <c r="JWN136" s="964"/>
      <c r="JWO136" s="845"/>
      <c r="JWP136" s="853"/>
      <c r="JWQ136" s="853"/>
      <c r="JWR136" s="964"/>
      <c r="JWS136" s="845"/>
      <c r="JWT136" s="853"/>
      <c r="JWU136" s="853"/>
      <c r="JWV136" s="964"/>
      <c r="JWW136" s="845"/>
      <c r="JWX136" s="853"/>
      <c r="JWY136" s="853"/>
      <c r="JWZ136" s="964"/>
      <c r="JXA136" s="845"/>
      <c r="JXB136" s="853"/>
      <c r="JXC136" s="853"/>
      <c r="JXD136" s="964"/>
      <c r="JXE136" s="845"/>
      <c r="JXF136" s="853"/>
      <c r="JXG136" s="853"/>
      <c r="JXH136" s="964"/>
      <c r="JXI136" s="845"/>
      <c r="JXJ136" s="853"/>
      <c r="JXK136" s="853"/>
      <c r="JXL136" s="964"/>
      <c r="JXM136" s="845"/>
      <c r="JXN136" s="853"/>
      <c r="JXO136" s="853"/>
      <c r="JXP136" s="964"/>
      <c r="JXQ136" s="845"/>
      <c r="JXR136" s="853"/>
      <c r="JXS136" s="853"/>
      <c r="JXT136" s="964"/>
      <c r="JXU136" s="845"/>
      <c r="JXV136" s="853"/>
      <c r="JXW136" s="853"/>
      <c r="JXX136" s="964"/>
      <c r="JXY136" s="845"/>
      <c r="JXZ136" s="853"/>
      <c r="JYA136" s="853"/>
      <c r="JYB136" s="964"/>
      <c r="JYC136" s="845"/>
      <c r="JYD136" s="853"/>
      <c r="JYE136" s="853"/>
      <c r="JYF136" s="964"/>
      <c r="JYG136" s="845"/>
      <c r="JYH136" s="853"/>
      <c r="JYI136" s="853"/>
      <c r="JYJ136" s="964"/>
      <c r="JYK136" s="845"/>
      <c r="JYL136" s="853"/>
      <c r="JYM136" s="853"/>
      <c r="JYN136" s="964"/>
      <c r="JYO136" s="845"/>
      <c r="JYP136" s="853"/>
      <c r="JYQ136" s="853"/>
      <c r="JYR136" s="964"/>
      <c r="JYS136" s="845"/>
      <c r="JYT136" s="853"/>
      <c r="JYU136" s="853"/>
      <c r="JYV136" s="964"/>
      <c r="JYW136" s="845"/>
      <c r="JYX136" s="853"/>
      <c r="JYY136" s="853"/>
      <c r="JYZ136" s="964"/>
      <c r="JZA136" s="845"/>
      <c r="JZB136" s="853"/>
      <c r="JZC136" s="853"/>
      <c r="JZD136" s="964"/>
      <c r="JZE136" s="845"/>
      <c r="JZF136" s="853"/>
      <c r="JZG136" s="853"/>
      <c r="JZH136" s="964"/>
      <c r="JZI136" s="845"/>
      <c r="JZJ136" s="853"/>
      <c r="JZK136" s="853"/>
      <c r="JZL136" s="964"/>
      <c r="JZM136" s="845"/>
      <c r="JZN136" s="853"/>
      <c r="JZO136" s="853"/>
      <c r="JZP136" s="964"/>
      <c r="JZQ136" s="845"/>
      <c r="JZR136" s="853"/>
      <c r="JZS136" s="853"/>
      <c r="JZT136" s="964"/>
      <c r="JZU136" s="845"/>
      <c r="JZV136" s="853"/>
      <c r="JZW136" s="853"/>
      <c r="JZX136" s="964"/>
      <c r="JZY136" s="845"/>
      <c r="JZZ136" s="853"/>
      <c r="KAA136" s="853"/>
      <c r="KAB136" s="964"/>
      <c r="KAC136" s="845"/>
      <c r="KAD136" s="853"/>
      <c r="KAE136" s="853"/>
      <c r="KAF136" s="964"/>
      <c r="KAG136" s="845"/>
      <c r="KAH136" s="853"/>
      <c r="KAI136" s="853"/>
      <c r="KAJ136" s="964"/>
      <c r="KAK136" s="845"/>
      <c r="KAL136" s="853"/>
      <c r="KAM136" s="853"/>
      <c r="KAN136" s="964"/>
      <c r="KAO136" s="845"/>
      <c r="KAP136" s="853"/>
      <c r="KAQ136" s="853"/>
      <c r="KAR136" s="964"/>
      <c r="KAS136" s="845"/>
      <c r="KAT136" s="853"/>
      <c r="KAU136" s="853"/>
      <c r="KAV136" s="964"/>
      <c r="KAW136" s="845"/>
      <c r="KAX136" s="853"/>
      <c r="KAY136" s="853"/>
      <c r="KAZ136" s="964"/>
      <c r="KBA136" s="845"/>
      <c r="KBB136" s="853"/>
      <c r="KBC136" s="853"/>
      <c r="KBD136" s="964"/>
      <c r="KBE136" s="845"/>
      <c r="KBF136" s="853"/>
      <c r="KBG136" s="853"/>
      <c r="KBH136" s="964"/>
      <c r="KBI136" s="845"/>
      <c r="KBJ136" s="853"/>
      <c r="KBK136" s="853"/>
      <c r="KBL136" s="964"/>
      <c r="KBM136" s="845"/>
      <c r="KBN136" s="853"/>
      <c r="KBO136" s="853"/>
      <c r="KBP136" s="964"/>
      <c r="KBQ136" s="845"/>
      <c r="KBR136" s="853"/>
      <c r="KBS136" s="853"/>
      <c r="KBT136" s="964"/>
      <c r="KBU136" s="845"/>
      <c r="KBV136" s="853"/>
      <c r="KBW136" s="853"/>
      <c r="KBX136" s="964"/>
      <c r="KBY136" s="845"/>
      <c r="KBZ136" s="853"/>
      <c r="KCA136" s="853"/>
      <c r="KCB136" s="964"/>
      <c r="KCC136" s="845"/>
      <c r="KCD136" s="853"/>
      <c r="KCE136" s="853"/>
      <c r="KCF136" s="964"/>
      <c r="KCG136" s="845"/>
      <c r="KCH136" s="853"/>
      <c r="KCI136" s="853"/>
      <c r="KCJ136" s="964"/>
      <c r="KCK136" s="845"/>
      <c r="KCL136" s="853"/>
      <c r="KCM136" s="853"/>
      <c r="KCN136" s="964"/>
      <c r="KCO136" s="845"/>
      <c r="KCP136" s="853"/>
      <c r="KCQ136" s="853"/>
      <c r="KCR136" s="964"/>
      <c r="KCS136" s="845"/>
      <c r="KCT136" s="853"/>
      <c r="KCU136" s="853"/>
      <c r="KCV136" s="964"/>
      <c r="KCW136" s="845"/>
      <c r="KCX136" s="853"/>
      <c r="KCY136" s="853"/>
      <c r="KCZ136" s="964"/>
      <c r="KDA136" s="845"/>
      <c r="KDB136" s="853"/>
      <c r="KDC136" s="853"/>
      <c r="KDD136" s="964"/>
      <c r="KDE136" s="845"/>
      <c r="KDF136" s="853"/>
      <c r="KDG136" s="853"/>
      <c r="KDH136" s="964"/>
      <c r="KDI136" s="845"/>
      <c r="KDJ136" s="853"/>
      <c r="KDK136" s="853"/>
      <c r="KDL136" s="964"/>
      <c r="KDM136" s="845"/>
      <c r="KDN136" s="853"/>
      <c r="KDO136" s="853"/>
      <c r="KDP136" s="964"/>
      <c r="KDQ136" s="845"/>
      <c r="KDR136" s="853"/>
      <c r="KDS136" s="853"/>
      <c r="KDT136" s="964"/>
      <c r="KDU136" s="845"/>
      <c r="KDV136" s="853"/>
      <c r="KDW136" s="853"/>
      <c r="KDX136" s="964"/>
      <c r="KDY136" s="845"/>
      <c r="KDZ136" s="853"/>
      <c r="KEA136" s="853"/>
      <c r="KEB136" s="964"/>
      <c r="KEC136" s="845"/>
      <c r="KED136" s="853"/>
      <c r="KEE136" s="853"/>
      <c r="KEF136" s="964"/>
      <c r="KEG136" s="845"/>
      <c r="KEH136" s="853"/>
      <c r="KEI136" s="853"/>
      <c r="KEJ136" s="964"/>
      <c r="KEK136" s="845"/>
      <c r="KEL136" s="853"/>
      <c r="KEM136" s="853"/>
      <c r="KEN136" s="964"/>
      <c r="KEO136" s="845"/>
      <c r="KEP136" s="853"/>
      <c r="KEQ136" s="853"/>
      <c r="KER136" s="964"/>
      <c r="KES136" s="845"/>
      <c r="KET136" s="853"/>
      <c r="KEU136" s="853"/>
      <c r="KEV136" s="964"/>
      <c r="KEW136" s="845"/>
      <c r="KEX136" s="853"/>
      <c r="KEY136" s="853"/>
      <c r="KEZ136" s="964"/>
      <c r="KFA136" s="845"/>
      <c r="KFB136" s="853"/>
      <c r="KFC136" s="853"/>
      <c r="KFD136" s="964"/>
      <c r="KFE136" s="845"/>
      <c r="KFF136" s="853"/>
      <c r="KFG136" s="853"/>
      <c r="KFH136" s="964"/>
      <c r="KFI136" s="845"/>
      <c r="KFJ136" s="853"/>
      <c r="KFK136" s="853"/>
      <c r="KFL136" s="964"/>
      <c r="KFM136" s="845"/>
      <c r="KFN136" s="853"/>
      <c r="KFO136" s="853"/>
      <c r="KFP136" s="964"/>
      <c r="KFQ136" s="845"/>
      <c r="KFR136" s="853"/>
      <c r="KFS136" s="853"/>
      <c r="KFT136" s="964"/>
      <c r="KFU136" s="845"/>
      <c r="KFV136" s="853"/>
      <c r="KFW136" s="853"/>
      <c r="KFX136" s="964"/>
      <c r="KFY136" s="845"/>
      <c r="KFZ136" s="853"/>
      <c r="KGA136" s="853"/>
      <c r="KGB136" s="964"/>
      <c r="KGC136" s="845"/>
      <c r="KGD136" s="853"/>
      <c r="KGE136" s="853"/>
      <c r="KGF136" s="964"/>
      <c r="KGG136" s="845"/>
      <c r="KGH136" s="853"/>
      <c r="KGI136" s="853"/>
      <c r="KGJ136" s="964"/>
      <c r="KGK136" s="845"/>
      <c r="KGL136" s="853"/>
      <c r="KGM136" s="853"/>
      <c r="KGN136" s="964"/>
      <c r="KGO136" s="845"/>
      <c r="KGP136" s="853"/>
      <c r="KGQ136" s="853"/>
      <c r="KGR136" s="964"/>
      <c r="KGS136" s="845"/>
      <c r="KGT136" s="853"/>
      <c r="KGU136" s="853"/>
      <c r="KGV136" s="964"/>
      <c r="KGW136" s="845"/>
      <c r="KGX136" s="853"/>
      <c r="KGY136" s="853"/>
      <c r="KGZ136" s="964"/>
      <c r="KHA136" s="845"/>
      <c r="KHB136" s="853"/>
      <c r="KHC136" s="853"/>
      <c r="KHD136" s="964"/>
      <c r="KHE136" s="845"/>
      <c r="KHF136" s="853"/>
      <c r="KHG136" s="853"/>
      <c r="KHH136" s="964"/>
      <c r="KHI136" s="845"/>
      <c r="KHJ136" s="853"/>
      <c r="KHK136" s="853"/>
      <c r="KHL136" s="964"/>
      <c r="KHM136" s="845"/>
      <c r="KHN136" s="853"/>
      <c r="KHO136" s="853"/>
      <c r="KHP136" s="964"/>
      <c r="KHQ136" s="845"/>
      <c r="KHR136" s="853"/>
      <c r="KHS136" s="853"/>
      <c r="KHT136" s="964"/>
      <c r="KHU136" s="845"/>
      <c r="KHV136" s="853"/>
      <c r="KHW136" s="853"/>
      <c r="KHX136" s="964"/>
      <c r="KHY136" s="845"/>
      <c r="KHZ136" s="853"/>
      <c r="KIA136" s="853"/>
      <c r="KIB136" s="964"/>
      <c r="KIC136" s="845"/>
      <c r="KID136" s="853"/>
      <c r="KIE136" s="853"/>
      <c r="KIF136" s="964"/>
      <c r="KIG136" s="845"/>
      <c r="KIH136" s="853"/>
      <c r="KII136" s="853"/>
      <c r="KIJ136" s="964"/>
      <c r="KIK136" s="845"/>
      <c r="KIL136" s="853"/>
      <c r="KIM136" s="853"/>
      <c r="KIN136" s="964"/>
      <c r="KIO136" s="845"/>
      <c r="KIP136" s="853"/>
      <c r="KIQ136" s="853"/>
      <c r="KIR136" s="964"/>
      <c r="KIS136" s="845"/>
      <c r="KIT136" s="853"/>
      <c r="KIU136" s="853"/>
      <c r="KIV136" s="964"/>
      <c r="KIW136" s="845"/>
      <c r="KIX136" s="853"/>
      <c r="KIY136" s="853"/>
      <c r="KIZ136" s="964"/>
      <c r="KJA136" s="845"/>
      <c r="KJB136" s="853"/>
      <c r="KJC136" s="853"/>
      <c r="KJD136" s="964"/>
      <c r="KJE136" s="845"/>
      <c r="KJF136" s="853"/>
      <c r="KJG136" s="853"/>
      <c r="KJH136" s="964"/>
      <c r="KJI136" s="845"/>
      <c r="KJJ136" s="853"/>
      <c r="KJK136" s="853"/>
      <c r="KJL136" s="964"/>
      <c r="KJM136" s="845"/>
      <c r="KJN136" s="853"/>
      <c r="KJO136" s="853"/>
      <c r="KJP136" s="964"/>
      <c r="KJQ136" s="845"/>
      <c r="KJR136" s="853"/>
      <c r="KJS136" s="853"/>
      <c r="KJT136" s="964"/>
      <c r="KJU136" s="845"/>
      <c r="KJV136" s="853"/>
      <c r="KJW136" s="853"/>
      <c r="KJX136" s="964"/>
      <c r="KJY136" s="845"/>
      <c r="KJZ136" s="853"/>
      <c r="KKA136" s="853"/>
      <c r="KKB136" s="964"/>
      <c r="KKC136" s="845"/>
      <c r="KKD136" s="853"/>
      <c r="KKE136" s="853"/>
      <c r="KKF136" s="964"/>
      <c r="KKG136" s="845"/>
      <c r="KKH136" s="853"/>
      <c r="KKI136" s="853"/>
      <c r="KKJ136" s="964"/>
      <c r="KKK136" s="845"/>
      <c r="KKL136" s="853"/>
      <c r="KKM136" s="853"/>
      <c r="KKN136" s="964"/>
      <c r="KKO136" s="845"/>
      <c r="KKP136" s="853"/>
      <c r="KKQ136" s="853"/>
      <c r="KKR136" s="964"/>
      <c r="KKS136" s="845"/>
      <c r="KKT136" s="853"/>
      <c r="KKU136" s="853"/>
      <c r="KKV136" s="964"/>
      <c r="KKW136" s="845"/>
      <c r="KKX136" s="853"/>
      <c r="KKY136" s="853"/>
      <c r="KKZ136" s="964"/>
      <c r="KLA136" s="845"/>
      <c r="KLB136" s="853"/>
      <c r="KLC136" s="853"/>
      <c r="KLD136" s="964"/>
      <c r="KLE136" s="845"/>
      <c r="KLF136" s="853"/>
      <c r="KLG136" s="853"/>
      <c r="KLH136" s="964"/>
      <c r="KLI136" s="845"/>
      <c r="KLJ136" s="853"/>
      <c r="KLK136" s="853"/>
      <c r="KLL136" s="964"/>
      <c r="KLM136" s="845"/>
      <c r="KLN136" s="853"/>
      <c r="KLO136" s="853"/>
      <c r="KLP136" s="964"/>
      <c r="KLQ136" s="845"/>
      <c r="KLR136" s="853"/>
      <c r="KLS136" s="853"/>
      <c r="KLT136" s="964"/>
      <c r="KLU136" s="845"/>
      <c r="KLV136" s="853"/>
      <c r="KLW136" s="853"/>
      <c r="KLX136" s="964"/>
      <c r="KLY136" s="845"/>
      <c r="KLZ136" s="853"/>
      <c r="KMA136" s="853"/>
      <c r="KMB136" s="964"/>
      <c r="KMC136" s="845"/>
      <c r="KMD136" s="853"/>
      <c r="KME136" s="853"/>
      <c r="KMF136" s="964"/>
      <c r="KMG136" s="845"/>
      <c r="KMH136" s="853"/>
      <c r="KMI136" s="853"/>
      <c r="KMJ136" s="964"/>
      <c r="KMK136" s="845"/>
      <c r="KML136" s="853"/>
      <c r="KMM136" s="853"/>
      <c r="KMN136" s="964"/>
      <c r="KMO136" s="845"/>
      <c r="KMP136" s="853"/>
      <c r="KMQ136" s="853"/>
      <c r="KMR136" s="964"/>
      <c r="KMS136" s="845"/>
      <c r="KMT136" s="853"/>
      <c r="KMU136" s="853"/>
      <c r="KMV136" s="964"/>
      <c r="KMW136" s="845"/>
      <c r="KMX136" s="853"/>
      <c r="KMY136" s="853"/>
      <c r="KMZ136" s="964"/>
      <c r="KNA136" s="845"/>
      <c r="KNB136" s="853"/>
      <c r="KNC136" s="853"/>
      <c r="KND136" s="964"/>
      <c r="KNE136" s="845"/>
      <c r="KNF136" s="853"/>
      <c r="KNG136" s="853"/>
      <c r="KNH136" s="964"/>
      <c r="KNI136" s="845"/>
      <c r="KNJ136" s="853"/>
      <c r="KNK136" s="853"/>
      <c r="KNL136" s="964"/>
      <c r="KNM136" s="845"/>
      <c r="KNN136" s="853"/>
      <c r="KNO136" s="853"/>
      <c r="KNP136" s="964"/>
      <c r="KNQ136" s="845"/>
      <c r="KNR136" s="853"/>
      <c r="KNS136" s="853"/>
      <c r="KNT136" s="964"/>
      <c r="KNU136" s="845"/>
      <c r="KNV136" s="853"/>
      <c r="KNW136" s="853"/>
      <c r="KNX136" s="964"/>
      <c r="KNY136" s="845"/>
      <c r="KNZ136" s="853"/>
      <c r="KOA136" s="853"/>
      <c r="KOB136" s="964"/>
      <c r="KOC136" s="845"/>
      <c r="KOD136" s="853"/>
      <c r="KOE136" s="853"/>
      <c r="KOF136" s="964"/>
      <c r="KOG136" s="845"/>
      <c r="KOH136" s="853"/>
      <c r="KOI136" s="853"/>
      <c r="KOJ136" s="964"/>
      <c r="KOK136" s="845"/>
      <c r="KOL136" s="853"/>
      <c r="KOM136" s="853"/>
      <c r="KON136" s="964"/>
      <c r="KOO136" s="845"/>
      <c r="KOP136" s="853"/>
      <c r="KOQ136" s="853"/>
      <c r="KOR136" s="964"/>
      <c r="KOS136" s="845"/>
      <c r="KOT136" s="853"/>
      <c r="KOU136" s="853"/>
      <c r="KOV136" s="964"/>
      <c r="KOW136" s="845"/>
      <c r="KOX136" s="853"/>
      <c r="KOY136" s="853"/>
      <c r="KOZ136" s="964"/>
      <c r="KPA136" s="845"/>
      <c r="KPB136" s="853"/>
      <c r="KPC136" s="853"/>
      <c r="KPD136" s="964"/>
      <c r="KPE136" s="845"/>
      <c r="KPF136" s="853"/>
      <c r="KPG136" s="853"/>
      <c r="KPH136" s="964"/>
      <c r="KPI136" s="845"/>
      <c r="KPJ136" s="853"/>
      <c r="KPK136" s="853"/>
      <c r="KPL136" s="964"/>
      <c r="KPM136" s="845"/>
      <c r="KPN136" s="853"/>
      <c r="KPO136" s="853"/>
      <c r="KPP136" s="964"/>
      <c r="KPQ136" s="845"/>
      <c r="KPR136" s="853"/>
      <c r="KPS136" s="853"/>
      <c r="KPT136" s="964"/>
      <c r="KPU136" s="845"/>
      <c r="KPV136" s="853"/>
      <c r="KPW136" s="853"/>
      <c r="KPX136" s="964"/>
      <c r="KPY136" s="845"/>
      <c r="KPZ136" s="853"/>
      <c r="KQA136" s="853"/>
      <c r="KQB136" s="964"/>
      <c r="KQC136" s="845"/>
      <c r="KQD136" s="853"/>
      <c r="KQE136" s="853"/>
      <c r="KQF136" s="964"/>
      <c r="KQG136" s="845"/>
      <c r="KQH136" s="853"/>
      <c r="KQI136" s="853"/>
      <c r="KQJ136" s="964"/>
      <c r="KQK136" s="845"/>
      <c r="KQL136" s="853"/>
      <c r="KQM136" s="853"/>
      <c r="KQN136" s="964"/>
      <c r="KQO136" s="845"/>
      <c r="KQP136" s="853"/>
      <c r="KQQ136" s="853"/>
      <c r="KQR136" s="964"/>
      <c r="KQS136" s="845"/>
      <c r="KQT136" s="853"/>
      <c r="KQU136" s="853"/>
      <c r="KQV136" s="964"/>
      <c r="KQW136" s="845"/>
      <c r="KQX136" s="853"/>
      <c r="KQY136" s="853"/>
      <c r="KQZ136" s="964"/>
      <c r="KRA136" s="845"/>
      <c r="KRB136" s="853"/>
      <c r="KRC136" s="853"/>
      <c r="KRD136" s="964"/>
      <c r="KRE136" s="845"/>
      <c r="KRF136" s="853"/>
      <c r="KRG136" s="853"/>
      <c r="KRH136" s="964"/>
      <c r="KRI136" s="845"/>
      <c r="KRJ136" s="853"/>
      <c r="KRK136" s="853"/>
      <c r="KRL136" s="964"/>
      <c r="KRM136" s="845"/>
      <c r="KRN136" s="853"/>
      <c r="KRO136" s="853"/>
      <c r="KRP136" s="964"/>
      <c r="KRQ136" s="845"/>
      <c r="KRR136" s="853"/>
      <c r="KRS136" s="853"/>
      <c r="KRT136" s="964"/>
      <c r="KRU136" s="845"/>
      <c r="KRV136" s="853"/>
      <c r="KRW136" s="853"/>
      <c r="KRX136" s="964"/>
      <c r="KRY136" s="845"/>
      <c r="KRZ136" s="853"/>
      <c r="KSA136" s="853"/>
      <c r="KSB136" s="964"/>
      <c r="KSC136" s="845"/>
      <c r="KSD136" s="853"/>
      <c r="KSE136" s="853"/>
      <c r="KSF136" s="964"/>
      <c r="KSG136" s="845"/>
      <c r="KSH136" s="853"/>
      <c r="KSI136" s="853"/>
      <c r="KSJ136" s="964"/>
      <c r="KSK136" s="845"/>
      <c r="KSL136" s="853"/>
      <c r="KSM136" s="853"/>
      <c r="KSN136" s="964"/>
      <c r="KSO136" s="845"/>
      <c r="KSP136" s="853"/>
      <c r="KSQ136" s="853"/>
      <c r="KSR136" s="964"/>
      <c r="KSS136" s="845"/>
      <c r="KST136" s="853"/>
      <c r="KSU136" s="853"/>
      <c r="KSV136" s="964"/>
      <c r="KSW136" s="845"/>
      <c r="KSX136" s="853"/>
      <c r="KSY136" s="853"/>
      <c r="KSZ136" s="964"/>
      <c r="KTA136" s="845"/>
      <c r="KTB136" s="853"/>
      <c r="KTC136" s="853"/>
      <c r="KTD136" s="964"/>
      <c r="KTE136" s="845"/>
      <c r="KTF136" s="853"/>
      <c r="KTG136" s="853"/>
      <c r="KTH136" s="964"/>
      <c r="KTI136" s="845"/>
      <c r="KTJ136" s="853"/>
      <c r="KTK136" s="853"/>
      <c r="KTL136" s="964"/>
      <c r="KTM136" s="845"/>
      <c r="KTN136" s="853"/>
      <c r="KTO136" s="853"/>
      <c r="KTP136" s="964"/>
      <c r="KTQ136" s="845"/>
      <c r="KTR136" s="853"/>
      <c r="KTS136" s="853"/>
      <c r="KTT136" s="964"/>
      <c r="KTU136" s="845"/>
      <c r="KTV136" s="853"/>
      <c r="KTW136" s="853"/>
      <c r="KTX136" s="964"/>
      <c r="KTY136" s="845"/>
      <c r="KTZ136" s="853"/>
      <c r="KUA136" s="853"/>
      <c r="KUB136" s="964"/>
      <c r="KUC136" s="845"/>
      <c r="KUD136" s="853"/>
      <c r="KUE136" s="853"/>
      <c r="KUF136" s="964"/>
      <c r="KUG136" s="845"/>
      <c r="KUH136" s="853"/>
      <c r="KUI136" s="853"/>
      <c r="KUJ136" s="964"/>
      <c r="KUK136" s="845"/>
      <c r="KUL136" s="853"/>
      <c r="KUM136" s="853"/>
      <c r="KUN136" s="964"/>
      <c r="KUO136" s="845"/>
      <c r="KUP136" s="853"/>
      <c r="KUQ136" s="853"/>
      <c r="KUR136" s="964"/>
      <c r="KUS136" s="845"/>
      <c r="KUT136" s="853"/>
      <c r="KUU136" s="853"/>
      <c r="KUV136" s="964"/>
      <c r="KUW136" s="845"/>
      <c r="KUX136" s="853"/>
      <c r="KUY136" s="853"/>
      <c r="KUZ136" s="964"/>
      <c r="KVA136" s="845"/>
      <c r="KVB136" s="853"/>
      <c r="KVC136" s="853"/>
      <c r="KVD136" s="964"/>
      <c r="KVE136" s="845"/>
      <c r="KVF136" s="853"/>
      <c r="KVG136" s="853"/>
      <c r="KVH136" s="964"/>
      <c r="KVI136" s="845"/>
      <c r="KVJ136" s="853"/>
      <c r="KVK136" s="853"/>
      <c r="KVL136" s="964"/>
      <c r="KVM136" s="845"/>
      <c r="KVN136" s="853"/>
      <c r="KVO136" s="853"/>
      <c r="KVP136" s="964"/>
      <c r="KVQ136" s="845"/>
      <c r="KVR136" s="853"/>
      <c r="KVS136" s="853"/>
      <c r="KVT136" s="964"/>
      <c r="KVU136" s="845"/>
      <c r="KVV136" s="853"/>
      <c r="KVW136" s="853"/>
      <c r="KVX136" s="964"/>
      <c r="KVY136" s="845"/>
      <c r="KVZ136" s="853"/>
      <c r="KWA136" s="853"/>
      <c r="KWB136" s="964"/>
      <c r="KWC136" s="845"/>
      <c r="KWD136" s="853"/>
      <c r="KWE136" s="853"/>
      <c r="KWF136" s="964"/>
      <c r="KWG136" s="845"/>
      <c r="KWH136" s="853"/>
      <c r="KWI136" s="853"/>
      <c r="KWJ136" s="964"/>
      <c r="KWK136" s="845"/>
      <c r="KWL136" s="853"/>
      <c r="KWM136" s="853"/>
      <c r="KWN136" s="964"/>
      <c r="KWO136" s="845"/>
      <c r="KWP136" s="853"/>
      <c r="KWQ136" s="853"/>
      <c r="KWR136" s="964"/>
      <c r="KWS136" s="845"/>
      <c r="KWT136" s="853"/>
      <c r="KWU136" s="853"/>
      <c r="KWV136" s="964"/>
      <c r="KWW136" s="845"/>
      <c r="KWX136" s="853"/>
      <c r="KWY136" s="853"/>
      <c r="KWZ136" s="964"/>
      <c r="KXA136" s="845"/>
      <c r="KXB136" s="853"/>
      <c r="KXC136" s="853"/>
      <c r="KXD136" s="964"/>
      <c r="KXE136" s="845"/>
      <c r="KXF136" s="853"/>
      <c r="KXG136" s="853"/>
      <c r="KXH136" s="964"/>
      <c r="KXI136" s="845"/>
      <c r="KXJ136" s="853"/>
      <c r="KXK136" s="853"/>
      <c r="KXL136" s="964"/>
      <c r="KXM136" s="845"/>
      <c r="KXN136" s="853"/>
      <c r="KXO136" s="853"/>
      <c r="KXP136" s="964"/>
      <c r="KXQ136" s="845"/>
      <c r="KXR136" s="853"/>
      <c r="KXS136" s="853"/>
      <c r="KXT136" s="964"/>
      <c r="KXU136" s="845"/>
      <c r="KXV136" s="853"/>
      <c r="KXW136" s="853"/>
      <c r="KXX136" s="964"/>
      <c r="KXY136" s="845"/>
      <c r="KXZ136" s="853"/>
      <c r="KYA136" s="853"/>
      <c r="KYB136" s="964"/>
      <c r="KYC136" s="845"/>
      <c r="KYD136" s="853"/>
      <c r="KYE136" s="853"/>
      <c r="KYF136" s="964"/>
      <c r="KYG136" s="845"/>
      <c r="KYH136" s="853"/>
      <c r="KYI136" s="853"/>
      <c r="KYJ136" s="964"/>
      <c r="KYK136" s="845"/>
      <c r="KYL136" s="853"/>
      <c r="KYM136" s="853"/>
      <c r="KYN136" s="964"/>
      <c r="KYO136" s="845"/>
      <c r="KYP136" s="853"/>
      <c r="KYQ136" s="853"/>
      <c r="KYR136" s="964"/>
      <c r="KYS136" s="845"/>
      <c r="KYT136" s="853"/>
      <c r="KYU136" s="853"/>
      <c r="KYV136" s="964"/>
      <c r="KYW136" s="845"/>
      <c r="KYX136" s="853"/>
      <c r="KYY136" s="853"/>
      <c r="KYZ136" s="964"/>
      <c r="KZA136" s="845"/>
      <c r="KZB136" s="853"/>
      <c r="KZC136" s="853"/>
      <c r="KZD136" s="964"/>
      <c r="KZE136" s="845"/>
      <c r="KZF136" s="853"/>
      <c r="KZG136" s="853"/>
      <c r="KZH136" s="964"/>
      <c r="KZI136" s="845"/>
      <c r="KZJ136" s="853"/>
      <c r="KZK136" s="853"/>
      <c r="KZL136" s="964"/>
      <c r="KZM136" s="845"/>
      <c r="KZN136" s="853"/>
      <c r="KZO136" s="853"/>
      <c r="KZP136" s="964"/>
      <c r="KZQ136" s="845"/>
      <c r="KZR136" s="853"/>
      <c r="KZS136" s="853"/>
      <c r="KZT136" s="964"/>
      <c r="KZU136" s="845"/>
      <c r="KZV136" s="853"/>
      <c r="KZW136" s="853"/>
      <c r="KZX136" s="964"/>
      <c r="KZY136" s="845"/>
      <c r="KZZ136" s="853"/>
      <c r="LAA136" s="853"/>
      <c r="LAB136" s="964"/>
      <c r="LAC136" s="845"/>
      <c r="LAD136" s="853"/>
      <c r="LAE136" s="853"/>
      <c r="LAF136" s="964"/>
      <c r="LAG136" s="845"/>
      <c r="LAH136" s="853"/>
      <c r="LAI136" s="853"/>
      <c r="LAJ136" s="964"/>
      <c r="LAK136" s="845"/>
      <c r="LAL136" s="853"/>
      <c r="LAM136" s="853"/>
      <c r="LAN136" s="964"/>
      <c r="LAO136" s="845"/>
      <c r="LAP136" s="853"/>
      <c r="LAQ136" s="853"/>
      <c r="LAR136" s="964"/>
      <c r="LAS136" s="845"/>
      <c r="LAT136" s="853"/>
      <c r="LAU136" s="853"/>
      <c r="LAV136" s="964"/>
      <c r="LAW136" s="845"/>
      <c r="LAX136" s="853"/>
      <c r="LAY136" s="853"/>
      <c r="LAZ136" s="964"/>
      <c r="LBA136" s="845"/>
      <c r="LBB136" s="853"/>
      <c r="LBC136" s="853"/>
      <c r="LBD136" s="964"/>
      <c r="LBE136" s="845"/>
      <c r="LBF136" s="853"/>
      <c r="LBG136" s="853"/>
      <c r="LBH136" s="964"/>
      <c r="LBI136" s="845"/>
      <c r="LBJ136" s="853"/>
      <c r="LBK136" s="853"/>
      <c r="LBL136" s="964"/>
      <c r="LBM136" s="845"/>
      <c r="LBN136" s="853"/>
      <c r="LBO136" s="853"/>
      <c r="LBP136" s="964"/>
      <c r="LBQ136" s="845"/>
      <c r="LBR136" s="853"/>
      <c r="LBS136" s="853"/>
      <c r="LBT136" s="964"/>
      <c r="LBU136" s="845"/>
      <c r="LBV136" s="853"/>
      <c r="LBW136" s="853"/>
      <c r="LBX136" s="964"/>
      <c r="LBY136" s="845"/>
      <c r="LBZ136" s="853"/>
      <c r="LCA136" s="853"/>
      <c r="LCB136" s="964"/>
      <c r="LCC136" s="845"/>
      <c r="LCD136" s="853"/>
      <c r="LCE136" s="853"/>
      <c r="LCF136" s="964"/>
      <c r="LCG136" s="845"/>
      <c r="LCH136" s="853"/>
      <c r="LCI136" s="853"/>
      <c r="LCJ136" s="964"/>
      <c r="LCK136" s="845"/>
      <c r="LCL136" s="853"/>
      <c r="LCM136" s="853"/>
      <c r="LCN136" s="964"/>
      <c r="LCO136" s="845"/>
      <c r="LCP136" s="853"/>
      <c r="LCQ136" s="853"/>
      <c r="LCR136" s="964"/>
      <c r="LCS136" s="845"/>
      <c r="LCT136" s="853"/>
      <c r="LCU136" s="853"/>
      <c r="LCV136" s="964"/>
      <c r="LCW136" s="845"/>
      <c r="LCX136" s="853"/>
      <c r="LCY136" s="853"/>
      <c r="LCZ136" s="964"/>
      <c r="LDA136" s="845"/>
      <c r="LDB136" s="853"/>
      <c r="LDC136" s="853"/>
      <c r="LDD136" s="964"/>
      <c r="LDE136" s="845"/>
      <c r="LDF136" s="853"/>
      <c r="LDG136" s="853"/>
      <c r="LDH136" s="964"/>
      <c r="LDI136" s="845"/>
      <c r="LDJ136" s="853"/>
      <c r="LDK136" s="853"/>
      <c r="LDL136" s="964"/>
      <c r="LDM136" s="845"/>
      <c r="LDN136" s="853"/>
      <c r="LDO136" s="853"/>
      <c r="LDP136" s="964"/>
      <c r="LDQ136" s="845"/>
      <c r="LDR136" s="853"/>
      <c r="LDS136" s="853"/>
      <c r="LDT136" s="964"/>
      <c r="LDU136" s="845"/>
      <c r="LDV136" s="853"/>
      <c r="LDW136" s="853"/>
      <c r="LDX136" s="964"/>
      <c r="LDY136" s="845"/>
      <c r="LDZ136" s="853"/>
      <c r="LEA136" s="853"/>
      <c r="LEB136" s="964"/>
      <c r="LEC136" s="845"/>
      <c r="LED136" s="853"/>
      <c r="LEE136" s="853"/>
      <c r="LEF136" s="964"/>
      <c r="LEG136" s="845"/>
      <c r="LEH136" s="853"/>
      <c r="LEI136" s="853"/>
      <c r="LEJ136" s="964"/>
      <c r="LEK136" s="845"/>
      <c r="LEL136" s="853"/>
      <c r="LEM136" s="853"/>
      <c r="LEN136" s="964"/>
      <c r="LEO136" s="845"/>
      <c r="LEP136" s="853"/>
      <c r="LEQ136" s="853"/>
      <c r="LER136" s="964"/>
      <c r="LES136" s="845"/>
      <c r="LET136" s="853"/>
      <c r="LEU136" s="853"/>
      <c r="LEV136" s="964"/>
      <c r="LEW136" s="845"/>
      <c r="LEX136" s="853"/>
      <c r="LEY136" s="853"/>
      <c r="LEZ136" s="964"/>
      <c r="LFA136" s="845"/>
      <c r="LFB136" s="853"/>
      <c r="LFC136" s="853"/>
      <c r="LFD136" s="964"/>
      <c r="LFE136" s="845"/>
      <c r="LFF136" s="853"/>
      <c r="LFG136" s="853"/>
      <c r="LFH136" s="964"/>
      <c r="LFI136" s="845"/>
      <c r="LFJ136" s="853"/>
      <c r="LFK136" s="853"/>
      <c r="LFL136" s="964"/>
      <c r="LFM136" s="845"/>
      <c r="LFN136" s="853"/>
      <c r="LFO136" s="853"/>
      <c r="LFP136" s="964"/>
      <c r="LFQ136" s="845"/>
      <c r="LFR136" s="853"/>
      <c r="LFS136" s="853"/>
      <c r="LFT136" s="964"/>
      <c r="LFU136" s="845"/>
      <c r="LFV136" s="853"/>
      <c r="LFW136" s="853"/>
      <c r="LFX136" s="964"/>
      <c r="LFY136" s="845"/>
      <c r="LFZ136" s="853"/>
      <c r="LGA136" s="853"/>
      <c r="LGB136" s="964"/>
      <c r="LGC136" s="845"/>
      <c r="LGD136" s="853"/>
      <c r="LGE136" s="853"/>
      <c r="LGF136" s="964"/>
      <c r="LGG136" s="845"/>
      <c r="LGH136" s="853"/>
      <c r="LGI136" s="853"/>
      <c r="LGJ136" s="964"/>
      <c r="LGK136" s="845"/>
      <c r="LGL136" s="853"/>
      <c r="LGM136" s="853"/>
      <c r="LGN136" s="964"/>
      <c r="LGO136" s="845"/>
      <c r="LGP136" s="853"/>
      <c r="LGQ136" s="853"/>
      <c r="LGR136" s="964"/>
      <c r="LGS136" s="845"/>
      <c r="LGT136" s="853"/>
      <c r="LGU136" s="853"/>
      <c r="LGV136" s="964"/>
      <c r="LGW136" s="845"/>
      <c r="LGX136" s="853"/>
      <c r="LGY136" s="853"/>
      <c r="LGZ136" s="964"/>
      <c r="LHA136" s="845"/>
      <c r="LHB136" s="853"/>
      <c r="LHC136" s="853"/>
      <c r="LHD136" s="964"/>
      <c r="LHE136" s="845"/>
      <c r="LHF136" s="853"/>
      <c r="LHG136" s="853"/>
      <c r="LHH136" s="964"/>
      <c r="LHI136" s="845"/>
      <c r="LHJ136" s="853"/>
      <c r="LHK136" s="853"/>
      <c r="LHL136" s="964"/>
      <c r="LHM136" s="845"/>
      <c r="LHN136" s="853"/>
      <c r="LHO136" s="853"/>
      <c r="LHP136" s="964"/>
      <c r="LHQ136" s="845"/>
      <c r="LHR136" s="853"/>
      <c r="LHS136" s="853"/>
      <c r="LHT136" s="964"/>
      <c r="LHU136" s="845"/>
      <c r="LHV136" s="853"/>
      <c r="LHW136" s="853"/>
      <c r="LHX136" s="964"/>
      <c r="LHY136" s="845"/>
      <c r="LHZ136" s="853"/>
      <c r="LIA136" s="853"/>
      <c r="LIB136" s="964"/>
      <c r="LIC136" s="845"/>
      <c r="LID136" s="853"/>
      <c r="LIE136" s="853"/>
      <c r="LIF136" s="964"/>
      <c r="LIG136" s="845"/>
      <c r="LIH136" s="853"/>
      <c r="LII136" s="853"/>
      <c r="LIJ136" s="964"/>
      <c r="LIK136" s="845"/>
      <c r="LIL136" s="853"/>
      <c r="LIM136" s="853"/>
      <c r="LIN136" s="964"/>
      <c r="LIO136" s="845"/>
      <c r="LIP136" s="853"/>
      <c r="LIQ136" s="853"/>
      <c r="LIR136" s="964"/>
      <c r="LIS136" s="845"/>
      <c r="LIT136" s="853"/>
      <c r="LIU136" s="853"/>
      <c r="LIV136" s="964"/>
      <c r="LIW136" s="845"/>
      <c r="LIX136" s="853"/>
      <c r="LIY136" s="853"/>
      <c r="LIZ136" s="964"/>
      <c r="LJA136" s="845"/>
      <c r="LJB136" s="853"/>
      <c r="LJC136" s="853"/>
      <c r="LJD136" s="964"/>
      <c r="LJE136" s="845"/>
      <c r="LJF136" s="853"/>
      <c r="LJG136" s="853"/>
      <c r="LJH136" s="964"/>
      <c r="LJI136" s="845"/>
      <c r="LJJ136" s="853"/>
      <c r="LJK136" s="853"/>
      <c r="LJL136" s="964"/>
      <c r="LJM136" s="845"/>
      <c r="LJN136" s="853"/>
      <c r="LJO136" s="853"/>
      <c r="LJP136" s="964"/>
      <c r="LJQ136" s="845"/>
      <c r="LJR136" s="853"/>
      <c r="LJS136" s="853"/>
      <c r="LJT136" s="964"/>
      <c r="LJU136" s="845"/>
      <c r="LJV136" s="853"/>
      <c r="LJW136" s="853"/>
      <c r="LJX136" s="964"/>
      <c r="LJY136" s="845"/>
      <c r="LJZ136" s="853"/>
      <c r="LKA136" s="853"/>
      <c r="LKB136" s="964"/>
      <c r="LKC136" s="845"/>
      <c r="LKD136" s="853"/>
      <c r="LKE136" s="853"/>
      <c r="LKF136" s="964"/>
      <c r="LKG136" s="845"/>
      <c r="LKH136" s="853"/>
      <c r="LKI136" s="853"/>
      <c r="LKJ136" s="964"/>
      <c r="LKK136" s="845"/>
      <c r="LKL136" s="853"/>
      <c r="LKM136" s="853"/>
      <c r="LKN136" s="964"/>
      <c r="LKO136" s="845"/>
      <c r="LKP136" s="853"/>
      <c r="LKQ136" s="853"/>
      <c r="LKR136" s="964"/>
      <c r="LKS136" s="845"/>
      <c r="LKT136" s="853"/>
      <c r="LKU136" s="853"/>
      <c r="LKV136" s="964"/>
      <c r="LKW136" s="845"/>
      <c r="LKX136" s="853"/>
      <c r="LKY136" s="853"/>
      <c r="LKZ136" s="964"/>
      <c r="LLA136" s="845"/>
      <c r="LLB136" s="853"/>
      <c r="LLC136" s="853"/>
      <c r="LLD136" s="964"/>
      <c r="LLE136" s="845"/>
      <c r="LLF136" s="853"/>
      <c r="LLG136" s="853"/>
      <c r="LLH136" s="964"/>
      <c r="LLI136" s="845"/>
      <c r="LLJ136" s="853"/>
      <c r="LLK136" s="853"/>
      <c r="LLL136" s="964"/>
      <c r="LLM136" s="845"/>
      <c r="LLN136" s="853"/>
      <c r="LLO136" s="853"/>
      <c r="LLP136" s="964"/>
      <c r="LLQ136" s="845"/>
      <c r="LLR136" s="853"/>
      <c r="LLS136" s="853"/>
      <c r="LLT136" s="964"/>
      <c r="LLU136" s="845"/>
      <c r="LLV136" s="853"/>
      <c r="LLW136" s="853"/>
      <c r="LLX136" s="964"/>
      <c r="LLY136" s="845"/>
      <c r="LLZ136" s="853"/>
      <c r="LMA136" s="853"/>
      <c r="LMB136" s="964"/>
      <c r="LMC136" s="845"/>
      <c r="LMD136" s="853"/>
      <c r="LME136" s="853"/>
      <c r="LMF136" s="964"/>
      <c r="LMG136" s="845"/>
      <c r="LMH136" s="853"/>
      <c r="LMI136" s="853"/>
      <c r="LMJ136" s="964"/>
      <c r="LMK136" s="845"/>
      <c r="LML136" s="853"/>
      <c r="LMM136" s="853"/>
      <c r="LMN136" s="964"/>
      <c r="LMO136" s="845"/>
      <c r="LMP136" s="853"/>
      <c r="LMQ136" s="853"/>
      <c r="LMR136" s="964"/>
      <c r="LMS136" s="845"/>
      <c r="LMT136" s="853"/>
      <c r="LMU136" s="853"/>
      <c r="LMV136" s="964"/>
      <c r="LMW136" s="845"/>
      <c r="LMX136" s="853"/>
      <c r="LMY136" s="853"/>
      <c r="LMZ136" s="964"/>
      <c r="LNA136" s="845"/>
      <c r="LNB136" s="853"/>
      <c r="LNC136" s="853"/>
      <c r="LND136" s="964"/>
      <c r="LNE136" s="845"/>
      <c r="LNF136" s="853"/>
      <c r="LNG136" s="853"/>
      <c r="LNH136" s="964"/>
      <c r="LNI136" s="845"/>
      <c r="LNJ136" s="853"/>
      <c r="LNK136" s="853"/>
      <c r="LNL136" s="964"/>
      <c r="LNM136" s="845"/>
      <c r="LNN136" s="853"/>
      <c r="LNO136" s="853"/>
      <c r="LNP136" s="964"/>
      <c r="LNQ136" s="845"/>
      <c r="LNR136" s="853"/>
      <c r="LNS136" s="853"/>
      <c r="LNT136" s="964"/>
      <c r="LNU136" s="845"/>
      <c r="LNV136" s="853"/>
      <c r="LNW136" s="853"/>
      <c r="LNX136" s="964"/>
      <c r="LNY136" s="845"/>
      <c r="LNZ136" s="853"/>
      <c r="LOA136" s="853"/>
      <c r="LOB136" s="964"/>
      <c r="LOC136" s="845"/>
      <c r="LOD136" s="853"/>
      <c r="LOE136" s="853"/>
      <c r="LOF136" s="964"/>
      <c r="LOG136" s="845"/>
      <c r="LOH136" s="853"/>
      <c r="LOI136" s="853"/>
      <c r="LOJ136" s="964"/>
      <c r="LOK136" s="845"/>
      <c r="LOL136" s="853"/>
      <c r="LOM136" s="853"/>
      <c r="LON136" s="964"/>
      <c r="LOO136" s="845"/>
      <c r="LOP136" s="853"/>
      <c r="LOQ136" s="853"/>
      <c r="LOR136" s="964"/>
      <c r="LOS136" s="845"/>
      <c r="LOT136" s="853"/>
      <c r="LOU136" s="853"/>
      <c r="LOV136" s="964"/>
      <c r="LOW136" s="845"/>
      <c r="LOX136" s="853"/>
      <c r="LOY136" s="853"/>
      <c r="LOZ136" s="964"/>
      <c r="LPA136" s="845"/>
      <c r="LPB136" s="853"/>
      <c r="LPC136" s="853"/>
      <c r="LPD136" s="964"/>
      <c r="LPE136" s="845"/>
      <c r="LPF136" s="853"/>
      <c r="LPG136" s="853"/>
      <c r="LPH136" s="964"/>
      <c r="LPI136" s="845"/>
      <c r="LPJ136" s="853"/>
      <c r="LPK136" s="853"/>
      <c r="LPL136" s="964"/>
      <c r="LPM136" s="845"/>
      <c r="LPN136" s="853"/>
      <c r="LPO136" s="853"/>
      <c r="LPP136" s="964"/>
      <c r="LPQ136" s="845"/>
      <c r="LPR136" s="853"/>
      <c r="LPS136" s="853"/>
      <c r="LPT136" s="964"/>
      <c r="LPU136" s="845"/>
      <c r="LPV136" s="853"/>
      <c r="LPW136" s="853"/>
      <c r="LPX136" s="964"/>
      <c r="LPY136" s="845"/>
      <c r="LPZ136" s="853"/>
      <c r="LQA136" s="853"/>
      <c r="LQB136" s="964"/>
      <c r="LQC136" s="845"/>
      <c r="LQD136" s="853"/>
      <c r="LQE136" s="853"/>
      <c r="LQF136" s="964"/>
      <c r="LQG136" s="845"/>
      <c r="LQH136" s="853"/>
      <c r="LQI136" s="853"/>
      <c r="LQJ136" s="964"/>
      <c r="LQK136" s="845"/>
      <c r="LQL136" s="853"/>
      <c r="LQM136" s="853"/>
      <c r="LQN136" s="964"/>
      <c r="LQO136" s="845"/>
      <c r="LQP136" s="853"/>
      <c r="LQQ136" s="853"/>
      <c r="LQR136" s="964"/>
      <c r="LQS136" s="845"/>
      <c r="LQT136" s="853"/>
      <c r="LQU136" s="853"/>
      <c r="LQV136" s="964"/>
      <c r="LQW136" s="845"/>
      <c r="LQX136" s="853"/>
      <c r="LQY136" s="853"/>
      <c r="LQZ136" s="964"/>
      <c r="LRA136" s="845"/>
      <c r="LRB136" s="853"/>
      <c r="LRC136" s="853"/>
      <c r="LRD136" s="964"/>
      <c r="LRE136" s="845"/>
      <c r="LRF136" s="853"/>
      <c r="LRG136" s="853"/>
      <c r="LRH136" s="964"/>
      <c r="LRI136" s="845"/>
      <c r="LRJ136" s="853"/>
      <c r="LRK136" s="853"/>
      <c r="LRL136" s="964"/>
      <c r="LRM136" s="845"/>
      <c r="LRN136" s="853"/>
      <c r="LRO136" s="853"/>
      <c r="LRP136" s="964"/>
      <c r="LRQ136" s="845"/>
      <c r="LRR136" s="853"/>
      <c r="LRS136" s="853"/>
      <c r="LRT136" s="964"/>
      <c r="LRU136" s="845"/>
      <c r="LRV136" s="853"/>
      <c r="LRW136" s="853"/>
      <c r="LRX136" s="964"/>
      <c r="LRY136" s="845"/>
      <c r="LRZ136" s="853"/>
      <c r="LSA136" s="853"/>
      <c r="LSB136" s="964"/>
      <c r="LSC136" s="845"/>
      <c r="LSD136" s="853"/>
      <c r="LSE136" s="853"/>
      <c r="LSF136" s="964"/>
      <c r="LSG136" s="845"/>
      <c r="LSH136" s="853"/>
      <c r="LSI136" s="853"/>
      <c r="LSJ136" s="964"/>
      <c r="LSK136" s="845"/>
      <c r="LSL136" s="853"/>
      <c r="LSM136" s="853"/>
      <c r="LSN136" s="964"/>
      <c r="LSO136" s="845"/>
      <c r="LSP136" s="853"/>
      <c r="LSQ136" s="853"/>
      <c r="LSR136" s="964"/>
      <c r="LSS136" s="845"/>
      <c r="LST136" s="853"/>
      <c r="LSU136" s="853"/>
      <c r="LSV136" s="964"/>
      <c r="LSW136" s="845"/>
      <c r="LSX136" s="853"/>
      <c r="LSY136" s="853"/>
      <c r="LSZ136" s="964"/>
      <c r="LTA136" s="845"/>
      <c r="LTB136" s="853"/>
      <c r="LTC136" s="853"/>
      <c r="LTD136" s="964"/>
      <c r="LTE136" s="845"/>
      <c r="LTF136" s="853"/>
      <c r="LTG136" s="853"/>
      <c r="LTH136" s="964"/>
      <c r="LTI136" s="845"/>
      <c r="LTJ136" s="853"/>
      <c r="LTK136" s="853"/>
      <c r="LTL136" s="964"/>
      <c r="LTM136" s="845"/>
      <c r="LTN136" s="853"/>
      <c r="LTO136" s="853"/>
      <c r="LTP136" s="964"/>
      <c r="LTQ136" s="845"/>
      <c r="LTR136" s="853"/>
      <c r="LTS136" s="853"/>
      <c r="LTT136" s="964"/>
      <c r="LTU136" s="845"/>
      <c r="LTV136" s="853"/>
      <c r="LTW136" s="853"/>
      <c r="LTX136" s="964"/>
      <c r="LTY136" s="845"/>
      <c r="LTZ136" s="853"/>
      <c r="LUA136" s="853"/>
      <c r="LUB136" s="964"/>
      <c r="LUC136" s="845"/>
      <c r="LUD136" s="853"/>
      <c r="LUE136" s="853"/>
      <c r="LUF136" s="964"/>
      <c r="LUG136" s="845"/>
      <c r="LUH136" s="853"/>
      <c r="LUI136" s="853"/>
      <c r="LUJ136" s="964"/>
      <c r="LUK136" s="845"/>
      <c r="LUL136" s="853"/>
      <c r="LUM136" s="853"/>
      <c r="LUN136" s="964"/>
      <c r="LUO136" s="845"/>
      <c r="LUP136" s="853"/>
      <c r="LUQ136" s="853"/>
      <c r="LUR136" s="964"/>
      <c r="LUS136" s="845"/>
      <c r="LUT136" s="853"/>
      <c r="LUU136" s="853"/>
      <c r="LUV136" s="964"/>
      <c r="LUW136" s="845"/>
      <c r="LUX136" s="853"/>
      <c r="LUY136" s="853"/>
      <c r="LUZ136" s="964"/>
      <c r="LVA136" s="845"/>
      <c r="LVB136" s="853"/>
      <c r="LVC136" s="853"/>
      <c r="LVD136" s="964"/>
      <c r="LVE136" s="845"/>
      <c r="LVF136" s="853"/>
      <c r="LVG136" s="853"/>
      <c r="LVH136" s="964"/>
      <c r="LVI136" s="845"/>
      <c r="LVJ136" s="853"/>
      <c r="LVK136" s="853"/>
      <c r="LVL136" s="964"/>
      <c r="LVM136" s="845"/>
      <c r="LVN136" s="853"/>
      <c r="LVO136" s="853"/>
      <c r="LVP136" s="964"/>
      <c r="LVQ136" s="845"/>
      <c r="LVR136" s="853"/>
      <c r="LVS136" s="853"/>
      <c r="LVT136" s="964"/>
      <c r="LVU136" s="845"/>
      <c r="LVV136" s="853"/>
      <c r="LVW136" s="853"/>
      <c r="LVX136" s="964"/>
      <c r="LVY136" s="845"/>
      <c r="LVZ136" s="853"/>
      <c r="LWA136" s="853"/>
      <c r="LWB136" s="964"/>
      <c r="LWC136" s="845"/>
      <c r="LWD136" s="853"/>
      <c r="LWE136" s="853"/>
      <c r="LWF136" s="964"/>
      <c r="LWG136" s="845"/>
      <c r="LWH136" s="853"/>
      <c r="LWI136" s="853"/>
      <c r="LWJ136" s="964"/>
      <c r="LWK136" s="845"/>
      <c r="LWL136" s="853"/>
      <c r="LWM136" s="853"/>
      <c r="LWN136" s="964"/>
      <c r="LWO136" s="845"/>
      <c r="LWP136" s="853"/>
      <c r="LWQ136" s="853"/>
      <c r="LWR136" s="964"/>
      <c r="LWS136" s="845"/>
      <c r="LWT136" s="853"/>
      <c r="LWU136" s="853"/>
      <c r="LWV136" s="964"/>
      <c r="LWW136" s="845"/>
      <c r="LWX136" s="853"/>
      <c r="LWY136" s="853"/>
      <c r="LWZ136" s="964"/>
      <c r="LXA136" s="845"/>
      <c r="LXB136" s="853"/>
      <c r="LXC136" s="853"/>
      <c r="LXD136" s="964"/>
      <c r="LXE136" s="845"/>
      <c r="LXF136" s="853"/>
      <c r="LXG136" s="853"/>
      <c r="LXH136" s="964"/>
      <c r="LXI136" s="845"/>
      <c r="LXJ136" s="853"/>
      <c r="LXK136" s="853"/>
      <c r="LXL136" s="964"/>
      <c r="LXM136" s="845"/>
      <c r="LXN136" s="853"/>
      <c r="LXO136" s="853"/>
      <c r="LXP136" s="964"/>
      <c r="LXQ136" s="845"/>
      <c r="LXR136" s="853"/>
      <c r="LXS136" s="853"/>
      <c r="LXT136" s="964"/>
      <c r="LXU136" s="845"/>
      <c r="LXV136" s="853"/>
      <c r="LXW136" s="853"/>
      <c r="LXX136" s="964"/>
      <c r="LXY136" s="845"/>
      <c r="LXZ136" s="853"/>
      <c r="LYA136" s="853"/>
      <c r="LYB136" s="964"/>
      <c r="LYC136" s="845"/>
      <c r="LYD136" s="853"/>
      <c r="LYE136" s="853"/>
      <c r="LYF136" s="964"/>
      <c r="LYG136" s="845"/>
      <c r="LYH136" s="853"/>
      <c r="LYI136" s="853"/>
      <c r="LYJ136" s="964"/>
      <c r="LYK136" s="845"/>
      <c r="LYL136" s="853"/>
      <c r="LYM136" s="853"/>
      <c r="LYN136" s="964"/>
      <c r="LYO136" s="845"/>
      <c r="LYP136" s="853"/>
      <c r="LYQ136" s="853"/>
      <c r="LYR136" s="964"/>
      <c r="LYS136" s="845"/>
      <c r="LYT136" s="853"/>
      <c r="LYU136" s="853"/>
      <c r="LYV136" s="964"/>
      <c r="LYW136" s="845"/>
      <c r="LYX136" s="853"/>
      <c r="LYY136" s="853"/>
      <c r="LYZ136" s="964"/>
      <c r="LZA136" s="845"/>
      <c r="LZB136" s="853"/>
      <c r="LZC136" s="853"/>
      <c r="LZD136" s="964"/>
      <c r="LZE136" s="845"/>
      <c r="LZF136" s="853"/>
      <c r="LZG136" s="853"/>
      <c r="LZH136" s="964"/>
      <c r="LZI136" s="845"/>
      <c r="LZJ136" s="853"/>
      <c r="LZK136" s="853"/>
      <c r="LZL136" s="964"/>
      <c r="LZM136" s="845"/>
      <c r="LZN136" s="853"/>
      <c r="LZO136" s="853"/>
      <c r="LZP136" s="964"/>
      <c r="LZQ136" s="845"/>
      <c r="LZR136" s="853"/>
      <c r="LZS136" s="853"/>
      <c r="LZT136" s="964"/>
      <c r="LZU136" s="845"/>
      <c r="LZV136" s="853"/>
      <c r="LZW136" s="853"/>
      <c r="LZX136" s="964"/>
      <c r="LZY136" s="845"/>
      <c r="LZZ136" s="853"/>
      <c r="MAA136" s="853"/>
      <c r="MAB136" s="964"/>
      <c r="MAC136" s="845"/>
      <c r="MAD136" s="853"/>
      <c r="MAE136" s="853"/>
      <c r="MAF136" s="964"/>
      <c r="MAG136" s="845"/>
      <c r="MAH136" s="853"/>
      <c r="MAI136" s="853"/>
      <c r="MAJ136" s="964"/>
      <c r="MAK136" s="845"/>
      <c r="MAL136" s="853"/>
      <c r="MAM136" s="853"/>
      <c r="MAN136" s="964"/>
      <c r="MAO136" s="845"/>
      <c r="MAP136" s="853"/>
      <c r="MAQ136" s="853"/>
      <c r="MAR136" s="964"/>
      <c r="MAS136" s="845"/>
      <c r="MAT136" s="853"/>
      <c r="MAU136" s="853"/>
      <c r="MAV136" s="964"/>
      <c r="MAW136" s="845"/>
      <c r="MAX136" s="853"/>
      <c r="MAY136" s="853"/>
      <c r="MAZ136" s="964"/>
      <c r="MBA136" s="845"/>
      <c r="MBB136" s="853"/>
      <c r="MBC136" s="853"/>
      <c r="MBD136" s="964"/>
      <c r="MBE136" s="845"/>
      <c r="MBF136" s="853"/>
      <c r="MBG136" s="853"/>
      <c r="MBH136" s="964"/>
      <c r="MBI136" s="845"/>
      <c r="MBJ136" s="853"/>
      <c r="MBK136" s="853"/>
      <c r="MBL136" s="964"/>
      <c r="MBM136" s="845"/>
      <c r="MBN136" s="853"/>
      <c r="MBO136" s="853"/>
      <c r="MBP136" s="964"/>
      <c r="MBQ136" s="845"/>
      <c r="MBR136" s="853"/>
      <c r="MBS136" s="853"/>
      <c r="MBT136" s="964"/>
      <c r="MBU136" s="845"/>
      <c r="MBV136" s="853"/>
      <c r="MBW136" s="853"/>
      <c r="MBX136" s="964"/>
      <c r="MBY136" s="845"/>
      <c r="MBZ136" s="853"/>
      <c r="MCA136" s="853"/>
      <c r="MCB136" s="964"/>
      <c r="MCC136" s="845"/>
      <c r="MCD136" s="853"/>
      <c r="MCE136" s="853"/>
      <c r="MCF136" s="964"/>
      <c r="MCG136" s="845"/>
      <c r="MCH136" s="853"/>
      <c r="MCI136" s="853"/>
      <c r="MCJ136" s="964"/>
      <c r="MCK136" s="845"/>
      <c r="MCL136" s="853"/>
      <c r="MCM136" s="853"/>
      <c r="MCN136" s="964"/>
      <c r="MCO136" s="845"/>
      <c r="MCP136" s="853"/>
      <c r="MCQ136" s="853"/>
      <c r="MCR136" s="964"/>
      <c r="MCS136" s="845"/>
      <c r="MCT136" s="853"/>
      <c r="MCU136" s="853"/>
      <c r="MCV136" s="964"/>
      <c r="MCW136" s="845"/>
      <c r="MCX136" s="853"/>
      <c r="MCY136" s="853"/>
      <c r="MCZ136" s="964"/>
      <c r="MDA136" s="845"/>
      <c r="MDB136" s="853"/>
      <c r="MDC136" s="853"/>
      <c r="MDD136" s="964"/>
      <c r="MDE136" s="845"/>
      <c r="MDF136" s="853"/>
      <c r="MDG136" s="853"/>
      <c r="MDH136" s="964"/>
      <c r="MDI136" s="845"/>
      <c r="MDJ136" s="853"/>
      <c r="MDK136" s="853"/>
      <c r="MDL136" s="964"/>
      <c r="MDM136" s="845"/>
      <c r="MDN136" s="853"/>
      <c r="MDO136" s="853"/>
      <c r="MDP136" s="964"/>
      <c r="MDQ136" s="845"/>
      <c r="MDR136" s="853"/>
      <c r="MDS136" s="853"/>
      <c r="MDT136" s="964"/>
      <c r="MDU136" s="845"/>
      <c r="MDV136" s="853"/>
      <c r="MDW136" s="853"/>
      <c r="MDX136" s="964"/>
      <c r="MDY136" s="845"/>
      <c r="MDZ136" s="853"/>
      <c r="MEA136" s="853"/>
      <c r="MEB136" s="964"/>
      <c r="MEC136" s="845"/>
      <c r="MED136" s="853"/>
      <c r="MEE136" s="853"/>
      <c r="MEF136" s="964"/>
      <c r="MEG136" s="845"/>
      <c r="MEH136" s="853"/>
      <c r="MEI136" s="853"/>
      <c r="MEJ136" s="964"/>
      <c r="MEK136" s="845"/>
      <c r="MEL136" s="853"/>
      <c r="MEM136" s="853"/>
      <c r="MEN136" s="964"/>
      <c r="MEO136" s="845"/>
      <c r="MEP136" s="853"/>
      <c r="MEQ136" s="853"/>
      <c r="MER136" s="964"/>
      <c r="MES136" s="845"/>
      <c r="MET136" s="853"/>
      <c r="MEU136" s="853"/>
      <c r="MEV136" s="964"/>
      <c r="MEW136" s="845"/>
      <c r="MEX136" s="853"/>
      <c r="MEY136" s="853"/>
      <c r="MEZ136" s="964"/>
      <c r="MFA136" s="845"/>
      <c r="MFB136" s="853"/>
      <c r="MFC136" s="853"/>
      <c r="MFD136" s="964"/>
      <c r="MFE136" s="845"/>
      <c r="MFF136" s="853"/>
      <c r="MFG136" s="853"/>
      <c r="MFH136" s="964"/>
      <c r="MFI136" s="845"/>
      <c r="MFJ136" s="853"/>
      <c r="MFK136" s="853"/>
      <c r="MFL136" s="964"/>
      <c r="MFM136" s="845"/>
      <c r="MFN136" s="853"/>
      <c r="MFO136" s="853"/>
      <c r="MFP136" s="964"/>
      <c r="MFQ136" s="845"/>
      <c r="MFR136" s="853"/>
      <c r="MFS136" s="853"/>
      <c r="MFT136" s="964"/>
      <c r="MFU136" s="845"/>
      <c r="MFV136" s="853"/>
      <c r="MFW136" s="853"/>
      <c r="MFX136" s="964"/>
      <c r="MFY136" s="845"/>
      <c r="MFZ136" s="853"/>
      <c r="MGA136" s="853"/>
      <c r="MGB136" s="964"/>
      <c r="MGC136" s="845"/>
      <c r="MGD136" s="853"/>
      <c r="MGE136" s="853"/>
      <c r="MGF136" s="964"/>
      <c r="MGG136" s="845"/>
      <c r="MGH136" s="853"/>
      <c r="MGI136" s="853"/>
      <c r="MGJ136" s="964"/>
      <c r="MGK136" s="845"/>
      <c r="MGL136" s="853"/>
      <c r="MGM136" s="853"/>
      <c r="MGN136" s="964"/>
      <c r="MGO136" s="845"/>
      <c r="MGP136" s="853"/>
      <c r="MGQ136" s="853"/>
      <c r="MGR136" s="964"/>
      <c r="MGS136" s="845"/>
      <c r="MGT136" s="853"/>
      <c r="MGU136" s="853"/>
      <c r="MGV136" s="964"/>
      <c r="MGW136" s="845"/>
      <c r="MGX136" s="853"/>
      <c r="MGY136" s="853"/>
      <c r="MGZ136" s="964"/>
      <c r="MHA136" s="845"/>
      <c r="MHB136" s="853"/>
      <c r="MHC136" s="853"/>
      <c r="MHD136" s="964"/>
      <c r="MHE136" s="845"/>
      <c r="MHF136" s="853"/>
      <c r="MHG136" s="853"/>
      <c r="MHH136" s="964"/>
      <c r="MHI136" s="845"/>
      <c r="MHJ136" s="853"/>
      <c r="MHK136" s="853"/>
      <c r="MHL136" s="964"/>
      <c r="MHM136" s="845"/>
      <c r="MHN136" s="853"/>
      <c r="MHO136" s="853"/>
      <c r="MHP136" s="964"/>
      <c r="MHQ136" s="845"/>
      <c r="MHR136" s="853"/>
      <c r="MHS136" s="853"/>
      <c r="MHT136" s="964"/>
      <c r="MHU136" s="845"/>
      <c r="MHV136" s="853"/>
      <c r="MHW136" s="853"/>
      <c r="MHX136" s="964"/>
      <c r="MHY136" s="845"/>
      <c r="MHZ136" s="853"/>
      <c r="MIA136" s="853"/>
      <c r="MIB136" s="964"/>
      <c r="MIC136" s="845"/>
      <c r="MID136" s="853"/>
      <c r="MIE136" s="853"/>
      <c r="MIF136" s="964"/>
      <c r="MIG136" s="845"/>
      <c r="MIH136" s="853"/>
      <c r="MII136" s="853"/>
      <c r="MIJ136" s="964"/>
      <c r="MIK136" s="845"/>
      <c r="MIL136" s="853"/>
      <c r="MIM136" s="853"/>
      <c r="MIN136" s="964"/>
      <c r="MIO136" s="845"/>
      <c r="MIP136" s="853"/>
      <c r="MIQ136" s="853"/>
      <c r="MIR136" s="964"/>
      <c r="MIS136" s="845"/>
      <c r="MIT136" s="853"/>
      <c r="MIU136" s="853"/>
      <c r="MIV136" s="964"/>
      <c r="MIW136" s="845"/>
      <c r="MIX136" s="853"/>
      <c r="MIY136" s="853"/>
      <c r="MIZ136" s="964"/>
      <c r="MJA136" s="845"/>
      <c r="MJB136" s="853"/>
      <c r="MJC136" s="853"/>
      <c r="MJD136" s="964"/>
      <c r="MJE136" s="845"/>
      <c r="MJF136" s="853"/>
      <c r="MJG136" s="853"/>
      <c r="MJH136" s="964"/>
      <c r="MJI136" s="845"/>
      <c r="MJJ136" s="853"/>
      <c r="MJK136" s="853"/>
      <c r="MJL136" s="964"/>
      <c r="MJM136" s="845"/>
      <c r="MJN136" s="853"/>
      <c r="MJO136" s="853"/>
      <c r="MJP136" s="964"/>
      <c r="MJQ136" s="845"/>
      <c r="MJR136" s="853"/>
      <c r="MJS136" s="853"/>
      <c r="MJT136" s="964"/>
      <c r="MJU136" s="845"/>
      <c r="MJV136" s="853"/>
      <c r="MJW136" s="853"/>
      <c r="MJX136" s="964"/>
      <c r="MJY136" s="845"/>
      <c r="MJZ136" s="853"/>
      <c r="MKA136" s="853"/>
      <c r="MKB136" s="964"/>
      <c r="MKC136" s="845"/>
      <c r="MKD136" s="853"/>
      <c r="MKE136" s="853"/>
      <c r="MKF136" s="964"/>
      <c r="MKG136" s="845"/>
      <c r="MKH136" s="853"/>
      <c r="MKI136" s="853"/>
      <c r="MKJ136" s="964"/>
      <c r="MKK136" s="845"/>
      <c r="MKL136" s="853"/>
      <c r="MKM136" s="853"/>
      <c r="MKN136" s="964"/>
      <c r="MKO136" s="845"/>
      <c r="MKP136" s="853"/>
      <c r="MKQ136" s="853"/>
      <c r="MKR136" s="964"/>
      <c r="MKS136" s="845"/>
      <c r="MKT136" s="853"/>
      <c r="MKU136" s="853"/>
      <c r="MKV136" s="964"/>
      <c r="MKW136" s="845"/>
      <c r="MKX136" s="853"/>
      <c r="MKY136" s="853"/>
      <c r="MKZ136" s="964"/>
      <c r="MLA136" s="845"/>
      <c r="MLB136" s="853"/>
      <c r="MLC136" s="853"/>
      <c r="MLD136" s="964"/>
      <c r="MLE136" s="845"/>
      <c r="MLF136" s="853"/>
      <c r="MLG136" s="853"/>
      <c r="MLH136" s="964"/>
      <c r="MLI136" s="845"/>
      <c r="MLJ136" s="853"/>
      <c r="MLK136" s="853"/>
      <c r="MLL136" s="964"/>
      <c r="MLM136" s="845"/>
      <c r="MLN136" s="853"/>
      <c r="MLO136" s="853"/>
      <c r="MLP136" s="964"/>
      <c r="MLQ136" s="845"/>
      <c r="MLR136" s="853"/>
      <c r="MLS136" s="853"/>
      <c r="MLT136" s="964"/>
      <c r="MLU136" s="845"/>
      <c r="MLV136" s="853"/>
      <c r="MLW136" s="853"/>
      <c r="MLX136" s="964"/>
      <c r="MLY136" s="845"/>
      <c r="MLZ136" s="853"/>
      <c r="MMA136" s="853"/>
      <c r="MMB136" s="964"/>
      <c r="MMC136" s="845"/>
      <c r="MMD136" s="853"/>
      <c r="MME136" s="853"/>
      <c r="MMF136" s="964"/>
      <c r="MMG136" s="845"/>
      <c r="MMH136" s="853"/>
      <c r="MMI136" s="853"/>
      <c r="MMJ136" s="964"/>
      <c r="MMK136" s="845"/>
      <c r="MML136" s="853"/>
      <c r="MMM136" s="853"/>
      <c r="MMN136" s="964"/>
      <c r="MMO136" s="845"/>
      <c r="MMP136" s="853"/>
      <c r="MMQ136" s="853"/>
      <c r="MMR136" s="964"/>
      <c r="MMS136" s="845"/>
      <c r="MMT136" s="853"/>
      <c r="MMU136" s="853"/>
      <c r="MMV136" s="964"/>
      <c r="MMW136" s="845"/>
      <c r="MMX136" s="853"/>
      <c r="MMY136" s="853"/>
      <c r="MMZ136" s="964"/>
      <c r="MNA136" s="845"/>
      <c r="MNB136" s="853"/>
      <c r="MNC136" s="853"/>
      <c r="MND136" s="964"/>
      <c r="MNE136" s="845"/>
      <c r="MNF136" s="853"/>
      <c r="MNG136" s="853"/>
      <c r="MNH136" s="964"/>
      <c r="MNI136" s="845"/>
      <c r="MNJ136" s="853"/>
      <c r="MNK136" s="853"/>
      <c r="MNL136" s="964"/>
      <c r="MNM136" s="845"/>
      <c r="MNN136" s="853"/>
      <c r="MNO136" s="853"/>
      <c r="MNP136" s="964"/>
      <c r="MNQ136" s="845"/>
      <c r="MNR136" s="853"/>
      <c r="MNS136" s="853"/>
      <c r="MNT136" s="964"/>
      <c r="MNU136" s="845"/>
      <c r="MNV136" s="853"/>
      <c r="MNW136" s="853"/>
      <c r="MNX136" s="964"/>
      <c r="MNY136" s="845"/>
      <c r="MNZ136" s="853"/>
      <c r="MOA136" s="853"/>
      <c r="MOB136" s="964"/>
      <c r="MOC136" s="845"/>
      <c r="MOD136" s="853"/>
      <c r="MOE136" s="853"/>
      <c r="MOF136" s="964"/>
      <c r="MOG136" s="845"/>
      <c r="MOH136" s="853"/>
      <c r="MOI136" s="853"/>
      <c r="MOJ136" s="964"/>
      <c r="MOK136" s="845"/>
      <c r="MOL136" s="853"/>
      <c r="MOM136" s="853"/>
      <c r="MON136" s="964"/>
      <c r="MOO136" s="845"/>
      <c r="MOP136" s="853"/>
      <c r="MOQ136" s="853"/>
      <c r="MOR136" s="964"/>
      <c r="MOS136" s="845"/>
      <c r="MOT136" s="853"/>
      <c r="MOU136" s="853"/>
      <c r="MOV136" s="964"/>
      <c r="MOW136" s="845"/>
      <c r="MOX136" s="853"/>
      <c r="MOY136" s="853"/>
      <c r="MOZ136" s="964"/>
      <c r="MPA136" s="845"/>
      <c r="MPB136" s="853"/>
      <c r="MPC136" s="853"/>
      <c r="MPD136" s="964"/>
      <c r="MPE136" s="845"/>
      <c r="MPF136" s="853"/>
      <c r="MPG136" s="853"/>
      <c r="MPH136" s="964"/>
      <c r="MPI136" s="845"/>
      <c r="MPJ136" s="853"/>
      <c r="MPK136" s="853"/>
      <c r="MPL136" s="964"/>
      <c r="MPM136" s="845"/>
      <c r="MPN136" s="853"/>
      <c r="MPO136" s="853"/>
      <c r="MPP136" s="964"/>
      <c r="MPQ136" s="845"/>
      <c r="MPR136" s="853"/>
      <c r="MPS136" s="853"/>
      <c r="MPT136" s="964"/>
      <c r="MPU136" s="845"/>
      <c r="MPV136" s="853"/>
      <c r="MPW136" s="853"/>
      <c r="MPX136" s="964"/>
      <c r="MPY136" s="845"/>
      <c r="MPZ136" s="853"/>
      <c r="MQA136" s="853"/>
      <c r="MQB136" s="964"/>
      <c r="MQC136" s="845"/>
      <c r="MQD136" s="853"/>
      <c r="MQE136" s="853"/>
      <c r="MQF136" s="964"/>
      <c r="MQG136" s="845"/>
      <c r="MQH136" s="853"/>
      <c r="MQI136" s="853"/>
      <c r="MQJ136" s="964"/>
      <c r="MQK136" s="845"/>
      <c r="MQL136" s="853"/>
      <c r="MQM136" s="853"/>
      <c r="MQN136" s="964"/>
      <c r="MQO136" s="845"/>
      <c r="MQP136" s="853"/>
      <c r="MQQ136" s="853"/>
      <c r="MQR136" s="964"/>
      <c r="MQS136" s="845"/>
      <c r="MQT136" s="853"/>
      <c r="MQU136" s="853"/>
      <c r="MQV136" s="964"/>
      <c r="MQW136" s="845"/>
      <c r="MQX136" s="853"/>
      <c r="MQY136" s="853"/>
      <c r="MQZ136" s="964"/>
      <c r="MRA136" s="845"/>
      <c r="MRB136" s="853"/>
      <c r="MRC136" s="853"/>
      <c r="MRD136" s="964"/>
      <c r="MRE136" s="845"/>
      <c r="MRF136" s="853"/>
      <c r="MRG136" s="853"/>
      <c r="MRH136" s="964"/>
      <c r="MRI136" s="845"/>
      <c r="MRJ136" s="853"/>
      <c r="MRK136" s="853"/>
      <c r="MRL136" s="964"/>
      <c r="MRM136" s="845"/>
      <c r="MRN136" s="853"/>
      <c r="MRO136" s="853"/>
      <c r="MRP136" s="964"/>
      <c r="MRQ136" s="845"/>
      <c r="MRR136" s="853"/>
      <c r="MRS136" s="853"/>
      <c r="MRT136" s="964"/>
      <c r="MRU136" s="845"/>
      <c r="MRV136" s="853"/>
      <c r="MRW136" s="853"/>
      <c r="MRX136" s="964"/>
      <c r="MRY136" s="845"/>
      <c r="MRZ136" s="853"/>
      <c r="MSA136" s="853"/>
      <c r="MSB136" s="964"/>
      <c r="MSC136" s="845"/>
      <c r="MSD136" s="853"/>
      <c r="MSE136" s="853"/>
      <c r="MSF136" s="964"/>
      <c r="MSG136" s="845"/>
      <c r="MSH136" s="853"/>
      <c r="MSI136" s="853"/>
      <c r="MSJ136" s="964"/>
      <c r="MSK136" s="845"/>
      <c r="MSL136" s="853"/>
      <c r="MSM136" s="853"/>
      <c r="MSN136" s="964"/>
      <c r="MSO136" s="845"/>
      <c r="MSP136" s="853"/>
      <c r="MSQ136" s="853"/>
      <c r="MSR136" s="964"/>
      <c r="MSS136" s="845"/>
      <c r="MST136" s="853"/>
      <c r="MSU136" s="853"/>
      <c r="MSV136" s="964"/>
      <c r="MSW136" s="845"/>
      <c r="MSX136" s="853"/>
      <c r="MSY136" s="853"/>
      <c r="MSZ136" s="964"/>
      <c r="MTA136" s="845"/>
      <c r="MTB136" s="853"/>
      <c r="MTC136" s="853"/>
      <c r="MTD136" s="964"/>
      <c r="MTE136" s="845"/>
      <c r="MTF136" s="853"/>
      <c r="MTG136" s="853"/>
      <c r="MTH136" s="964"/>
      <c r="MTI136" s="845"/>
      <c r="MTJ136" s="853"/>
      <c r="MTK136" s="853"/>
      <c r="MTL136" s="964"/>
      <c r="MTM136" s="845"/>
      <c r="MTN136" s="853"/>
      <c r="MTO136" s="853"/>
      <c r="MTP136" s="964"/>
      <c r="MTQ136" s="845"/>
      <c r="MTR136" s="853"/>
      <c r="MTS136" s="853"/>
      <c r="MTT136" s="964"/>
      <c r="MTU136" s="845"/>
      <c r="MTV136" s="853"/>
      <c r="MTW136" s="853"/>
      <c r="MTX136" s="964"/>
      <c r="MTY136" s="845"/>
      <c r="MTZ136" s="853"/>
      <c r="MUA136" s="853"/>
      <c r="MUB136" s="964"/>
      <c r="MUC136" s="845"/>
      <c r="MUD136" s="853"/>
      <c r="MUE136" s="853"/>
      <c r="MUF136" s="964"/>
      <c r="MUG136" s="845"/>
      <c r="MUH136" s="853"/>
      <c r="MUI136" s="853"/>
      <c r="MUJ136" s="964"/>
      <c r="MUK136" s="845"/>
      <c r="MUL136" s="853"/>
      <c r="MUM136" s="853"/>
      <c r="MUN136" s="964"/>
      <c r="MUO136" s="845"/>
      <c r="MUP136" s="853"/>
      <c r="MUQ136" s="853"/>
      <c r="MUR136" s="964"/>
      <c r="MUS136" s="845"/>
      <c r="MUT136" s="853"/>
      <c r="MUU136" s="853"/>
      <c r="MUV136" s="964"/>
      <c r="MUW136" s="845"/>
      <c r="MUX136" s="853"/>
      <c r="MUY136" s="853"/>
      <c r="MUZ136" s="964"/>
      <c r="MVA136" s="845"/>
      <c r="MVB136" s="853"/>
      <c r="MVC136" s="853"/>
      <c r="MVD136" s="964"/>
      <c r="MVE136" s="845"/>
      <c r="MVF136" s="853"/>
      <c r="MVG136" s="853"/>
      <c r="MVH136" s="964"/>
      <c r="MVI136" s="845"/>
      <c r="MVJ136" s="853"/>
      <c r="MVK136" s="853"/>
      <c r="MVL136" s="964"/>
      <c r="MVM136" s="845"/>
      <c r="MVN136" s="853"/>
      <c r="MVO136" s="853"/>
      <c r="MVP136" s="964"/>
      <c r="MVQ136" s="845"/>
      <c r="MVR136" s="853"/>
      <c r="MVS136" s="853"/>
      <c r="MVT136" s="964"/>
      <c r="MVU136" s="845"/>
      <c r="MVV136" s="853"/>
      <c r="MVW136" s="853"/>
      <c r="MVX136" s="964"/>
      <c r="MVY136" s="845"/>
      <c r="MVZ136" s="853"/>
      <c r="MWA136" s="853"/>
      <c r="MWB136" s="964"/>
      <c r="MWC136" s="845"/>
      <c r="MWD136" s="853"/>
      <c r="MWE136" s="853"/>
      <c r="MWF136" s="964"/>
      <c r="MWG136" s="845"/>
      <c r="MWH136" s="853"/>
      <c r="MWI136" s="853"/>
      <c r="MWJ136" s="964"/>
      <c r="MWK136" s="845"/>
      <c r="MWL136" s="853"/>
      <c r="MWM136" s="853"/>
      <c r="MWN136" s="964"/>
      <c r="MWO136" s="845"/>
      <c r="MWP136" s="853"/>
      <c r="MWQ136" s="853"/>
      <c r="MWR136" s="964"/>
      <c r="MWS136" s="845"/>
      <c r="MWT136" s="853"/>
      <c r="MWU136" s="853"/>
      <c r="MWV136" s="964"/>
      <c r="MWW136" s="845"/>
      <c r="MWX136" s="853"/>
      <c r="MWY136" s="853"/>
      <c r="MWZ136" s="964"/>
      <c r="MXA136" s="845"/>
      <c r="MXB136" s="853"/>
      <c r="MXC136" s="853"/>
      <c r="MXD136" s="964"/>
      <c r="MXE136" s="845"/>
      <c r="MXF136" s="853"/>
      <c r="MXG136" s="853"/>
      <c r="MXH136" s="964"/>
      <c r="MXI136" s="845"/>
      <c r="MXJ136" s="853"/>
      <c r="MXK136" s="853"/>
      <c r="MXL136" s="964"/>
      <c r="MXM136" s="845"/>
      <c r="MXN136" s="853"/>
      <c r="MXO136" s="853"/>
      <c r="MXP136" s="964"/>
      <c r="MXQ136" s="845"/>
      <c r="MXR136" s="853"/>
      <c r="MXS136" s="853"/>
      <c r="MXT136" s="964"/>
      <c r="MXU136" s="845"/>
      <c r="MXV136" s="853"/>
      <c r="MXW136" s="853"/>
      <c r="MXX136" s="964"/>
      <c r="MXY136" s="845"/>
      <c r="MXZ136" s="853"/>
      <c r="MYA136" s="853"/>
      <c r="MYB136" s="964"/>
      <c r="MYC136" s="845"/>
      <c r="MYD136" s="853"/>
      <c r="MYE136" s="853"/>
      <c r="MYF136" s="964"/>
      <c r="MYG136" s="845"/>
      <c r="MYH136" s="853"/>
      <c r="MYI136" s="853"/>
      <c r="MYJ136" s="964"/>
      <c r="MYK136" s="845"/>
      <c r="MYL136" s="853"/>
      <c r="MYM136" s="853"/>
      <c r="MYN136" s="964"/>
      <c r="MYO136" s="845"/>
      <c r="MYP136" s="853"/>
      <c r="MYQ136" s="853"/>
      <c r="MYR136" s="964"/>
      <c r="MYS136" s="845"/>
      <c r="MYT136" s="853"/>
      <c r="MYU136" s="853"/>
      <c r="MYV136" s="964"/>
      <c r="MYW136" s="845"/>
      <c r="MYX136" s="853"/>
      <c r="MYY136" s="853"/>
      <c r="MYZ136" s="964"/>
      <c r="MZA136" s="845"/>
      <c r="MZB136" s="853"/>
      <c r="MZC136" s="853"/>
      <c r="MZD136" s="964"/>
      <c r="MZE136" s="845"/>
      <c r="MZF136" s="853"/>
      <c r="MZG136" s="853"/>
      <c r="MZH136" s="964"/>
      <c r="MZI136" s="845"/>
      <c r="MZJ136" s="853"/>
      <c r="MZK136" s="853"/>
      <c r="MZL136" s="964"/>
      <c r="MZM136" s="845"/>
      <c r="MZN136" s="853"/>
      <c r="MZO136" s="853"/>
      <c r="MZP136" s="964"/>
      <c r="MZQ136" s="845"/>
      <c r="MZR136" s="853"/>
      <c r="MZS136" s="853"/>
      <c r="MZT136" s="964"/>
      <c r="MZU136" s="845"/>
      <c r="MZV136" s="853"/>
      <c r="MZW136" s="853"/>
      <c r="MZX136" s="964"/>
      <c r="MZY136" s="845"/>
      <c r="MZZ136" s="853"/>
      <c r="NAA136" s="853"/>
      <c r="NAB136" s="964"/>
      <c r="NAC136" s="845"/>
      <c r="NAD136" s="853"/>
      <c r="NAE136" s="853"/>
      <c r="NAF136" s="964"/>
      <c r="NAG136" s="845"/>
      <c r="NAH136" s="853"/>
      <c r="NAI136" s="853"/>
      <c r="NAJ136" s="964"/>
      <c r="NAK136" s="845"/>
      <c r="NAL136" s="853"/>
      <c r="NAM136" s="853"/>
      <c r="NAN136" s="964"/>
      <c r="NAO136" s="845"/>
      <c r="NAP136" s="853"/>
      <c r="NAQ136" s="853"/>
      <c r="NAR136" s="964"/>
      <c r="NAS136" s="845"/>
      <c r="NAT136" s="853"/>
      <c r="NAU136" s="853"/>
      <c r="NAV136" s="964"/>
      <c r="NAW136" s="845"/>
      <c r="NAX136" s="853"/>
      <c r="NAY136" s="853"/>
      <c r="NAZ136" s="964"/>
      <c r="NBA136" s="845"/>
      <c r="NBB136" s="853"/>
      <c r="NBC136" s="853"/>
      <c r="NBD136" s="964"/>
      <c r="NBE136" s="845"/>
      <c r="NBF136" s="853"/>
      <c r="NBG136" s="853"/>
      <c r="NBH136" s="964"/>
      <c r="NBI136" s="845"/>
      <c r="NBJ136" s="853"/>
      <c r="NBK136" s="853"/>
      <c r="NBL136" s="964"/>
      <c r="NBM136" s="845"/>
      <c r="NBN136" s="853"/>
      <c r="NBO136" s="853"/>
      <c r="NBP136" s="964"/>
      <c r="NBQ136" s="845"/>
      <c r="NBR136" s="853"/>
      <c r="NBS136" s="853"/>
      <c r="NBT136" s="964"/>
      <c r="NBU136" s="845"/>
      <c r="NBV136" s="853"/>
      <c r="NBW136" s="853"/>
      <c r="NBX136" s="964"/>
      <c r="NBY136" s="845"/>
      <c r="NBZ136" s="853"/>
      <c r="NCA136" s="853"/>
      <c r="NCB136" s="964"/>
      <c r="NCC136" s="845"/>
      <c r="NCD136" s="853"/>
      <c r="NCE136" s="853"/>
      <c r="NCF136" s="964"/>
      <c r="NCG136" s="845"/>
      <c r="NCH136" s="853"/>
      <c r="NCI136" s="853"/>
      <c r="NCJ136" s="964"/>
      <c r="NCK136" s="845"/>
      <c r="NCL136" s="853"/>
      <c r="NCM136" s="853"/>
      <c r="NCN136" s="964"/>
      <c r="NCO136" s="845"/>
      <c r="NCP136" s="853"/>
      <c r="NCQ136" s="853"/>
      <c r="NCR136" s="964"/>
      <c r="NCS136" s="845"/>
      <c r="NCT136" s="853"/>
      <c r="NCU136" s="853"/>
      <c r="NCV136" s="964"/>
      <c r="NCW136" s="845"/>
      <c r="NCX136" s="853"/>
      <c r="NCY136" s="853"/>
      <c r="NCZ136" s="964"/>
      <c r="NDA136" s="845"/>
      <c r="NDB136" s="853"/>
      <c r="NDC136" s="853"/>
      <c r="NDD136" s="964"/>
      <c r="NDE136" s="845"/>
      <c r="NDF136" s="853"/>
      <c r="NDG136" s="853"/>
      <c r="NDH136" s="964"/>
      <c r="NDI136" s="845"/>
      <c r="NDJ136" s="853"/>
      <c r="NDK136" s="853"/>
      <c r="NDL136" s="964"/>
      <c r="NDM136" s="845"/>
      <c r="NDN136" s="853"/>
      <c r="NDO136" s="853"/>
      <c r="NDP136" s="964"/>
      <c r="NDQ136" s="845"/>
      <c r="NDR136" s="853"/>
      <c r="NDS136" s="853"/>
      <c r="NDT136" s="964"/>
      <c r="NDU136" s="845"/>
      <c r="NDV136" s="853"/>
      <c r="NDW136" s="853"/>
      <c r="NDX136" s="964"/>
      <c r="NDY136" s="845"/>
      <c r="NDZ136" s="853"/>
      <c r="NEA136" s="853"/>
      <c r="NEB136" s="964"/>
      <c r="NEC136" s="845"/>
      <c r="NED136" s="853"/>
      <c r="NEE136" s="853"/>
      <c r="NEF136" s="964"/>
      <c r="NEG136" s="845"/>
      <c r="NEH136" s="853"/>
      <c r="NEI136" s="853"/>
      <c r="NEJ136" s="964"/>
      <c r="NEK136" s="845"/>
      <c r="NEL136" s="853"/>
      <c r="NEM136" s="853"/>
      <c r="NEN136" s="964"/>
      <c r="NEO136" s="845"/>
      <c r="NEP136" s="853"/>
      <c r="NEQ136" s="853"/>
      <c r="NER136" s="964"/>
      <c r="NES136" s="845"/>
      <c r="NET136" s="853"/>
      <c r="NEU136" s="853"/>
      <c r="NEV136" s="964"/>
      <c r="NEW136" s="845"/>
      <c r="NEX136" s="853"/>
      <c r="NEY136" s="853"/>
      <c r="NEZ136" s="964"/>
      <c r="NFA136" s="845"/>
      <c r="NFB136" s="853"/>
      <c r="NFC136" s="853"/>
      <c r="NFD136" s="964"/>
      <c r="NFE136" s="845"/>
      <c r="NFF136" s="853"/>
      <c r="NFG136" s="853"/>
      <c r="NFH136" s="964"/>
      <c r="NFI136" s="845"/>
      <c r="NFJ136" s="853"/>
      <c r="NFK136" s="853"/>
      <c r="NFL136" s="964"/>
      <c r="NFM136" s="845"/>
      <c r="NFN136" s="853"/>
      <c r="NFO136" s="853"/>
      <c r="NFP136" s="964"/>
      <c r="NFQ136" s="845"/>
      <c r="NFR136" s="853"/>
      <c r="NFS136" s="853"/>
      <c r="NFT136" s="964"/>
      <c r="NFU136" s="845"/>
      <c r="NFV136" s="853"/>
      <c r="NFW136" s="853"/>
      <c r="NFX136" s="964"/>
      <c r="NFY136" s="845"/>
      <c r="NFZ136" s="853"/>
      <c r="NGA136" s="853"/>
      <c r="NGB136" s="964"/>
      <c r="NGC136" s="845"/>
      <c r="NGD136" s="853"/>
      <c r="NGE136" s="853"/>
      <c r="NGF136" s="964"/>
      <c r="NGG136" s="845"/>
      <c r="NGH136" s="853"/>
      <c r="NGI136" s="853"/>
      <c r="NGJ136" s="964"/>
      <c r="NGK136" s="845"/>
      <c r="NGL136" s="853"/>
      <c r="NGM136" s="853"/>
      <c r="NGN136" s="964"/>
      <c r="NGO136" s="845"/>
      <c r="NGP136" s="853"/>
      <c r="NGQ136" s="853"/>
      <c r="NGR136" s="964"/>
      <c r="NGS136" s="845"/>
      <c r="NGT136" s="853"/>
      <c r="NGU136" s="853"/>
      <c r="NGV136" s="964"/>
      <c r="NGW136" s="845"/>
      <c r="NGX136" s="853"/>
      <c r="NGY136" s="853"/>
      <c r="NGZ136" s="964"/>
      <c r="NHA136" s="845"/>
      <c r="NHB136" s="853"/>
      <c r="NHC136" s="853"/>
      <c r="NHD136" s="964"/>
      <c r="NHE136" s="845"/>
      <c r="NHF136" s="853"/>
      <c r="NHG136" s="853"/>
      <c r="NHH136" s="964"/>
      <c r="NHI136" s="845"/>
      <c r="NHJ136" s="853"/>
      <c r="NHK136" s="853"/>
      <c r="NHL136" s="964"/>
      <c r="NHM136" s="845"/>
      <c r="NHN136" s="853"/>
      <c r="NHO136" s="853"/>
      <c r="NHP136" s="964"/>
      <c r="NHQ136" s="845"/>
      <c r="NHR136" s="853"/>
      <c r="NHS136" s="853"/>
      <c r="NHT136" s="964"/>
      <c r="NHU136" s="845"/>
      <c r="NHV136" s="853"/>
      <c r="NHW136" s="853"/>
      <c r="NHX136" s="964"/>
      <c r="NHY136" s="845"/>
      <c r="NHZ136" s="853"/>
      <c r="NIA136" s="853"/>
      <c r="NIB136" s="964"/>
      <c r="NIC136" s="845"/>
      <c r="NID136" s="853"/>
      <c r="NIE136" s="853"/>
      <c r="NIF136" s="964"/>
      <c r="NIG136" s="845"/>
      <c r="NIH136" s="853"/>
      <c r="NII136" s="853"/>
      <c r="NIJ136" s="964"/>
      <c r="NIK136" s="845"/>
      <c r="NIL136" s="853"/>
      <c r="NIM136" s="853"/>
      <c r="NIN136" s="964"/>
      <c r="NIO136" s="845"/>
      <c r="NIP136" s="853"/>
      <c r="NIQ136" s="853"/>
      <c r="NIR136" s="964"/>
      <c r="NIS136" s="845"/>
      <c r="NIT136" s="853"/>
      <c r="NIU136" s="853"/>
      <c r="NIV136" s="964"/>
      <c r="NIW136" s="845"/>
      <c r="NIX136" s="853"/>
      <c r="NIY136" s="853"/>
      <c r="NIZ136" s="964"/>
      <c r="NJA136" s="845"/>
      <c r="NJB136" s="853"/>
      <c r="NJC136" s="853"/>
      <c r="NJD136" s="964"/>
      <c r="NJE136" s="845"/>
      <c r="NJF136" s="853"/>
      <c r="NJG136" s="853"/>
      <c r="NJH136" s="964"/>
      <c r="NJI136" s="845"/>
      <c r="NJJ136" s="853"/>
      <c r="NJK136" s="853"/>
      <c r="NJL136" s="964"/>
      <c r="NJM136" s="845"/>
      <c r="NJN136" s="853"/>
      <c r="NJO136" s="853"/>
      <c r="NJP136" s="964"/>
      <c r="NJQ136" s="845"/>
      <c r="NJR136" s="853"/>
      <c r="NJS136" s="853"/>
      <c r="NJT136" s="964"/>
      <c r="NJU136" s="845"/>
      <c r="NJV136" s="853"/>
      <c r="NJW136" s="853"/>
      <c r="NJX136" s="964"/>
      <c r="NJY136" s="845"/>
      <c r="NJZ136" s="853"/>
      <c r="NKA136" s="853"/>
      <c r="NKB136" s="964"/>
      <c r="NKC136" s="845"/>
      <c r="NKD136" s="853"/>
      <c r="NKE136" s="853"/>
      <c r="NKF136" s="964"/>
      <c r="NKG136" s="845"/>
      <c r="NKH136" s="853"/>
      <c r="NKI136" s="853"/>
      <c r="NKJ136" s="964"/>
      <c r="NKK136" s="845"/>
      <c r="NKL136" s="853"/>
      <c r="NKM136" s="853"/>
      <c r="NKN136" s="964"/>
      <c r="NKO136" s="845"/>
      <c r="NKP136" s="853"/>
      <c r="NKQ136" s="853"/>
      <c r="NKR136" s="964"/>
      <c r="NKS136" s="845"/>
      <c r="NKT136" s="853"/>
      <c r="NKU136" s="853"/>
      <c r="NKV136" s="964"/>
      <c r="NKW136" s="845"/>
      <c r="NKX136" s="853"/>
      <c r="NKY136" s="853"/>
      <c r="NKZ136" s="964"/>
      <c r="NLA136" s="845"/>
      <c r="NLB136" s="853"/>
      <c r="NLC136" s="853"/>
      <c r="NLD136" s="964"/>
      <c r="NLE136" s="845"/>
      <c r="NLF136" s="853"/>
      <c r="NLG136" s="853"/>
      <c r="NLH136" s="964"/>
      <c r="NLI136" s="845"/>
      <c r="NLJ136" s="853"/>
      <c r="NLK136" s="853"/>
      <c r="NLL136" s="964"/>
      <c r="NLM136" s="845"/>
      <c r="NLN136" s="853"/>
      <c r="NLO136" s="853"/>
      <c r="NLP136" s="964"/>
      <c r="NLQ136" s="845"/>
      <c r="NLR136" s="853"/>
      <c r="NLS136" s="853"/>
      <c r="NLT136" s="964"/>
      <c r="NLU136" s="845"/>
      <c r="NLV136" s="853"/>
      <c r="NLW136" s="853"/>
      <c r="NLX136" s="964"/>
      <c r="NLY136" s="845"/>
      <c r="NLZ136" s="853"/>
      <c r="NMA136" s="853"/>
      <c r="NMB136" s="964"/>
      <c r="NMC136" s="845"/>
      <c r="NMD136" s="853"/>
      <c r="NME136" s="853"/>
      <c r="NMF136" s="964"/>
      <c r="NMG136" s="845"/>
      <c r="NMH136" s="853"/>
      <c r="NMI136" s="853"/>
      <c r="NMJ136" s="964"/>
      <c r="NMK136" s="845"/>
      <c r="NML136" s="853"/>
      <c r="NMM136" s="853"/>
      <c r="NMN136" s="964"/>
      <c r="NMO136" s="845"/>
      <c r="NMP136" s="853"/>
      <c r="NMQ136" s="853"/>
      <c r="NMR136" s="964"/>
      <c r="NMS136" s="845"/>
      <c r="NMT136" s="853"/>
      <c r="NMU136" s="853"/>
      <c r="NMV136" s="964"/>
      <c r="NMW136" s="845"/>
      <c r="NMX136" s="853"/>
      <c r="NMY136" s="853"/>
      <c r="NMZ136" s="964"/>
      <c r="NNA136" s="845"/>
      <c r="NNB136" s="853"/>
      <c r="NNC136" s="853"/>
      <c r="NND136" s="964"/>
      <c r="NNE136" s="845"/>
      <c r="NNF136" s="853"/>
      <c r="NNG136" s="853"/>
      <c r="NNH136" s="964"/>
      <c r="NNI136" s="845"/>
      <c r="NNJ136" s="853"/>
      <c r="NNK136" s="853"/>
      <c r="NNL136" s="964"/>
      <c r="NNM136" s="845"/>
      <c r="NNN136" s="853"/>
      <c r="NNO136" s="853"/>
      <c r="NNP136" s="964"/>
      <c r="NNQ136" s="845"/>
      <c r="NNR136" s="853"/>
      <c r="NNS136" s="853"/>
      <c r="NNT136" s="964"/>
      <c r="NNU136" s="845"/>
      <c r="NNV136" s="853"/>
      <c r="NNW136" s="853"/>
      <c r="NNX136" s="964"/>
      <c r="NNY136" s="845"/>
      <c r="NNZ136" s="853"/>
      <c r="NOA136" s="853"/>
      <c r="NOB136" s="964"/>
      <c r="NOC136" s="845"/>
      <c r="NOD136" s="853"/>
      <c r="NOE136" s="853"/>
      <c r="NOF136" s="964"/>
      <c r="NOG136" s="845"/>
      <c r="NOH136" s="853"/>
      <c r="NOI136" s="853"/>
      <c r="NOJ136" s="964"/>
      <c r="NOK136" s="845"/>
      <c r="NOL136" s="853"/>
      <c r="NOM136" s="853"/>
      <c r="NON136" s="964"/>
      <c r="NOO136" s="845"/>
      <c r="NOP136" s="853"/>
      <c r="NOQ136" s="853"/>
      <c r="NOR136" s="964"/>
      <c r="NOS136" s="845"/>
      <c r="NOT136" s="853"/>
      <c r="NOU136" s="853"/>
      <c r="NOV136" s="964"/>
      <c r="NOW136" s="845"/>
      <c r="NOX136" s="853"/>
      <c r="NOY136" s="853"/>
      <c r="NOZ136" s="964"/>
      <c r="NPA136" s="845"/>
      <c r="NPB136" s="853"/>
      <c r="NPC136" s="853"/>
      <c r="NPD136" s="964"/>
      <c r="NPE136" s="845"/>
      <c r="NPF136" s="853"/>
      <c r="NPG136" s="853"/>
      <c r="NPH136" s="964"/>
      <c r="NPI136" s="845"/>
      <c r="NPJ136" s="853"/>
      <c r="NPK136" s="853"/>
      <c r="NPL136" s="964"/>
      <c r="NPM136" s="845"/>
      <c r="NPN136" s="853"/>
      <c r="NPO136" s="853"/>
      <c r="NPP136" s="964"/>
      <c r="NPQ136" s="845"/>
      <c r="NPR136" s="853"/>
      <c r="NPS136" s="853"/>
      <c r="NPT136" s="964"/>
      <c r="NPU136" s="845"/>
      <c r="NPV136" s="853"/>
      <c r="NPW136" s="853"/>
      <c r="NPX136" s="964"/>
      <c r="NPY136" s="845"/>
      <c r="NPZ136" s="853"/>
      <c r="NQA136" s="853"/>
      <c r="NQB136" s="964"/>
      <c r="NQC136" s="845"/>
      <c r="NQD136" s="853"/>
      <c r="NQE136" s="853"/>
      <c r="NQF136" s="964"/>
      <c r="NQG136" s="845"/>
      <c r="NQH136" s="853"/>
      <c r="NQI136" s="853"/>
      <c r="NQJ136" s="964"/>
      <c r="NQK136" s="845"/>
      <c r="NQL136" s="853"/>
      <c r="NQM136" s="853"/>
      <c r="NQN136" s="964"/>
      <c r="NQO136" s="845"/>
      <c r="NQP136" s="853"/>
      <c r="NQQ136" s="853"/>
      <c r="NQR136" s="964"/>
      <c r="NQS136" s="845"/>
      <c r="NQT136" s="853"/>
      <c r="NQU136" s="853"/>
      <c r="NQV136" s="964"/>
      <c r="NQW136" s="845"/>
      <c r="NQX136" s="853"/>
      <c r="NQY136" s="853"/>
      <c r="NQZ136" s="964"/>
      <c r="NRA136" s="845"/>
      <c r="NRB136" s="853"/>
      <c r="NRC136" s="853"/>
      <c r="NRD136" s="964"/>
      <c r="NRE136" s="845"/>
      <c r="NRF136" s="853"/>
      <c r="NRG136" s="853"/>
      <c r="NRH136" s="964"/>
      <c r="NRI136" s="845"/>
      <c r="NRJ136" s="853"/>
      <c r="NRK136" s="853"/>
      <c r="NRL136" s="964"/>
      <c r="NRM136" s="845"/>
      <c r="NRN136" s="853"/>
      <c r="NRO136" s="853"/>
      <c r="NRP136" s="964"/>
      <c r="NRQ136" s="845"/>
      <c r="NRR136" s="853"/>
      <c r="NRS136" s="853"/>
      <c r="NRT136" s="964"/>
      <c r="NRU136" s="845"/>
      <c r="NRV136" s="853"/>
      <c r="NRW136" s="853"/>
      <c r="NRX136" s="964"/>
      <c r="NRY136" s="845"/>
      <c r="NRZ136" s="853"/>
      <c r="NSA136" s="853"/>
      <c r="NSB136" s="964"/>
      <c r="NSC136" s="845"/>
      <c r="NSD136" s="853"/>
      <c r="NSE136" s="853"/>
      <c r="NSF136" s="964"/>
      <c r="NSG136" s="845"/>
      <c r="NSH136" s="853"/>
      <c r="NSI136" s="853"/>
      <c r="NSJ136" s="964"/>
      <c r="NSK136" s="845"/>
      <c r="NSL136" s="853"/>
      <c r="NSM136" s="853"/>
      <c r="NSN136" s="964"/>
      <c r="NSO136" s="845"/>
      <c r="NSP136" s="853"/>
      <c r="NSQ136" s="853"/>
      <c r="NSR136" s="964"/>
      <c r="NSS136" s="845"/>
      <c r="NST136" s="853"/>
      <c r="NSU136" s="853"/>
      <c r="NSV136" s="964"/>
      <c r="NSW136" s="845"/>
      <c r="NSX136" s="853"/>
      <c r="NSY136" s="853"/>
      <c r="NSZ136" s="964"/>
      <c r="NTA136" s="845"/>
      <c r="NTB136" s="853"/>
      <c r="NTC136" s="853"/>
      <c r="NTD136" s="964"/>
      <c r="NTE136" s="845"/>
      <c r="NTF136" s="853"/>
      <c r="NTG136" s="853"/>
      <c r="NTH136" s="964"/>
      <c r="NTI136" s="845"/>
      <c r="NTJ136" s="853"/>
      <c r="NTK136" s="853"/>
      <c r="NTL136" s="964"/>
      <c r="NTM136" s="845"/>
      <c r="NTN136" s="853"/>
      <c r="NTO136" s="853"/>
      <c r="NTP136" s="964"/>
      <c r="NTQ136" s="845"/>
      <c r="NTR136" s="853"/>
      <c r="NTS136" s="853"/>
      <c r="NTT136" s="964"/>
      <c r="NTU136" s="845"/>
      <c r="NTV136" s="853"/>
      <c r="NTW136" s="853"/>
      <c r="NTX136" s="964"/>
      <c r="NTY136" s="845"/>
      <c r="NTZ136" s="853"/>
      <c r="NUA136" s="853"/>
      <c r="NUB136" s="964"/>
      <c r="NUC136" s="845"/>
      <c r="NUD136" s="853"/>
      <c r="NUE136" s="853"/>
      <c r="NUF136" s="964"/>
      <c r="NUG136" s="845"/>
      <c r="NUH136" s="853"/>
      <c r="NUI136" s="853"/>
      <c r="NUJ136" s="964"/>
      <c r="NUK136" s="845"/>
      <c r="NUL136" s="853"/>
      <c r="NUM136" s="853"/>
      <c r="NUN136" s="964"/>
      <c r="NUO136" s="845"/>
      <c r="NUP136" s="853"/>
      <c r="NUQ136" s="853"/>
      <c r="NUR136" s="964"/>
      <c r="NUS136" s="845"/>
      <c r="NUT136" s="853"/>
      <c r="NUU136" s="853"/>
      <c r="NUV136" s="964"/>
      <c r="NUW136" s="845"/>
      <c r="NUX136" s="853"/>
      <c r="NUY136" s="853"/>
      <c r="NUZ136" s="964"/>
      <c r="NVA136" s="845"/>
      <c r="NVB136" s="853"/>
      <c r="NVC136" s="853"/>
      <c r="NVD136" s="964"/>
      <c r="NVE136" s="845"/>
      <c r="NVF136" s="853"/>
      <c r="NVG136" s="853"/>
      <c r="NVH136" s="964"/>
      <c r="NVI136" s="845"/>
      <c r="NVJ136" s="853"/>
      <c r="NVK136" s="853"/>
      <c r="NVL136" s="964"/>
      <c r="NVM136" s="845"/>
      <c r="NVN136" s="853"/>
      <c r="NVO136" s="853"/>
      <c r="NVP136" s="964"/>
      <c r="NVQ136" s="845"/>
      <c r="NVR136" s="853"/>
      <c r="NVS136" s="853"/>
      <c r="NVT136" s="964"/>
      <c r="NVU136" s="845"/>
      <c r="NVV136" s="853"/>
      <c r="NVW136" s="853"/>
      <c r="NVX136" s="964"/>
      <c r="NVY136" s="845"/>
      <c r="NVZ136" s="853"/>
      <c r="NWA136" s="853"/>
      <c r="NWB136" s="964"/>
      <c r="NWC136" s="845"/>
      <c r="NWD136" s="853"/>
      <c r="NWE136" s="853"/>
      <c r="NWF136" s="964"/>
      <c r="NWG136" s="845"/>
      <c r="NWH136" s="853"/>
      <c r="NWI136" s="853"/>
      <c r="NWJ136" s="964"/>
      <c r="NWK136" s="845"/>
      <c r="NWL136" s="853"/>
      <c r="NWM136" s="853"/>
      <c r="NWN136" s="964"/>
      <c r="NWO136" s="845"/>
      <c r="NWP136" s="853"/>
      <c r="NWQ136" s="853"/>
      <c r="NWR136" s="964"/>
      <c r="NWS136" s="845"/>
      <c r="NWT136" s="853"/>
      <c r="NWU136" s="853"/>
      <c r="NWV136" s="964"/>
      <c r="NWW136" s="845"/>
      <c r="NWX136" s="853"/>
      <c r="NWY136" s="853"/>
      <c r="NWZ136" s="964"/>
      <c r="NXA136" s="845"/>
      <c r="NXB136" s="853"/>
      <c r="NXC136" s="853"/>
      <c r="NXD136" s="964"/>
      <c r="NXE136" s="845"/>
      <c r="NXF136" s="853"/>
      <c r="NXG136" s="853"/>
      <c r="NXH136" s="964"/>
      <c r="NXI136" s="845"/>
      <c r="NXJ136" s="853"/>
      <c r="NXK136" s="853"/>
      <c r="NXL136" s="964"/>
      <c r="NXM136" s="845"/>
      <c r="NXN136" s="853"/>
      <c r="NXO136" s="853"/>
      <c r="NXP136" s="964"/>
      <c r="NXQ136" s="845"/>
      <c r="NXR136" s="853"/>
      <c r="NXS136" s="853"/>
      <c r="NXT136" s="964"/>
      <c r="NXU136" s="845"/>
      <c r="NXV136" s="853"/>
      <c r="NXW136" s="853"/>
      <c r="NXX136" s="964"/>
      <c r="NXY136" s="845"/>
      <c r="NXZ136" s="853"/>
      <c r="NYA136" s="853"/>
      <c r="NYB136" s="964"/>
      <c r="NYC136" s="845"/>
      <c r="NYD136" s="853"/>
      <c r="NYE136" s="853"/>
      <c r="NYF136" s="964"/>
      <c r="NYG136" s="845"/>
      <c r="NYH136" s="853"/>
      <c r="NYI136" s="853"/>
      <c r="NYJ136" s="964"/>
      <c r="NYK136" s="845"/>
      <c r="NYL136" s="853"/>
      <c r="NYM136" s="853"/>
      <c r="NYN136" s="964"/>
      <c r="NYO136" s="845"/>
      <c r="NYP136" s="853"/>
      <c r="NYQ136" s="853"/>
      <c r="NYR136" s="964"/>
      <c r="NYS136" s="845"/>
      <c r="NYT136" s="853"/>
      <c r="NYU136" s="853"/>
      <c r="NYV136" s="964"/>
      <c r="NYW136" s="845"/>
      <c r="NYX136" s="853"/>
      <c r="NYY136" s="853"/>
      <c r="NYZ136" s="964"/>
      <c r="NZA136" s="845"/>
      <c r="NZB136" s="853"/>
      <c r="NZC136" s="853"/>
      <c r="NZD136" s="964"/>
      <c r="NZE136" s="845"/>
      <c r="NZF136" s="853"/>
      <c r="NZG136" s="853"/>
      <c r="NZH136" s="964"/>
      <c r="NZI136" s="845"/>
      <c r="NZJ136" s="853"/>
      <c r="NZK136" s="853"/>
      <c r="NZL136" s="964"/>
      <c r="NZM136" s="845"/>
      <c r="NZN136" s="853"/>
      <c r="NZO136" s="853"/>
      <c r="NZP136" s="964"/>
      <c r="NZQ136" s="845"/>
      <c r="NZR136" s="853"/>
      <c r="NZS136" s="853"/>
      <c r="NZT136" s="964"/>
      <c r="NZU136" s="845"/>
      <c r="NZV136" s="853"/>
      <c r="NZW136" s="853"/>
      <c r="NZX136" s="964"/>
      <c r="NZY136" s="845"/>
      <c r="NZZ136" s="853"/>
      <c r="OAA136" s="853"/>
      <c r="OAB136" s="964"/>
      <c r="OAC136" s="845"/>
      <c r="OAD136" s="853"/>
      <c r="OAE136" s="853"/>
      <c r="OAF136" s="964"/>
      <c r="OAG136" s="845"/>
      <c r="OAH136" s="853"/>
      <c r="OAI136" s="853"/>
      <c r="OAJ136" s="964"/>
      <c r="OAK136" s="845"/>
      <c r="OAL136" s="853"/>
      <c r="OAM136" s="853"/>
      <c r="OAN136" s="964"/>
      <c r="OAO136" s="845"/>
      <c r="OAP136" s="853"/>
      <c r="OAQ136" s="853"/>
      <c r="OAR136" s="964"/>
      <c r="OAS136" s="845"/>
      <c r="OAT136" s="853"/>
      <c r="OAU136" s="853"/>
      <c r="OAV136" s="964"/>
      <c r="OAW136" s="845"/>
      <c r="OAX136" s="853"/>
      <c r="OAY136" s="853"/>
      <c r="OAZ136" s="964"/>
      <c r="OBA136" s="845"/>
      <c r="OBB136" s="853"/>
      <c r="OBC136" s="853"/>
      <c r="OBD136" s="964"/>
      <c r="OBE136" s="845"/>
      <c r="OBF136" s="853"/>
      <c r="OBG136" s="853"/>
      <c r="OBH136" s="964"/>
      <c r="OBI136" s="845"/>
      <c r="OBJ136" s="853"/>
      <c r="OBK136" s="853"/>
      <c r="OBL136" s="964"/>
      <c r="OBM136" s="845"/>
      <c r="OBN136" s="853"/>
      <c r="OBO136" s="853"/>
      <c r="OBP136" s="964"/>
      <c r="OBQ136" s="845"/>
      <c r="OBR136" s="853"/>
      <c r="OBS136" s="853"/>
      <c r="OBT136" s="964"/>
      <c r="OBU136" s="845"/>
      <c r="OBV136" s="853"/>
      <c r="OBW136" s="853"/>
      <c r="OBX136" s="964"/>
      <c r="OBY136" s="845"/>
      <c r="OBZ136" s="853"/>
      <c r="OCA136" s="853"/>
      <c r="OCB136" s="964"/>
      <c r="OCC136" s="845"/>
      <c r="OCD136" s="853"/>
      <c r="OCE136" s="853"/>
      <c r="OCF136" s="964"/>
      <c r="OCG136" s="845"/>
      <c r="OCH136" s="853"/>
      <c r="OCI136" s="853"/>
      <c r="OCJ136" s="964"/>
      <c r="OCK136" s="845"/>
      <c r="OCL136" s="853"/>
      <c r="OCM136" s="853"/>
      <c r="OCN136" s="964"/>
      <c r="OCO136" s="845"/>
      <c r="OCP136" s="853"/>
      <c r="OCQ136" s="853"/>
      <c r="OCR136" s="964"/>
      <c r="OCS136" s="845"/>
      <c r="OCT136" s="853"/>
      <c r="OCU136" s="853"/>
      <c r="OCV136" s="964"/>
      <c r="OCW136" s="845"/>
      <c r="OCX136" s="853"/>
      <c r="OCY136" s="853"/>
      <c r="OCZ136" s="964"/>
      <c r="ODA136" s="845"/>
      <c r="ODB136" s="853"/>
      <c r="ODC136" s="853"/>
      <c r="ODD136" s="964"/>
      <c r="ODE136" s="845"/>
      <c r="ODF136" s="853"/>
      <c r="ODG136" s="853"/>
      <c r="ODH136" s="964"/>
      <c r="ODI136" s="845"/>
      <c r="ODJ136" s="853"/>
      <c r="ODK136" s="853"/>
      <c r="ODL136" s="964"/>
      <c r="ODM136" s="845"/>
      <c r="ODN136" s="853"/>
      <c r="ODO136" s="853"/>
      <c r="ODP136" s="964"/>
      <c r="ODQ136" s="845"/>
      <c r="ODR136" s="853"/>
      <c r="ODS136" s="853"/>
      <c r="ODT136" s="964"/>
      <c r="ODU136" s="845"/>
      <c r="ODV136" s="853"/>
      <c r="ODW136" s="853"/>
      <c r="ODX136" s="964"/>
      <c r="ODY136" s="845"/>
      <c r="ODZ136" s="853"/>
      <c r="OEA136" s="853"/>
      <c r="OEB136" s="964"/>
      <c r="OEC136" s="845"/>
      <c r="OED136" s="853"/>
      <c r="OEE136" s="853"/>
      <c r="OEF136" s="964"/>
      <c r="OEG136" s="845"/>
      <c r="OEH136" s="853"/>
      <c r="OEI136" s="853"/>
      <c r="OEJ136" s="964"/>
      <c r="OEK136" s="845"/>
      <c r="OEL136" s="853"/>
      <c r="OEM136" s="853"/>
      <c r="OEN136" s="964"/>
      <c r="OEO136" s="845"/>
      <c r="OEP136" s="853"/>
      <c r="OEQ136" s="853"/>
      <c r="OER136" s="964"/>
      <c r="OES136" s="845"/>
      <c r="OET136" s="853"/>
      <c r="OEU136" s="853"/>
      <c r="OEV136" s="964"/>
      <c r="OEW136" s="845"/>
      <c r="OEX136" s="853"/>
      <c r="OEY136" s="853"/>
      <c r="OEZ136" s="964"/>
      <c r="OFA136" s="845"/>
      <c r="OFB136" s="853"/>
      <c r="OFC136" s="853"/>
      <c r="OFD136" s="964"/>
      <c r="OFE136" s="845"/>
      <c r="OFF136" s="853"/>
      <c r="OFG136" s="853"/>
      <c r="OFH136" s="964"/>
      <c r="OFI136" s="845"/>
      <c r="OFJ136" s="853"/>
      <c r="OFK136" s="853"/>
      <c r="OFL136" s="964"/>
      <c r="OFM136" s="845"/>
      <c r="OFN136" s="853"/>
      <c r="OFO136" s="853"/>
      <c r="OFP136" s="964"/>
      <c r="OFQ136" s="845"/>
      <c r="OFR136" s="853"/>
      <c r="OFS136" s="853"/>
      <c r="OFT136" s="964"/>
      <c r="OFU136" s="845"/>
      <c r="OFV136" s="853"/>
      <c r="OFW136" s="853"/>
      <c r="OFX136" s="964"/>
      <c r="OFY136" s="845"/>
      <c r="OFZ136" s="853"/>
      <c r="OGA136" s="853"/>
      <c r="OGB136" s="964"/>
      <c r="OGC136" s="845"/>
      <c r="OGD136" s="853"/>
      <c r="OGE136" s="853"/>
      <c r="OGF136" s="964"/>
      <c r="OGG136" s="845"/>
      <c r="OGH136" s="853"/>
      <c r="OGI136" s="853"/>
      <c r="OGJ136" s="964"/>
      <c r="OGK136" s="845"/>
      <c r="OGL136" s="853"/>
      <c r="OGM136" s="853"/>
      <c r="OGN136" s="964"/>
      <c r="OGO136" s="845"/>
      <c r="OGP136" s="853"/>
      <c r="OGQ136" s="853"/>
      <c r="OGR136" s="964"/>
      <c r="OGS136" s="845"/>
      <c r="OGT136" s="853"/>
      <c r="OGU136" s="853"/>
      <c r="OGV136" s="964"/>
      <c r="OGW136" s="845"/>
      <c r="OGX136" s="853"/>
      <c r="OGY136" s="853"/>
      <c r="OGZ136" s="964"/>
      <c r="OHA136" s="845"/>
      <c r="OHB136" s="853"/>
      <c r="OHC136" s="853"/>
      <c r="OHD136" s="964"/>
      <c r="OHE136" s="845"/>
      <c r="OHF136" s="853"/>
      <c r="OHG136" s="853"/>
      <c r="OHH136" s="964"/>
      <c r="OHI136" s="845"/>
      <c r="OHJ136" s="853"/>
      <c r="OHK136" s="853"/>
      <c r="OHL136" s="964"/>
      <c r="OHM136" s="845"/>
      <c r="OHN136" s="853"/>
      <c r="OHO136" s="853"/>
      <c r="OHP136" s="964"/>
      <c r="OHQ136" s="845"/>
      <c r="OHR136" s="853"/>
      <c r="OHS136" s="853"/>
      <c r="OHT136" s="964"/>
      <c r="OHU136" s="845"/>
      <c r="OHV136" s="853"/>
      <c r="OHW136" s="853"/>
      <c r="OHX136" s="964"/>
      <c r="OHY136" s="845"/>
      <c r="OHZ136" s="853"/>
      <c r="OIA136" s="853"/>
      <c r="OIB136" s="964"/>
      <c r="OIC136" s="845"/>
      <c r="OID136" s="853"/>
      <c r="OIE136" s="853"/>
      <c r="OIF136" s="964"/>
      <c r="OIG136" s="845"/>
      <c r="OIH136" s="853"/>
      <c r="OII136" s="853"/>
      <c r="OIJ136" s="964"/>
      <c r="OIK136" s="845"/>
      <c r="OIL136" s="853"/>
      <c r="OIM136" s="853"/>
      <c r="OIN136" s="964"/>
      <c r="OIO136" s="845"/>
      <c r="OIP136" s="853"/>
      <c r="OIQ136" s="853"/>
      <c r="OIR136" s="964"/>
      <c r="OIS136" s="845"/>
      <c r="OIT136" s="853"/>
      <c r="OIU136" s="853"/>
      <c r="OIV136" s="964"/>
      <c r="OIW136" s="845"/>
      <c r="OIX136" s="853"/>
      <c r="OIY136" s="853"/>
      <c r="OIZ136" s="964"/>
      <c r="OJA136" s="845"/>
      <c r="OJB136" s="853"/>
      <c r="OJC136" s="853"/>
      <c r="OJD136" s="964"/>
      <c r="OJE136" s="845"/>
      <c r="OJF136" s="853"/>
      <c r="OJG136" s="853"/>
      <c r="OJH136" s="964"/>
      <c r="OJI136" s="845"/>
      <c r="OJJ136" s="853"/>
      <c r="OJK136" s="853"/>
      <c r="OJL136" s="964"/>
      <c r="OJM136" s="845"/>
      <c r="OJN136" s="853"/>
      <c r="OJO136" s="853"/>
      <c r="OJP136" s="964"/>
      <c r="OJQ136" s="845"/>
      <c r="OJR136" s="853"/>
      <c r="OJS136" s="853"/>
      <c r="OJT136" s="964"/>
      <c r="OJU136" s="845"/>
      <c r="OJV136" s="853"/>
      <c r="OJW136" s="853"/>
      <c r="OJX136" s="964"/>
      <c r="OJY136" s="845"/>
      <c r="OJZ136" s="853"/>
      <c r="OKA136" s="853"/>
      <c r="OKB136" s="964"/>
      <c r="OKC136" s="845"/>
      <c r="OKD136" s="853"/>
      <c r="OKE136" s="853"/>
      <c r="OKF136" s="964"/>
      <c r="OKG136" s="845"/>
      <c r="OKH136" s="853"/>
      <c r="OKI136" s="853"/>
      <c r="OKJ136" s="964"/>
      <c r="OKK136" s="845"/>
      <c r="OKL136" s="853"/>
      <c r="OKM136" s="853"/>
      <c r="OKN136" s="964"/>
      <c r="OKO136" s="845"/>
      <c r="OKP136" s="853"/>
      <c r="OKQ136" s="853"/>
      <c r="OKR136" s="964"/>
      <c r="OKS136" s="845"/>
      <c r="OKT136" s="853"/>
      <c r="OKU136" s="853"/>
      <c r="OKV136" s="964"/>
      <c r="OKW136" s="845"/>
      <c r="OKX136" s="853"/>
      <c r="OKY136" s="853"/>
      <c r="OKZ136" s="964"/>
      <c r="OLA136" s="845"/>
      <c r="OLB136" s="853"/>
      <c r="OLC136" s="853"/>
      <c r="OLD136" s="964"/>
      <c r="OLE136" s="845"/>
      <c r="OLF136" s="853"/>
      <c r="OLG136" s="853"/>
      <c r="OLH136" s="964"/>
      <c r="OLI136" s="845"/>
      <c r="OLJ136" s="853"/>
      <c r="OLK136" s="853"/>
      <c r="OLL136" s="964"/>
      <c r="OLM136" s="845"/>
      <c r="OLN136" s="853"/>
      <c r="OLO136" s="853"/>
      <c r="OLP136" s="964"/>
      <c r="OLQ136" s="845"/>
      <c r="OLR136" s="853"/>
      <c r="OLS136" s="853"/>
      <c r="OLT136" s="964"/>
      <c r="OLU136" s="845"/>
      <c r="OLV136" s="853"/>
      <c r="OLW136" s="853"/>
      <c r="OLX136" s="964"/>
      <c r="OLY136" s="845"/>
      <c r="OLZ136" s="853"/>
      <c r="OMA136" s="853"/>
      <c r="OMB136" s="964"/>
      <c r="OMC136" s="845"/>
      <c r="OMD136" s="853"/>
      <c r="OME136" s="853"/>
      <c r="OMF136" s="964"/>
      <c r="OMG136" s="845"/>
      <c r="OMH136" s="853"/>
      <c r="OMI136" s="853"/>
      <c r="OMJ136" s="964"/>
      <c r="OMK136" s="845"/>
      <c r="OML136" s="853"/>
      <c r="OMM136" s="853"/>
      <c r="OMN136" s="964"/>
      <c r="OMO136" s="845"/>
      <c r="OMP136" s="853"/>
      <c r="OMQ136" s="853"/>
      <c r="OMR136" s="964"/>
      <c r="OMS136" s="845"/>
      <c r="OMT136" s="853"/>
      <c r="OMU136" s="853"/>
      <c r="OMV136" s="964"/>
      <c r="OMW136" s="845"/>
      <c r="OMX136" s="853"/>
      <c r="OMY136" s="853"/>
      <c r="OMZ136" s="964"/>
      <c r="ONA136" s="845"/>
      <c r="ONB136" s="853"/>
      <c r="ONC136" s="853"/>
      <c r="OND136" s="964"/>
      <c r="ONE136" s="845"/>
      <c r="ONF136" s="853"/>
      <c r="ONG136" s="853"/>
      <c r="ONH136" s="964"/>
      <c r="ONI136" s="845"/>
      <c r="ONJ136" s="853"/>
      <c r="ONK136" s="853"/>
      <c r="ONL136" s="964"/>
      <c r="ONM136" s="845"/>
      <c r="ONN136" s="853"/>
      <c r="ONO136" s="853"/>
      <c r="ONP136" s="964"/>
      <c r="ONQ136" s="845"/>
      <c r="ONR136" s="853"/>
      <c r="ONS136" s="853"/>
      <c r="ONT136" s="964"/>
      <c r="ONU136" s="845"/>
      <c r="ONV136" s="853"/>
      <c r="ONW136" s="853"/>
      <c r="ONX136" s="964"/>
      <c r="ONY136" s="845"/>
      <c r="ONZ136" s="853"/>
      <c r="OOA136" s="853"/>
      <c r="OOB136" s="964"/>
      <c r="OOC136" s="845"/>
      <c r="OOD136" s="853"/>
      <c r="OOE136" s="853"/>
      <c r="OOF136" s="964"/>
      <c r="OOG136" s="845"/>
      <c r="OOH136" s="853"/>
      <c r="OOI136" s="853"/>
      <c r="OOJ136" s="964"/>
      <c r="OOK136" s="845"/>
      <c r="OOL136" s="853"/>
      <c r="OOM136" s="853"/>
      <c r="OON136" s="964"/>
      <c r="OOO136" s="845"/>
      <c r="OOP136" s="853"/>
      <c r="OOQ136" s="853"/>
      <c r="OOR136" s="964"/>
      <c r="OOS136" s="845"/>
      <c r="OOT136" s="853"/>
      <c r="OOU136" s="853"/>
      <c r="OOV136" s="964"/>
      <c r="OOW136" s="845"/>
      <c r="OOX136" s="853"/>
      <c r="OOY136" s="853"/>
      <c r="OOZ136" s="964"/>
      <c r="OPA136" s="845"/>
      <c r="OPB136" s="853"/>
      <c r="OPC136" s="853"/>
      <c r="OPD136" s="964"/>
      <c r="OPE136" s="845"/>
      <c r="OPF136" s="853"/>
      <c r="OPG136" s="853"/>
      <c r="OPH136" s="964"/>
      <c r="OPI136" s="845"/>
      <c r="OPJ136" s="853"/>
      <c r="OPK136" s="853"/>
      <c r="OPL136" s="964"/>
      <c r="OPM136" s="845"/>
      <c r="OPN136" s="853"/>
      <c r="OPO136" s="853"/>
      <c r="OPP136" s="964"/>
      <c r="OPQ136" s="845"/>
      <c r="OPR136" s="853"/>
      <c r="OPS136" s="853"/>
      <c r="OPT136" s="964"/>
      <c r="OPU136" s="845"/>
      <c r="OPV136" s="853"/>
      <c r="OPW136" s="853"/>
      <c r="OPX136" s="964"/>
      <c r="OPY136" s="845"/>
      <c r="OPZ136" s="853"/>
      <c r="OQA136" s="853"/>
      <c r="OQB136" s="964"/>
      <c r="OQC136" s="845"/>
      <c r="OQD136" s="853"/>
      <c r="OQE136" s="853"/>
      <c r="OQF136" s="964"/>
      <c r="OQG136" s="845"/>
      <c r="OQH136" s="853"/>
      <c r="OQI136" s="853"/>
      <c r="OQJ136" s="964"/>
      <c r="OQK136" s="845"/>
      <c r="OQL136" s="853"/>
      <c r="OQM136" s="853"/>
      <c r="OQN136" s="964"/>
      <c r="OQO136" s="845"/>
      <c r="OQP136" s="853"/>
      <c r="OQQ136" s="853"/>
      <c r="OQR136" s="964"/>
      <c r="OQS136" s="845"/>
      <c r="OQT136" s="853"/>
      <c r="OQU136" s="853"/>
      <c r="OQV136" s="964"/>
      <c r="OQW136" s="845"/>
      <c r="OQX136" s="853"/>
      <c r="OQY136" s="853"/>
      <c r="OQZ136" s="964"/>
      <c r="ORA136" s="845"/>
      <c r="ORB136" s="853"/>
      <c r="ORC136" s="853"/>
      <c r="ORD136" s="964"/>
      <c r="ORE136" s="845"/>
      <c r="ORF136" s="853"/>
      <c r="ORG136" s="853"/>
      <c r="ORH136" s="964"/>
      <c r="ORI136" s="845"/>
      <c r="ORJ136" s="853"/>
      <c r="ORK136" s="853"/>
      <c r="ORL136" s="964"/>
      <c r="ORM136" s="845"/>
      <c r="ORN136" s="853"/>
      <c r="ORO136" s="853"/>
      <c r="ORP136" s="964"/>
      <c r="ORQ136" s="845"/>
      <c r="ORR136" s="853"/>
      <c r="ORS136" s="853"/>
      <c r="ORT136" s="964"/>
      <c r="ORU136" s="845"/>
      <c r="ORV136" s="853"/>
      <c r="ORW136" s="853"/>
      <c r="ORX136" s="964"/>
      <c r="ORY136" s="845"/>
      <c r="ORZ136" s="853"/>
      <c r="OSA136" s="853"/>
      <c r="OSB136" s="964"/>
      <c r="OSC136" s="845"/>
      <c r="OSD136" s="853"/>
      <c r="OSE136" s="853"/>
      <c r="OSF136" s="964"/>
      <c r="OSG136" s="845"/>
      <c r="OSH136" s="853"/>
      <c r="OSI136" s="853"/>
      <c r="OSJ136" s="964"/>
      <c r="OSK136" s="845"/>
      <c r="OSL136" s="853"/>
      <c r="OSM136" s="853"/>
      <c r="OSN136" s="964"/>
      <c r="OSO136" s="845"/>
      <c r="OSP136" s="853"/>
      <c r="OSQ136" s="853"/>
      <c r="OSR136" s="964"/>
      <c r="OSS136" s="845"/>
      <c r="OST136" s="853"/>
      <c r="OSU136" s="853"/>
      <c r="OSV136" s="964"/>
      <c r="OSW136" s="845"/>
      <c r="OSX136" s="853"/>
      <c r="OSY136" s="853"/>
      <c r="OSZ136" s="964"/>
      <c r="OTA136" s="845"/>
      <c r="OTB136" s="853"/>
      <c r="OTC136" s="853"/>
      <c r="OTD136" s="964"/>
      <c r="OTE136" s="845"/>
      <c r="OTF136" s="853"/>
      <c r="OTG136" s="853"/>
      <c r="OTH136" s="964"/>
      <c r="OTI136" s="845"/>
      <c r="OTJ136" s="853"/>
      <c r="OTK136" s="853"/>
      <c r="OTL136" s="964"/>
      <c r="OTM136" s="845"/>
      <c r="OTN136" s="853"/>
      <c r="OTO136" s="853"/>
      <c r="OTP136" s="964"/>
      <c r="OTQ136" s="845"/>
      <c r="OTR136" s="853"/>
      <c r="OTS136" s="853"/>
      <c r="OTT136" s="964"/>
      <c r="OTU136" s="845"/>
      <c r="OTV136" s="853"/>
      <c r="OTW136" s="853"/>
      <c r="OTX136" s="964"/>
      <c r="OTY136" s="845"/>
      <c r="OTZ136" s="853"/>
      <c r="OUA136" s="853"/>
      <c r="OUB136" s="964"/>
      <c r="OUC136" s="845"/>
      <c r="OUD136" s="853"/>
      <c r="OUE136" s="853"/>
      <c r="OUF136" s="964"/>
      <c r="OUG136" s="845"/>
      <c r="OUH136" s="853"/>
      <c r="OUI136" s="853"/>
      <c r="OUJ136" s="964"/>
      <c r="OUK136" s="845"/>
      <c r="OUL136" s="853"/>
      <c r="OUM136" s="853"/>
      <c r="OUN136" s="964"/>
      <c r="OUO136" s="845"/>
      <c r="OUP136" s="853"/>
      <c r="OUQ136" s="853"/>
      <c r="OUR136" s="964"/>
      <c r="OUS136" s="845"/>
      <c r="OUT136" s="853"/>
      <c r="OUU136" s="853"/>
      <c r="OUV136" s="964"/>
      <c r="OUW136" s="845"/>
      <c r="OUX136" s="853"/>
      <c r="OUY136" s="853"/>
      <c r="OUZ136" s="964"/>
      <c r="OVA136" s="845"/>
      <c r="OVB136" s="853"/>
      <c r="OVC136" s="853"/>
      <c r="OVD136" s="964"/>
      <c r="OVE136" s="845"/>
      <c r="OVF136" s="853"/>
      <c r="OVG136" s="853"/>
      <c r="OVH136" s="964"/>
      <c r="OVI136" s="845"/>
      <c r="OVJ136" s="853"/>
      <c r="OVK136" s="853"/>
      <c r="OVL136" s="964"/>
      <c r="OVM136" s="845"/>
      <c r="OVN136" s="853"/>
      <c r="OVO136" s="853"/>
      <c r="OVP136" s="964"/>
      <c r="OVQ136" s="845"/>
      <c r="OVR136" s="853"/>
      <c r="OVS136" s="853"/>
      <c r="OVT136" s="964"/>
      <c r="OVU136" s="845"/>
      <c r="OVV136" s="853"/>
      <c r="OVW136" s="853"/>
      <c r="OVX136" s="964"/>
      <c r="OVY136" s="845"/>
      <c r="OVZ136" s="853"/>
      <c r="OWA136" s="853"/>
      <c r="OWB136" s="964"/>
      <c r="OWC136" s="845"/>
      <c r="OWD136" s="853"/>
      <c r="OWE136" s="853"/>
      <c r="OWF136" s="964"/>
      <c r="OWG136" s="845"/>
      <c r="OWH136" s="853"/>
      <c r="OWI136" s="853"/>
      <c r="OWJ136" s="964"/>
      <c r="OWK136" s="845"/>
      <c r="OWL136" s="853"/>
      <c r="OWM136" s="853"/>
      <c r="OWN136" s="964"/>
      <c r="OWO136" s="845"/>
      <c r="OWP136" s="853"/>
      <c r="OWQ136" s="853"/>
      <c r="OWR136" s="964"/>
      <c r="OWS136" s="845"/>
      <c r="OWT136" s="853"/>
      <c r="OWU136" s="853"/>
      <c r="OWV136" s="964"/>
      <c r="OWW136" s="845"/>
      <c r="OWX136" s="853"/>
      <c r="OWY136" s="853"/>
      <c r="OWZ136" s="964"/>
      <c r="OXA136" s="845"/>
      <c r="OXB136" s="853"/>
      <c r="OXC136" s="853"/>
      <c r="OXD136" s="964"/>
      <c r="OXE136" s="845"/>
      <c r="OXF136" s="853"/>
      <c r="OXG136" s="853"/>
      <c r="OXH136" s="964"/>
      <c r="OXI136" s="845"/>
      <c r="OXJ136" s="853"/>
      <c r="OXK136" s="853"/>
      <c r="OXL136" s="964"/>
      <c r="OXM136" s="845"/>
      <c r="OXN136" s="853"/>
      <c r="OXO136" s="853"/>
      <c r="OXP136" s="964"/>
      <c r="OXQ136" s="845"/>
      <c r="OXR136" s="853"/>
      <c r="OXS136" s="853"/>
      <c r="OXT136" s="964"/>
      <c r="OXU136" s="845"/>
      <c r="OXV136" s="853"/>
      <c r="OXW136" s="853"/>
      <c r="OXX136" s="964"/>
      <c r="OXY136" s="845"/>
      <c r="OXZ136" s="853"/>
      <c r="OYA136" s="853"/>
      <c r="OYB136" s="964"/>
      <c r="OYC136" s="845"/>
      <c r="OYD136" s="853"/>
      <c r="OYE136" s="853"/>
      <c r="OYF136" s="964"/>
      <c r="OYG136" s="845"/>
      <c r="OYH136" s="853"/>
      <c r="OYI136" s="853"/>
      <c r="OYJ136" s="964"/>
      <c r="OYK136" s="845"/>
      <c r="OYL136" s="853"/>
      <c r="OYM136" s="853"/>
      <c r="OYN136" s="964"/>
      <c r="OYO136" s="845"/>
      <c r="OYP136" s="853"/>
      <c r="OYQ136" s="853"/>
      <c r="OYR136" s="964"/>
      <c r="OYS136" s="845"/>
      <c r="OYT136" s="853"/>
      <c r="OYU136" s="853"/>
      <c r="OYV136" s="964"/>
      <c r="OYW136" s="845"/>
      <c r="OYX136" s="853"/>
      <c r="OYY136" s="853"/>
      <c r="OYZ136" s="964"/>
      <c r="OZA136" s="845"/>
      <c r="OZB136" s="853"/>
      <c r="OZC136" s="853"/>
      <c r="OZD136" s="964"/>
      <c r="OZE136" s="845"/>
      <c r="OZF136" s="853"/>
      <c r="OZG136" s="853"/>
      <c r="OZH136" s="964"/>
      <c r="OZI136" s="845"/>
      <c r="OZJ136" s="853"/>
      <c r="OZK136" s="853"/>
      <c r="OZL136" s="964"/>
      <c r="OZM136" s="845"/>
      <c r="OZN136" s="853"/>
      <c r="OZO136" s="853"/>
      <c r="OZP136" s="964"/>
      <c r="OZQ136" s="845"/>
      <c r="OZR136" s="853"/>
      <c r="OZS136" s="853"/>
      <c r="OZT136" s="964"/>
      <c r="OZU136" s="845"/>
      <c r="OZV136" s="853"/>
      <c r="OZW136" s="853"/>
      <c r="OZX136" s="964"/>
      <c r="OZY136" s="845"/>
      <c r="OZZ136" s="853"/>
      <c r="PAA136" s="853"/>
      <c r="PAB136" s="964"/>
      <c r="PAC136" s="845"/>
      <c r="PAD136" s="853"/>
      <c r="PAE136" s="853"/>
      <c r="PAF136" s="964"/>
      <c r="PAG136" s="845"/>
      <c r="PAH136" s="853"/>
      <c r="PAI136" s="853"/>
      <c r="PAJ136" s="964"/>
      <c r="PAK136" s="845"/>
      <c r="PAL136" s="853"/>
      <c r="PAM136" s="853"/>
      <c r="PAN136" s="964"/>
      <c r="PAO136" s="845"/>
      <c r="PAP136" s="853"/>
      <c r="PAQ136" s="853"/>
      <c r="PAR136" s="964"/>
      <c r="PAS136" s="845"/>
      <c r="PAT136" s="853"/>
      <c r="PAU136" s="853"/>
      <c r="PAV136" s="964"/>
      <c r="PAW136" s="845"/>
      <c r="PAX136" s="853"/>
      <c r="PAY136" s="853"/>
      <c r="PAZ136" s="964"/>
      <c r="PBA136" s="845"/>
      <c r="PBB136" s="853"/>
      <c r="PBC136" s="853"/>
      <c r="PBD136" s="964"/>
      <c r="PBE136" s="845"/>
      <c r="PBF136" s="853"/>
      <c r="PBG136" s="853"/>
      <c r="PBH136" s="964"/>
      <c r="PBI136" s="845"/>
      <c r="PBJ136" s="853"/>
      <c r="PBK136" s="853"/>
      <c r="PBL136" s="964"/>
      <c r="PBM136" s="845"/>
      <c r="PBN136" s="853"/>
      <c r="PBO136" s="853"/>
      <c r="PBP136" s="964"/>
      <c r="PBQ136" s="845"/>
      <c r="PBR136" s="853"/>
      <c r="PBS136" s="853"/>
      <c r="PBT136" s="964"/>
      <c r="PBU136" s="845"/>
      <c r="PBV136" s="853"/>
      <c r="PBW136" s="853"/>
      <c r="PBX136" s="964"/>
      <c r="PBY136" s="845"/>
      <c r="PBZ136" s="853"/>
      <c r="PCA136" s="853"/>
      <c r="PCB136" s="964"/>
      <c r="PCC136" s="845"/>
      <c r="PCD136" s="853"/>
      <c r="PCE136" s="853"/>
      <c r="PCF136" s="964"/>
      <c r="PCG136" s="845"/>
      <c r="PCH136" s="853"/>
      <c r="PCI136" s="853"/>
      <c r="PCJ136" s="964"/>
      <c r="PCK136" s="845"/>
      <c r="PCL136" s="853"/>
      <c r="PCM136" s="853"/>
      <c r="PCN136" s="964"/>
      <c r="PCO136" s="845"/>
      <c r="PCP136" s="853"/>
      <c r="PCQ136" s="853"/>
      <c r="PCR136" s="964"/>
      <c r="PCS136" s="845"/>
      <c r="PCT136" s="853"/>
      <c r="PCU136" s="853"/>
      <c r="PCV136" s="964"/>
      <c r="PCW136" s="845"/>
      <c r="PCX136" s="853"/>
      <c r="PCY136" s="853"/>
      <c r="PCZ136" s="964"/>
      <c r="PDA136" s="845"/>
      <c r="PDB136" s="853"/>
      <c r="PDC136" s="853"/>
      <c r="PDD136" s="964"/>
      <c r="PDE136" s="845"/>
      <c r="PDF136" s="853"/>
      <c r="PDG136" s="853"/>
      <c r="PDH136" s="964"/>
      <c r="PDI136" s="845"/>
      <c r="PDJ136" s="853"/>
      <c r="PDK136" s="853"/>
      <c r="PDL136" s="964"/>
      <c r="PDM136" s="845"/>
      <c r="PDN136" s="853"/>
      <c r="PDO136" s="853"/>
      <c r="PDP136" s="964"/>
      <c r="PDQ136" s="845"/>
      <c r="PDR136" s="853"/>
      <c r="PDS136" s="853"/>
      <c r="PDT136" s="964"/>
      <c r="PDU136" s="845"/>
      <c r="PDV136" s="853"/>
      <c r="PDW136" s="853"/>
      <c r="PDX136" s="964"/>
      <c r="PDY136" s="845"/>
      <c r="PDZ136" s="853"/>
      <c r="PEA136" s="853"/>
      <c r="PEB136" s="964"/>
      <c r="PEC136" s="845"/>
      <c r="PED136" s="853"/>
      <c r="PEE136" s="853"/>
      <c r="PEF136" s="964"/>
      <c r="PEG136" s="845"/>
      <c r="PEH136" s="853"/>
      <c r="PEI136" s="853"/>
      <c r="PEJ136" s="964"/>
      <c r="PEK136" s="845"/>
      <c r="PEL136" s="853"/>
      <c r="PEM136" s="853"/>
      <c r="PEN136" s="964"/>
      <c r="PEO136" s="845"/>
      <c r="PEP136" s="853"/>
      <c r="PEQ136" s="853"/>
      <c r="PER136" s="964"/>
      <c r="PES136" s="845"/>
      <c r="PET136" s="853"/>
      <c r="PEU136" s="853"/>
      <c r="PEV136" s="964"/>
      <c r="PEW136" s="845"/>
      <c r="PEX136" s="853"/>
      <c r="PEY136" s="853"/>
      <c r="PEZ136" s="964"/>
      <c r="PFA136" s="845"/>
      <c r="PFB136" s="853"/>
      <c r="PFC136" s="853"/>
      <c r="PFD136" s="964"/>
      <c r="PFE136" s="845"/>
      <c r="PFF136" s="853"/>
      <c r="PFG136" s="853"/>
      <c r="PFH136" s="964"/>
      <c r="PFI136" s="845"/>
      <c r="PFJ136" s="853"/>
      <c r="PFK136" s="853"/>
      <c r="PFL136" s="964"/>
      <c r="PFM136" s="845"/>
      <c r="PFN136" s="853"/>
      <c r="PFO136" s="853"/>
      <c r="PFP136" s="964"/>
      <c r="PFQ136" s="845"/>
      <c r="PFR136" s="853"/>
      <c r="PFS136" s="853"/>
      <c r="PFT136" s="964"/>
      <c r="PFU136" s="845"/>
      <c r="PFV136" s="853"/>
      <c r="PFW136" s="853"/>
      <c r="PFX136" s="964"/>
      <c r="PFY136" s="845"/>
      <c r="PFZ136" s="853"/>
      <c r="PGA136" s="853"/>
      <c r="PGB136" s="964"/>
      <c r="PGC136" s="845"/>
      <c r="PGD136" s="853"/>
      <c r="PGE136" s="853"/>
      <c r="PGF136" s="964"/>
      <c r="PGG136" s="845"/>
      <c r="PGH136" s="853"/>
      <c r="PGI136" s="853"/>
      <c r="PGJ136" s="964"/>
      <c r="PGK136" s="845"/>
      <c r="PGL136" s="853"/>
      <c r="PGM136" s="853"/>
      <c r="PGN136" s="964"/>
      <c r="PGO136" s="845"/>
      <c r="PGP136" s="853"/>
      <c r="PGQ136" s="853"/>
      <c r="PGR136" s="964"/>
      <c r="PGS136" s="845"/>
      <c r="PGT136" s="853"/>
      <c r="PGU136" s="853"/>
      <c r="PGV136" s="964"/>
      <c r="PGW136" s="845"/>
      <c r="PGX136" s="853"/>
      <c r="PGY136" s="853"/>
      <c r="PGZ136" s="964"/>
      <c r="PHA136" s="845"/>
      <c r="PHB136" s="853"/>
      <c r="PHC136" s="853"/>
      <c r="PHD136" s="964"/>
      <c r="PHE136" s="845"/>
      <c r="PHF136" s="853"/>
      <c r="PHG136" s="853"/>
      <c r="PHH136" s="964"/>
      <c r="PHI136" s="845"/>
      <c r="PHJ136" s="853"/>
      <c r="PHK136" s="853"/>
      <c r="PHL136" s="964"/>
      <c r="PHM136" s="845"/>
      <c r="PHN136" s="853"/>
      <c r="PHO136" s="853"/>
      <c r="PHP136" s="964"/>
      <c r="PHQ136" s="845"/>
      <c r="PHR136" s="853"/>
      <c r="PHS136" s="853"/>
      <c r="PHT136" s="964"/>
      <c r="PHU136" s="845"/>
      <c r="PHV136" s="853"/>
      <c r="PHW136" s="853"/>
      <c r="PHX136" s="964"/>
      <c r="PHY136" s="845"/>
      <c r="PHZ136" s="853"/>
      <c r="PIA136" s="853"/>
      <c r="PIB136" s="964"/>
      <c r="PIC136" s="845"/>
      <c r="PID136" s="853"/>
      <c r="PIE136" s="853"/>
      <c r="PIF136" s="964"/>
      <c r="PIG136" s="845"/>
      <c r="PIH136" s="853"/>
      <c r="PII136" s="853"/>
      <c r="PIJ136" s="964"/>
      <c r="PIK136" s="845"/>
      <c r="PIL136" s="853"/>
      <c r="PIM136" s="853"/>
      <c r="PIN136" s="964"/>
      <c r="PIO136" s="845"/>
      <c r="PIP136" s="853"/>
      <c r="PIQ136" s="853"/>
      <c r="PIR136" s="964"/>
      <c r="PIS136" s="845"/>
      <c r="PIT136" s="853"/>
      <c r="PIU136" s="853"/>
      <c r="PIV136" s="964"/>
      <c r="PIW136" s="845"/>
      <c r="PIX136" s="853"/>
      <c r="PIY136" s="853"/>
      <c r="PIZ136" s="964"/>
      <c r="PJA136" s="845"/>
      <c r="PJB136" s="853"/>
      <c r="PJC136" s="853"/>
      <c r="PJD136" s="964"/>
      <c r="PJE136" s="845"/>
      <c r="PJF136" s="853"/>
      <c r="PJG136" s="853"/>
      <c r="PJH136" s="964"/>
      <c r="PJI136" s="845"/>
      <c r="PJJ136" s="853"/>
      <c r="PJK136" s="853"/>
      <c r="PJL136" s="964"/>
      <c r="PJM136" s="845"/>
      <c r="PJN136" s="853"/>
      <c r="PJO136" s="853"/>
      <c r="PJP136" s="964"/>
      <c r="PJQ136" s="845"/>
      <c r="PJR136" s="853"/>
      <c r="PJS136" s="853"/>
      <c r="PJT136" s="964"/>
      <c r="PJU136" s="845"/>
      <c r="PJV136" s="853"/>
      <c r="PJW136" s="853"/>
      <c r="PJX136" s="964"/>
      <c r="PJY136" s="845"/>
      <c r="PJZ136" s="853"/>
      <c r="PKA136" s="853"/>
      <c r="PKB136" s="964"/>
      <c r="PKC136" s="845"/>
      <c r="PKD136" s="853"/>
      <c r="PKE136" s="853"/>
      <c r="PKF136" s="964"/>
      <c r="PKG136" s="845"/>
      <c r="PKH136" s="853"/>
      <c r="PKI136" s="853"/>
      <c r="PKJ136" s="964"/>
      <c r="PKK136" s="845"/>
      <c r="PKL136" s="853"/>
      <c r="PKM136" s="853"/>
      <c r="PKN136" s="964"/>
      <c r="PKO136" s="845"/>
      <c r="PKP136" s="853"/>
      <c r="PKQ136" s="853"/>
      <c r="PKR136" s="964"/>
      <c r="PKS136" s="845"/>
      <c r="PKT136" s="853"/>
      <c r="PKU136" s="853"/>
      <c r="PKV136" s="964"/>
      <c r="PKW136" s="845"/>
      <c r="PKX136" s="853"/>
      <c r="PKY136" s="853"/>
      <c r="PKZ136" s="964"/>
      <c r="PLA136" s="845"/>
      <c r="PLB136" s="853"/>
      <c r="PLC136" s="853"/>
      <c r="PLD136" s="964"/>
      <c r="PLE136" s="845"/>
      <c r="PLF136" s="853"/>
      <c r="PLG136" s="853"/>
      <c r="PLH136" s="964"/>
      <c r="PLI136" s="845"/>
      <c r="PLJ136" s="853"/>
      <c r="PLK136" s="853"/>
      <c r="PLL136" s="964"/>
      <c r="PLM136" s="845"/>
      <c r="PLN136" s="853"/>
      <c r="PLO136" s="853"/>
      <c r="PLP136" s="964"/>
      <c r="PLQ136" s="845"/>
      <c r="PLR136" s="853"/>
      <c r="PLS136" s="853"/>
      <c r="PLT136" s="964"/>
      <c r="PLU136" s="845"/>
      <c r="PLV136" s="853"/>
      <c r="PLW136" s="853"/>
      <c r="PLX136" s="964"/>
      <c r="PLY136" s="845"/>
      <c r="PLZ136" s="853"/>
      <c r="PMA136" s="853"/>
      <c r="PMB136" s="964"/>
      <c r="PMC136" s="845"/>
      <c r="PMD136" s="853"/>
      <c r="PME136" s="853"/>
      <c r="PMF136" s="964"/>
      <c r="PMG136" s="845"/>
      <c r="PMH136" s="853"/>
      <c r="PMI136" s="853"/>
      <c r="PMJ136" s="964"/>
      <c r="PMK136" s="845"/>
      <c r="PML136" s="853"/>
      <c r="PMM136" s="853"/>
      <c r="PMN136" s="964"/>
      <c r="PMO136" s="845"/>
      <c r="PMP136" s="853"/>
      <c r="PMQ136" s="853"/>
      <c r="PMR136" s="964"/>
      <c r="PMS136" s="845"/>
      <c r="PMT136" s="853"/>
      <c r="PMU136" s="853"/>
      <c r="PMV136" s="964"/>
      <c r="PMW136" s="845"/>
      <c r="PMX136" s="853"/>
      <c r="PMY136" s="853"/>
      <c r="PMZ136" s="964"/>
      <c r="PNA136" s="845"/>
      <c r="PNB136" s="853"/>
      <c r="PNC136" s="853"/>
      <c r="PND136" s="964"/>
      <c r="PNE136" s="845"/>
      <c r="PNF136" s="853"/>
      <c r="PNG136" s="853"/>
      <c r="PNH136" s="964"/>
      <c r="PNI136" s="845"/>
      <c r="PNJ136" s="853"/>
      <c r="PNK136" s="853"/>
      <c r="PNL136" s="964"/>
      <c r="PNM136" s="845"/>
      <c r="PNN136" s="853"/>
      <c r="PNO136" s="853"/>
      <c r="PNP136" s="964"/>
      <c r="PNQ136" s="845"/>
      <c r="PNR136" s="853"/>
      <c r="PNS136" s="853"/>
      <c r="PNT136" s="964"/>
      <c r="PNU136" s="845"/>
      <c r="PNV136" s="853"/>
      <c r="PNW136" s="853"/>
      <c r="PNX136" s="964"/>
      <c r="PNY136" s="845"/>
      <c r="PNZ136" s="853"/>
      <c r="POA136" s="853"/>
      <c r="POB136" s="964"/>
      <c r="POC136" s="845"/>
      <c r="POD136" s="853"/>
      <c r="POE136" s="853"/>
      <c r="POF136" s="964"/>
      <c r="POG136" s="845"/>
      <c r="POH136" s="853"/>
      <c r="POI136" s="853"/>
      <c r="POJ136" s="964"/>
      <c r="POK136" s="845"/>
      <c r="POL136" s="853"/>
      <c r="POM136" s="853"/>
      <c r="PON136" s="964"/>
      <c r="POO136" s="845"/>
      <c r="POP136" s="853"/>
      <c r="POQ136" s="853"/>
      <c r="POR136" s="964"/>
      <c r="POS136" s="845"/>
      <c r="POT136" s="853"/>
      <c r="POU136" s="853"/>
      <c r="POV136" s="964"/>
      <c r="POW136" s="845"/>
      <c r="POX136" s="853"/>
      <c r="POY136" s="853"/>
      <c r="POZ136" s="964"/>
      <c r="PPA136" s="845"/>
      <c r="PPB136" s="853"/>
      <c r="PPC136" s="853"/>
      <c r="PPD136" s="964"/>
      <c r="PPE136" s="845"/>
      <c r="PPF136" s="853"/>
      <c r="PPG136" s="853"/>
      <c r="PPH136" s="964"/>
      <c r="PPI136" s="845"/>
      <c r="PPJ136" s="853"/>
      <c r="PPK136" s="853"/>
      <c r="PPL136" s="964"/>
      <c r="PPM136" s="845"/>
      <c r="PPN136" s="853"/>
      <c r="PPO136" s="853"/>
      <c r="PPP136" s="964"/>
      <c r="PPQ136" s="845"/>
      <c r="PPR136" s="853"/>
      <c r="PPS136" s="853"/>
      <c r="PPT136" s="964"/>
      <c r="PPU136" s="845"/>
      <c r="PPV136" s="853"/>
      <c r="PPW136" s="853"/>
      <c r="PPX136" s="964"/>
      <c r="PPY136" s="845"/>
      <c r="PPZ136" s="853"/>
      <c r="PQA136" s="853"/>
      <c r="PQB136" s="964"/>
      <c r="PQC136" s="845"/>
      <c r="PQD136" s="853"/>
      <c r="PQE136" s="853"/>
      <c r="PQF136" s="964"/>
      <c r="PQG136" s="845"/>
      <c r="PQH136" s="853"/>
      <c r="PQI136" s="853"/>
      <c r="PQJ136" s="964"/>
      <c r="PQK136" s="845"/>
      <c r="PQL136" s="853"/>
      <c r="PQM136" s="853"/>
      <c r="PQN136" s="964"/>
      <c r="PQO136" s="845"/>
      <c r="PQP136" s="853"/>
      <c r="PQQ136" s="853"/>
      <c r="PQR136" s="964"/>
      <c r="PQS136" s="845"/>
      <c r="PQT136" s="853"/>
      <c r="PQU136" s="853"/>
      <c r="PQV136" s="964"/>
      <c r="PQW136" s="845"/>
      <c r="PQX136" s="853"/>
      <c r="PQY136" s="853"/>
      <c r="PQZ136" s="964"/>
      <c r="PRA136" s="845"/>
      <c r="PRB136" s="853"/>
      <c r="PRC136" s="853"/>
      <c r="PRD136" s="964"/>
      <c r="PRE136" s="845"/>
      <c r="PRF136" s="853"/>
      <c r="PRG136" s="853"/>
      <c r="PRH136" s="964"/>
      <c r="PRI136" s="845"/>
      <c r="PRJ136" s="853"/>
      <c r="PRK136" s="853"/>
      <c r="PRL136" s="964"/>
      <c r="PRM136" s="845"/>
      <c r="PRN136" s="853"/>
      <c r="PRO136" s="853"/>
      <c r="PRP136" s="964"/>
      <c r="PRQ136" s="845"/>
      <c r="PRR136" s="853"/>
      <c r="PRS136" s="853"/>
      <c r="PRT136" s="964"/>
      <c r="PRU136" s="845"/>
      <c r="PRV136" s="853"/>
      <c r="PRW136" s="853"/>
      <c r="PRX136" s="964"/>
      <c r="PRY136" s="845"/>
      <c r="PRZ136" s="853"/>
      <c r="PSA136" s="853"/>
      <c r="PSB136" s="964"/>
      <c r="PSC136" s="845"/>
      <c r="PSD136" s="853"/>
      <c r="PSE136" s="853"/>
      <c r="PSF136" s="964"/>
      <c r="PSG136" s="845"/>
      <c r="PSH136" s="853"/>
      <c r="PSI136" s="853"/>
      <c r="PSJ136" s="964"/>
      <c r="PSK136" s="845"/>
      <c r="PSL136" s="853"/>
      <c r="PSM136" s="853"/>
      <c r="PSN136" s="964"/>
      <c r="PSO136" s="845"/>
      <c r="PSP136" s="853"/>
      <c r="PSQ136" s="853"/>
      <c r="PSR136" s="964"/>
      <c r="PSS136" s="845"/>
      <c r="PST136" s="853"/>
      <c r="PSU136" s="853"/>
      <c r="PSV136" s="964"/>
      <c r="PSW136" s="845"/>
      <c r="PSX136" s="853"/>
      <c r="PSY136" s="853"/>
      <c r="PSZ136" s="964"/>
      <c r="PTA136" s="845"/>
      <c r="PTB136" s="853"/>
      <c r="PTC136" s="853"/>
      <c r="PTD136" s="964"/>
      <c r="PTE136" s="845"/>
      <c r="PTF136" s="853"/>
      <c r="PTG136" s="853"/>
      <c r="PTH136" s="964"/>
      <c r="PTI136" s="845"/>
      <c r="PTJ136" s="853"/>
      <c r="PTK136" s="853"/>
      <c r="PTL136" s="964"/>
      <c r="PTM136" s="845"/>
      <c r="PTN136" s="853"/>
      <c r="PTO136" s="853"/>
      <c r="PTP136" s="964"/>
      <c r="PTQ136" s="845"/>
      <c r="PTR136" s="853"/>
      <c r="PTS136" s="853"/>
      <c r="PTT136" s="964"/>
      <c r="PTU136" s="845"/>
      <c r="PTV136" s="853"/>
      <c r="PTW136" s="853"/>
      <c r="PTX136" s="964"/>
      <c r="PTY136" s="845"/>
      <c r="PTZ136" s="853"/>
      <c r="PUA136" s="853"/>
      <c r="PUB136" s="964"/>
      <c r="PUC136" s="845"/>
      <c r="PUD136" s="853"/>
      <c r="PUE136" s="853"/>
      <c r="PUF136" s="964"/>
      <c r="PUG136" s="845"/>
      <c r="PUH136" s="853"/>
      <c r="PUI136" s="853"/>
      <c r="PUJ136" s="964"/>
      <c r="PUK136" s="845"/>
      <c r="PUL136" s="853"/>
      <c r="PUM136" s="853"/>
      <c r="PUN136" s="964"/>
      <c r="PUO136" s="845"/>
      <c r="PUP136" s="853"/>
      <c r="PUQ136" s="853"/>
      <c r="PUR136" s="964"/>
      <c r="PUS136" s="845"/>
      <c r="PUT136" s="853"/>
      <c r="PUU136" s="853"/>
      <c r="PUV136" s="964"/>
      <c r="PUW136" s="845"/>
      <c r="PUX136" s="853"/>
      <c r="PUY136" s="853"/>
      <c r="PUZ136" s="964"/>
      <c r="PVA136" s="845"/>
      <c r="PVB136" s="853"/>
      <c r="PVC136" s="853"/>
      <c r="PVD136" s="964"/>
      <c r="PVE136" s="845"/>
      <c r="PVF136" s="853"/>
      <c r="PVG136" s="853"/>
      <c r="PVH136" s="964"/>
      <c r="PVI136" s="845"/>
      <c r="PVJ136" s="853"/>
      <c r="PVK136" s="853"/>
      <c r="PVL136" s="964"/>
      <c r="PVM136" s="845"/>
      <c r="PVN136" s="853"/>
      <c r="PVO136" s="853"/>
      <c r="PVP136" s="964"/>
      <c r="PVQ136" s="845"/>
      <c r="PVR136" s="853"/>
      <c r="PVS136" s="853"/>
      <c r="PVT136" s="964"/>
      <c r="PVU136" s="845"/>
      <c r="PVV136" s="853"/>
      <c r="PVW136" s="853"/>
      <c r="PVX136" s="964"/>
      <c r="PVY136" s="845"/>
      <c r="PVZ136" s="853"/>
      <c r="PWA136" s="853"/>
      <c r="PWB136" s="964"/>
      <c r="PWC136" s="845"/>
      <c r="PWD136" s="853"/>
      <c r="PWE136" s="853"/>
      <c r="PWF136" s="964"/>
      <c r="PWG136" s="845"/>
      <c r="PWH136" s="853"/>
      <c r="PWI136" s="853"/>
      <c r="PWJ136" s="964"/>
      <c r="PWK136" s="845"/>
      <c r="PWL136" s="853"/>
      <c r="PWM136" s="853"/>
      <c r="PWN136" s="964"/>
      <c r="PWO136" s="845"/>
      <c r="PWP136" s="853"/>
      <c r="PWQ136" s="853"/>
      <c r="PWR136" s="964"/>
      <c r="PWS136" s="845"/>
      <c r="PWT136" s="853"/>
      <c r="PWU136" s="853"/>
      <c r="PWV136" s="964"/>
      <c r="PWW136" s="845"/>
      <c r="PWX136" s="853"/>
      <c r="PWY136" s="853"/>
      <c r="PWZ136" s="964"/>
      <c r="PXA136" s="845"/>
      <c r="PXB136" s="853"/>
      <c r="PXC136" s="853"/>
      <c r="PXD136" s="964"/>
      <c r="PXE136" s="845"/>
      <c r="PXF136" s="853"/>
      <c r="PXG136" s="853"/>
      <c r="PXH136" s="964"/>
      <c r="PXI136" s="845"/>
      <c r="PXJ136" s="853"/>
      <c r="PXK136" s="853"/>
      <c r="PXL136" s="964"/>
      <c r="PXM136" s="845"/>
      <c r="PXN136" s="853"/>
      <c r="PXO136" s="853"/>
      <c r="PXP136" s="964"/>
      <c r="PXQ136" s="845"/>
      <c r="PXR136" s="853"/>
      <c r="PXS136" s="853"/>
      <c r="PXT136" s="964"/>
      <c r="PXU136" s="845"/>
      <c r="PXV136" s="853"/>
      <c r="PXW136" s="853"/>
      <c r="PXX136" s="964"/>
      <c r="PXY136" s="845"/>
      <c r="PXZ136" s="853"/>
      <c r="PYA136" s="853"/>
      <c r="PYB136" s="964"/>
      <c r="PYC136" s="845"/>
      <c r="PYD136" s="853"/>
      <c r="PYE136" s="853"/>
      <c r="PYF136" s="964"/>
      <c r="PYG136" s="845"/>
      <c r="PYH136" s="853"/>
      <c r="PYI136" s="853"/>
      <c r="PYJ136" s="964"/>
      <c r="PYK136" s="845"/>
      <c r="PYL136" s="853"/>
      <c r="PYM136" s="853"/>
      <c r="PYN136" s="964"/>
      <c r="PYO136" s="845"/>
      <c r="PYP136" s="853"/>
      <c r="PYQ136" s="853"/>
      <c r="PYR136" s="964"/>
      <c r="PYS136" s="845"/>
      <c r="PYT136" s="853"/>
      <c r="PYU136" s="853"/>
      <c r="PYV136" s="964"/>
      <c r="PYW136" s="845"/>
      <c r="PYX136" s="853"/>
      <c r="PYY136" s="853"/>
      <c r="PYZ136" s="964"/>
      <c r="PZA136" s="845"/>
      <c r="PZB136" s="853"/>
      <c r="PZC136" s="853"/>
      <c r="PZD136" s="964"/>
      <c r="PZE136" s="845"/>
      <c r="PZF136" s="853"/>
      <c r="PZG136" s="853"/>
      <c r="PZH136" s="964"/>
      <c r="PZI136" s="845"/>
      <c r="PZJ136" s="853"/>
      <c r="PZK136" s="853"/>
      <c r="PZL136" s="964"/>
      <c r="PZM136" s="845"/>
      <c r="PZN136" s="853"/>
      <c r="PZO136" s="853"/>
      <c r="PZP136" s="964"/>
      <c r="PZQ136" s="845"/>
      <c r="PZR136" s="853"/>
      <c r="PZS136" s="853"/>
      <c r="PZT136" s="964"/>
      <c r="PZU136" s="845"/>
      <c r="PZV136" s="853"/>
      <c r="PZW136" s="853"/>
      <c r="PZX136" s="964"/>
      <c r="PZY136" s="845"/>
      <c r="PZZ136" s="853"/>
      <c r="QAA136" s="853"/>
      <c r="QAB136" s="964"/>
      <c r="QAC136" s="845"/>
      <c r="QAD136" s="853"/>
      <c r="QAE136" s="853"/>
      <c r="QAF136" s="964"/>
      <c r="QAG136" s="845"/>
      <c r="QAH136" s="853"/>
      <c r="QAI136" s="853"/>
      <c r="QAJ136" s="964"/>
      <c r="QAK136" s="845"/>
      <c r="QAL136" s="853"/>
      <c r="QAM136" s="853"/>
      <c r="QAN136" s="964"/>
      <c r="QAO136" s="845"/>
      <c r="QAP136" s="853"/>
      <c r="QAQ136" s="853"/>
      <c r="QAR136" s="964"/>
      <c r="QAS136" s="845"/>
      <c r="QAT136" s="853"/>
      <c r="QAU136" s="853"/>
      <c r="QAV136" s="964"/>
      <c r="QAW136" s="845"/>
      <c r="QAX136" s="853"/>
      <c r="QAY136" s="853"/>
      <c r="QAZ136" s="964"/>
      <c r="QBA136" s="845"/>
      <c r="QBB136" s="853"/>
      <c r="QBC136" s="853"/>
      <c r="QBD136" s="964"/>
      <c r="QBE136" s="845"/>
      <c r="QBF136" s="853"/>
      <c r="QBG136" s="853"/>
      <c r="QBH136" s="964"/>
      <c r="QBI136" s="845"/>
      <c r="QBJ136" s="853"/>
      <c r="QBK136" s="853"/>
      <c r="QBL136" s="964"/>
      <c r="QBM136" s="845"/>
      <c r="QBN136" s="853"/>
      <c r="QBO136" s="853"/>
      <c r="QBP136" s="964"/>
      <c r="QBQ136" s="845"/>
      <c r="QBR136" s="853"/>
      <c r="QBS136" s="853"/>
      <c r="QBT136" s="964"/>
      <c r="QBU136" s="845"/>
      <c r="QBV136" s="853"/>
      <c r="QBW136" s="853"/>
      <c r="QBX136" s="964"/>
      <c r="QBY136" s="845"/>
      <c r="QBZ136" s="853"/>
      <c r="QCA136" s="853"/>
      <c r="QCB136" s="964"/>
      <c r="QCC136" s="845"/>
      <c r="QCD136" s="853"/>
      <c r="QCE136" s="853"/>
      <c r="QCF136" s="964"/>
      <c r="QCG136" s="845"/>
      <c r="QCH136" s="853"/>
      <c r="QCI136" s="853"/>
      <c r="QCJ136" s="964"/>
      <c r="QCK136" s="845"/>
      <c r="QCL136" s="853"/>
      <c r="QCM136" s="853"/>
      <c r="QCN136" s="964"/>
      <c r="QCO136" s="845"/>
      <c r="QCP136" s="853"/>
      <c r="QCQ136" s="853"/>
      <c r="QCR136" s="964"/>
      <c r="QCS136" s="845"/>
      <c r="QCT136" s="853"/>
      <c r="QCU136" s="853"/>
      <c r="QCV136" s="964"/>
      <c r="QCW136" s="845"/>
      <c r="QCX136" s="853"/>
      <c r="QCY136" s="853"/>
      <c r="QCZ136" s="964"/>
      <c r="QDA136" s="845"/>
      <c r="QDB136" s="853"/>
      <c r="QDC136" s="853"/>
      <c r="QDD136" s="964"/>
      <c r="QDE136" s="845"/>
      <c r="QDF136" s="853"/>
      <c r="QDG136" s="853"/>
      <c r="QDH136" s="964"/>
      <c r="QDI136" s="845"/>
      <c r="QDJ136" s="853"/>
      <c r="QDK136" s="853"/>
      <c r="QDL136" s="964"/>
      <c r="QDM136" s="845"/>
      <c r="QDN136" s="853"/>
      <c r="QDO136" s="853"/>
      <c r="QDP136" s="964"/>
      <c r="QDQ136" s="845"/>
      <c r="QDR136" s="853"/>
      <c r="QDS136" s="853"/>
      <c r="QDT136" s="964"/>
      <c r="QDU136" s="845"/>
      <c r="QDV136" s="853"/>
      <c r="QDW136" s="853"/>
      <c r="QDX136" s="964"/>
      <c r="QDY136" s="845"/>
      <c r="QDZ136" s="853"/>
      <c r="QEA136" s="853"/>
      <c r="QEB136" s="964"/>
      <c r="QEC136" s="845"/>
      <c r="QED136" s="853"/>
      <c r="QEE136" s="853"/>
      <c r="QEF136" s="964"/>
      <c r="QEG136" s="845"/>
      <c r="QEH136" s="853"/>
      <c r="QEI136" s="853"/>
      <c r="QEJ136" s="964"/>
      <c r="QEK136" s="845"/>
      <c r="QEL136" s="853"/>
      <c r="QEM136" s="853"/>
      <c r="QEN136" s="964"/>
      <c r="QEO136" s="845"/>
      <c r="QEP136" s="853"/>
      <c r="QEQ136" s="853"/>
      <c r="QER136" s="964"/>
      <c r="QES136" s="845"/>
      <c r="QET136" s="853"/>
      <c r="QEU136" s="853"/>
      <c r="QEV136" s="964"/>
      <c r="QEW136" s="845"/>
      <c r="QEX136" s="853"/>
      <c r="QEY136" s="853"/>
      <c r="QEZ136" s="964"/>
      <c r="QFA136" s="845"/>
      <c r="QFB136" s="853"/>
      <c r="QFC136" s="853"/>
      <c r="QFD136" s="964"/>
      <c r="QFE136" s="845"/>
      <c r="QFF136" s="853"/>
      <c r="QFG136" s="853"/>
      <c r="QFH136" s="964"/>
      <c r="QFI136" s="845"/>
      <c r="QFJ136" s="853"/>
      <c r="QFK136" s="853"/>
      <c r="QFL136" s="964"/>
      <c r="QFM136" s="845"/>
      <c r="QFN136" s="853"/>
      <c r="QFO136" s="853"/>
      <c r="QFP136" s="964"/>
      <c r="QFQ136" s="845"/>
      <c r="QFR136" s="853"/>
      <c r="QFS136" s="853"/>
      <c r="QFT136" s="964"/>
      <c r="QFU136" s="845"/>
      <c r="QFV136" s="853"/>
      <c r="QFW136" s="853"/>
      <c r="QFX136" s="964"/>
      <c r="QFY136" s="845"/>
      <c r="QFZ136" s="853"/>
      <c r="QGA136" s="853"/>
      <c r="QGB136" s="964"/>
      <c r="QGC136" s="845"/>
      <c r="QGD136" s="853"/>
      <c r="QGE136" s="853"/>
      <c r="QGF136" s="964"/>
      <c r="QGG136" s="845"/>
      <c r="QGH136" s="853"/>
      <c r="QGI136" s="853"/>
      <c r="QGJ136" s="964"/>
      <c r="QGK136" s="845"/>
      <c r="QGL136" s="853"/>
      <c r="QGM136" s="853"/>
      <c r="QGN136" s="964"/>
      <c r="QGO136" s="845"/>
      <c r="QGP136" s="853"/>
      <c r="QGQ136" s="853"/>
      <c r="QGR136" s="964"/>
      <c r="QGS136" s="845"/>
      <c r="QGT136" s="853"/>
      <c r="QGU136" s="853"/>
      <c r="QGV136" s="964"/>
      <c r="QGW136" s="845"/>
      <c r="QGX136" s="853"/>
      <c r="QGY136" s="853"/>
      <c r="QGZ136" s="964"/>
      <c r="QHA136" s="845"/>
      <c r="QHB136" s="853"/>
      <c r="QHC136" s="853"/>
      <c r="QHD136" s="964"/>
      <c r="QHE136" s="845"/>
      <c r="QHF136" s="853"/>
      <c r="QHG136" s="853"/>
      <c r="QHH136" s="964"/>
      <c r="QHI136" s="845"/>
      <c r="QHJ136" s="853"/>
      <c r="QHK136" s="853"/>
      <c r="QHL136" s="964"/>
      <c r="QHM136" s="845"/>
      <c r="QHN136" s="853"/>
      <c r="QHO136" s="853"/>
      <c r="QHP136" s="964"/>
      <c r="QHQ136" s="845"/>
      <c r="QHR136" s="853"/>
      <c r="QHS136" s="853"/>
      <c r="QHT136" s="964"/>
      <c r="QHU136" s="845"/>
      <c r="QHV136" s="853"/>
      <c r="QHW136" s="853"/>
      <c r="QHX136" s="964"/>
      <c r="QHY136" s="845"/>
      <c r="QHZ136" s="853"/>
      <c r="QIA136" s="853"/>
      <c r="QIB136" s="964"/>
      <c r="QIC136" s="845"/>
      <c r="QID136" s="853"/>
      <c r="QIE136" s="853"/>
      <c r="QIF136" s="964"/>
      <c r="QIG136" s="845"/>
      <c r="QIH136" s="853"/>
      <c r="QII136" s="853"/>
      <c r="QIJ136" s="964"/>
      <c r="QIK136" s="845"/>
      <c r="QIL136" s="853"/>
      <c r="QIM136" s="853"/>
      <c r="QIN136" s="964"/>
      <c r="QIO136" s="845"/>
      <c r="QIP136" s="853"/>
      <c r="QIQ136" s="853"/>
      <c r="QIR136" s="964"/>
      <c r="QIS136" s="845"/>
      <c r="QIT136" s="853"/>
      <c r="QIU136" s="853"/>
      <c r="QIV136" s="964"/>
      <c r="QIW136" s="845"/>
      <c r="QIX136" s="853"/>
      <c r="QIY136" s="853"/>
      <c r="QIZ136" s="964"/>
      <c r="QJA136" s="845"/>
      <c r="QJB136" s="853"/>
      <c r="QJC136" s="853"/>
      <c r="QJD136" s="964"/>
      <c r="QJE136" s="845"/>
      <c r="QJF136" s="853"/>
      <c r="QJG136" s="853"/>
      <c r="QJH136" s="964"/>
      <c r="QJI136" s="845"/>
      <c r="QJJ136" s="853"/>
      <c r="QJK136" s="853"/>
      <c r="QJL136" s="964"/>
      <c r="QJM136" s="845"/>
      <c r="QJN136" s="853"/>
      <c r="QJO136" s="853"/>
      <c r="QJP136" s="964"/>
      <c r="QJQ136" s="845"/>
      <c r="QJR136" s="853"/>
      <c r="QJS136" s="853"/>
      <c r="QJT136" s="964"/>
      <c r="QJU136" s="845"/>
      <c r="QJV136" s="853"/>
      <c r="QJW136" s="853"/>
      <c r="QJX136" s="964"/>
      <c r="QJY136" s="845"/>
      <c r="QJZ136" s="853"/>
      <c r="QKA136" s="853"/>
      <c r="QKB136" s="964"/>
      <c r="QKC136" s="845"/>
      <c r="QKD136" s="853"/>
      <c r="QKE136" s="853"/>
      <c r="QKF136" s="964"/>
      <c r="QKG136" s="845"/>
      <c r="QKH136" s="853"/>
      <c r="QKI136" s="853"/>
      <c r="QKJ136" s="964"/>
      <c r="QKK136" s="845"/>
      <c r="QKL136" s="853"/>
      <c r="QKM136" s="853"/>
      <c r="QKN136" s="964"/>
      <c r="QKO136" s="845"/>
      <c r="QKP136" s="853"/>
      <c r="QKQ136" s="853"/>
      <c r="QKR136" s="964"/>
      <c r="QKS136" s="845"/>
      <c r="QKT136" s="853"/>
      <c r="QKU136" s="853"/>
      <c r="QKV136" s="964"/>
      <c r="QKW136" s="845"/>
      <c r="QKX136" s="853"/>
      <c r="QKY136" s="853"/>
      <c r="QKZ136" s="964"/>
      <c r="QLA136" s="845"/>
      <c r="QLB136" s="853"/>
      <c r="QLC136" s="853"/>
      <c r="QLD136" s="964"/>
      <c r="QLE136" s="845"/>
      <c r="QLF136" s="853"/>
      <c r="QLG136" s="853"/>
      <c r="QLH136" s="964"/>
      <c r="QLI136" s="845"/>
      <c r="QLJ136" s="853"/>
      <c r="QLK136" s="853"/>
      <c r="QLL136" s="964"/>
      <c r="QLM136" s="845"/>
      <c r="QLN136" s="853"/>
      <c r="QLO136" s="853"/>
      <c r="QLP136" s="964"/>
      <c r="QLQ136" s="845"/>
      <c r="QLR136" s="853"/>
      <c r="QLS136" s="853"/>
      <c r="QLT136" s="964"/>
      <c r="QLU136" s="845"/>
      <c r="QLV136" s="853"/>
      <c r="QLW136" s="853"/>
      <c r="QLX136" s="964"/>
      <c r="QLY136" s="845"/>
      <c r="QLZ136" s="853"/>
      <c r="QMA136" s="853"/>
      <c r="QMB136" s="964"/>
      <c r="QMC136" s="845"/>
      <c r="QMD136" s="853"/>
      <c r="QME136" s="853"/>
      <c r="QMF136" s="964"/>
      <c r="QMG136" s="845"/>
      <c r="QMH136" s="853"/>
      <c r="QMI136" s="853"/>
      <c r="QMJ136" s="964"/>
      <c r="QMK136" s="845"/>
      <c r="QML136" s="853"/>
      <c r="QMM136" s="853"/>
      <c r="QMN136" s="964"/>
      <c r="QMO136" s="845"/>
      <c r="QMP136" s="853"/>
      <c r="QMQ136" s="853"/>
      <c r="QMR136" s="964"/>
      <c r="QMS136" s="845"/>
      <c r="QMT136" s="853"/>
      <c r="QMU136" s="853"/>
      <c r="QMV136" s="964"/>
      <c r="QMW136" s="845"/>
      <c r="QMX136" s="853"/>
      <c r="QMY136" s="853"/>
      <c r="QMZ136" s="964"/>
      <c r="QNA136" s="845"/>
      <c r="QNB136" s="853"/>
      <c r="QNC136" s="853"/>
      <c r="QND136" s="964"/>
      <c r="QNE136" s="845"/>
      <c r="QNF136" s="853"/>
      <c r="QNG136" s="853"/>
      <c r="QNH136" s="964"/>
      <c r="QNI136" s="845"/>
      <c r="QNJ136" s="853"/>
      <c r="QNK136" s="853"/>
      <c r="QNL136" s="964"/>
      <c r="QNM136" s="845"/>
      <c r="QNN136" s="853"/>
      <c r="QNO136" s="853"/>
      <c r="QNP136" s="964"/>
      <c r="QNQ136" s="845"/>
      <c r="QNR136" s="853"/>
      <c r="QNS136" s="853"/>
      <c r="QNT136" s="964"/>
      <c r="QNU136" s="845"/>
      <c r="QNV136" s="853"/>
      <c r="QNW136" s="853"/>
      <c r="QNX136" s="964"/>
      <c r="QNY136" s="845"/>
      <c r="QNZ136" s="853"/>
      <c r="QOA136" s="853"/>
      <c r="QOB136" s="964"/>
      <c r="QOC136" s="845"/>
      <c r="QOD136" s="853"/>
      <c r="QOE136" s="853"/>
      <c r="QOF136" s="964"/>
      <c r="QOG136" s="845"/>
      <c r="QOH136" s="853"/>
      <c r="QOI136" s="853"/>
      <c r="QOJ136" s="964"/>
      <c r="QOK136" s="845"/>
      <c r="QOL136" s="853"/>
      <c r="QOM136" s="853"/>
      <c r="QON136" s="964"/>
      <c r="QOO136" s="845"/>
      <c r="QOP136" s="853"/>
      <c r="QOQ136" s="853"/>
      <c r="QOR136" s="964"/>
      <c r="QOS136" s="845"/>
      <c r="QOT136" s="853"/>
      <c r="QOU136" s="853"/>
      <c r="QOV136" s="964"/>
      <c r="QOW136" s="845"/>
      <c r="QOX136" s="853"/>
      <c r="QOY136" s="853"/>
      <c r="QOZ136" s="964"/>
      <c r="QPA136" s="845"/>
      <c r="QPB136" s="853"/>
      <c r="QPC136" s="853"/>
      <c r="QPD136" s="964"/>
      <c r="QPE136" s="845"/>
      <c r="QPF136" s="853"/>
      <c r="QPG136" s="853"/>
      <c r="QPH136" s="964"/>
      <c r="QPI136" s="845"/>
      <c r="QPJ136" s="853"/>
      <c r="QPK136" s="853"/>
      <c r="QPL136" s="964"/>
      <c r="QPM136" s="845"/>
      <c r="QPN136" s="853"/>
      <c r="QPO136" s="853"/>
      <c r="QPP136" s="964"/>
      <c r="QPQ136" s="845"/>
      <c r="QPR136" s="853"/>
      <c r="QPS136" s="853"/>
      <c r="QPT136" s="964"/>
      <c r="QPU136" s="845"/>
      <c r="QPV136" s="853"/>
      <c r="QPW136" s="853"/>
      <c r="QPX136" s="964"/>
      <c r="QPY136" s="845"/>
      <c r="QPZ136" s="853"/>
      <c r="QQA136" s="853"/>
      <c r="QQB136" s="964"/>
      <c r="QQC136" s="845"/>
      <c r="QQD136" s="853"/>
      <c r="QQE136" s="853"/>
      <c r="QQF136" s="964"/>
      <c r="QQG136" s="845"/>
      <c r="QQH136" s="853"/>
      <c r="QQI136" s="853"/>
      <c r="QQJ136" s="964"/>
      <c r="QQK136" s="845"/>
      <c r="QQL136" s="853"/>
      <c r="QQM136" s="853"/>
      <c r="QQN136" s="964"/>
      <c r="QQO136" s="845"/>
      <c r="QQP136" s="853"/>
      <c r="QQQ136" s="853"/>
      <c r="QQR136" s="964"/>
      <c r="QQS136" s="845"/>
      <c r="QQT136" s="853"/>
      <c r="QQU136" s="853"/>
      <c r="QQV136" s="964"/>
      <c r="QQW136" s="845"/>
      <c r="QQX136" s="853"/>
      <c r="QQY136" s="853"/>
      <c r="QQZ136" s="964"/>
      <c r="QRA136" s="845"/>
      <c r="QRB136" s="853"/>
      <c r="QRC136" s="853"/>
      <c r="QRD136" s="964"/>
      <c r="QRE136" s="845"/>
      <c r="QRF136" s="853"/>
      <c r="QRG136" s="853"/>
      <c r="QRH136" s="964"/>
      <c r="QRI136" s="845"/>
      <c r="QRJ136" s="853"/>
      <c r="QRK136" s="853"/>
      <c r="QRL136" s="964"/>
      <c r="QRM136" s="845"/>
      <c r="QRN136" s="853"/>
      <c r="QRO136" s="853"/>
      <c r="QRP136" s="964"/>
      <c r="QRQ136" s="845"/>
      <c r="QRR136" s="853"/>
      <c r="QRS136" s="853"/>
      <c r="QRT136" s="964"/>
      <c r="QRU136" s="845"/>
      <c r="QRV136" s="853"/>
      <c r="QRW136" s="853"/>
      <c r="QRX136" s="964"/>
      <c r="QRY136" s="845"/>
      <c r="QRZ136" s="853"/>
      <c r="QSA136" s="853"/>
      <c r="QSB136" s="964"/>
      <c r="QSC136" s="845"/>
      <c r="QSD136" s="853"/>
      <c r="QSE136" s="853"/>
      <c r="QSF136" s="964"/>
      <c r="QSG136" s="845"/>
      <c r="QSH136" s="853"/>
      <c r="QSI136" s="853"/>
      <c r="QSJ136" s="964"/>
      <c r="QSK136" s="845"/>
      <c r="QSL136" s="853"/>
      <c r="QSM136" s="853"/>
      <c r="QSN136" s="964"/>
      <c r="QSO136" s="845"/>
      <c r="QSP136" s="853"/>
      <c r="QSQ136" s="853"/>
      <c r="QSR136" s="964"/>
      <c r="QSS136" s="845"/>
      <c r="QST136" s="853"/>
      <c r="QSU136" s="853"/>
      <c r="QSV136" s="964"/>
      <c r="QSW136" s="845"/>
      <c r="QSX136" s="853"/>
      <c r="QSY136" s="853"/>
      <c r="QSZ136" s="964"/>
      <c r="QTA136" s="845"/>
      <c r="QTB136" s="853"/>
      <c r="QTC136" s="853"/>
      <c r="QTD136" s="964"/>
      <c r="QTE136" s="845"/>
      <c r="QTF136" s="853"/>
      <c r="QTG136" s="853"/>
      <c r="QTH136" s="964"/>
      <c r="QTI136" s="845"/>
      <c r="QTJ136" s="853"/>
      <c r="QTK136" s="853"/>
      <c r="QTL136" s="964"/>
      <c r="QTM136" s="845"/>
      <c r="QTN136" s="853"/>
      <c r="QTO136" s="853"/>
      <c r="QTP136" s="964"/>
      <c r="QTQ136" s="845"/>
      <c r="QTR136" s="853"/>
      <c r="QTS136" s="853"/>
      <c r="QTT136" s="964"/>
      <c r="QTU136" s="845"/>
      <c r="QTV136" s="853"/>
      <c r="QTW136" s="853"/>
      <c r="QTX136" s="964"/>
      <c r="QTY136" s="845"/>
      <c r="QTZ136" s="853"/>
      <c r="QUA136" s="853"/>
      <c r="QUB136" s="964"/>
      <c r="QUC136" s="845"/>
      <c r="QUD136" s="853"/>
      <c r="QUE136" s="853"/>
      <c r="QUF136" s="964"/>
      <c r="QUG136" s="845"/>
      <c r="QUH136" s="853"/>
      <c r="QUI136" s="853"/>
      <c r="QUJ136" s="964"/>
      <c r="QUK136" s="845"/>
      <c r="QUL136" s="853"/>
      <c r="QUM136" s="853"/>
      <c r="QUN136" s="964"/>
      <c r="QUO136" s="845"/>
      <c r="QUP136" s="853"/>
      <c r="QUQ136" s="853"/>
      <c r="QUR136" s="964"/>
      <c r="QUS136" s="845"/>
      <c r="QUT136" s="853"/>
      <c r="QUU136" s="853"/>
      <c r="QUV136" s="964"/>
      <c r="QUW136" s="845"/>
      <c r="QUX136" s="853"/>
      <c r="QUY136" s="853"/>
      <c r="QUZ136" s="964"/>
      <c r="QVA136" s="845"/>
      <c r="QVB136" s="853"/>
      <c r="QVC136" s="853"/>
      <c r="QVD136" s="964"/>
      <c r="QVE136" s="845"/>
      <c r="QVF136" s="853"/>
      <c r="QVG136" s="853"/>
      <c r="QVH136" s="964"/>
      <c r="QVI136" s="845"/>
      <c r="QVJ136" s="853"/>
      <c r="QVK136" s="853"/>
      <c r="QVL136" s="964"/>
      <c r="QVM136" s="845"/>
      <c r="QVN136" s="853"/>
      <c r="QVO136" s="853"/>
      <c r="QVP136" s="964"/>
      <c r="QVQ136" s="845"/>
      <c r="QVR136" s="853"/>
      <c r="QVS136" s="853"/>
      <c r="QVT136" s="964"/>
      <c r="QVU136" s="845"/>
      <c r="QVV136" s="853"/>
      <c r="QVW136" s="853"/>
      <c r="QVX136" s="964"/>
      <c r="QVY136" s="845"/>
      <c r="QVZ136" s="853"/>
      <c r="QWA136" s="853"/>
      <c r="QWB136" s="964"/>
      <c r="QWC136" s="845"/>
      <c r="QWD136" s="853"/>
      <c r="QWE136" s="853"/>
      <c r="QWF136" s="964"/>
      <c r="QWG136" s="845"/>
      <c r="QWH136" s="853"/>
      <c r="QWI136" s="853"/>
      <c r="QWJ136" s="964"/>
      <c r="QWK136" s="845"/>
      <c r="QWL136" s="853"/>
      <c r="QWM136" s="853"/>
      <c r="QWN136" s="964"/>
      <c r="QWO136" s="845"/>
      <c r="QWP136" s="853"/>
      <c r="QWQ136" s="853"/>
      <c r="QWR136" s="964"/>
      <c r="QWS136" s="845"/>
      <c r="QWT136" s="853"/>
      <c r="QWU136" s="853"/>
      <c r="QWV136" s="964"/>
      <c r="QWW136" s="845"/>
      <c r="QWX136" s="853"/>
      <c r="QWY136" s="853"/>
      <c r="QWZ136" s="964"/>
      <c r="QXA136" s="845"/>
      <c r="QXB136" s="853"/>
      <c r="QXC136" s="853"/>
      <c r="QXD136" s="964"/>
      <c r="QXE136" s="845"/>
      <c r="QXF136" s="853"/>
      <c r="QXG136" s="853"/>
      <c r="QXH136" s="964"/>
      <c r="QXI136" s="845"/>
      <c r="QXJ136" s="853"/>
      <c r="QXK136" s="853"/>
      <c r="QXL136" s="964"/>
      <c r="QXM136" s="845"/>
      <c r="QXN136" s="853"/>
      <c r="QXO136" s="853"/>
      <c r="QXP136" s="964"/>
      <c r="QXQ136" s="845"/>
      <c r="QXR136" s="853"/>
      <c r="QXS136" s="853"/>
      <c r="QXT136" s="964"/>
      <c r="QXU136" s="845"/>
      <c r="QXV136" s="853"/>
      <c r="QXW136" s="853"/>
      <c r="QXX136" s="964"/>
      <c r="QXY136" s="845"/>
      <c r="QXZ136" s="853"/>
      <c r="QYA136" s="853"/>
      <c r="QYB136" s="964"/>
      <c r="QYC136" s="845"/>
      <c r="QYD136" s="853"/>
      <c r="QYE136" s="853"/>
      <c r="QYF136" s="964"/>
      <c r="QYG136" s="845"/>
      <c r="QYH136" s="853"/>
      <c r="QYI136" s="853"/>
      <c r="QYJ136" s="964"/>
      <c r="QYK136" s="845"/>
      <c r="QYL136" s="853"/>
      <c r="QYM136" s="853"/>
      <c r="QYN136" s="964"/>
      <c r="QYO136" s="845"/>
      <c r="QYP136" s="853"/>
      <c r="QYQ136" s="853"/>
      <c r="QYR136" s="964"/>
      <c r="QYS136" s="845"/>
      <c r="QYT136" s="853"/>
      <c r="QYU136" s="853"/>
      <c r="QYV136" s="964"/>
      <c r="QYW136" s="845"/>
      <c r="QYX136" s="853"/>
      <c r="QYY136" s="853"/>
      <c r="QYZ136" s="964"/>
      <c r="QZA136" s="845"/>
      <c r="QZB136" s="853"/>
      <c r="QZC136" s="853"/>
      <c r="QZD136" s="964"/>
      <c r="QZE136" s="845"/>
      <c r="QZF136" s="853"/>
      <c r="QZG136" s="853"/>
      <c r="QZH136" s="964"/>
      <c r="QZI136" s="845"/>
      <c r="QZJ136" s="853"/>
      <c r="QZK136" s="853"/>
      <c r="QZL136" s="964"/>
      <c r="QZM136" s="845"/>
      <c r="QZN136" s="853"/>
      <c r="QZO136" s="853"/>
      <c r="QZP136" s="964"/>
      <c r="QZQ136" s="845"/>
      <c r="QZR136" s="853"/>
      <c r="QZS136" s="853"/>
      <c r="QZT136" s="964"/>
      <c r="QZU136" s="845"/>
      <c r="QZV136" s="853"/>
      <c r="QZW136" s="853"/>
      <c r="QZX136" s="964"/>
      <c r="QZY136" s="845"/>
      <c r="QZZ136" s="853"/>
      <c r="RAA136" s="853"/>
      <c r="RAB136" s="964"/>
      <c r="RAC136" s="845"/>
      <c r="RAD136" s="853"/>
      <c r="RAE136" s="853"/>
      <c r="RAF136" s="964"/>
      <c r="RAG136" s="845"/>
      <c r="RAH136" s="853"/>
      <c r="RAI136" s="853"/>
      <c r="RAJ136" s="964"/>
      <c r="RAK136" s="845"/>
      <c r="RAL136" s="853"/>
      <c r="RAM136" s="853"/>
      <c r="RAN136" s="964"/>
      <c r="RAO136" s="845"/>
      <c r="RAP136" s="853"/>
      <c r="RAQ136" s="853"/>
      <c r="RAR136" s="964"/>
      <c r="RAS136" s="845"/>
      <c r="RAT136" s="853"/>
      <c r="RAU136" s="853"/>
      <c r="RAV136" s="964"/>
      <c r="RAW136" s="845"/>
      <c r="RAX136" s="853"/>
      <c r="RAY136" s="853"/>
      <c r="RAZ136" s="964"/>
      <c r="RBA136" s="845"/>
      <c r="RBB136" s="853"/>
      <c r="RBC136" s="853"/>
      <c r="RBD136" s="964"/>
      <c r="RBE136" s="845"/>
      <c r="RBF136" s="853"/>
      <c r="RBG136" s="853"/>
      <c r="RBH136" s="964"/>
      <c r="RBI136" s="845"/>
      <c r="RBJ136" s="853"/>
      <c r="RBK136" s="853"/>
      <c r="RBL136" s="964"/>
      <c r="RBM136" s="845"/>
      <c r="RBN136" s="853"/>
      <c r="RBO136" s="853"/>
      <c r="RBP136" s="964"/>
      <c r="RBQ136" s="845"/>
      <c r="RBR136" s="853"/>
      <c r="RBS136" s="853"/>
      <c r="RBT136" s="964"/>
      <c r="RBU136" s="845"/>
      <c r="RBV136" s="853"/>
      <c r="RBW136" s="853"/>
      <c r="RBX136" s="964"/>
      <c r="RBY136" s="845"/>
      <c r="RBZ136" s="853"/>
      <c r="RCA136" s="853"/>
      <c r="RCB136" s="964"/>
      <c r="RCC136" s="845"/>
      <c r="RCD136" s="853"/>
      <c r="RCE136" s="853"/>
      <c r="RCF136" s="964"/>
      <c r="RCG136" s="845"/>
      <c r="RCH136" s="853"/>
      <c r="RCI136" s="853"/>
      <c r="RCJ136" s="964"/>
      <c r="RCK136" s="845"/>
      <c r="RCL136" s="853"/>
      <c r="RCM136" s="853"/>
      <c r="RCN136" s="964"/>
      <c r="RCO136" s="845"/>
      <c r="RCP136" s="853"/>
      <c r="RCQ136" s="853"/>
      <c r="RCR136" s="964"/>
      <c r="RCS136" s="845"/>
      <c r="RCT136" s="853"/>
      <c r="RCU136" s="853"/>
      <c r="RCV136" s="964"/>
      <c r="RCW136" s="845"/>
      <c r="RCX136" s="853"/>
      <c r="RCY136" s="853"/>
      <c r="RCZ136" s="964"/>
      <c r="RDA136" s="845"/>
      <c r="RDB136" s="853"/>
      <c r="RDC136" s="853"/>
      <c r="RDD136" s="964"/>
      <c r="RDE136" s="845"/>
      <c r="RDF136" s="853"/>
      <c r="RDG136" s="853"/>
      <c r="RDH136" s="964"/>
      <c r="RDI136" s="845"/>
      <c r="RDJ136" s="853"/>
      <c r="RDK136" s="853"/>
      <c r="RDL136" s="964"/>
      <c r="RDM136" s="845"/>
      <c r="RDN136" s="853"/>
      <c r="RDO136" s="853"/>
      <c r="RDP136" s="964"/>
      <c r="RDQ136" s="845"/>
      <c r="RDR136" s="853"/>
      <c r="RDS136" s="853"/>
      <c r="RDT136" s="964"/>
      <c r="RDU136" s="845"/>
      <c r="RDV136" s="853"/>
      <c r="RDW136" s="853"/>
      <c r="RDX136" s="964"/>
      <c r="RDY136" s="845"/>
      <c r="RDZ136" s="853"/>
      <c r="REA136" s="853"/>
      <c r="REB136" s="964"/>
      <c r="REC136" s="845"/>
      <c r="RED136" s="853"/>
      <c r="REE136" s="853"/>
      <c r="REF136" s="964"/>
      <c r="REG136" s="845"/>
      <c r="REH136" s="853"/>
      <c r="REI136" s="853"/>
      <c r="REJ136" s="964"/>
      <c r="REK136" s="845"/>
      <c r="REL136" s="853"/>
      <c r="REM136" s="853"/>
      <c r="REN136" s="964"/>
      <c r="REO136" s="845"/>
      <c r="REP136" s="853"/>
      <c r="REQ136" s="853"/>
      <c r="RER136" s="964"/>
      <c r="RES136" s="845"/>
      <c r="RET136" s="853"/>
      <c r="REU136" s="853"/>
      <c r="REV136" s="964"/>
      <c r="REW136" s="845"/>
      <c r="REX136" s="853"/>
      <c r="REY136" s="853"/>
      <c r="REZ136" s="964"/>
      <c r="RFA136" s="845"/>
      <c r="RFB136" s="853"/>
      <c r="RFC136" s="853"/>
      <c r="RFD136" s="964"/>
      <c r="RFE136" s="845"/>
      <c r="RFF136" s="853"/>
      <c r="RFG136" s="853"/>
      <c r="RFH136" s="964"/>
      <c r="RFI136" s="845"/>
      <c r="RFJ136" s="853"/>
      <c r="RFK136" s="853"/>
      <c r="RFL136" s="964"/>
      <c r="RFM136" s="845"/>
      <c r="RFN136" s="853"/>
      <c r="RFO136" s="853"/>
      <c r="RFP136" s="964"/>
      <c r="RFQ136" s="845"/>
      <c r="RFR136" s="853"/>
      <c r="RFS136" s="853"/>
      <c r="RFT136" s="964"/>
      <c r="RFU136" s="845"/>
      <c r="RFV136" s="853"/>
      <c r="RFW136" s="853"/>
      <c r="RFX136" s="964"/>
      <c r="RFY136" s="845"/>
      <c r="RFZ136" s="853"/>
      <c r="RGA136" s="853"/>
      <c r="RGB136" s="964"/>
      <c r="RGC136" s="845"/>
      <c r="RGD136" s="853"/>
      <c r="RGE136" s="853"/>
      <c r="RGF136" s="964"/>
      <c r="RGG136" s="845"/>
      <c r="RGH136" s="853"/>
      <c r="RGI136" s="853"/>
      <c r="RGJ136" s="964"/>
      <c r="RGK136" s="845"/>
      <c r="RGL136" s="853"/>
      <c r="RGM136" s="853"/>
      <c r="RGN136" s="964"/>
      <c r="RGO136" s="845"/>
      <c r="RGP136" s="853"/>
      <c r="RGQ136" s="853"/>
      <c r="RGR136" s="964"/>
      <c r="RGS136" s="845"/>
      <c r="RGT136" s="853"/>
      <c r="RGU136" s="853"/>
      <c r="RGV136" s="964"/>
      <c r="RGW136" s="845"/>
      <c r="RGX136" s="853"/>
      <c r="RGY136" s="853"/>
      <c r="RGZ136" s="964"/>
      <c r="RHA136" s="845"/>
      <c r="RHB136" s="853"/>
      <c r="RHC136" s="853"/>
      <c r="RHD136" s="964"/>
      <c r="RHE136" s="845"/>
      <c r="RHF136" s="853"/>
      <c r="RHG136" s="853"/>
      <c r="RHH136" s="964"/>
      <c r="RHI136" s="845"/>
      <c r="RHJ136" s="853"/>
      <c r="RHK136" s="853"/>
      <c r="RHL136" s="964"/>
      <c r="RHM136" s="845"/>
      <c r="RHN136" s="853"/>
      <c r="RHO136" s="853"/>
      <c r="RHP136" s="964"/>
      <c r="RHQ136" s="845"/>
      <c r="RHR136" s="853"/>
      <c r="RHS136" s="853"/>
      <c r="RHT136" s="964"/>
      <c r="RHU136" s="845"/>
      <c r="RHV136" s="853"/>
      <c r="RHW136" s="853"/>
      <c r="RHX136" s="964"/>
      <c r="RHY136" s="845"/>
      <c r="RHZ136" s="853"/>
      <c r="RIA136" s="853"/>
      <c r="RIB136" s="964"/>
      <c r="RIC136" s="845"/>
      <c r="RID136" s="853"/>
      <c r="RIE136" s="853"/>
      <c r="RIF136" s="964"/>
      <c r="RIG136" s="845"/>
      <c r="RIH136" s="853"/>
      <c r="RII136" s="853"/>
      <c r="RIJ136" s="964"/>
      <c r="RIK136" s="845"/>
      <c r="RIL136" s="853"/>
      <c r="RIM136" s="853"/>
      <c r="RIN136" s="964"/>
      <c r="RIO136" s="845"/>
      <c r="RIP136" s="853"/>
      <c r="RIQ136" s="853"/>
      <c r="RIR136" s="964"/>
      <c r="RIS136" s="845"/>
      <c r="RIT136" s="853"/>
      <c r="RIU136" s="853"/>
      <c r="RIV136" s="964"/>
      <c r="RIW136" s="845"/>
      <c r="RIX136" s="853"/>
      <c r="RIY136" s="853"/>
      <c r="RIZ136" s="964"/>
      <c r="RJA136" s="845"/>
      <c r="RJB136" s="853"/>
      <c r="RJC136" s="853"/>
      <c r="RJD136" s="964"/>
      <c r="RJE136" s="845"/>
      <c r="RJF136" s="853"/>
      <c r="RJG136" s="853"/>
      <c r="RJH136" s="964"/>
      <c r="RJI136" s="845"/>
      <c r="RJJ136" s="853"/>
      <c r="RJK136" s="853"/>
      <c r="RJL136" s="964"/>
      <c r="RJM136" s="845"/>
      <c r="RJN136" s="853"/>
      <c r="RJO136" s="853"/>
      <c r="RJP136" s="964"/>
      <c r="RJQ136" s="845"/>
      <c r="RJR136" s="853"/>
      <c r="RJS136" s="853"/>
      <c r="RJT136" s="964"/>
      <c r="RJU136" s="845"/>
      <c r="RJV136" s="853"/>
      <c r="RJW136" s="853"/>
      <c r="RJX136" s="964"/>
      <c r="RJY136" s="845"/>
      <c r="RJZ136" s="853"/>
      <c r="RKA136" s="853"/>
      <c r="RKB136" s="964"/>
      <c r="RKC136" s="845"/>
      <c r="RKD136" s="853"/>
      <c r="RKE136" s="853"/>
      <c r="RKF136" s="964"/>
      <c r="RKG136" s="845"/>
      <c r="RKH136" s="853"/>
      <c r="RKI136" s="853"/>
      <c r="RKJ136" s="964"/>
      <c r="RKK136" s="845"/>
      <c r="RKL136" s="853"/>
      <c r="RKM136" s="853"/>
      <c r="RKN136" s="964"/>
      <c r="RKO136" s="845"/>
      <c r="RKP136" s="853"/>
      <c r="RKQ136" s="853"/>
      <c r="RKR136" s="964"/>
      <c r="RKS136" s="845"/>
      <c r="RKT136" s="853"/>
      <c r="RKU136" s="853"/>
      <c r="RKV136" s="964"/>
      <c r="RKW136" s="845"/>
      <c r="RKX136" s="853"/>
      <c r="RKY136" s="853"/>
      <c r="RKZ136" s="964"/>
      <c r="RLA136" s="845"/>
      <c r="RLB136" s="853"/>
      <c r="RLC136" s="853"/>
      <c r="RLD136" s="964"/>
      <c r="RLE136" s="845"/>
      <c r="RLF136" s="853"/>
      <c r="RLG136" s="853"/>
      <c r="RLH136" s="964"/>
      <c r="RLI136" s="845"/>
      <c r="RLJ136" s="853"/>
      <c r="RLK136" s="853"/>
      <c r="RLL136" s="964"/>
      <c r="RLM136" s="845"/>
      <c r="RLN136" s="853"/>
      <c r="RLO136" s="853"/>
      <c r="RLP136" s="964"/>
      <c r="RLQ136" s="845"/>
      <c r="RLR136" s="853"/>
      <c r="RLS136" s="853"/>
      <c r="RLT136" s="964"/>
      <c r="RLU136" s="845"/>
      <c r="RLV136" s="853"/>
      <c r="RLW136" s="853"/>
      <c r="RLX136" s="964"/>
      <c r="RLY136" s="845"/>
      <c r="RLZ136" s="853"/>
      <c r="RMA136" s="853"/>
      <c r="RMB136" s="964"/>
      <c r="RMC136" s="845"/>
      <c r="RMD136" s="853"/>
      <c r="RME136" s="853"/>
      <c r="RMF136" s="964"/>
      <c r="RMG136" s="845"/>
      <c r="RMH136" s="853"/>
      <c r="RMI136" s="853"/>
      <c r="RMJ136" s="964"/>
      <c r="RMK136" s="845"/>
      <c r="RML136" s="853"/>
      <c r="RMM136" s="853"/>
      <c r="RMN136" s="964"/>
      <c r="RMO136" s="845"/>
      <c r="RMP136" s="853"/>
      <c r="RMQ136" s="853"/>
      <c r="RMR136" s="964"/>
      <c r="RMS136" s="845"/>
      <c r="RMT136" s="853"/>
      <c r="RMU136" s="853"/>
      <c r="RMV136" s="964"/>
      <c r="RMW136" s="845"/>
      <c r="RMX136" s="853"/>
      <c r="RMY136" s="853"/>
      <c r="RMZ136" s="964"/>
      <c r="RNA136" s="845"/>
      <c r="RNB136" s="853"/>
      <c r="RNC136" s="853"/>
      <c r="RND136" s="964"/>
      <c r="RNE136" s="845"/>
      <c r="RNF136" s="853"/>
      <c r="RNG136" s="853"/>
      <c r="RNH136" s="964"/>
      <c r="RNI136" s="845"/>
      <c r="RNJ136" s="853"/>
      <c r="RNK136" s="853"/>
      <c r="RNL136" s="964"/>
      <c r="RNM136" s="845"/>
      <c r="RNN136" s="853"/>
      <c r="RNO136" s="853"/>
      <c r="RNP136" s="964"/>
      <c r="RNQ136" s="845"/>
      <c r="RNR136" s="853"/>
      <c r="RNS136" s="853"/>
      <c r="RNT136" s="964"/>
      <c r="RNU136" s="845"/>
      <c r="RNV136" s="853"/>
      <c r="RNW136" s="853"/>
      <c r="RNX136" s="964"/>
      <c r="RNY136" s="845"/>
      <c r="RNZ136" s="853"/>
      <c r="ROA136" s="853"/>
      <c r="ROB136" s="964"/>
      <c r="ROC136" s="845"/>
      <c r="ROD136" s="853"/>
      <c r="ROE136" s="853"/>
      <c r="ROF136" s="964"/>
      <c r="ROG136" s="845"/>
      <c r="ROH136" s="853"/>
      <c r="ROI136" s="853"/>
      <c r="ROJ136" s="964"/>
      <c r="ROK136" s="845"/>
      <c r="ROL136" s="853"/>
      <c r="ROM136" s="853"/>
      <c r="RON136" s="964"/>
      <c r="ROO136" s="845"/>
      <c r="ROP136" s="853"/>
      <c r="ROQ136" s="853"/>
      <c r="ROR136" s="964"/>
      <c r="ROS136" s="845"/>
      <c r="ROT136" s="853"/>
      <c r="ROU136" s="853"/>
      <c r="ROV136" s="964"/>
      <c r="ROW136" s="845"/>
      <c r="ROX136" s="853"/>
      <c r="ROY136" s="853"/>
      <c r="ROZ136" s="964"/>
      <c r="RPA136" s="845"/>
      <c r="RPB136" s="853"/>
      <c r="RPC136" s="853"/>
      <c r="RPD136" s="964"/>
      <c r="RPE136" s="845"/>
      <c r="RPF136" s="853"/>
      <c r="RPG136" s="853"/>
      <c r="RPH136" s="964"/>
      <c r="RPI136" s="845"/>
      <c r="RPJ136" s="853"/>
      <c r="RPK136" s="853"/>
      <c r="RPL136" s="964"/>
      <c r="RPM136" s="845"/>
      <c r="RPN136" s="853"/>
      <c r="RPO136" s="853"/>
      <c r="RPP136" s="964"/>
      <c r="RPQ136" s="845"/>
      <c r="RPR136" s="853"/>
      <c r="RPS136" s="853"/>
      <c r="RPT136" s="964"/>
      <c r="RPU136" s="845"/>
      <c r="RPV136" s="853"/>
      <c r="RPW136" s="853"/>
      <c r="RPX136" s="964"/>
      <c r="RPY136" s="845"/>
      <c r="RPZ136" s="853"/>
      <c r="RQA136" s="853"/>
      <c r="RQB136" s="964"/>
      <c r="RQC136" s="845"/>
      <c r="RQD136" s="853"/>
      <c r="RQE136" s="853"/>
      <c r="RQF136" s="964"/>
      <c r="RQG136" s="845"/>
      <c r="RQH136" s="853"/>
      <c r="RQI136" s="853"/>
      <c r="RQJ136" s="964"/>
      <c r="RQK136" s="845"/>
      <c r="RQL136" s="853"/>
      <c r="RQM136" s="853"/>
      <c r="RQN136" s="964"/>
      <c r="RQO136" s="845"/>
      <c r="RQP136" s="853"/>
      <c r="RQQ136" s="853"/>
      <c r="RQR136" s="964"/>
      <c r="RQS136" s="845"/>
      <c r="RQT136" s="853"/>
      <c r="RQU136" s="853"/>
      <c r="RQV136" s="964"/>
      <c r="RQW136" s="845"/>
      <c r="RQX136" s="853"/>
      <c r="RQY136" s="853"/>
      <c r="RQZ136" s="964"/>
      <c r="RRA136" s="845"/>
      <c r="RRB136" s="853"/>
      <c r="RRC136" s="853"/>
      <c r="RRD136" s="964"/>
      <c r="RRE136" s="845"/>
      <c r="RRF136" s="853"/>
      <c r="RRG136" s="853"/>
      <c r="RRH136" s="964"/>
      <c r="RRI136" s="845"/>
      <c r="RRJ136" s="853"/>
      <c r="RRK136" s="853"/>
      <c r="RRL136" s="964"/>
      <c r="RRM136" s="845"/>
      <c r="RRN136" s="853"/>
      <c r="RRO136" s="853"/>
      <c r="RRP136" s="964"/>
      <c r="RRQ136" s="845"/>
      <c r="RRR136" s="853"/>
      <c r="RRS136" s="853"/>
      <c r="RRT136" s="964"/>
      <c r="RRU136" s="845"/>
      <c r="RRV136" s="853"/>
      <c r="RRW136" s="853"/>
      <c r="RRX136" s="964"/>
      <c r="RRY136" s="845"/>
      <c r="RRZ136" s="853"/>
      <c r="RSA136" s="853"/>
      <c r="RSB136" s="964"/>
      <c r="RSC136" s="845"/>
      <c r="RSD136" s="853"/>
      <c r="RSE136" s="853"/>
      <c r="RSF136" s="964"/>
      <c r="RSG136" s="845"/>
      <c r="RSH136" s="853"/>
      <c r="RSI136" s="853"/>
      <c r="RSJ136" s="964"/>
      <c r="RSK136" s="845"/>
      <c r="RSL136" s="853"/>
      <c r="RSM136" s="853"/>
      <c r="RSN136" s="964"/>
      <c r="RSO136" s="845"/>
      <c r="RSP136" s="853"/>
      <c r="RSQ136" s="853"/>
      <c r="RSR136" s="964"/>
      <c r="RSS136" s="845"/>
      <c r="RST136" s="853"/>
      <c r="RSU136" s="853"/>
      <c r="RSV136" s="964"/>
      <c r="RSW136" s="845"/>
      <c r="RSX136" s="853"/>
      <c r="RSY136" s="853"/>
      <c r="RSZ136" s="964"/>
      <c r="RTA136" s="845"/>
      <c r="RTB136" s="853"/>
      <c r="RTC136" s="853"/>
      <c r="RTD136" s="964"/>
      <c r="RTE136" s="845"/>
      <c r="RTF136" s="853"/>
      <c r="RTG136" s="853"/>
      <c r="RTH136" s="964"/>
      <c r="RTI136" s="845"/>
      <c r="RTJ136" s="853"/>
      <c r="RTK136" s="853"/>
      <c r="RTL136" s="964"/>
      <c r="RTM136" s="845"/>
      <c r="RTN136" s="853"/>
      <c r="RTO136" s="853"/>
      <c r="RTP136" s="964"/>
      <c r="RTQ136" s="845"/>
      <c r="RTR136" s="853"/>
      <c r="RTS136" s="853"/>
      <c r="RTT136" s="964"/>
      <c r="RTU136" s="845"/>
      <c r="RTV136" s="853"/>
      <c r="RTW136" s="853"/>
      <c r="RTX136" s="964"/>
      <c r="RTY136" s="845"/>
      <c r="RTZ136" s="853"/>
      <c r="RUA136" s="853"/>
      <c r="RUB136" s="964"/>
      <c r="RUC136" s="845"/>
      <c r="RUD136" s="853"/>
      <c r="RUE136" s="853"/>
      <c r="RUF136" s="964"/>
      <c r="RUG136" s="845"/>
      <c r="RUH136" s="853"/>
      <c r="RUI136" s="853"/>
      <c r="RUJ136" s="964"/>
      <c r="RUK136" s="845"/>
      <c r="RUL136" s="853"/>
      <c r="RUM136" s="853"/>
      <c r="RUN136" s="964"/>
      <c r="RUO136" s="845"/>
      <c r="RUP136" s="853"/>
      <c r="RUQ136" s="853"/>
      <c r="RUR136" s="964"/>
      <c r="RUS136" s="845"/>
      <c r="RUT136" s="853"/>
      <c r="RUU136" s="853"/>
      <c r="RUV136" s="964"/>
      <c r="RUW136" s="845"/>
      <c r="RUX136" s="853"/>
      <c r="RUY136" s="853"/>
      <c r="RUZ136" s="964"/>
      <c r="RVA136" s="845"/>
      <c r="RVB136" s="853"/>
      <c r="RVC136" s="853"/>
      <c r="RVD136" s="964"/>
      <c r="RVE136" s="845"/>
      <c r="RVF136" s="853"/>
      <c r="RVG136" s="853"/>
      <c r="RVH136" s="964"/>
      <c r="RVI136" s="845"/>
      <c r="RVJ136" s="853"/>
      <c r="RVK136" s="853"/>
      <c r="RVL136" s="964"/>
      <c r="RVM136" s="845"/>
      <c r="RVN136" s="853"/>
      <c r="RVO136" s="853"/>
      <c r="RVP136" s="964"/>
      <c r="RVQ136" s="845"/>
      <c r="RVR136" s="853"/>
      <c r="RVS136" s="853"/>
      <c r="RVT136" s="964"/>
      <c r="RVU136" s="845"/>
      <c r="RVV136" s="853"/>
      <c r="RVW136" s="853"/>
      <c r="RVX136" s="964"/>
      <c r="RVY136" s="845"/>
      <c r="RVZ136" s="853"/>
      <c r="RWA136" s="853"/>
      <c r="RWB136" s="964"/>
      <c r="RWC136" s="845"/>
      <c r="RWD136" s="853"/>
      <c r="RWE136" s="853"/>
      <c r="RWF136" s="964"/>
      <c r="RWG136" s="845"/>
      <c r="RWH136" s="853"/>
      <c r="RWI136" s="853"/>
      <c r="RWJ136" s="964"/>
      <c r="RWK136" s="845"/>
      <c r="RWL136" s="853"/>
      <c r="RWM136" s="853"/>
      <c r="RWN136" s="964"/>
      <c r="RWO136" s="845"/>
      <c r="RWP136" s="853"/>
      <c r="RWQ136" s="853"/>
      <c r="RWR136" s="964"/>
      <c r="RWS136" s="845"/>
      <c r="RWT136" s="853"/>
      <c r="RWU136" s="853"/>
      <c r="RWV136" s="964"/>
      <c r="RWW136" s="845"/>
      <c r="RWX136" s="853"/>
      <c r="RWY136" s="853"/>
      <c r="RWZ136" s="964"/>
      <c r="RXA136" s="845"/>
      <c r="RXB136" s="853"/>
      <c r="RXC136" s="853"/>
      <c r="RXD136" s="964"/>
      <c r="RXE136" s="845"/>
      <c r="RXF136" s="853"/>
      <c r="RXG136" s="853"/>
      <c r="RXH136" s="964"/>
      <c r="RXI136" s="845"/>
      <c r="RXJ136" s="853"/>
      <c r="RXK136" s="853"/>
      <c r="RXL136" s="964"/>
      <c r="RXM136" s="845"/>
      <c r="RXN136" s="853"/>
      <c r="RXO136" s="853"/>
      <c r="RXP136" s="964"/>
      <c r="RXQ136" s="845"/>
      <c r="RXR136" s="853"/>
      <c r="RXS136" s="853"/>
      <c r="RXT136" s="964"/>
      <c r="RXU136" s="845"/>
      <c r="RXV136" s="853"/>
      <c r="RXW136" s="853"/>
      <c r="RXX136" s="964"/>
      <c r="RXY136" s="845"/>
      <c r="RXZ136" s="853"/>
      <c r="RYA136" s="853"/>
      <c r="RYB136" s="964"/>
      <c r="RYC136" s="845"/>
      <c r="RYD136" s="853"/>
      <c r="RYE136" s="853"/>
      <c r="RYF136" s="964"/>
      <c r="RYG136" s="845"/>
      <c r="RYH136" s="853"/>
      <c r="RYI136" s="853"/>
      <c r="RYJ136" s="964"/>
      <c r="RYK136" s="845"/>
      <c r="RYL136" s="853"/>
      <c r="RYM136" s="853"/>
      <c r="RYN136" s="964"/>
      <c r="RYO136" s="845"/>
      <c r="RYP136" s="853"/>
      <c r="RYQ136" s="853"/>
      <c r="RYR136" s="964"/>
      <c r="RYS136" s="845"/>
      <c r="RYT136" s="853"/>
      <c r="RYU136" s="853"/>
      <c r="RYV136" s="964"/>
      <c r="RYW136" s="845"/>
      <c r="RYX136" s="853"/>
      <c r="RYY136" s="853"/>
      <c r="RYZ136" s="964"/>
      <c r="RZA136" s="845"/>
      <c r="RZB136" s="853"/>
      <c r="RZC136" s="853"/>
      <c r="RZD136" s="964"/>
      <c r="RZE136" s="845"/>
      <c r="RZF136" s="853"/>
      <c r="RZG136" s="853"/>
      <c r="RZH136" s="964"/>
      <c r="RZI136" s="845"/>
      <c r="RZJ136" s="853"/>
      <c r="RZK136" s="853"/>
      <c r="RZL136" s="964"/>
      <c r="RZM136" s="845"/>
      <c r="RZN136" s="853"/>
      <c r="RZO136" s="853"/>
      <c r="RZP136" s="964"/>
      <c r="RZQ136" s="845"/>
      <c r="RZR136" s="853"/>
      <c r="RZS136" s="853"/>
      <c r="RZT136" s="964"/>
      <c r="RZU136" s="845"/>
      <c r="RZV136" s="853"/>
      <c r="RZW136" s="853"/>
      <c r="RZX136" s="964"/>
      <c r="RZY136" s="845"/>
      <c r="RZZ136" s="853"/>
      <c r="SAA136" s="853"/>
      <c r="SAB136" s="964"/>
      <c r="SAC136" s="845"/>
      <c r="SAD136" s="853"/>
      <c r="SAE136" s="853"/>
      <c r="SAF136" s="964"/>
      <c r="SAG136" s="845"/>
      <c r="SAH136" s="853"/>
      <c r="SAI136" s="853"/>
      <c r="SAJ136" s="964"/>
      <c r="SAK136" s="845"/>
      <c r="SAL136" s="853"/>
      <c r="SAM136" s="853"/>
      <c r="SAN136" s="964"/>
      <c r="SAO136" s="845"/>
      <c r="SAP136" s="853"/>
      <c r="SAQ136" s="853"/>
      <c r="SAR136" s="964"/>
      <c r="SAS136" s="845"/>
      <c r="SAT136" s="853"/>
      <c r="SAU136" s="853"/>
      <c r="SAV136" s="964"/>
      <c r="SAW136" s="845"/>
      <c r="SAX136" s="853"/>
      <c r="SAY136" s="853"/>
      <c r="SAZ136" s="964"/>
      <c r="SBA136" s="845"/>
      <c r="SBB136" s="853"/>
      <c r="SBC136" s="853"/>
      <c r="SBD136" s="964"/>
      <c r="SBE136" s="845"/>
      <c r="SBF136" s="853"/>
      <c r="SBG136" s="853"/>
      <c r="SBH136" s="964"/>
      <c r="SBI136" s="845"/>
      <c r="SBJ136" s="853"/>
      <c r="SBK136" s="853"/>
      <c r="SBL136" s="964"/>
      <c r="SBM136" s="845"/>
      <c r="SBN136" s="853"/>
      <c r="SBO136" s="853"/>
      <c r="SBP136" s="964"/>
      <c r="SBQ136" s="845"/>
      <c r="SBR136" s="853"/>
      <c r="SBS136" s="853"/>
      <c r="SBT136" s="964"/>
      <c r="SBU136" s="845"/>
      <c r="SBV136" s="853"/>
      <c r="SBW136" s="853"/>
      <c r="SBX136" s="964"/>
      <c r="SBY136" s="845"/>
      <c r="SBZ136" s="853"/>
      <c r="SCA136" s="853"/>
      <c r="SCB136" s="964"/>
      <c r="SCC136" s="845"/>
      <c r="SCD136" s="853"/>
      <c r="SCE136" s="853"/>
      <c r="SCF136" s="964"/>
      <c r="SCG136" s="845"/>
      <c r="SCH136" s="853"/>
      <c r="SCI136" s="853"/>
      <c r="SCJ136" s="964"/>
      <c r="SCK136" s="845"/>
      <c r="SCL136" s="853"/>
      <c r="SCM136" s="853"/>
      <c r="SCN136" s="964"/>
      <c r="SCO136" s="845"/>
      <c r="SCP136" s="853"/>
      <c r="SCQ136" s="853"/>
      <c r="SCR136" s="964"/>
      <c r="SCS136" s="845"/>
      <c r="SCT136" s="853"/>
      <c r="SCU136" s="853"/>
      <c r="SCV136" s="964"/>
      <c r="SCW136" s="845"/>
      <c r="SCX136" s="853"/>
      <c r="SCY136" s="853"/>
      <c r="SCZ136" s="964"/>
      <c r="SDA136" s="845"/>
      <c r="SDB136" s="853"/>
      <c r="SDC136" s="853"/>
      <c r="SDD136" s="964"/>
      <c r="SDE136" s="845"/>
      <c r="SDF136" s="853"/>
      <c r="SDG136" s="853"/>
      <c r="SDH136" s="964"/>
      <c r="SDI136" s="845"/>
      <c r="SDJ136" s="853"/>
      <c r="SDK136" s="853"/>
      <c r="SDL136" s="964"/>
      <c r="SDM136" s="845"/>
      <c r="SDN136" s="853"/>
      <c r="SDO136" s="853"/>
      <c r="SDP136" s="964"/>
      <c r="SDQ136" s="845"/>
      <c r="SDR136" s="853"/>
      <c r="SDS136" s="853"/>
      <c r="SDT136" s="964"/>
      <c r="SDU136" s="845"/>
      <c r="SDV136" s="853"/>
      <c r="SDW136" s="853"/>
      <c r="SDX136" s="964"/>
      <c r="SDY136" s="845"/>
      <c r="SDZ136" s="853"/>
      <c r="SEA136" s="853"/>
      <c r="SEB136" s="964"/>
      <c r="SEC136" s="845"/>
      <c r="SED136" s="853"/>
      <c r="SEE136" s="853"/>
      <c r="SEF136" s="964"/>
      <c r="SEG136" s="845"/>
      <c r="SEH136" s="853"/>
      <c r="SEI136" s="853"/>
      <c r="SEJ136" s="964"/>
      <c r="SEK136" s="845"/>
      <c r="SEL136" s="853"/>
      <c r="SEM136" s="853"/>
      <c r="SEN136" s="964"/>
      <c r="SEO136" s="845"/>
      <c r="SEP136" s="853"/>
      <c r="SEQ136" s="853"/>
      <c r="SER136" s="964"/>
      <c r="SES136" s="845"/>
      <c r="SET136" s="853"/>
      <c r="SEU136" s="853"/>
      <c r="SEV136" s="964"/>
      <c r="SEW136" s="845"/>
      <c r="SEX136" s="853"/>
      <c r="SEY136" s="853"/>
      <c r="SEZ136" s="964"/>
      <c r="SFA136" s="845"/>
      <c r="SFB136" s="853"/>
      <c r="SFC136" s="853"/>
      <c r="SFD136" s="964"/>
      <c r="SFE136" s="845"/>
      <c r="SFF136" s="853"/>
      <c r="SFG136" s="853"/>
      <c r="SFH136" s="964"/>
      <c r="SFI136" s="845"/>
      <c r="SFJ136" s="853"/>
      <c r="SFK136" s="853"/>
      <c r="SFL136" s="964"/>
      <c r="SFM136" s="845"/>
      <c r="SFN136" s="853"/>
      <c r="SFO136" s="853"/>
      <c r="SFP136" s="964"/>
      <c r="SFQ136" s="845"/>
      <c r="SFR136" s="853"/>
      <c r="SFS136" s="853"/>
      <c r="SFT136" s="964"/>
      <c r="SFU136" s="845"/>
      <c r="SFV136" s="853"/>
      <c r="SFW136" s="853"/>
      <c r="SFX136" s="964"/>
      <c r="SFY136" s="845"/>
      <c r="SFZ136" s="853"/>
      <c r="SGA136" s="853"/>
      <c r="SGB136" s="964"/>
      <c r="SGC136" s="845"/>
      <c r="SGD136" s="853"/>
      <c r="SGE136" s="853"/>
      <c r="SGF136" s="964"/>
      <c r="SGG136" s="845"/>
      <c r="SGH136" s="853"/>
      <c r="SGI136" s="853"/>
      <c r="SGJ136" s="964"/>
      <c r="SGK136" s="845"/>
      <c r="SGL136" s="853"/>
      <c r="SGM136" s="853"/>
      <c r="SGN136" s="964"/>
      <c r="SGO136" s="845"/>
      <c r="SGP136" s="853"/>
      <c r="SGQ136" s="853"/>
      <c r="SGR136" s="964"/>
      <c r="SGS136" s="845"/>
      <c r="SGT136" s="853"/>
      <c r="SGU136" s="853"/>
      <c r="SGV136" s="964"/>
      <c r="SGW136" s="845"/>
      <c r="SGX136" s="853"/>
      <c r="SGY136" s="853"/>
      <c r="SGZ136" s="964"/>
      <c r="SHA136" s="845"/>
      <c r="SHB136" s="853"/>
      <c r="SHC136" s="853"/>
      <c r="SHD136" s="964"/>
      <c r="SHE136" s="845"/>
      <c r="SHF136" s="853"/>
      <c r="SHG136" s="853"/>
      <c r="SHH136" s="964"/>
      <c r="SHI136" s="845"/>
      <c r="SHJ136" s="853"/>
      <c r="SHK136" s="853"/>
      <c r="SHL136" s="964"/>
      <c r="SHM136" s="845"/>
      <c r="SHN136" s="853"/>
      <c r="SHO136" s="853"/>
      <c r="SHP136" s="964"/>
      <c r="SHQ136" s="845"/>
      <c r="SHR136" s="853"/>
      <c r="SHS136" s="853"/>
      <c r="SHT136" s="964"/>
      <c r="SHU136" s="845"/>
      <c r="SHV136" s="853"/>
      <c r="SHW136" s="853"/>
      <c r="SHX136" s="964"/>
      <c r="SHY136" s="845"/>
      <c r="SHZ136" s="853"/>
      <c r="SIA136" s="853"/>
      <c r="SIB136" s="964"/>
      <c r="SIC136" s="845"/>
      <c r="SID136" s="853"/>
      <c r="SIE136" s="853"/>
      <c r="SIF136" s="964"/>
      <c r="SIG136" s="845"/>
      <c r="SIH136" s="853"/>
      <c r="SII136" s="853"/>
      <c r="SIJ136" s="964"/>
      <c r="SIK136" s="845"/>
      <c r="SIL136" s="853"/>
      <c r="SIM136" s="853"/>
      <c r="SIN136" s="964"/>
      <c r="SIO136" s="845"/>
      <c r="SIP136" s="853"/>
      <c r="SIQ136" s="853"/>
      <c r="SIR136" s="964"/>
      <c r="SIS136" s="845"/>
      <c r="SIT136" s="853"/>
      <c r="SIU136" s="853"/>
      <c r="SIV136" s="964"/>
      <c r="SIW136" s="845"/>
      <c r="SIX136" s="853"/>
      <c r="SIY136" s="853"/>
      <c r="SIZ136" s="964"/>
      <c r="SJA136" s="845"/>
      <c r="SJB136" s="853"/>
      <c r="SJC136" s="853"/>
      <c r="SJD136" s="964"/>
      <c r="SJE136" s="845"/>
      <c r="SJF136" s="853"/>
      <c r="SJG136" s="853"/>
      <c r="SJH136" s="964"/>
      <c r="SJI136" s="845"/>
      <c r="SJJ136" s="853"/>
      <c r="SJK136" s="853"/>
      <c r="SJL136" s="964"/>
      <c r="SJM136" s="845"/>
      <c r="SJN136" s="853"/>
      <c r="SJO136" s="853"/>
      <c r="SJP136" s="964"/>
      <c r="SJQ136" s="845"/>
      <c r="SJR136" s="853"/>
      <c r="SJS136" s="853"/>
      <c r="SJT136" s="964"/>
      <c r="SJU136" s="845"/>
      <c r="SJV136" s="853"/>
      <c r="SJW136" s="853"/>
      <c r="SJX136" s="964"/>
      <c r="SJY136" s="845"/>
      <c r="SJZ136" s="853"/>
      <c r="SKA136" s="853"/>
      <c r="SKB136" s="964"/>
      <c r="SKC136" s="845"/>
      <c r="SKD136" s="853"/>
      <c r="SKE136" s="853"/>
      <c r="SKF136" s="964"/>
      <c r="SKG136" s="845"/>
      <c r="SKH136" s="853"/>
      <c r="SKI136" s="853"/>
      <c r="SKJ136" s="964"/>
      <c r="SKK136" s="845"/>
      <c r="SKL136" s="853"/>
      <c r="SKM136" s="853"/>
      <c r="SKN136" s="964"/>
      <c r="SKO136" s="845"/>
      <c r="SKP136" s="853"/>
      <c r="SKQ136" s="853"/>
      <c r="SKR136" s="964"/>
      <c r="SKS136" s="845"/>
      <c r="SKT136" s="853"/>
      <c r="SKU136" s="853"/>
      <c r="SKV136" s="964"/>
      <c r="SKW136" s="845"/>
      <c r="SKX136" s="853"/>
      <c r="SKY136" s="853"/>
      <c r="SKZ136" s="964"/>
      <c r="SLA136" s="845"/>
      <c r="SLB136" s="853"/>
      <c r="SLC136" s="853"/>
      <c r="SLD136" s="964"/>
      <c r="SLE136" s="845"/>
      <c r="SLF136" s="853"/>
      <c r="SLG136" s="853"/>
      <c r="SLH136" s="964"/>
      <c r="SLI136" s="845"/>
      <c r="SLJ136" s="853"/>
      <c r="SLK136" s="853"/>
      <c r="SLL136" s="964"/>
      <c r="SLM136" s="845"/>
      <c r="SLN136" s="853"/>
      <c r="SLO136" s="853"/>
      <c r="SLP136" s="964"/>
      <c r="SLQ136" s="845"/>
      <c r="SLR136" s="853"/>
      <c r="SLS136" s="853"/>
      <c r="SLT136" s="964"/>
      <c r="SLU136" s="845"/>
      <c r="SLV136" s="853"/>
      <c r="SLW136" s="853"/>
      <c r="SLX136" s="964"/>
      <c r="SLY136" s="845"/>
      <c r="SLZ136" s="853"/>
      <c r="SMA136" s="853"/>
      <c r="SMB136" s="964"/>
      <c r="SMC136" s="845"/>
      <c r="SMD136" s="853"/>
      <c r="SME136" s="853"/>
      <c r="SMF136" s="964"/>
      <c r="SMG136" s="845"/>
      <c r="SMH136" s="853"/>
      <c r="SMI136" s="853"/>
      <c r="SMJ136" s="964"/>
      <c r="SMK136" s="845"/>
      <c r="SML136" s="853"/>
      <c r="SMM136" s="853"/>
      <c r="SMN136" s="964"/>
      <c r="SMO136" s="845"/>
      <c r="SMP136" s="853"/>
      <c r="SMQ136" s="853"/>
      <c r="SMR136" s="964"/>
      <c r="SMS136" s="845"/>
      <c r="SMT136" s="853"/>
      <c r="SMU136" s="853"/>
      <c r="SMV136" s="964"/>
      <c r="SMW136" s="845"/>
      <c r="SMX136" s="853"/>
      <c r="SMY136" s="853"/>
      <c r="SMZ136" s="964"/>
      <c r="SNA136" s="845"/>
      <c r="SNB136" s="853"/>
      <c r="SNC136" s="853"/>
      <c r="SND136" s="964"/>
      <c r="SNE136" s="845"/>
      <c r="SNF136" s="853"/>
      <c r="SNG136" s="853"/>
      <c r="SNH136" s="964"/>
      <c r="SNI136" s="845"/>
      <c r="SNJ136" s="853"/>
      <c r="SNK136" s="853"/>
      <c r="SNL136" s="964"/>
      <c r="SNM136" s="845"/>
      <c r="SNN136" s="853"/>
      <c r="SNO136" s="853"/>
      <c r="SNP136" s="964"/>
      <c r="SNQ136" s="845"/>
      <c r="SNR136" s="853"/>
      <c r="SNS136" s="853"/>
      <c r="SNT136" s="964"/>
      <c r="SNU136" s="845"/>
      <c r="SNV136" s="853"/>
      <c r="SNW136" s="853"/>
      <c r="SNX136" s="964"/>
      <c r="SNY136" s="845"/>
      <c r="SNZ136" s="853"/>
      <c r="SOA136" s="853"/>
      <c r="SOB136" s="964"/>
      <c r="SOC136" s="845"/>
      <c r="SOD136" s="853"/>
      <c r="SOE136" s="853"/>
      <c r="SOF136" s="964"/>
      <c r="SOG136" s="845"/>
      <c r="SOH136" s="853"/>
      <c r="SOI136" s="853"/>
      <c r="SOJ136" s="964"/>
      <c r="SOK136" s="845"/>
      <c r="SOL136" s="853"/>
      <c r="SOM136" s="853"/>
      <c r="SON136" s="964"/>
      <c r="SOO136" s="845"/>
      <c r="SOP136" s="853"/>
      <c r="SOQ136" s="853"/>
      <c r="SOR136" s="964"/>
      <c r="SOS136" s="845"/>
      <c r="SOT136" s="853"/>
      <c r="SOU136" s="853"/>
      <c r="SOV136" s="964"/>
      <c r="SOW136" s="845"/>
      <c r="SOX136" s="853"/>
      <c r="SOY136" s="853"/>
      <c r="SOZ136" s="964"/>
      <c r="SPA136" s="845"/>
      <c r="SPB136" s="853"/>
      <c r="SPC136" s="853"/>
      <c r="SPD136" s="964"/>
      <c r="SPE136" s="845"/>
      <c r="SPF136" s="853"/>
      <c r="SPG136" s="853"/>
      <c r="SPH136" s="964"/>
      <c r="SPI136" s="845"/>
      <c r="SPJ136" s="853"/>
      <c r="SPK136" s="853"/>
      <c r="SPL136" s="964"/>
      <c r="SPM136" s="845"/>
      <c r="SPN136" s="853"/>
      <c r="SPO136" s="853"/>
      <c r="SPP136" s="964"/>
      <c r="SPQ136" s="845"/>
      <c r="SPR136" s="853"/>
      <c r="SPS136" s="853"/>
      <c r="SPT136" s="964"/>
      <c r="SPU136" s="845"/>
      <c r="SPV136" s="853"/>
      <c r="SPW136" s="853"/>
      <c r="SPX136" s="964"/>
      <c r="SPY136" s="845"/>
      <c r="SPZ136" s="853"/>
      <c r="SQA136" s="853"/>
      <c r="SQB136" s="964"/>
      <c r="SQC136" s="845"/>
      <c r="SQD136" s="853"/>
      <c r="SQE136" s="853"/>
      <c r="SQF136" s="964"/>
      <c r="SQG136" s="845"/>
      <c r="SQH136" s="853"/>
      <c r="SQI136" s="853"/>
      <c r="SQJ136" s="964"/>
      <c r="SQK136" s="845"/>
      <c r="SQL136" s="853"/>
      <c r="SQM136" s="853"/>
      <c r="SQN136" s="964"/>
      <c r="SQO136" s="845"/>
      <c r="SQP136" s="853"/>
      <c r="SQQ136" s="853"/>
      <c r="SQR136" s="964"/>
      <c r="SQS136" s="845"/>
      <c r="SQT136" s="853"/>
      <c r="SQU136" s="853"/>
      <c r="SQV136" s="964"/>
      <c r="SQW136" s="845"/>
      <c r="SQX136" s="853"/>
      <c r="SQY136" s="853"/>
      <c r="SQZ136" s="964"/>
      <c r="SRA136" s="845"/>
      <c r="SRB136" s="853"/>
      <c r="SRC136" s="853"/>
      <c r="SRD136" s="964"/>
      <c r="SRE136" s="845"/>
      <c r="SRF136" s="853"/>
      <c r="SRG136" s="853"/>
      <c r="SRH136" s="964"/>
      <c r="SRI136" s="845"/>
      <c r="SRJ136" s="853"/>
      <c r="SRK136" s="853"/>
      <c r="SRL136" s="964"/>
      <c r="SRM136" s="845"/>
      <c r="SRN136" s="853"/>
      <c r="SRO136" s="853"/>
      <c r="SRP136" s="964"/>
      <c r="SRQ136" s="845"/>
      <c r="SRR136" s="853"/>
      <c r="SRS136" s="853"/>
      <c r="SRT136" s="964"/>
      <c r="SRU136" s="845"/>
      <c r="SRV136" s="853"/>
      <c r="SRW136" s="853"/>
      <c r="SRX136" s="964"/>
      <c r="SRY136" s="845"/>
      <c r="SRZ136" s="853"/>
      <c r="SSA136" s="853"/>
      <c r="SSB136" s="964"/>
      <c r="SSC136" s="845"/>
      <c r="SSD136" s="853"/>
      <c r="SSE136" s="853"/>
      <c r="SSF136" s="964"/>
      <c r="SSG136" s="845"/>
      <c r="SSH136" s="853"/>
      <c r="SSI136" s="853"/>
      <c r="SSJ136" s="964"/>
      <c r="SSK136" s="845"/>
      <c r="SSL136" s="853"/>
      <c r="SSM136" s="853"/>
      <c r="SSN136" s="964"/>
      <c r="SSO136" s="845"/>
      <c r="SSP136" s="853"/>
      <c r="SSQ136" s="853"/>
      <c r="SSR136" s="964"/>
      <c r="SSS136" s="845"/>
      <c r="SST136" s="853"/>
      <c r="SSU136" s="853"/>
      <c r="SSV136" s="964"/>
      <c r="SSW136" s="845"/>
      <c r="SSX136" s="853"/>
      <c r="SSY136" s="853"/>
      <c r="SSZ136" s="964"/>
      <c r="STA136" s="845"/>
      <c r="STB136" s="853"/>
      <c r="STC136" s="853"/>
      <c r="STD136" s="964"/>
      <c r="STE136" s="845"/>
      <c r="STF136" s="853"/>
      <c r="STG136" s="853"/>
      <c r="STH136" s="964"/>
      <c r="STI136" s="845"/>
      <c r="STJ136" s="853"/>
      <c r="STK136" s="853"/>
      <c r="STL136" s="964"/>
      <c r="STM136" s="845"/>
      <c r="STN136" s="853"/>
      <c r="STO136" s="853"/>
      <c r="STP136" s="964"/>
      <c r="STQ136" s="845"/>
      <c r="STR136" s="853"/>
      <c r="STS136" s="853"/>
      <c r="STT136" s="964"/>
      <c r="STU136" s="845"/>
      <c r="STV136" s="853"/>
      <c r="STW136" s="853"/>
      <c r="STX136" s="964"/>
      <c r="STY136" s="845"/>
      <c r="STZ136" s="853"/>
      <c r="SUA136" s="853"/>
      <c r="SUB136" s="964"/>
      <c r="SUC136" s="845"/>
      <c r="SUD136" s="853"/>
      <c r="SUE136" s="853"/>
      <c r="SUF136" s="964"/>
      <c r="SUG136" s="845"/>
      <c r="SUH136" s="853"/>
      <c r="SUI136" s="853"/>
      <c r="SUJ136" s="964"/>
      <c r="SUK136" s="845"/>
      <c r="SUL136" s="853"/>
      <c r="SUM136" s="853"/>
      <c r="SUN136" s="964"/>
      <c r="SUO136" s="845"/>
      <c r="SUP136" s="853"/>
      <c r="SUQ136" s="853"/>
      <c r="SUR136" s="964"/>
      <c r="SUS136" s="845"/>
      <c r="SUT136" s="853"/>
      <c r="SUU136" s="853"/>
      <c r="SUV136" s="964"/>
      <c r="SUW136" s="845"/>
      <c r="SUX136" s="853"/>
      <c r="SUY136" s="853"/>
      <c r="SUZ136" s="964"/>
      <c r="SVA136" s="845"/>
      <c r="SVB136" s="853"/>
      <c r="SVC136" s="853"/>
      <c r="SVD136" s="964"/>
      <c r="SVE136" s="845"/>
      <c r="SVF136" s="853"/>
      <c r="SVG136" s="853"/>
      <c r="SVH136" s="964"/>
      <c r="SVI136" s="845"/>
      <c r="SVJ136" s="853"/>
      <c r="SVK136" s="853"/>
      <c r="SVL136" s="964"/>
      <c r="SVM136" s="845"/>
      <c r="SVN136" s="853"/>
      <c r="SVO136" s="853"/>
      <c r="SVP136" s="964"/>
      <c r="SVQ136" s="845"/>
      <c r="SVR136" s="853"/>
      <c r="SVS136" s="853"/>
      <c r="SVT136" s="964"/>
      <c r="SVU136" s="845"/>
      <c r="SVV136" s="853"/>
      <c r="SVW136" s="853"/>
      <c r="SVX136" s="964"/>
      <c r="SVY136" s="845"/>
      <c r="SVZ136" s="853"/>
      <c r="SWA136" s="853"/>
      <c r="SWB136" s="964"/>
      <c r="SWC136" s="845"/>
      <c r="SWD136" s="853"/>
      <c r="SWE136" s="853"/>
      <c r="SWF136" s="964"/>
      <c r="SWG136" s="845"/>
      <c r="SWH136" s="853"/>
      <c r="SWI136" s="853"/>
      <c r="SWJ136" s="964"/>
      <c r="SWK136" s="845"/>
      <c r="SWL136" s="853"/>
      <c r="SWM136" s="853"/>
      <c r="SWN136" s="964"/>
      <c r="SWO136" s="845"/>
      <c r="SWP136" s="853"/>
      <c r="SWQ136" s="853"/>
      <c r="SWR136" s="964"/>
      <c r="SWS136" s="845"/>
      <c r="SWT136" s="853"/>
      <c r="SWU136" s="853"/>
      <c r="SWV136" s="964"/>
      <c r="SWW136" s="845"/>
      <c r="SWX136" s="853"/>
      <c r="SWY136" s="853"/>
      <c r="SWZ136" s="964"/>
      <c r="SXA136" s="845"/>
      <c r="SXB136" s="853"/>
      <c r="SXC136" s="853"/>
      <c r="SXD136" s="964"/>
      <c r="SXE136" s="845"/>
      <c r="SXF136" s="853"/>
      <c r="SXG136" s="853"/>
      <c r="SXH136" s="964"/>
      <c r="SXI136" s="845"/>
      <c r="SXJ136" s="853"/>
      <c r="SXK136" s="853"/>
      <c r="SXL136" s="964"/>
      <c r="SXM136" s="845"/>
      <c r="SXN136" s="853"/>
      <c r="SXO136" s="853"/>
      <c r="SXP136" s="964"/>
      <c r="SXQ136" s="845"/>
      <c r="SXR136" s="853"/>
      <c r="SXS136" s="853"/>
      <c r="SXT136" s="964"/>
      <c r="SXU136" s="845"/>
      <c r="SXV136" s="853"/>
      <c r="SXW136" s="853"/>
      <c r="SXX136" s="964"/>
      <c r="SXY136" s="845"/>
      <c r="SXZ136" s="853"/>
      <c r="SYA136" s="853"/>
      <c r="SYB136" s="964"/>
      <c r="SYC136" s="845"/>
      <c r="SYD136" s="853"/>
      <c r="SYE136" s="853"/>
      <c r="SYF136" s="964"/>
      <c r="SYG136" s="845"/>
      <c r="SYH136" s="853"/>
      <c r="SYI136" s="853"/>
      <c r="SYJ136" s="964"/>
      <c r="SYK136" s="845"/>
      <c r="SYL136" s="853"/>
      <c r="SYM136" s="853"/>
      <c r="SYN136" s="964"/>
      <c r="SYO136" s="845"/>
      <c r="SYP136" s="853"/>
      <c r="SYQ136" s="853"/>
      <c r="SYR136" s="964"/>
      <c r="SYS136" s="845"/>
      <c r="SYT136" s="853"/>
      <c r="SYU136" s="853"/>
      <c r="SYV136" s="964"/>
      <c r="SYW136" s="845"/>
      <c r="SYX136" s="853"/>
      <c r="SYY136" s="853"/>
      <c r="SYZ136" s="964"/>
      <c r="SZA136" s="845"/>
      <c r="SZB136" s="853"/>
      <c r="SZC136" s="853"/>
      <c r="SZD136" s="964"/>
      <c r="SZE136" s="845"/>
      <c r="SZF136" s="853"/>
      <c r="SZG136" s="853"/>
      <c r="SZH136" s="964"/>
      <c r="SZI136" s="845"/>
      <c r="SZJ136" s="853"/>
      <c r="SZK136" s="853"/>
      <c r="SZL136" s="964"/>
      <c r="SZM136" s="845"/>
      <c r="SZN136" s="853"/>
      <c r="SZO136" s="853"/>
      <c r="SZP136" s="964"/>
      <c r="SZQ136" s="845"/>
      <c r="SZR136" s="853"/>
      <c r="SZS136" s="853"/>
      <c r="SZT136" s="964"/>
      <c r="SZU136" s="845"/>
      <c r="SZV136" s="853"/>
      <c r="SZW136" s="853"/>
      <c r="SZX136" s="964"/>
      <c r="SZY136" s="845"/>
      <c r="SZZ136" s="853"/>
      <c r="TAA136" s="853"/>
      <c r="TAB136" s="964"/>
      <c r="TAC136" s="845"/>
      <c r="TAD136" s="853"/>
      <c r="TAE136" s="853"/>
      <c r="TAF136" s="964"/>
      <c r="TAG136" s="845"/>
      <c r="TAH136" s="853"/>
      <c r="TAI136" s="853"/>
      <c r="TAJ136" s="964"/>
      <c r="TAK136" s="845"/>
      <c r="TAL136" s="853"/>
      <c r="TAM136" s="853"/>
      <c r="TAN136" s="964"/>
      <c r="TAO136" s="845"/>
      <c r="TAP136" s="853"/>
      <c r="TAQ136" s="853"/>
      <c r="TAR136" s="964"/>
      <c r="TAS136" s="845"/>
      <c r="TAT136" s="853"/>
      <c r="TAU136" s="853"/>
      <c r="TAV136" s="964"/>
      <c r="TAW136" s="845"/>
      <c r="TAX136" s="853"/>
      <c r="TAY136" s="853"/>
      <c r="TAZ136" s="964"/>
      <c r="TBA136" s="845"/>
      <c r="TBB136" s="853"/>
      <c r="TBC136" s="853"/>
      <c r="TBD136" s="964"/>
      <c r="TBE136" s="845"/>
      <c r="TBF136" s="853"/>
      <c r="TBG136" s="853"/>
      <c r="TBH136" s="964"/>
      <c r="TBI136" s="845"/>
      <c r="TBJ136" s="853"/>
      <c r="TBK136" s="853"/>
      <c r="TBL136" s="964"/>
      <c r="TBM136" s="845"/>
      <c r="TBN136" s="853"/>
      <c r="TBO136" s="853"/>
      <c r="TBP136" s="964"/>
      <c r="TBQ136" s="845"/>
      <c r="TBR136" s="853"/>
      <c r="TBS136" s="853"/>
      <c r="TBT136" s="964"/>
      <c r="TBU136" s="845"/>
      <c r="TBV136" s="853"/>
      <c r="TBW136" s="853"/>
      <c r="TBX136" s="964"/>
      <c r="TBY136" s="845"/>
      <c r="TBZ136" s="853"/>
      <c r="TCA136" s="853"/>
      <c r="TCB136" s="964"/>
      <c r="TCC136" s="845"/>
      <c r="TCD136" s="853"/>
      <c r="TCE136" s="853"/>
      <c r="TCF136" s="964"/>
      <c r="TCG136" s="845"/>
      <c r="TCH136" s="853"/>
      <c r="TCI136" s="853"/>
      <c r="TCJ136" s="964"/>
      <c r="TCK136" s="845"/>
      <c r="TCL136" s="853"/>
      <c r="TCM136" s="853"/>
      <c r="TCN136" s="964"/>
      <c r="TCO136" s="845"/>
      <c r="TCP136" s="853"/>
      <c r="TCQ136" s="853"/>
      <c r="TCR136" s="964"/>
      <c r="TCS136" s="845"/>
      <c r="TCT136" s="853"/>
      <c r="TCU136" s="853"/>
      <c r="TCV136" s="964"/>
      <c r="TCW136" s="845"/>
      <c r="TCX136" s="853"/>
      <c r="TCY136" s="853"/>
      <c r="TCZ136" s="964"/>
      <c r="TDA136" s="845"/>
      <c r="TDB136" s="853"/>
      <c r="TDC136" s="853"/>
      <c r="TDD136" s="964"/>
      <c r="TDE136" s="845"/>
      <c r="TDF136" s="853"/>
      <c r="TDG136" s="853"/>
      <c r="TDH136" s="964"/>
      <c r="TDI136" s="845"/>
      <c r="TDJ136" s="853"/>
      <c r="TDK136" s="853"/>
      <c r="TDL136" s="964"/>
      <c r="TDM136" s="845"/>
      <c r="TDN136" s="853"/>
      <c r="TDO136" s="853"/>
      <c r="TDP136" s="964"/>
      <c r="TDQ136" s="845"/>
      <c r="TDR136" s="853"/>
      <c r="TDS136" s="853"/>
      <c r="TDT136" s="964"/>
      <c r="TDU136" s="845"/>
      <c r="TDV136" s="853"/>
      <c r="TDW136" s="853"/>
      <c r="TDX136" s="964"/>
      <c r="TDY136" s="845"/>
      <c r="TDZ136" s="853"/>
      <c r="TEA136" s="853"/>
      <c r="TEB136" s="964"/>
      <c r="TEC136" s="845"/>
      <c r="TED136" s="853"/>
      <c r="TEE136" s="853"/>
      <c r="TEF136" s="964"/>
      <c r="TEG136" s="845"/>
      <c r="TEH136" s="853"/>
      <c r="TEI136" s="853"/>
      <c r="TEJ136" s="964"/>
      <c r="TEK136" s="845"/>
      <c r="TEL136" s="853"/>
      <c r="TEM136" s="853"/>
      <c r="TEN136" s="964"/>
      <c r="TEO136" s="845"/>
      <c r="TEP136" s="853"/>
      <c r="TEQ136" s="853"/>
      <c r="TER136" s="964"/>
      <c r="TES136" s="845"/>
      <c r="TET136" s="853"/>
      <c r="TEU136" s="853"/>
      <c r="TEV136" s="964"/>
      <c r="TEW136" s="845"/>
      <c r="TEX136" s="853"/>
      <c r="TEY136" s="853"/>
      <c r="TEZ136" s="964"/>
      <c r="TFA136" s="845"/>
      <c r="TFB136" s="853"/>
      <c r="TFC136" s="853"/>
      <c r="TFD136" s="964"/>
      <c r="TFE136" s="845"/>
      <c r="TFF136" s="853"/>
      <c r="TFG136" s="853"/>
      <c r="TFH136" s="964"/>
      <c r="TFI136" s="845"/>
      <c r="TFJ136" s="853"/>
      <c r="TFK136" s="853"/>
      <c r="TFL136" s="964"/>
      <c r="TFM136" s="845"/>
      <c r="TFN136" s="853"/>
      <c r="TFO136" s="853"/>
      <c r="TFP136" s="964"/>
      <c r="TFQ136" s="845"/>
      <c r="TFR136" s="853"/>
      <c r="TFS136" s="853"/>
      <c r="TFT136" s="964"/>
      <c r="TFU136" s="845"/>
      <c r="TFV136" s="853"/>
      <c r="TFW136" s="853"/>
      <c r="TFX136" s="964"/>
      <c r="TFY136" s="845"/>
      <c r="TFZ136" s="853"/>
      <c r="TGA136" s="853"/>
      <c r="TGB136" s="964"/>
      <c r="TGC136" s="845"/>
      <c r="TGD136" s="853"/>
      <c r="TGE136" s="853"/>
      <c r="TGF136" s="964"/>
      <c r="TGG136" s="845"/>
      <c r="TGH136" s="853"/>
      <c r="TGI136" s="853"/>
      <c r="TGJ136" s="964"/>
      <c r="TGK136" s="845"/>
      <c r="TGL136" s="853"/>
      <c r="TGM136" s="853"/>
      <c r="TGN136" s="964"/>
      <c r="TGO136" s="845"/>
      <c r="TGP136" s="853"/>
      <c r="TGQ136" s="853"/>
      <c r="TGR136" s="964"/>
      <c r="TGS136" s="845"/>
      <c r="TGT136" s="853"/>
      <c r="TGU136" s="853"/>
      <c r="TGV136" s="964"/>
      <c r="TGW136" s="845"/>
      <c r="TGX136" s="853"/>
      <c r="TGY136" s="853"/>
      <c r="TGZ136" s="964"/>
      <c r="THA136" s="845"/>
      <c r="THB136" s="853"/>
      <c r="THC136" s="853"/>
      <c r="THD136" s="964"/>
      <c r="THE136" s="845"/>
      <c r="THF136" s="853"/>
      <c r="THG136" s="853"/>
      <c r="THH136" s="964"/>
      <c r="THI136" s="845"/>
      <c r="THJ136" s="853"/>
      <c r="THK136" s="853"/>
      <c r="THL136" s="964"/>
      <c r="THM136" s="845"/>
      <c r="THN136" s="853"/>
      <c r="THO136" s="853"/>
      <c r="THP136" s="964"/>
      <c r="THQ136" s="845"/>
      <c r="THR136" s="853"/>
      <c r="THS136" s="853"/>
      <c r="THT136" s="964"/>
      <c r="THU136" s="845"/>
      <c r="THV136" s="853"/>
      <c r="THW136" s="853"/>
      <c r="THX136" s="964"/>
      <c r="THY136" s="845"/>
      <c r="THZ136" s="853"/>
      <c r="TIA136" s="853"/>
      <c r="TIB136" s="964"/>
      <c r="TIC136" s="845"/>
      <c r="TID136" s="853"/>
      <c r="TIE136" s="853"/>
      <c r="TIF136" s="964"/>
      <c r="TIG136" s="845"/>
      <c r="TIH136" s="853"/>
      <c r="TII136" s="853"/>
      <c r="TIJ136" s="964"/>
      <c r="TIK136" s="845"/>
      <c r="TIL136" s="853"/>
      <c r="TIM136" s="853"/>
      <c r="TIN136" s="964"/>
      <c r="TIO136" s="845"/>
      <c r="TIP136" s="853"/>
      <c r="TIQ136" s="853"/>
      <c r="TIR136" s="964"/>
      <c r="TIS136" s="845"/>
      <c r="TIT136" s="853"/>
      <c r="TIU136" s="853"/>
      <c r="TIV136" s="964"/>
      <c r="TIW136" s="845"/>
      <c r="TIX136" s="853"/>
      <c r="TIY136" s="853"/>
      <c r="TIZ136" s="964"/>
      <c r="TJA136" s="845"/>
      <c r="TJB136" s="853"/>
      <c r="TJC136" s="853"/>
      <c r="TJD136" s="964"/>
      <c r="TJE136" s="845"/>
      <c r="TJF136" s="853"/>
      <c r="TJG136" s="853"/>
      <c r="TJH136" s="964"/>
      <c r="TJI136" s="845"/>
      <c r="TJJ136" s="853"/>
      <c r="TJK136" s="853"/>
      <c r="TJL136" s="964"/>
      <c r="TJM136" s="845"/>
      <c r="TJN136" s="853"/>
      <c r="TJO136" s="853"/>
      <c r="TJP136" s="964"/>
      <c r="TJQ136" s="845"/>
      <c r="TJR136" s="853"/>
      <c r="TJS136" s="853"/>
      <c r="TJT136" s="964"/>
      <c r="TJU136" s="845"/>
      <c r="TJV136" s="853"/>
      <c r="TJW136" s="853"/>
      <c r="TJX136" s="964"/>
      <c r="TJY136" s="845"/>
      <c r="TJZ136" s="853"/>
      <c r="TKA136" s="853"/>
      <c r="TKB136" s="964"/>
      <c r="TKC136" s="845"/>
      <c r="TKD136" s="853"/>
      <c r="TKE136" s="853"/>
      <c r="TKF136" s="964"/>
      <c r="TKG136" s="845"/>
      <c r="TKH136" s="853"/>
      <c r="TKI136" s="853"/>
      <c r="TKJ136" s="964"/>
      <c r="TKK136" s="845"/>
      <c r="TKL136" s="853"/>
      <c r="TKM136" s="853"/>
      <c r="TKN136" s="964"/>
      <c r="TKO136" s="845"/>
      <c r="TKP136" s="853"/>
      <c r="TKQ136" s="853"/>
      <c r="TKR136" s="964"/>
      <c r="TKS136" s="845"/>
      <c r="TKT136" s="853"/>
      <c r="TKU136" s="853"/>
      <c r="TKV136" s="964"/>
      <c r="TKW136" s="845"/>
      <c r="TKX136" s="853"/>
      <c r="TKY136" s="853"/>
      <c r="TKZ136" s="964"/>
      <c r="TLA136" s="845"/>
      <c r="TLB136" s="853"/>
      <c r="TLC136" s="853"/>
      <c r="TLD136" s="964"/>
      <c r="TLE136" s="845"/>
      <c r="TLF136" s="853"/>
      <c r="TLG136" s="853"/>
      <c r="TLH136" s="964"/>
      <c r="TLI136" s="845"/>
      <c r="TLJ136" s="853"/>
      <c r="TLK136" s="853"/>
      <c r="TLL136" s="964"/>
      <c r="TLM136" s="845"/>
      <c r="TLN136" s="853"/>
      <c r="TLO136" s="853"/>
      <c r="TLP136" s="964"/>
      <c r="TLQ136" s="845"/>
      <c r="TLR136" s="853"/>
      <c r="TLS136" s="853"/>
      <c r="TLT136" s="964"/>
      <c r="TLU136" s="845"/>
      <c r="TLV136" s="853"/>
      <c r="TLW136" s="853"/>
      <c r="TLX136" s="964"/>
      <c r="TLY136" s="845"/>
      <c r="TLZ136" s="853"/>
      <c r="TMA136" s="853"/>
      <c r="TMB136" s="964"/>
      <c r="TMC136" s="845"/>
      <c r="TMD136" s="853"/>
      <c r="TME136" s="853"/>
      <c r="TMF136" s="964"/>
      <c r="TMG136" s="845"/>
      <c r="TMH136" s="853"/>
      <c r="TMI136" s="853"/>
      <c r="TMJ136" s="964"/>
      <c r="TMK136" s="845"/>
      <c r="TML136" s="853"/>
      <c r="TMM136" s="853"/>
      <c r="TMN136" s="964"/>
      <c r="TMO136" s="845"/>
      <c r="TMP136" s="853"/>
      <c r="TMQ136" s="853"/>
      <c r="TMR136" s="964"/>
      <c r="TMS136" s="845"/>
      <c r="TMT136" s="853"/>
      <c r="TMU136" s="853"/>
      <c r="TMV136" s="964"/>
      <c r="TMW136" s="845"/>
      <c r="TMX136" s="853"/>
      <c r="TMY136" s="853"/>
      <c r="TMZ136" s="964"/>
      <c r="TNA136" s="845"/>
      <c r="TNB136" s="853"/>
      <c r="TNC136" s="853"/>
      <c r="TND136" s="964"/>
      <c r="TNE136" s="845"/>
      <c r="TNF136" s="853"/>
      <c r="TNG136" s="853"/>
      <c r="TNH136" s="964"/>
      <c r="TNI136" s="845"/>
      <c r="TNJ136" s="853"/>
      <c r="TNK136" s="853"/>
      <c r="TNL136" s="964"/>
      <c r="TNM136" s="845"/>
      <c r="TNN136" s="853"/>
      <c r="TNO136" s="853"/>
      <c r="TNP136" s="964"/>
      <c r="TNQ136" s="845"/>
      <c r="TNR136" s="853"/>
      <c r="TNS136" s="853"/>
      <c r="TNT136" s="964"/>
      <c r="TNU136" s="845"/>
      <c r="TNV136" s="853"/>
      <c r="TNW136" s="853"/>
      <c r="TNX136" s="964"/>
      <c r="TNY136" s="845"/>
      <c r="TNZ136" s="853"/>
      <c r="TOA136" s="853"/>
      <c r="TOB136" s="964"/>
      <c r="TOC136" s="845"/>
      <c r="TOD136" s="853"/>
      <c r="TOE136" s="853"/>
      <c r="TOF136" s="964"/>
      <c r="TOG136" s="845"/>
      <c r="TOH136" s="853"/>
      <c r="TOI136" s="853"/>
      <c r="TOJ136" s="964"/>
      <c r="TOK136" s="845"/>
      <c r="TOL136" s="853"/>
      <c r="TOM136" s="853"/>
      <c r="TON136" s="964"/>
      <c r="TOO136" s="845"/>
      <c r="TOP136" s="853"/>
      <c r="TOQ136" s="853"/>
      <c r="TOR136" s="964"/>
      <c r="TOS136" s="845"/>
      <c r="TOT136" s="853"/>
      <c r="TOU136" s="853"/>
      <c r="TOV136" s="964"/>
      <c r="TOW136" s="845"/>
      <c r="TOX136" s="853"/>
      <c r="TOY136" s="853"/>
      <c r="TOZ136" s="964"/>
      <c r="TPA136" s="845"/>
      <c r="TPB136" s="853"/>
      <c r="TPC136" s="853"/>
      <c r="TPD136" s="964"/>
      <c r="TPE136" s="845"/>
      <c r="TPF136" s="853"/>
      <c r="TPG136" s="853"/>
      <c r="TPH136" s="964"/>
      <c r="TPI136" s="845"/>
      <c r="TPJ136" s="853"/>
      <c r="TPK136" s="853"/>
      <c r="TPL136" s="964"/>
      <c r="TPM136" s="845"/>
      <c r="TPN136" s="853"/>
      <c r="TPO136" s="853"/>
      <c r="TPP136" s="964"/>
      <c r="TPQ136" s="845"/>
      <c r="TPR136" s="853"/>
      <c r="TPS136" s="853"/>
      <c r="TPT136" s="964"/>
      <c r="TPU136" s="845"/>
      <c r="TPV136" s="853"/>
      <c r="TPW136" s="853"/>
      <c r="TPX136" s="964"/>
      <c r="TPY136" s="845"/>
      <c r="TPZ136" s="853"/>
      <c r="TQA136" s="853"/>
      <c r="TQB136" s="964"/>
      <c r="TQC136" s="845"/>
      <c r="TQD136" s="853"/>
      <c r="TQE136" s="853"/>
      <c r="TQF136" s="964"/>
      <c r="TQG136" s="845"/>
      <c r="TQH136" s="853"/>
      <c r="TQI136" s="853"/>
      <c r="TQJ136" s="964"/>
      <c r="TQK136" s="845"/>
      <c r="TQL136" s="853"/>
      <c r="TQM136" s="853"/>
      <c r="TQN136" s="964"/>
      <c r="TQO136" s="845"/>
      <c r="TQP136" s="853"/>
      <c r="TQQ136" s="853"/>
      <c r="TQR136" s="964"/>
      <c r="TQS136" s="845"/>
      <c r="TQT136" s="853"/>
      <c r="TQU136" s="853"/>
      <c r="TQV136" s="964"/>
      <c r="TQW136" s="845"/>
      <c r="TQX136" s="853"/>
      <c r="TQY136" s="853"/>
      <c r="TQZ136" s="964"/>
      <c r="TRA136" s="845"/>
      <c r="TRB136" s="853"/>
      <c r="TRC136" s="853"/>
      <c r="TRD136" s="964"/>
      <c r="TRE136" s="845"/>
      <c r="TRF136" s="853"/>
      <c r="TRG136" s="853"/>
      <c r="TRH136" s="964"/>
      <c r="TRI136" s="845"/>
      <c r="TRJ136" s="853"/>
      <c r="TRK136" s="853"/>
      <c r="TRL136" s="964"/>
      <c r="TRM136" s="845"/>
      <c r="TRN136" s="853"/>
      <c r="TRO136" s="853"/>
      <c r="TRP136" s="964"/>
      <c r="TRQ136" s="845"/>
      <c r="TRR136" s="853"/>
      <c r="TRS136" s="853"/>
      <c r="TRT136" s="964"/>
      <c r="TRU136" s="845"/>
      <c r="TRV136" s="853"/>
      <c r="TRW136" s="853"/>
      <c r="TRX136" s="964"/>
      <c r="TRY136" s="845"/>
      <c r="TRZ136" s="853"/>
      <c r="TSA136" s="853"/>
      <c r="TSB136" s="964"/>
      <c r="TSC136" s="845"/>
      <c r="TSD136" s="853"/>
      <c r="TSE136" s="853"/>
      <c r="TSF136" s="964"/>
      <c r="TSG136" s="845"/>
      <c r="TSH136" s="853"/>
      <c r="TSI136" s="853"/>
      <c r="TSJ136" s="964"/>
      <c r="TSK136" s="845"/>
      <c r="TSL136" s="853"/>
      <c r="TSM136" s="853"/>
      <c r="TSN136" s="964"/>
      <c r="TSO136" s="845"/>
      <c r="TSP136" s="853"/>
      <c r="TSQ136" s="853"/>
      <c r="TSR136" s="964"/>
      <c r="TSS136" s="845"/>
      <c r="TST136" s="853"/>
      <c r="TSU136" s="853"/>
      <c r="TSV136" s="964"/>
      <c r="TSW136" s="845"/>
      <c r="TSX136" s="853"/>
      <c r="TSY136" s="853"/>
      <c r="TSZ136" s="964"/>
      <c r="TTA136" s="845"/>
      <c r="TTB136" s="853"/>
      <c r="TTC136" s="853"/>
      <c r="TTD136" s="964"/>
      <c r="TTE136" s="845"/>
      <c r="TTF136" s="853"/>
      <c r="TTG136" s="853"/>
      <c r="TTH136" s="964"/>
      <c r="TTI136" s="845"/>
      <c r="TTJ136" s="853"/>
      <c r="TTK136" s="853"/>
      <c r="TTL136" s="964"/>
      <c r="TTM136" s="845"/>
      <c r="TTN136" s="853"/>
      <c r="TTO136" s="853"/>
      <c r="TTP136" s="964"/>
      <c r="TTQ136" s="845"/>
      <c r="TTR136" s="853"/>
      <c r="TTS136" s="853"/>
      <c r="TTT136" s="964"/>
      <c r="TTU136" s="845"/>
      <c r="TTV136" s="853"/>
      <c r="TTW136" s="853"/>
      <c r="TTX136" s="964"/>
      <c r="TTY136" s="845"/>
      <c r="TTZ136" s="853"/>
      <c r="TUA136" s="853"/>
      <c r="TUB136" s="964"/>
      <c r="TUC136" s="845"/>
      <c r="TUD136" s="853"/>
      <c r="TUE136" s="853"/>
      <c r="TUF136" s="964"/>
      <c r="TUG136" s="845"/>
      <c r="TUH136" s="853"/>
      <c r="TUI136" s="853"/>
      <c r="TUJ136" s="964"/>
      <c r="TUK136" s="845"/>
      <c r="TUL136" s="853"/>
      <c r="TUM136" s="853"/>
      <c r="TUN136" s="964"/>
      <c r="TUO136" s="845"/>
      <c r="TUP136" s="853"/>
      <c r="TUQ136" s="853"/>
      <c r="TUR136" s="964"/>
      <c r="TUS136" s="845"/>
      <c r="TUT136" s="853"/>
      <c r="TUU136" s="853"/>
      <c r="TUV136" s="964"/>
      <c r="TUW136" s="845"/>
      <c r="TUX136" s="853"/>
      <c r="TUY136" s="853"/>
      <c r="TUZ136" s="964"/>
      <c r="TVA136" s="845"/>
      <c r="TVB136" s="853"/>
      <c r="TVC136" s="853"/>
      <c r="TVD136" s="964"/>
      <c r="TVE136" s="845"/>
      <c r="TVF136" s="853"/>
      <c r="TVG136" s="853"/>
      <c r="TVH136" s="964"/>
      <c r="TVI136" s="845"/>
      <c r="TVJ136" s="853"/>
      <c r="TVK136" s="853"/>
      <c r="TVL136" s="964"/>
      <c r="TVM136" s="845"/>
      <c r="TVN136" s="853"/>
      <c r="TVO136" s="853"/>
      <c r="TVP136" s="964"/>
      <c r="TVQ136" s="845"/>
      <c r="TVR136" s="853"/>
      <c r="TVS136" s="853"/>
      <c r="TVT136" s="964"/>
      <c r="TVU136" s="845"/>
      <c r="TVV136" s="853"/>
      <c r="TVW136" s="853"/>
      <c r="TVX136" s="964"/>
      <c r="TVY136" s="845"/>
      <c r="TVZ136" s="853"/>
      <c r="TWA136" s="853"/>
      <c r="TWB136" s="964"/>
      <c r="TWC136" s="845"/>
      <c r="TWD136" s="853"/>
      <c r="TWE136" s="853"/>
      <c r="TWF136" s="964"/>
      <c r="TWG136" s="845"/>
      <c r="TWH136" s="853"/>
      <c r="TWI136" s="853"/>
      <c r="TWJ136" s="964"/>
      <c r="TWK136" s="845"/>
      <c r="TWL136" s="853"/>
      <c r="TWM136" s="853"/>
      <c r="TWN136" s="964"/>
      <c r="TWO136" s="845"/>
      <c r="TWP136" s="853"/>
      <c r="TWQ136" s="853"/>
      <c r="TWR136" s="964"/>
      <c r="TWS136" s="845"/>
      <c r="TWT136" s="853"/>
      <c r="TWU136" s="853"/>
      <c r="TWV136" s="964"/>
      <c r="TWW136" s="845"/>
      <c r="TWX136" s="853"/>
      <c r="TWY136" s="853"/>
      <c r="TWZ136" s="964"/>
      <c r="TXA136" s="845"/>
      <c r="TXB136" s="853"/>
      <c r="TXC136" s="853"/>
      <c r="TXD136" s="964"/>
      <c r="TXE136" s="845"/>
      <c r="TXF136" s="853"/>
      <c r="TXG136" s="853"/>
      <c r="TXH136" s="964"/>
      <c r="TXI136" s="845"/>
      <c r="TXJ136" s="853"/>
      <c r="TXK136" s="853"/>
      <c r="TXL136" s="964"/>
      <c r="TXM136" s="845"/>
      <c r="TXN136" s="853"/>
      <c r="TXO136" s="853"/>
      <c r="TXP136" s="964"/>
      <c r="TXQ136" s="845"/>
      <c r="TXR136" s="853"/>
      <c r="TXS136" s="853"/>
      <c r="TXT136" s="964"/>
      <c r="TXU136" s="845"/>
      <c r="TXV136" s="853"/>
      <c r="TXW136" s="853"/>
      <c r="TXX136" s="964"/>
      <c r="TXY136" s="845"/>
      <c r="TXZ136" s="853"/>
      <c r="TYA136" s="853"/>
      <c r="TYB136" s="964"/>
      <c r="TYC136" s="845"/>
      <c r="TYD136" s="853"/>
      <c r="TYE136" s="853"/>
      <c r="TYF136" s="964"/>
      <c r="TYG136" s="845"/>
      <c r="TYH136" s="853"/>
      <c r="TYI136" s="853"/>
      <c r="TYJ136" s="964"/>
      <c r="TYK136" s="845"/>
      <c r="TYL136" s="853"/>
      <c r="TYM136" s="853"/>
      <c r="TYN136" s="964"/>
      <c r="TYO136" s="845"/>
      <c r="TYP136" s="853"/>
      <c r="TYQ136" s="853"/>
      <c r="TYR136" s="964"/>
      <c r="TYS136" s="845"/>
      <c r="TYT136" s="853"/>
      <c r="TYU136" s="853"/>
      <c r="TYV136" s="964"/>
      <c r="TYW136" s="845"/>
      <c r="TYX136" s="853"/>
      <c r="TYY136" s="853"/>
      <c r="TYZ136" s="964"/>
      <c r="TZA136" s="845"/>
      <c r="TZB136" s="853"/>
      <c r="TZC136" s="853"/>
      <c r="TZD136" s="964"/>
      <c r="TZE136" s="845"/>
      <c r="TZF136" s="853"/>
      <c r="TZG136" s="853"/>
      <c r="TZH136" s="964"/>
      <c r="TZI136" s="845"/>
      <c r="TZJ136" s="853"/>
      <c r="TZK136" s="853"/>
      <c r="TZL136" s="964"/>
      <c r="TZM136" s="845"/>
      <c r="TZN136" s="853"/>
      <c r="TZO136" s="853"/>
      <c r="TZP136" s="964"/>
      <c r="TZQ136" s="845"/>
      <c r="TZR136" s="853"/>
      <c r="TZS136" s="853"/>
      <c r="TZT136" s="964"/>
      <c r="TZU136" s="845"/>
      <c r="TZV136" s="853"/>
      <c r="TZW136" s="853"/>
      <c r="TZX136" s="964"/>
      <c r="TZY136" s="845"/>
      <c r="TZZ136" s="853"/>
      <c r="UAA136" s="853"/>
      <c r="UAB136" s="964"/>
      <c r="UAC136" s="845"/>
      <c r="UAD136" s="853"/>
      <c r="UAE136" s="853"/>
      <c r="UAF136" s="964"/>
      <c r="UAG136" s="845"/>
      <c r="UAH136" s="853"/>
      <c r="UAI136" s="853"/>
      <c r="UAJ136" s="964"/>
      <c r="UAK136" s="845"/>
      <c r="UAL136" s="853"/>
      <c r="UAM136" s="853"/>
      <c r="UAN136" s="964"/>
      <c r="UAO136" s="845"/>
      <c r="UAP136" s="853"/>
      <c r="UAQ136" s="853"/>
      <c r="UAR136" s="964"/>
      <c r="UAS136" s="845"/>
      <c r="UAT136" s="853"/>
      <c r="UAU136" s="853"/>
      <c r="UAV136" s="964"/>
      <c r="UAW136" s="845"/>
      <c r="UAX136" s="853"/>
      <c r="UAY136" s="853"/>
      <c r="UAZ136" s="964"/>
      <c r="UBA136" s="845"/>
      <c r="UBB136" s="853"/>
      <c r="UBC136" s="853"/>
      <c r="UBD136" s="964"/>
      <c r="UBE136" s="845"/>
      <c r="UBF136" s="853"/>
      <c r="UBG136" s="853"/>
      <c r="UBH136" s="964"/>
      <c r="UBI136" s="845"/>
      <c r="UBJ136" s="853"/>
      <c r="UBK136" s="853"/>
      <c r="UBL136" s="964"/>
      <c r="UBM136" s="845"/>
      <c r="UBN136" s="853"/>
      <c r="UBO136" s="853"/>
      <c r="UBP136" s="964"/>
      <c r="UBQ136" s="845"/>
      <c r="UBR136" s="853"/>
      <c r="UBS136" s="853"/>
      <c r="UBT136" s="964"/>
      <c r="UBU136" s="845"/>
      <c r="UBV136" s="853"/>
      <c r="UBW136" s="853"/>
      <c r="UBX136" s="964"/>
      <c r="UBY136" s="845"/>
      <c r="UBZ136" s="853"/>
      <c r="UCA136" s="853"/>
      <c r="UCB136" s="964"/>
      <c r="UCC136" s="845"/>
      <c r="UCD136" s="853"/>
      <c r="UCE136" s="853"/>
      <c r="UCF136" s="964"/>
      <c r="UCG136" s="845"/>
      <c r="UCH136" s="853"/>
      <c r="UCI136" s="853"/>
      <c r="UCJ136" s="964"/>
      <c r="UCK136" s="845"/>
      <c r="UCL136" s="853"/>
      <c r="UCM136" s="853"/>
      <c r="UCN136" s="964"/>
      <c r="UCO136" s="845"/>
      <c r="UCP136" s="853"/>
      <c r="UCQ136" s="853"/>
      <c r="UCR136" s="964"/>
      <c r="UCS136" s="845"/>
      <c r="UCT136" s="853"/>
      <c r="UCU136" s="853"/>
      <c r="UCV136" s="964"/>
      <c r="UCW136" s="845"/>
      <c r="UCX136" s="853"/>
      <c r="UCY136" s="853"/>
      <c r="UCZ136" s="964"/>
      <c r="UDA136" s="845"/>
      <c r="UDB136" s="853"/>
      <c r="UDC136" s="853"/>
      <c r="UDD136" s="964"/>
      <c r="UDE136" s="845"/>
      <c r="UDF136" s="853"/>
      <c r="UDG136" s="853"/>
      <c r="UDH136" s="964"/>
      <c r="UDI136" s="845"/>
      <c r="UDJ136" s="853"/>
      <c r="UDK136" s="853"/>
      <c r="UDL136" s="964"/>
      <c r="UDM136" s="845"/>
      <c r="UDN136" s="853"/>
      <c r="UDO136" s="853"/>
      <c r="UDP136" s="964"/>
      <c r="UDQ136" s="845"/>
      <c r="UDR136" s="853"/>
      <c r="UDS136" s="853"/>
      <c r="UDT136" s="964"/>
      <c r="UDU136" s="845"/>
      <c r="UDV136" s="853"/>
      <c r="UDW136" s="853"/>
      <c r="UDX136" s="964"/>
      <c r="UDY136" s="845"/>
      <c r="UDZ136" s="853"/>
      <c r="UEA136" s="853"/>
      <c r="UEB136" s="964"/>
      <c r="UEC136" s="845"/>
      <c r="UED136" s="853"/>
      <c r="UEE136" s="853"/>
      <c r="UEF136" s="964"/>
      <c r="UEG136" s="845"/>
      <c r="UEH136" s="853"/>
      <c r="UEI136" s="853"/>
      <c r="UEJ136" s="964"/>
      <c r="UEK136" s="845"/>
      <c r="UEL136" s="853"/>
      <c r="UEM136" s="853"/>
      <c r="UEN136" s="964"/>
      <c r="UEO136" s="845"/>
      <c r="UEP136" s="853"/>
      <c r="UEQ136" s="853"/>
      <c r="UER136" s="964"/>
      <c r="UES136" s="845"/>
      <c r="UET136" s="853"/>
      <c r="UEU136" s="853"/>
      <c r="UEV136" s="964"/>
      <c r="UEW136" s="845"/>
      <c r="UEX136" s="853"/>
      <c r="UEY136" s="853"/>
      <c r="UEZ136" s="964"/>
      <c r="UFA136" s="845"/>
      <c r="UFB136" s="853"/>
      <c r="UFC136" s="853"/>
      <c r="UFD136" s="964"/>
      <c r="UFE136" s="845"/>
      <c r="UFF136" s="853"/>
      <c r="UFG136" s="853"/>
      <c r="UFH136" s="964"/>
      <c r="UFI136" s="845"/>
      <c r="UFJ136" s="853"/>
      <c r="UFK136" s="853"/>
      <c r="UFL136" s="964"/>
      <c r="UFM136" s="845"/>
      <c r="UFN136" s="853"/>
      <c r="UFO136" s="853"/>
      <c r="UFP136" s="964"/>
      <c r="UFQ136" s="845"/>
      <c r="UFR136" s="853"/>
      <c r="UFS136" s="853"/>
      <c r="UFT136" s="964"/>
      <c r="UFU136" s="845"/>
      <c r="UFV136" s="853"/>
      <c r="UFW136" s="853"/>
      <c r="UFX136" s="964"/>
      <c r="UFY136" s="845"/>
      <c r="UFZ136" s="853"/>
      <c r="UGA136" s="853"/>
      <c r="UGB136" s="964"/>
      <c r="UGC136" s="845"/>
      <c r="UGD136" s="853"/>
      <c r="UGE136" s="853"/>
      <c r="UGF136" s="964"/>
      <c r="UGG136" s="845"/>
      <c r="UGH136" s="853"/>
      <c r="UGI136" s="853"/>
      <c r="UGJ136" s="964"/>
      <c r="UGK136" s="845"/>
      <c r="UGL136" s="853"/>
      <c r="UGM136" s="853"/>
      <c r="UGN136" s="964"/>
      <c r="UGO136" s="845"/>
      <c r="UGP136" s="853"/>
      <c r="UGQ136" s="853"/>
      <c r="UGR136" s="964"/>
      <c r="UGS136" s="845"/>
      <c r="UGT136" s="853"/>
      <c r="UGU136" s="853"/>
      <c r="UGV136" s="964"/>
      <c r="UGW136" s="845"/>
      <c r="UGX136" s="853"/>
      <c r="UGY136" s="853"/>
      <c r="UGZ136" s="964"/>
      <c r="UHA136" s="845"/>
      <c r="UHB136" s="853"/>
      <c r="UHC136" s="853"/>
      <c r="UHD136" s="964"/>
      <c r="UHE136" s="845"/>
      <c r="UHF136" s="853"/>
      <c r="UHG136" s="853"/>
      <c r="UHH136" s="964"/>
      <c r="UHI136" s="845"/>
      <c r="UHJ136" s="853"/>
      <c r="UHK136" s="853"/>
      <c r="UHL136" s="964"/>
      <c r="UHM136" s="845"/>
      <c r="UHN136" s="853"/>
      <c r="UHO136" s="853"/>
      <c r="UHP136" s="964"/>
      <c r="UHQ136" s="845"/>
      <c r="UHR136" s="853"/>
      <c r="UHS136" s="853"/>
      <c r="UHT136" s="964"/>
      <c r="UHU136" s="845"/>
      <c r="UHV136" s="853"/>
      <c r="UHW136" s="853"/>
      <c r="UHX136" s="964"/>
      <c r="UHY136" s="845"/>
      <c r="UHZ136" s="853"/>
      <c r="UIA136" s="853"/>
      <c r="UIB136" s="964"/>
      <c r="UIC136" s="845"/>
      <c r="UID136" s="853"/>
      <c r="UIE136" s="853"/>
      <c r="UIF136" s="964"/>
      <c r="UIG136" s="845"/>
      <c r="UIH136" s="853"/>
      <c r="UII136" s="853"/>
      <c r="UIJ136" s="964"/>
      <c r="UIK136" s="845"/>
      <c r="UIL136" s="853"/>
      <c r="UIM136" s="853"/>
      <c r="UIN136" s="964"/>
      <c r="UIO136" s="845"/>
      <c r="UIP136" s="853"/>
      <c r="UIQ136" s="853"/>
      <c r="UIR136" s="964"/>
      <c r="UIS136" s="845"/>
      <c r="UIT136" s="853"/>
      <c r="UIU136" s="853"/>
      <c r="UIV136" s="964"/>
      <c r="UIW136" s="845"/>
      <c r="UIX136" s="853"/>
      <c r="UIY136" s="853"/>
      <c r="UIZ136" s="964"/>
      <c r="UJA136" s="845"/>
      <c r="UJB136" s="853"/>
      <c r="UJC136" s="853"/>
      <c r="UJD136" s="964"/>
      <c r="UJE136" s="845"/>
      <c r="UJF136" s="853"/>
      <c r="UJG136" s="853"/>
      <c r="UJH136" s="964"/>
      <c r="UJI136" s="845"/>
      <c r="UJJ136" s="853"/>
      <c r="UJK136" s="853"/>
      <c r="UJL136" s="964"/>
      <c r="UJM136" s="845"/>
      <c r="UJN136" s="853"/>
      <c r="UJO136" s="853"/>
      <c r="UJP136" s="964"/>
      <c r="UJQ136" s="845"/>
      <c r="UJR136" s="853"/>
      <c r="UJS136" s="853"/>
      <c r="UJT136" s="964"/>
      <c r="UJU136" s="845"/>
      <c r="UJV136" s="853"/>
      <c r="UJW136" s="853"/>
      <c r="UJX136" s="964"/>
      <c r="UJY136" s="845"/>
      <c r="UJZ136" s="853"/>
      <c r="UKA136" s="853"/>
      <c r="UKB136" s="964"/>
      <c r="UKC136" s="845"/>
      <c r="UKD136" s="853"/>
      <c r="UKE136" s="853"/>
      <c r="UKF136" s="964"/>
      <c r="UKG136" s="845"/>
      <c r="UKH136" s="853"/>
      <c r="UKI136" s="853"/>
      <c r="UKJ136" s="964"/>
      <c r="UKK136" s="845"/>
      <c r="UKL136" s="853"/>
      <c r="UKM136" s="853"/>
      <c r="UKN136" s="964"/>
      <c r="UKO136" s="845"/>
      <c r="UKP136" s="853"/>
      <c r="UKQ136" s="853"/>
      <c r="UKR136" s="964"/>
      <c r="UKS136" s="845"/>
      <c r="UKT136" s="853"/>
      <c r="UKU136" s="853"/>
      <c r="UKV136" s="964"/>
      <c r="UKW136" s="845"/>
      <c r="UKX136" s="853"/>
      <c r="UKY136" s="853"/>
      <c r="UKZ136" s="964"/>
      <c r="ULA136" s="845"/>
      <c r="ULB136" s="853"/>
      <c r="ULC136" s="853"/>
      <c r="ULD136" s="964"/>
      <c r="ULE136" s="845"/>
      <c r="ULF136" s="853"/>
      <c r="ULG136" s="853"/>
      <c r="ULH136" s="964"/>
      <c r="ULI136" s="845"/>
      <c r="ULJ136" s="853"/>
      <c r="ULK136" s="853"/>
      <c r="ULL136" s="964"/>
      <c r="ULM136" s="845"/>
      <c r="ULN136" s="853"/>
      <c r="ULO136" s="853"/>
      <c r="ULP136" s="964"/>
      <c r="ULQ136" s="845"/>
      <c r="ULR136" s="853"/>
      <c r="ULS136" s="853"/>
      <c r="ULT136" s="964"/>
      <c r="ULU136" s="845"/>
      <c r="ULV136" s="853"/>
      <c r="ULW136" s="853"/>
      <c r="ULX136" s="964"/>
      <c r="ULY136" s="845"/>
      <c r="ULZ136" s="853"/>
      <c r="UMA136" s="853"/>
      <c r="UMB136" s="964"/>
      <c r="UMC136" s="845"/>
      <c r="UMD136" s="853"/>
      <c r="UME136" s="853"/>
      <c r="UMF136" s="964"/>
      <c r="UMG136" s="845"/>
      <c r="UMH136" s="853"/>
      <c r="UMI136" s="853"/>
      <c r="UMJ136" s="964"/>
      <c r="UMK136" s="845"/>
      <c r="UML136" s="853"/>
      <c r="UMM136" s="853"/>
      <c r="UMN136" s="964"/>
      <c r="UMO136" s="845"/>
      <c r="UMP136" s="853"/>
      <c r="UMQ136" s="853"/>
      <c r="UMR136" s="964"/>
      <c r="UMS136" s="845"/>
      <c r="UMT136" s="853"/>
      <c r="UMU136" s="853"/>
      <c r="UMV136" s="964"/>
      <c r="UMW136" s="845"/>
      <c r="UMX136" s="853"/>
      <c r="UMY136" s="853"/>
      <c r="UMZ136" s="964"/>
      <c r="UNA136" s="845"/>
      <c r="UNB136" s="853"/>
      <c r="UNC136" s="853"/>
      <c r="UND136" s="964"/>
      <c r="UNE136" s="845"/>
      <c r="UNF136" s="853"/>
      <c r="UNG136" s="853"/>
      <c r="UNH136" s="964"/>
      <c r="UNI136" s="845"/>
      <c r="UNJ136" s="853"/>
      <c r="UNK136" s="853"/>
      <c r="UNL136" s="964"/>
      <c r="UNM136" s="845"/>
      <c r="UNN136" s="853"/>
      <c r="UNO136" s="853"/>
      <c r="UNP136" s="964"/>
      <c r="UNQ136" s="845"/>
      <c r="UNR136" s="853"/>
      <c r="UNS136" s="853"/>
      <c r="UNT136" s="964"/>
      <c r="UNU136" s="845"/>
      <c r="UNV136" s="853"/>
      <c r="UNW136" s="853"/>
      <c r="UNX136" s="964"/>
      <c r="UNY136" s="845"/>
      <c r="UNZ136" s="853"/>
      <c r="UOA136" s="853"/>
      <c r="UOB136" s="964"/>
      <c r="UOC136" s="845"/>
      <c r="UOD136" s="853"/>
      <c r="UOE136" s="853"/>
      <c r="UOF136" s="964"/>
      <c r="UOG136" s="845"/>
      <c r="UOH136" s="853"/>
      <c r="UOI136" s="853"/>
      <c r="UOJ136" s="964"/>
      <c r="UOK136" s="845"/>
      <c r="UOL136" s="853"/>
      <c r="UOM136" s="853"/>
      <c r="UON136" s="964"/>
      <c r="UOO136" s="845"/>
      <c r="UOP136" s="853"/>
      <c r="UOQ136" s="853"/>
      <c r="UOR136" s="964"/>
      <c r="UOS136" s="845"/>
      <c r="UOT136" s="853"/>
      <c r="UOU136" s="853"/>
      <c r="UOV136" s="964"/>
      <c r="UOW136" s="845"/>
      <c r="UOX136" s="853"/>
      <c r="UOY136" s="853"/>
      <c r="UOZ136" s="964"/>
      <c r="UPA136" s="845"/>
      <c r="UPB136" s="853"/>
      <c r="UPC136" s="853"/>
      <c r="UPD136" s="964"/>
      <c r="UPE136" s="845"/>
      <c r="UPF136" s="853"/>
      <c r="UPG136" s="853"/>
      <c r="UPH136" s="964"/>
      <c r="UPI136" s="845"/>
      <c r="UPJ136" s="853"/>
      <c r="UPK136" s="853"/>
      <c r="UPL136" s="964"/>
      <c r="UPM136" s="845"/>
      <c r="UPN136" s="853"/>
      <c r="UPO136" s="853"/>
      <c r="UPP136" s="964"/>
      <c r="UPQ136" s="845"/>
      <c r="UPR136" s="853"/>
      <c r="UPS136" s="853"/>
      <c r="UPT136" s="964"/>
      <c r="UPU136" s="845"/>
      <c r="UPV136" s="853"/>
      <c r="UPW136" s="853"/>
      <c r="UPX136" s="964"/>
      <c r="UPY136" s="845"/>
      <c r="UPZ136" s="853"/>
      <c r="UQA136" s="853"/>
      <c r="UQB136" s="964"/>
      <c r="UQC136" s="845"/>
      <c r="UQD136" s="853"/>
      <c r="UQE136" s="853"/>
      <c r="UQF136" s="964"/>
      <c r="UQG136" s="845"/>
      <c r="UQH136" s="853"/>
      <c r="UQI136" s="853"/>
      <c r="UQJ136" s="964"/>
      <c r="UQK136" s="845"/>
      <c r="UQL136" s="853"/>
      <c r="UQM136" s="853"/>
      <c r="UQN136" s="964"/>
      <c r="UQO136" s="845"/>
      <c r="UQP136" s="853"/>
      <c r="UQQ136" s="853"/>
      <c r="UQR136" s="964"/>
      <c r="UQS136" s="845"/>
      <c r="UQT136" s="853"/>
      <c r="UQU136" s="853"/>
      <c r="UQV136" s="964"/>
      <c r="UQW136" s="845"/>
      <c r="UQX136" s="853"/>
      <c r="UQY136" s="853"/>
      <c r="UQZ136" s="964"/>
      <c r="URA136" s="845"/>
      <c r="URB136" s="853"/>
      <c r="URC136" s="853"/>
      <c r="URD136" s="964"/>
      <c r="URE136" s="845"/>
      <c r="URF136" s="853"/>
      <c r="URG136" s="853"/>
      <c r="URH136" s="964"/>
      <c r="URI136" s="845"/>
      <c r="URJ136" s="853"/>
      <c r="URK136" s="853"/>
      <c r="URL136" s="964"/>
      <c r="URM136" s="845"/>
      <c r="URN136" s="853"/>
      <c r="URO136" s="853"/>
      <c r="URP136" s="964"/>
      <c r="URQ136" s="845"/>
      <c r="URR136" s="853"/>
      <c r="URS136" s="853"/>
      <c r="URT136" s="964"/>
      <c r="URU136" s="845"/>
      <c r="URV136" s="853"/>
      <c r="URW136" s="853"/>
      <c r="URX136" s="964"/>
      <c r="URY136" s="845"/>
      <c r="URZ136" s="853"/>
      <c r="USA136" s="853"/>
      <c r="USB136" s="964"/>
      <c r="USC136" s="845"/>
      <c r="USD136" s="853"/>
      <c r="USE136" s="853"/>
      <c r="USF136" s="964"/>
      <c r="USG136" s="845"/>
      <c r="USH136" s="853"/>
      <c r="USI136" s="853"/>
      <c r="USJ136" s="964"/>
      <c r="USK136" s="845"/>
      <c r="USL136" s="853"/>
      <c r="USM136" s="853"/>
      <c r="USN136" s="964"/>
      <c r="USO136" s="845"/>
      <c r="USP136" s="853"/>
      <c r="USQ136" s="853"/>
      <c r="USR136" s="964"/>
      <c r="USS136" s="845"/>
      <c r="UST136" s="853"/>
      <c r="USU136" s="853"/>
      <c r="USV136" s="964"/>
      <c r="USW136" s="845"/>
      <c r="USX136" s="853"/>
      <c r="USY136" s="853"/>
      <c r="USZ136" s="964"/>
      <c r="UTA136" s="845"/>
      <c r="UTB136" s="853"/>
      <c r="UTC136" s="853"/>
      <c r="UTD136" s="964"/>
      <c r="UTE136" s="845"/>
      <c r="UTF136" s="853"/>
      <c r="UTG136" s="853"/>
      <c r="UTH136" s="964"/>
      <c r="UTI136" s="845"/>
      <c r="UTJ136" s="853"/>
      <c r="UTK136" s="853"/>
      <c r="UTL136" s="964"/>
      <c r="UTM136" s="845"/>
      <c r="UTN136" s="853"/>
      <c r="UTO136" s="853"/>
      <c r="UTP136" s="964"/>
      <c r="UTQ136" s="845"/>
      <c r="UTR136" s="853"/>
      <c r="UTS136" s="853"/>
      <c r="UTT136" s="964"/>
      <c r="UTU136" s="845"/>
      <c r="UTV136" s="853"/>
      <c r="UTW136" s="853"/>
      <c r="UTX136" s="964"/>
      <c r="UTY136" s="845"/>
      <c r="UTZ136" s="853"/>
      <c r="UUA136" s="853"/>
      <c r="UUB136" s="964"/>
      <c r="UUC136" s="845"/>
      <c r="UUD136" s="853"/>
      <c r="UUE136" s="853"/>
      <c r="UUF136" s="964"/>
      <c r="UUG136" s="845"/>
      <c r="UUH136" s="853"/>
      <c r="UUI136" s="853"/>
      <c r="UUJ136" s="964"/>
      <c r="UUK136" s="845"/>
      <c r="UUL136" s="853"/>
      <c r="UUM136" s="853"/>
      <c r="UUN136" s="964"/>
      <c r="UUO136" s="845"/>
      <c r="UUP136" s="853"/>
      <c r="UUQ136" s="853"/>
      <c r="UUR136" s="964"/>
      <c r="UUS136" s="845"/>
      <c r="UUT136" s="853"/>
      <c r="UUU136" s="853"/>
      <c r="UUV136" s="964"/>
      <c r="UUW136" s="845"/>
      <c r="UUX136" s="853"/>
      <c r="UUY136" s="853"/>
      <c r="UUZ136" s="964"/>
      <c r="UVA136" s="845"/>
      <c r="UVB136" s="853"/>
      <c r="UVC136" s="853"/>
      <c r="UVD136" s="964"/>
      <c r="UVE136" s="845"/>
      <c r="UVF136" s="853"/>
      <c r="UVG136" s="853"/>
      <c r="UVH136" s="964"/>
      <c r="UVI136" s="845"/>
      <c r="UVJ136" s="853"/>
      <c r="UVK136" s="853"/>
      <c r="UVL136" s="964"/>
      <c r="UVM136" s="845"/>
      <c r="UVN136" s="853"/>
      <c r="UVO136" s="853"/>
      <c r="UVP136" s="964"/>
      <c r="UVQ136" s="845"/>
      <c r="UVR136" s="853"/>
      <c r="UVS136" s="853"/>
      <c r="UVT136" s="964"/>
      <c r="UVU136" s="845"/>
      <c r="UVV136" s="853"/>
      <c r="UVW136" s="853"/>
      <c r="UVX136" s="964"/>
      <c r="UVY136" s="845"/>
      <c r="UVZ136" s="853"/>
      <c r="UWA136" s="853"/>
      <c r="UWB136" s="964"/>
      <c r="UWC136" s="845"/>
      <c r="UWD136" s="853"/>
      <c r="UWE136" s="853"/>
      <c r="UWF136" s="964"/>
      <c r="UWG136" s="845"/>
      <c r="UWH136" s="853"/>
      <c r="UWI136" s="853"/>
      <c r="UWJ136" s="964"/>
      <c r="UWK136" s="845"/>
      <c r="UWL136" s="853"/>
      <c r="UWM136" s="853"/>
      <c r="UWN136" s="964"/>
      <c r="UWO136" s="845"/>
      <c r="UWP136" s="853"/>
      <c r="UWQ136" s="853"/>
      <c r="UWR136" s="964"/>
      <c r="UWS136" s="845"/>
      <c r="UWT136" s="853"/>
      <c r="UWU136" s="853"/>
      <c r="UWV136" s="964"/>
      <c r="UWW136" s="845"/>
      <c r="UWX136" s="853"/>
      <c r="UWY136" s="853"/>
      <c r="UWZ136" s="964"/>
      <c r="UXA136" s="845"/>
      <c r="UXB136" s="853"/>
      <c r="UXC136" s="853"/>
      <c r="UXD136" s="964"/>
      <c r="UXE136" s="845"/>
      <c r="UXF136" s="853"/>
      <c r="UXG136" s="853"/>
      <c r="UXH136" s="964"/>
      <c r="UXI136" s="845"/>
      <c r="UXJ136" s="853"/>
      <c r="UXK136" s="853"/>
      <c r="UXL136" s="964"/>
      <c r="UXM136" s="845"/>
      <c r="UXN136" s="853"/>
      <c r="UXO136" s="853"/>
      <c r="UXP136" s="964"/>
      <c r="UXQ136" s="845"/>
      <c r="UXR136" s="853"/>
      <c r="UXS136" s="853"/>
      <c r="UXT136" s="964"/>
      <c r="UXU136" s="845"/>
      <c r="UXV136" s="853"/>
      <c r="UXW136" s="853"/>
      <c r="UXX136" s="964"/>
      <c r="UXY136" s="845"/>
      <c r="UXZ136" s="853"/>
      <c r="UYA136" s="853"/>
      <c r="UYB136" s="964"/>
      <c r="UYC136" s="845"/>
      <c r="UYD136" s="853"/>
      <c r="UYE136" s="853"/>
      <c r="UYF136" s="964"/>
      <c r="UYG136" s="845"/>
      <c r="UYH136" s="853"/>
      <c r="UYI136" s="853"/>
      <c r="UYJ136" s="964"/>
      <c r="UYK136" s="845"/>
      <c r="UYL136" s="853"/>
      <c r="UYM136" s="853"/>
      <c r="UYN136" s="964"/>
      <c r="UYO136" s="845"/>
      <c r="UYP136" s="853"/>
      <c r="UYQ136" s="853"/>
      <c r="UYR136" s="964"/>
      <c r="UYS136" s="845"/>
      <c r="UYT136" s="853"/>
      <c r="UYU136" s="853"/>
      <c r="UYV136" s="964"/>
      <c r="UYW136" s="845"/>
      <c r="UYX136" s="853"/>
      <c r="UYY136" s="853"/>
      <c r="UYZ136" s="964"/>
      <c r="UZA136" s="845"/>
      <c r="UZB136" s="853"/>
      <c r="UZC136" s="853"/>
      <c r="UZD136" s="964"/>
      <c r="UZE136" s="845"/>
      <c r="UZF136" s="853"/>
      <c r="UZG136" s="853"/>
      <c r="UZH136" s="964"/>
      <c r="UZI136" s="845"/>
      <c r="UZJ136" s="853"/>
      <c r="UZK136" s="853"/>
      <c r="UZL136" s="964"/>
      <c r="UZM136" s="845"/>
      <c r="UZN136" s="853"/>
      <c r="UZO136" s="853"/>
      <c r="UZP136" s="964"/>
      <c r="UZQ136" s="845"/>
      <c r="UZR136" s="853"/>
      <c r="UZS136" s="853"/>
      <c r="UZT136" s="964"/>
      <c r="UZU136" s="845"/>
      <c r="UZV136" s="853"/>
      <c r="UZW136" s="853"/>
      <c r="UZX136" s="964"/>
      <c r="UZY136" s="845"/>
      <c r="UZZ136" s="853"/>
      <c r="VAA136" s="853"/>
      <c r="VAB136" s="964"/>
      <c r="VAC136" s="845"/>
      <c r="VAD136" s="853"/>
      <c r="VAE136" s="853"/>
      <c r="VAF136" s="964"/>
      <c r="VAG136" s="845"/>
      <c r="VAH136" s="853"/>
      <c r="VAI136" s="853"/>
      <c r="VAJ136" s="964"/>
      <c r="VAK136" s="845"/>
      <c r="VAL136" s="853"/>
      <c r="VAM136" s="853"/>
      <c r="VAN136" s="964"/>
      <c r="VAO136" s="845"/>
      <c r="VAP136" s="853"/>
      <c r="VAQ136" s="853"/>
      <c r="VAR136" s="964"/>
      <c r="VAS136" s="845"/>
      <c r="VAT136" s="853"/>
      <c r="VAU136" s="853"/>
      <c r="VAV136" s="964"/>
      <c r="VAW136" s="845"/>
      <c r="VAX136" s="853"/>
      <c r="VAY136" s="853"/>
      <c r="VAZ136" s="964"/>
      <c r="VBA136" s="845"/>
      <c r="VBB136" s="853"/>
      <c r="VBC136" s="853"/>
      <c r="VBD136" s="964"/>
      <c r="VBE136" s="845"/>
      <c r="VBF136" s="853"/>
      <c r="VBG136" s="853"/>
      <c r="VBH136" s="964"/>
      <c r="VBI136" s="845"/>
      <c r="VBJ136" s="853"/>
      <c r="VBK136" s="853"/>
      <c r="VBL136" s="964"/>
      <c r="VBM136" s="845"/>
      <c r="VBN136" s="853"/>
      <c r="VBO136" s="853"/>
      <c r="VBP136" s="964"/>
      <c r="VBQ136" s="845"/>
      <c r="VBR136" s="853"/>
      <c r="VBS136" s="853"/>
      <c r="VBT136" s="964"/>
      <c r="VBU136" s="845"/>
      <c r="VBV136" s="853"/>
      <c r="VBW136" s="853"/>
      <c r="VBX136" s="964"/>
      <c r="VBY136" s="845"/>
      <c r="VBZ136" s="853"/>
      <c r="VCA136" s="853"/>
      <c r="VCB136" s="964"/>
      <c r="VCC136" s="845"/>
      <c r="VCD136" s="853"/>
      <c r="VCE136" s="853"/>
      <c r="VCF136" s="964"/>
      <c r="VCG136" s="845"/>
      <c r="VCH136" s="853"/>
      <c r="VCI136" s="853"/>
      <c r="VCJ136" s="964"/>
      <c r="VCK136" s="845"/>
      <c r="VCL136" s="853"/>
      <c r="VCM136" s="853"/>
      <c r="VCN136" s="964"/>
      <c r="VCO136" s="845"/>
      <c r="VCP136" s="853"/>
      <c r="VCQ136" s="853"/>
      <c r="VCR136" s="964"/>
      <c r="VCS136" s="845"/>
      <c r="VCT136" s="853"/>
      <c r="VCU136" s="853"/>
      <c r="VCV136" s="964"/>
      <c r="VCW136" s="845"/>
      <c r="VCX136" s="853"/>
      <c r="VCY136" s="853"/>
      <c r="VCZ136" s="964"/>
      <c r="VDA136" s="845"/>
      <c r="VDB136" s="853"/>
      <c r="VDC136" s="853"/>
      <c r="VDD136" s="964"/>
      <c r="VDE136" s="845"/>
      <c r="VDF136" s="853"/>
      <c r="VDG136" s="853"/>
      <c r="VDH136" s="964"/>
      <c r="VDI136" s="845"/>
      <c r="VDJ136" s="853"/>
      <c r="VDK136" s="853"/>
      <c r="VDL136" s="964"/>
      <c r="VDM136" s="845"/>
      <c r="VDN136" s="853"/>
      <c r="VDO136" s="853"/>
      <c r="VDP136" s="964"/>
      <c r="VDQ136" s="845"/>
      <c r="VDR136" s="853"/>
      <c r="VDS136" s="853"/>
      <c r="VDT136" s="964"/>
      <c r="VDU136" s="845"/>
      <c r="VDV136" s="853"/>
      <c r="VDW136" s="853"/>
      <c r="VDX136" s="964"/>
      <c r="VDY136" s="845"/>
      <c r="VDZ136" s="853"/>
      <c r="VEA136" s="853"/>
      <c r="VEB136" s="964"/>
      <c r="VEC136" s="845"/>
      <c r="VED136" s="853"/>
      <c r="VEE136" s="853"/>
      <c r="VEF136" s="964"/>
      <c r="VEG136" s="845"/>
      <c r="VEH136" s="853"/>
      <c r="VEI136" s="853"/>
      <c r="VEJ136" s="964"/>
      <c r="VEK136" s="845"/>
      <c r="VEL136" s="853"/>
      <c r="VEM136" s="853"/>
      <c r="VEN136" s="964"/>
      <c r="VEO136" s="845"/>
      <c r="VEP136" s="853"/>
      <c r="VEQ136" s="853"/>
      <c r="VER136" s="964"/>
      <c r="VES136" s="845"/>
      <c r="VET136" s="853"/>
      <c r="VEU136" s="853"/>
      <c r="VEV136" s="964"/>
      <c r="VEW136" s="845"/>
      <c r="VEX136" s="853"/>
      <c r="VEY136" s="853"/>
      <c r="VEZ136" s="964"/>
      <c r="VFA136" s="845"/>
      <c r="VFB136" s="853"/>
      <c r="VFC136" s="853"/>
      <c r="VFD136" s="964"/>
      <c r="VFE136" s="845"/>
      <c r="VFF136" s="853"/>
      <c r="VFG136" s="853"/>
      <c r="VFH136" s="964"/>
      <c r="VFI136" s="845"/>
      <c r="VFJ136" s="853"/>
      <c r="VFK136" s="853"/>
      <c r="VFL136" s="964"/>
      <c r="VFM136" s="845"/>
      <c r="VFN136" s="853"/>
      <c r="VFO136" s="853"/>
      <c r="VFP136" s="964"/>
      <c r="VFQ136" s="845"/>
      <c r="VFR136" s="853"/>
      <c r="VFS136" s="853"/>
      <c r="VFT136" s="964"/>
      <c r="VFU136" s="845"/>
      <c r="VFV136" s="853"/>
      <c r="VFW136" s="853"/>
      <c r="VFX136" s="964"/>
      <c r="VFY136" s="845"/>
      <c r="VFZ136" s="853"/>
      <c r="VGA136" s="853"/>
      <c r="VGB136" s="964"/>
      <c r="VGC136" s="845"/>
      <c r="VGD136" s="853"/>
      <c r="VGE136" s="853"/>
      <c r="VGF136" s="964"/>
      <c r="VGG136" s="845"/>
      <c r="VGH136" s="853"/>
      <c r="VGI136" s="853"/>
      <c r="VGJ136" s="964"/>
      <c r="VGK136" s="845"/>
      <c r="VGL136" s="853"/>
      <c r="VGM136" s="853"/>
      <c r="VGN136" s="964"/>
      <c r="VGO136" s="845"/>
      <c r="VGP136" s="853"/>
      <c r="VGQ136" s="853"/>
      <c r="VGR136" s="964"/>
      <c r="VGS136" s="845"/>
      <c r="VGT136" s="853"/>
      <c r="VGU136" s="853"/>
      <c r="VGV136" s="964"/>
      <c r="VGW136" s="845"/>
      <c r="VGX136" s="853"/>
      <c r="VGY136" s="853"/>
      <c r="VGZ136" s="964"/>
      <c r="VHA136" s="845"/>
      <c r="VHB136" s="853"/>
      <c r="VHC136" s="853"/>
      <c r="VHD136" s="964"/>
      <c r="VHE136" s="845"/>
      <c r="VHF136" s="853"/>
      <c r="VHG136" s="853"/>
      <c r="VHH136" s="964"/>
      <c r="VHI136" s="845"/>
      <c r="VHJ136" s="853"/>
      <c r="VHK136" s="853"/>
      <c r="VHL136" s="964"/>
      <c r="VHM136" s="845"/>
      <c r="VHN136" s="853"/>
      <c r="VHO136" s="853"/>
      <c r="VHP136" s="964"/>
      <c r="VHQ136" s="845"/>
      <c r="VHR136" s="853"/>
      <c r="VHS136" s="853"/>
      <c r="VHT136" s="964"/>
      <c r="VHU136" s="845"/>
      <c r="VHV136" s="853"/>
      <c r="VHW136" s="853"/>
      <c r="VHX136" s="964"/>
      <c r="VHY136" s="845"/>
      <c r="VHZ136" s="853"/>
      <c r="VIA136" s="853"/>
      <c r="VIB136" s="964"/>
      <c r="VIC136" s="845"/>
      <c r="VID136" s="853"/>
      <c r="VIE136" s="853"/>
      <c r="VIF136" s="964"/>
      <c r="VIG136" s="845"/>
      <c r="VIH136" s="853"/>
      <c r="VII136" s="853"/>
      <c r="VIJ136" s="964"/>
      <c r="VIK136" s="845"/>
      <c r="VIL136" s="853"/>
      <c r="VIM136" s="853"/>
      <c r="VIN136" s="964"/>
      <c r="VIO136" s="845"/>
      <c r="VIP136" s="853"/>
      <c r="VIQ136" s="853"/>
      <c r="VIR136" s="964"/>
      <c r="VIS136" s="845"/>
      <c r="VIT136" s="853"/>
      <c r="VIU136" s="853"/>
      <c r="VIV136" s="964"/>
      <c r="VIW136" s="845"/>
      <c r="VIX136" s="853"/>
      <c r="VIY136" s="853"/>
      <c r="VIZ136" s="964"/>
      <c r="VJA136" s="845"/>
      <c r="VJB136" s="853"/>
      <c r="VJC136" s="853"/>
      <c r="VJD136" s="964"/>
      <c r="VJE136" s="845"/>
      <c r="VJF136" s="853"/>
      <c r="VJG136" s="853"/>
      <c r="VJH136" s="964"/>
      <c r="VJI136" s="845"/>
      <c r="VJJ136" s="853"/>
      <c r="VJK136" s="853"/>
      <c r="VJL136" s="964"/>
      <c r="VJM136" s="845"/>
      <c r="VJN136" s="853"/>
      <c r="VJO136" s="853"/>
      <c r="VJP136" s="964"/>
      <c r="VJQ136" s="845"/>
      <c r="VJR136" s="853"/>
      <c r="VJS136" s="853"/>
      <c r="VJT136" s="964"/>
      <c r="VJU136" s="845"/>
      <c r="VJV136" s="853"/>
      <c r="VJW136" s="853"/>
      <c r="VJX136" s="964"/>
      <c r="VJY136" s="845"/>
      <c r="VJZ136" s="853"/>
      <c r="VKA136" s="853"/>
      <c r="VKB136" s="964"/>
      <c r="VKC136" s="845"/>
      <c r="VKD136" s="853"/>
      <c r="VKE136" s="853"/>
      <c r="VKF136" s="964"/>
      <c r="VKG136" s="845"/>
      <c r="VKH136" s="853"/>
      <c r="VKI136" s="853"/>
      <c r="VKJ136" s="964"/>
      <c r="VKK136" s="845"/>
      <c r="VKL136" s="853"/>
      <c r="VKM136" s="853"/>
      <c r="VKN136" s="964"/>
      <c r="VKO136" s="845"/>
      <c r="VKP136" s="853"/>
      <c r="VKQ136" s="853"/>
      <c r="VKR136" s="964"/>
      <c r="VKS136" s="845"/>
      <c r="VKT136" s="853"/>
      <c r="VKU136" s="853"/>
      <c r="VKV136" s="964"/>
      <c r="VKW136" s="845"/>
      <c r="VKX136" s="853"/>
      <c r="VKY136" s="853"/>
      <c r="VKZ136" s="964"/>
      <c r="VLA136" s="845"/>
      <c r="VLB136" s="853"/>
      <c r="VLC136" s="853"/>
      <c r="VLD136" s="964"/>
      <c r="VLE136" s="845"/>
      <c r="VLF136" s="853"/>
      <c r="VLG136" s="853"/>
      <c r="VLH136" s="964"/>
      <c r="VLI136" s="845"/>
      <c r="VLJ136" s="853"/>
      <c r="VLK136" s="853"/>
      <c r="VLL136" s="964"/>
      <c r="VLM136" s="845"/>
      <c r="VLN136" s="853"/>
      <c r="VLO136" s="853"/>
      <c r="VLP136" s="964"/>
      <c r="VLQ136" s="845"/>
      <c r="VLR136" s="853"/>
      <c r="VLS136" s="853"/>
      <c r="VLT136" s="964"/>
      <c r="VLU136" s="845"/>
      <c r="VLV136" s="853"/>
      <c r="VLW136" s="853"/>
      <c r="VLX136" s="964"/>
      <c r="VLY136" s="845"/>
      <c r="VLZ136" s="853"/>
      <c r="VMA136" s="853"/>
      <c r="VMB136" s="964"/>
      <c r="VMC136" s="845"/>
      <c r="VMD136" s="853"/>
      <c r="VME136" s="853"/>
      <c r="VMF136" s="964"/>
      <c r="VMG136" s="845"/>
      <c r="VMH136" s="853"/>
      <c r="VMI136" s="853"/>
      <c r="VMJ136" s="964"/>
      <c r="VMK136" s="845"/>
      <c r="VML136" s="853"/>
      <c r="VMM136" s="853"/>
      <c r="VMN136" s="964"/>
      <c r="VMO136" s="845"/>
      <c r="VMP136" s="853"/>
      <c r="VMQ136" s="853"/>
      <c r="VMR136" s="964"/>
      <c r="VMS136" s="845"/>
      <c r="VMT136" s="853"/>
      <c r="VMU136" s="853"/>
      <c r="VMV136" s="964"/>
      <c r="VMW136" s="845"/>
      <c r="VMX136" s="853"/>
      <c r="VMY136" s="853"/>
      <c r="VMZ136" s="964"/>
      <c r="VNA136" s="845"/>
      <c r="VNB136" s="853"/>
      <c r="VNC136" s="853"/>
      <c r="VND136" s="964"/>
      <c r="VNE136" s="845"/>
      <c r="VNF136" s="853"/>
      <c r="VNG136" s="853"/>
      <c r="VNH136" s="964"/>
      <c r="VNI136" s="845"/>
      <c r="VNJ136" s="853"/>
      <c r="VNK136" s="853"/>
      <c r="VNL136" s="964"/>
      <c r="VNM136" s="845"/>
      <c r="VNN136" s="853"/>
      <c r="VNO136" s="853"/>
      <c r="VNP136" s="964"/>
      <c r="VNQ136" s="845"/>
      <c r="VNR136" s="853"/>
      <c r="VNS136" s="853"/>
      <c r="VNT136" s="964"/>
      <c r="VNU136" s="845"/>
      <c r="VNV136" s="853"/>
      <c r="VNW136" s="853"/>
      <c r="VNX136" s="964"/>
      <c r="VNY136" s="845"/>
      <c r="VNZ136" s="853"/>
      <c r="VOA136" s="853"/>
      <c r="VOB136" s="964"/>
      <c r="VOC136" s="845"/>
      <c r="VOD136" s="853"/>
      <c r="VOE136" s="853"/>
      <c r="VOF136" s="964"/>
      <c r="VOG136" s="845"/>
      <c r="VOH136" s="853"/>
      <c r="VOI136" s="853"/>
      <c r="VOJ136" s="964"/>
      <c r="VOK136" s="845"/>
      <c r="VOL136" s="853"/>
      <c r="VOM136" s="853"/>
      <c r="VON136" s="964"/>
      <c r="VOO136" s="845"/>
      <c r="VOP136" s="853"/>
      <c r="VOQ136" s="853"/>
      <c r="VOR136" s="964"/>
      <c r="VOS136" s="845"/>
      <c r="VOT136" s="853"/>
      <c r="VOU136" s="853"/>
      <c r="VOV136" s="964"/>
      <c r="VOW136" s="845"/>
      <c r="VOX136" s="853"/>
      <c r="VOY136" s="853"/>
      <c r="VOZ136" s="964"/>
      <c r="VPA136" s="845"/>
      <c r="VPB136" s="853"/>
      <c r="VPC136" s="853"/>
      <c r="VPD136" s="964"/>
      <c r="VPE136" s="845"/>
      <c r="VPF136" s="853"/>
      <c r="VPG136" s="853"/>
      <c r="VPH136" s="964"/>
      <c r="VPI136" s="845"/>
      <c r="VPJ136" s="853"/>
      <c r="VPK136" s="853"/>
      <c r="VPL136" s="964"/>
      <c r="VPM136" s="845"/>
      <c r="VPN136" s="853"/>
      <c r="VPO136" s="853"/>
      <c r="VPP136" s="964"/>
      <c r="VPQ136" s="845"/>
      <c r="VPR136" s="853"/>
      <c r="VPS136" s="853"/>
      <c r="VPT136" s="964"/>
      <c r="VPU136" s="845"/>
      <c r="VPV136" s="853"/>
      <c r="VPW136" s="853"/>
      <c r="VPX136" s="964"/>
      <c r="VPY136" s="845"/>
      <c r="VPZ136" s="853"/>
      <c r="VQA136" s="853"/>
      <c r="VQB136" s="964"/>
      <c r="VQC136" s="845"/>
      <c r="VQD136" s="853"/>
      <c r="VQE136" s="853"/>
      <c r="VQF136" s="964"/>
      <c r="VQG136" s="845"/>
      <c r="VQH136" s="853"/>
      <c r="VQI136" s="853"/>
      <c r="VQJ136" s="964"/>
      <c r="VQK136" s="845"/>
      <c r="VQL136" s="853"/>
      <c r="VQM136" s="853"/>
      <c r="VQN136" s="964"/>
      <c r="VQO136" s="845"/>
      <c r="VQP136" s="853"/>
      <c r="VQQ136" s="853"/>
      <c r="VQR136" s="964"/>
      <c r="VQS136" s="845"/>
      <c r="VQT136" s="853"/>
      <c r="VQU136" s="853"/>
      <c r="VQV136" s="964"/>
      <c r="VQW136" s="845"/>
      <c r="VQX136" s="853"/>
      <c r="VQY136" s="853"/>
      <c r="VQZ136" s="964"/>
      <c r="VRA136" s="845"/>
      <c r="VRB136" s="853"/>
      <c r="VRC136" s="853"/>
      <c r="VRD136" s="964"/>
      <c r="VRE136" s="845"/>
      <c r="VRF136" s="853"/>
      <c r="VRG136" s="853"/>
      <c r="VRH136" s="964"/>
      <c r="VRI136" s="845"/>
      <c r="VRJ136" s="853"/>
      <c r="VRK136" s="853"/>
      <c r="VRL136" s="964"/>
      <c r="VRM136" s="845"/>
      <c r="VRN136" s="853"/>
      <c r="VRO136" s="853"/>
      <c r="VRP136" s="964"/>
      <c r="VRQ136" s="845"/>
      <c r="VRR136" s="853"/>
      <c r="VRS136" s="853"/>
      <c r="VRT136" s="964"/>
      <c r="VRU136" s="845"/>
      <c r="VRV136" s="853"/>
      <c r="VRW136" s="853"/>
      <c r="VRX136" s="964"/>
      <c r="VRY136" s="845"/>
      <c r="VRZ136" s="853"/>
      <c r="VSA136" s="853"/>
      <c r="VSB136" s="964"/>
      <c r="VSC136" s="845"/>
      <c r="VSD136" s="853"/>
      <c r="VSE136" s="853"/>
      <c r="VSF136" s="964"/>
      <c r="VSG136" s="845"/>
      <c r="VSH136" s="853"/>
      <c r="VSI136" s="853"/>
      <c r="VSJ136" s="964"/>
      <c r="VSK136" s="845"/>
      <c r="VSL136" s="853"/>
      <c r="VSM136" s="853"/>
      <c r="VSN136" s="964"/>
      <c r="VSO136" s="845"/>
      <c r="VSP136" s="853"/>
      <c r="VSQ136" s="853"/>
      <c r="VSR136" s="964"/>
      <c r="VSS136" s="845"/>
      <c r="VST136" s="853"/>
      <c r="VSU136" s="853"/>
      <c r="VSV136" s="964"/>
      <c r="VSW136" s="845"/>
      <c r="VSX136" s="853"/>
      <c r="VSY136" s="853"/>
      <c r="VSZ136" s="964"/>
      <c r="VTA136" s="845"/>
      <c r="VTB136" s="853"/>
      <c r="VTC136" s="853"/>
      <c r="VTD136" s="964"/>
      <c r="VTE136" s="845"/>
      <c r="VTF136" s="853"/>
      <c r="VTG136" s="853"/>
      <c r="VTH136" s="964"/>
      <c r="VTI136" s="845"/>
      <c r="VTJ136" s="853"/>
      <c r="VTK136" s="853"/>
      <c r="VTL136" s="964"/>
      <c r="VTM136" s="845"/>
      <c r="VTN136" s="853"/>
      <c r="VTO136" s="853"/>
      <c r="VTP136" s="964"/>
      <c r="VTQ136" s="845"/>
      <c r="VTR136" s="853"/>
      <c r="VTS136" s="853"/>
      <c r="VTT136" s="964"/>
      <c r="VTU136" s="845"/>
      <c r="VTV136" s="853"/>
      <c r="VTW136" s="853"/>
      <c r="VTX136" s="964"/>
      <c r="VTY136" s="845"/>
      <c r="VTZ136" s="853"/>
      <c r="VUA136" s="853"/>
      <c r="VUB136" s="964"/>
      <c r="VUC136" s="845"/>
      <c r="VUD136" s="853"/>
      <c r="VUE136" s="853"/>
      <c r="VUF136" s="964"/>
      <c r="VUG136" s="845"/>
      <c r="VUH136" s="853"/>
      <c r="VUI136" s="853"/>
      <c r="VUJ136" s="964"/>
      <c r="VUK136" s="845"/>
      <c r="VUL136" s="853"/>
      <c r="VUM136" s="853"/>
      <c r="VUN136" s="964"/>
      <c r="VUO136" s="845"/>
      <c r="VUP136" s="853"/>
      <c r="VUQ136" s="853"/>
      <c r="VUR136" s="964"/>
      <c r="VUS136" s="845"/>
      <c r="VUT136" s="853"/>
      <c r="VUU136" s="853"/>
      <c r="VUV136" s="964"/>
      <c r="VUW136" s="845"/>
      <c r="VUX136" s="853"/>
      <c r="VUY136" s="853"/>
      <c r="VUZ136" s="964"/>
      <c r="VVA136" s="845"/>
      <c r="VVB136" s="853"/>
      <c r="VVC136" s="853"/>
      <c r="VVD136" s="964"/>
      <c r="VVE136" s="845"/>
      <c r="VVF136" s="853"/>
      <c r="VVG136" s="853"/>
      <c r="VVH136" s="964"/>
      <c r="VVI136" s="845"/>
      <c r="VVJ136" s="853"/>
      <c r="VVK136" s="853"/>
      <c r="VVL136" s="964"/>
      <c r="VVM136" s="845"/>
      <c r="VVN136" s="853"/>
      <c r="VVO136" s="853"/>
      <c r="VVP136" s="964"/>
      <c r="VVQ136" s="845"/>
      <c r="VVR136" s="853"/>
      <c r="VVS136" s="853"/>
      <c r="VVT136" s="964"/>
      <c r="VVU136" s="845"/>
      <c r="VVV136" s="853"/>
      <c r="VVW136" s="853"/>
      <c r="VVX136" s="964"/>
      <c r="VVY136" s="845"/>
      <c r="VVZ136" s="853"/>
      <c r="VWA136" s="853"/>
      <c r="VWB136" s="964"/>
      <c r="VWC136" s="845"/>
      <c r="VWD136" s="853"/>
      <c r="VWE136" s="853"/>
      <c r="VWF136" s="964"/>
      <c r="VWG136" s="845"/>
      <c r="VWH136" s="853"/>
      <c r="VWI136" s="853"/>
      <c r="VWJ136" s="964"/>
      <c r="VWK136" s="845"/>
      <c r="VWL136" s="853"/>
      <c r="VWM136" s="853"/>
      <c r="VWN136" s="964"/>
      <c r="VWO136" s="845"/>
      <c r="VWP136" s="853"/>
      <c r="VWQ136" s="853"/>
      <c r="VWR136" s="964"/>
      <c r="VWS136" s="845"/>
      <c r="VWT136" s="853"/>
      <c r="VWU136" s="853"/>
      <c r="VWV136" s="964"/>
      <c r="VWW136" s="845"/>
      <c r="VWX136" s="853"/>
      <c r="VWY136" s="853"/>
      <c r="VWZ136" s="964"/>
      <c r="VXA136" s="845"/>
      <c r="VXB136" s="853"/>
      <c r="VXC136" s="853"/>
      <c r="VXD136" s="964"/>
      <c r="VXE136" s="845"/>
      <c r="VXF136" s="853"/>
      <c r="VXG136" s="853"/>
      <c r="VXH136" s="964"/>
      <c r="VXI136" s="845"/>
      <c r="VXJ136" s="853"/>
      <c r="VXK136" s="853"/>
      <c r="VXL136" s="964"/>
      <c r="VXM136" s="845"/>
      <c r="VXN136" s="853"/>
      <c r="VXO136" s="853"/>
      <c r="VXP136" s="964"/>
      <c r="VXQ136" s="845"/>
      <c r="VXR136" s="853"/>
      <c r="VXS136" s="853"/>
      <c r="VXT136" s="964"/>
      <c r="VXU136" s="845"/>
      <c r="VXV136" s="853"/>
      <c r="VXW136" s="853"/>
      <c r="VXX136" s="964"/>
      <c r="VXY136" s="845"/>
      <c r="VXZ136" s="853"/>
      <c r="VYA136" s="853"/>
      <c r="VYB136" s="964"/>
      <c r="VYC136" s="845"/>
      <c r="VYD136" s="853"/>
      <c r="VYE136" s="853"/>
      <c r="VYF136" s="964"/>
      <c r="VYG136" s="845"/>
      <c r="VYH136" s="853"/>
      <c r="VYI136" s="853"/>
      <c r="VYJ136" s="964"/>
      <c r="VYK136" s="845"/>
      <c r="VYL136" s="853"/>
      <c r="VYM136" s="853"/>
      <c r="VYN136" s="964"/>
      <c r="VYO136" s="845"/>
      <c r="VYP136" s="853"/>
      <c r="VYQ136" s="853"/>
      <c r="VYR136" s="964"/>
      <c r="VYS136" s="845"/>
      <c r="VYT136" s="853"/>
      <c r="VYU136" s="853"/>
      <c r="VYV136" s="964"/>
      <c r="VYW136" s="845"/>
      <c r="VYX136" s="853"/>
      <c r="VYY136" s="853"/>
      <c r="VYZ136" s="964"/>
      <c r="VZA136" s="845"/>
      <c r="VZB136" s="853"/>
      <c r="VZC136" s="853"/>
      <c r="VZD136" s="964"/>
      <c r="VZE136" s="845"/>
      <c r="VZF136" s="853"/>
      <c r="VZG136" s="853"/>
      <c r="VZH136" s="964"/>
      <c r="VZI136" s="845"/>
      <c r="VZJ136" s="853"/>
      <c r="VZK136" s="853"/>
      <c r="VZL136" s="964"/>
      <c r="VZM136" s="845"/>
      <c r="VZN136" s="853"/>
      <c r="VZO136" s="853"/>
      <c r="VZP136" s="964"/>
      <c r="VZQ136" s="845"/>
      <c r="VZR136" s="853"/>
      <c r="VZS136" s="853"/>
      <c r="VZT136" s="964"/>
      <c r="VZU136" s="845"/>
      <c r="VZV136" s="853"/>
      <c r="VZW136" s="853"/>
      <c r="VZX136" s="964"/>
      <c r="VZY136" s="845"/>
      <c r="VZZ136" s="853"/>
      <c r="WAA136" s="853"/>
      <c r="WAB136" s="964"/>
      <c r="WAC136" s="845"/>
      <c r="WAD136" s="853"/>
      <c r="WAE136" s="853"/>
      <c r="WAF136" s="964"/>
      <c r="WAG136" s="845"/>
      <c r="WAH136" s="853"/>
      <c r="WAI136" s="853"/>
      <c r="WAJ136" s="964"/>
      <c r="WAK136" s="845"/>
      <c r="WAL136" s="853"/>
      <c r="WAM136" s="853"/>
      <c r="WAN136" s="964"/>
      <c r="WAO136" s="845"/>
      <c r="WAP136" s="853"/>
      <c r="WAQ136" s="853"/>
      <c r="WAR136" s="964"/>
      <c r="WAS136" s="845"/>
      <c r="WAT136" s="853"/>
      <c r="WAU136" s="853"/>
      <c r="WAV136" s="964"/>
      <c r="WAW136" s="845"/>
      <c r="WAX136" s="853"/>
      <c r="WAY136" s="853"/>
      <c r="WAZ136" s="964"/>
      <c r="WBA136" s="845"/>
      <c r="WBB136" s="853"/>
      <c r="WBC136" s="853"/>
      <c r="WBD136" s="964"/>
      <c r="WBE136" s="845"/>
      <c r="WBF136" s="853"/>
      <c r="WBG136" s="853"/>
      <c r="WBH136" s="964"/>
      <c r="WBI136" s="845"/>
      <c r="WBJ136" s="853"/>
      <c r="WBK136" s="853"/>
      <c r="WBL136" s="964"/>
      <c r="WBM136" s="845"/>
      <c r="WBN136" s="853"/>
      <c r="WBO136" s="853"/>
      <c r="WBP136" s="964"/>
      <c r="WBQ136" s="845"/>
      <c r="WBR136" s="853"/>
      <c r="WBS136" s="853"/>
      <c r="WBT136" s="964"/>
      <c r="WBU136" s="845"/>
      <c r="WBV136" s="853"/>
      <c r="WBW136" s="853"/>
      <c r="WBX136" s="964"/>
      <c r="WBY136" s="845"/>
      <c r="WBZ136" s="853"/>
      <c r="WCA136" s="853"/>
      <c r="WCB136" s="964"/>
      <c r="WCC136" s="845"/>
      <c r="WCD136" s="853"/>
      <c r="WCE136" s="853"/>
      <c r="WCF136" s="964"/>
      <c r="WCG136" s="845"/>
      <c r="WCH136" s="853"/>
      <c r="WCI136" s="853"/>
      <c r="WCJ136" s="964"/>
      <c r="WCK136" s="845"/>
      <c r="WCL136" s="853"/>
      <c r="WCM136" s="853"/>
      <c r="WCN136" s="964"/>
      <c r="WCO136" s="845"/>
      <c r="WCP136" s="853"/>
      <c r="WCQ136" s="853"/>
      <c r="WCR136" s="964"/>
      <c r="WCS136" s="845"/>
      <c r="WCT136" s="853"/>
      <c r="WCU136" s="853"/>
      <c r="WCV136" s="964"/>
      <c r="WCW136" s="845"/>
      <c r="WCX136" s="853"/>
      <c r="WCY136" s="853"/>
      <c r="WCZ136" s="964"/>
      <c r="WDA136" s="845"/>
      <c r="WDB136" s="853"/>
      <c r="WDC136" s="853"/>
      <c r="WDD136" s="964"/>
      <c r="WDE136" s="845"/>
      <c r="WDF136" s="853"/>
      <c r="WDG136" s="853"/>
      <c r="WDH136" s="964"/>
      <c r="WDI136" s="845"/>
      <c r="WDJ136" s="853"/>
      <c r="WDK136" s="853"/>
      <c r="WDL136" s="964"/>
      <c r="WDM136" s="845"/>
      <c r="WDN136" s="853"/>
      <c r="WDO136" s="853"/>
      <c r="WDP136" s="964"/>
      <c r="WDQ136" s="845"/>
      <c r="WDR136" s="853"/>
      <c r="WDS136" s="853"/>
      <c r="WDT136" s="964"/>
      <c r="WDU136" s="845"/>
      <c r="WDV136" s="853"/>
      <c r="WDW136" s="853"/>
      <c r="WDX136" s="964"/>
      <c r="WDY136" s="845"/>
      <c r="WDZ136" s="853"/>
      <c r="WEA136" s="853"/>
      <c r="WEB136" s="964"/>
      <c r="WEC136" s="845"/>
      <c r="WED136" s="853"/>
      <c r="WEE136" s="853"/>
      <c r="WEF136" s="964"/>
      <c r="WEG136" s="845"/>
      <c r="WEH136" s="853"/>
      <c r="WEI136" s="853"/>
      <c r="WEJ136" s="964"/>
      <c r="WEK136" s="845"/>
      <c r="WEL136" s="853"/>
      <c r="WEM136" s="853"/>
      <c r="WEN136" s="964"/>
      <c r="WEO136" s="845"/>
      <c r="WEP136" s="853"/>
      <c r="WEQ136" s="853"/>
      <c r="WER136" s="964"/>
      <c r="WES136" s="845"/>
      <c r="WET136" s="853"/>
      <c r="WEU136" s="853"/>
      <c r="WEV136" s="964"/>
      <c r="WEW136" s="845"/>
      <c r="WEX136" s="853"/>
      <c r="WEY136" s="853"/>
      <c r="WEZ136" s="964"/>
      <c r="WFA136" s="845"/>
      <c r="WFB136" s="853"/>
      <c r="WFC136" s="853"/>
      <c r="WFD136" s="964"/>
      <c r="WFE136" s="845"/>
      <c r="WFF136" s="853"/>
      <c r="WFG136" s="853"/>
      <c r="WFH136" s="964"/>
      <c r="WFI136" s="845"/>
      <c r="WFJ136" s="853"/>
      <c r="WFK136" s="853"/>
      <c r="WFL136" s="964"/>
      <c r="WFM136" s="845"/>
      <c r="WFN136" s="853"/>
      <c r="WFO136" s="853"/>
      <c r="WFP136" s="964"/>
      <c r="WFQ136" s="845"/>
      <c r="WFR136" s="853"/>
      <c r="WFS136" s="853"/>
      <c r="WFT136" s="964"/>
      <c r="WFU136" s="845"/>
      <c r="WFV136" s="853"/>
      <c r="WFW136" s="853"/>
      <c r="WFX136" s="964"/>
      <c r="WFY136" s="845"/>
      <c r="WFZ136" s="853"/>
      <c r="WGA136" s="853"/>
      <c r="WGB136" s="964"/>
      <c r="WGC136" s="845"/>
      <c r="WGD136" s="853"/>
      <c r="WGE136" s="853"/>
      <c r="WGF136" s="964"/>
      <c r="WGG136" s="845"/>
      <c r="WGH136" s="853"/>
      <c r="WGI136" s="853"/>
      <c r="WGJ136" s="964"/>
      <c r="WGK136" s="845"/>
      <c r="WGL136" s="853"/>
      <c r="WGM136" s="853"/>
      <c r="WGN136" s="964"/>
      <c r="WGO136" s="845"/>
      <c r="WGP136" s="853"/>
      <c r="WGQ136" s="853"/>
      <c r="WGR136" s="964"/>
      <c r="WGS136" s="845"/>
      <c r="WGT136" s="853"/>
      <c r="WGU136" s="853"/>
      <c r="WGV136" s="964"/>
      <c r="WGW136" s="845"/>
      <c r="WGX136" s="853"/>
      <c r="WGY136" s="853"/>
      <c r="WGZ136" s="964"/>
      <c r="WHA136" s="845"/>
      <c r="WHB136" s="853"/>
      <c r="WHC136" s="853"/>
      <c r="WHD136" s="964"/>
      <c r="WHE136" s="845"/>
      <c r="WHF136" s="853"/>
      <c r="WHG136" s="853"/>
      <c r="WHH136" s="964"/>
      <c r="WHI136" s="845"/>
      <c r="WHJ136" s="853"/>
      <c r="WHK136" s="853"/>
      <c r="WHL136" s="964"/>
      <c r="WHM136" s="845"/>
      <c r="WHN136" s="853"/>
      <c r="WHO136" s="853"/>
      <c r="WHP136" s="964"/>
      <c r="WHQ136" s="845"/>
      <c r="WHR136" s="853"/>
      <c r="WHS136" s="853"/>
      <c r="WHT136" s="964"/>
      <c r="WHU136" s="845"/>
      <c r="WHV136" s="853"/>
      <c r="WHW136" s="853"/>
      <c r="WHX136" s="964"/>
      <c r="WHY136" s="845"/>
      <c r="WHZ136" s="853"/>
      <c r="WIA136" s="853"/>
      <c r="WIB136" s="964"/>
      <c r="WIC136" s="845"/>
      <c r="WID136" s="853"/>
      <c r="WIE136" s="853"/>
      <c r="WIF136" s="964"/>
      <c r="WIG136" s="845"/>
      <c r="WIH136" s="853"/>
      <c r="WII136" s="853"/>
      <c r="WIJ136" s="964"/>
      <c r="WIK136" s="845"/>
      <c r="WIL136" s="853"/>
      <c r="WIM136" s="853"/>
      <c r="WIN136" s="964"/>
      <c r="WIO136" s="845"/>
      <c r="WIP136" s="853"/>
      <c r="WIQ136" s="853"/>
      <c r="WIR136" s="964"/>
      <c r="WIS136" s="845"/>
      <c r="WIT136" s="853"/>
      <c r="WIU136" s="853"/>
      <c r="WIV136" s="964"/>
      <c r="WIW136" s="845"/>
      <c r="WIX136" s="853"/>
      <c r="WIY136" s="853"/>
      <c r="WIZ136" s="964"/>
      <c r="WJA136" s="845"/>
      <c r="WJB136" s="853"/>
      <c r="WJC136" s="853"/>
      <c r="WJD136" s="964"/>
      <c r="WJE136" s="845"/>
      <c r="WJF136" s="853"/>
      <c r="WJG136" s="853"/>
      <c r="WJH136" s="964"/>
      <c r="WJI136" s="845"/>
      <c r="WJJ136" s="853"/>
      <c r="WJK136" s="853"/>
      <c r="WJL136" s="964"/>
      <c r="WJM136" s="845"/>
      <c r="WJN136" s="853"/>
      <c r="WJO136" s="853"/>
      <c r="WJP136" s="964"/>
      <c r="WJQ136" s="845"/>
      <c r="WJR136" s="853"/>
      <c r="WJS136" s="853"/>
      <c r="WJT136" s="964"/>
      <c r="WJU136" s="845"/>
      <c r="WJV136" s="853"/>
      <c r="WJW136" s="853"/>
      <c r="WJX136" s="964"/>
      <c r="WJY136" s="845"/>
      <c r="WJZ136" s="853"/>
      <c r="WKA136" s="853"/>
      <c r="WKB136" s="964"/>
      <c r="WKC136" s="845"/>
      <c r="WKD136" s="853"/>
      <c r="WKE136" s="853"/>
      <c r="WKF136" s="964"/>
      <c r="WKG136" s="845"/>
      <c r="WKH136" s="853"/>
      <c r="WKI136" s="853"/>
      <c r="WKJ136" s="964"/>
      <c r="WKK136" s="845"/>
      <c r="WKL136" s="853"/>
      <c r="WKM136" s="853"/>
      <c r="WKN136" s="964"/>
      <c r="WKO136" s="845"/>
      <c r="WKP136" s="853"/>
      <c r="WKQ136" s="853"/>
      <c r="WKR136" s="964"/>
      <c r="WKS136" s="845"/>
      <c r="WKT136" s="853"/>
      <c r="WKU136" s="853"/>
      <c r="WKV136" s="964"/>
      <c r="WKW136" s="845"/>
      <c r="WKX136" s="853"/>
      <c r="WKY136" s="853"/>
      <c r="WKZ136" s="964"/>
      <c r="WLA136" s="845"/>
      <c r="WLB136" s="853"/>
      <c r="WLC136" s="853"/>
      <c r="WLD136" s="964"/>
      <c r="WLE136" s="845"/>
      <c r="WLF136" s="853"/>
      <c r="WLG136" s="853"/>
      <c r="WLH136" s="964"/>
      <c r="WLI136" s="845"/>
      <c r="WLJ136" s="853"/>
      <c r="WLK136" s="853"/>
      <c r="WLL136" s="964"/>
      <c r="WLM136" s="845"/>
      <c r="WLN136" s="853"/>
      <c r="WLO136" s="853"/>
      <c r="WLP136" s="964"/>
      <c r="WLQ136" s="845"/>
      <c r="WLR136" s="853"/>
      <c r="WLS136" s="853"/>
      <c r="WLT136" s="964"/>
      <c r="WLU136" s="845"/>
      <c r="WLV136" s="853"/>
      <c r="WLW136" s="853"/>
      <c r="WLX136" s="964"/>
      <c r="WLY136" s="845"/>
      <c r="WLZ136" s="853"/>
      <c r="WMA136" s="853"/>
      <c r="WMB136" s="964"/>
      <c r="WMC136" s="845"/>
      <c r="WMD136" s="853"/>
      <c r="WME136" s="853"/>
      <c r="WMF136" s="964"/>
      <c r="WMG136" s="845"/>
      <c r="WMH136" s="853"/>
      <c r="WMI136" s="853"/>
      <c r="WMJ136" s="964"/>
      <c r="WMK136" s="845"/>
      <c r="WML136" s="853"/>
      <c r="WMM136" s="853"/>
      <c r="WMN136" s="964"/>
      <c r="WMO136" s="845"/>
      <c r="WMP136" s="853"/>
      <c r="WMQ136" s="853"/>
      <c r="WMR136" s="964"/>
      <c r="WMS136" s="845"/>
      <c r="WMT136" s="853"/>
      <c r="WMU136" s="853"/>
      <c r="WMV136" s="964"/>
      <c r="WMW136" s="845"/>
      <c r="WMX136" s="853"/>
      <c r="WMY136" s="853"/>
      <c r="WMZ136" s="964"/>
      <c r="WNA136" s="845"/>
      <c r="WNB136" s="853"/>
      <c r="WNC136" s="853"/>
      <c r="WND136" s="964"/>
      <c r="WNE136" s="845"/>
      <c r="WNF136" s="853"/>
      <c r="WNG136" s="853"/>
      <c r="WNH136" s="964"/>
      <c r="WNI136" s="845"/>
      <c r="WNJ136" s="853"/>
      <c r="WNK136" s="853"/>
      <c r="WNL136" s="964"/>
      <c r="WNM136" s="845"/>
      <c r="WNN136" s="853"/>
      <c r="WNO136" s="853"/>
      <c r="WNP136" s="964"/>
      <c r="WNQ136" s="845"/>
      <c r="WNR136" s="853"/>
      <c r="WNS136" s="853"/>
      <c r="WNT136" s="964"/>
      <c r="WNU136" s="845"/>
      <c r="WNV136" s="853"/>
      <c r="WNW136" s="853"/>
      <c r="WNX136" s="964"/>
      <c r="WNY136" s="845"/>
      <c r="WNZ136" s="853"/>
      <c r="WOA136" s="853"/>
      <c r="WOB136" s="964"/>
      <c r="WOC136" s="845"/>
      <c r="WOD136" s="853"/>
      <c r="WOE136" s="853"/>
      <c r="WOF136" s="964"/>
      <c r="WOG136" s="845"/>
      <c r="WOH136" s="853"/>
      <c r="WOI136" s="853"/>
      <c r="WOJ136" s="964"/>
      <c r="WOK136" s="845"/>
      <c r="WOL136" s="853"/>
      <c r="WOM136" s="853"/>
      <c r="WON136" s="964"/>
      <c r="WOO136" s="845"/>
      <c r="WOP136" s="853"/>
      <c r="WOQ136" s="853"/>
      <c r="WOR136" s="964"/>
      <c r="WOS136" s="845"/>
      <c r="WOT136" s="853"/>
      <c r="WOU136" s="853"/>
      <c r="WOV136" s="964"/>
      <c r="WOW136" s="845"/>
      <c r="WOX136" s="853"/>
      <c r="WOY136" s="853"/>
      <c r="WOZ136" s="964"/>
      <c r="WPA136" s="845"/>
      <c r="WPB136" s="853"/>
      <c r="WPC136" s="853"/>
      <c r="WPD136" s="964"/>
      <c r="WPE136" s="845"/>
      <c r="WPF136" s="853"/>
      <c r="WPG136" s="853"/>
      <c r="WPH136" s="964"/>
      <c r="WPI136" s="845"/>
      <c r="WPJ136" s="853"/>
      <c r="WPK136" s="853"/>
      <c r="WPL136" s="964"/>
      <c r="WPM136" s="845"/>
      <c r="WPN136" s="853"/>
      <c r="WPO136" s="853"/>
      <c r="WPP136" s="964"/>
      <c r="WPQ136" s="845"/>
      <c r="WPR136" s="853"/>
      <c r="WPS136" s="853"/>
      <c r="WPT136" s="964"/>
      <c r="WPU136" s="845"/>
      <c r="WPV136" s="853"/>
      <c r="WPW136" s="853"/>
      <c r="WPX136" s="964"/>
      <c r="WPY136" s="845"/>
      <c r="WPZ136" s="853"/>
      <c r="WQA136" s="853"/>
      <c r="WQB136" s="964"/>
      <c r="WQC136" s="845"/>
      <c r="WQD136" s="853"/>
      <c r="WQE136" s="853"/>
      <c r="WQF136" s="964"/>
      <c r="WQG136" s="845"/>
      <c r="WQH136" s="853"/>
      <c r="WQI136" s="853"/>
      <c r="WQJ136" s="964"/>
      <c r="WQK136" s="845"/>
      <c r="WQL136" s="853"/>
      <c r="WQM136" s="853"/>
      <c r="WQN136" s="964"/>
      <c r="WQO136" s="845"/>
      <c r="WQP136" s="853"/>
      <c r="WQQ136" s="853"/>
      <c r="WQR136" s="964"/>
      <c r="WQS136" s="845"/>
      <c r="WQT136" s="853"/>
      <c r="WQU136" s="853"/>
      <c r="WQV136" s="964"/>
      <c r="WQW136" s="845"/>
      <c r="WQX136" s="853"/>
      <c r="WQY136" s="853"/>
      <c r="WQZ136" s="964"/>
      <c r="WRA136" s="845"/>
      <c r="WRB136" s="853"/>
      <c r="WRC136" s="853"/>
      <c r="WRD136" s="964"/>
      <c r="WRE136" s="845"/>
      <c r="WRF136" s="853"/>
      <c r="WRG136" s="853"/>
      <c r="WRH136" s="964"/>
      <c r="WRI136" s="845"/>
      <c r="WRJ136" s="853"/>
      <c r="WRK136" s="853"/>
      <c r="WRL136" s="964"/>
      <c r="WRM136" s="845"/>
      <c r="WRN136" s="853"/>
      <c r="WRO136" s="853"/>
      <c r="WRP136" s="964"/>
      <c r="WRQ136" s="845"/>
      <c r="WRR136" s="853"/>
      <c r="WRS136" s="853"/>
      <c r="WRT136" s="964"/>
      <c r="WRU136" s="845"/>
      <c r="WRV136" s="853"/>
      <c r="WRW136" s="853"/>
      <c r="WRX136" s="964"/>
      <c r="WRY136" s="845"/>
      <c r="WRZ136" s="853"/>
      <c r="WSA136" s="853"/>
      <c r="WSB136" s="964"/>
      <c r="WSC136" s="845"/>
      <c r="WSD136" s="853"/>
      <c r="WSE136" s="853"/>
      <c r="WSF136" s="964"/>
      <c r="WSG136" s="845"/>
      <c r="WSH136" s="853"/>
      <c r="WSI136" s="853"/>
      <c r="WSJ136" s="964"/>
      <c r="WSK136" s="845"/>
      <c r="WSL136" s="853"/>
      <c r="WSM136" s="853"/>
      <c r="WSN136" s="964"/>
      <c r="WSO136" s="845"/>
      <c r="WSP136" s="853"/>
      <c r="WSQ136" s="853"/>
      <c r="WSR136" s="964"/>
      <c r="WSS136" s="845"/>
      <c r="WST136" s="853"/>
      <c r="WSU136" s="853"/>
      <c r="WSV136" s="964"/>
      <c r="WSW136" s="845"/>
      <c r="WSX136" s="853"/>
      <c r="WSY136" s="853"/>
      <c r="WSZ136" s="964"/>
      <c r="WTA136" s="845"/>
      <c r="WTB136" s="853"/>
      <c r="WTC136" s="853"/>
      <c r="WTD136" s="964"/>
      <c r="WTE136" s="845"/>
      <c r="WTF136" s="853"/>
      <c r="WTG136" s="853"/>
      <c r="WTH136" s="964"/>
      <c r="WTI136" s="845"/>
      <c r="WTJ136" s="853"/>
      <c r="WTK136" s="853"/>
      <c r="WTL136" s="964"/>
      <c r="WTM136" s="845"/>
      <c r="WTN136" s="853"/>
      <c r="WTO136" s="853"/>
      <c r="WTP136" s="964"/>
      <c r="WTQ136" s="845"/>
      <c r="WTR136" s="853"/>
      <c r="WTS136" s="853"/>
      <c r="WTT136" s="964"/>
      <c r="WTU136" s="845"/>
      <c r="WTV136" s="853"/>
      <c r="WTW136" s="853"/>
      <c r="WTX136" s="964"/>
      <c r="WTY136" s="845"/>
      <c r="WTZ136" s="853"/>
      <c r="WUA136" s="853"/>
      <c r="WUB136" s="964"/>
      <c r="WUC136" s="845"/>
      <c r="WUD136" s="853"/>
      <c r="WUE136" s="853"/>
      <c r="WUF136" s="964"/>
      <c r="WUG136" s="845"/>
      <c r="WUH136" s="853"/>
      <c r="WUI136" s="853"/>
      <c r="WUJ136" s="964"/>
      <c r="WUK136" s="845"/>
      <c r="WUL136" s="853"/>
      <c r="WUM136" s="853"/>
      <c r="WUN136" s="964"/>
      <c r="WUO136" s="845"/>
      <c r="WUP136" s="853"/>
      <c r="WUQ136" s="853"/>
      <c r="WUR136" s="964"/>
      <c r="WUS136" s="845"/>
      <c r="WUT136" s="853"/>
      <c r="WUU136" s="853"/>
      <c r="WUV136" s="964"/>
      <c r="WUW136" s="845"/>
      <c r="WUX136" s="853"/>
      <c r="WUY136" s="853"/>
      <c r="WUZ136" s="964"/>
      <c r="WVA136" s="845"/>
      <c r="WVB136" s="853"/>
      <c r="WVC136" s="853"/>
      <c r="WVD136" s="964"/>
      <c r="WVE136" s="845"/>
      <c r="WVF136" s="853"/>
      <c r="WVG136" s="853"/>
      <c r="WVH136" s="964"/>
      <c r="WVI136" s="845"/>
      <c r="WVJ136" s="853"/>
      <c r="WVK136" s="853"/>
      <c r="WVL136" s="964"/>
      <c r="WVM136" s="845"/>
      <c r="WVN136" s="853"/>
      <c r="WVO136" s="853"/>
      <c r="WVP136" s="964"/>
      <c r="WVQ136" s="845"/>
      <c r="WVR136" s="853"/>
      <c r="WVS136" s="853"/>
      <c r="WVT136" s="964"/>
      <c r="WVU136" s="845"/>
      <c r="WVV136" s="853"/>
      <c r="WVW136" s="853"/>
      <c r="WVX136" s="964"/>
      <c r="WVY136" s="845"/>
      <c r="WVZ136" s="853"/>
      <c r="WWA136" s="853"/>
      <c r="WWB136" s="964"/>
      <c r="WWC136" s="845"/>
      <c r="WWD136" s="853"/>
      <c r="WWE136" s="853"/>
      <c r="WWF136" s="964"/>
      <c r="WWG136" s="845"/>
      <c r="WWH136" s="853"/>
      <c r="WWI136" s="853"/>
      <c r="WWJ136" s="964"/>
      <c r="WWK136" s="845"/>
      <c r="WWL136" s="853"/>
      <c r="WWM136" s="853"/>
      <c r="WWN136" s="964"/>
      <c r="WWO136" s="845"/>
      <c r="WWP136" s="853"/>
      <c r="WWQ136" s="853"/>
      <c r="WWR136" s="964"/>
      <c r="WWS136" s="845"/>
      <c r="WWT136" s="853"/>
      <c r="WWU136" s="853"/>
      <c r="WWV136" s="964"/>
      <c r="WWW136" s="845"/>
      <c r="WWX136" s="853"/>
      <c r="WWY136" s="853"/>
      <c r="WWZ136" s="964"/>
      <c r="WXA136" s="845"/>
      <c r="WXB136" s="853"/>
      <c r="WXC136" s="853"/>
      <c r="WXD136" s="964"/>
      <c r="WXE136" s="845"/>
      <c r="WXF136" s="853"/>
      <c r="WXG136" s="853"/>
      <c r="WXH136" s="964"/>
      <c r="WXI136" s="845"/>
      <c r="WXJ136" s="853"/>
      <c r="WXK136" s="853"/>
      <c r="WXL136" s="964"/>
      <c r="WXM136" s="845"/>
      <c r="WXN136" s="853"/>
      <c r="WXO136" s="853"/>
      <c r="WXP136" s="964"/>
      <c r="WXQ136" s="845"/>
      <c r="WXR136" s="853"/>
      <c r="WXS136" s="853"/>
      <c r="WXT136" s="964"/>
      <c r="WXU136" s="845"/>
      <c r="WXV136" s="853"/>
      <c r="WXW136" s="853"/>
      <c r="WXX136" s="964"/>
      <c r="WXY136" s="845"/>
      <c r="WXZ136" s="853"/>
      <c r="WYA136" s="853"/>
      <c r="WYB136" s="964"/>
      <c r="WYC136" s="845"/>
      <c r="WYD136" s="853"/>
      <c r="WYE136" s="853"/>
      <c r="WYF136" s="964"/>
      <c r="WYG136" s="845"/>
      <c r="WYH136" s="853"/>
      <c r="WYI136" s="853"/>
      <c r="WYJ136" s="964"/>
      <c r="WYK136" s="845"/>
      <c r="WYL136" s="853"/>
      <c r="WYM136" s="853"/>
      <c r="WYN136" s="964"/>
      <c r="WYO136" s="845"/>
      <c r="WYP136" s="853"/>
      <c r="WYQ136" s="853"/>
      <c r="WYR136" s="964"/>
      <c r="WYS136" s="845"/>
      <c r="WYT136" s="853"/>
      <c r="WYU136" s="853"/>
      <c r="WYV136" s="964"/>
      <c r="WYW136" s="845"/>
      <c r="WYX136" s="853"/>
      <c r="WYY136" s="853"/>
      <c r="WYZ136" s="964"/>
      <c r="WZA136" s="845"/>
      <c r="WZB136" s="853"/>
      <c r="WZC136" s="853"/>
      <c r="WZD136" s="964"/>
      <c r="WZE136" s="845"/>
      <c r="WZF136" s="853"/>
      <c r="WZG136" s="853"/>
      <c r="WZH136" s="964"/>
      <c r="WZI136" s="845"/>
      <c r="WZJ136" s="853"/>
      <c r="WZK136" s="853"/>
      <c r="WZL136" s="964"/>
      <c r="WZM136" s="845"/>
      <c r="WZN136" s="853"/>
      <c r="WZO136" s="853"/>
      <c r="WZP136" s="964"/>
      <c r="WZQ136" s="845"/>
      <c r="WZR136" s="853"/>
      <c r="WZS136" s="853"/>
      <c r="WZT136" s="964"/>
      <c r="WZU136" s="845"/>
      <c r="WZV136" s="853"/>
      <c r="WZW136" s="853"/>
      <c r="WZX136" s="964"/>
      <c r="WZY136" s="845"/>
      <c r="WZZ136" s="853"/>
      <c r="XAA136" s="853"/>
      <c r="XAB136" s="964"/>
      <c r="XAC136" s="845"/>
      <c r="XAD136" s="853"/>
      <c r="XAE136" s="853"/>
      <c r="XAF136" s="964"/>
      <c r="XAG136" s="845"/>
      <c r="XAH136" s="853"/>
      <c r="XAI136" s="853"/>
      <c r="XAJ136" s="964"/>
      <c r="XAK136" s="845"/>
      <c r="XAL136" s="853"/>
      <c r="XAM136" s="853"/>
      <c r="XAN136" s="964"/>
      <c r="XAO136" s="845"/>
      <c r="XAP136" s="853"/>
      <c r="XAQ136" s="853"/>
      <c r="XAR136" s="964"/>
      <c r="XAS136" s="845"/>
      <c r="XAT136" s="853"/>
      <c r="XAU136" s="853"/>
      <c r="XAV136" s="964"/>
      <c r="XAW136" s="845"/>
      <c r="XAX136" s="853"/>
      <c r="XAY136" s="853"/>
      <c r="XAZ136" s="964"/>
      <c r="XBA136" s="845"/>
      <c r="XBB136" s="853"/>
      <c r="XBC136" s="853"/>
      <c r="XBD136" s="964"/>
      <c r="XBE136" s="845"/>
      <c r="XBF136" s="853"/>
      <c r="XBG136" s="853"/>
      <c r="XBH136" s="964"/>
      <c r="XBI136" s="845"/>
      <c r="XBJ136" s="853"/>
      <c r="XBK136" s="853"/>
      <c r="XBL136" s="964"/>
      <c r="XBM136" s="845"/>
      <c r="XBN136" s="853"/>
      <c r="XBO136" s="853"/>
      <c r="XBP136" s="964"/>
      <c r="XBQ136" s="845"/>
      <c r="XBR136" s="853"/>
      <c r="XBS136" s="853"/>
      <c r="XBT136" s="964"/>
      <c r="XBU136" s="845"/>
      <c r="XBV136" s="853"/>
      <c r="XBW136" s="853"/>
      <c r="XBX136" s="964"/>
      <c r="XBY136" s="845"/>
      <c r="XBZ136" s="853"/>
      <c r="XCA136" s="853"/>
      <c r="XCB136" s="964"/>
      <c r="XCC136" s="845"/>
      <c r="XCD136" s="853"/>
      <c r="XCE136" s="853"/>
      <c r="XCF136" s="964"/>
      <c r="XCG136" s="845"/>
      <c r="XCH136" s="853"/>
      <c r="XCI136" s="853"/>
      <c r="XCJ136" s="964"/>
      <c r="XCK136" s="845"/>
      <c r="XCL136" s="853"/>
      <c r="XCM136" s="853"/>
      <c r="XCN136" s="964"/>
      <c r="XCO136" s="845"/>
      <c r="XCP136" s="853"/>
      <c r="XCQ136" s="853"/>
      <c r="XCR136" s="964"/>
      <c r="XCS136" s="845"/>
      <c r="XCT136" s="853"/>
      <c r="XCU136" s="853"/>
      <c r="XCV136" s="964"/>
      <c r="XCW136" s="845"/>
      <c r="XCX136" s="853"/>
      <c r="XCY136" s="853"/>
      <c r="XCZ136" s="964"/>
      <c r="XDA136" s="845"/>
      <c r="XDB136" s="853"/>
      <c r="XDC136" s="853"/>
      <c r="XDD136" s="964"/>
      <c r="XDE136" s="845"/>
      <c r="XDF136" s="853"/>
      <c r="XDG136" s="853"/>
      <c r="XDH136" s="964"/>
      <c r="XDI136" s="845"/>
      <c r="XDJ136" s="853"/>
      <c r="XDK136" s="853"/>
      <c r="XDL136" s="964"/>
      <c r="XDM136" s="845"/>
      <c r="XDN136" s="853"/>
      <c r="XDO136" s="853"/>
      <c r="XDP136" s="964"/>
      <c r="XDQ136" s="845"/>
      <c r="XDR136" s="853"/>
      <c r="XDS136" s="853"/>
      <c r="XDT136" s="964"/>
      <c r="XDU136" s="845"/>
      <c r="XDV136" s="853"/>
      <c r="XDW136" s="853"/>
      <c r="XDX136" s="964"/>
      <c r="XDY136" s="845"/>
      <c r="XDZ136" s="853"/>
      <c r="XEA136" s="853"/>
      <c r="XEB136" s="964"/>
      <c r="XEC136" s="845"/>
      <c r="XED136" s="853"/>
      <c r="XEE136" s="853"/>
      <c r="XEF136" s="964"/>
      <c r="XEG136" s="845"/>
      <c r="XEH136" s="853"/>
      <c r="XEI136" s="853"/>
      <c r="XEJ136" s="964"/>
      <c r="XEK136" s="845"/>
      <c r="XEL136" s="853"/>
      <c r="XEM136" s="853"/>
      <c r="XEN136" s="964"/>
      <c r="XEO136" s="845"/>
      <c r="XEP136" s="853"/>
      <c r="XEQ136" s="853"/>
      <c r="XER136" s="964"/>
      <c r="XES136" s="845"/>
      <c r="XET136" s="853"/>
      <c r="XEU136" s="853"/>
      <c r="XEV136" s="964"/>
      <c r="XEW136" s="845"/>
      <c r="XEX136" s="853"/>
      <c r="XEY136" s="853"/>
      <c r="XEZ136" s="964"/>
      <c r="XFA136" s="845"/>
      <c r="XFB136" s="853"/>
      <c r="XFC136" s="853"/>
      <c r="XFD136" s="964"/>
    </row>
    <row r="137" spans="1:16384" ht="26.7" customHeight="1">
      <c r="A137" s="1124"/>
      <c r="B137" s="945" t="s">
        <v>7</v>
      </c>
      <c r="C137" s="832" t="s">
        <v>1466</v>
      </c>
      <c r="D137" s="914"/>
      <c r="E137" s="915"/>
      <c r="F137" s="940"/>
      <c r="G137" s="843"/>
    </row>
    <row r="138" spans="1:16384" ht="39.6">
      <c r="A138" s="1123"/>
      <c r="B138" s="913"/>
      <c r="C138" s="838" t="s">
        <v>1465</v>
      </c>
      <c r="D138" s="914"/>
      <c r="E138" s="915"/>
      <c r="F138" s="940"/>
      <c r="G138" s="843"/>
    </row>
    <row r="139" spans="1:16384" ht="9.6" customHeight="1">
      <c r="A139" s="1123"/>
      <c r="B139" s="913"/>
      <c r="C139" s="838"/>
      <c r="D139" s="914"/>
      <c r="E139" s="915"/>
      <c r="F139" s="940"/>
      <c r="G139" s="843"/>
    </row>
    <row r="140" spans="1:16384" ht="39.6">
      <c r="A140" s="1123" t="s">
        <v>2864</v>
      </c>
      <c r="B140" s="913"/>
      <c r="C140" s="838" t="s">
        <v>1464</v>
      </c>
      <c r="D140" s="914" t="s">
        <v>21</v>
      </c>
      <c r="E140" s="915">
        <v>2</v>
      </c>
      <c r="F140" s="940"/>
      <c r="G140" s="843"/>
    </row>
    <row r="141" spans="1:16384" ht="10.95" customHeight="1">
      <c r="A141" s="1123"/>
      <c r="B141" s="913"/>
      <c r="C141" s="838"/>
      <c r="D141" s="914"/>
      <c r="E141" s="915"/>
      <c r="F141" s="940"/>
      <c r="G141" s="843"/>
    </row>
    <row r="142" spans="1:16384" ht="26.4">
      <c r="A142" s="1123" t="s">
        <v>2865</v>
      </c>
      <c r="B142" s="913"/>
      <c r="C142" s="838" t="s">
        <v>1830</v>
      </c>
      <c r="D142" s="914" t="s">
        <v>21</v>
      </c>
      <c r="E142" s="915">
        <v>6</v>
      </c>
      <c r="F142" s="940"/>
      <c r="G142" s="843"/>
    </row>
    <row r="143" spans="1:16384" ht="11.7" customHeight="1">
      <c r="A143" s="1123"/>
      <c r="B143" s="913"/>
      <c r="C143" s="838"/>
      <c r="D143" s="914"/>
      <c r="E143" s="915"/>
      <c r="F143" s="940"/>
      <c r="G143" s="843"/>
    </row>
    <row r="144" spans="1:16384" ht="40.35" customHeight="1">
      <c r="A144" s="1123" t="s">
        <v>2866</v>
      </c>
      <c r="B144" s="913"/>
      <c r="C144" s="838" t="s">
        <v>1463</v>
      </c>
      <c r="D144" s="914" t="s">
        <v>21</v>
      </c>
      <c r="E144" s="915">
        <v>2</v>
      </c>
      <c r="F144" s="940"/>
      <c r="G144" s="843"/>
    </row>
    <row r="145" spans="1:7" ht="9" customHeight="1">
      <c r="A145" s="1123"/>
      <c r="B145" s="913"/>
      <c r="C145" s="838"/>
      <c r="D145" s="914"/>
      <c r="E145" s="915"/>
      <c r="F145" s="940"/>
      <c r="G145" s="843"/>
    </row>
    <row r="146" spans="1:7" ht="26.7" customHeight="1">
      <c r="A146" s="1123" t="s">
        <v>2867</v>
      </c>
      <c r="B146" s="913"/>
      <c r="C146" s="838" t="s">
        <v>1831</v>
      </c>
      <c r="D146" s="914" t="s">
        <v>21</v>
      </c>
      <c r="E146" s="915">
        <v>2</v>
      </c>
      <c r="F146" s="940"/>
      <c r="G146" s="843"/>
    </row>
    <row r="147" spans="1:7" ht="10.95" customHeight="1">
      <c r="A147" s="1123"/>
      <c r="B147" s="913"/>
      <c r="C147" s="838"/>
      <c r="D147" s="914"/>
      <c r="E147" s="915"/>
      <c r="F147" s="940"/>
      <c r="G147" s="843" t="str">
        <f t="shared" ref="G147:G190" si="0">IF(E147="","",E147*F147)</f>
        <v/>
      </c>
    </row>
    <row r="148" spans="1:7" ht="26.7" customHeight="1">
      <c r="A148" s="1123" t="s">
        <v>2868</v>
      </c>
      <c r="B148" s="913"/>
      <c r="C148" s="838" t="s">
        <v>1462</v>
      </c>
      <c r="D148" s="914" t="s">
        <v>240</v>
      </c>
      <c r="E148" s="915">
        <v>6</v>
      </c>
      <c r="F148" s="940"/>
      <c r="G148" s="843"/>
    </row>
    <row r="149" spans="1:7" ht="10.35" customHeight="1">
      <c r="A149" s="1123"/>
      <c r="B149" s="913"/>
      <c r="C149" s="838"/>
      <c r="D149" s="914"/>
      <c r="E149" s="915"/>
      <c r="F149" s="940"/>
      <c r="G149" s="843"/>
    </row>
    <row r="150" spans="1:7" ht="27" customHeight="1">
      <c r="A150" s="1123" t="s">
        <v>2869</v>
      </c>
      <c r="B150" s="913"/>
      <c r="C150" s="838" t="s">
        <v>1461</v>
      </c>
      <c r="D150" s="914" t="s">
        <v>240</v>
      </c>
      <c r="E150" s="915">
        <v>1</v>
      </c>
      <c r="F150" s="940"/>
      <c r="G150" s="843"/>
    </row>
    <row r="151" spans="1:7" ht="12" customHeight="1">
      <c r="A151" s="1123"/>
      <c r="B151" s="913"/>
      <c r="C151" s="838"/>
      <c r="D151" s="914"/>
      <c r="E151" s="915"/>
      <c r="F151" s="940"/>
      <c r="G151" s="843" t="str">
        <f t="shared" si="0"/>
        <v/>
      </c>
    </row>
    <row r="152" spans="1:7" ht="25.95" customHeight="1">
      <c r="A152" s="1123" t="s">
        <v>2870</v>
      </c>
      <c r="B152" s="913"/>
      <c r="C152" s="838" t="s">
        <v>1460</v>
      </c>
      <c r="D152" s="914" t="s">
        <v>21</v>
      </c>
      <c r="E152" s="915">
        <v>1</v>
      </c>
      <c r="F152" s="940"/>
      <c r="G152" s="843"/>
    </row>
    <row r="153" spans="1:7" ht="10.35" customHeight="1">
      <c r="A153" s="1123"/>
      <c r="B153" s="913"/>
      <c r="C153" s="838"/>
      <c r="D153" s="914"/>
      <c r="E153" s="915"/>
      <c r="F153" s="940"/>
      <c r="G153" s="843" t="str">
        <f t="shared" si="0"/>
        <v/>
      </c>
    </row>
    <row r="154" spans="1:7" ht="26.4">
      <c r="A154" s="1123" t="s">
        <v>2871</v>
      </c>
      <c r="B154" s="913"/>
      <c r="C154" s="838" t="s">
        <v>1459</v>
      </c>
      <c r="D154" s="914" t="s">
        <v>21</v>
      </c>
      <c r="E154" s="915">
        <v>1</v>
      </c>
      <c r="F154" s="940"/>
      <c r="G154" s="843"/>
    </row>
    <row r="155" spans="1:7" ht="12" customHeight="1">
      <c r="A155" s="1123"/>
      <c r="B155" s="913"/>
      <c r="C155" s="838"/>
      <c r="D155" s="914"/>
      <c r="E155" s="915"/>
      <c r="F155" s="940"/>
      <c r="G155" s="843"/>
    </row>
    <row r="156" spans="1:7" ht="12.6" customHeight="1">
      <c r="A156" s="1123" t="s">
        <v>2872</v>
      </c>
      <c r="B156" s="913"/>
      <c r="C156" s="838" t="s">
        <v>1458</v>
      </c>
      <c r="D156" s="914" t="s">
        <v>21</v>
      </c>
      <c r="E156" s="915">
        <v>1</v>
      </c>
      <c r="F156" s="940"/>
      <c r="G156" s="843"/>
    </row>
    <row r="157" spans="1:7">
      <c r="A157" s="741"/>
      <c r="B157" s="742"/>
      <c r="C157" s="742"/>
      <c r="D157" s="743"/>
      <c r="E157" s="743"/>
      <c r="F157" s="744"/>
      <c r="G157" s="190"/>
    </row>
    <row r="158" spans="1:7">
      <c r="A158" s="741"/>
      <c r="B158" s="742"/>
      <c r="C158" s="742"/>
      <c r="D158" s="743"/>
      <c r="E158" s="743"/>
      <c r="F158" s="744"/>
      <c r="G158" s="190"/>
    </row>
    <row r="159" spans="1:7">
      <c r="A159" s="950"/>
      <c r="B159" s="952"/>
      <c r="C159" s="625" t="s">
        <v>79</v>
      </c>
      <c r="D159" s="948"/>
      <c r="E159" s="146"/>
      <c r="F159" s="626" t="s">
        <v>18</v>
      </c>
      <c r="G159" s="947"/>
    </row>
    <row r="160" spans="1:7">
      <c r="A160" s="950"/>
      <c r="B160" s="949"/>
      <c r="C160" s="625" t="s">
        <v>80</v>
      </c>
      <c r="D160" s="951"/>
      <c r="E160" s="146"/>
      <c r="F160" s="626" t="s">
        <v>18</v>
      </c>
      <c r="G160" s="947"/>
    </row>
    <row r="161" spans="1:7">
      <c r="A161" s="1276"/>
      <c r="B161" s="1277"/>
      <c r="C161" s="1278"/>
      <c r="D161" s="1279"/>
      <c r="E161" s="1280"/>
      <c r="F161" s="1274"/>
      <c r="G161" s="840"/>
    </row>
    <row r="162" spans="1:7" ht="40.35" customHeight="1">
      <c r="A162" s="1123" t="s">
        <v>2873</v>
      </c>
      <c r="B162" s="913"/>
      <c r="C162" s="838" t="s">
        <v>1457</v>
      </c>
      <c r="D162" s="914" t="s">
        <v>240</v>
      </c>
      <c r="E162" s="915">
        <v>1</v>
      </c>
      <c r="F162" s="940"/>
      <c r="G162" s="843"/>
    </row>
    <row r="163" spans="1:7" ht="7.95" customHeight="1">
      <c r="A163" s="1123"/>
      <c r="B163" s="913"/>
      <c r="C163" s="838"/>
      <c r="D163" s="914"/>
      <c r="E163" s="915"/>
      <c r="F163" s="940"/>
      <c r="G163" s="843"/>
    </row>
    <row r="164" spans="1:7" ht="27.6" customHeight="1">
      <c r="A164" s="1123" t="s">
        <v>2874</v>
      </c>
      <c r="B164" s="913"/>
      <c r="C164" s="838" t="s">
        <v>1832</v>
      </c>
      <c r="D164" s="914" t="s">
        <v>21</v>
      </c>
      <c r="E164" s="915">
        <v>2</v>
      </c>
      <c r="F164" s="940"/>
      <c r="G164" s="843"/>
    </row>
    <row r="165" spans="1:7" ht="7.95" customHeight="1">
      <c r="A165" s="1123"/>
      <c r="B165" s="913"/>
      <c r="C165" s="838"/>
      <c r="D165" s="914"/>
      <c r="E165" s="915"/>
      <c r="F165" s="940"/>
      <c r="G165" s="843" t="str">
        <f t="shared" si="0"/>
        <v/>
      </c>
    </row>
    <row r="166" spans="1:7" ht="27" customHeight="1">
      <c r="A166" s="1123" t="s">
        <v>2875</v>
      </c>
      <c r="B166" s="913"/>
      <c r="C166" s="838" t="s">
        <v>1456</v>
      </c>
      <c r="D166" s="914" t="s">
        <v>21</v>
      </c>
      <c r="E166" s="915">
        <v>11</v>
      </c>
      <c r="F166" s="940"/>
      <c r="G166" s="843"/>
    </row>
    <row r="167" spans="1:7" ht="12" customHeight="1">
      <c r="A167" s="1123"/>
      <c r="B167" s="913"/>
      <c r="C167" s="838"/>
      <c r="D167" s="914"/>
      <c r="E167" s="915"/>
      <c r="F167" s="940"/>
      <c r="G167" s="843"/>
    </row>
    <row r="168" spans="1:7" ht="25.95" customHeight="1">
      <c r="A168" s="1123" t="s">
        <v>2876</v>
      </c>
      <c r="B168" s="913"/>
      <c r="C168" s="838" t="s">
        <v>1833</v>
      </c>
      <c r="D168" s="914" t="s">
        <v>21</v>
      </c>
      <c r="E168" s="915">
        <v>3</v>
      </c>
      <c r="F168" s="940"/>
      <c r="G168" s="843"/>
    </row>
    <row r="169" spans="1:7">
      <c r="A169" s="1123"/>
      <c r="B169" s="913"/>
      <c r="C169" s="838"/>
      <c r="D169" s="914"/>
      <c r="E169" s="915"/>
      <c r="F169" s="940"/>
      <c r="G169" s="843"/>
    </row>
    <row r="170" spans="1:7" ht="26.4">
      <c r="A170" s="1123" t="s">
        <v>2877</v>
      </c>
      <c r="B170" s="913"/>
      <c r="C170" s="838" t="s">
        <v>1834</v>
      </c>
      <c r="D170" s="914" t="s">
        <v>21</v>
      </c>
      <c r="E170" s="915">
        <v>1</v>
      </c>
      <c r="F170" s="940"/>
      <c r="G170" s="843"/>
    </row>
    <row r="171" spans="1:7">
      <c r="A171" s="1123"/>
      <c r="B171" s="913"/>
      <c r="C171" s="838"/>
      <c r="D171" s="914"/>
      <c r="E171" s="915"/>
      <c r="F171" s="940"/>
      <c r="G171" s="843"/>
    </row>
    <row r="172" spans="1:7" ht="26.4">
      <c r="A172" s="1123" t="s">
        <v>2878</v>
      </c>
      <c r="B172" s="913"/>
      <c r="C172" s="838" t="s">
        <v>1455</v>
      </c>
      <c r="D172" s="914" t="s">
        <v>21</v>
      </c>
      <c r="E172" s="915">
        <v>1</v>
      </c>
      <c r="F172" s="940"/>
      <c r="G172" s="843"/>
    </row>
    <row r="173" spans="1:7">
      <c r="A173" s="1123"/>
      <c r="B173" s="913"/>
      <c r="C173" s="838"/>
      <c r="D173" s="914"/>
      <c r="E173" s="915"/>
      <c r="F173" s="940"/>
      <c r="G173" s="843" t="str">
        <f t="shared" si="0"/>
        <v/>
      </c>
    </row>
    <row r="174" spans="1:7" ht="26.4">
      <c r="A174" s="1123" t="s">
        <v>2879</v>
      </c>
      <c r="B174" s="913"/>
      <c r="C174" s="838" t="s">
        <v>1835</v>
      </c>
      <c r="D174" s="914" t="s">
        <v>21</v>
      </c>
      <c r="E174" s="915">
        <v>1</v>
      </c>
      <c r="F174" s="940"/>
      <c r="G174" s="843"/>
    </row>
    <row r="175" spans="1:7">
      <c r="A175" s="912"/>
      <c r="B175" s="959"/>
      <c r="C175" s="838"/>
      <c r="D175" s="914"/>
      <c r="E175" s="915"/>
      <c r="F175" s="958"/>
      <c r="G175" s="843"/>
    </row>
    <row r="176" spans="1:7" ht="26.4">
      <c r="A176" s="1123" t="s">
        <v>2880</v>
      </c>
      <c r="B176" s="913"/>
      <c r="C176" s="838" t="s">
        <v>1454</v>
      </c>
      <c r="D176" s="914" t="s">
        <v>21</v>
      </c>
      <c r="E176" s="915">
        <v>1</v>
      </c>
      <c r="F176" s="940"/>
      <c r="G176" s="843"/>
    </row>
    <row r="177" spans="1:7" ht="10.35" customHeight="1">
      <c r="A177" s="1123"/>
      <c r="B177" s="913"/>
      <c r="C177" s="838"/>
      <c r="D177" s="914"/>
      <c r="E177" s="915"/>
      <c r="F177" s="940"/>
      <c r="G177" s="843"/>
    </row>
    <row r="178" spans="1:7" ht="15.6" customHeight="1">
      <c r="A178" s="1123" t="s">
        <v>2881</v>
      </c>
      <c r="B178" s="913"/>
      <c r="C178" s="838" t="s">
        <v>1836</v>
      </c>
      <c r="D178" s="914" t="s">
        <v>21</v>
      </c>
      <c r="E178" s="915">
        <v>2</v>
      </c>
      <c r="F178" s="940"/>
      <c r="G178" s="843"/>
    </row>
    <row r="179" spans="1:7" ht="11.7" customHeight="1">
      <c r="A179" s="1123"/>
      <c r="B179" s="913"/>
      <c r="C179" s="838"/>
      <c r="D179" s="914"/>
      <c r="E179" s="915"/>
      <c r="F179" s="940"/>
      <c r="G179" s="843"/>
    </row>
    <row r="180" spans="1:7" ht="15" customHeight="1">
      <c r="A180" s="1123" t="s">
        <v>2882</v>
      </c>
      <c r="B180" s="913"/>
      <c r="C180" s="838" t="s">
        <v>1837</v>
      </c>
      <c r="D180" s="914" t="s">
        <v>21</v>
      </c>
      <c r="E180" s="915">
        <v>1</v>
      </c>
      <c r="F180" s="940"/>
      <c r="G180" s="843"/>
    </row>
    <row r="181" spans="1:7" ht="13.35" customHeight="1">
      <c r="A181" s="1123"/>
      <c r="B181" s="913"/>
      <c r="C181" s="838"/>
      <c r="D181" s="914"/>
      <c r="E181" s="915"/>
      <c r="F181" s="940"/>
      <c r="G181" s="843"/>
    </row>
    <row r="182" spans="1:7" ht="26.4">
      <c r="A182" s="1123" t="s">
        <v>2883</v>
      </c>
      <c r="B182" s="913"/>
      <c r="C182" s="838" t="s">
        <v>1838</v>
      </c>
      <c r="D182" s="914" t="s">
        <v>21</v>
      </c>
      <c r="E182" s="915">
        <v>1</v>
      </c>
      <c r="F182" s="940"/>
      <c r="G182" s="843"/>
    </row>
    <row r="183" spans="1:7">
      <c r="A183" s="1123"/>
      <c r="B183" s="913"/>
      <c r="C183" s="838"/>
      <c r="D183" s="914"/>
      <c r="E183" s="915"/>
      <c r="F183" s="940"/>
      <c r="G183" s="843"/>
    </row>
    <row r="184" spans="1:7" ht="26.4">
      <c r="A184" s="1123" t="s">
        <v>2884</v>
      </c>
      <c r="B184" s="913"/>
      <c r="C184" s="838" t="s">
        <v>1839</v>
      </c>
      <c r="D184" s="914" t="s">
        <v>21</v>
      </c>
      <c r="E184" s="915">
        <v>1</v>
      </c>
      <c r="F184" s="940"/>
      <c r="G184" s="843"/>
    </row>
    <row r="185" spans="1:7" ht="13.35" customHeight="1">
      <c r="A185" s="912"/>
      <c r="B185" s="959"/>
      <c r="C185" s="838"/>
      <c r="D185" s="914"/>
      <c r="E185" s="915"/>
      <c r="F185" s="916"/>
      <c r="G185" s="843"/>
    </row>
    <row r="186" spans="1:7" ht="26.4">
      <c r="A186" s="1124"/>
      <c r="B186" s="945" t="s">
        <v>7</v>
      </c>
      <c r="C186" s="832" t="s">
        <v>1453</v>
      </c>
      <c r="D186" s="914"/>
      <c r="E186" s="915"/>
      <c r="F186" s="963"/>
      <c r="G186" s="843"/>
    </row>
    <row r="187" spans="1:7" ht="41.7" customHeight="1">
      <c r="A187" s="1123"/>
      <c r="B187" s="913"/>
      <c r="C187" s="838" t="s">
        <v>1452</v>
      </c>
      <c r="D187" s="914"/>
      <c r="E187" s="915"/>
      <c r="F187" s="963"/>
      <c r="G187" s="843"/>
    </row>
    <row r="188" spans="1:7">
      <c r="A188" s="1123"/>
      <c r="B188" s="913"/>
      <c r="C188" s="838"/>
      <c r="D188" s="914"/>
      <c r="E188" s="915"/>
      <c r="F188" s="963"/>
      <c r="G188" s="843"/>
    </row>
    <row r="189" spans="1:7" ht="38.25" customHeight="1">
      <c r="A189" s="1123" t="s">
        <v>2885</v>
      </c>
      <c r="B189" s="913"/>
      <c r="C189" s="960" t="s">
        <v>1451</v>
      </c>
      <c r="D189" s="914" t="s">
        <v>21</v>
      </c>
      <c r="E189" s="915">
        <v>1</v>
      </c>
      <c r="F189" s="940"/>
      <c r="G189" s="843"/>
    </row>
    <row r="190" spans="1:7">
      <c r="A190" s="1123"/>
      <c r="B190" s="913"/>
      <c r="C190" s="838"/>
      <c r="D190" s="914"/>
      <c r="E190" s="915"/>
      <c r="F190" s="940"/>
      <c r="G190" s="843" t="str">
        <f t="shared" si="0"/>
        <v/>
      </c>
    </row>
    <row r="191" spans="1:7" ht="37.5" customHeight="1">
      <c r="A191" s="1123" t="s">
        <v>2886</v>
      </c>
      <c r="B191" s="913"/>
      <c r="C191" s="838" t="s">
        <v>1450</v>
      </c>
      <c r="D191" s="914" t="s">
        <v>240</v>
      </c>
      <c r="E191" s="915">
        <v>1</v>
      </c>
      <c r="F191" s="940"/>
      <c r="G191" s="843"/>
    </row>
    <row r="192" spans="1:7" ht="15" customHeight="1">
      <c r="A192" s="1123"/>
      <c r="B192" s="913"/>
      <c r="C192" s="838"/>
      <c r="D192" s="914"/>
      <c r="E192" s="915"/>
      <c r="F192" s="940"/>
      <c r="G192" s="843"/>
    </row>
    <row r="193" spans="1:7" ht="27.6" customHeight="1">
      <c r="A193" s="1123" t="s">
        <v>2887</v>
      </c>
      <c r="B193" s="913"/>
      <c r="C193" s="838" t="s">
        <v>1840</v>
      </c>
      <c r="D193" s="914" t="s">
        <v>21</v>
      </c>
      <c r="E193" s="915">
        <v>1</v>
      </c>
      <c r="F193" s="940"/>
      <c r="G193" s="843"/>
    </row>
    <row r="194" spans="1:7">
      <c r="A194" s="912"/>
      <c r="B194" s="959"/>
      <c r="C194" s="838"/>
      <c r="D194" s="914"/>
      <c r="E194" s="915"/>
      <c r="F194" s="958"/>
      <c r="G194" s="843"/>
    </row>
    <row r="195" spans="1:7">
      <c r="A195" s="962"/>
      <c r="B195" s="838"/>
      <c r="C195" s="1393" t="s">
        <v>1449</v>
      </c>
      <c r="D195" s="939"/>
      <c r="E195" s="961"/>
      <c r="F195" s="938"/>
      <c r="G195" s="843"/>
    </row>
    <row r="196" spans="1:7" ht="39.6">
      <c r="A196" s="852"/>
      <c r="B196" s="838"/>
      <c r="C196" s="838" t="s">
        <v>1448</v>
      </c>
      <c r="D196" s="844"/>
      <c r="E196" s="844"/>
      <c r="F196" s="938"/>
      <c r="G196" s="843"/>
    </row>
    <row r="197" spans="1:7">
      <c r="A197" s="852"/>
      <c r="B197" s="838"/>
      <c r="C197" s="832"/>
      <c r="D197" s="844"/>
      <c r="E197" s="844"/>
      <c r="F197" s="938"/>
      <c r="G197" s="843"/>
    </row>
    <row r="198" spans="1:7" ht="91.5" customHeight="1">
      <c r="A198" s="852" t="s">
        <v>2888</v>
      </c>
      <c r="B198" s="838"/>
      <c r="C198" s="1125" t="s">
        <v>2839</v>
      </c>
      <c r="D198" s="1126" t="s">
        <v>396</v>
      </c>
      <c r="E198" s="1127">
        <v>3</v>
      </c>
      <c r="F198" s="938"/>
      <c r="G198" s="843"/>
    </row>
    <row r="199" spans="1:7">
      <c r="A199" s="852"/>
      <c r="B199" s="838"/>
      <c r="C199" s="1125"/>
      <c r="D199" s="1126"/>
      <c r="E199" s="1127"/>
      <c r="F199" s="938"/>
      <c r="G199" s="843"/>
    </row>
    <row r="200" spans="1:7" ht="26.4">
      <c r="A200" s="852" t="s">
        <v>2889</v>
      </c>
      <c r="B200" s="742"/>
      <c r="C200" s="960" t="s">
        <v>1447</v>
      </c>
      <c r="D200" s="844" t="s">
        <v>637</v>
      </c>
      <c r="E200" s="844">
        <v>1</v>
      </c>
      <c r="F200" s="938">
        <v>150000</v>
      </c>
      <c r="G200" s="843">
        <v>150000</v>
      </c>
    </row>
    <row r="201" spans="1:7">
      <c r="A201" s="852"/>
      <c r="B201" s="742"/>
      <c r="C201" s="838"/>
      <c r="D201" s="844"/>
      <c r="E201" s="844"/>
      <c r="F201" s="938"/>
      <c r="G201" s="843"/>
    </row>
    <row r="202" spans="1:7">
      <c r="A202" s="946"/>
      <c r="B202" s="838"/>
      <c r="C202" s="945" t="s">
        <v>1446</v>
      </c>
      <c r="D202" s="914"/>
      <c r="E202" s="914"/>
      <c r="F202" s="940"/>
      <c r="G202" s="843"/>
    </row>
    <row r="203" spans="1:7" ht="28.8">
      <c r="A203" s="1123" t="s">
        <v>2890</v>
      </c>
      <c r="B203" s="913"/>
      <c r="C203" s="838" t="s">
        <v>1445</v>
      </c>
      <c r="D203" s="914" t="s">
        <v>21</v>
      </c>
      <c r="E203" s="915">
        <v>3</v>
      </c>
      <c r="F203" s="940"/>
      <c r="G203" s="843"/>
    </row>
    <row r="204" spans="1:7" ht="11.7" customHeight="1">
      <c r="A204" s="1123"/>
      <c r="B204" s="913"/>
      <c r="C204" s="838"/>
      <c r="D204" s="914"/>
      <c r="E204" s="915"/>
      <c r="F204" s="940"/>
      <c r="G204" s="843"/>
    </row>
    <row r="205" spans="1:7" ht="15.6" customHeight="1">
      <c r="A205" s="1123" t="s">
        <v>2891</v>
      </c>
      <c r="B205" s="913"/>
      <c r="C205" s="838" t="s">
        <v>1444</v>
      </c>
      <c r="D205" s="914" t="s">
        <v>21</v>
      </c>
      <c r="E205" s="915">
        <v>3</v>
      </c>
      <c r="F205" s="940"/>
      <c r="G205" s="843"/>
    </row>
    <row r="206" spans="1:7">
      <c r="A206" s="1123"/>
      <c r="B206" s="913"/>
      <c r="C206" s="838"/>
      <c r="D206" s="914"/>
      <c r="E206" s="915"/>
      <c r="F206" s="940"/>
      <c r="G206" s="843"/>
    </row>
    <row r="207" spans="1:7" ht="27.6" customHeight="1">
      <c r="A207" s="1123" t="s">
        <v>2892</v>
      </c>
      <c r="B207" s="913"/>
      <c r="C207" s="838" t="s">
        <v>1443</v>
      </c>
      <c r="D207" s="914" t="s">
        <v>21</v>
      </c>
      <c r="E207" s="915">
        <v>6</v>
      </c>
      <c r="F207" s="940"/>
      <c r="G207" s="843"/>
    </row>
    <row r="208" spans="1:7">
      <c r="A208" s="831"/>
      <c r="B208" s="838"/>
      <c r="C208" s="838"/>
      <c r="D208" s="844"/>
      <c r="E208" s="914"/>
      <c r="F208" s="940"/>
      <c r="G208" s="843"/>
    </row>
    <row r="209" spans="1:7">
      <c r="A209" s="950"/>
      <c r="B209" s="952"/>
      <c r="C209" s="625" t="s">
        <v>79</v>
      </c>
      <c r="D209" s="951"/>
      <c r="E209" s="146"/>
      <c r="F209" s="729" t="s">
        <v>18</v>
      </c>
      <c r="G209" s="947"/>
    </row>
    <row r="210" spans="1:7">
      <c r="A210" s="950"/>
      <c r="B210" s="949"/>
      <c r="C210" s="625" t="s">
        <v>80</v>
      </c>
      <c r="D210" s="948"/>
      <c r="E210" s="146"/>
      <c r="F210" s="729" t="s">
        <v>18</v>
      </c>
      <c r="G210" s="947"/>
    </row>
    <row r="211" spans="1:7">
      <c r="A211" s="831"/>
      <c r="B211" s="838"/>
      <c r="C211" s="838"/>
      <c r="D211" s="844"/>
      <c r="E211" s="914"/>
      <c r="F211" s="940"/>
      <c r="G211" s="843"/>
    </row>
    <row r="212" spans="1:7" ht="15.6">
      <c r="A212" s="831" t="s">
        <v>2893</v>
      </c>
      <c r="B212" s="838"/>
      <c r="C212" s="838" t="s">
        <v>1442</v>
      </c>
      <c r="D212" s="844" t="s">
        <v>21</v>
      </c>
      <c r="E212" s="914">
        <v>3</v>
      </c>
      <c r="F212" s="940"/>
      <c r="G212" s="843"/>
    </row>
    <row r="213" spans="1:7" ht="13.95" customHeight="1">
      <c r="A213" s="831"/>
      <c r="B213" s="838"/>
      <c r="C213" s="838"/>
      <c r="D213" s="844"/>
      <c r="E213" s="914"/>
      <c r="F213" s="940"/>
      <c r="G213" s="843" t="str">
        <f t="shared" ref="G213:G237" si="1">IF(E213="","",E213*F213)</f>
        <v/>
      </c>
    </row>
    <row r="214" spans="1:7" ht="15.6">
      <c r="A214" s="831" t="s">
        <v>2894</v>
      </c>
      <c r="B214" s="838"/>
      <c r="C214" s="838" t="s">
        <v>1441</v>
      </c>
      <c r="D214" s="844" t="s">
        <v>21</v>
      </c>
      <c r="E214" s="914">
        <v>1</v>
      </c>
      <c r="F214" s="940"/>
      <c r="G214" s="843"/>
    </row>
    <row r="215" spans="1:7">
      <c r="A215" s="831"/>
      <c r="B215" s="959"/>
      <c r="C215" s="838"/>
      <c r="D215" s="844"/>
      <c r="E215" s="914"/>
      <c r="F215" s="940"/>
      <c r="G215" s="843"/>
    </row>
    <row r="216" spans="1:7" ht="26.4">
      <c r="A216" s="831" t="s">
        <v>2895</v>
      </c>
      <c r="B216" s="838"/>
      <c r="C216" s="838" t="s">
        <v>1440</v>
      </c>
      <c r="D216" s="914" t="s">
        <v>21</v>
      </c>
      <c r="E216" s="914">
        <v>3</v>
      </c>
      <c r="F216" s="940"/>
      <c r="G216" s="843"/>
    </row>
    <row r="217" spans="1:7">
      <c r="A217" s="831"/>
      <c r="B217" s="838"/>
      <c r="C217" s="838"/>
      <c r="D217" s="914"/>
      <c r="E217" s="914"/>
      <c r="F217" s="940"/>
      <c r="G217" s="843"/>
    </row>
    <row r="218" spans="1:7">
      <c r="A218" s="831" t="s">
        <v>2896</v>
      </c>
      <c r="B218" s="838"/>
      <c r="C218" s="838" t="s">
        <v>1439</v>
      </c>
      <c r="D218" s="914" t="s">
        <v>21</v>
      </c>
      <c r="E218" s="914">
        <v>3</v>
      </c>
      <c r="F218" s="940"/>
      <c r="G218" s="843"/>
    </row>
    <row r="219" spans="1:7">
      <c r="A219" s="831"/>
      <c r="B219" s="838"/>
      <c r="C219" s="838"/>
      <c r="D219" s="914"/>
      <c r="E219" s="914"/>
      <c r="F219" s="940"/>
      <c r="G219" s="843"/>
    </row>
    <row r="220" spans="1:7" ht="40.200000000000003">
      <c r="A220" s="831" t="s">
        <v>2897</v>
      </c>
      <c r="B220" s="838"/>
      <c r="C220" s="838" t="s">
        <v>2840</v>
      </c>
      <c r="D220" s="914" t="s">
        <v>240</v>
      </c>
      <c r="E220" s="914">
        <v>3</v>
      </c>
      <c r="F220" s="940"/>
      <c r="G220" s="843"/>
    </row>
    <row r="221" spans="1:7">
      <c r="A221" s="831"/>
      <c r="B221" s="838"/>
      <c r="C221" s="838"/>
      <c r="D221" s="914"/>
      <c r="E221" s="914"/>
      <c r="F221" s="940"/>
      <c r="G221" s="843"/>
    </row>
    <row r="222" spans="1:7" ht="28.8">
      <c r="A222" s="831" t="s">
        <v>2898</v>
      </c>
      <c r="B222" s="838"/>
      <c r="C222" s="838" t="s">
        <v>1841</v>
      </c>
      <c r="D222" s="914" t="s">
        <v>240</v>
      </c>
      <c r="E222" s="914">
        <v>3</v>
      </c>
      <c r="F222" s="940"/>
      <c r="G222" s="843"/>
    </row>
    <row r="223" spans="1:7">
      <c r="A223" s="831"/>
      <c r="B223" s="838"/>
      <c r="C223" s="838"/>
      <c r="D223" s="914"/>
      <c r="E223" s="914"/>
      <c r="F223" s="940"/>
      <c r="G223" s="843"/>
    </row>
    <row r="224" spans="1:7">
      <c r="A224" s="831" t="s">
        <v>2899</v>
      </c>
      <c r="B224" s="838"/>
      <c r="C224" s="838" t="s">
        <v>1842</v>
      </c>
      <c r="D224" s="914" t="s">
        <v>240</v>
      </c>
      <c r="E224" s="914">
        <v>2</v>
      </c>
      <c r="F224" s="940"/>
      <c r="G224" s="843"/>
    </row>
    <row r="225" spans="1:7">
      <c r="A225" s="946"/>
      <c r="B225" s="838"/>
      <c r="C225" s="838"/>
      <c r="D225" s="844"/>
      <c r="E225" s="914"/>
      <c r="F225" s="958"/>
      <c r="G225" s="843"/>
    </row>
    <row r="226" spans="1:7">
      <c r="A226" s="1124"/>
      <c r="B226" s="913"/>
      <c r="C226" s="832" t="s">
        <v>1308</v>
      </c>
      <c r="D226" s="914"/>
      <c r="E226" s="914"/>
      <c r="F226" s="940"/>
      <c r="G226" s="843" t="str">
        <f t="shared" si="1"/>
        <v/>
      </c>
    </row>
    <row r="227" spans="1:7" ht="28.35" customHeight="1">
      <c r="A227" s="1123" t="s">
        <v>2900</v>
      </c>
      <c r="B227" s="913"/>
      <c r="C227" s="838" t="s">
        <v>1438</v>
      </c>
      <c r="D227" s="914" t="s">
        <v>240</v>
      </c>
      <c r="E227" s="915">
        <v>3</v>
      </c>
      <c r="F227" s="940"/>
      <c r="G227" s="843"/>
    </row>
    <row r="228" spans="1:7" ht="10.35" customHeight="1">
      <c r="A228" s="1123"/>
      <c r="B228" s="913"/>
      <c r="C228" s="838"/>
      <c r="D228" s="914"/>
      <c r="E228" s="915"/>
      <c r="F228" s="940"/>
      <c r="G228" s="843" t="str">
        <f t="shared" si="1"/>
        <v/>
      </c>
    </row>
    <row r="229" spans="1:7" ht="27.6" customHeight="1">
      <c r="A229" s="831" t="s">
        <v>2901</v>
      </c>
      <c r="B229" s="913"/>
      <c r="C229" s="838" t="s">
        <v>1437</v>
      </c>
      <c r="D229" s="914" t="s">
        <v>240</v>
      </c>
      <c r="E229" s="915">
        <v>3</v>
      </c>
      <c r="F229" s="940"/>
      <c r="G229" s="843"/>
    </row>
    <row r="230" spans="1:7">
      <c r="A230" s="1123"/>
      <c r="B230" s="913"/>
      <c r="C230" s="832"/>
      <c r="D230" s="914"/>
      <c r="E230" s="914"/>
      <c r="F230" s="940"/>
      <c r="G230" s="843" t="str">
        <f t="shared" si="1"/>
        <v/>
      </c>
    </row>
    <row r="231" spans="1:7" ht="26.4">
      <c r="A231" s="1123" t="s">
        <v>2902</v>
      </c>
      <c r="B231" s="913"/>
      <c r="C231" s="838" t="s">
        <v>1436</v>
      </c>
      <c r="D231" s="914" t="s">
        <v>21</v>
      </c>
      <c r="E231" s="915">
        <v>3</v>
      </c>
      <c r="F231" s="940"/>
      <c r="G231" s="843"/>
    </row>
    <row r="232" spans="1:7">
      <c r="A232" s="946"/>
      <c r="B232" s="913"/>
      <c r="C232" s="838"/>
      <c r="D232" s="914"/>
      <c r="E232" s="915"/>
      <c r="F232" s="940"/>
      <c r="G232" s="843" t="str">
        <f t="shared" si="1"/>
        <v/>
      </c>
    </row>
    <row r="233" spans="1:7">
      <c r="A233" s="946"/>
      <c r="B233" s="838"/>
      <c r="C233" s="945" t="s">
        <v>1435</v>
      </c>
      <c r="D233" s="944"/>
      <c r="E233" s="943"/>
      <c r="F233" s="942"/>
      <c r="G233" s="941"/>
    </row>
    <row r="234" spans="1:7" ht="26.4">
      <c r="A234" s="831" t="s">
        <v>2903</v>
      </c>
      <c r="B234" s="838"/>
      <c r="C234" s="838" t="s">
        <v>1843</v>
      </c>
      <c r="D234" s="844" t="s">
        <v>21</v>
      </c>
      <c r="E234" s="914">
        <v>3</v>
      </c>
      <c r="F234" s="940"/>
      <c r="G234" s="843"/>
    </row>
    <row r="235" spans="1:7">
      <c r="A235" s="831"/>
      <c r="B235" s="838"/>
      <c r="C235" s="838"/>
      <c r="D235" s="844"/>
      <c r="E235" s="914"/>
      <c r="F235" s="940"/>
      <c r="G235" s="843" t="str">
        <f t="shared" si="1"/>
        <v/>
      </c>
    </row>
    <row r="236" spans="1:7" ht="26.4">
      <c r="A236" s="831" t="s">
        <v>2904</v>
      </c>
      <c r="B236" s="838"/>
      <c r="C236" s="838" t="s">
        <v>1844</v>
      </c>
      <c r="D236" s="844" t="s">
        <v>21</v>
      </c>
      <c r="E236" s="914">
        <v>3</v>
      </c>
      <c r="F236" s="940"/>
      <c r="G236" s="843"/>
    </row>
    <row r="237" spans="1:7">
      <c r="A237" s="831"/>
      <c r="B237" s="838"/>
      <c r="C237" s="838"/>
      <c r="D237" s="844"/>
      <c r="E237" s="914"/>
      <c r="F237" s="940"/>
      <c r="G237" s="843" t="str">
        <f t="shared" si="1"/>
        <v/>
      </c>
    </row>
    <row r="238" spans="1:7" ht="26.4">
      <c r="A238" s="831" t="s">
        <v>2905</v>
      </c>
      <c r="B238" s="838"/>
      <c r="C238" s="838" t="s">
        <v>1845</v>
      </c>
      <c r="D238" s="844" t="s">
        <v>21</v>
      </c>
      <c r="E238" s="914">
        <v>3</v>
      </c>
      <c r="F238" s="940"/>
      <c r="G238" s="843"/>
    </row>
    <row r="239" spans="1:7">
      <c r="A239" s="831"/>
      <c r="B239" s="838"/>
      <c r="C239" s="838"/>
      <c r="D239" s="844"/>
      <c r="E239" s="914"/>
      <c r="F239" s="940"/>
      <c r="G239" s="843"/>
    </row>
    <row r="240" spans="1:7" ht="26.4">
      <c r="A240" s="831" t="s">
        <v>2906</v>
      </c>
      <c r="B240" s="838"/>
      <c r="C240" s="838" t="s">
        <v>1434</v>
      </c>
      <c r="D240" s="844" t="s">
        <v>21</v>
      </c>
      <c r="E240" s="914">
        <v>3</v>
      </c>
      <c r="F240" s="940"/>
      <c r="G240" s="843"/>
    </row>
    <row r="241" spans="1:7">
      <c r="A241" s="831"/>
      <c r="B241" s="838"/>
      <c r="C241" s="838"/>
      <c r="D241" s="844"/>
      <c r="E241" s="914"/>
      <c r="F241" s="940"/>
      <c r="G241" s="843"/>
    </row>
    <row r="242" spans="1:7" ht="26.4">
      <c r="A242" s="831" t="s">
        <v>2907</v>
      </c>
      <c r="B242" s="838"/>
      <c r="C242" s="838" t="s">
        <v>1846</v>
      </c>
      <c r="D242" s="844" t="s">
        <v>21</v>
      </c>
      <c r="E242" s="914">
        <v>3</v>
      </c>
      <c r="F242" s="940"/>
      <c r="G242" s="843"/>
    </row>
    <row r="243" spans="1:7">
      <c r="A243" s="831"/>
      <c r="B243" s="838"/>
      <c r="C243" s="838"/>
      <c r="D243" s="844"/>
      <c r="E243" s="914"/>
      <c r="F243" s="1210"/>
      <c r="G243" s="843"/>
    </row>
    <row r="244" spans="1:7" ht="26.4">
      <c r="A244" s="831" t="s">
        <v>2847</v>
      </c>
      <c r="B244" s="838"/>
      <c r="C244" s="838" t="s">
        <v>1847</v>
      </c>
      <c r="D244" s="844" t="s">
        <v>21</v>
      </c>
      <c r="E244" s="914">
        <v>1</v>
      </c>
      <c r="F244" s="940"/>
      <c r="G244" s="843"/>
    </row>
    <row r="245" spans="1:7">
      <c r="A245" s="831"/>
      <c r="B245" s="838"/>
      <c r="C245" s="838"/>
      <c r="D245" s="844"/>
      <c r="E245" s="914"/>
      <c r="F245" s="940"/>
      <c r="G245" s="843"/>
    </row>
    <row r="246" spans="1:7" ht="26.4">
      <c r="A246" s="831" t="s">
        <v>2848</v>
      </c>
      <c r="B246" s="838"/>
      <c r="C246" s="838" t="s">
        <v>1848</v>
      </c>
      <c r="D246" s="844" t="s">
        <v>21</v>
      </c>
      <c r="E246" s="914">
        <v>1</v>
      </c>
      <c r="F246" s="940"/>
      <c r="G246" s="843"/>
    </row>
    <row r="247" spans="1:7">
      <c r="A247" s="831"/>
      <c r="B247" s="838"/>
      <c r="C247" s="838"/>
      <c r="D247" s="844"/>
      <c r="E247" s="914"/>
      <c r="F247" s="940"/>
      <c r="G247" s="843"/>
    </row>
    <row r="248" spans="1:7" ht="26.4">
      <c r="A248" s="1211" t="s">
        <v>2849</v>
      </c>
      <c r="B248" s="838"/>
      <c r="C248" s="838" t="s">
        <v>1849</v>
      </c>
      <c r="D248" s="844" t="s">
        <v>21</v>
      </c>
      <c r="E248" s="914">
        <v>2</v>
      </c>
      <c r="F248" s="940"/>
      <c r="G248" s="843"/>
    </row>
    <row r="249" spans="1:7">
      <c r="A249" s="1143"/>
      <c r="B249" s="838"/>
      <c r="C249" s="838"/>
      <c r="D249" s="844"/>
      <c r="E249" s="914"/>
      <c r="F249" s="940"/>
      <c r="G249" s="843" t="str">
        <f>IF(E249="","",E249*F249)</f>
        <v/>
      </c>
    </row>
    <row r="250" spans="1:7" ht="26.4">
      <c r="A250" s="1211" t="s">
        <v>2850</v>
      </c>
      <c r="B250" s="838"/>
      <c r="C250" s="838" t="s">
        <v>1850</v>
      </c>
      <c r="D250" s="844" t="s">
        <v>21</v>
      </c>
      <c r="E250" s="914">
        <v>3</v>
      </c>
      <c r="F250" s="940"/>
      <c r="G250" s="843"/>
    </row>
    <row r="251" spans="1:7">
      <c r="A251" s="1143"/>
      <c r="B251" s="838"/>
      <c r="C251" s="838"/>
      <c r="D251" s="844"/>
      <c r="E251" s="914"/>
      <c r="F251" s="940"/>
      <c r="G251" s="843"/>
    </row>
    <row r="252" spans="1:7" ht="26.4">
      <c r="A252" s="1211" t="s">
        <v>2851</v>
      </c>
      <c r="B252" s="838"/>
      <c r="C252" s="838" t="s">
        <v>1851</v>
      </c>
      <c r="D252" s="844" t="s">
        <v>21</v>
      </c>
      <c r="E252" s="914">
        <v>3</v>
      </c>
      <c r="F252" s="940"/>
      <c r="G252" s="843"/>
    </row>
    <row r="253" spans="1:7">
      <c r="A253" s="1143"/>
      <c r="B253" s="838"/>
      <c r="C253" s="838"/>
      <c r="D253" s="844"/>
      <c r="E253" s="914"/>
      <c r="F253" s="940"/>
      <c r="G253" s="843"/>
    </row>
    <row r="254" spans="1:7" ht="26.4">
      <c r="A254" s="1211" t="s">
        <v>2846</v>
      </c>
      <c r="B254" s="838"/>
      <c r="C254" s="838" t="s">
        <v>1852</v>
      </c>
      <c r="D254" s="844" t="s">
        <v>21</v>
      </c>
      <c r="E254" s="914">
        <v>3</v>
      </c>
      <c r="F254" s="940"/>
      <c r="G254" s="843"/>
    </row>
    <row r="255" spans="1:7">
      <c r="A255" s="1211"/>
      <c r="B255" s="838"/>
      <c r="C255" s="838"/>
      <c r="D255" s="844"/>
      <c r="E255" s="914"/>
      <c r="F255" s="940"/>
      <c r="G255" s="843"/>
    </row>
    <row r="256" spans="1:7" ht="26.4">
      <c r="A256" s="1123" t="s">
        <v>2845</v>
      </c>
      <c r="B256" s="913"/>
      <c r="C256" s="838" t="s">
        <v>1853</v>
      </c>
      <c r="D256" s="914" t="s">
        <v>21</v>
      </c>
      <c r="E256" s="915">
        <v>1</v>
      </c>
      <c r="F256" s="940"/>
      <c r="G256" s="843"/>
    </row>
    <row r="257" spans="1:7">
      <c r="A257" s="1123"/>
      <c r="B257" s="913"/>
      <c r="C257" s="838"/>
      <c r="D257" s="914"/>
      <c r="E257" s="915"/>
      <c r="F257" s="940"/>
      <c r="G257" s="843"/>
    </row>
    <row r="258" spans="1:7" ht="26.4">
      <c r="A258" s="831" t="s">
        <v>2844</v>
      </c>
      <c r="B258" s="838"/>
      <c r="C258" s="838" t="s">
        <v>1854</v>
      </c>
      <c r="D258" s="844" t="s">
        <v>21</v>
      </c>
      <c r="E258" s="914">
        <v>1</v>
      </c>
      <c r="F258" s="940"/>
      <c r="G258" s="843"/>
    </row>
    <row r="259" spans="1:7">
      <c r="A259" s="831"/>
      <c r="B259" s="838"/>
      <c r="C259" s="838"/>
      <c r="D259" s="844"/>
      <c r="E259" s="914"/>
      <c r="F259" s="940"/>
      <c r="G259" s="843"/>
    </row>
    <row r="260" spans="1:7" ht="26.4">
      <c r="A260" s="831" t="s">
        <v>2843</v>
      </c>
      <c r="B260" s="838"/>
      <c r="C260" s="838" t="s">
        <v>1855</v>
      </c>
      <c r="D260" s="844" t="s">
        <v>21</v>
      </c>
      <c r="E260" s="914">
        <v>3</v>
      </c>
      <c r="F260" s="940"/>
      <c r="G260" s="843"/>
    </row>
    <row r="261" spans="1:7">
      <c r="A261" s="1143"/>
      <c r="B261" s="838"/>
      <c r="C261" s="838"/>
      <c r="D261" s="844"/>
      <c r="E261" s="914"/>
      <c r="F261" s="940"/>
      <c r="G261" s="843"/>
    </row>
    <row r="262" spans="1:7" ht="13.2" customHeight="1">
      <c r="A262" s="1212"/>
      <c r="B262" s="838"/>
      <c r="C262" s="838"/>
      <c r="D262" s="844"/>
      <c r="E262" s="914"/>
      <c r="F262" s="940"/>
      <c r="G262" s="843"/>
    </row>
    <row r="263" spans="1:7">
      <c r="A263" s="950"/>
      <c r="B263" s="952"/>
      <c r="C263" s="625" t="s">
        <v>79</v>
      </c>
      <c r="D263" s="951"/>
      <c r="E263" s="146"/>
      <c r="F263" s="729" t="s">
        <v>18</v>
      </c>
      <c r="G263" s="947"/>
    </row>
    <row r="264" spans="1:7">
      <c r="A264" s="950"/>
      <c r="B264" s="949"/>
      <c r="C264" s="625" t="s">
        <v>80</v>
      </c>
      <c r="D264" s="948"/>
      <c r="E264" s="146"/>
      <c r="F264" s="729" t="s">
        <v>18</v>
      </c>
      <c r="G264" s="947"/>
    </row>
    <row r="265" spans="1:7" ht="13.2" customHeight="1">
      <c r="A265" s="1213"/>
      <c r="B265" s="1141"/>
      <c r="C265" s="838"/>
      <c r="D265" s="844"/>
      <c r="E265" s="914"/>
      <c r="F265" s="940"/>
      <c r="G265" s="843"/>
    </row>
    <row r="266" spans="1:7" ht="13.2" customHeight="1">
      <c r="A266" s="1143"/>
      <c r="B266" s="1141"/>
      <c r="C266" s="838"/>
      <c r="D266" s="844"/>
      <c r="E266" s="914"/>
      <c r="F266" s="940"/>
      <c r="G266" s="843"/>
    </row>
    <row r="267" spans="1:7" ht="79.2">
      <c r="A267" s="1143" t="s">
        <v>2842</v>
      </c>
      <c r="B267" s="1141"/>
      <c r="C267" s="838" t="s">
        <v>1433</v>
      </c>
      <c r="D267" s="844" t="s">
        <v>240</v>
      </c>
      <c r="E267" s="914">
        <v>2</v>
      </c>
      <c r="F267" s="940"/>
      <c r="G267" s="843"/>
    </row>
    <row r="268" spans="1:7">
      <c r="A268" s="1143"/>
      <c r="B268" s="1141"/>
      <c r="C268" s="838"/>
      <c r="D268" s="844"/>
      <c r="E268" s="914"/>
      <c r="F268" s="940"/>
      <c r="G268" s="843"/>
    </row>
    <row r="269" spans="1:7">
      <c r="A269" s="1143"/>
      <c r="B269" s="1142"/>
      <c r="C269" s="838"/>
      <c r="D269" s="844"/>
      <c r="E269" s="844"/>
      <c r="F269" s="938"/>
      <c r="G269" s="843"/>
    </row>
    <row r="270" spans="1:7">
      <c r="A270" s="1143"/>
      <c r="B270" s="1142" t="s">
        <v>1318</v>
      </c>
      <c r="C270" s="832" t="s">
        <v>1317</v>
      </c>
      <c r="D270" s="844"/>
      <c r="E270" s="844"/>
      <c r="F270" s="938"/>
      <c r="G270" s="843"/>
    </row>
    <row r="271" spans="1:7" ht="39.6">
      <c r="A271" s="1143" t="s">
        <v>2841</v>
      </c>
      <c r="B271" s="1142"/>
      <c r="C271" s="838" t="s">
        <v>1432</v>
      </c>
      <c r="D271" s="844" t="s">
        <v>21</v>
      </c>
      <c r="E271" s="844">
        <v>8</v>
      </c>
      <c r="F271" s="939"/>
      <c r="G271" s="664"/>
    </row>
    <row r="272" spans="1:7">
      <c r="A272" s="1143"/>
      <c r="B272" s="1142"/>
      <c r="D272" s="743"/>
      <c r="F272" s="743"/>
      <c r="G272" s="190" t="str">
        <f t="shared" ref="G272" si="2">IF(E272="","",E272*F272)</f>
        <v/>
      </c>
    </row>
    <row r="273" spans="1:7">
      <c r="A273" s="1143"/>
      <c r="B273" s="1142"/>
      <c r="C273" s="1354"/>
      <c r="D273" s="743"/>
      <c r="F273" s="938"/>
      <c r="G273" s="843"/>
    </row>
    <row r="274" spans="1:7">
      <c r="A274" s="1143"/>
      <c r="B274" s="1142"/>
      <c r="D274" s="743"/>
      <c r="F274" s="938"/>
      <c r="G274" s="843"/>
    </row>
    <row r="275" spans="1:7">
      <c r="A275" s="1143"/>
      <c r="B275" s="1142"/>
      <c r="D275" s="743"/>
      <c r="F275" s="938"/>
      <c r="G275" s="843"/>
    </row>
    <row r="276" spans="1:7">
      <c r="A276" s="1143"/>
      <c r="B276" s="1142"/>
      <c r="D276" s="743"/>
      <c r="F276" s="938"/>
      <c r="G276" s="920"/>
    </row>
    <row r="277" spans="1:7">
      <c r="A277" s="1143"/>
      <c r="B277" s="1142"/>
      <c r="D277" s="743"/>
      <c r="F277" s="938"/>
      <c r="G277" s="920"/>
    </row>
    <row r="278" spans="1:7">
      <c r="A278" s="1143"/>
      <c r="B278" s="1142"/>
      <c r="D278" s="743"/>
      <c r="F278" s="938"/>
      <c r="G278" s="920"/>
    </row>
    <row r="279" spans="1:7">
      <c r="A279" s="1143"/>
      <c r="B279" s="1142"/>
      <c r="D279" s="743"/>
      <c r="F279" s="938"/>
      <c r="G279" s="920"/>
    </row>
    <row r="280" spans="1:7">
      <c r="A280" s="1143"/>
      <c r="B280" s="1142"/>
      <c r="D280" s="743"/>
      <c r="F280" s="938"/>
      <c r="G280" s="920"/>
    </row>
    <row r="281" spans="1:7">
      <c r="A281" s="1143"/>
      <c r="B281" s="1142"/>
      <c r="D281" s="743"/>
      <c r="F281" s="938"/>
      <c r="G281" s="920"/>
    </row>
    <row r="282" spans="1:7">
      <c r="A282" s="1143"/>
      <c r="B282" s="1142"/>
      <c r="D282" s="743"/>
      <c r="F282" s="938"/>
      <c r="G282" s="920"/>
    </row>
    <row r="283" spans="1:7">
      <c r="A283" s="1143"/>
      <c r="B283" s="1142"/>
      <c r="D283" s="743"/>
      <c r="F283" s="938"/>
      <c r="G283" s="920"/>
    </row>
    <row r="284" spans="1:7">
      <c r="A284" s="1143"/>
      <c r="B284" s="1142"/>
      <c r="D284" s="743"/>
      <c r="F284" s="938"/>
      <c r="G284" s="920"/>
    </row>
    <row r="285" spans="1:7">
      <c r="A285" s="1143"/>
      <c r="B285" s="1142"/>
      <c r="D285" s="743"/>
      <c r="F285" s="938"/>
      <c r="G285" s="920"/>
    </row>
    <row r="286" spans="1:7">
      <c r="A286" s="1143"/>
      <c r="B286" s="1142"/>
      <c r="D286" s="743"/>
      <c r="F286" s="938"/>
      <c r="G286" s="920"/>
    </row>
    <row r="287" spans="1:7">
      <c r="A287" s="1143"/>
      <c r="B287" s="1142"/>
      <c r="D287" s="743"/>
      <c r="F287" s="938"/>
      <c r="G287" s="920"/>
    </row>
    <row r="288" spans="1:7">
      <c r="A288" s="1143"/>
      <c r="B288" s="1142"/>
      <c r="D288" s="743"/>
      <c r="F288" s="938"/>
      <c r="G288" s="920"/>
    </row>
    <row r="289" spans="1:7">
      <c r="A289" s="1143"/>
      <c r="B289" s="1142"/>
      <c r="D289" s="743"/>
      <c r="F289" s="938"/>
      <c r="G289" s="920"/>
    </row>
    <row r="290" spans="1:7">
      <c r="A290" s="1143"/>
      <c r="B290" s="1142"/>
      <c r="D290" s="743"/>
      <c r="F290" s="938"/>
      <c r="G290" s="920"/>
    </row>
    <row r="291" spans="1:7">
      <c r="A291" s="1143"/>
      <c r="B291" s="1142"/>
      <c r="D291" s="743"/>
      <c r="F291" s="938"/>
      <c r="G291" s="920"/>
    </row>
    <row r="292" spans="1:7">
      <c r="A292" s="1143"/>
      <c r="B292" s="1142"/>
      <c r="D292" s="743"/>
      <c r="F292" s="938"/>
      <c r="G292" s="920"/>
    </row>
    <row r="293" spans="1:7">
      <c r="A293" s="1143"/>
      <c r="B293" s="1142"/>
      <c r="D293" s="743"/>
      <c r="F293" s="938"/>
      <c r="G293" s="920"/>
    </row>
    <row r="294" spans="1:7">
      <c r="A294" s="1143"/>
      <c r="B294" s="1142"/>
      <c r="D294" s="743"/>
      <c r="F294" s="938"/>
      <c r="G294" s="920"/>
    </row>
    <row r="295" spans="1:7">
      <c r="A295" s="1143"/>
      <c r="B295" s="1142"/>
      <c r="D295" s="743"/>
      <c r="F295" s="938"/>
      <c r="G295" s="920"/>
    </row>
    <row r="296" spans="1:7">
      <c r="A296" s="1143"/>
      <c r="B296" s="1142"/>
      <c r="D296" s="743"/>
      <c r="F296" s="938"/>
      <c r="G296" s="920"/>
    </row>
    <row r="297" spans="1:7">
      <c r="A297" s="1143"/>
      <c r="B297" s="1142"/>
      <c r="D297" s="743"/>
      <c r="F297" s="938"/>
      <c r="G297" s="920"/>
    </row>
    <row r="298" spans="1:7">
      <c r="A298" s="1143"/>
      <c r="B298" s="1142"/>
      <c r="D298" s="743"/>
      <c r="F298" s="938"/>
      <c r="G298" s="920"/>
    </row>
    <row r="299" spans="1:7">
      <c r="A299" s="1143"/>
      <c r="B299" s="1142"/>
      <c r="D299" s="743"/>
      <c r="F299" s="938"/>
      <c r="G299" s="920"/>
    </row>
    <row r="300" spans="1:7">
      <c r="A300" s="1143"/>
      <c r="B300" s="1142"/>
      <c r="D300" s="743"/>
      <c r="F300" s="938"/>
      <c r="G300" s="920"/>
    </row>
    <row r="301" spans="1:7">
      <c r="A301" s="1143"/>
      <c r="B301" s="1142"/>
      <c r="D301" s="743"/>
      <c r="F301" s="938"/>
      <c r="G301" s="920"/>
    </row>
    <row r="302" spans="1:7">
      <c r="A302" s="1143"/>
      <c r="B302" s="1142"/>
      <c r="D302" s="743"/>
      <c r="F302" s="938"/>
      <c r="G302" s="920"/>
    </row>
    <row r="303" spans="1:7">
      <c r="A303" s="1143"/>
      <c r="B303" s="1142"/>
      <c r="D303" s="743"/>
      <c r="F303" s="938"/>
      <c r="G303" s="920"/>
    </row>
    <row r="304" spans="1:7">
      <c r="A304" s="1143"/>
      <c r="B304" s="1142"/>
      <c r="D304" s="743"/>
      <c r="F304" s="938"/>
      <c r="G304" s="920"/>
    </row>
    <row r="305" spans="1:7">
      <c r="A305" s="1143"/>
      <c r="B305" s="1142"/>
      <c r="D305" s="743"/>
      <c r="F305" s="938"/>
      <c r="G305" s="920"/>
    </row>
    <row r="306" spans="1:7">
      <c r="A306" s="1143"/>
      <c r="B306" s="1142"/>
      <c r="D306" s="743"/>
      <c r="F306" s="938"/>
      <c r="G306" s="920"/>
    </row>
    <row r="307" spans="1:7">
      <c r="A307" s="1143"/>
      <c r="B307" s="1142"/>
      <c r="D307" s="743"/>
      <c r="F307" s="938"/>
      <c r="G307" s="920"/>
    </row>
    <row r="308" spans="1:7">
      <c r="A308" s="1143"/>
      <c r="B308" s="1142"/>
      <c r="D308" s="743"/>
      <c r="F308" s="938"/>
      <c r="G308" s="920"/>
    </row>
    <row r="309" spans="1:7">
      <c r="A309" s="1143"/>
      <c r="B309" s="1142"/>
      <c r="D309" s="743"/>
      <c r="F309" s="938"/>
      <c r="G309" s="920"/>
    </row>
    <row r="310" spans="1:7">
      <c r="A310" s="1143"/>
      <c r="B310" s="1142"/>
      <c r="D310" s="743"/>
      <c r="F310" s="938"/>
      <c r="G310" s="920"/>
    </row>
    <row r="311" spans="1:7">
      <c r="A311" s="1143"/>
      <c r="B311" s="1142"/>
      <c r="D311" s="743"/>
      <c r="F311" s="938"/>
      <c r="G311" s="920"/>
    </row>
    <row r="312" spans="1:7">
      <c r="A312" s="1143"/>
      <c r="B312" s="1142"/>
      <c r="D312" s="743"/>
      <c r="F312" s="743"/>
      <c r="G312" s="190"/>
    </row>
    <row r="313" spans="1:7">
      <c r="A313" s="1143"/>
      <c r="B313" s="1142"/>
      <c r="D313" s="743"/>
      <c r="F313" s="743"/>
      <c r="G313" s="190"/>
    </row>
    <row r="314" spans="1:7">
      <c r="A314" s="1143"/>
      <c r="B314" s="1142"/>
      <c r="D314" s="743"/>
      <c r="F314" s="743"/>
      <c r="G314" s="190"/>
    </row>
    <row r="315" spans="1:7">
      <c r="A315" s="1143"/>
      <c r="B315" s="1142"/>
      <c r="D315" s="743"/>
      <c r="F315" s="743"/>
      <c r="G315" s="190" t="str">
        <f t="shared" ref="G315:G319" si="3">IF(E315="","",E315*F315)</f>
        <v/>
      </c>
    </row>
    <row r="316" spans="1:7">
      <c r="A316" s="1143"/>
      <c r="B316" s="1142"/>
      <c r="D316" s="743"/>
      <c r="F316" s="744"/>
      <c r="G316" s="190"/>
    </row>
    <row r="317" spans="1:7">
      <c r="A317" s="1143"/>
      <c r="B317" s="1142"/>
      <c r="D317" s="743"/>
      <c r="F317" s="744"/>
      <c r="G317" s="190" t="str">
        <f t="shared" si="3"/>
        <v/>
      </c>
    </row>
    <row r="318" spans="1:7">
      <c r="A318" s="1143"/>
      <c r="B318" s="1142"/>
      <c r="D318" s="743"/>
      <c r="F318" s="744"/>
      <c r="G318" s="190"/>
    </row>
    <row r="319" spans="1:7">
      <c r="A319" s="1143"/>
      <c r="B319" s="1142"/>
      <c r="D319" s="743"/>
      <c r="F319" s="744"/>
      <c r="G319" s="190" t="str">
        <f t="shared" si="3"/>
        <v/>
      </c>
    </row>
    <row r="320" spans="1:7">
      <c r="A320" s="1143"/>
      <c r="B320" s="1142"/>
      <c r="D320" s="743"/>
      <c r="F320" s="744"/>
      <c r="G320" s="190"/>
    </row>
    <row r="321" spans="1:7">
      <c r="A321" s="1143"/>
      <c r="B321" s="1142"/>
      <c r="D321" s="743"/>
      <c r="F321" s="744"/>
      <c r="G321" s="190"/>
    </row>
    <row r="322" spans="1:7">
      <c r="A322" s="1143"/>
      <c r="B322" s="1142"/>
      <c r="D322" s="743"/>
      <c r="F322" s="744"/>
      <c r="G322" s="190"/>
    </row>
    <row r="323" spans="1:7">
      <c r="A323" s="1143"/>
      <c r="B323" s="1142"/>
      <c r="D323" s="743"/>
      <c r="F323" s="744"/>
      <c r="G323" s="190" t="str">
        <f>IF(E323="","",E323*F323)</f>
        <v/>
      </c>
    </row>
    <row r="324" spans="1:7">
      <c r="A324" s="1143"/>
      <c r="B324" s="1142"/>
      <c r="D324" s="743"/>
      <c r="F324" s="744"/>
      <c r="G324" s="190"/>
    </row>
    <row r="325" spans="1:7">
      <c r="A325" s="1143"/>
      <c r="B325" s="1142"/>
      <c r="D325" s="743"/>
      <c r="F325" s="744"/>
      <c r="G325" s="190" t="str">
        <f>IF(E325="","",E325*F325)</f>
        <v/>
      </c>
    </row>
    <row r="326" spans="1:7" ht="13.8" thickBot="1">
      <c r="A326" s="1144"/>
      <c r="B326" s="1142"/>
      <c r="D326" s="743"/>
      <c r="F326" s="744"/>
      <c r="G326" s="190"/>
    </row>
    <row r="327" spans="1:7" ht="13.8" thickBot="1">
      <c r="A327" s="937"/>
      <c r="B327" s="936"/>
      <c r="C327" s="936" t="s">
        <v>2809</v>
      </c>
      <c r="D327" s="935"/>
      <c r="E327" s="934"/>
      <c r="F327" s="933" t="s">
        <v>18</v>
      </c>
      <c r="G327" s="932"/>
    </row>
    <row r="328" spans="1:7">
      <c r="A328" s="1"/>
      <c r="B328" s="1"/>
      <c r="C328" s="1"/>
      <c r="D328" s="1"/>
      <c r="E328" s="1"/>
      <c r="F328" s="1"/>
      <c r="G328" s="1"/>
    </row>
    <row r="329" spans="1:7">
      <c r="B329" s="17"/>
      <c r="C329" s="3"/>
      <c r="D329" s="33"/>
      <c r="E329" s="34"/>
      <c r="F329" s="65"/>
      <c r="G329" s="855"/>
    </row>
    <row r="330" spans="1:7">
      <c r="C330" s="3"/>
      <c r="D330" s="63"/>
      <c r="E330" s="64"/>
    </row>
    <row r="342" spans="7:8">
      <c r="G342" s="37">
        <v>600000</v>
      </c>
    </row>
    <row r="344" spans="7:8">
      <c r="G344" s="37">
        <v>806000</v>
      </c>
    </row>
    <row r="347" spans="7:8">
      <c r="G347" s="37">
        <v>60000</v>
      </c>
      <c r="H347" s="1">
        <v>60000</v>
      </c>
    </row>
    <row r="349" spans="7:8">
      <c r="G349" s="37">
        <v>3200000</v>
      </c>
    </row>
    <row r="351" spans="7:8">
      <c r="G351" s="37">
        <v>70000</v>
      </c>
    </row>
    <row r="404" spans="7:7">
      <c r="G404" s="37">
        <v>120000</v>
      </c>
    </row>
  </sheetData>
  <phoneticPr fontId="24" type="noConversion"/>
  <printOptions horizontalCentered="1" gridLinesSet="0"/>
  <pageMargins left="0.31496062992125984" right="0" top="0.31496062992125984" bottom="0.31496062992125984" header="0" footer="0"/>
  <pageSetup paperSize="9" scale="77" firstPageNumber="146" orientation="portrait" r:id="rId1"/>
  <headerFooter alignWithMargins="0">
    <oddHeader>&amp;RCO1486: LINBRO PARK TOWER (with associated works)</oddHeader>
  </headerFooter>
  <rowBreaks count="5" manualBreakCount="5">
    <brk id="54" max="6" man="1"/>
    <brk id="107" max="6" man="1"/>
    <brk id="159" max="6" man="1"/>
    <brk id="209" max="6" man="1"/>
    <brk id="263" max="6"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H405"/>
  <sheetViews>
    <sheetView showGridLines="0" view="pageBreakPreview" topLeftCell="A16" zoomScaleNormal="100" zoomScaleSheetLayoutView="100" workbookViewId="0">
      <selection activeCell="H17" sqref="H17"/>
    </sheetView>
  </sheetViews>
  <sheetFormatPr defaultColWidth="9.33203125" defaultRowHeight="13.2"/>
  <cols>
    <col min="1" max="1" width="7.5546875" style="11" customWidth="1"/>
    <col min="2" max="2" width="11.33203125" style="11" customWidth="1"/>
    <col min="3" max="3" width="36.5546875" style="11" customWidth="1"/>
    <col min="4" max="4" width="7.5546875" style="36" customWidth="1"/>
    <col min="5" max="5" width="10.5546875" style="36" customWidth="1"/>
    <col min="6" max="6" width="12.5546875" style="37" customWidth="1"/>
    <col min="7" max="7" width="15.5546875" style="37" customWidth="1"/>
    <col min="8" max="16384" width="9.33203125" style="1"/>
  </cols>
  <sheetData>
    <row r="1" spans="1:8" ht="13.8" thickBot="1"/>
    <row r="2" spans="1:8" ht="28.5" customHeight="1" thickBot="1">
      <c r="A2" s="166" t="s">
        <v>9</v>
      </c>
      <c r="B2" s="167" t="s">
        <v>10</v>
      </c>
      <c r="C2" s="167" t="s">
        <v>11</v>
      </c>
      <c r="D2" s="167" t="s">
        <v>12</v>
      </c>
      <c r="E2" s="168" t="s">
        <v>13</v>
      </c>
      <c r="F2" s="169" t="s">
        <v>14</v>
      </c>
      <c r="G2" s="170" t="s">
        <v>15</v>
      </c>
    </row>
    <row r="3" spans="1:8" ht="13.8" thickTop="1">
      <c r="A3" s="171"/>
      <c r="B3" s="4"/>
      <c r="C3" s="4"/>
      <c r="D3" s="4"/>
      <c r="E3" s="27"/>
      <c r="F3" s="28"/>
      <c r="G3" s="182"/>
    </row>
    <row r="4" spans="1:8" s="5" customFormat="1" ht="26.4">
      <c r="A4" s="1133">
        <v>17</v>
      </c>
      <c r="B4" s="8" t="s">
        <v>1350</v>
      </c>
      <c r="C4" s="8" t="s">
        <v>1811</v>
      </c>
      <c r="D4" s="753"/>
      <c r="E4" s="29"/>
      <c r="F4" s="754"/>
      <c r="G4" s="630"/>
      <c r="H4" s="1"/>
    </row>
    <row r="5" spans="1:8" ht="12.75" customHeight="1">
      <c r="A5" s="650" t="s">
        <v>1230</v>
      </c>
      <c r="B5" s="656" t="s">
        <v>1230</v>
      </c>
      <c r="C5" s="656" t="s">
        <v>1230</v>
      </c>
      <c r="D5" s="662" t="s">
        <v>1230</v>
      </c>
      <c r="E5" s="662"/>
      <c r="F5" s="663"/>
      <c r="G5" s="190"/>
    </row>
    <row r="6" spans="1:8" s="5" customFormat="1">
      <c r="A6" s="173" t="s">
        <v>2282</v>
      </c>
      <c r="B6" s="7" t="s">
        <v>7</v>
      </c>
      <c r="C6" s="7" t="s">
        <v>1351</v>
      </c>
      <c r="D6" s="10"/>
      <c r="E6" s="29"/>
      <c r="F6" s="648"/>
      <c r="G6" s="630"/>
      <c r="H6" s="1"/>
    </row>
    <row r="7" spans="1:8" s="5" customFormat="1" ht="28.5" customHeight="1">
      <c r="A7" s="654"/>
      <c r="B7" s="755"/>
      <c r="C7" s="9" t="s">
        <v>1352</v>
      </c>
      <c r="D7" s="10"/>
      <c r="E7" s="29"/>
      <c r="F7" s="648"/>
      <c r="G7" s="630"/>
      <c r="H7" s="1"/>
    </row>
    <row r="8" spans="1:8" s="5" customFormat="1">
      <c r="A8" s="654"/>
      <c r="B8" s="7"/>
      <c r="C8" s="725" t="s">
        <v>1353</v>
      </c>
      <c r="D8" s="10"/>
      <c r="E8" s="29"/>
      <c r="F8" s="648"/>
      <c r="G8" s="630"/>
      <c r="H8" s="1"/>
    </row>
    <row r="9" spans="1:8" s="5" customFormat="1">
      <c r="A9" s="654" t="s">
        <v>2283</v>
      </c>
      <c r="B9" s="7"/>
      <c r="C9" s="7" t="s">
        <v>1354</v>
      </c>
      <c r="D9" s="141" t="s">
        <v>16</v>
      </c>
      <c r="E9" s="142">
        <v>50</v>
      </c>
      <c r="F9" s="158"/>
      <c r="G9" s="212"/>
      <c r="H9" s="1"/>
    </row>
    <row r="10" spans="1:8" s="5" customFormat="1">
      <c r="A10" s="654" t="s">
        <v>2284</v>
      </c>
      <c r="B10" s="7"/>
      <c r="C10" s="7" t="s">
        <v>1355</v>
      </c>
      <c r="D10" s="141" t="s">
        <v>16</v>
      </c>
      <c r="E10" s="142">
        <v>1200</v>
      </c>
      <c r="F10" s="158"/>
      <c r="G10" s="212"/>
      <c r="H10" s="1"/>
    </row>
    <row r="11" spans="1:8" s="5" customFormat="1" ht="12.75" customHeight="1">
      <c r="A11" s="654"/>
      <c r="B11" s="7"/>
      <c r="C11" s="7"/>
      <c r="D11" s="141"/>
      <c r="E11" s="142"/>
      <c r="F11" s="158"/>
      <c r="G11" s="212"/>
      <c r="H11" s="1"/>
    </row>
    <row r="12" spans="1:8" s="5" customFormat="1" ht="26.4">
      <c r="A12" s="654"/>
      <c r="B12" s="755"/>
      <c r="C12" s="8" t="s">
        <v>1356</v>
      </c>
      <c r="D12" s="141"/>
      <c r="E12" s="142"/>
      <c r="F12" s="158"/>
      <c r="G12" s="212"/>
      <c r="H12" s="11"/>
    </row>
    <row r="13" spans="1:8" s="5" customFormat="1" ht="13.5" customHeight="1">
      <c r="A13" s="654"/>
      <c r="B13" s="7"/>
      <c r="C13" s="725" t="s">
        <v>1353</v>
      </c>
      <c r="D13" s="141"/>
      <c r="E13" s="142"/>
      <c r="F13" s="158"/>
      <c r="G13" s="212"/>
      <c r="H13" s="1"/>
    </row>
    <row r="14" spans="1:8" s="5" customFormat="1">
      <c r="A14" s="654" t="s">
        <v>2285</v>
      </c>
      <c r="B14" s="7"/>
      <c r="C14" s="7" t="s">
        <v>1354</v>
      </c>
      <c r="D14" s="141" t="s">
        <v>16</v>
      </c>
      <c r="E14" s="142">
        <v>100</v>
      </c>
      <c r="F14" s="158"/>
      <c r="G14" s="212"/>
      <c r="H14" s="1"/>
    </row>
    <row r="15" spans="1:8" s="5" customFormat="1">
      <c r="A15" s="654" t="s">
        <v>2286</v>
      </c>
      <c r="B15" s="7"/>
      <c r="C15" s="7" t="s">
        <v>1355</v>
      </c>
      <c r="D15" s="141" t="s">
        <v>16</v>
      </c>
      <c r="E15" s="142">
        <v>500</v>
      </c>
      <c r="F15" s="158"/>
      <c r="G15" s="212"/>
      <c r="H15" s="1"/>
    </row>
    <row r="16" spans="1:8" s="5" customFormat="1" ht="11.25" customHeight="1">
      <c r="A16" s="654"/>
      <c r="B16" s="7"/>
      <c r="C16" s="7"/>
      <c r="D16" s="141"/>
      <c r="E16" s="142"/>
      <c r="F16" s="158"/>
      <c r="G16" s="212"/>
      <c r="H16" s="1"/>
    </row>
    <row r="17" spans="1:8" s="5" customFormat="1" ht="26.4">
      <c r="A17" s="654"/>
      <c r="B17" s="6" t="s">
        <v>19</v>
      </c>
      <c r="C17" s="8" t="s">
        <v>1357</v>
      </c>
      <c r="D17" s="141"/>
      <c r="E17" s="142"/>
      <c r="F17" s="158"/>
      <c r="G17" s="212"/>
      <c r="H17" s="1"/>
    </row>
    <row r="18" spans="1:8" s="5" customFormat="1" ht="27" customHeight="1">
      <c r="A18" s="654"/>
      <c r="B18" s="7" t="s">
        <v>1358</v>
      </c>
      <c r="C18" s="7" t="s">
        <v>1359</v>
      </c>
      <c r="D18" s="141"/>
      <c r="E18" s="142"/>
      <c r="F18" s="158"/>
      <c r="G18" s="212"/>
      <c r="H18" s="1"/>
    </row>
    <row r="19" spans="1:8" s="5" customFormat="1">
      <c r="A19" s="654" t="s">
        <v>2287</v>
      </c>
      <c r="B19" s="7"/>
      <c r="C19" s="7" t="s">
        <v>1354</v>
      </c>
      <c r="D19" s="141" t="s">
        <v>16</v>
      </c>
      <c r="E19" s="142">
        <v>50</v>
      </c>
      <c r="F19" s="158"/>
      <c r="G19" s="212"/>
      <c r="H19" s="1"/>
    </row>
    <row r="20" spans="1:8" s="5" customFormat="1">
      <c r="A20" s="654" t="s">
        <v>2288</v>
      </c>
      <c r="B20" s="7"/>
      <c r="C20" s="7" t="s">
        <v>1355</v>
      </c>
      <c r="D20" s="141" t="s">
        <v>16</v>
      </c>
      <c r="E20" s="142">
        <v>500</v>
      </c>
      <c r="F20" s="158"/>
      <c r="G20" s="212"/>
      <c r="H20" s="1"/>
    </row>
    <row r="21" spans="1:8" s="5" customFormat="1" ht="13.5" customHeight="1">
      <c r="A21" s="654"/>
      <c r="B21" s="7"/>
      <c r="C21" s="7"/>
      <c r="D21" s="141"/>
      <c r="E21" s="142"/>
      <c r="F21" s="158"/>
      <c r="G21" s="212"/>
      <c r="H21" s="1"/>
    </row>
    <row r="22" spans="1:8" s="5" customFormat="1" ht="27.75" customHeight="1">
      <c r="A22" s="654" t="s">
        <v>2289</v>
      </c>
      <c r="B22" s="659"/>
      <c r="C22" s="7" t="s">
        <v>1360</v>
      </c>
      <c r="D22" s="141" t="s">
        <v>16</v>
      </c>
      <c r="E22" s="142">
        <v>30</v>
      </c>
      <c r="F22" s="158"/>
      <c r="G22" s="212"/>
      <c r="H22" s="1"/>
    </row>
    <row r="23" spans="1:8" s="5" customFormat="1">
      <c r="A23" s="654"/>
      <c r="B23" s="659"/>
      <c r="C23" s="7"/>
      <c r="D23" s="141"/>
      <c r="E23" s="142"/>
      <c r="F23" s="158"/>
      <c r="G23" s="212"/>
      <c r="H23" s="1"/>
    </row>
    <row r="24" spans="1:8" s="5" customFormat="1" ht="26.4">
      <c r="A24" s="654" t="s">
        <v>2290</v>
      </c>
      <c r="B24" s="659" t="s">
        <v>1361</v>
      </c>
      <c r="C24" s="7" t="s">
        <v>1362</v>
      </c>
      <c r="D24" s="141" t="s">
        <v>16</v>
      </c>
      <c r="E24" s="142">
        <v>3</v>
      </c>
      <c r="F24" s="158"/>
      <c r="G24" s="212" t="s">
        <v>2951</v>
      </c>
      <c r="H24" s="1"/>
    </row>
    <row r="25" spans="1:8" s="5" customFormat="1">
      <c r="A25" s="654"/>
      <c r="B25" s="659"/>
      <c r="C25" s="7"/>
      <c r="D25" s="141"/>
      <c r="E25" s="142"/>
      <c r="F25" s="158"/>
      <c r="G25" s="212"/>
      <c r="H25" s="1"/>
    </row>
    <row r="26" spans="1:8" s="5" customFormat="1">
      <c r="A26" s="654"/>
      <c r="B26" s="659"/>
      <c r="C26" s="7"/>
      <c r="D26" s="141"/>
      <c r="E26" s="142"/>
      <c r="F26" s="158"/>
      <c r="G26" s="212"/>
      <c r="H26" s="1"/>
    </row>
    <row r="27" spans="1:8" s="5" customFormat="1">
      <c r="A27" s="654"/>
      <c r="B27" s="659"/>
      <c r="C27" s="7"/>
      <c r="D27" s="141"/>
      <c r="E27" s="142"/>
      <c r="F27" s="158"/>
      <c r="G27" s="212"/>
      <c r="H27" s="1"/>
    </row>
    <row r="28" spans="1:8" s="5" customFormat="1">
      <c r="A28" s="654"/>
      <c r="B28" s="659"/>
      <c r="C28" s="7"/>
      <c r="D28" s="10"/>
      <c r="E28" s="18"/>
      <c r="F28" s="648"/>
      <c r="G28" s="630"/>
      <c r="H28" s="1"/>
    </row>
    <row r="29" spans="1:8" s="5" customFormat="1">
      <c r="A29" s="654"/>
      <c r="B29" s="659"/>
      <c r="C29" s="7"/>
      <c r="D29" s="10"/>
      <c r="E29" s="18"/>
      <c r="F29" s="648"/>
      <c r="G29" s="630"/>
      <c r="H29" s="1"/>
    </row>
    <row r="30" spans="1:8" s="5" customFormat="1">
      <c r="A30" s="654"/>
      <c r="B30" s="659"/>
      <c r="C30" s="7"/>
      <c r="D30" s="10"/>
      <c r="E30" s="18"/>
      <c r="F30" s="648"/>
      <c r="G30" s="630"/>
      <c r="H30" s="1"/>
    </row>
    <row r="31" spans="1:8" s="5" customFormat="1">
      <c r="A31" s="654"/>
      <c r="B31" s="659"/>
      <c r="C31" s="7"/>
      <c r="D31" s="10"/>
      <c r="E31" s="18"/>
      <c r="F31" s="648"/>
      <c r="G31" s="630"/>
      <c r="H31" s="1"/>
    </row>
    <row r="32" spans="1:8" s="5" customFormat="1">
      <c r="A32" s="654"/>
      <c r="B32" s="659"/>
      <c r="C32" s="7"/>
      <c r="D32" s="10"/>
      <c r="E32" s="18"/>
      <c r="F32" s="648"/>
      <c r="G32" s="630"/>
      <c r="H32" s="1"/>
    </row>
    <row r="33" spans="1:8" s="5" customFormat="1">
      <c r="A33" s="654"/>
      <c r="B33" s="659"/>
      <c r="C33" s="7"/>
      <c r="D33" s="10"/>
      <c r="E33" s="18"/>
      <c r="F33" s="648"/>
      <c r="G33" s="630"/>
      <c r="H33" s="1"/>
    </row>
    <row r="34" spans="1:8" s="5" customFormat="1">
      <c r="A34" s="654"/>
      <c r="B34" s="659"/>
      <c r="C34" s="7"/>
      <c r="D34" s="10"/>
      <c r="E34" s="18"/>
      <c r="F34" s="648"/>
      <c r="G34" s="630"/>
      <c r="H34" s="1"/>
    </row>
    <row r="35" spans="1:8" s="5" customFormat="1">
      <c r="A35" s="654"/>
      <c r="B35" s="659"/>
      <c r="C35" s="7"/>
      <c r="D35" s="10"/>
      <c r="E35" s="18"/>
      <c r="F35" s="648"/>
      <c r="G35" s="630"/>
      <c r="H35" s="1"/>
    </row>
    <row r="36" spans="1:8" s="5" customFormat="1">
      <c r="A36" s="654"/>
      <c r="B36" s="659"/>
      <c r="C36" s="7"/>
      <c r="D36" s="10"/>
      <c r="E36" s="18"/>
      <c r="F36" s="648"/>
      <c r="G36" s="630"/>
      <c r="H36" s="1"/>
    </row>
    <row r="37" spans="1:8" s="5" customFormat="1">
      <c r="A37" s="654"/>
      <c r="B37" s="659"/>
      <c r="C37" s="7"/>
      <c r="D37" s="10"/>
      <c r="E37" s="18"/>
      <c r="F37" s="648"/>
      <c r="G37" s="630"/>
      <c r="H37" s="1"/>
    </row>
    <row r="38" spans="1:8" s="5" customFormat="1">
      <c r="A38" s="654"/>
      <c r="B38" s="659"/>
      <c r="C38" s="7"/>
      <c r="D38" s="10"/>
      <c r="E38" s="18"/>
      <c r="F38" s="648"/>
      <c r="G38" s="630"/>
      <c r="H38" s="1"/>
    </row>
    <row r="39" spans="1:8" s="5" customFormat="1">
      <c r="A39" s="654"/>
      <c r="B39" s="659"/>
      <c r="C39" s="7"/>
      <c r="D39" s="10"/>
      <c r="E39" s="18"/>
      <c r="F39" s="648"/>
      <c r="G39" s="630"/>
      <c r="H39" s="1"/>
    </row>
    <row r="40" spans="1:8" s="5" customFormat="1">
      <c r="A40" s="654"/>
      <c r="B40" s="659"/>
      <c r="C40" s="7"/>
      <c r="D40" s="10"/>
      <c r="E40" s="18"/>
      <c r="F40" s="648"/>
      <c r="G40" s="630"/>
      <c r="H40" s="1"/>
    </row>
    <row r="41" spans="1:8" s="5" customFormat="1">
      <c r="A41" s="654"/>
      <c r="B41" s="659"/>
      <c r="C41" s="7"/>
      <c r="D41" s="10"/>
      <c r="E41" s="18"/>
      <c r="F41" s="648"/>
      <c r="G41" s="630"/>
      <c r="H41" s="1"/>
    </row>
    <row r="42" spans="1:8" s="5" customFormat="1">
      <c r="A42" s="654"/>
      <c r="B42" s="659"/>
      <c r="C42" s="7"/>
      <c r="D42" s="10"/>
      <c r="E42" s="18"/>
      <c r="F42" s="648"/>
      <c r="G42" s="630"/>
      <c r="H42" s="1"/>
    </row>
    <row r="43" spans="1:8" s="5" customFormat="1">
      <c r="A43" s="654"/>
      <c r="B43" s="659"/>
      <c r="C43" s="7"/>
      <c r="D43" s="10"/>
      <c r="E43" s="18"/>
      <c r="F43" s="648"/>
      <c r="G43" s="630"/>
      <c r="H43" s="1"/>
    </row>
    <row r="44" spans="1:8" s="5" customFormat="1">
      <c r="A44" s="654"/>
      <c r="B44" s="659"/>
      <c r="C44" s="7"/>
      <c r="D44" s="10"/>
      <c r="E44" s="18"/>
      <c r="F44" s="648"/>
      <c r="G44" s="630"/>
      <c r="H44" s="1"/>
    </row>
    <row r="45" spans="1:8" s="5" customFormat="1">
      <c r="A45" s="654"/>
      <c r="B45" s="659"/>
      <c r="C45" s="7"/>
      <c r="D45" s="10"/>
      <c r="E45" s="18"/>
      <c r="F45" s="648"/>
      <c r="G45" s="630"/>
      <c r="H45" s="1"/>
    </row>
    <row r="46" spans="1:8" s="5" customFormat="1">
      <c r="A46" s="654"/>
      <c r="B46" s="659"/>
      <c r="C46" s="7"/>
      <c r="D46" s="10"/>
      <c r="E46" s="18"/>
      <c r="F46" s="648"/>
      <c r="G46" s="630"/>
      <c r="H46" s="1"/>
    </row>
    <row r="47" spans="1:8" s="5" customFormat="1">
      <c r="A47" s="654"/>
      <c r="B47" s="659"/>
      <c r="C47" s="7"/>
      <c r="D47" s="10"/>
      <c r="E47" s="18"/>
      <c r="F47" s="648"/>
      <c r="G47" s="630"/>
      <c r="H47" s="1"/>
    </row>
    <row r="48" spans="1:8" s="5" customFormat="1">
      <c r="A48" s="654"/>
      <c r="B48" s="659"/>
      <c r="C48" s="7"/>
      <c r="D48" s="10"/>
      <c r="E48" s="18"/>
      <c r="F48" s="648"/>
      <c r="G48" s="630"/>
      <c r="H48" s="1"/>
    </row>
    <row r="49" spans="1:8" s="5" customFormat="1">
      <c r="A49" s="654"/>
      <c r="B49" s="659"/>
      <c r="C49" s="7"/>
      <c r="D49" s="10"/>
      <c r="E49" s="18"/>
      <c r="F49" s="648"/>
      <c r="G49" s="630"/>
      <c r="H49" s="1"/>
    </row>
    <row r="50" spans="1:8" s="5" customFormat="1">
      <c r="A50" s="654"/>
      <c r="B50" s="659"/>
      <c r="C50" s="7"/>
      <c r="D50" s="10"/>
      <c r="E50" s="18"/>
      <c r="F50" s="648"/>
      <c r="G50" s="630"/>
      <c r="H50" s="1"/>
    </row>
    <row r="51" spans="1:8" s="5" customFormat="1">
      <c r="A51" s="654"/>
      <c r="B51" s="659"/>
      <c r="C51" s="7"/>
      <c r="D51" s="10"/>
      <c r="E51" s="18"/>
      <c r="F51" s="648"/>
      <c r="G51" s="630"/>
      <c r="H51" s="1"/>
    </row>
    <row r="52" spans="1:8" s="5" customFormat="1">
      <c r="A52" s="654"/>
      <c r="B52" s="659"/>
      <c r="C52" s="7"/>
      <c r="D52" s="10"/>
      <c r="E52" s="18"/>
      <c r="F52" s="648"/>
      <c r="G52" s="630"/>
      <c r="H52" s="1"/>
    </row>
    <row r="53" spans="1:8" s="5" customFormat="1">
      <c r="A53" s="654"/>
      <c r="B53" s="659"/>
      <c r="C53" s="7"/>
      <c r="D53" s="10"/>
      <c r="E53" s="18"/>
      <c r="F53" s="648"/>
      <c r="G53" s="630"/>
      <c r="H53" s="1"/>
    </row>
    <row r="54" spans="1:8" s="5" customFormat="1">
      <c r="A54" s="654"/>
      <c r="B54" s="659"/>
      <c r="C54" s="7"/>
      <c r="D54" s="10"/>
      <c r="E54" s="18"/>
      <c r="F54" s="648"/>
      <c r="G54" s="630"/>
      <c r="H54" s="1"/>
    </row>
    <row r="55" spans="1:8" s="5" customFormat="1">
      <c r="A55" s="654"/>
      <c r="B55" s="659"/>
      <c r="C55" s="7"/>
      <c r="D55" s="10"/>
      <c r="E55" s="18"/>
      <c r="F55" s="648"/>
      <c r="G55" s="630"/>
      <c r="H55" s="1"/>
    </row>
    <row r="56" spans="1:8" s="5" customFormat="1">
      <c r="A56" s="654"/>
      <c r="B56" s="659"/>
      <c r="C56" s="7"/>
      <c r="D56" s="10"/>
      <c r="E56" s="18"/>
      <c r="F56" s="648"/>
      <c r="G56" s="630"/>
      <c r="H56" s="1"/>
    </row>
    <row r="57" spans="1:8" s="5" customFormat="1">
      <c r="A57" s="654"/>
      <c r="B57" s="659"/>
      <c r="C57" s="7"/>
      <c r="D57" s="10"/>
      <c r="E57" s="18"/>
      <c r="F57" s="648"/>
      <c r="G57" s="630"/>
      <c r="H57" s="1"/>
    </row>
    <row r="58" spans="1:8" s="5" customFormat="1">
      <c r="A58" s="654"/>
      <c r="B58" s="659"/>
      <c r="C58" s="7"/>
      <c r="D58" s="10"/>
      <c r="E58" s="18"/>
      <c r="F58" s="648"/>
      <c r="G58" s="630"/>
      <c r="H58" s="1"/>
    </row>
    <row r="59" spans="1:8" s="5" customFormat="1">
      <c r="A59" s="654"/>
      <c r="B59" s="659"/>
      <c r="C59" s="7"/>
      <c r="D59" s="10"/>
      <c r="E59" s="18"/>
      <c r="F59" s="648"/>
      <c r="G59" s="630"/>
      <c r="H59" s="1"/>
    </row>
    <row r="60" spans="1:8" s="5" customFormat="1">
      <c r="A60" s="654"/>
      <c r="B60" s="659"/>
      <c r="C60" s="7"/>
      <c r="D60" s="10"/>
      <c r="E60" s="18"/>
      <c r="F60" s="648"/>
      <c r="G60" s="630"/>
      <c r="H60" s="1"/>
    </row>
    <row r="61" spans="1:8" s="5" customFormat="1">
      <c r="A61" s="654"/>
      <c r="B61" s="659"/>
      <c r="C61" s="7"/>
      <c r="D61" s="10"/>
      <c r="E61" s="18"/>
      <c r="F61" s="648"/>
      <c r="G61" s="630"/>
      <c r="H61" s="1"/>
    </row>
    <row r="62" spans="1:8" s="5" customFormat="1">
      <c r="A62" s="654"/>
      <c r="B62" s="659"/>
      <c r="C62" s="7"/>
      <c r="D62" s="10"/>
      <c r="E62" s="18"/>
      <c r="F62" s="648"/>
      <c r="G62" s="630"/>
      <c r="H62" s="1"/>
    </row>
    <row r="63" spans="1:8" s="5" customFormat="1">
      <c r="A63" s="654"/>
      <c r="B63" s="659"/>
      <c r="C63" s="7"/>
      <c r="D63" s="10"/>
      <c r="E63" s="18"/>
      <c r="F63" s="648"/>
      <c r="G63" s="630"/>
      <c r="H63" s="1"/>
    </row>
    <row r="64" spans="1:8" s="5" customFormat="1">
      <c r="A64" s="654"/>
      <c r="B64" s="659"/>
      <c r="C64" s="7"/>
      <c r="D64" s="10"/>
      <c r="E64" s="18"/>
      <c r="F64" s="648"/>
      <c r="G64" s="630"/>
      <c r="H64" s="1"/>
    </row>
    <row r="65" spans="1:8" s="5" customFormat="1">
      <c r="A65" s="654"/>
      <c r="B65" s="659"/>
      <c r="C65" s="7"/>
      <c r="D65" s="10"/>
      <c r="E65" s="18"/>
      <c r="F65" s="648"/>
      <c r="G65" s="630"/>
      <c r="H65" s="1"/>
    </row>
    <row r="66" spans="1:8" s="5" customFormat="1" ht="12" customHeight="1">
      <c r="A66" s="654"/>
      <c r="B66" s="659"/>
      <c r="C66" s="7"/>
      <c r="D66" s="10"/>
      <c r="E66" s="18"/>
      <c r="F66" s="648"/>
      <c r="G66" s="630"/>
      <c r="H66" s="1"/>
    </row>
    <row r="67" spans="1:8">
      <c r="A67" s="175"/>
      <c r="B67" s="752"/>
      <c r="C67" s="2"/>
      <c r="D67" s="30"/>
      <c r="E67" s="31"/>
      <c r="F67" s="32"/>
      <c r="G67" s="191"/>
    </row>
    <row r="68" spans="1:8">
      <c r="A68" s="176"/>
      <c r="B68" s="675" t="s">
        <v>2810</v>
      </c>
      <c r="C68" s="3"/>
      <c r="D68" s="33"/>
      <c r="E68" s="34"/>
      <c r="F68" s="35" t="s">
        <v>18</v>
      </c>
      <c r="G68" s="192"/>
    </row>
    <row r="69" spans="1:8" ht="13.8" thickBot="1">
      <c r="A69" s="177"/>
      <c r="B69" s="676"/>
      <c r="C69" s="178"/>
      <c r="D69" s="179"/>
      <c r="E69" s="180"/>
      <c r="F69" s="181"/>
      <c r="G69" s="756"/>
    </row>
    <row r="73" spans="1:8" ht="11.25" customHeight="1"/>
    <row r="200" spans="7:7">
      <c r="G200" s="37">
        <v>150000</v>
      </c>
    </row>
    <row r="343" spans="7:8">
      <c r="G343" s="37">
        <v>600000</v>
      </c>
    </row>
    <row r="345" spans="7:8">
      <c r="G345" s="37">
        <v>806000</v>
      </c>
    </row>
    <row r="348" spans="7:8">
      <c r="G348" s="37">
        <v>60000</v>
      </c>
      <c r="H348" s="1">
        <v>60000</v>
      </c>
    </row>
    <row r="350" spans="7:8">
      <c r="G350" s="37">
        <v>3200000</v>
      </c>
    </row>
    <row r="352" spans="7:8">
      <c r="G352" s="37">
        <v>70000</v>
      </c>
    </row>
    <row r="405" spans="7:7">
      <c r="G405" s="37">
        <v>120000</v>
      </c>
    </row>
  </sheetData>
  <phoneticPr fontId="24" type="noConversion"/>
  <printOptions horizontalCentered="1" gridLinesSet="0"/>
  <pageMargins left="0.31496062992125984" right="0" top="0.31496062992125984" bottom="0.31496062992125984" header="0" footer="0"/>
  <pageSetup paperSize="9" scale="80" firstPageNumber="146" orientation="portrait" copies="7" r:id="rId1"/>
  <headerFooter alignWithMargins="0">
    <oddHeader>&amp;RCO1486: LINBRO PARK TOWER (with associsted works)</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XFD405"/>
  <sheetViews>
    <sheetView showGridLines="0" view="pageBreakPreview" topLeftCell="A133" zoomScaleNormal="100" zoomScaleSheetLayoutView="100" workbookViewId="0">
      <selection activeCell="J147" sqref="J147"/>
    </sheetView>
  </sheetViews>
  <sheetFormatPr defaultColWidth="9.33203125" defaultRowHeight="13.2"/>
  <cols>
    <col min="1" max="1" width="7.5546875" style="11" customWidth="1"/>
    <col min="2" max="2" width="11.33203125" style="11" customWidth="1"/>
    <col min="3" max="3" width="37.44140625" style="11" customWidth="1"/>
    <col min="4" max="4" width="7.5546875" style="36" customWidth="1"/>
    <col min="5" max="5" width="10.5546875" style="36" customWidth="1"/>
    <col min="6" max="6" width="12.5546875" style="37" customWidth="1"/>
    <col min="7" max="7" width="15.5546875" style="37" customWidth="1"/>
    <col min="8" max="11" width="9.33203125" style="1"/>
    <col min="12" max="12" width="42.6640625" style="1" customWidth="1"/>
    <col min="13" max="16384" width="9.33203125" style="1"/>
  </cols>
  <sheetData>
    <row r="1" spans="1:15" ht="13.8" thickBot="1"/>
    <row r="2" spans="1:15" s="703" customFormat="1" ht="28.5" customHeight="1" thickBot="1">
      <c r="A2" s="166" t="s">
        <v>9</v>
      </c>
      <c r="B2" s="167" t="s">
        <v>10</v>
      </c>
      <c r="C2" s="167" t="s">
        <v>11</v>
      </c>
      <c r="D2" s="167" t="s">
        <v>12</v>
      </c>
      <c r="E2" s="168" t="s">
        <v>13</v>
      </c>
      <c r="F2" s="701" t="s">
        <v>14</v>
      </c>
      <c r="G2" s="702" t="s">
        <v>15</v>
      </c>
    </row>
    <row r="3" spans="1:15" s="711" customFormat="1" ht="13.35" customHeight="1" thickTop="1">
      <c r="A3" s="979"/>
      <c r="B3" s="385"/>
      <c r="C3" s="397"/>
      <c r="D3" s="382"/>
      <c r="E3" s="914"/>
      <c r="F3" s="940"/>
      <c r="G3" s="843"/>
      <c r="H3" s="961"/>
      <c r="I3" s="977"/>
      <c r="J3" s="976"/>
      <c r="O3" s="975"/>
    </row>
    <row r="4" spans="1:15" s="821" customFormat="1" ht="26.4">
      <c r="A4" s="918">
        <v>18</v>
      </c>
      <c r="C4" s="832" t="s">
        <v>1564</v>
      </c>
      <c r="D4" s="833"/>
      <c r="E4" s="907"/>
      <c r="F4" s="908"/>
      <c r="G4" s="909"/>
      <c r="H4" s="1"/>
    </row>
    <row r="5" spans="1:15" s="821" customFormat="1" ht="10.5" customHeight="1">
      <c r="A5" s="831"/>
      <c r="B5" s="832"/>
      <c r="C5" s="832"/>
      <c r="D5" s="833"/>
      <c r="E5" s="907"/>
      <c r="F5" s="908"/>
      <c r="G5" s="910"/>
      <c r="H5" s="1"/>
    </row>
    <row r="6" spans="1:15" s="711" customFormat="1" ht="26.4">
      <c r="A6" s="704" t="s">
        <v>2291</v>
      </c>
      <c r="B6" s="832" t="s">
        <v>1291</v>
      </c>
      <c r="C6" s="386" t="s">
        <v>1548</v>
      </c>
      <c r="D6" s="382"/>
      <c r="E6" s="715"/>
      <c r="F6" s="844"/>
      <c r="G6" s="982"/>
      <c r="H6" s="961"/>
      <c r="I6" s="718"/>
      <c r="J6" s="976"/>
    </row>
    <row r="7" spans="1:15" s="711" customFormat="1">
      <c r="A7" s="981"/>
      <c r="B7" s="385"/>
      <c r="C7" s="386"/>
      <c r="D7" s="382"/>
      <c r="E7" s="715"/>
      <c r="F7" s="940"/>
      <c r="G7" s="843"/>
      <c r="H7" s="961"/>
      <c r="I7" s="980"/>
      <c r="J7" s="976"/>
    </row>
    <row r="8" spans="1:15" s="711" customFormat="1" ht="26.4">
      <c r="A8" s="981"/>
      <c r="B8" s="385" t="s">
        <v>1549</v>
      </c>
      <c r="C8" s="397" t="s">
        <v>1550</v>
      </c>
      <c r="D8" s="382"/>
      <c r="E8" s="715"/>
      <c r="F8" s="940"/>
      <c r="G8" s="843"/>
      <c r="H8" s="961"/>
      <c r="I8" s="980"/>
      <c r="J8" s="976"/>
      <c r="N8" s="975"/>
      <c r="O8" s="975"/>
    </row>
    <row r="9" spans="1:15" s="711" customFormat="1">
      <c r="A9" s="981"/>
      <c r="B9" s="385" t="s">
        <v>1551</v>
      </c>
      <c r="C9" s="386"/>
      <c r="D9" s="382"/>
      <c r="E9" s="715"/>
      <c r="F9" s="940"/>
      <c r="G9" s="843"/>
      <c r="H9" s="961"/>
      <c r="I9" s="980"/>
      <c r="J9" s="976"/>
      <c r="N9" s="975"/>
      <c r="O9" s="975"/>
    </row>
    <row r="10" spans="1:15" s="711" customFormat="1" ht="13.35" customHeight="1">
      <c r="A10" s="912"/>
      <c r="B10" s="385" t="s">
        <v>1552</v>
      </c>
      <c r="C10" s="397" t="s">
        <v>1553</v>
      </c>
      <c r="D10" s="382"/>
      <c r="E10" s="914"/>
      <c r="F10" s="940"/>
      <c r="G10" s="843"/>
      <c r="H10" s="961"/>
      <c r="I10" s="977"/>
      <c r="J10" s="976"/>
      <c r="O10" s="975"/>
    </row>
    <row r="11" spans="1:15" s="711" customFormat="1" ht="13.35" customHeight="1">
      <c r="A11" s="979"/>
      <c r="B11" s="385"/>
      <c r="C11" s="397"/>
      <c r="D11" s="382"/>
      <c r="E11" s="914"/>
      <c r="F11" s="940"/>
      <c r="G11" s="843"/>
      <c r="H11" s="961"/>
      <c r="I11" s="977"/>
      <c r="J11" s="976"/>
      <c r="O11" s="975"/>
    </row>
    <row r="12" spans="1:15" s="711" customFormat="1" ht="27.6" customHeight="1">
      <c r="A12" s="912"/>
      <c r="B12" s="425"/>
      <c r="C12" s="383" t="s">
        <v>1554</v>
      </c>
      <c r="D12" s="382"/>
      <c r="E12" s="914"/>
      <c r="F12" s="940"/>
      <c r="G12" s="843"/>
      <c r="H12" s="961"/>
      <c r="I12" s="977"/>
      <c r="J12" s="976"/>
      <c r="O12" s="975"/>
    </row>
    <row r="13" spans="1:15" s="711" customFormat="1" ht="13.35" customHeight="1">
      <c r="A13" s="912"/>
      <c r="B13" s="382"/>
      <c r="C13" s="1082" t="s">
        <v>1555</v>
      </c>
      <c r="D13" s="382"/>
      <c r="E13" s="914"/>
      <c r="F13" s="940"/>
      <c r="G13" s="843"/>
      <c r="H13" s="961"/>
      <c r="I13" s="977"/>
      <c r="J13" s="976"/>
      <c r="O13" s="975"/>
    </row>
    <row r="14" spans="1:15" s="711" customFormat="1" ht="13.35" customHeight="1">
      <c r="A14" s="912"/>
      <c r="B14" s="382"/>
      <c r="C14" s="1082" t="s">
        <v>1556</v>
      </c>
      <c r="D14" s="382"/>
      <c r="E14" s="914"/>
      <c r="F14" s="940"/>
      <c r="G14" s="843"/>
      <c r="H14" s="961"/>
      <c r="I14" s="977"/>
      <c r="J14" s="976"/>
      <c r="O14" s="975"/>
    </row>
    <row r="15" spans="1:15" s="711" customFormat="1" ht="13.35" customHeight="1">
      <c r="A15" s="912"/>
      <c r="B15" s="382"/>
      <c r="C15" s="1082" t="s">
        <v>1557</v>
      </c>
      <c r="D15" s="382"/>
      <c r="E15" s="914"/>
      <c r="F15" s="940"/>
      <c r="G15" s="843"/>
      <c r="H15" s="961"/>
      <c r="I15" s="977"/>
      <c r="J15" s="976"/>
      <c r="O15" s="975"/>
    </row>
    <row r="16" spans="1:15" s="711" customFormat="1" ht="40.950000000000003" customHeight="1">
      <c r="A16" s="912"/>
      <c r="B16" s="382"/>
      <c r="C16" s="1082" t="s">
        <v>1558</v>
      </c>
      <c r="D16" s="382"/>
      <c r="E16" s="914"/>
      <c r="F16" s="940"/>
      <c r="G16" s="843"/>
      <c r="H16" s="961"/>
      <c r="I16" s="977"/>
      <c r="J16" s="976"/>
      <c r="O16" s="975"/>
    </row>
    <row r="17" spans="1:15" s="711" customFormat="1" ht="13.35" customHeight="1">
      <c r="A17" s="912"/>
      <c r="B17" s="385"/>
      <c r="C17" s="386"/>
      <c r="D17" s="382"/>
      <c r="E17" s="914"/>
      <c r="F17" s="940"/>
      <c r="G17" s="843"/>
      <c r="H17" s="961"/>
      <c r="I17" s="977"/>
      <c r="J17" s="976"/>
      <c r="O17" s="975"/>
    </row>
    <row r="18" spans="1:15" s="711" customFormat="1" ht="13.35" customHeight="1">
      <c r="A18" s="912"/>
      <c r="B18" s="1083"/>
      <c r="C18" s="389" t="s">
        <v>1563</v>
      </c>
      <c r="D18" s="382"/>
      <c r="E18" s="914"/>
      <c r="F18" s="940"/>
      <c r="G18" s="843"/>
      <c r="H18" s="961"/>
      <c r="I18" s="977"/>
      <c r="J18" s="976"/>
      <c r="O18" s="975"/>
    </row>
    <row r="19" spans="1:15" s="711" customFormat="1" ht="13.35" customHeight="1">
      <c r="A19" s="912"/>
      <c r="B19" s="385"/>
      <c r="C19" s="386"/>
      <c r="D19" s="382"/>
      <c r="E19" s="914"/>
      <c r="F19" s="940"/>
      <c r="G19" s="843"/>
      <c r="H19" s="961"/>
      <c r="I19" s="977"/>
      <c r="J19" s="976"/>
      <c r="O19" s="975"/>
    </row>
    <row r="20" spans="1:15" s="711" customFormat="1" ht="17.7" customHeight="1">
      <c r="A20" s="912"/>
      <c r="B20" s="1083"/>
      <c r="C20" s="383" t="s">
        <v>1560</v>
      </c>
      <c r="D20" s="382"/>
      <c r="E20" s="914"/>
      <c r="F20" s="940"/>
      <c r="G20" s="843"/>
      <c r="H20" s="961"/>
      <c r="I20" s="977"/>
      <c r="J20" s="976"/>
      <c r="O20" s="975"/>
    </row>
    <row r="21" spans="1:15" s="711" customFormat="1" ht="13.35" customHeight="1">
      <c r="A21" s="912" t="s">
        <v>2292</v>
      </c>
      <c r="B21" s="1083"/>
      <c r="C21" s="383" t="s">
        <v>1561</v>
      </c>
      <c r="D21" s="381" t="s">
        <v>1559</v>
      </c>
      <c r="E21" s="914">
        <v>2</v>
      </c>
      <c r="F21" s="940"/>
      <c r="G21" s="843"/>
      <c r="H21" s="961"/>
      <c r="I21" s="977"/>
      <c r="J21" s="976"/>
      <c r="O21" s="975"/>
    </row>
    <row r="22" spans="1:15" s="711" customFormat="1" ht="13.35" customHeight="1">
      <c r="A22" s="912"/>
      <c r="B22" s="385"/>
      <c r="C22" s="386"/>
      <c r="D22" s="382"/>
      <c r="E22" s="914"/>
      <c r="F22" s="940"/>
      <c r="G22" s="843"/>
      <c r="H22" s="961"/>
      <c r="I22" s="977"/>
      <c r="J22" s="976"/>
      <c r="O22" s="975"/>
    </row>
    <row r="23" spans="1:15" s="711" customFormat="1" ht="13.35" customHeight="1">
      <c r="A23" s="912"/>
      <c r="B23" s="382"/>
      <c r="C23" s="383" t="s">
        <v>1562</v>
      </c>
      <c r="D23" s="382"/>
      <c r="E23" s="914"/>
      <c r="F23" s="940"/>
      <c r="G23" s="843"/>
      <c r="H23" s="961"/>
      <c r="I23" s="977"/>
      <c r="J23" s="976"/>
      <c r="O23" s="975"/>
    </row>
    <row r="24" spans="1:15" s="711" customFormat="1" ht="15.6">
      <c r="A24" s="912" t="s">
        <v>2293</v>
      </c>
      <c r="B24" s="1083"/>
      <c r="C24" s="383" t="s">
        <v>1567</v>
      </c>
      <c r="D24" s="381" t="s">
        <v>1559</v>
      </c>
      <c r="E24" s="914">
        <v>1</v>
      </c>
      <c r="F24" s="940"/>
      <c r="G24" s="843"/>
      <c r="H24" s="961"/>
      <c r="I24" s="977"/>
      <c r="J24" s="976"/>
      <c r="O24" s="975"/>
    </row>
    <row r="25" spans="1:15" s="711" customFormat="1" ht="10.95" customHeight="1">
      <c r="A25" s="912"/>
      <c r="B25" s="385"/>
      <c r="C25" s="386"/>
      <c r="D25" s="382"/>
      <c r="E25" s="914"/>
      <c r="F25" s="940"/>
      <c r="G25" s="843"/>
      <c r="H25" s="961"/>
      <c r="I25" s="977"/>
      <c r="J25" s="976"/>
      <c r="O25" s="975"/>
    </row>
    <row r="26" spans="1:15" s="711" customFormat="1" ht="17.7" customHeight="1">
      <c r="A26" s="912"/>
      <c r="B26" s="1083"/>
      <c r="C26" s="383" t="s">
        <v>1565</v>
      </c>
      <c r="D26" s="382"/>
      <c r="E26" s="914"/>
      <c r="F26" s="940"/>
      <c r="G26" s="843"/>
      <c r="H26" s="961"/>
      <c r="I26" s="977"/>
      <c r="J26" s="976"/>
      <c r="O26" s="975"/>
    </row>
    <row r="27" spans="1:15" s="711" customFormat="1" ht="15.6">
      <c r="A27" s="912" t="s">
        <v>2294</v>
      </c>
      <c r="B27" s="382"/>
      <c r="C27" s="383" t="s">
        <v>1568</v>
      </c>
      <c r="D27" s="381" t="s">
        <v>1559</v>
      </c>
      <c r="E27" s="914">
        <v>2</v>
      </c>
      <c r="F27" s="940"/>
      <c r="G27" s="843"/>
      <c r="H27" s="961"/>
      <c r="I27" s="977"/>
      <c r="J27" s="976"/>
      <c r="O27" s="975"/>
    </row>
    <row r="28" spans="1:15" s="711" customFormat="1" ht="13.35" customHeight="1">
      <c r="A28" s="912"/>
      <c r="B28" s="382"/>
      <c r="C28" s="383"/>
      <c r="D28" s="382"/>
      <c r="E28" s="914"/>
      <c r="F28" s="940"/>
      <c r="G28" s="843"/>
      <c r="H28" s="961"/>
      <c r="I28" s="977"/>
      <c r="J28" s="976"/>
      <c r="O28" s="975"/>
    </row>
    <row r="29" spans="1:15" s="711" customFormat="1" ht="17.7" customHeight="1">
      <c r="A29" s="912"/>
      <c r="B29" s="1083"/>
      <c r="C29" s="383" t="s">
        <v>1566</v>
      </c>
      <c r="D29" s="382"/>
      <c r="E29" s="914"/>
      <c r="F29" s="940"/>
      <c r="G29" s="843"/>
      <c r="H29" s="961"/>
      <c r="I29" s="977"/>
      <c r="J29" s="976"/>
      <c r="O29" s="975"/>
    </row>
    <row r="30" spans="1:15" s="711" customFormat="1" ht="15.6">
      <c r="A30" s="912" t="s">
        <v>2295</v>
      </c>
      <c r="B30" s="382"/>
      <c r="C30" s="383" t="s">
        <v>1569</v>
      </c>
      <c r="D30" s="381" t="s">
        <v>1559</v>
      </c>
      <c r="E30" s="914">
        <v>1</v>
      </c>
      <c r="F30" s="940"/>
      <c r="G30" s="843"/>
      <c r="H30" s="961"/>
      <c r="I30" s="977"/>
      <c r="J30" s="976"/>
      <c r="O30" s="975"/>
    </row>
    <row r="31" spans="1:15" s="711" customFormat="1" ht="13.35" customHeight="1">
      <c r="A31" s="912"/>
      <c r="B31" s="385"/>
      <c r="C31" s="386"/>
      <c r="D31" s="382"/>
      <c r="E31" s="914"/>
      <c r="F31" s="940"/>
      <c r="G31" s="843"/>
      <c r="H31" s="961"/>
      <c r="I31" s="977"/>
      <c r="J31" s="976"/>
      <c r="O31" s="975"/>
    </row>
    <row r="32" spans="1:15" s="711" customFormat="1" ht="17.7" customHeight="1">
      <c r="A32" s="912"/>
      <c r="B32" s="1083"/>
      <c r="C32" s="383" t="s">
        <v>1570</v>
      </c>
      <c r="D32" s="382"/>
      <c r="E32" s="914"/>
      <c r="F32" s="940"/>
      <c r="G32" s="843"/>
      <c r="H32" s="961"/>
      <c r="I32" s="977"/>
      <c r="J32" s="976"/>
      <c r="O32" s="975"/>
    </row>
    <row r="33" spans="1:15" s="711" customFormat="1" ht="28.35" customHeight="1">
      <c r="A33" s="912" t="s">
        <v>2296</v>
      </c>
      <c r="B33" s="385"/>
      <c r="C33" s="397" t="s">
        <v>1571</v>
      </c>
      <c r="D33" s="382" t="s">
        <v>1559</v>
      </c>
      <c r="E33" s="914">
        <v>1</v>
      </c>
      <c r="F33" s="940"/>
      <c r="G33" s="843"/>
      <c r="H33" s="961"/>
      <c r="I33" s="977"/>
      <c r="J33" s="976"/>
      <c r="O33" s="975"/>
    </row>
    <row r="34" spans="1:15" s="711" customFormat="1">
      <c r="A34" s="912"/>
      <c r="B34" s="382"/>
      <c r="C34" s="383"/>
      <c r="D34" s="381"/>
      <c r="E34" s="914"/>
      <c r="F34" s="940"/>
      <c r="G34" s="843"/>
      <c r="H34" s="961"/>
      <c r="I34" s="977"/>
      <c r="J34" s="976"/>
      <c r="O34" s="975"/>
    </row>
    <row r="35" spans="1:15" s="711" customFormat="1" ht="17.7" customHeight="1">
      <c r="A35" s="912"/>
      <c r="B35" s="1083"/>
      <c r="C35" s="383" t="s">
        <v>1572</v>
      </c>
      <c r="D35" s="382"/>
      <c r="E35" s="914"/>
      <c r="F35" s="940"/>
      <c r="G35" s="843"/>
      <c r="H35" s="961"/>
      <c r="I35" s="977"/>
      <c r="J35" s="976"/>
      <c r="O35" s="975"/>
    </row>
    <row r="36" spans="1:15" s="711" customFormat="1" ht="15.6">
      <c r="A36" s="912" t="s">
        <v>2297</v>
      </c>
      <c r="B36" s="382"/>
      <c r="C36" s="383" t="s">
        <v>1573</v>
      </c>
      <c r="D36" s="381" t="s">
        <v>1559</v>
      </c>
      <c r="E36" s="914">
        <v>4</v>
      </c>
      <c r="F36" s="940"/>
      <c r="G36" s="843"/>
      <c r="H36" s="961"/>
      <c r="I36" s="977"/>
      <c r="J36" s="976"/>
      <c r="O36" s="975"/>
    </row>
    <row r="37" spans="1:15" s="711" customFormat="1" ht="12" customHeight="1">
      <c r="A37" s="912"/>
      <c r="B37" s="968"/>
      <c r="C37" s="967"/>
      <c r="D37" s="969"/>
      <c r="E37" s="914"/>
      <c r="F37" s="940"/>
      <c r="G37" s="843"/>
      <c r="H37" s="961"/>
      <c r="I37" s="977"/>
      <c r="J37" s="976"/>
      <c r="O37" s="975"/>
    </row>
    <row r="38" spans="1:15" s="711" customFormat="1" ht="17.7" customHeight="1">
      <c r="A38" s="912"/>
      <c r="B38" s="1083"/>
      <c r="C38" s="383" t="s">
        <v>1574</v>
      </c>
      <c r="D38" s="382"/>
      <c r="E38" s="914"/>
      <c r="F38" s="940"/>
      <c r="G38" s="843"/>
      <c r="H38" s="961"/>
      <c r="I38" s="977"/>
      <c r="J38" s="976"/>
      <c r="O38" s="975"/>
    </row>
    <row r="39" spans="1:15" s="711" customFormat="1" ht="15.6">
      <c r="A39" s="912" t="s">
        <v>2298</v>
      </c>
      <c r="B39" s="382"/>
      <c r="C39" s="383" t="s">
        <v>1575</v>
      </c>
      <c r="D39" s="381" t="s">
        <v>1559</v>
      </c>
      <c r="E39" s="914">
        <v>1</v>
      </c>
      <c r="F39" s="940"/>
      <c r="G39" s="843"/>
      <c r="H39" s="961"/>
      <c r="I39" s="977"/>
      <c r="J39" s="976"/>
      <c r="O39" s="975"/>
    </row>
    <row r="40" spans="1:15" s="821" customFormat="1">
      <c r="A40" s="720"/>
      <c r="B40" s="913"/>
      <c r="C40" s="838"/>
      <c r="D40" s="914"/>
      <c r="E40" s="915"/>
      <c r="F40" s="940"/>
      <c r="G40" s="843"/>
      <c r="H40" s="1"/>
    </row>
    <row r="41" spans="1:15" s="711" customFormat="1" ht="17.7" customHeight="1">
      <c r="A41" s="912"/>
      <c r="B41" s="1083"/>
      <c r="C41" s="383" t="s">
        <v>1576</v>
      </c>
      <c r="D41" s="382"/>
      <c r="E41" s="914"/>
      <c r="F41" s="940"/>
      <c r="G41" s="843"/>
      <c r="H41" s="961"/>
      <c r="I41" s="977"/>
      <c r="J41" s="976"/>
      <c r="O41" s="975"/>
    </row>
    <row r="42" spans="1:15" s="711" customFormat="1" ht="15.6">
      <c r="A42" s="912" t="s">
        <v>2299</v>
      </c>
      <c r="B42" s="382"/>
      <c r="C42" s="383" t="s">
        <v>1577</v>
      </c>
      <c r="D42" s="381" t="s">
        <v>1559</v>
      </c>
      <c r="E42" s="914">
        <v>1</v>
      </c>
      <c r="F42" s="940"/>
      <c r="G42" s="843"/>
      <c r="H42" s="961"/>
      <c r="I42" s="977"/>
      <c r="J42" s="976"/>
      <c r="O42" s="975"/>
    </row>
    <row r="43" spans="1:15" s="821" customFormat="1" ht="12" customHeight="1">
      <c r="A43" s="912"/>
      <c r="B43" s="968"/>
      <c r="C43" s="967"/>
      <c r="D43" s="969"/>
      <c r="E43" s="914"/>
      <c r="F43" s="940"/>
      <c r="G43" s="843"/>
      <c r="H43" s="1"/>
    </row>
    <row r="44" spans="1:15" s="711" customFormat="1" ht="17.7" customHeight="1">
      <c r="A44" s="912"/>
      <c r="B44" s="1083"/>
      <c r="C44" s="383" t="s">
        <v>1578</v>
      </c>
      <c r="D44" s="382"/>
      <c r="E44" s="914"/>
      <c r="F44" s="940"/>
      <c r="G44" s="843"/>
      <c r="H44" s="961"/>
      <c r="I44" s="977"/>
      <c r="J44" s="976"/>
      <c r="O44" s="975"/>
    </row>
    <row r="45" spans="1:15" s="711" customFormat="1" ht="15.6">
      <c r="A45" s="912" t="s">
        <v>2300</v>
      </c>
      <c r="B45" s="382"/>
      <c r="C45" s="383" t="s">
        <v>1579</v>
      </c>
      <c r="D45" s="381" t="s">
        <v>1559</v>
      </c>
      <c r="E45" s="914">
        <v>2</v>
      </c>
      <c r="F45" s="940"/>
      <c r="G45" s="843"/>
      <c r="H45" s="961"/>
      <c r="I45" s="977"/>
      <c r="J45" s="976"/>
      <c r="O45" s="975"/>
    </row>
    <row r="46" spans="1:15" s="821" customFormat="1" ht="16.95" customHeight="1">
      <c r="A46" s="912"/>
      <c r="B46" s="968"/>
      <c r="C46" s="974"/>
      <c r="D46" s="969"/>
      <c r="E46" s="914"/>
      <c r="F46" s="940"/>
      <c r="G46" s="843"/>
      <c r="H46" s="1"/>
    </row>
    <row r="47" spans="1:15" s="821" customFormat="1" ht="12.75" customHeight="1">
      <c r="A47" s="912"/>
      <c r="B47" s="968"/>
      <c r="C47" s="383" t="s">
        <v>1580</v>
      </c>
      <c r="D47" s="969"/>
      <c r="E47" s="914"/>
      <c r="F47" s="940"/>
      <c r="G47" s="843"/>
      <c r="H47" s="1"/>
    </row>
    <row r="48" spans="1:15" s="902" customFormat="1" ht="29.1" customHeight="1">
      <c r="A48" s="1086" t="s">
        <v>2301</v>
      </c>
      <c r="B48" s="1087"/>
      <c r="C48" s="604" t="s">
        <v>1581</v>
      </c>
      <c r="D48" s="587" t="s">
        <v>1559</v>
      </c>
      <c r="E48" s="1084">
        <v>1</v>
      </c>
      <c r="F48" s="1085"/>
      <c r="G48" s="843"/>
      <c r="H48" s="1089"/>
    </row>
    <row r="49" spans="1:15" s="902" customFormat="1" ht="29.1" customHeight="1">
      <c r="A49" s="1086"/>
      <c r="B49" s="1087"/>
      <c r="C49" s="604"/>
      <c r="D49" s="587"/>
      <c r="E49" s="1084"/>
      <c r="F49" s="1085"/>
      <c r="G49" s="843"/>
      <c r="H49" s="1089"/>
    </row>
    <row r="50" spans="1:15" s="902" customFormat="1" ht="29.1" customHeight="1">
      <c r="A50" s="1086"/>
      <c r="B50" s="1087"/>
      <c r="C50" s="604"/>
      <c r="D50" s="587"/>
      <c r="E50" s="1084"/>
      <c r="F50" s="1085"/>
      <c r="G50" s="843"/>
      <c r="H50" s="1089"/>
    </row>
    <row r="51" spans="1:15" s="902" customFormat="1" ht="29.1" customHeight="1">
      <c r="A51" s="1086"/>
      <c r="B51" s="1087"/>
      <c r="C51" s="604"/>
      <c r="D51" s="587"/>
      <c r="E51" s="1084"/>
      <c r="F51" s="1085"/>
      <c r="G51" s="843"/>
      <c r="H51" s="1089"/>
    </row>
    <row r="52" spans="1:15" s="902" customFormat="1" ht="29.1" customHeight="1">
      <c r="A52" s="1086"/>
      <c r="B52" s="1087"/>
      <c r="C52" s="604"/>
      <c r="D52" s="587"/>
      <c r="E52" s="1084"/>
      <c r="F52" s="1085"/>
      <c r="G52" s="843"/>
      <c r="H52" s="1089"/>
    </row>
    <row r="53" spans="1:15" s="902" customFormat="1" ht="29.1" customHeight="1">
      <c r="A53" s="1086"/>
      <c r="B53" s="1087"/>
      <c r="C53" s="604"/>
      <c r="D53" s="587"/>
      <c r="E53" s="1084"/>
      <c r="F53" s="1085"/>
      <c r="G53" s="843"/>
      <c r="H53" s="1089"/>
    </row>
    <row r="54" spans="1:15" s="821" customFormat="1" ht="17.7" customHeight="1">
      <c r="A54" s="912"/>
      <c r="B54" s="968"/>
      <c r="C54" s="967"/>
      <c r="D54" s="969"/>
      <c r="E54" s="914"/>
      <c r="F54" s="940"/>
      <c r="G54" s="843"/>
      <c r="H54" s="1"/>
    </row>
    <row r="55" spans="1:15" s="821" customFormat="1" ht="17.7" customHeight="1">
      <c r="A55" s="973"/>
      <c r="B55" s="972"/>
      <c r="C55" s="971"/>
      <c r="D55" s="970"/>
      <c r="E55" s="955"/>
      <c r="F55" s="953"/>
      <c r="G55" s="843"/>
      <c r="H55" s="1"/>
    </row>
    <row r="56" spans="1:15" s="757" customFormat="1" ht="15" customHeight="1">
      <c r="A56" s="217"/>
      <c r="B56" s="143"/>
      <c r="C56" s="625" t="s">
        <v>79</v>
      </c>
      <c r="D56" s="145"/>
      <c r="E56" s="146"/>
      <c r="F56" s="626" t="s">
        <v>18</v>
      </c>
      <c r="G56" s="627"/>
      <c r="J56" s="762"/>
    </row>
    <row r="57" spans="1:15" s="757" customFormat="1" ht="15" customHeight="1">
      <c r="A57" s="217"/>
      <c r="B57" s="147"/>
      <c r="C57" s="625" t="s">
        <v>80</v>
      </c>
      <c r="D57" s="148"/>
      <c r="E57" s="146"/>
      <c r="F57" s="626" t="s">
        <v>18</v>
      </c>
      <c r="G57" s="627"/>
      <c r="J57" s="762"/>
    </row>
    <row r="58" spans="1:15" s="821" customFormat="1">
      <c r="A58" s="912"/>
      <c r="B58" s="968"/>
      <c r="C58" s="967"/>
      <c r="D58" s="969"/>
      <c r="E58" s="914"/>
      <c r="F58" s="940"/>
      <c r="G58" s="843"/>
      <c r="H58" s="1"/>
    </row>
    <row r="59" spans="1:15" s="821" customFormat="1">
      <c r="A59" s="912"/>
      <c r="B59" s="968"/>
      <c r="C59" s="967"/>
      <c r="D59" s="969"/>
      <c r="E59" s="914"/>
      <c r="F59" s="940"/>
      <c r="G59" s="843"/>
      <c r="H59" s="1"/>
    </row>
    <row r="60" spans="1:15" s="821" customFormat="1">
      <c r="A60" s="912"/>
      <c r="B60" s="968"/>
      <c r="C60" s="389" t="s">
        <v>1582</v>
      </c>
      <c r="D60" s="969"/>
      <c r="E60" s="914"/>
      <c r="F60" s="940"/>
      <c r="G60" s="843"/>
      <c r="H60" s="1"/>
    </row>
    <row r="61" spans="1:15" s="821" customFormat="1">
      <c r="A61" s="720"/>
      <c r="B61" s="913"/>
      <c r="C61" s="838"/>
      <c r="D61" s="914"/>
      <c r="E61" s="915"/>
      <c r="F61" s="940"/>
      <c r="G61" s="843"/>
      <c r="H61" s="1"/>
    </row>
    <row r="62" spans="1:15" s="711" customFormat="1" ht="17.7" customHeight="1">
      <c r="A62" s="912"/>
      <c r="B62" s="1083"/>
      <c r="C62" s="383" t="s">
        <v>1583</v>
      </c>
      <c r="D62" s="382"/>
      <c r="E62" s="914"/>
      <c r="F62" s="940"/>
      <c r="G62" s="843"/>
      <c r="H62" s="961"/>
      <c r="I62" s="977"/>
      <c r="J62" s="976"/>
      <c r="O62" s="975"/>
    </row>
    <row r="63" spans="1:15" s="711" customFormat="1" ht="13.35" customHeight="1">
      <c r="A63" s="912" t="s">
        <v>2302</v>
      </c>
      <c r="B63" s="1083"/>
      <c r="C63" s="383" t="s">
        <v>1561</v>
      </c>
      <c r="D63" s="381" t="s">
        <v>1559</v>
      </c>
      <c r="E63" s="914">
        <v>3</v>
      </c>
      <c r="F63" s="940"/>
      <c r="G63" s="843"/>
      <c r="H63" s="961"/>
      <c r="I63" s="977"/>
      <c r="J63" s="976"/>
      <c r="O63" s="975"/>
    </row>
    <row r="64" spans="1:15" s="711" customFormat="1" ht="13.35" customHeight="1">
      <c r="A64" s="912"/>
      <c r="B64" s="385"/>
      <c r="C64" s="386"/>
      <c r="D64" s="382"/>
      <c r="E64" s="914"/>
      <c r="F64" s="940"/>
      <c r="G64" s="843"/>
      <c r="H64" s="961"/>
      <c r="I64" s="977"/>
      <c r="J64" s="976"/>
      <c r="O64" s="975"/>
    </row>
    <row r="65" spans="1:15" s="711" customFormat="1" ht="13.35" customHeight="1">
      <c r="A65" s="912"/>
      <c r="B65" s="382"/>
      <c r="C65" s="383" t="s">
        <v>1584</v>
      </c>
      <c r="D65" s="382"/>
      <c r="E65" s="914"/>
      <c r="F65" s="940"/>
      <c r="G65" s="843"/>
      <c r="H65" s="961"/>
      <c r="I65" s="977"/>
      <c r="J65" s="976"/>
      <c r="O65" s="975"/>
    </row>
    <row r="66" spans="1:15" s="711" customFormat="1" ht="15.6">
      <c r="A66" s="912" t="s">
        <v>2303</v>
      </c>
      <c r="B66" s="1083"/>
      <c r="C66" s="383" t="s">
        <v>1567</v>
      </c>
      <c r="D66" s="381" t="s">
        <v>1559</v>
      </c>
      <c r="E66" s="914">
        <v>1</v>
      </c>
      <c r="F66" s="940"/>
      <c r="G66" s="843"/>
      <c r="H66" s="961"/>
      <c r="I66" s="977"/>
      <c r="J66" s="976"/>
      <c r="O66" s="975"/>
    </row>
    <row r="67" spans="1:15" s="711" customFormat="1" ht="10.95" customHeight="1">
      <c r="A67" s="912"/>
      <c r="B67" s="385"/>
      <c r="C67" s="386"/>
      <c r="D67" s="382"/>
      <c r="E67" s="914"/>
      <c r="F67" s="940"/>
      <c r="G67" s="843"/>
      <c r="H67" s="961"/>
      <c r="I67" s="977"/>
      <c r="J67" s="976"/>
      <c r="O67" s="975"/>
    </row>
    <row r="68" spans="1:15" s="711" customFormat="1" ht="17.7" customHeight="1">
      <c r="A68" s="912"/>
      <c r="B68" s="1083"/>
      <c r="C68" s="383" t="s">
        <v>1585</v>
      </c>
      <c r="D68" s="382"/>
      <c r="E68" s="914"/>
      <c r="F68" s="940"/>
      <c r="G68" s="843"/>
      <c r="H68" s="961"/>
      <c r="I68" s="977"/>
      <c r="J68" s="976"/>
      <c r="O68" s="975"/>
    </row>
    <row r="69" spans="1:15" s="711" customFormat="1" ht="15.6">
      <c r="A69" s="912" t="s">
        <v>2304</v>
      </c>
      <c r="B69" s="382"/>
      <c r="C69" s="383" t="s">
        <v>1586</v>
      </c>
      <c r="D69" s="381" t="s">
        <v>1559</v>
      </c>
      <c r="E69" s="914">
        <v>2</v>
      </c>
      <c r="F69" s="940"/>
      <c r="G69" s="843"/>
      <c r="H69" s="961"/>
      <c r="I69" s="977"/>
      <c r="J69" s="976"/>
      <c r="O69" s="975"/>
    </row>
    <row r="70" spans="1:15" s="711" customFormat="1" ht="13.35" customHeight="1">
      <c r="A70" s="912"/>
      <c r="B70" s="382"/>
      <c r="C70" s="383"/>
      <c r="D70" s="382"/>
      <c r="E70" s="914"/>
      <c r="F70" s="940"/>
      <c r="G70" s="843"/>
      <c r="H70" s="961"/>
      <c r="I70" s="977"/>
      <c r="J70" s="976"/>
      <c r="O70" s="975"/>
    </row>
    <row r="71" spans="1:15" s="711" customFormat="1" ht="17.7" customHeight="1">
      <c r="A71" s="912"/>
      <c r="B71" s="1083"/>
      <c r="C71" s="383" t="s">
        <v>1587</v>
      </c>
      <c r="D71" s="382"/>
      <c r="E71" s="914"/>
      <c r="F71" s="940"/>
      <c r="G71" s="843"/>
      <c r="H71" s="961"/>
      <c r="I71" s="977"/>
      <c r="J71" s="976"/>
      <c r="O71" s="975"/>
    </row>
    <row r="72" spans="1:15" s="711" customFormat="1" ht="15.6">
      <c r="A72" s="912" t="s">
        <v>2305</v>
      </c>
      <c r="B72" s="382"/>
      <c r="C72" s="383" t="s">
        <v>1588</v>
      </c>
      <c r="D72" s="381" t="s">
        <v>1559</v>
      </c>
      <c r="E72" s="914">
        <v>1</v>
      </c>
      <c r="F72" s="940"/>
      <c r="G72" s="843"/>
      <c r="H72" s="961"/>
      <c r="I72" s="977"/>
      <c r="J72" s="976"/>
      <c r="O72" s="975"/>
    </row>
    <row r="73" spans="1:15" s="711" customFormat="1" ht="13.35" customHeight="1">
      <c r="A73" s="912"/>
      <c r="B73" s="385"/>
      <c r="C73" s="386"/>
      <c r="D73" s="382"/>
      <c r="E73" s="914"/>
      <c r="F73" s="940"/>
      <c r="G73" s="843"/>
      <c r="H73" s="961"/>
      <c r="I73" s="977"/>
      <c r="J73" s="976"/>
      <c r="O73" s="975"/>
    </row>
    <row r="74" spans="1:15" s="711" customFormat="1" ht="17.7" customHeight="1">
      <c r="A74" s="912"/>
      <c r="B74" s="1083"/>
      <c r="C74" s="383" t="s">
        <v>1589</v>
      </c>
      <c r="D74" s="382"/>
      <c r="E74" s="914"/>
      <c r="F74" s="940"/>
      <c r="G74" s="843"/>
      <c r="H74" s="961"/>
      <c r="I74" s="977"/>
      <c r="J74" s="976"/>
      <c r="O74" s="975"/>
    </row>
    <row r="75" spans="1:15" s="1093" customFormat="1" ht="28.35" customHeight="1">
      <c r="A75" s="1086" t="s">
        <v>2305</v>
      </c>
      <c r="B75" s="603"/>
      <c r="C75" s="604" t="s">
        <v>1571</v>
      </c>
      <c r="D75" s="393" t="s">
        <v>1559</v>
      </c>
      <c r="E75" s="1084">
        <v>1</v>
      </c>
      <c r="F75" s="1085"/>
      <c r="G75" s="1088"/>
      <c r="H75" s="1090"/>
      <c r="I75" s="1091"/>
      <c r="J75" s="1092"/>
      <c r="O75" s="1094"/>
    </row>
    <row r="76" spans="1:15" s="711" customFormat="1">
      <c r="A76" s="912"/>
      <c r="B76" s="382"/>
      <c r="C76" s="383"/>
      <c r="D76" s="381"/>
      <c r="E76" s="914"/>
      <c r="F76" s="940"/>
      <c r="G76" s="843"/>
      <c r="H76" s="961"/>
      <c r="I76" s="977"/>
      <c r="J76" s="976"/>
      <c r="O76" s="975"/>
    </row>
    <row r="77" spans="1:15" s="711" customFormat="1" ht="17.7" customHeight="1">
      <c r="A77" s="912"/>
      <c r="B77" s="1083"/>
      <c r="C77" s="383" t="s">
        <v>1590</v>
      </c>
      <c r="D77" s="382"/>
      <c r="E77" s="914"/>
      <c r="F77" s="940"/>
      <c r="G77" s="843"/>
      <c r="H77" s="961"/>
      <c r="I77" s="977"/>
      <c r="J77" s="976"/>
      <c r="O77" s="975"/>
    </row>
    <row r="78" spans="1:15" s="711" customFormat="1" ht="15.6">
      <c r="A78" s="912" t="s">
        <v>2306</v>
      </c>
      <c r="B78" s="382"/>
      <c r="C78" s="383" t="s">
        <v>1573</v>
      </c>
      <c r="D78" s="381" t="s">
        <v>1559</v>
      </c>
      <c r="E78" s="914">
        <v>4</v>
      </c>
      <c r="F78" s="940"/>
      <c r="G78" s="843"/>
      <c r="H78" s="961"/>
      <c r="I78" s="977"/>
      <c r="J78" s="976"/>
      <c r="O78" s="975"/>
    </row>
    <row r="79" spans="1:15" s="711" customFormat="1" ht="12" customHeight="1">
      <c r="A79" s="912"/>
      <c r="B79" s="968"/>
      <c r="C79" s="967"/>
      <c r="D79" s="969"/>
      <c r="E79" s="914"/>
      <c r="F79" s="940"/>
      <c r="G79" s="843"/>
      <c r="H79" s="961"/>
      <c r="I79" s="977"/>
      <c r="J79" s="976"/>
      <c r="O79" s="975"/>
    </row>
    <row r="80" spans="1:15" s="711" customFormat="1" ht="17.7" customHeight="1">
      <c r="A80" s="912"/>
      <c r="B80" s="1083"/>
      <c r="C80" s="383" t="s">
        <v>1591</v>
      </c>
      <c r="D80" s="382"/>
      <c r="E80" s="914"/>
      <c r="F80" s="940"/>
      <c r="G80" s="843"/>
      <c r="H80" s="961"/>
      <c r="I80" s="977"/>
      <c r="J80" s="976"/>
      <c r="O80" s="975"/>
    </row>
    <row r="81" spans="1:15" s="711" customFormat="1" ht="15.6">
      <c r="A81" s="912" t="s">
        <v>2307</v>
      </c>
      <c r="B81" s="382"/>
      <c r="C81" s="383" t="s">
        <v>1592</v>
      </c>
      <c r="D81" s="381" t="s">
        <v>1559</v>
      </c>
      <c r="E81" s="914">
        <v>1</v>
      </c>
      <c r="F81" s="940"/>
      <c r="G81" s="843"/>
      <c r="H81" s="961"/>
      <c r="I81" s="977"/>
      <c r="J81" s="976"/>
      <c r="O81" s="975"/>
    </row>
    <row r="82" spans="1:15" s="821" customFormat="1">
      <c r="A82" s="720"/>
      <c r="B82" s="913"/>
      <c r="C82" s="838"/>
      <c r="D82" s="914"/>
      <c r="E82" s="915"/>
      <c r="F82" s="940"/>
      <c r="G82" s="843"/>
      <c r="H82" s="1"/>
    </row>
    <row r="83" spans="1:15" s="711" customFormat="1" ht="17.7" customHeight="1">
      <c r="A83" s="912"/>
      <c r="B83" s="1083"/>
      <c r="C83" s="383" t="s">
        <v>1593</v>
      </c>
      <c r="D83" s="382"/>
      <c r="E83" s="914"/>
      <c r="F83" s="940"/>
      <c r="G83" s="843"/>
      <c r="H83" s="961"/>
      <c r="I83" s="977"/>
      <c r="J83" s="976"/>
      <c r="O83" s="975"/>
    </row>
    <row r="84" spans="1:15" s="711" customFormat="1" ht="15.6">
      <c r="A84" s="912" t="s">
        <v>2308</v>
      </c>
      <c r="B84" s="382"/>
      <c r="C84" s="383" t="s">
        <v>1594</v>
      </c>
      <c r="D84" s="381" t="s">
        <v>1559</v>
      </c>
      <c r="E84" s="914">
        <v>1</v>
      </c>
      <c r="F84" s="940"/>
      <c r="G84" s="843"/>
      <c r="H84" s="961"/>
      <c r="I84" s="977"/>
      <c r="J84" s="976"/>
      <c r="O84" s="975"/>
    </row>
    <row r="85" spans="1:15" s="821" customFormat="1">
      <c r="A85" s="720"/>
      <c r="B85" s="913"/>
      <c r="C85" s="838"/>
      <c r="D85" s="914"/>
      <c r="E85" s="915"/>
      <c r="F85" s="940"/>
      <c r="G85" s="843"/>
      <c r="H85" s="1"/>
    </row>
    <row r="86" spans="1:15" s="821" customFormat="1">
      <c r="A86" s="720"/>
      <c r="B86" s="913"/>
      <c r="C86" s="389" t="s">
        <v>1595</v>
      </c>
      <c r="D86" s="914"/>
      <c r="E86" s="915"/>
      <c r="F86" s="940"/>
      <c r="G86" s="843"/>
      <c r="H86" s="1"/>
    </row>
    <row r="87" spans="1:15" s="821" customFormat="1">
      <c r="A87" s="720"/>
      <c r="B87" s="913"/>
      <c r="C87" s="838"/>
      <c r="D87" s="914"/>
      <c r="E87" s="915"/>
      <c r="F87" s="940"/>
      <c r="G87" s="843"/>
      <c r="H87" s="1"/>
    </row>
    <row r="88" spans="1:15" s="711" customFormat="1" ht="17.7" customHeight="1">
      <c r="A88" s="912"/>
      <c r="B88" s="1083"/>
      <c r="C88" s="383" t="s">
        <v>1596</v>
      </c>
      <c r="D88" s="382"/>
      <c r="E88" s="914"/>
      <c r="F88" s="940"/>
      <c r="G88" s="843"/>
      <c r="H88" s="961"/>
      <c r="I88" s="977"/>
      <c r="J88" s="976"/>
      <c r="O88" s="975"/>
    </row>
    <row r="89" spans="1:15" s="711" customFormat="1" ht="13.35" customHeight="1">
      <c r="A89" s="912" t="s">
        <v>2309</v>
      </c>
      <c r="B89" s="1083"/>
      <c r="C89" s="383" t="s">
        <v>1597</v>
      </c>
      <c r="D89" s="381" t="s">
        <v>1559</v>
      </c>
      <c r="E89" s="914">
        <v>3</v>
      </c>
      <c r="F89" s="940"/>
      <c r="G89" s="843"/>
      <c r="H89" s="961"/>
      <c r="I89" s="977"/>
      <c r="J89" s="976"/>
      <c r="O89" s="975"/>
    </row>
    <row r="90" spans="1:15" s="711" customFormat="1" ht="13.35" customHeight="1">
      <c r="A90" s="912"/>
      <c r="B90" s="385"/>
      <c r="C90" s="386"/>
      <c r="D90" s="382"/>
      <c r="E90" s="914"/>
      <c r="F90" s="940"/>
      <c r="G90" s="843"/>
      <c r="H90" s="961"/>
      <c r="I90" s="977"/>
      <c r="J90" s="976"/>
      <c r="O90" s="975"/>
    </row>
    <row r="91" spans="1:15" s="711" customFormat="1" ht="13.35" customHeight="1">
      <c r="A91" s="912"/>
      <c r="B91" s="382"/>
      <c r="C91" s="383" t="s">
        <v>1598</v>
      </c>
      <c r="D91" s="382"/>
      <c r="E91" s="914"/>
      <c r="F91" s="940"/>
      <c r="G91" s="843"/>
      <c r="H91" s="961"/>
      <c r="I91" s="977"/>
      <c r="J91" s="976"/>
      <c r="O91" s="975"/>
    </row>
    <row r="92" spans="1:15" s="711" customFormat="1" ht="15.6">
      <c r="A92" s="912" t="s">
        <v>2310</v>
      </c>
      <c r="B92" s="1083"/>
      <c r="C92" s="383" t="s">
        <v>1599</v>
      </c>
      <c r="D92" s="381" t="s">
        <v>1559</v>
      </c>
      <c r="E92" s="914">
        <v>1</v>
      </c>
      <c r="F92" s="940"/>
      <c r="G92" s="843"/>
      <c r="H92" s="961"/>
      <c r="I92" s="977"/>
      <c r="J92" s="976"/>
      <c r="O92" s="975"/>
    </row>
    <row r="93" spans="1:15" s="711" customFormat="1" ht="10.95" customHeight="1">
      <c r="A93" s="912"/>
      <c r="B93" s="385"/>
      <c r="C93" s="386"/>
      <c r="D93" s="382"/>
      <c r="E93" s="914"/>
      <c r="F93" s="940"/>
      <c r="G93" s="843"/>
      <c r="H93" s="961"/>
      <c r="I93" s="977"/>
      <c r="J93" s="976"/>
      <c r="O93" s="975"/>
    </row>
    <row r="94" spans="1:15" s="711" customFormat="1" ht="17.7" customHeight="1">
      <c r="A94" s="912"/>
      <c r="B94" s="1083"/>
      <c r="C94" s="383" t="s">
        <v>1600</v>
      </c>
      <c r="D94" s="382"/>
      <c r="E94" s="914"/>
      <c r="F94" s="940"/>
      <c r="G94" s="843"/>
      <c r="H94" s="961"/>
      <c r="I94" s="977"/>
      <c r="J94" s="976"/>
      <c r="O94" s="975"/>
    </row>
    <row r="95" spans="1:15" s="711" customFormat="1" ht="15.6">
      <c r="A95" s="912" t="s">
        <v>2311</v>
      </c>
      <c r="B95" s="382"/>
      <c r="C95" s="383" t="s">
        <v>1601</v>
      </c>
      <c r="D95" s="381" t="s">
        <v>1559</v>
      </c>
      <c r="E95" s="914">
        <v>2</v>
      </c>
      <c r="F95" s="940"/>
      <c r="G95" s="843"/>
      <c r="H95" s="961"/>
      <c r="I95" s="977"/>
      <c r="J95" s="976"/>
      <c r="O95" s="975"/>
    </row>
    <row r="96" spans="1:15" s="711" customFormat="1" ht="13.35" customHeight="1">
      <c r="A96" s="912"/>
      <c r="B96" s="382"/>
      <c r="C96" s="383"/>
      <c r="D96" s="382"/>
      <c r="E96" s="914"/>
      <c r="F96" s="940"/>
      <c r="G96" s="843"/>
      <c r="H96" s="961"/>
      <c r="I96" s="977"/>
      <c r="J96" s="976"/>
      <c r="O96" s="975"/>
    </row>
    <row r="97" spans="1:16384" s="711" customFormat="1" ht="17.7" customHeight="1">
      <c r="A97" s="912"/>
      <c r="B97" s="1083"/>
      <c r="C97" s="383" t="s">
        <v>1602</v>
      </c>
      <c r="D97" s="382"/>
      <c r="E97" s="914"/>
      <c r="F97" s="940"/>
      <c r="G97" s="843"/>
      <c r="H97" s="961"/>
      <c r="I97" s="977"/>
      <c r="J97" s="976"/>
      <c r="O97" s="975"/>
    </row>
    <row r="98" spans="1:16384" s="711" customFormat="1" ht="15.6">
      <c r="A98" s="912" t="s">
        <v>2312</v>
      </c>
      <c r="B98" s="382"/>
      <c r="C98" s="383" t="s">
        <v>1603</v>
      </c>
      <c r="D98" s="381" t="s">
        <v>1559</v>
      </c>
      <c r="E98" s="914">
        <v>1</v>
      </c>
      <c r="F98" s="940"/>
      <c r="G98" s="843"/>
      <c r="H98" s="961"/>
      <c r="I98" s="977"/>
      <c r="J98" s="976"/>
      <c r="O98" s="975"/>
    </row>
    <row r="99" spans="1:16384" s="711" customFormat="1" ht="13.35" customHeight="1">
      <c r="A99" s="912"/>
      <c r="B99" s="385"/>
      <c r="C99" s="386"/>
      <c r="D99" s="382"/>
      <c r="E99" s="914"/>
      <c r="F99" s="940"/>
      <c r="G99" s="843"/>
      <c r="H99" s="961"/>
      <c r="I99" s="977"/>
      <c r="J99" s="976"/>
      <c r="O99" s="975"/>
    </row>
    <row r="100" spans="1:16384" s="711" customFormat="1" ht="17.7" customHeight="1">
      <c r="A100" s="912"/>
      <c r="B100" s="1083"/>
      <c r="C100" s="383" t="s">
        <v>1604</v>
      </c>
      <c r="D100" s="382"/>
      <c r="E100" s="914"/>
      <c r="F100" s="940"/>
      <c r="G100" s="843"/>
      <c r="H100" s="961"/>
      <c r="I100" s="977"/>
      <c r="J100" s="976"/>
      <c r="O100" s="975"/>
    </row>
    <row r="101" spans="1:16384" s="711" customFormat="1" ht="15.6">
      <c r="A101" s="912" t="s">
        <v>2313</v>
      </c>
      <c r="B101" s="382"/>
      <c r="C101" s="383" t="s">
        <v>1605</v>
      </c>
      <c r="D101" s="381" t="s">
        <v>1559</v>
      </c>
      <c r="E101" s="914">
        <v>1</v>
      </c>
      <c r="F101" s="940"/>
      <c r="G101" s="843"/>
      <c r="H101" s="961"/>
      <c r="I101" s="977"/>
      <c r="J101" s="976"/>
      <c r="O101" s="975"/>
    </row>
    <row r="102" spans="1:16384" ht="13.35" customHeight="1">
      <c r="A102" s="720"/>
      <c r="B102" s="913"/>
      <c r="C102" s="838"/>
      <c r="D102" s="914"/>
      <c r="E102" s="915"/>
      <c r="F102" s="940"/>
      <c r="G102" s="843"/>
    </row>
    <row r="103" spans="1:16384" s="711" customFormat="1" ht="15" customHeight="1">
      <c r="A103" s="912"/>
      <c r="B103" s="1083"/>
      <c r="C103" s="383" t="s">
        <v>1606</v>
      </c>
      <c r="D103" s="382"/>
      <c r="E103" s="914"/>
      <c r="F103" s="940"/>
      <c r="G103" s="843"/>
      <c r="H103" s="961"/>
      <c r="I103" s="977"/>
      <c r="J103" s="976"/>
      <c r="O103" s="975"/>
    </row>
    <row r="104" spans="1:16384" s="711" customFormat="1" ht="15.6">
      <c r="A104" s="912" t="s">
        <v>2314</v>
      </c>
      <c r="B104" s="382"/>
      <c r="C104" s="383" t="s">
        <v>1607</v>
      </c>
      <c r="D104" s="381" t="s">
        <v>1559</v>
      </c>
      <c r="E104" s="914">
        <v>1</v>
      </c>
      <c r="F104" s="940"/>
      <c r="G104" s="843"/>
      <c r="H104" s="961"/>
      <c r="I104" s="977"/>
      <c r="J104" s="976"/>
      <c r="O104" s="975"/>
    </row>
    <row r="105" spans="1:16384" ht="13.2" customHeight="1">
      <c r="A105" s="720"/>
      <c r="B105" s="913"/>
      <c r="C105" s="838"/>
      <c r="D105" s="914"/>
      <c r="E105" s="915"/>
      <c r="F105" s="940"/>
      <c r="G105" s="843"/>
      <c r="H105" s="726"/>
    </row>
    <row r="106" spans="1:16384" s="711" customFormat="1" ht="17.7" customHeight="1">
      <c r="A106" s="912"/>
      <c r="B106" s="1083"/>
      <c r="C106" s="383" t="s">
        <v>1608</v>
      </c>
      <c r="D106" s="382"/>
      <c r="E106" s="914"/>
      <c r="F106" s="940"/>
      <c r="G106" s="843"/>
      <c r="H106" s="961"/>
      <c r="I106" s="977"/>
      <c r="J106" s="976"/>
      <c r="O106" s="975"/>
    </row>
    <row r="107" spans="1:16384" s="1093" customFormat="1" ht="31.2" customHeight="1">
      <c r="A107" s="1086" t="s">
        <v>2315</v>
      </c>
      <c r="B107" s="1095"/>
      <c r="C107" s="470" t="s">
        <v>1609</v>
      </c>
      <c r="D107" s="587" t="s">
        <v>1559</v>
      </c>
      <c r="E107" s="1084">
        <v>1</v>
      </c>
      <c r="F107" s="1085"/>
      <c r="G107" s="1088"/>
      <c r="H107" s="1090"/>
      <c r="I107" s="1091"/>
      <c r="J107" s="1092"/>
      <c r="O107" s="1094"/>
    </row>
    <row r="108" spans="1:16384" ht="12.75" customHeight="1">
      <c r="A108" s="720"/>
      <c r="B108" s="913"/>
      <c r="C108" s="838"/>
      <c r="D108" s="914"/>
      <c r="E108" s="915"/>
      <c r="F108" s="940"/>
      <c r="G108" s="843"/>
      <c r="H108" s="965"/>
      <c r="AF108" s="908"/>
      <c r="AG108" s="838"/>
      <c r="AH108" s="833"/>
      <c r="AI108" s="833"/>
      <c r="AJ108" s="908"/>
      <c r="AK108" s="838"/>
      <c r="AL108" s="833"/>
      <c r="AM108" s="833"/>
      <c r="AN108" s="908"/>
      <c r="AO108" s="838"/>
      <c r="AP108" s="833"/>
      <c r="AQ108" s="833"/>
      <c r="AR108" s="908"/>
      <c r="AS108" s="838"/>
      <c r="AT108" s="833"/>
      <c r="AU108" s="833"/>
      <c r="AV108" s="908"/>
      <c r="AW108" s="838"/>
      <c r="AX108" s="833"/>
      <c r="AY108" s="833"/>
      <c r="AZ108" s="908"/>
      <c r="BA108" s="838"/>
      <c r="BB108" s="833"/>
      <c r="BC108" s="833"/>
      <c r="BD108" s="908"/>
      <c r="BE108" s="838"/>
      <c r="BF108" s="833"/>
      <c r="BG108" s="833"/>
      <c r="BH108" s="908"/>
      <c r="BI108" s="838"/>
      <c r="BJ108" s="833"/>
      <c r="BK108" s="833"/>
      <c r="BL108" s="908"/>
      <c r="BM108" s="838"/>
      <c r="BN108" s="833"/>
      <c r="BO108" s="833"/>
      <c r="BP108" s="908"/>
      <c r="BQ108" s="838"/>
      <c r="BR108" s="833"/>
      <c r="BS108" s="833"/>
      <c r="BT108" s="908"/>
      <c r="BU108" s="838"/>
      <c r="BV108" s="833"/>
      <c r="BW108" s="833"/>
      <c r="BX108" s="908"/>
      <c r="BY108" s="838"/>
      <c r="BZ108" s="833"/>
      <c r="CA108" s="833"/>
      <c r="CB108" s="908"/>
      <c r="CC108" s="838"/>
      <c r="CD108" s="833"/>
      <c r="CE108" s="833"/>
      <c r="CF108" s="908"/>
      <c r="CG108" s="838"/>
      <c r="CH108" s="833"/>
      <c r="CI108" s="833"/>
      <c r="CJ108" s="908"/>
      <c r="CK108" s="838"/>
      <c r="CL108" s="833"/>
      <c r="CM108" s="833"/>
      <c r="CN108" s="908"/>
      <c r="CO108" s="838"/>
      <c r="CP108" s="833"/>
      <c r="CQ108" s="833"/>
      <c r="CR108" s="908"/>
      <c r="CS108" s="838"/>
      <c r="CT108" s="833"/>
      <c r="CU108" s="833"/>
      <c r="CV108" s="908"/>
      <c r="CW108" s="838"/>
      <c r="CX108" s="833"/>
      <c r="CY108" s="833"/>
      <c r="CZ108" s="908"/>
      <c r="DA108" s="838"/>
      <c r="DB108" s="833"/>
      <c r="DC108" s="833"/>
      <c r="DD108" s="908"/>
      <c r="DE108" s="838"/>
      <c r="DF108" s="833"/>
      <c r="DG108" s="833"/>
      <c r="DH108" s="908"/>
      <c r="DI108" s="838"/>
      <c r="DJ108" s="833"/>
      <c r="DK108" s="833"/>
      <c r="DL108" s="908"/>
      <c r="DM108" s="838"/>
      <c r="DN108" s="833"/>
      <c r="DO108" s="833"/>
      <c r="DP108" s="908"/>
      <c r="DQ108" s="838"/>
      <c r="DR108" s="833"/>
      <c r="DS108" s="833"/>
      <c r="DT108" s="908"/>
      <c r="DU108" s="838"/>
      <c r="DV108" s="833"/>
      <c r="DW108" s="833"/>
      <c r="DX108" s="908"/>
      <c r="DY108" s="838"/>
      <c r="DZ108" s="833"/>
      <c r="EA108" s="833"/>
      <c r="EB108" s="908"/>
      <c r="EC108" s="838"/>
      <c r="ED108" s="833"/>
      <c r="EE108" s="833"/>
      <c r="EF108" s="908"/>
      <c r="EG108" s="838"/>
      <c r="EH108" s="833"/>
      <c r="EI108" s="833"/>
      <c r="EJ108" s="908"/>
      <c r="EK108" s="838"/>
      <c r="EL108" s="833"/>
      <c r="EM108" s="833"/>
      <c r="EN108" s="908"/>
      <c r="EO108" s="838"/>
      <c r="EP108" s="833"/>
      <c r="EQ108" s="833"/>
      <c r="ER108" s="908"/>
      <c r="ES108" s="838"/>
      <c r="ET108" s="833"/>
      <c r="EU108" s="833"/>
      <c r="EV108" s="908"/>
      <c r="EW108" s="838"/>
      <c r="EX108" s="833"/>
      <c r="EY108" s="833"/>
      <c r="EZ108" s="908"/>
      <c r="FA108" s="838"/>
      <c r="FB108" s="833"/>
      <c r="FC108" s="833"/>
      <c r="FD108" s="908"/>
      <c r="FE108" s="838"/>
      <c r="FF108" s="833"/>
      <c r="FG108" s="833"/>
      <c r="FH108" s="908"/>
      <c r="FI108" s="838"/>
      <c r="FJ108" s="833"/>
      <c r="FK108" s="833"/>
      <c r="FL108" s="908"/>
      <c r="FM108" s="838"/>
      <c r="FN108" s="833"/>
      <c r="FO108" s="833"/>
      <c r="FP108" s="908"/>
      <c r="FQ108" s="838"/>
      <c r="FR108" s="833"/>
      <c r="FS108" s="833"/>
      <c r="FT108" s="908"/>
      <c r="FU108" s="838"/>
      <c r="FV108" s="833"/>
      <c r="FW108" s="833"/>
      <c r="FX108" s="908"/>
      <c r="FY108" s="838"/>
      <c r="FZ108" s="833"/>
      <c r="GA108" s="833"/>
      <c r="GB108" s="908"/>
      <c r="GC108" s="838"/>
      <c r="GD108" s="833"/>
      <c r="GE108" s="833"/>
      <c r="GF108" s="908"/>
      <c r="GG108" s="838"/>
      <c r="GH108" s="833"/>
      <c r="GI108" s="833"/>
      <c r="GJ108" s="908"/>
      <c r="GK108" s="838"/>
      <c r="GL108" s="833"/>
      <c r="GM108" s="833"/>
      <c r="GN108" s="908"/>
      <c r="GO108" s="838"/>
      <c r="GP108" s="833"/>
      <c r="GQ108" s="833"/>
      <c r="GR108" s="908"/>
      <c r="GS108" s="838"/>
      <c r="GT108" s="833"/>
      <c r="GU108" s="833"/>
      <c r="GV108" s="908"/>
      <c r="GW108" s="838"/>
      <c r="GX108" s="833"/>
      <c r="GY108" s="833"/>
      <c r="GZ108" s="908"/>
      <c r="HA108" s="838"/>
      <c r="HB108" s="833"/>
      <c r="HC108" s="833"/>
      <c r="HD108" s="908"/>
      <c r="HE108" s="838"/>
      <c r="HF108" s="833"/>
      <c r="HG108" s="833"/>
      <c r="HH108" s="908"/>
      <c r="HI108" s="838"/>
      <c r="HJ108" s="833"/>
      <c r="HK108" s="833"/>
      <c r="HL108" s="908"/>
      <c r="HM108" s="838"/>
      <c r="HN108" s="833"/>
      <c r="HO108" s="833"/>
      <c r="HP108" s="908"/>
      <c r="HQ108" s="838"/>
      <c r="HR108" s="833"/>
      <c r="HS108" s="833"/>
      <c r="HT108" s="908"/>
      <c r="HU108" s="838"/>
      <c r="HV108" s="833"/>
      <c r="HW108" s="833"/>
      <c r="HX108" s="908"/>
      <c r="HY108" s="838"/>
      <c r="HZ108" s="833"/>
      <c r="IA108" s="833"/>
      <c r="IB108" s="908"/>
      <c r="IC108" s="838"/>
      <c r="ID108" s="833"/>
      <c r="IE108" s="833"/>
      <c r="IF108" s="908"/>
      <c r="IG108" s="838"/>
      <c r="IH108" s="833"/>
      <c r="II108" s="833"/>
      <c r="IJ108" s="908"/>
      <c r="IK108" s="838"/>
      <c r="IL108" s="833"/>
      <c r="IM108" s="833"/>
      <c r="IN108" s="908"/>
      <c r="IO108" s="838"/>
      <c r="IP108" s="833"/>
      <c r="IQ108" s="833"/>
      <c r="IR108" s="908"/>
      <c r="IS108" s="838"/>
      <c r="IT108" s="833"/>
      <c r="IU108" s="833"/>
      <c r="IV108" s="908"/>
      <c r="IW108" s="838"/>
      <c r="IX108" s="833"/>
      <c r="IY108" s="833"/>
      <c r="IZ108" s="908"/>
      <c r="JA108" s="838"/>
      <c r="JB108" s="833"/>
      <c r="JC108" s="833"/>
      <c r="JD108" s="908"/>
      <c r="JE108" s="838"/>
      <c r="JF108" s="833"/>
      <c r="JG108" s="833"/>
      <c r="JH108" s="908"/>
      <c r="JI108" s="838"/>
      <c r="JJ108" s="833"/>
      <c r="JK108" s="833"/>
      <c r="JL108" s="908"/>
      <c r="JM108" s="838"/>
      <c r="JN108" s="833"/>
      <c r="JO108" s="833"/>
      <c r="JP108" s="908"/>
      <c r="JQ108" s="838"/>
      <c r="JR108" s="833"/>
      <c r="JS108" s="833"/>
      <c r="JT108" s="908"/>
      <c r="JU108" s="838"/>
      <c r="JV108" s="833"/>
      <c r="JW108" s="833"/>
      <c r="JX108" s="908"/>
      <c r="JY108" s="838"/>
      <c r="JZ108" s="833"/>
      <c r="KA108" s="833"/>
      <c r="KB108" s="908"/>
      <c r="KC108" s="838"/>
      <c r="KD108" s="833"/>
      <c r="KE108" s="833"/>
      <c r="KF108" s="908"/>
      <c r="KG108" s="838"/>
      <c r="KH108" s="833"/>
      <c r="KI108" s="833"/>
      <c r="KJ108" s="908"/>
      <c r="KK108" s="838"/>
      <c r="KL108" s="833"/>
      <c r="KM108" s="833"/>
      <c r="KN108" s="908"/>
      <c r="KO108" s="838"/>
      <c r="KP108" s="833"/>
      <c r="KQ108" s="833"/>
      <c r="KR108" s="908"/>
      <c r="KS108" s="838"/>
      <c r="KT108" s="833"/>
      <c r="KU108" s="833"/>
      <c r="KV108" s="908"/>
      <c r="KW108" s="838"/>
      <c r="KX108" s="833"/>
      <c r="KY108" s="833"/>
      <c r="KZ108" s="908"/>
      <c r="LA108" s="838"/>
      <c r="LB108" s="833"/>
      <c r="LC108" s="833"/>
      <c r="LD108" s="908"/>
      <c r="LE108" s="838"/>
      <c r="LF108" s="833"/>
      <c r="LG108" s="833"/>
      <c r="LH108" s="908"/>
      <c r="LI108" s="838"/>
      <c r="LJ108" s="833"/>
      <c r="LK108" s="833"/>
      <c r="LL108" s="908"/>
      <c r="LM108" s="838"/>
      <c r="LN108" s="833"/>
      <c r="LO108" s="833"/>
      <c r="LP108" s="908"/>
      <c r="LQ108" s="838"/>
      <c r="LR108" s="833"/>
      <c r="LS108" s="833"/>
      <c r="LT108" s="908"/>
      <c r="LU108" s="838"/>
      <c r="LV108" s="833"/>
      <c r="LW108" s="833"/>
      <c r="LX108" s="908"/>
      <c r="LY108" s="838"/>
      <c r="LZ108" s="833"/>
      <c r="MA108" s="833"/>
      <c r="MB108" s="908"/>
      <c r="MC108" s="838"/>
      <c r="MD108" s="833"/>
      <c r="ME108" s="833"/>
      <c r="MF108" s="908"/>
      <c r="MG108" s="838"/>
      <c r="MH108" s="833"/>
      <c r="MI108" s="833"/>
      <c r="MJ108" s="908"/>
      <c r="MK108" s="838"/>
      <c r="ML108" s="833"/>
      <c r="MM108" s="833"/>
      <c r="MN108" s="908"/>
      <c r="MO108" s="838"/>
      <c r="MP108" s="833"/>
      <c r="MQ108" s="833"/>
      <c r="MR108" s="908"/>
      <c r="MS108" s="838"/>
      <c r="MT108" s="833"/>
      <c r="MU108" s="833"/>
      <c r="MV108" s="908"/>
      <c r="MW108" s="838"/>
      <c r="MX108" s="833"/>
      <c r="MY108" s="833"/>
      <c r="MZ108" s="908"/>
      <c r="NA108" s="838"/>
      <c r="NB108" s="833"/>
      <c r="NC108" s="833"/>
      <c r="ND108" s="908"/>
      <c r="NE108" s="838"/>
      <c r="NF108" s="833"/>
      <c r="NG108" s="833"/>
      <c r="NH108" s="908"/>
      <c r="NI108" s="838"/>
      <c r="NJ108" s="833"/>
      <c r="NK108" s="833"/>
      <c r="NL108" s="908"/>
      <c r="NM108" s="838"/>
      <c r="NN108" s="833"/>
      <c r="NO108" s="833"/>
      <c r="NP108" s="908"/>
      <c r="NQ108" s="838"/>
      <c r="NR108" s="833"/>
      <c r="NS108" s="833"/>
      <c r="NT108" s="908"/>
      <c r="NU108" s="838"/>
      <c r="NV108" s="833"/>
      <c r="NW108" s="833"/>
      <c r="NX108" s="908"/>
      <c r="NY108" s="838"/>
      <c r="NZ108" s="833"/>
      <c r="OA108" s="833"/>
      <c r="OB108" s="908"/>
      <c r="OC108" s="838"/>
      <c r="OD108" s="833"/>
      <c r="OE108" s="833"/>
      <c r="OF108" s="908"/>
      <c r="OG108" s="838"/>
      <c r="OH108" s="833"/>
      <c r="OI108" s="833"/>
      <c r="OJ108" s="908"/>
      <c r="OK108" s="838"/>
      <c r="OL108" s="833"/>
      <c r="OM108" s="833"/>
      <c r="ON108" s="908"/>
      <c r="OO108" s="838"/>
      <c r="OP108" s="833"/>
      <c r="OQ108" s="833"/>
      <c r="OR108" s="908"/>
      <c r="OS108" s="838"/>
      <c r="OT108" s="833"/>
      <c r="OU108" s="833"/>
      <c r="OV108" s="908"/>
      <c r="OW108" s="838"/>
      <c r="OX108" s="833"/>
      <c r="OY108" s="833"/>
      <c r="OZ108" s="908"/>
      <c r="PA108" s="838"/>
      <c r="PB108" s="833"/>
      <c r="PC108" s="833"/>
      <c r="PD108" s="908"/>
      <c r="PE108" s="838"/>
      <c r="PF108" s="833"/>
      <c r="PG108" s="833"/>
      <c r="PH108" s="908"/>
      <c r="PI108" s="838"/>
      <c r="PJ108" s="833"/>
      <c r="PK108" s="833"/>
      <c r="PL108" s="908"/>
      <c r="PM108" s="838"/>
      <c r="PN108" s="833"/>
      <c r="PO108" s="833"/>
      <c r="PP108" s="908"/>
      <c r="PQ108" s="838"/>
      <c r="PR108" s="833"/>
      <c r="PS108" s="833"/>
      <c r="PT108" s="908"/>
      <c r="PU108" s="838"/>
      <c r="PV108" s="833"/>
      <c r="PW108" s="833"/>
      <c r="PX108" s="908"/>
      <c r="PY108" s="838"/>
      <c r="PZ108" s="833"/>
      <c r="QA108" s="833"/>
      <c r="QB108" s="908"/>
      <c r="QC108" s="838"/>
      <c r="QD108" s="833"/>
      <c r="QE108" s="833"/>
      <c r="QF108" s="908"/>
      <c r="QG108" s="838"/>
      <c r="QH108" s="833"/>
      <c r="QI108" s="833"/>
      <c r="QJ108" s="908"/>
      <c r="QK108" s="838"/>
      <c r="QL108" s="833"/>
      <c r="QM108" s="833"/>
      <c r="QN108" s="908"/>
      <c r="QO108" s="838"/>
      <c r="QP108" s="833"/>
      <c r="QQ108" s="833"/>
      <c r="QR108" s="908"/>
      <c r="QS108" s="838"/>
      <c r="QT108" s="833"/>
      <c r="QU108" s="833"/>
      <c r="QV108" s="908"/>
      <c r="QW108" s="838"/>
      <c r="QX108" s="833"/>
      <c r="QY108" s="833"/>
      <c r="QZ108" s="908"/>
      <c r="RA108" s="838"/>
      <c r="RB108" s="833"/>
      <c r="RC108" s="833"/>
      <c r="RD108" s="908"/>
      <c r="RE108" s="838"/>
      <c r="RF108" s="833"/>
      <c r="RG108" s="833"/>
      <c r="RH108" s="908"/>
      <c r="RI108" s="838"/>
      <c r="RJ108" s="833"/>
      <c r="RK108" s="833"/>
      <c r="RL108" s="908"/>
      <c r="RM108" s="838"/>
      <c r="RN108" s="833"/>
      <c r="RO108" s="833"/>
      <c r="RP108" s="908"/>
      <c r="RQ108" s="838"/>
      <c r="RR108" s="833"/>
      <c r="RS108" s="833"/>
      <c r="RT108" s="908"/>
      <c r="RU108" s="838"/>
      <c r="RV108" s="833"/>
      <c r="RW108" s="833"/>
      <c r="RX108" s="908"/>
      <c r="RY108" s="838"/>
      <c r="RZ108" s="833"/>
      <c r="SA108" s="833"/>
      <c r="SB108" s="908"/>
      <c r="SC108" s="838"/>
      <c r="SD108" s="833"/>
      <c r="SE108" s="833"/>
      <c r="SF108" s="908"/>
      <c r="SG108" s="838"/>
      <c r="SH108" s="833"/>
      <c r="SI108" s="833"/>
      <c r="SJ108" s="908"/>
      <c r="SK108" s="838"/>
      <c r="SL108" s="833"/>
      <c r="SM108" s="833"/>
      <c r="SN108" s="908"/>
      <c r="SO108" s="838"/>
      <c r="SP108" s="833"/>
      <c r="SQ108" s="833"/>
      <c r="SR108" s="908"/>
      <c r="SS108" s="838"/>
      <c r="ST108" s="833"/>
      <c r="SU108" s="833"/>
      <c r="SV108" s="908"/>
      <c r="SW108" s="838"/>
      <c r="SX108" s="833"/>
      <c r="SY108" s="833"/>
      <c r="SZ108" s="908"/>
      <c r="TA108" s="838"/>
      <c r="TB108" s="833"/>
      <c r="TC108" s="833"/>
      <c r="TD108" s="908"/>
      <c r="TE108" s="838"/>
      <c r="TF108" s="833"/>
      <c r="TG108" s="833"/>
      <c r="TH108" s="908"/>
      <c r="TI108" s="838"/>
      <c r="TJ108" s="833"/>
      <c r="TK108" s="833"/>
      <c r="TL108" s="908"/>
      <c r="TM108" s="838"/>
      <c r="TN108" s="833"/>
      <c r="TO108" s="833"/>
      <c r="TP108" s="908"/>
      <c r="TQ108" s="838"/>
      <c r="TR108" s="833"/>
      <c r="TS108" s="833"/>
      <c r="TT108" s="908"/>
      <c r="TU108" s="838"/>
      <c r="TV108" s="833"/>
      <c r="TW108" s="833"/>
      <c r="TX108" s="908"/>
      <c r="TY108" s="838"/>
      <c r="TZ108" s="833"/>
      <c r="UA108" s="833"/>
      <c r="UB108" s="908"/>
      <c r="UC108" s="838"/>
      <c r="UD108" s="833"/>
      <c r="UE108" s="833"/>
      <c r="UF108" s="908"/>
      <c r="UG108" s="838"/>
      <c r="UH108" s="833"/>
      <c r="UI108" s="833"/>
      <c r="UJ108" s="908"/>
      <c r="UK108" s="838"/>
      <c r="UL108" s="833"/>
      <c r="UM108" s="833"/>
      <c r="UN108" s="908"/>
      <c r="UO108" s="838"/>
      <c r="UP108" s="833"/>
      <c r="UQ108" s="833"/>
      <c r="UR108" s="908"/>
      <c r="US108" s="838"/>
      <c r="UT108" s="833"/>
      <c r="UU108" s="833"/>
      <c r="UV108" s="908"/>
      <c r="UW108" s="838"/>
      <c r="UX108" s="833"/>
      <c r="UY108" s="833"/>
      <c r="UZ108" s="908"/>
      <c r="VA108" s="838"/>
      <c r="VB108" s="833"/>
      <c r="VC108" s="833"/>
      <c r="VD108" s="908"/>
      <c r="VE108" s="838"/>
      <c r="VF108" s="833"/>
      <c r="VG108" s="833"/>
      <c r="VH108" s="908"/>
      <c r="VI108" s="838"/>
      <c r="VJ108" s="833"/>
      <c r="VK108" s="833"/>
      <c r="VL108" s="908"/>
      <c r="VM108" s="838"/>
      <c r="VN108" s="833"/>
      <c r="VO108" s="833"/>
      <c r="VP108" s="908"/>
      <c r="VQ108" s="838"/>
      <c r="VR108" s="833"/>
      <c r="VS108" s="833"/>
      <c r="VT108" s="908"/>
      <c r="VU108" s="838"/>
      <c r="VV108" s="833"/>
      <c r="VW108" s="833"/>
      <c r="VX108" s="908"/>
      <c r="VY108" s="838"/>
      <c r="VZ108" s="833"/>
      <c r="WA108" s="833"/>
      <c r="WB108" s="908"/>
      <c r="WC108" s="838"/>
      <c r="WD108" s="833"/>
      <c r="WE108" s="833"/>
      <c r="WF108" s="908"/>
      <c r="WG108" s="838"/>
      <c r="WH108" s="833"/>
      <c r="WI108" s="833"/>
      <c r="WJ108" s="908"/>
      <c r="WK108" s="838"/>
      <c r="WL108" s="833"/>
      <c r="WM108" s="833"/>
      <c r="WN108" s="908"/>
      <c r="WO108" s="838"/>
      <c r="WP108" s="833"/>
      <c r="WQ108" s="833"/>
      <c r="WR108" s="908"/>
      <c r="WS108" s="838"/>
      <c r="WT108" s="833"/>
      <c r="WU108" s="833"/>
      <c r="WV108" s="908"/>
      <c r="WW108" s="838"/>
      <c r="WX108" s="833"/>
      <c r="WY108" s="833"/>
      <c r="WZ108" s="908"/>
      <c r="XA108" s="838"/>
      <c r="XB108" s="833"/>
      <c r="XC108" s="833"/>
      <c r="XD108" s="908"/>
      <c r="XE108" s="838"/>
      <c r="XF108" s="833"/>
      <c r="XG108" s="833"/>
      <c r="XH108" s="908"/>
      <c r="XI108" s="838"/>
      <c r="XJ108" s="833"/>
      <c r="XK108" s="833"/>
      <c r="XL108" s="908"/>
      <c r="XM108" s="838"/>
      <c r="XN108" s="833"/>
      <c r="XO108" s="833"/>
      <c r="XP108" s="908"/>
      <c r="XQ108" s="838"/>
      <c r="XR108" s="833"/>
      <c r="XS108" s="833"/>
      <c r="XT108" s="908"/>
      <c r="XU108" s="838"/>
      <c r="XV108" s="833"/>
      <c r="XW108" s="833"/>
      <c r="XX108" s="908"/>
      <c r="XY108" s="838"/>
      <c r="XZ108" s="833"/>
      <c r="YA108" s="833"/>
      <c r="YB108" s="908"/>
      <c r="YC108" s="838"/>
      <c r="YD108" s="833"/>
      <c r="YE108" s="833"/>
      <c r="YF108" s="908"/>
      <c r="YG108" s="838"/>
      <c r="YH108" s="833"/>
      <c r="YI108" s="833"/>
      <c r="YJ108" s="908"/>
      <c r="YK108" s="838"/>
      <c r="YL108" s="833"/>
      <c r="YM108" s="833"/>
      <c r="YN108" s="908"/>
      <c r="YO108" s="838"/>
      <c r="YP108" s="833"/>
      <c r="YQ108" s="833"/>
      <c r="YR108" s="908"/>
      <c r="YS108" s="838"/>
      <c r="YT108" s="833"/>
      <c r="YU108" s="833"/>
      <c r="YV108" s="908"/>
      <c r="YW108" s="838"/>
      <c r="YX108" s="833"/>
      <c r="YY108" s="833"/>
      <c r="YZ108" s="908"/>
      <c r="ZA108" s="838"/>
      <c r="ZB108" s="833"/>
      <c r="ZC108" s="833"/>
      <c r="ZD108" s="908"/>
      <c r="ZE108" s="838"/>
      <c r="ZF108" s="833"/>
      <c r="ZG108" s="833"/>
      <c r="ZH108" s="908"/>
      <c r="ZI108" s="838"/>
      <c r="ZJ108" s="833"/>
      <c r="ZK108" s="833"/>
      <c r="ZL108" s="908"/>
      <c r="ZM108" s="838"/>
      <c r="ZN108" s="833"/>
      <c r="ZO108" s="833"/>
      <c r="ZP108" s="908"/>
      <c r="ZQ108" s="838"/>
      <c r="ZR108" s="833"/>
      <c r="ZS108" s="833"/>
      <c r="ZT108" s="908"/>
      <c r="ZU108" s="838"/>
      <c r="ZV108" s="833"/>
      <c r="ZW108" s="833"/>
      <c r="ZX108" s="908"/>
      <c r="ZY108" s="838"/>
      <c r="ZZ108" s="833"/>
      <c r="AAA108" s="833"/>
      <c r="AAB108" s="908"/>
      <c r="AAC108" s="838"/>
      <c r="AAD108" s="833"/>
      <c r="AAE108" s="833"/>
      <c r="AAF108" s="908"/>
      <c r="AAG108" s="838"/>
      <c r="AAH108" s="833"/>
      <c r="AAI108" s="833"/>
      <c r="AAJ108" s="908"/>
      <c r="AAK108" s="838"/>
      <c r="AAL108" s="833"/>
      <c r="AAM108" s="833"/>
      <c r="AAN108" s="908"/>
      <c r="AAO108" s="838"/>
      <c r="AAP108" s="833"/>
      <c r="AAQ108" s="833"/>
      <c r="AAR108" s="908"/>
      <c r="AAS108" s="838"/>
      <c r="AAT108" s="833"/>
      <c r="AAU108" s="833"/>
      <c r="AAV108" s="908"/>
      <c r="AAW108" s="838"/>
      <c r="AAX108" s="833"/>
      <c r="AAY108" s="833"/>
      <c r="AAZ108" s="908"/>
      <c r="ABA108" s="838"/>
      <c r="ABB108" s="833"/>
      <c r="ABC108" s="833"/>
      <c r="ABD108" s="908"/>
      <c r="ABE108" s="838"/>
      <c r="ABF108" s="833"/>
      <c r="ABG108" s="833"/>
      <c r="ABH108" s="908"/>
      <c r="ABI108" s="838"/>
      <c r="ABJ108" s="833"/>
      <c r="ABK108" s="833"/>
      <c r="ABL108" s="908"/>
      <c r="ABM108" s="838"/>
      <c r="ABN108" s="833"/>
      <c r="ABO108" s="833"/>
      <c r="ABP108" s="908"/>
      <c r="ABQ108" s="838"/>
      <c r="ABR108" s="833"/>
      <c r="ABS108" s="833"/>
      <c r="ABT108" s="908"/>
      <c r="ABU108" s="838"/>
      <c r="ABV108" s="833"/>
      <c r="ABW108" s="833"/>
      <c r="ABX108" s="908"/>
      <c r="ABY108" s="838"/>
      <c r="ABZ108" s="833"/>
      <c r="ACA108" s="833"/>
      <c r="ACB108" s="908"/>
      <c r="ACC108" s="838"/>
      <c r="ACD108" s="833"/>
      <c r="ACE108" s="833"/>
      <c r="ACF108" s="908"/>
      <c r="ACG108" s="838"/>
      <c r="ACH108" s="833"/>
      <c r="ACI108" s="833"/>
      <c r="ACJ108" s="908"/>
      <c r="ACK108" s="838"/>
      <c r="ACL108" s="833"/>
      <c r="ACM108" s="833"/>
      <c r="ACN108" s="908"/>
      <c r="ACO108" s="838"/>
      <c r="ACP108" s="833"/>
      <c r="ACQ108" s="833"/>
      <c r="ACR108" s="908"/>
      <c r="ACS108" s="838"/>
      <c r="ACT108" s="833"/>
      <c r="ACU108" s="833"/>
      <c r="ACV108" s="908"/>
      <c r="ACW108" s="838"/>
      <c r="ACX108" s="833"/>
      <c r="ACY108" s="833"/>
      <c r="ACZ108" s="908"/>
      <c r="ADA108" s="838"/>
      <c r="ADB108" s="833"/>
      <c r="ADC108" s="833"/>
      <c r="ADD108" s="908"/>
      <c r="ADE108" s="838"/>
      <c r="ADF108" s="833"/>
      <c r="ADG108" s="833"/>
      <c r="ADH108" s="908"/>
      <c r="ADI108" s="838"/>
      <c r="ADJ108" s="833"/>
      <c r="ADK108" s="833"/>
      <c r="ADL108" s="908"/>
      <c r="ADM108" s="838"/>
      <c r="ADN108" s="833"/>
      <c r="ADO108" s="833"/>
      <c r="ADP108" s="908"/>
      <c r="ADQ108" s="838"/>
      <c r="ADR108" s="833"/>
      <c r="ADS108" s="833"/>
      <c r="ADT108" s="908"/>
      <c r="ADU108" s="838"/>
      <c r="ADV108" s="833"/>
      <c r="ADW108" s="833"/>
      <c r="ADX108" s="908"/>
      <c r="ADY108" s="838"/>
      <c r="ADZ108" s="833"/>
      <c r="AEA108" s="833"/>
      <c r="AEB108" s="908"/>
      <c r="AEC108" s="838"/>
      <c r="AED108" s="833"/>
      <c r="AEE108" s="833"/>
      <c r="AEF108" s="908"/>
      <c r="AEG108" s="838"/>
      <c r="AEH108" s="833"/>
      <c r="AEI108" s="833"/>
      <c r="AEJ108" s="908"/>
      <c r="AEK108" s="838"/>
      <c r="AEL108" s="833"/>
      <c r="AEM108" s="833"/>
      <c r="AEN108" s="908"/>
      <c r="AEO108" s="838"/>
      <c r="AEP108" s="833"/>
      <c r="AEQ108" s="833"/>
      <c r="AER108" s="908"/>
      <c r="AES108" s="838"/>
      <c r="AET108" s="833"/>
      <c r="AEU108" s="833"/>
      <c r="AEV108" s="908"/>
      <c r="AEW108" s="838"/>
      <c r="AEX108" s="833"/>
      <c r="AEY108" s="833"/>
      <c r="AEZ108" s="908"/>
      <c r="AFA108" s="838"/>
      <c r="AFB108" s="833"/>
      <c r="AFC108" s="833"/>
      <c r="AFD108" s="908"/>
      <c r="AFE108" s="838"/>
      <c r="AFF108" s="833"/>
      <c r="AFG108" s="833"/>
      <c r="AFH108" s="908"/>
      <c r="AFI108" s="838"/>
      <c r="AFJ108" s="833"/>
      <c r="AFK108" s="833"/>
      <c r="AFL108" s="908"/>
      <c r="AFM108" s="838"/>
      <c r="AFN108" s="833"/>
      <c r="AFO108" s="833"/>
      <c r="AFP108" s="908"/>
      <c r="AFQ108" s="838"/>
      <c r="AFR108" s="833"/>
      <c r="AFS108" s="833"/>
      <c r="AFT108" s="908"/>
      <c r="AFU108" s="838"/>
      <c r="AFV108" s="833"/>
      <c r="AFW108" s="833"/>
      <c r="AFX108" s="908"/>
      <c r="AFY108" s="838"/>
      <c r="AFZ108" s="833"/>
      <c r="AGA108" s="833"/>
      <c r="AGB108" s="908"/>
      <c r="AGC108" s="838"/>
      <c r="AGD108" s="833"/>
      <c r="AGE108" s="833"/>
      <c r="AGF108" s="908"/>
      <c r="AGG108" s="838"/>
      <c r="AGH108" s="833"/>
      <c r="AGI108" s="833"/>
      <c r="AGJ108" s="908"/>
      <c r="AGK108" s="838"/>
      <c r="AGL108" s="833"/>
      <c r="AGM108" s="833"/>
      <c r="AGN108" s="908"/>
      <c r="AGO108" s="838"/>
      <c r="AGP108" s="833"/>
      <c r="AGQ108" s="833"/>
      <c r="AGR108" s="908"/>
      <c r="AGS108" s="838"/>
      <c r="AGT108" s="833"/>
      <c r="AGU108" s="833"/>
      <c r="AGV108" s="908"/>
      <c r="AGW108" s="838"/>
      <c r="AGX108" s="833"/>
      <c r="AGY108" s="833"/>
      <c r="AGZ108" s="908"/>
      <c r="AHA108" s="838"/>
      <c r="AHB108" s="833"/>
      <c r="AHC108" s="833"/>
      <c r="AHD108" s="908"/>
      <c r="AHE108" s="838"/>
      <c r="AHF108" s="833"/>
      <c r="AHG108" s="833"/>
      <c r="AHH108" s="908"/>
      <c r="AHI108" s="838"/>
      <c r="AHJ108" s="833"/>
      <c r="AHK108" s="833"/>
      <c r="AHL108" s="908"/>
      <c r="AHM108" s="838"/>
      <c r="AHN108" s="833"/>
      <c r="AHO108" s="833"/>
      <c r="AHP108" s="908"/>
      <c r="AHQ108" s="838"/>
      <c r="AHR108" s="833"/>
      <c r="AHS108" s="833"/>
      <c r="AHT108" s="908"/>
      <c r="AHU108" s="838"/>
      <c r="AHV108" s="833"/>
      <c r="AHW108" s="833"/>
      <c r="AHX108" s="908"/>
      <c r="AHY108" s="838"/>
      <c r="AHZ108" s="833"/>
      <c r="AIA108" s="833"/>
      <c r="AIB108" s="908"/>
      <c r="AIC108" s="838"/>
      <c r="AID108" s="833"/>
      <c r="AIE108" s="833"/>
      <c r="AIF108" s="908"/>
      <c r="AIG108" s="838"/>
      <c r="AIH108" s="833"/>
      <c r="AII108" s="833"/>
      <c r="AIJ108" s="908"/>
      <c r="AIK108" s="838"/>
      <c r="AIL108" s="833"/>
      <c r="AIM108" s="833"/>
      <c r="AIN108" s="908"/>
      <c r="AIO108" s="838"/>
      <c r="AIP108" s="833"/>
      <c r="AIQ108" s="833"/>
      <c r="AIR108" s="908"/>
      <c r="AIS108" s="838"/>
      <c r="AIT108" s="833"/>
      <c r="AIU108" s="833"/>
      <c r="AIV108" s="908"/>
      <c r="AIW108" s="838"/>
      <c r="AIX108" s="833"/>
      <c r="AIY108" s="833"/>
      <c r="AIZ108" s="908"/>
      <c r="AJA108" s="838"/>
      <c r="AJB108" s="833"/>
      <c r="AJC108" s="833"/>
      <c r="AJD108" s="908"/>
      <c r="AJE108" s="838"/>
      <c r="AJF108" s="833"/>
      <c r="AJG108" s="833"/>
      <c r="AJH108" s="908"/>
      <c r="AJI108" s="838"/>
      <c r="AJJ108" s="833"/>
      <c r="AJK108" s="833"/>
      <c r="AJL108" s="908"/>
      <c r="AJM108" s="838"/>
      <c r="AJN108" s="833"/>
      <c r="AJO108" s="833"/>
      <c r="AJP108" s="908"/>
      <c r="AJQ108" s="838"/>
      <c r="AJR108" s="833"/>
      <c r="AJS108" s="833"/>
      <c r="AJT108" s="908"/>
      <c r="AJU108" s="838"/>
      <c r="AJV108" s="833"/>
      <c r="AJW108" s="833"/>
      <c r="AJX108" s="908"/>
      <c r="AJY108" s="838"/>
      <c r="AJZ108" s="833"/>
      <c r="AKA108" s="833"/>
      <c r="AKB108" s="908"/>
      <c r="AKC108" s="838"/>
      <c r="AKD108" s="833"/>
      <c r="AKE108" s="833"/>
      <c r="AKF108" s="908"/>
      <c r="AKG108" s="838"/>
      <c r="AKH108" s="833"/>
      <c r="AKI108" s="833"/>
      <c r="AKJ108" s="908"/>
      <c r="AKK108" s="838"/>
      <c r="AKL108" s="833"/>
      <c r="AKM108" s="833"/>
      <c r="AKN108" s="908"/>
      <c r="AKO108" s="838"/>
      <c r="AKP108" s="833"/>
      <c r="AKQ108" s="833"/>
      <c r="AKR108" s="908"/>
      <c r="AKS108" s="838"/>
      <c r="AKT108" s="833"/>
      <c r="AKU108" s="833"/>
      <c r="AKV108" s="908"/>
      <c r="AKW108" s="838"/>
      <c r="AKX108" s="833"/>
      <c r="AKY108" s="833"/>
      <c r="AKZ108" s="908"/>
      <c r="ALA108" s="838"/>
      <c r="ALB108" s="833"/>
      <c r="ALC108" s="833"/>
      <c r="ALD108" s="908"/>
      <c r="ALE108" s="838"/>
      <c r="ALF108" s="833"/>
      <c r="ALG108" s="833"/>
      <c r="ALH108" s="908"/>
      <c r="ALI108" s="838"/>
      <c r="ALJ108" s="833"/>
      <c r="ALK108" s="833"/>
      <c r="ALL108" s="908"/>
      <c r="ALM108" s="838"/>
      <c r="ALN108" s="833"/>
      <c r="ALO108" s="833"/>
      <c r="ALP108" s="908"/>
      <c r="ALQ108" s="838"/>
      <c r="ALR108" s="833"/>
      <c r="ALS108" s="833"/>
      <c r="ALT108" s="908"/>
      <c r="ALU108" s="838"/>
      <c r="ALV108" s="833"/>
      <c r="ALW108" s="833"/>
      <c r="ALX108" s="908"/>
      <c r="ALY108" s="838"/>
      <c r="ALZ108" s="833"/>
      <c r="AMA108" s="833"/>
      <c r="AMB108" s="908"/>
      <c r="AMC108" s="838"/>
      <c r="AMD108" s="833"/>
      <c r="AME108" s="833"/>
      <c r="AMF108" s="908"/>
      <c r="AMG108" s="838"/>
      <c r="AMH108" s="833"/>
      <c r="AMI108" s="833"/>
      <c r="AMJ108" s="908"/>
      <c r="AMK108" s="838"/>
      <c r="AML108" s="833"/>
      <c r="AMM108" s="833"/>
      <c r="AMN108" s="908"/>
      <c r="AMO108" s="838"/>
      <c r="AMP108" s="833"/>
      <c r="AMQ108" s="833"/>
      <c r="AMR108" s="908"/>
      <c r="AMS108" s="838"/>
      <c r="AMT108" s="833"/>
      <c r="AMU108" s="833"/>
      <c r="AMV108" s="908"/>
      <c r="AMW108" s="838"/>
      <c r="AMX108" s="833"/>
      <c r="AMY108" s="833"/>
      <c r="AMZ108" s="908"/>
      <c r="ANA108" s="838"/>
      <c r="ANB108" s="833"/>
      <c r="ANC108" s="833"/>
      <c r="AND108" s="908"/>
      <c r="ANE108" s="838"/>
      <c r="ANF108" s="833"/>
      <c r="ANG108" s="833"/>
      <c r="ANH108" s="908"/>
      <c r="ANI108" s="838"/>
      <c r="ANJ108" s="833"/>
      <c r="ANK108" s="833"/>
      <c r="ANL108" s="908"/>
      <c r="ANM108" s="838"/>
      <c r="ANN108" s="833"/>
      <c r="ANO108" s="833"/>
      <c r="ANP108" s="908"/>
      <c r="ANQ108" s="838"/>
      <c r="ANR108" s="833"/>
      <c r="ANS108" s="833"/>
      <c r="ANT108" s="908"/>
      <c r="ANU108" s="838"/>
      <c r="ANV108" s="833"/>
      <c r="ANW108" s="833"/>
      <c r="ANX108" s="908"/>
      <c r="ANY108" s="838"/>
      <c r="ANZ108" s="833"/>
      <c r="AOA108" s="833"/>
      <c r="AOB108" s="908"/>
      <c r="AOC108" s="838"/>
      <c r="AOD108" s="833"/>
      <c r="AOE108" s="833"/>
      <c r="AOF108" s="908"/>
      <c r="AOG108" s="838"/>
      <c r="AOH108" s="833"/>
      <c r="AOI108" s="833"/>
      <c r="AOJ108" s="908"/>
      <c r="AOK108" s="838"/>
      <c r="AOL108" s="833"/>
      <c r="AOM108" s="833"/>
      <c r="AON108" s="908"/>
      <c r="AOO108" s="838"/>
      <c r="AOP108" s="833"/>
      <c r="AOQ108" s="833"/>
      <c r="AOR108" s="908"/>
      <c r="AOS108" s="838"/>
      <c r="AOT108" s="833"/>
      <c r="AOU108" s="833"/>
      <c r="AOV108" s="908"/>
      <c r="AOW108" s="838"/>
      <c r="AOX108" s="833"/>
      <c r="AOY108" s="833"/>
      <c r="AOZ108" s="908"/>
      <c r="APA108" s="838"/>
      <c r="APB108" s="833"/>
      <c r="APC108" s="833"/>
      <c r="APD108" s="908"/>
      <c r="APE108" s="838"/>
      <c r="APF108" s="833"/>
      <c r="APG108" s="833"/>
      <c r="APH108" s="908"/>
      <c r="API108" s="838"/>
      <c r="APJ108" s="833"/>
      <c r="APK108" s="833"/>
      <c r="APL108" s="908"/>
      <c r="APM108" s="838"/>
      <c r="APN108" s="833"/>
      <c r="APO108" s="833"/>
      <c r="APP108" s="908"/>
      <c r="APQ108" s="838"/>
      <c r="APR108" s="833"/>
      <c r="APS108" s="833"/>
      <c r="APT108" s="908"/>
      <c r="APU108" s="838"/>
      <c r="APV108" s="833"/>
      <c r="APW108" s="833"/>
      <c r="APX108" s="908"/>
      <c r="APY108" s="838"/>
      <c r="APZ108" s="833"/>
      <c r="AQA108" s="833"/>
      <c r="AQB108" s="908"/>
      <c r="AQC108" s="838"/>
      <c r="AQD108" s="833"/>
      <c r="AQE108" s="833"/>
      <c r="AQF108" s="908"/>
      <c r="AQG108" s="838"/>
      <c r="AQH108" s="833"/>
      <c r="AQI108" s="833"/>
      <c r="AQJ108" s="908"/>
      <c r="AQK108" s="838"/>
      <c r="AQL108" s="833"/>
      <c r="AQM108" s="833"/>
      <c r="AQN108" s="908"/>
      <c r="AQO108" s="838"/>
      <c r="AQP108" s="833"/>
      <c r="AQQ108" s="833"/>
      <c r="AQR108" s="908"/>
      <c r="AQS108" s="838"/>
      <c r="AQT108" s="833"/>
      <c r="AQU108" s="833"/>
      <c r="AQV108" s="908"/>
      <c r="AQW108" s="838"/>
      <c r="AQX108" s="833"/>
      <c r="AQY108" s="833"/>
      <c r="AQZ108" s="908"/>
      <c r="ARA108" s="838"/>
      <c r="ARB108" s="833"/>
      <c r="ARC108" s="833"/>
      <c r="ARD108" s="908"/>
      <c r="ARE108" s="838"/>
      <c r="ARF108" s="833"/>
      <c r="ARG108" s="833"/>
      <c r="ARH108" s="908"/>
      <c r="ARI108" s="838"/>
      <c r="ARJ108" s="833"/>
      <c r="ARK108" s="833"/>
      <c r="ARL108" s="908"/>
      <c r="ARM108" s="838"/>
      <c r="ARN108" s="833"/>
      <c r="ARO108" s="833"/>
      <c r="ARP108" s="908"/>
      <c r="ARQ108" s="838"/>
      <c r="ARR108" s="833"/>
      <c r="ARS108" s="833"/>
      <c r="ART108" s="908"/>
      <c r="ARU108" s="838"/>
      <c r="ARV108" s="833"/>
      <c r="ARW108" s="833"/>
      <c r="ARX108" s="908"/>
      <c r="ARY108" s="838"/>
      <c r="ARZ108" s="833"/>
      <c r="ASA108" s="833"/>
      <c r="ASB108" s="908"/>
      <c r="ASC108" s="838"/>
      <c r="ASD108" s="833"/>
      <c r="ASE108" s="833"/>
      <c r="ASF108" s="908"/>
      <c r="ASG108" s="838"/>
      <c r="ASH108" s="833"/>
      <c r="ASI108" s="833"/>
      <c r="ASJ108" s="908"/>
      <c r="ASK108" s="838"/>
      <c r="ASL108" s="833"/>
      <c r="ASM108" s="833"/>
      <c r="ASN108" s="908"/>
      <c r="ASO108" s="838"/>
      <c r="ASP108" s="833"/>
      <c r="ASQ108" s="833"/>
      <c r="ASR108" s="908"/>
      <c r="ASS108" s="838"/>
      <c r="AST108" s="833"/>
      <c r="ASU108" s="833"/>
      <c r="ASV108" s="908"/>
      <c r="ASW108" s="838"/>
      <c r="ASX108" s="833"/>
      <c r="ASY108" s="833"/>
      <c r="ASZ108" s="908"/>
      <c r="ATA108" s="838"/>
      <c r="ATB108" s="833"/>
      <c r="ATC108" s="833"/>
      <c r="ATD108" s="908"/>
      <c r="ATE108" s="838"/>
      <c r="ATF108" s="833"/>
      <c r="ATG108" s="833"/>
      <c r="ATH108" s="908"/>
      <c r="ATI108" s="838"/>
      <c r="ATJ108" s="833"/>
      <c r="ATK108" s="833"/>
      <c r="ATL108" s="908"/>
      <c r="ATM108" s="838"/>
      <c r="ATN108" s="833"/>
      <c r="ATO108" s="833"/>
      <c r="ATP108" s="908"/>
      <c r="ATQ108" s="838"/>
      <c r="ATR108" s="833"/>
      <c r="ATS108" s="833"/>
      <c r="ATT108" s="908"/>
      <c r="ATU108" s="838"/>
      <c r="ATV108" s="833"/>
      <c r="ATW108" s="833"/>
      <c r="ATX108" s="908"/>
      <c r="ATY108" s="838"/>
      <c r="ATZ108" s="833"/>
      <c r="AUA108" s="833"/>
      <c r="AUB108" s="908"/>
      <c r="AUC108" s="838"/>
      <c r="AUD108" s="833"/>
      <c r="AUE108" s="833"/>
      <c r="AUF108" s="908"/>
      <c r="AUG108" s="838"/>
      <c r="AUH108" s="833"/>
      <c r="AUI108" s="833"/>
      <c r="AUJ108" s="908"/>
      <c r="AUK108" s="838"/>
      <c r="AUL108" s="833"/>
      <c r="AUM108" s="833"/>
      <c r="AUN108" s="908"/>
      <c r="AUO108" s="838"/>
      <c r="AUP108" s="833"/>
      <c r="AUQ108" s="833"/>
      <c r="AUR108" s="908"/>
      <c r="AUS108" s="838"/>
      <c r="AUT108" s="833"/>
      <c r="AUU108" s="833"/>
      <c r="AUV108" s="908"/>
      <c r="AUW108" s="838"/>
      <c r="AUX108" s="833"/>
      <c r="AUY108" s="833"/>
      <c r="AUZ108" s="908"/>
      <c r="AVA108" s="838"/>
      <c r="AVB108" s="833"/>
      <c r="AVC108" s="833"/>
      <c r="AVD108" s="908"/>
      <c r="AVE108" s="838"/>
      <c r="AVF108" s="833"/>
      <c r="AVG108" s="833"/>
      <c r="AVH108" s="908"/>
      <c r="AVI108" s="838"/>
      <c r="AVJ108" s="833"/>
      <c r="AVK108" s="833"/>
      <c r="AVL108" s="908"/>
      <c r="AVM108" s="838"/>
      <c r="AVN108" s="833"/>
      <c r="AVO108" s="833"/>
      <c r="AVP108" s="908"/>
      <c r="AVQ108" s="838"/>
      <c r="AVR108" s="833"/>
      <c r="AVS108" s="833"/>
      <c r="AVT108" s="908"/>
      <c r="AVU108" s="838"/>
      <c r="AVV108" s="833"/>
      <c r="AVW108" s="833"/>
      <c r="AVX108" s="908"/>
      <c r="AVY108" s="838"/>
      <c r="AVZ108" s="833"/>
      <c r="AWA108" s="833"/>
      <c r="AWB108" s="908"/>
      <c r="AWC108" s="838"/>
      <c r="AWD108" s="833"/>
      <c r="AWE108" s="833"/>
      <c r="AWF108" s="908"/>
      <c r="AWG108" s="838"/>
      <c r="AWH108" s="833"/>
      <c r="AWI108" s="833"/>
      <c r="AWJ108" s="908"/>
      <c r="AWK108" s="838"/>
      <c r="AWL108" s="833"/>
      <c r="AWM108" s="833"/>
      <c r="AWN108" s="908"/>
      <c r="AWO108" s="838"/>
      <c r="AWP108" s="833"/>
      <c r="AWQ108" s="833"/>
      <c r="AWR108" s="908"/>
      <c r="AWS108" s="838"/>
      <c r="AWT108" s="833"/>
      <c r="AWU108" s="833"/>
      <c r="AWV108" s="908"/>
      <c r="AWW108" s="838"/>
      <c r="AWX108" s="833"/>
      <c r="AWY108" s="833"/>
      <c r="AWZ108" s="908"/>
      <c r="AXA108" s="838"/>
      <c r="AXB108" s="833"/>
      <c r="AXC108" s="833"/>
      <c r="AXD108" s="908"/>
      <c r="AXE108" s="838"/>
      <c r="AXF108" s="833"/>
      <c r="AXG108" s="833"/>
      <c r="AXH108" s="908"/>
      <c r="AXI108" s="838"/>
      <c r="AXJ108" s="833"/>
      <c r="AXK108" s="833"/>
      <c r="AXL108" s="908"/>
      <c r="AXM108" s="838"/>
      <c r="AXN108" s="833"/>
      <c r="AXO108" s="833"/>
      <c r="AXP108" s="908"/>
      <c r="AXQ108" s="838"/>
      <c r="AXR108" s="833"/>
      <c r="AXS108" s="833"/>
      <c r="AXT108" s="908"/>
      <c r="AXU108" s="838"/>
      <c r="AXV108" s="833"/>
      <c r="AXW108" s="833"/>
      <c r="AXX108" s="908"/>
      <c r="AXY108" s="838"/>
      <c r="AXZ108" s="833"/>
      <c r="AYA108" s="833"/>
      <c r="AYB108" s="908"/>
      <c r="AYC108" s="838"/>
      <c r="AYD108" s="833"/>
      <c r="AYE108" s="833"/>
      <c r="AYF108" s="908"/>
      <c r="AYG108" s="838"/>
      <c r="AYH108" s="833"/>
      <c r="AYI108" s="833"/>
      <c r="AYJ108" s="908"/>
      <c r="AYK108" s="838"/>
      <c r="AYL108" s="833"/>
      <c r="AYM108" s="833"/>
      <c r="AYN108" s="908"/>
      <c r="AYO108" s="838"/>
      <c r="AYP108" s="833"/>
      <c r="AYQ108" s="833"/>
      <c r="AYR108" s="908"/>
      <c r="AYS108" s="838"/>
      <c r="AYT108" s="833"/>
      <c r="AYU108" s="833"/>
      <c r="AYV108" s="908"/>
      <c r="AYW108" s="838"/>
      <c r="AYX108" s="833"/>
      <c r="AYY108" s="833"/>
      <c r="AYZ108" s="908"/>
      <c r="AZA108" s="838"/>
      <c r="AZB108" s="833"/>
      <c r="AZC108" s="833"/>
      <c r="AZD108" s="908"/>
      <c r="AZE108" s="838"/>
      <c r="AZF108" s="833"/>
      <c r="AZG108" s="833"/>
      <c r="AZH108" s="908"/>
      <c r="AZI108" s="838"/>
      <c r="AZJ108" s="833"/>
      <c r="AZK108" s="833"/>
      <c r="AZL108" s="908"/>
      <c r="AZM108" s="838"/>
      <c r="AZN108" s="833"/>
      <c r="AZO108" s="833"/>
      <c r="AZP108" s="908"/>
      <c r="AZQ108" s="838"/>
      <c r="AZR108" s="833"/>
      <c r="AZS108" s="833"/>
      <c r="AZT108" s="908"/>
      <c r="AZU108" s="838"/>
      <c r="AZV108" s="833"/>
      <c r="AZW108" s="833"/>
      <c r="AZX108" s="908"/>
      <c r="AZY108" s="838"/>
      <c r="AZZ108" s="833"/>
      <c r="BAA108" s="833"/>
      <c r="BAB108" s="908"/>
      <c r="BAC108" s="838"/>
      <c r="BAD108" s="833"/>
      <c r="BAE108" s="833"/>
      <c r="BAF108" s="908"/>
      <c r="BAG108" s="838"/>
      <c r="BAH108" s="833"/>
      <c r="BAI108" s="833"/>
      <c r="BAJ108" s="908"/>
      <c r="BAK108" s="838"/>
      <c r="BAL108" s="833"/>
      <c r="BAM108" s="833"/>
      <c r="BAN108" s="908"/>
      <c r="BAO108" s="838"/>
      <c r="BAP108" s="833"/>
      <c r="BAQ108" s="833"/>
      <c r="BAR108" s="908"/>
      <c r="BAS108" s="838"/>
      <c r="BAT108" s="833"/>
      <c r="BAU108" s="833"/>
      <c r="BAV108" s="908"/>
      <c r="BAW108" s="838"/>
      <c r="BAX108" s="833"/>
      <c r="BAY108" s="833"/>
      <c r="BAZ108" s="908"/>
      <c r="BBA108" s="838"/>
      <c r="BBB108" s="833"/>
      <c r="BBC108" s="833"/>
      <c r="BBD108" s="908"/>
      <c r="BBE108" s="838"/>
      <c r="BBF108" s="833"/>
      <c r="BBG108" s="833"/>
      <c r="BBH108" s="908"/>
      <c r="BBI108" s="838"/>
      <c r="BBJ108" s="833"/>
      <c r="BBK108" s="833"/>
      <c r="BBL108" s="908"/>
      <c r="BBM108" s="838"/>
      <c r="BBN108" s="833"/>
      <c r="BBO108" s="833"/>
      <c r="BBP108" s="908"/>
      <c r="BBQ108" s="838"/>
      <c r="BBR108" s="833"/>
      <c r="BBS108" s="833"/>
      <c r="BBT108" s="908"/>
      <c r="BBU108" s="838"/>
      <c r="BBV108" s="833"/>
      <c r="BBW108" s="833"/>
      <c r="BBX108" s="908"/>
      <c r="BBY108" s="838"/>
      <c r="BBZ108" s="833"/>
      <c r="BCA108" s="833"/>
      <c r="BCB108" s="908"/>
      <c r="BCC108" s="838"/>
      <c r="BCD108" s="833"/>
      <c r="BCE108" s="833"/>
      <c r="BCF108" s="908"/>
      <c r="BCG108" s="838"/>
      <c r="BCH108" s="833"/>
      <c r="BCI108" s="833"/>
      <c r="BCJ108" s="908"/>
      <c r="BCK108" s="838"/>
      <c r="BCL108" s="833"/>
      <c r="BCM108" s="833"/>
      <c r="BCN108" s="908"/>
      <c r="BCO108" s="838"/>
      <c r="BCP108" s="833"/>
      <c r="BCQ108" s="833"/>
      <c r="BCR108" s="908"/>
      <c r="BCS108" s="838"/>
      <c r="BCT108" s="833"/>
      <c r="BCU108" s="833"/>
      <c r="BCV108" s="908"/>
      <c r="BCW108" s="838"/>
      <c r="BCX108" s="833"/>
      <c r="BCY108" s="833"/>
      <c r="BCZ108" s="908"/>
      <c r="BDA108" s="838"/>
      <c r="BDB108" s="833"/>
      <c r="BDC108" s="833"/>
      <c r="BDD108" s="908"/>
      <c r="BDE108" s="838"/>
      <c r="BDF108" s="833"/>
      <c r="BDG108" s="833"/>
      <c r="BDH108" s="908"/>
      <c r="BDI108" s="838"/>
      <c r="BDJ108" s="833"/>
      <c r="BDK108" s="833"/>
      <c r="BDL108" s="908"/>
      <c r="BDM108" s="838"/>
      <c r="BDN108" s="833"/>
      <c r="BDO108" s="833"/>
      <c r="BDP108" s="908"/>
      <c r="BDQ108" s="838"/>
      <c r="BDR108" s="833"/>
      <c r="BDS108" s="833"/>
      <c r="BDT108" s="908"/>
      <c r="BDU108" s="838"/>
      <c r="BDV108" s="833"/>
      <c r="BDW108" s="833"/>
      <c r="BDX108" s="908"/>
      <c r="BDY108" s="838"/>
      <c r="BDZ108" s="833"/>
      <c r="BEA108" s="833"/>
      <c r="BEB108" s="908"/>
      <c r="BEC108" s="838"/>
      <c r="BED108" s="833"/>
      <c r="BEE108" s="833"/>
      <c r="BEF108" s="908"/>
      <c r="BEG108" s="838"/>
      <c r="BEH108" s="833"/>
      <c r="BEI108" s="833"/>
      <c r="BEJ108" s="908"/>
      <c r="BEK108" s="838"/>
      <c r="BEL108" s="833"/>
      <c r="BEM108" s="833"/>
      <c r="BEN108" s="908"/>
      <c r="BEO108" s="838"/>
      <c r="BEP108" s="833"/>
      <c r="BEQ108" s="833"/>
      <c r="BER108" s="908"/>
      <c r="BES108" s="838"/>
      <c r="BET108" s="833"/>
      <c r="BEU108" s="833"/>
      <c r="BEV108" s="908"/>
      <c r="BEW108" s="838"/>
      <c r="BEX108" s="833"/>
      <c r="BEY108" s="833"/>
      <c r="BEZ108" s="908"/>
      <c r="BFA108" s="838"/>
      <c r="BFB108" s="833"/>
      <c r="BFC108" s="833"/>
      <c r="BFD108" s="908"/>
      <c r="BFE108" s="838"/>
      <c r="BFF108" s="833"/>
      <c r="BFG108" s="833"/>
      <c r="BFH108" s="908"/>
      <c r="BFI108" s="838"/>
      <c r="BFJ108" s="833"/>
      <c r="BFK108" s="833"/>
      <c r="BFL108" s="908"/>
      <c r="BFM108" s="838"/>
      <c r="BFN108" s="833"/>
      <c r="BFO108" s="833"/>
      <c r="BFP108" s="908"/>
      <c r="BFQ108" s="838"/>
      <c r="BFR108" s="833"/>
      <c r="BFS108" s="833"/>
      <c r="BFT108" s="908"/>
      <c r="BFU108" s="838"/>
      <c r="BFV108" s="833"/>
      <c r="BFW108" s="833"/>
      <c r="BFX108" s="908"/>
      <c r="BFY108" s="838"/>
      <c r="BFZ108" s="833"/>
      <c r="BGA108" s="833"/>
      <c r="BGB108" s="908"/>
      <c r="BGC108" s="838"/>
      <c r="BGD108" s="833"/>
      <c r="BGE108" s="833"/>
      <c r="BGF108" s="908"/>
      <c r="BGG108" s="838"/>
      <c r="BGH108" s="833"/>
      <c r="BGI108" s="833"/>
      <c r="BGJ108" s="908"/>
      <c r="BGK108" s="838"/>
      <c r="BGL108" s="833"/>
      <c r="BGM108" s="833"/>
      <c r="BGN108" s="908"/>
      <c r="BGO108" s="838"/>
      <c r="BGP108" s="833"/>
      <c r="BGQ108" s="833"/>
      <c r="BGR108" s="908"/>
      <c r="BGS108" s="838"/>
      <c r="BGT108" s="833"/>
      <c r="BGU108" s="833"/>
      <c r="BGV108" s="908"/>
      <c r="BGW108" s="838"/>
      <c r="BGX108" s="833"/>
      <c r="BGY108" s="833"/>
      <c r="BGZ108" s="908"/>
      <c r="BHA108" s="838"/>
      <c r="BHB108" s="833"/>
      <c r="BHC108" s="833"/>
      <c r="BHD108" s="908"/>
      <c r="BHE108" s="838"/>
      <c r="BHF108" s="833"/>
      <c r="BHG108" s="833"/>
      <c r="BHH108" s="908"/>
      <c r="BHI108" s="838"/>
      <c r="BHJ108" s="833"/>
      <c r="BHK108" s="833"/>
      <c r="BHL108" s="908"/>
      <c r="BHM108" s="838"/>
      <c r="BHN108" s="833"/>
      <c r="BHO108" s="833"/>
      <c r="BHP108" s="908"/>
      <c r="BHQ108" s="838"/>
      <c r="BHR108" s="833"/>
      <c r="BHS108" s="833"/>
      <c r="BHT108" s="908"/>
      <c r="BHU108" s="838"/>
      <c r="BHV108" s="833"/>
      <c r="BHW108" s="833"/>
      <c r="BHX108" s="908"/>
      <c r="BHY108" s="838"/>
      <c r="BHZ108" s="833"/>
      <c r="BIA108" s="833"/>
      <c r="BIB108" s="908"/>
      <c r="BIC108" s="838"/>
      <c r="BID108" s="833"/>
      <c r="BIE108" s="833"/>
      <c r="BIF108" s="908"/>
      <c r="BIG108" s="838"/>
      <c r="BIH108" s="833"/>
      <c r="BII108" s="833"/>
      <c r="BIJ108" s="908"/>
      <c r="BIK108" s="838"/>
      <c r="BIL108" s="833"/>
      <c r="BIM108" s="833"/>
      <c r="BIN108" s="908"/>
      <c r="BIO108" s="838"/>
      <c r="BIP108" s="833"/>
      <c r="BIQ108" s="833"/>
      <c r="BIR108" s="908"/>
      <c r="BIS108" s="838"/>
      <c r="BIT108" s="833"/>
      <c r="BIU108" s="833"/>
      <c r="BIV108" s="908"/>
      <c r="BIW108" s="838"/>
      <c r="BIX108" s="833"/>
      <c r="BIY108" s="833"/>
      <c r="BIZ108" s="908"/>
      <c r="BJA108" s="838"/>
      <c r="BJB108" s="833"/>
      <c r="BJC108" s="833"/>
      <c r="BJD108" s="908"/>
      <c r="BJE108" s="838"/>
      <c r="BJF108" s="833"/>
      <c r="BJG108" s="833"/>
      <c r="BJH108" s="908"/>
      <c r="BJI108" s="838"/>
      <c r="BJJ108" s="833"/>
      <c r="BJK108" s="833"/>
      <c r="BJL108" s="908"/>
      <c r="BJM108" s="838"/>
      <c r="BJN108" s="833"/>
      <c r="BJO108" s="833"/>
      <c r="BJP108" s="908"/>
      <c r="BJQ108" s="838"/>
      <c r="BJR108" s="833"/>
      <c r="BJS108" s="833"/>
      <c r="BJT108" s="908"/>
      <c r="BJU108" s="838"/>
      <c r="BJV108" s="833"/>
      <c r="BJW108" s="833"/>
      <c r="BJX108" s="908"/>
      <c r="BJY108" s="838"/>
      <c r="BJZ108" s="833"/>
      <c r="BKA108" s="833"/>
      <c r="BKB108" s="908"/>
      <c r="BKC108" s="838"/>
      <c r="BKD108" s="833"/>
      <c r="BKE108" s="833"/>
      <c r="BKF108" s="908"/>
      <c r="BKG108" s="838"/>
      <c r="BKH108" s="833"/>
      <c r="BKI108" s="833"/>
      <c r="BKJ108" s="908"/>
      <c r="BKK108" s="838"/>
      <c r="BKL108" s="833"/>
      <c r="BKM108" s="833"/>
      <c r="BKN108" s="908"/>
      <c r="BKO108" s="838"/>
      <c r="BKP108" s="833"/>
      <c r="BKQ108" s="833"/>
      <c r="BKR108" s="908"/>
      <c r="BKS108" s="838"/>
      <c r="BKT108" s="833"/>
      <c r="BKU108" s="833"/>
      <c r="BKV108" s="908"/>
      <c r="BKW108" s="838"/>
      <c r="BKX108" s="833"/>
      <c r="BKY108" s="833"/>
      <c r="BKZ108" s="908"/>
      <c r="BLA108" s="838"/>
      <c r="BLB108" s="833"/>
      <c r="BLC108" s="833"/>
      <c r="BLD108" s="908"/>
      <c r="BLE108" s="838"/>
      <c r="BLF108" s="833"/>
      <c r="BLG108" s="833"/>
      <c r="BLH108" s="908"/>
      <c r="BLI108" s="838"/>
      <c r="BLJ108" s="833"/>
      <c r="BLK108" s="833"/>
      <c r="BLL108" s="908"/>
      <c r="BLM108" s="838"/>
      <c r="BLN108" s="833"/>
      <c r="BLO108" s="833"/>
      <c r="BLP108" s="908"/>
      <c r="BLQ108" s="838"/>
      <c r="BLR108" s="833"/>
      <c r="BLS108" s="833"/>
      <c r="BLT108" s="908"/>
      <c r="BLU108" s="838"/>
      <c r="BLV108" s="833"/>
      <c r="BLW108" s="833"/>
      <c r="BLX108" s="908"/>
      <c r="BLY108" s="838"/>
      <c r="BLZ108" s="833"/>
      <c r="BMA108" s="833"/>
      <c r="BMB108" s="908"/>
      <c r="BMC108" s="838"/>
      <c r="BMD108" s="833"/>
      <c r="BME108" s="833"/>
      <c r="BMF108" s="908"/>
      <c r="BMG108" s="838"/>
      <c r="BMH108" s="833"/>
      <c r="BMI108" s="833"/>
      <c r="BMJ108" s="908"/>
      <c r="BMK108" s="838"/>
      <c r="BML108" s="833"/>
      <c r="BMM108" s="833"/>
      <c r="BMN108" s="908"/>
      <c r="BMO108" s="838"/>
      <c r="BMP108" s="833"/>
      <c r="BMQ108" s="833"/>
      <c r="BMR108" s="908"/>
      <c r="BMS108" s="838"/>
      <c r="BMT108" s="833"/>
      <c r="BMU108" s="833"/>
      <c r="BMV108" s="908"/>
      <c r="BMW108" s="838"/>
      <c r="BMX108" s="833"/>
      <c r="BMY108" s="833"/>
      <c r="BMZ108" s="908"/>
      <c r="BNA108" s="838"/>
      <c r="BNB108" s="833"/>
      <c r="BNC108" s="833"/>
      <c r="BND108" s="908"/>
      <c r="BNE108" s="838"/>
      <c r="BNF108" s="833"/>
      <c r="BNG108" s="833"/>
      <c r="BNH108" s="908"/>
      <c r="BNI108" s="838"/>
      <c r="BNJ108" s="833"/>
      <c r="BNK108" s="833"/>
      <c r="BNL108" s="908"/>
      <c r="BNM108" s="838"/>
      <c r="BNN108" s="833"/>
      <c r="BNO108" s="833"/>
      <c r="BNP108" s="908"/>
      <c r="BNQ108" s="838"/>
      <c r="BNR108" s="833"/>
      <c r="BNS108" s="833"/>
      <c r="BNT108" s="908"/>
      <c r="BNU108" s="838"/>
      <c r="BNV108" s="833"/>
      <c r="BNW108" s="833"/>
      <c r="BNX108" s="908"/>
      <c r="BNY108" s="838"/>
      <c r="BNZ108" s="833"/>
      <c r="BOA108" s="833"/>
      <c r="BOB108" s="908"/>
      <c r="BOC108" s="838"/>
      <c r="BOD108" s="833"/>
      <c r="BOE108" s="833"/>
      <c r="BOF108" s="908"/>
      <c r="BOG108" s="838"/>
      <c r="BOH108" s="833"/>
      <c r="BOI108" s="833"/>
      <c r="BOJ108" s="908"/>
      <c r="BOK108" s="838"/>
      <c r="BOL108" s="833"/>
      <c r="BOM108" s="833"/>
      <c r="BON108" s="908"/>
      <c r="BOO108" s="838"/>
      <c r="BOP108" s="833"/>
      <c r="BOQ108" s="833"/>
      <c r="BOR108" s="908"/>
      <c r="BOS108" s="838"/>
      <c r="BOT108" s="833"/>
      <c r="BOU108" s="833"/>
      <c r="BOV108" s="908"/>
      <c r="BOW108" s="838"/>
      <c r="BOX108" s="833"/>
      <c r="BOY108" s="833"/>
      <c r="BOZ108" s="908"/>
      <c r="BPA108" s="838"/>
      <c r="BPB108" s="833"/>
      <c r="BPC108" s="833"/>
      <c r="BPD108" s="908"/>
      <c r="BPE108" s="838"/>
      <c r="BPF108" s="833"/>
      <c r="BPG108" s="833"/>
      <c r="BPH108" s="908"/>
      <c r="BPI108" s="838"/>
      <c r="BPJ108" s="833"/>
      <c r="BPK108" s="833"/>
      <c r="BPL108" s="908"/>
      <c r="BPM108" s="838"/>
      <c r="BPN108" s="833"/>
      <c r="BPO108" s="833"/>
      <c r="BPP108" s="908"/>
      <c r="BPQ108" s="838"/>
      <c r="BPR108" s="833"/>
      <c r="BPS108" s="833"/>
      <c r="BPT108" s="908"/>
      <c r="BPU108" s="838"/>
      <c r="BPV108" s="833"/>
      <c r="BPW108" s="833"/>
      <c r="BPX108" s="908"/>
      <c r="BPY108" s="838"/>
      <c r="BPZ108" s="833"/>
      <c r="BQA108" s="833"/>
      <c r="BQB108" s="908"/>
      <c r="BQC108" s="838"/>
      <c r="BQD108" s="833"/>
      <c r="BQE108" s="833"/>
      <c r="BQF108" s="908"/>
      <c r="BQG108" s="838"/>
      <c r="BQH108" s="833"/>
      <c r="BQI108" s="833"/>
      <c r="BQJ108" s="908"/>
      <c r="BQK108" s="838"/>
      <c r="BQL108" s="833"/>
      <c r="BQM108" s="833"/>
      <c r="BQN108" s="908"/>
      <c r="BQO108" s="838"/>
      <c r="BQP108" s="833"/>
      <c r="BQQ108" s="833"/>
      <c r="BQR108" s="908"/>
      <c r="BQS108" s="838"/>
      <c r="BQT108" s="833"/>
      <c r="BQU108" s="833"/>
      <c r="BQV108" s="908"/>
      <c r="BQW108" s="838"/>
      <c r="BQX108" s="833"/>
      <c r="BQY108" s="833"/>
      <c r="BQZ108" s="908"/>
      <c r="BRA108" s="838"/>
      <c r="BRB108" s="833"/>
      <c r="BRC108" s="833"/>
      <c r="BRD108" s="908"/>
      <c r="BRE108" s="838"/>
      <c r="BRF108" s="833"/>
      <c r="BRG108" s="833"/>
      <c r="BRH108" s="908"/>
      <c r="BRI108" s="838"/>
      <c r="BRJ108" s="833"/>
      <c r="BRK108" s="833"/>
      <c r="BRL108" s="908"/>
      <c r="BRM108" s="838"/>
      <c r="BRN108" s="833"/>
      <c r="BRO108" s="833"/>
      <c r="BRP108" s="908"/>
      <c r="BRQ108" s="838"/>
      <c r="BRR108" s="833"/>
      <c r="BRS108" s="833"/>
      <c r="BRT108" s="908"/>
      <c r="BRU108" s="838"/>
      <c r="BRV108" s="833"/>
      <c r="BRW108" s="833"/>
      <c r="BRX108" s="908"/>
      <c r="BRY108" s="838"/>
      <c r="BRZ108" s="833"/>
      <c r="BSA108" s="833"/>
      <c r="BSB108" s="908"/>
      <c r="BSC108" s="838"/>
      <c r="BSD108" s="833"/>
      <c r="BSE108" s="833"/>
      <c r="BSF108" s="908"/>
      <c r="BSG108" s="838"/>
      <c r="BSH108" s="833"/>
      <c r="BSI108" s="833"/>
      <c r="BSJ108" s="908"/>
      <c r="BSK108" s="838"/>
      <c r="BSL108" s="833"/>
      <c r="BSM108" s="833"/>
      <c r="BSN108" s="908"/>
      <c r="BSO108" s="838"/>
      <c r="BSP108" s="833"/>
      <c r="BSQ108" s="833"/>
      <c r="BSR108" s="908"/>
      <c r="BSS108" s="838"/>
      <c r="BST108" s="833"/>
      <c r="BSU108" s="833"/>
      <c r="BSV108" s="908"/>
      <c r="BSW108" s="838"/>
      <c r="BSX108" s="833"/>
      <c r="BSY108" s="833"/>
      <c r="BSZ108" s="908"/>
      <c r="BTA108" s="838"/>
      <c r="BTB108" s="833"/>
      <c r="BTC108" s="833"/>
      <c r="BTD108" s="908"/>
      <c r="BTE108" s="838"/>
      <c r="BTF108" s="833"/>
      <c r="BTG108" s="833"/>
      <c r="BTH108" s="908"/>
      <c r="BTI108" s="838"/>
      <c r="BTJ108" s="833"/>
      <c r="BTK108" s="833"/>
      <c r="BTL108" s="908"/>
      <c r="BTM108" s="838"/>
      <c r="BTN108" s="833"/>
      <c r="BTO108" s="833"/>
      <c r="BTP108" s="908"/>
      <c r="BTQ108" s="838"/>
      <c r="BTR108" s="833"/>
      <c r="BTS108" s="833"/>
      <c r="BTT108" s="908"/>
      <c r="BTU108" s="838"/>
      <c r="BTV108" s="833"/>
      <c r="BTW108" s="833"/>
      <c r="BTX108" s="908"/>
      <c r="BTY108" s="838"/>
      <c r="BTZ108" s="833"/>
      <c r="BUA108" s="833"/>
      <c r="BUB108" s="908"/>
      <c r="BUC108" s="838"/>
      <c r="BUD108" s="833"/>
      <c r="BUE108" s="833"/>
      <c r="BUF108" s="908"/>
      <c r="BUG108" s="838"/>
      <c r="BUH108" s="833"/>
      <c r="BUI108" s="833"/>
      <c r="BUJ108" s="908"/>
      <c r="BUK108" s="838"/>
      <c r="BUL108" s="833"/>
      <c r="BUM108" s="833"/>
      <c r="BUN108" s="908"/>
      <c r="BUO108" s="838"/>
      <c r="BUP108" s="833"/>
      <c r="BUQ108" s="833"/>
      <c r="BUR108" s="908"/>
      <c r="BUS108" s="838"/>
      <c r="BUT108" s="833"/>
      <c r="BUU108" s="833"/>
      <c r="BUV108" s="908"/>
      <c r="BUW108" s="838"/>
      <c r="BUX108" s="833"/>
      <c r="BUY108" s="833"/>
      <c r="BUZ108" s="908"/>
      <c r="BVA108" s="838"/>
      <c r="BVB108" s="833"/>
      <c r="BVC108" s="833"/>
      <c r="BVD108" s="908"/>
      <c r="BVE108" s="838"/>
      <c r="BVF108" s="833"/>
      <c r="BVG108" s="833"/>
      <c r="BVH108" s="908"/>
      <c r="BVI108" s="838"/>
      <c r="BVJ108" s="833"/>
      <c r="BVK108" s="833"/>
      <c r="BVL108" s="908"/>
      <c r="BVM108" s="838"/>
      <c r="BVN108" s="833"/>
      <c r="BVO108" s="833"/>
      <c r="BVP108" s="908"/>
      <c r="BVQ108" s="838"/>
      <c r="BVR108" s="833"/>
      <c r="BVS108" s="833"/>
      <c r="BVT108" s="908"/>
      <c r="BVU108" s="838"/>
      <c r="BVV108" s="833"/>
      <c r="BVW108" s="833"/>
      <c r="BVX108" s="908"/>
      <c r="BVY108" s="838"/>
      <c r="BVZ108" s="833"/>
      <c r="BWA108" s="833"/>
      <c r="BWB108" s="908"/>
      <c r="BWC108" s="838"/>
      <c r="BWD108" s="833"/>
      <c r="BWE108" s="833"/>
      <c r="BWF108" s="908"/>
      <c r="BWG108" s="838"/>
      <c r="BWH108" s="833"/>
      <c r="BWI108" s="833"/>
      <c r="BWJ108" s="908"/>
      <c r="BWK108" s="838"/>
      <c r="BWL108" s="833"/>
      <c r="BWM108" s="833"/>
      <c r="BWN108" s="908"/>
      <c r="BWO108" s="838"/>
      <c r="BWP108" s="833"/>
      <c r="BWQ108" s="833"/>
      <c r="BWR108" s="908"/>
      <c r="BWS108" s="838"/>
      <c r="BWT108" s="833"/>
      <c r="BWU108" s="833"/>
      <c r="BWV108" s="908"/>
      <c r="BWW108" s="838"/>
      <c r="BWX108" s="833"/>
      <c r="BWY108" s="833"/>
      <c r="BWZ108" s="908"/>
      <c r="BXA108" s="838"/>
      <c r="BXB108" s="833"/>
      <c r="BXC108" s="833"/>
      <c r="BXD108" s="908"/>
      <c r="BXE108" s="838"/>
      <c r="BXF108" s="833"/>
      <c r="BXG108" s="833"/>
      <c r="BXH108" s="908"/>
      <c r="BXI108" s="838"/>
      <c r="BXJ108" s="833"/>
      <c r="BXK108" s="833"/>
      <c r="BXL108" s="908"/>
      <c r="BXM108" s="838"/>
      <c r="BXN108" s="833"/>
      <c r="BXO108" s="833"/>
      <c r="BXP108" s="908"/>
      <c r="BXQ108" s="838"/>
      <c r="BXR108" s="833"/>
      <c r="BXS108" s="833"/>
      <c r="BXT108" s="908"/>
      <c r="BXU108" s="838"/>
      <c r="BXV108" s="833"/>
      <c r="BXW108" s="833"/>
      <c r="BXX108" s="908"/>
      <c r="BXY108" s="838"/>
      <c r="BXZ108" s="833"/>
      <c r="BYA108" s="833"/>
      <c r="BYB108" s="908"/>
      <c r="BYC108" s="838"/>
      <c r="BYD108" s="833"/>
      <c r="BYE108" s="833"/>
      <c r="BYF108" s="908"/>
      <c r="BYG108" s="838"/>
      <c r="BYH108" s="833"/>
      <c r="BYI108" s="833"/>
      <c r="BYJ108" s="908"/>
      <c r="BYK108" s="838"/>
      <c r="BYL108" s="833"/>
      <c r="BYM108" s="833"/>
      <c r="BYN108" s="908"/>
      <c r="BYO108" s="838"/>
      <c r="BYP108" s="833"/>
      <c r="BYQ108" s="833"/>
      <c r="BYR108" s="908"/>
      <c r="BYS108" s="838"/>
      <c r="BYT108" s="833"/>
      <c r="BYU108" s="833"/>
      <c r="BYV108" s="908"/>
      <c r="BYW108" s="838"/>
      <c r="BYX108" s="833"/>
      <c r="BYY108" s="833"/>
      <c r="BYZ108" s="908"/>
      <c r="BZA108" s="838"/>
      <c r="BZB108" s="833"/>
      <c r="BZC108" s="833"/>
      <c r="BZD108" s="908"/>
      <c r="BZE108" s="838"/>
      <c r="BZF108" s="833"/>
      <c r="BZG108" s="833"/>
      <c r="BZH108" s="908"/>
      <c r="BZI108" s="838"/>
      <c r="BZJ108" s="833"/>
      <c r="BZK108" s="833"/>
      <c r="BZL108" s="908"/>
      <c r="BZM108" s="838"/>
      <c r="BZN108" s="833"/>
      <c r="BZO108" s="833"/>
      <c r="BZP108" s="908"/>
      <c r="BZQ108" s="838"/>
      <c r="BZR108" s="833"/>
      <c r="BZS108" s="833"/>
      <c r="BZT108" s="908"/>
      <c r="BZU108" s="838"/>
      <c r="BZV108" s="833"/>
      <c r="BZW108" s="833"/>
      <c r="BZX108" s="908"/>
      <c r="BZY108" s="838"/>
      <c r="BZZ108" s="833"/>
      <c r="CAA108" s="833"/>
      <c r="CAB108" s="908"/>
      <c r="CAC108" s="838"/>
      <c r="CAD108" s="833"/>
      <c r="CAE108" s="833"/>
      <c r="CAF108" s="908"/>
      <c r="CAG108" s="838"/>
      <c r="CAH108" s="833"/>
      <c r="CAI108" s="833"/>
      <c r="CAJ108" s="908"/>
      <c r="CAK108" s="838"/>
      <c r="CAL108" s="833"/>
      <c r="CAM108" s="833"/>
      <c r="CAN108" s="908"/>
      <c r="CAO108" s="838"/>
      <c r="CAP108" s="833"/>
      <c r="CAQ108" s="833"/>
      <c r="CAR108" s="908"/>
      <c r="CAS108" s="838"/>
      <c r="CAT108" s="833"/>
      <c r="CAU108" s="833"/>
      <c r="CAV108" s="908"/>
      <c r="CAW108" s="838"/>
      <c r="CAX108" s="833"/>
      <c r="CAY108" s="833"/>
      <c r="CAZ108" s="908"/>
      <c r="CBA108" s="838"/>
      <c r="CBB108" s="833"/>
      <c r="CBC108" s="833"/>
      <c r="CBD108" s="908"/>
      <c r="CBE108" s="838"/>
      <c r="CBF108" s="833"/>
      <c r="CBG108" s="833"/>
      <c r="CBH108" s="908"/>
      <c r="CBI108" s="838"/>
      <c r="CBJ108" s="833"/>
      <c r="CBK108" s="833"/>
      <c r="CBL108" s="908"/>
      <c r="CBM108" s="838"/>
      <c r="CBN108" s="833"/>
      <c r="CBO108" s="833"/>
      <c r="CBP108" s="908"/>
      <c r="CBQ108" s="838"/>
      <c r="CBR108" s="833"/>
      <c r="CBS108" s="833"/>
      <c r="CBT108" s="908"/>
      <c r="CBU108" s="838"/>
      <c r="CBV108" s="833"/>
      <c r="CBW108" s="833"/>
      <c r="CBX108" s="908"/>
      <c r="CBY108" s="838"/>
      <c r="CBZ108" s="833"/>
      <c r="CCA108" s="833"/>
      <c r="CCB108" s="908"/>
      <c r="CCC108" s="838"/>
      <c r="CCD108" s="833"/>
      <c r="CCE108" s="833"/>
      <c r="CCF108" s="908"/>
      <c r="CCG108" s="838"/>
      <c r="CCH108" s="833"/>
      <c r="CCI108" s="833"/>
      <c r="CCJ108" s="908"/>
      <c r="CCK108" s="838"/>
      <c r="CCL108" s="833"/>
      <c r="CCM108" s="833"/>
      <c r="CCN108" s="908"/>
      <c r="CCO108" s="838"/>
      <c r="CCP108" s="833"/>
      <c r="CCQ108" s="833"/>
      <c r="CCR108" s="908"/>
      <c r="CCS108" s="838"/>
      <c r="CCT108" s="833"/>
      <c r="CCU108" s="833"/>
      <c r="CCV108" s="908"/>
      <c r="CCW108" s="838"/>
      <c r="CCX108" s="833"/>
      <c r="CCY108" s="833"/>
      <c r="CCZ108" s="908"/>
      <c r="CDA108" s="838"/>
      <c r="CDB108" s="833"/>
      <c r="CDC108" s="833"/>
      <c r="CDD108" s="908"/>
      <c r="CDE108" s="838"/>
      <c r="CDF108" s="833"/>
      <c r="CDG108" s="833"/>
      <c r="CDH108" s="908"/>
      <c r="CDI108" s="838"/>
      <c r="CDJ108" s="833"/>
      <c r="CDK108" s="833"/>
      <c r="CDL108" s="908"/>
      <c r="CDM108" s="838"/>
      <c r="CDN108" s="833"/>
      <c r="CDO108" s="833"/>
      <c r="CDP108" s="908"/>
      <c r="CDQ108" s="838"/>
      <c r="CDR108" s="833"/>
      <c r="CDS108" s="833"/>
      <c r="CDT108" s="908"/>
      <c r="CDU108" s="838"/>
      <c r="CDV108" s="833"/>
      <c r="CDW108" s="833"/>
      <c r="CDX108" s="908"/>
      <c r="CDY108" s="838"/>
      <c r="CDZ108" s="833"/>
      <c r="CEA108" s="833"/>
      <c r="CEB108" s="908"/>
      <c r="CEC108" s="838"/>
      <c r="CED108" s="833"/>
      <c r="CEE108" s="833"/>
      <c r="CEF108" s="908"/>
      <c r="CEG108" s="838"/>
      <c r="CEH108" s="833"/>
      <c r="CEI108" s="833"/>
      <c r="CEJ108" s="908"/>
      <c r="CEK108" s="838"/>
      <c r="CEL108" s="833"/>
      <c r="CEM108" s="833"/>
      <c r="CEN108" s="908"/>
      <c r="CEO108" s="838"/>
      <c r="CEP108" s="833"/>
      <c r="CEQ108" s="833"/>
      <c r="CER108" s="908"/>
      <c r="CES108" s="838"/>
      <c r="CET108" s="833"/>
      <c r="CEU108" s="833"/>
      <c r="CEV108" s="908"/>
      <c r="CEW108" s="838"/>
      <c r="CEX108" s="833"/>
      <c r="CEY108" s="833"/>
      <c r="CEZ108" s="908"/>
      <c r="CFA108" s="838"/>
      <c r="CFB108" s="833"/>
      <c r="CFC108" s="833"/>
      <c r="CFD108" s="908"/>
      <c r="CFE108" s="838"/>
      <c r="CFF108" s="833"/>
      <c r="CFG108" s="833"/>
      <c r="CFH108" s="908"/>
      <c r="CFI108" s="838"/>
      <c r="CFJ108" s="833"/>
      <c r="CFK108" s="833"/>
      <c r="CFL108" s="908"/>
      <c r="CFM108" s="838"/>
      <c r="CFN108" s="833"/>
      <c r="CFO108" s="833"/>
      <c r="CFP108" s="908"/>
      <c r="CFQ108" s="838"/>
      <c r="CFR108" s="833"/>
      <c r="CFS108" s="833"/>
      <c r="CFT108" s="908"/>
      <c r="CFU108" s="838"/>
      <c r="CFV108" s="833"/>
      <c r="CFW108" s="833"/>
      <c r="CFX108" s="908"/>
      <c r="CFY108" s="838"/>
      <c r="CFZ108" s="833"/>
      <c r="CGA108" s="833"/>
      <c r="CGB108" s="908"/>
      <c r="CGC108" s="838"/>
      <c r="CGD108" s="833"/>
      <c r="CGE108" s="833"/>
      <c r="CGF108" s="908"/>
      <c r="CGG108" s="838"/>
      <c r="CGH108" s="833"/>
      <c r="CGI108" s="833"/>
      <c r="CGJ108" s="908"/>
      <c r="CGK108" s="838"/>
      <c r="CGL108" s="833"/>
      <c r="CGM108" s="833"/>
      <c r="CGN108" s="908"/>
      <c r="CGO108" s="838"/>
      <c r="CGP108" s="833"/>
      <c r="CGQ108" s="833"/>
      <c r="CGR108" s="908"/>
      <c r="CGS108" s="838"/>
      <c r="CGT108" s="833"/>
      <c r="CGU108" s="833"/>
      <c r="CGV108" s="908"/>
      <c r="CGW108" s="838"/>
      <c r="CGX108" s="833"/>
      <c r="CGY108" s="833"/>
      <c r="CGZ108" s="908"/>
      <c r="CHA108" s="838"/>
      <c r="CHB108" s="833"/>
      <c r="CHC108" s="833"/>
      <c r="CHD108" s="908"/>
      <c r="CHE108" s="838"/>
      <c r="CHF108" s="833"/>
      <c r="CHG108" s="833"/>
      <c r="CHH108" s="908"/>
      <c r="CHI108" s="838"/>
      <c r="CHJ108" s="833"/>
      <c r="CHK108" s="833"/>
      <c r="CHL108" s="908"/>
      <c r="CHM108" s="838"/>
      <c r="CHN108" s="833"/>
      <c r="CHO108" s="833"/>
      <c r="CHP108" s="908"/>
      <c r="CHQ108" s="838"/>
      <c r="CHR108" s="833"/>
      <c r="CHS108" s="833"/>
      <c r="CHT108" s="908"/>
      <c r="CHU108" s="838"/>
      <c r="CHV108" s="833"/>
      <c r="CHW108" s="833"/>
      <c r="CHX108" s="908"/>
      <c r="CHY108" s="838"/>
      <c r="CHZ108" s="833"/>
      <c r="CIA108" s="833"/>
      <c r="CIB108" s="908"/>
      <c r="CIC108" s="838"/>
      <c r="CID108" s="833"/>
      <c r="CIE108" s="833"/>
      <c r="CIF108" s="908"/>
      <c r="CIG108" s="838"/>
      <c r="CIH108" s="833"/>
      <c r="CII108" s="833"/>
      <c r="CIJ108" s="908"/>
      <c r="CIK108" s="838"/>
      <c r="CIL108" s="833"/>
      <c r="CIM108" s="833"/>
      <c r="CIN108" s="908"/>
      <c r="CIO108" s="838"/>
      <c r="CIP108" s="833"/>
      <c r="CIQ108" s="833"/>
      <c r="CIR108" s="908"/>
      <c r="CIS108" s="838"/>
      <c r="CIT108" s="833"/>
      <c r="CIU108" s="833"/>
      <c r="CIV108" s="908"/>
      <c r="CIW108" s="838"/>
      <c r="CIX108" s="833"/>
      <c r="CIY108" s="833"/>
      <c r="CIZ108" s="908"/>
      <c r="CJA108" s="838"/>
      <c r="CJB108" s="833"/>
      <c r="CJC108" s="833"/>
      <c r="CJD108" s="908"/>
      <c r="CJE108" s="838"/>
      <c r="CJF108" s="833"/>
      <c r="CJG108" s="833"/>
      <c r="CJH108" s="908"/>
      <c r="CJI108" s="838"/>
      <c r="CJJ108" s="833"/>
      <c r="CJK108" s="833"/>
      <c r="CJL108" s="908"/>
      <c r="CJM108" s="838"/>
      <c r="CJN108" s="833"/>
      <c r="CJO108" s="833"/>
      <c r="CJP108" s="908"/>
      <c r="CJQ108" s="838"/>
      <c r="CJR108" s="833"/>
      <c r="CJS108" s="833"/>
      <c r="CJT108" s="908"/>
      <c r="CJU108" s="838"/>
      <c r="CJV108" s="833"/>
      <c r="CJW108" s="833"/>
      <c r="CJX108" s="908"/>
      <c r="CJY108" s="838"/>
      <c r="CJZ108" s="833"/>
      <c r="CKA108" s="833"/>
      <c r="CKB108" s="908"/>
      <c r="CKC108" s="838"/>
      <c r="CKD108" s="833"/>
      <c r="CKE108" s="833"/>
      <c r="CKF108" s="908"/>
      <c r="CKG108" s="838"/>
      <c r="CKH108" s="833"/>
      <c r="CKI108" s="833"/>
      <c r="CKJ108" s="908"/>
      <c r="CKK108" s="838"/>
      <c r="CKL108" s="833"/>
      <c r="CKM108" s="833"/>
      <c r="CKN108" s="908"/>
      <c r="CKO108" s="838"/>
      <c r="CKP108" s="833"/>
      <c r="CKQ108" s="833"/>
      <c r="CKR108" s="908"/>
      <c r="CKS108" s="838"/>
      <c r="CKT108" s="833"/>
      <c r="CKU108" s="833"/>
      <c r="CKV108" s="908"/>
      <c r="CKW108" s="838"/>
      <c r="CKX108" s="833"/>
      <c r="CKY108" s="833"/>
      <c r="CKZ108" s="908"/>
      <c r="CLA108" s="838"/>
      <c r="CLB108" s="833"/>
      <c r="CLC108" s="833"/>
      <c r="CLD108" s="908"/>
      <c r="CLE108" s="838"/>
      <c r="CLF108" s="833"/>
      <c r="CLG108" s="833"/>
      <c r="CLH108" s="908"/>
      <c r="CLI108" s="838"/>
      <c r="CLJ108" s="833"/>
      <c r="CLK108" s="833"/>
      <c r="CLL108" s="908"/>
      <c r="CLM108" s="838"/>
      <c r="CLN108" s="833"/>
      <c r="CLO108" s="833"/>
      <c r="CLP108" s="908"/>
      <c r="CLQ108" s="838"/>
      <c r="CLR108" s="833"/>
      <c r="CLS108" s="833"/>
      <c r="CLT108" s="908"/>
      <c r="CLU108" s="838"/>
      <c r="CLV108" s="833"/>
      <c r="CLW108" s="833"/>
      <c r="CLX108" s="908"/>
      <c r="CLY108" s="838"/>
      <c r="CLZ108" s="833"/>
      <c r="CMA108" s="833"/>
      <c r="CMB108" s="908"/>
      <c r="CMC108" s="838"/>
      <c r="CMD108" s="833"/>
      <c r="CME108" s="833"/>
      <c r="CMF108" s="908"/>
      <c r="CMG108" s="838"/>
      <c r="CMH108" s="833"/>
      <c r="CMI108" s="833"/>
      <c r="CMJ108" s="908"/>
      <c r="CMK108" s="838"/>
      <c r="CML108" s="833"/>
      <c r="CMM108" s="833"/>
      <c r="CMN108" s="908"/>
      <c r="CMO108" s="838"/>
      <c r="CMP108" s="833"/>
      <c r="CMQ108" s="833"/>
      <c r="CMR108" s="908"/>
      <c r="CMS108" s="838"/>
      <c r="CMT108" s="833"/>
      <c r="CMU108" s="833"/>
      <c r="CMV108" s="908"/>
      <c r="CMW108" s="838"/>
      <c r="CMX108" s="833"/>
      <c r="CMY108" s="833"/>
      <c r="CMZ108" s="908"/>
      <c r="CNA108" s="838"/>
      <c r="CNB108" s="833"/>
      <c r="CNC108" s="833"/>
      <c r="CND108" s="908"/>
      <c r="CNE108" s="838"/>
      <c r="CNF108" s="833"/>
      <c r="CNG108" s="833"/>
      <c r="CNH108" s="908"/>
      <c r="CNI108" s="838"/>
      <c r="CNJ108" s="833"/>
      <c r="CNK108" s="833"/>
      <c r="CNL108" s="908"/>
      <c r="CNM108" s="838"/>
      <c r="CNN108" s="833"/>
      <c r="CNO108" s="833"/>
      <c r="CNP108" s="908"/>
      <c r="CNQ108" s="838"/>
      <c r="CNR108" s="833"/>
      <c r="CNS108" s="833"/>
      <c r="CNT108" s="908"/>
      <c r="CNU108" s="838"/>
      <c r="CNV108" s="833"/>
      <c r="CNW108" s="833"/>
      <c r="CNX108" s="908"/>
      <c r="CNY108" s="838"/>
      <c r="CNZ108" s="833"/>
      <c r="COA108" s="833"/>
      <c r="COB108" s="908"/>
      <c r="COC108" s="838"/>
      <c r="COD108" s="833"/>
      <c r="COE108" s="833"/>
      <c r="COF108" s="908"/>
      <c r="COG108" s="838"/>
      <c r="COH108" s="833"/>
      <c r="COI108" s="833"/>
      <c r="COJ108" s="908"/>
      <c r="COK108" s="838"/>
      <c r="COL108" s="833"/>
      <c r="COM108" s="833"/>
      <c r="CON108" s="908"/>
      <c r="COO108" s="838"/>
      <c r="COP108" s="833"/>
      <c r="COQ108" s="833"/>
      <c r="COR108" s="908"/>
      <c r="COS108" s="838"/>
      <c r="COT108" s="833"/>
      <c r="COU108" s="833"/>
      <c r="COV108" s="908"/>
      <c r="COW108" s="838"/>
      <c r="COX108" s="833"/>
      <c r="COY108" s="833"/>
      <c r="COZ108" s="908"/>
      <c r="CPA108" s="838"/>
      <c r="CPB108" s="833"/>
      <c r="CPC108" s="833"/>
      <c r="CPD108" s="908"/>
      <c r="CPE108" s="838"/>
      <c r="CPF108" s="833"/>
      <c r="CPG108" s="833"/>
      <c r="CPH108" s="908"/>
      <c r="CPI108" s="838"/>
      <c r="CPJ108" s="833"/>
      <c r="CPK108" s="833"/>
      <c r="CPL108" s="908"/>
      <c r="CPM108" s="838"/>
      <c r="CPN108" s="833"/>
      <c r="CPO108" s="833"/>
      <c r="CPP108" s="908"/>
      <c r="CPQ108" s="838"/>
      <c r="CPR108" s="833"/>
      <c r="CPS108" s="833"/>
      <c r="CPT108" s="908"/>
      <c r="CPU108" s="838"/>
      <c r="CPV108" s="833"/>
      <c r="CPW108" s="833"/>
      <c r="CPX108" s="908"/>
      <c r="CPY108" s="838"/>
      <c r="CPZ108" s="833"/>
      <c r="CQA108" s="833"/>
      <c r="CQB108" s="908"/>
      <c r="CQC108" s="838"/>
      <c r="CQD108" s="833"/>
      <c r="CQE108" s="833"/>
      <c r="CQF108" s="908"/>
      <c r="CQG108" s="838"/>
      <c r="CQH108" s="833"/>
      <c r="CQI108" s="833"/>
      <c r="CQJ108" s="908"/>
      <c r="CQK108" s="838"/>
      <c r="CQL108" s="833"/>
      <c r="CQM108" s="833"/>
      <c r="CQN108" s="908"/>
      <c r="CQO108" s="838"/>
      <c r="CQP108" s="833"/>
      <c r="CQQ108" s="833"/>
      <c r="CQR108" s="908"/>
      <c r="CQS108" s="838"/>
      <c r="CQT108" s="833"/>
      <c r="CQU108" s="833"/>
      <c r="CQV108" s="908"/>
      <c r="CQW108" s="838"/>
      <c r="CQX108" s="833"/>
      <c r="CQY108" s="833"/>
      <c r="CQZ108" s="908"/>
      <c r="CRA108" s="838"/>
      <c r="CRB108" s="833"/>
      <c r="CRC108" s="833"/>
      <c r="CRD108" s="908"/>
      <c r="CRE108" s="838"/>
      <c r="CRF108" s="833"/>
      <c r="CRG108" s="833"/>
      <c r="CRH108" s="908"/>
      <c r="CRI108" s="838"/>
      <c r="CRJ108" s="833"/>
      <c r="CRK108" s="833"/>
      <c r="CRL108" s="908"/>
      <c r="CRM108" s="838"/>
      <c r="CRN108" s="833"/>
      <c r="CRO108" s="833"/>
      <c r="CRP108" s="908"/>
      <c r="CRQ108" s="838"/>
      <c r="CRR108" s="833"/>
      <c r="CRS108" s="833"/>
      <c r="CRT108" s="908"/>
      <c r="CRU108" s="838"/>
      <c r="CRV108" s="833"/>
      <c r="CRW108" s="833"/>
      <c r="CRX108" s="908"/>
      <c r="CRY108" s="838"/>
      <c r="CRZ108" s="833"/>
      <c r="CSA108" s="833"/>
      <c r="CSB108" s="908"/>
      <c r="CSC108" s="838"/>
      <c r="CSD108" s="833"/>
      <c r="CSE108" s="833"/>
      <c r="CSF108" s="908"/>
      <c r="CSG108" s="838"/>
      <c r="CSH108" s="833"/>
      <c r="CSI108" s="833"/>
      <c r="CSJ108" s="908"/>
      <c r="CSK108" s="838"/>
      <c r="CSL108" s="833"/>
      <c r="CSM108" s="833"/>
      <c r="CSN108" s="908"/>
      <c r="CSO108" s="838"/>
      <c r="CSP108" s="833"/>
      <c r="CSQ108" s="833"/>
      <c r="CSR108" s="908"/>
      <c r="CSS108" s="838"/>
      <c r="CST108" s="833"/>
      <c r="CSU108" s="833"/>
      <c r="CSV108" s="908"/>
      <c r="CSW108" s="838"/>
      <c r="CSX108" s="833"/>
      <c r="CSY108" s="833"/>
      <c r="CSZ108" s="908"/>
      <c r="CTA108" s="838"/>
      <c r="CTB108" s="833"/>
      <c r="CTC108" s="833"/>
      <c r="CTD108" s="908"/>
      <c r="CTE108" s="838"/>
      <c r="CTF108" s="833"/>
      <c r="CTG108" s="833"/>
      <c r="CTH108" s="908"/>
      <c r="CTI108" s="838"/>
      <c r="CTJ108" s="833"/>
      <c r="CTK108" s="833"/>
      <c r="CTL108" s="908"/>
      <c r="CTM108" s="838"/>
      <c r="CTN108" s="833"/>
      <c r="CTO108" s="833"/>
      <c r="CTP108" s="908"/>
      <c r="CTQ108" s="838"/>
      <c r="CTR108" s="833"/>
      <c r="CTS108" s="833"/>
      <c r="CTT108" s="908"/>
      <c r="CTU108" s="838"/>
      <c r="CTV108" s="833"/>
      <c r="CTW108" s="833"/>
      <c r="CTX108" s="908"/>
      <c r="CTY108" s="838"/>
      <c r="CTZ108" s="833"/>
      <c r="CUA108" s="833"/>
      <c r="CUB108" s="908"/>
      <c r="CUC108" s="838"/>
      <c r="CUD108" s="833"/>
      <c r="CUE108" s="833"/>
      <c r="CUF108" s="908"/>
      <c r="CUG108" s="838"/>
      <c r="CUH108" s="833"/>
      <c r="CUI108" s="833"/>
      <c r="CUJ108" s="908"/>
      <c r="CUK108" s="838"/>
      <c r="CUL108" s="833"/>
      <c r="CUM108" s="833"/>
      <c r="CUN108" s="908"/>
      <c r="CUO108" s="838"/>
      <c r="CUP108" s="833"/>
      <c r="CUQ108" s="833"/>
      <c r="CUR108" s="908"/>
      <c r="CUS108" s="838"/>
      <c r="CUT108" s="833"/>
      <c r="CUU108" s="833"/>
      <c r="CUV108" s="908"/>
      <c r="CUW108" s="838"/>
      <c r="CUX108" s="833"/>
      <c r="CUY108" s="833"/>
      <c r="CUZ108" s="908"/>
      <c r="CVA108" s="838"/>
      <c r="CVB108" s="833"/>
      <c r="CVC108" s="833"/>
      <c r="CVD108" s="908"/>
      <c r="CVE108" s="838"/>
      <c r="CVF108" s="833"/>
      <c r="CVG108" s="833"/>
      <c r="CVH108" s="908"/>
      <c r="CVI108" s="838"/>
      <c r="CVJ108" s="833"/>
      <c r="CVK108" s="833"/>
      <c r="CVL108" s="908"/>
      <c r="CVM108" s="838"/>
      <c r="CVN108" s="833"/>
      <c r="CVO108" s="833"/>
      <c r="CVP108" s="908"/>
      <c r="CVQ108" s="838"/>
      <c r="CVR108" s="833"/>
      <c r="CVS108" s="833"/>
      <c r="CVT108" s="908"/>
      <c r="CVU108" s="838"/>
      <c r="CVV108" s="833"/>
      <c r="CVW108" s="833"/>
      <c r="CVX108" s="908"/>
      <c r="CVY108" s="838"/>
      <c r="CVZ108" s="833"/>
      <c r="CWA108" s="833"/>
      <c r="CWB108" s="908"/>
      <c r="CWC108" s="838"/>
      <c r="CWD108" s="833"/>
      <c r="CWE108" s="833"/>
      <c r="CWF108" s="908"/>
      <c r="CWG108" s="838"/>
      <c r="CWH108" s="833"/>
      <c r="CWI108" s="833"/>
      <c r="CWJ108" s="908"/>
      <c r="CWK108" s="838"/>
      <c r="CWL108" s="833"/>
      <c r="CWM108" s="833"/>
      <c r="CWN108" s="908"/>
      <c r="CWO108" s="838"/>
      <c r="CWP108" s="833"/>
      <c r="CWQ108" s="833"/>
      <c r="CWR108" s="908"/>
      <c r="CWS108" s="838"/>
      <c r="CWT108" s="833"/>
      <c r="CWU108" s="833"/>
      <c r="CWV108" s="908"/>
      <c r="CWW108" s="838"/>
      <c r="CWX108" s="833"/>
      <c r="CWY108" s="833"/>
      <c r="CWZ108" s="908"/>
      <c r="CXA108" s="838"/>
      <c r="CXB108" s="833"/>
      <c r="CXC108" s="833"/>
      <c r="CXD108" s="908"/>
      <c r="CXE108" s="838"/>
      <c r="CXF108" s="833"/>
      <c r="CXG108" s="833"/>
      <c r="CXH108" s="908"/>
      <c r="CXI108" s="838"/>
      <c r="CXJ108" s="833"/>
      <c r="CXK108" s="833"/>
      <c r="CXL108" s="908"/>
      <c r="CXM108" s="838"/>
      <c r="CXN108" s="833"/>
      <c r="CXO108" s="833"/>
      <c r="CXP108" s="908"/>
      <c r="CXQ108" s="838"/>
      <c r="CXR108" s="833"/>
      <c r="CXS108" s="833"/>
      <c r="CXT108" s="908"/>
      <c r="CXU108" s="838"/>
      <c r="CXV108" s="833"/>
      <c r="CXW108" s="833"/>
      <c r="CXX108" s="908"/>
      <c r="CXY108" s="838"/>
      <c r="CXZ108" s="833"/>
      <c r="CYA108" s="833"/>
      <c r="CYB108" s="908"/>
      <c r="CYC108" s="838"/>
      <c r="CYD108" s="833"/>
      <c r="CYE108" s="833"/>
      <c r="CYF108" s="908"/>
      <c r="CYG108" s="838"/>
      <c r="CYH108" s="833"/>
      <c r="CYI108" s="833"/>
      <c r="CYJ108" s="908"/>
      <c r="CYK108" s="838"/>
      <c r="CYL108" s="833"/>
      <c r="CYM108" s="833"/>
      <c r="CYN108" s="908"/>
      <c r="CYO108" s="838"/>
      <c r="CYP108" s="833"/>
      <c r="CYQ108" s="833"/>
      <c r="CYR108" s="908"/>
      <c r="CYS108" s="838"/>
      <c r="CYT108" s="833"/>
      <c r="CYU108" s="833"/>
      <c r="CYV108" s="908"/>
      <c r="CYW108" s="838"/>
      <c r="CYX108" s="833"/>
      <c r="CYY108" s="833"/>
      <c r="CYZ108" s="908"/>
      <c r="CZA108" s="838"/>
      <c r="CZB108" s="833"/>
      <c r="CZC108" s="833"/>
      <c r="CZD108" s="908"/>
      <c r="CZE108" s="838"/>
      <c r="CZF108" s="833"/>
      <c r="CZG108" s="833"/>
      <c r="CZH108" s="908"/>
      <c r="CZI108" s="838"/>
      <c r="CZJ108" s="833"/>
      <c r="CZK108" s="833"/>
      <c r="CZL108" s="908"/>
      <c r="CZM108" s="838"/>
      <c r="CZN108" s="833"/>
      <c r="CZO108" s="833"/>
      <c r="CZP108" s="908"/>
      <c r="CZQ108" s="838"/>
      <c r="CZR108" s="833"/>
      <c r="CZS108" s="833"/>
      <c r="CZT108" s="908"/>
      <c r="CZU108" s="838"/>
      <c r="CZV108" s="833"/>
      <c r="CZW108" s="833"/>
      <c r="CZX108" s="908"/>
      <c r="CZY108" s="838"/>
      <c r="CZZ108" s="833"/>
      <c r="DAA108" s="833"/>
      <c r="DAB108" s="908"/>
      <c r="DAC108" s="838"/>
      <c r="DAD108" s="833"/>
      <c r="DAE108" s="833"/>
      <c r="DAF108" s="908"/>
      <c r="DAG108" s="838"/>
      <c r="DAH108" s="833"/>
      <c r="DAI108" s="833"/>
      <c r="DAJ108" s="908"/>
      <c r="DAK108" s="838"/>
      <c r="DAL108" s="833"/>
      <c r="DAM108" s="833"/>
      <c r="DAN108" s="908"/>
      <c r="DAO108" s="838"/>
      <c r="DAP108" s="833"/>
      <c r="DAQ108" s="833"/>
      <c r="DAR108" s="908"/>
      <c r="DAS108" s="838"/>
      <c r="DAT108" s="833"/>
      <c r="DAU108" s="833"/>
      <c r="DAV108" s="908"/>
      <c r="DAW108" s="838"/>
      <c r="DAX108" s="833"/>
      <c r="DAY108" s="833"/>
      <c r="DAZ108" s="908"/>
      <c r="DBA108" s="838"/>
      <c r="DBB108" s="833"/>
      <c r="DBC108" s="833"/>
      <c r="DBD108" s="908"/>
      <c r="DBE108" s="838"/>
      <c r="DBF108" s="833"/>
      <c r="DBG108" s="833"/>
      <c r="DBH108" s="908"/>
      <c r="DBI108" s="838"/>
      <c r="DBJ108" s="833"/>
      <c r="DBK108" s="833"/>
      <c r="DBL108" s="908"/>
      <c r="DBM108" s="838"/>
      <c r="DBN108" s="833"/>
      <c r="DBO108" s="833"/>
      <c r="DBP108" s="908"/>
      <c r="DBQ108" s="838"/>
      <c r="DBR108" s="833"/>
      <c r="DBS108" s="833"/>
      <c r="DBT108" s="908"/>
      <c r="DBU108" s="838"/>
      <c r="DBV108" s="833"/>
      <c r="DBW108" s="833"/>
      <c r="DBX108" s="908"/>
      <c r="DBY108" s="838"/>
      <c r="DBZ108" s="833"/>
      <c r="DCA108" s="833"/>
      <c r="DCB108" s="908"/>
      <c r="DCC108" s="838"/>
      <c r="DCD108" s="833"/>
      <c r="DCE108" s="833"/>
      <c r="DCF108" s="908"/>
      <c r="DCG108" s="838"/>
      <c r="DCH108" s="833"/>
      <c r="DCI108" s="833"/>
      <c r="DCJ108" s="908"/>
      <c r="DCK108" s="838"/>
      <c r="DCL108" s="833"/>
      <c r="DCM108" s="833"/>
      <c r="DCN108" s="908"/>
      <c r="DCO108" s="838"/>
      <c r="DCP108" s="833"/>
      <c r="DCQ108" s="833"/>
      <c r="DCR108" s="908"/>
      <c r="DCS108" s="838"/>
      <c r="DCT108" s="833"/>
      <c r="DCU108" s="833"/>
      <c r="DCV108" s="908"/>
      <c r="DCW108" s="838"/>
      <c r="DCX108" s="833"/>
      <c r="DCY108" s="833"/>
      <c r="DCZ108" s="908"/>
      <c r="DDA108" s="838"/>
      <c r="DDB108" s="833"/>
      <c r="DDC108" s="833"/>
      <c r="DDD108" s="908"/>
      <c r="DDE108" s="838"/>
      <c r="DDF108" s="833"/>
      <c r="DDG108" s="833"/>
      <c r="DDH108" s="908"/>
      <c r="DDI108" s="838"/>
      <c r="DDJ108" s="833"/>
      <c r="DDK108" s="833"/>
      <c r="DDL108" s="908"/>
      <c r="DDM108" s="838"/>
      <c r="DDN108" s="833"/>
      <c r="DDO108" s="833"/>
      <c r="DDP108" s="908"/>
      <c r="DDQ108" s="838"/>
      <c r="DDR108" s="833"/>
      <c r="DDS108" s="833"/>
      <c r="DDT108" s="908"/>
      <c r="DDU108" s="838"/>
      <c r="DDV108" s="833"/>
      <c r="DDW108" s="833"/>
      <c r="DDX108" s="908"/>
      <c r="DDY108" s="838"/>
      <c r="DDZ108" s="833"/>
      <c r="DEA108" s="833"/>
      <c r="DEB108" s="908"/>
      <c r="DEC108" s="838"/>
      <c r="DED108" s="833"/>
      <c r="DEE108" s="833"/>
      <c r="DEF108" s="908"/>
      <c r="DEG108" s="838"/>
      <c r="DEH108" s="833"/>
      <c r="DEI108" s="833"/>
      <c r="DEJ108" s="908"/>
      <c r="DEK108" s="838"/>
      <c r="DEL108" s="833"/>
      <c r="DEM108" s="833"/>
      <c r="DEN108" s="908"/>
      <c r="DEO108" s="838"/>
      <c r="DEP108" s="833"/>
      <c r="DEQ108" s="833"/>
      <c r="DER108" s="908"/>
      <c r="DES108" s="838"/>
      <c r="DET108" s="833"/>
      <c r="DEU108" s="833"/>
      <c r="DEV108" s="908"/>
      <c r="DEW108" s="838"/>
      <c r="DEX108" s="833"/>
      <c r="DEY108" s="833"/>
      <c r="DEZ108" s="908"/>
      <c r="DFA108" s="838"/>
      <c r="DFB108" s="833"/>
      <c r="DFC108" s="833"/>
      <c r="DFD108" s="908"/>
      <c r="DFE108" s="838"/>
      <c r="DFF108" s="833"/>
      <c r="DFG108" s="833"/>
      <c r="DFH108" s="908"/>
      <c r="DFI108" s="838"/>
      <c r="DFJ108" s="833"/>
      <c r="DFK108" s="833"/>
      <c r="DFL108" s="908"/>
      <c r="DFM108" s="838"/>
      <c r="DFN108" s="833"/>
      <c r="DFO108" s="833"/>
      <c r="DFP108" s="908"/>
      <c r="DFQ108" s="838"/>
      <c r="DFR108" s="833"/>
      <c r="DFS108" s="833"/>
      <c r="DFT108" s="908"/>
      <c r="DFU108" s="838"/>
      <c r="DFV108" s="833"/>
      <c r="DFW108" s="833"/>
      <c r="DFX108" s="908"/>
      <c r="DFY108" s="838"/>
      <c r="DFZ108" s="833"/>
      <c r="DGA108" s="833"/>
      <c r="DGB108" s="908"/>
      <c r="DGC108" s="838"/>
      <c r="DGD108" s="833"/>
      <c r="DGE108" s="833"/>
      <c r="DGF108" s="908"/>
      <c r="DGG108" s="838"/>
      <c r="DGH108" s="833"/>
      <c r="DGI108" s="833"/>
      <c r="DGJ108" s="908"/>
      <c r="DGK108" s="838"/>
      <c r="DGL108" s="833"/>
      <c r="DGM108" s="833"/>
      <c r="DGN108" s="908"/>
      <c r="DGO108" s="838"/>
      <c r="DGP108" s="833"/>
      <c r="DGQ108" s="833"/>
      <c r="DGR108" s="908"/>
      <c r="DGS108" s="838"/>
      <c r="DGT108" s="833"/>
      <c r="DGU108" s="833"/>
      <c r="DGV108" s="908"/>
      <c r="DGW108" s="838"/>
      <c r="DGX108" s="833"/>
      <c r="DGY108" s="833"/>
      <c r="DGZ108" s="908"/>
      <c r="DHA108" s="838"/>
      <c r="DHB108" s="833"/>
      <c r="DHC108" s="833"/>
      <c r="DHD108" s="908"/>
      <c r="DHE108" s="838"/>
      <c r="DHF108" s="833"/>
      <c r="DHG108" s="833"/>
      <c r="DHH108" s="908"/>
      <c r="DHI108" s="838"/>
      <c r="DHJ108" s="833"/>
      <c r="DHK108" s="833"/>
      <c r="DHL108" s="908"/>
      <c r="DHM108" s="838"/>
      <c r="DHN108" s="833"/>
      <c r="DHO108" s="833"/>
      <c r="DHP108" s="908"/>
      <c r="DHQ108" s="838"/>
      <c r="DHR108" s="833"/>
      <c r="DHS108" s="833"/>
      <c r="DHT108" s="908"/>
      <c r="DHU108" s="838"/>
      <c r="DHV108" s="833"/>
      <c r="DHW108" s="833"/>
      <c r="DHX108" s="908"/>
      <c r="DHY108" s="838"/>
      <c r="DHZ108" s="833"/>
      <c r="DIA108" s="833"/>
      <c r="DIB108" s="908"/>
      <c r="DIC108" s="838"/>
      <c r="DID108" s="833"/>
      <c r="DIE108" s="833"/>
      <c r="DIF108" s="908"/>
      <c r="DIG108" s="838"/>
      <c r="DIH108" s="833"/>
      <c r="DII108" s="833"/>
      <c r="DIJ108" s="908"/>
      <c r="DIK108" s="838"/>
      <c r="DIL108" s="833"/>
      <c r="DIM108" s="833"/>
      <c r="DIN108" s="908"/>
      <c r="DIO108" s="838"/>
      <c r="DIP108" s="833"/>
      <c r="DIQ108" s="833"/>
      <c r="DIR108" s="908"/>
      <c r="DIS108" s="838"/>
      <c r="DIT108" s="833"/>
      <c r="DIU108" s="833"/>
      <c r="DIV108" s="908"/>
      <c r="DIW108" s="838"/>
      <c r="DIX108" s="833"/>
      <c r="DIY108" s="833"/>
      <c r="DIZ108" s="908"/>
      <c r="DJA108" s="838"/>
      <c r="DJB108" s="833"/>
      <c r="DJC108" s="833"/>
      <c r="DJD108" s="908"/>
      <c r="DJE108" s="838"/>
      <c r="DJF108" s="833"/>
      <c r="DJG108" s="833"/>
      <c r="DJH108" s="908"/>
      <c r="DJI108" s="838"/>
      <c r="DJJ108" s="833"/>
      <c r="DJK108" s="833"/>
      <c r="DJL108" s="908"/>
      <c r="DJM108" s="838"/>
      <c r="DJN108" s="833"/>
      <c r="DJO108" s="833"/>
      <c r="DJP108" s="908"/>
      <c r="DJQ108" s="838"/>
      <c r="DJR108" s="833"/>
      <c r="DJS108" s="833"/>
      <c r="DJT108" s="908"/>
      <c r="DJU108" s="838"/>
      <c r="DJV108" s="833"/>
      <c r="DJW108" s="833"/>
      <c r="DJX108" s="908"/>
      <c r="DJY108" s="838"/>
      <c r="DJZ108" s="833"/>
      <c r="DKA108" s="833"/>
      <c r="DKB108" s="908"/>
      <c r="DKC108" s="838"/>
      <c r="DKD108" s="833"/>
      <c r="DKE108" s="833"/>
      <c r="DKF108" s="908"/>
      <c r="DKG108" s="838"/>
      <c r="DKH108" s="833"/>
      <c r="DKI108" s="833"/>
      <c r="DKJ108" s="908"/>
      <c r="DKK108" s="838"/>
      <c r="DKL108" s="833"/>
      <c r="DKM108" s="833"/>
      <c r="DKN108" s="908"/>
      <c r="DKO108" s="838"/>
      <c r="DKP108" s="833"/>
      <c r="DKQ108" s="833"/>
      <c r="DKR108" s="908"/>
      <c r="DKS108" s="838"/>
      <c r="DKT108" s="833"/>
      <c r="DKU108" s="833"/>
      <c r="DKV108" s="908"/>
      <c r="DKW108" s="838"/>
      <c r="DKX108" s="833"/>
      <c r="DKY108" s="833"/>
      <c r="DKZ108" s="908"/>
      <c r="DLA108" s="838"/>
      <c r="DLB108" s="833"/>
      <c r="DLC108" s="833"/>
      <c r="DLD108" s="908"/>
      <c r="DLE108" s="838"/>
      <c r="DLF108" s="833"/>
      <c r="DLG108" s="833"/>
      <c r="DLH108" s="908"/>
      <c r="DLI108" s="838"/>
      <c r="DLJ108" s="833"/>
      <c r="DLK108" s="833"/>
      <c r="DLL108" s="908"/>
      <c r="DLM108" s="838"/>
      <c r="DLN108" s="833"/>
      <c r="DLO108" s="833"/>
      <c r="DLP108" s="908"/>
      <c r="DLQ108" s="838"/>
      <c r="DLR108" s="833"/>
      <c r="DLS108" s="833"/>
      <c r="DLT108" s="908"/>
      <c r="DLU108" s="838"/>
      <c r="DLV108" s="833"/>
      <c r="DLW108" s="833"/>
      <c r="DLX108" s="908"/>
      <c r="DLY108" s="838"/>
      <c r="DLZ108" s="833"/>
      <c r="DMA108" s="833"/>
      <c r="DMB108" s="908"/>
      <c r="DMC108" s="838"/>
      <c r="DMD108" s="833"/>
      <c r="DME108" s="833"/>
      <c r="DMF108" s="908"/>
      <c r="DMG108" s="838"/>
      <c r="DMH108" s="833"/>
      <c r="DMI108" s="833"/>
      <c r="DMJ108" s="908"/>
      <c r="DMK108" s="838"/>
      <c r="DML108" s="833"/>
      <c r="DMM108" s="833"/>
      <c r="DMN108" s="908"/>
      <c r="DMO108" s="838"/>
      <c r="DMP108" s="833"/>
      <c r="DMQ108" s="833"/>
      <c r="DMR108" s="908"/>
      <c r="DMS108" s="838"/>
      <c r="DMT108" s="833"/>
      <c r="DMU108" s="833"/>
      <c r="DMV108" s="908"/>
      <c r="DMW108" s="838"/>
      <c r="DMX108" s="833"/>
      <c r="DMY108" s="833"/>
      <c r="DMZ108" s="908"/>
      <c r="DNA108" s="838"/>
      <c r="DNB108" s="833"/>
      <c r="DNC108" s="833"/>
      <c r="DND108" s="908"/>
      <c r="DNE108" s="838"/>
      <c r="DNF108" s="833"/>
      <c r="DNG108" s="833"/>
      <c r="DNH108" s="908"/>
      <c r="DNI108" s="838"/>
      <c r="DNJ108" s="833"/>
      <c r="DNK108" s="833"/>
      <c r="DNL108" s="908"/>
      <c r="DNM108" s="838"/>
      <c r="DNN108" s="833"/>
      <c r="DNO108" s="833"/>
      <c r="DNP108" s="908"/>
      <c r="DNQ108" s="838"/>
      <c r="DNR108" s="833"/>
      <c r="DNS108" s="833"/>
      <c r="DNT108" s="908"/>
      <c r="DNU108" s="838"/>
      <c r="DNV108" s="833"/>
      <c r="DNW108" s="833"/>
      <c r="DNX108" s="908"/>
      <c r="DNY108" s="838"/>
      <c r="DNZ108" s="833"/>
      <c r="DOA108" s="833"/>
      <c r="DOB108" s="908"/>
      <c r="DOC108" s="838"/>
      <c r="DOD108" s="833"/>
      <c r="DOE108" s="833"/>
      <c r="DOF108" s="908"/>
      <c r="DOG108" s="838"/>
      <c r="DOH108" s="833"/>
      <c r="DOI108" s="833"/>
      <c r="DOJ108" s="908"/>
      <c r="DOK108" s="838"/>
      <c r="DOL108" s="833"/>
      <c r="DOM108" s="833"/>
      <c r="DON108" s="908"/>
      <c r="DOO108" s="838"/>
      <c r="DOP108" s="833"/>
      <c r="DOQ108" s="833"/>
      <c r="DOR108" s="908"/>
      <c r="DOS108" s="838"/>
      <c r="DOT108" s="833"/>
      <c r="DOU108" s="833"/>
      <c r="DOV108" s="908"/>
      <c r="DOW108" s="838"/>
      <c r="DOX108" s="833"/>
      <c r="DOY108" s="833"/>
      <c r="DOZ108" s="908"/>
      <c r="DPA108" s="838"/>
      <c r="DPB108" s="833"/>
      <c r="DPC108" s="833"/>
      <c r="DPD108" s="908"/>
      <c r="DPE108" s="838"/>
      <c r="DPF108" s="833"/>
      <c r="DPG108" s="833"/>
      <c r="DPH108" s="908"/>
      <c r="DPI108" s="838"/>
      <c r="DPJ108" s="833"/>
      <c r="DPK108" s="833"/>
      <c r="DPL108" s="908"/>
      <c r="DPM108" s="838"/>
      <c r="DPN108" s="833"/>
      <c r="DPO108" s="833"/>
      <c r="DPP108" s="908"/>
      <c r="DPQ108" s="838"/>
      <c r="DPR108" s="833"/>
      <c r="DPS108" s="833"/>
      <c r="DPT108" s="908"/>
      <c r="DPU108" s="838"/>
      <c r="DPV108" s="833"/>
      <c r="DPW108" s="833"/>
      <c r="DPX108" s="908"/>
      <c r="DPY108" s="838"/>
      <c r="DPZ108" s="833"/>
      <c r="DQA108" s="833"/>
      <c r="DQB108" s="908"/>
      <c r="DQC108" s="838"/>
      <c r="DQD108" s="833"/>
      <c r="DQE108" s="833"/>
      <c r="DQF108" s="908"/>
      <c r="DQG108" s="838"/>
      <c r="DQH108" s="833"/>
      <c r="DQI108" s="833"/>
      <c r="DQJ108" s="908"/>
      <c r="DQK108" s="838"/>
      <c r="DQL108" s="833"/>
      <c r="DQM108" s="833"/>
      <c r="DQN108" s="908"/>
      <c r="DQO108" s="838"/>
      <c r="DQP108" s="833"/>
      <c r="DQQ108" s="833"/>
      <c r="DQR108" s="908"/>
      <c r="DQS108" s="838"/>
      <c r="DQT108" s="833"/>
      <c r="DQU108" s="833"/>
      <c r="DQV108" s="908"/>
      <c r="DQW108" s="838"/>
      <c r="DQX108" s="833"/>
      <c r="DQY108" s="833"/>
      <c r="DQZ108" s="908"/>
      <c r="DRA108" s="838"/>
      <c r="DRB108" s="833"/>
      <c r="DRC108" s="833"/>
      <c r="DRD108" s="908"/>
      <c r="DRE108" s="838"/>
      <c r="DRF108" s="833"/>
      <c r="DRG108" s="833"/>
      <c r="DRH108" s="908"/>
      <c r="DRI108" s="838"/>
      <c r="DRJ108" s="833"/>
      <c r="DRK108" s="833"/>
      <c r="DRL108" s="908"/>
      <c r="DRM108" s="838"/>
      <c r="DRN108" s="833"/>
      <c r="DRO108" s="833"/>
      <c r="DRP108" s="908"/>
      <c r="DRQ108" s="838"/>
      <c r="DRR108" s="833"/>
      <c r="DRS108" s="833"/>
      <c r="DRT108" s="908"/>
      <c r="DRU108" s="838"/>
      <c r="DRV108" s="833"/>
      <c r="DRW108" s="833"/>
      <c r="DRX108" s="908"/>
      <c r="DRY108" s="838"/>
      <c r="DRZ108" s="833"/>
      <c r="DSA108" s="833"/>
      <c r="DSB108" s="908"/>
      <c r="DSC108" s="838"/>
      <c r="DSD108" s="833"/>
      <c r="DSE108" s="833"/>
      <c r="DSF108" s="908"/>
      <c r="DSG108" s="838"/>
      <c r="DSH108" s="833"/>
      <c r="DSI108" s="833"/>
      <c r="DSJ108" s="908"/>
      <c r="DSK108" s="838"/>
      <c r="DSL108" s="833"/>
      <c r="DSM108" s="833"/>
      <c r="DSN108" s="908"/>
      <c r="DSO108" s="838"/>
      <c r="DSP108" s="833"/>
      <c r="DSQ108" s="833"/>
      <c r="DSR108" s="908"/>
      <c r="DSS108" s="838"/>
      <c r="DST108" s="833"/>
      <c r="DSU108" s="833"/>
      <c r="DSV108" s="908"/>
      <c r="DSW108" s="838"/>
      <c r="DSX108" s="833"/>
      <c r="DSY108" s="833"/>
      <c r="DSZ108" s="908"/>
      <c r="DTA108" s="838"/>
      <c r="DTB108" s="833"/>
      <c r="DTC108" s="833"/>
      <c r="DTD108" s="908"/>
      <c r="DTE108" s="838"/>
      <c r="DTF108" s="833"/>
      <c r="DTG108" s="833"/>
      <c r="DTH108" s="908"/>
      <c r="DTI108" s="838"/>
      <c r="DTJ108" s="833"/>
      <c r="DTK108" s="833"/>
      <c r="DTL108" s="908"/>
      <c r="DTM108" s="838"/>
      <c r="DTN108" s="833"/>
      <c r="DTO108" s="833"/>
      <c r="DTP108" s="908"/>
      <c r="DTQ108" s="838"/>
      <c r="DTR108" s="833"/>
      <c r="DTS108" s="833"/>
      <c r="DTT108" s="908"/>
      <c r="DTU108" s="838"/>
      <c r="DTV108" s="833"/>
      <c r="DTW108" s="833"/>
      <c r="DTX108" s="908"/>
      <c r="DTY108" s="838"/>
      <c r="DTZ108" s="833"/>
      <c r="DUA108" s="833"/>
      <c r="DUB108" s="908"/>
      <c r="DUC108" s="838"/>
      <c r="DUD108" s="833"/>
      <c r="DUE108" s="833"/>
      <c r="DUF108" s="908"/>
      <c r="DUG108" s="838"/>
      <c r="DUH108" s="833"/>
      <c r="DUI108" s="833"/>
      <c r="DUJ108" s="908"/>
      <c r="DUK108" s="838"/>
      <c r="DUL108" s="833"/>
      <c r="DUM108" s="833"/>
      <c r="DUN108" s="908"/>
      <c r="DUO108" s="838"/>
      <c r="DUP108" s="833"/>
      <c r="DUQ108" s="833"/>
      <c r="DUR108" s="908"/>
      <c r="DUS108" s="838"/>
      <c r="DUT108" s="833"/>
      <c r="DUU108" s="833"/>
      <c r="DUV108" s="908"/>
      <c r="DUW108" s="838"/>
      <c r="DUX108" s="833"/>
      <c r="DUY108" s="833"/>
      <c r="DUZ108" s="908"/>
      <c r="DVA108" s="838"/>
      <c r="DVB108" s="833"/>
      <c r="DVC108" s="833"/>
      <c r="DVD108" s="908"/>
      <c r="DVE108" s="838"/>
      <c r="DVF108" s="833"/>
      <c r="DVG108" s="833"/>
      <c r="DVH108" s="908"/>
      <c r="DVI108" s="838"/>
      <c r="DVJ108" s="833"/>
      <c r="DVK108" s="833"/>
      <c r="DVL108" s="908"/>
      <c r="DVM108" s="838"/>
      <c r="DVN108" s="833"/>
      <c r="DVO108" s="833"/>
      <c r="DVP108" s="908"/>
      <c r="DVQ108" s="838"/>
      <c r="DVR108" s="833"/>
      <c r="DVS108" s="833"/>
      <c r="DVT108" s="908"/>
      <c r="DVU108" s="838"/>
      <c r="DVV108" s="833"/>
      <c r="DVW108" s="833"/>
      <c r="DVX108" s="908"/>
      <c r="DVY108" s="838"/>
      <c r="DVZ108" s="833"/>
      <c r="DWA108" s="833"/>
      <c r="DWB108" s="908"/>
      <c r="DWC108" s="838"/>
      <c r="DWD108" s="833"/>
      <c r="DWE108" s="833"/>
      <c r="DWF108" s="908"/>
      <c r="DWG108" s="838"/>
      <c r="DWH108" s="833"/>
      <c r="DWI108" s="833"/>
      <c r="DWJ108" s="908"/>
      <c r="DWK108" s="838"/>
      <c r="DWL108" s="833"/>
      <c r="DWM108" s="833"/>
      <c r="DWN108" s="908"/>
      <c r="DWO108" s="838"/>
      <c r="DWP108" s="833"/>
      <c r="DWQ108" s="833"/>
      <c r="DWR108" s="908"/>
      <c r="DWS108" s="838"/>
      <c r="DWT108" s="833"/>
      <c r="DWU108" s="833"/>
      <c r="DWV108" s="908"/>
      <c r="DWW108" s="838"/>
      <c r="DWX108" s="833"/>
      <c r="DWY108" s="833"/>
      <c r="DWZ108" s="908"/>
      <c r="DXA108" s="838"/>
      <c r="DXB108" s="833"/>
      <c r="DXC108" s="833"/>
      <c r="DXD108" s="908"/>
      <c r="DXE108" s="838"/>
      <c r="DXF108" s="833"/>
      <c r="DXG108" s="833"/>
      <c r="DXH108" s="908"/>
      <c r="DXI108" s="838"/>
      <c r="DXJ108" s="833"/>
      <c r="DXK108" s="833"/>
      <c r="DXL108" s="908"/>
      <c r="DXM108" s="838"/>
      <c r="DXN108" s="833"/>
      <c r="DXO108" s="833"/>
      <c r="DXP108" s="908"/>
      <c r="DXQ108" s="838"/>
      <c r="DXR108" s="833"/>
      <c r="DXS108" s="833"/>
      <c r="DXT108" s="908"/>
      <c r="DXU108" s="838"/>
      <c r="DXV108" s="833"/>
      <c r="DXW108" s="833"/>
      <c r="DXX108" s="908"/>
      <c r="DXY108" s="838"/>
      <c r="DXZ108" s="833"/>
      <c r="DYA108" s="833"/>
      <c r="DYB108" s="908"/>
      <c r="DYC108" s="838"/>
      <c r="DYD108" s="833"/>
      <c r="DYE108" s="833"/>
      <c r="DYF108" s="908"/>
      <c r="DYG108" s="838"/>
      <c r="DYH108" s="833"/>
      <c r="DYI108" s="833"/>
      <c r="DYJ108" s="908"/>
      <c r="DYK108" s="838"/>
      <c r="DYL108" s="833"/>
      <c r="DYM108" s="833"/>
      <c r="DYN108" s="908"/>
      <c r="DYO108" s="838"/>
      <c r="DYP108" s="833"/>
      <c r="DYQ108" s="833"/>
      <c r="DYR108" s="908"/>
      <c r="DYS108" s="838"/>
      <c r="DYT108" s="833"/>
      <c r="DYU108" s="833"/>
      <c r="DYV108" s="908"/>
      <c r="DYW108" s="838"/>
      <c r="DYX108" s="833"/>
      <c r="DYY108" s="833"/>
      <c r="DYZ108" s="908"/>
      <c r="DZA108" s="838"/>
      <c r="DZB108" s="833"/>
      <c r="DZC108" s="833"/>
      <c r="DZD108" s="908"/>
      <c r="DZE108" s="838"/>
      <c r="DZF108" s="833"/>
      <c r="DZG108" s="833"/>
      <c r="DZH108" s="908"/>
      <c r="DZI108" s="838"/>
      <c r="DZJ108" s="833"/>
      <c r="DZK108" s="833"/>
      <c r="DZL108" s="908"/>
      <c r="DZM108" s="838"/>
      <c r="DZN108" s="833"/>
      <c r="DZO108" s="833"/>
      <c r="DZP108" s="908"/>
      <c r="DZQ108" s="838"/>
      <c r="DZR108" s="833"/>
      <c r="DZS108" s="833"/>
      <c r="DZT108" s="908"/>
      <c r="DZU108" s="838"/>
      <c r="DZV108" s="833"/>
      <c r="DZW108" s="833"/>
      <c r="DZX108" s="908"/>
      <c r="DZY108" s="838"/>
      <c r="DZZ108" s="833"/>
      <c r="EAA108" s="833"/>
      <c r="EAB108" s="908"/>
      <c r="EAC108" s="838"/>
      <c r="EAD108" s="833"/>
      <c r="EAE108" s="833"/>
      <c r="EAF108" s="908"/>
      <c r="EAG108" s="838"/>
      <c r="EAH108" s="833"/>
      <c r="EAI108" s="833"/>
      <c r="EAJ108" s="908"/>
      <c r="EAK108" s="838"/>
      <c r="EAL108" s="833"/>
      <c r="EAM108" s="833"/>
      <c r="EAN108" s="908"/>
      <c r="EAO108" s="838"/>
      <c r="EAP108" s="833"/>
      <c r="EAQ108" s="833"/>
      <c r="EAR108" s="908"/>
      <c r="EAS108" s="838"/>
      <c r="EAT108" s="833"/>
      <c r="EAU108" s="833"/>
      <c r="EAV108" s="908"/>
      <c r="EAW108" s="838"/>
      <c r="EAX108" s="833"/>
      <c r="EAY108" s="833"/>
      <c r="EAZ108" s="908"/>
      <c r="EBA108" s="838"/>
      <c r="EBB108" s="833"/>
      <c r="EBC108" s="833"/>
      <c r="EBD108" s="908"/>
      <c r="EBE108" s="838"/>
      <c r="EBF108" s="833"/>
      <c r="EBG108" s="833"/>
      <c r="EBH108" s="908"/>
      <c r="EBI108" s="838"/>
      <c r="EBJ108" s="833"/>
      <c r="EBK108" s="833"/>
      <c r="EBL108" s="908"/>
      <c r="EBM108" s="838"/>
      <c r="EBN108" s="833"/>
      <c r="EBO108" s="833"/>
      <c r="EBP108" s="908"/>
      <c r="EBQ108" s="838"/>
      <c r="EBR108" s="833"/>
      <c r="EBS108" s="833"/>
      <c r="EBT108" s="908"/>
      <c r="EBU108" s="838"/>
      <c r="EBV108" s="833"/>
      <c r="EBW108" s="833"/>
      <c r="EBX108" s="908"/>
      <c r="EBY108" s="838"/>
      <c r="EBZ108" s="833"/>
      <c r="ECA108" s="833"/>
      <c r="ECB108" s="908"/>
      <c r="ECC108" s="838"/>
      <c r="ECD108" s="833"/>
      <c r="ECE108" s="833"/>
      <c r="ECF108" s="908"/>
      <c r="ECG108" s="838"/>
      <c r="ECH108" s="833"/>
      <c r="ECI108" s="833"/>
      <c r="ECJ108" s="908"/>
      <c r="ECK108" s="838"/>
      <c r="ECL108" s="833"/>
      <c r="ECM108" s="833"/>
      <c r="ECN108" s="908"/>
      <c r="ECO108" s="838"/>
      <c r="ECP108" s="833"/>
      <c r="ECQ108" s="833"/>
      <c r="ECR108" s="908"/>
      <c r="ECS108" s="838"/>
      <c r="ECT108" s="833"/>
      <c r="ECU108" s="833"/>
      <c r="ECV108" s="908"/>
      <c r="ECW108" s="838"/>
      <c r="ECX108" s="833"/>
      <c r="ECY108" s="833"/>
      <c r="ECZ108" s="908"/>
      <c r="EDA108" s="838"/>
      <c r="EDB108" s="833"/>
      <c r="EDC108" s="833"/>
      <c r="EDD108" s="908"/>
      <c r="EDE108" s="838"/>
      <c r="EDF108" s="833"/>
      <c r="EDG108" s="833"/>
      <c r="EDH108" s="908"/>
      <c r="EDI108" s="838"/>
      <c r="EDJ108" s="833"/>
      <c r="EDK108" s="833"/>
      <c r="EDL108" s="908"/>
      <c r="EDM108" s="838"/>
      <c r="EDN108" s="833"/>
      <c r="EDO108" s="833"/>
      <c r="EDP108" s="908"/>
      <c r="EDQ108" s="838"/>
      <c r="EDR108" s="833"/>
      <c r="EDS108" s="833"/>
      <c r="EDT108" s="908"/>
      <c r="EDU108" s="838"/>
      <c r="EDV108" s="833"/>
      <c r="EDW108" s="833"/>
      <c r="EDX108" s="908"/>
      <c r="EDY108" s="838"/>
      <c r="EDZ108" s="833"/>
      <c r="EEA108" s="833"/>
      <c r="EEB108" s="908"/>
      <c r="EEC108" s="838"/>
      <c r="EED108" s="833"/>
      <c r="EEE108" s="833"/>
      <c r="EEF108" s="908"/>
      <c r="EEG108" s="838"/>
      <c r="EEH108" s="833"/>
      <c r="EEI108" s="833"/>
      <c r="EEJ108" s="908"/>
      <c r="EEK108" s="838"/>
      <c r="EEL108" s="833"/>
      <c r="EEM108" s="833"/>
      <c r="EEN108" s="908"/>
      <c r="EEO108" s="838"/>
      <c r="EEP108" s="833"/>
      <c r="EEQ108" s="833"/>
      <c r="EER108" s="908"/>
      <c r="EES108" s="838"/>
      <c r="EET108" s="833"/>
      <c r="EEU108" s="833"/>
      <c r="EEV108" s="908"/>
      <c r="EEW108" s="838"/>
      <c r="EEX108" s="833"/>
      <c r="EEY108" s="833"/>
      <c r="EEZ108" s="908"/>
      <c r="EFA108" s="838"/>
      <c r="EFB108" s="833"/>
      <c r="EFC108" s="833"/>
      <c r="EFD108" s="908"/>
      <c r="EFE108" s="838"/>
      <c r="EFF108" s="833"/>
      <c r="EFG108" s="833"/>
      <c r="EFH108" s="908"/>
      <c r="EFI108" s="838"/>
      <c r="EFJ108" s="833"/>
      <c r="EFK108" s="833"/>
      <c r="EFL108" s="908"/>
      <c r="EFM108" s="838"/>
      <c r="EFN108" s="833"/>
      <c r="EFO108" s="833"/>
      <c r="EFP108" s="908"/>
      <c r="EFQ108" s="838"/>
      <c r="EFR108" s="833"/>
      <c r="EFS108" s="833"/>
      <c r="EFT108" s="908"/>
      <c r="EFU108" s="838"/>
      <c r="EFV108" s="833"/>
      <c r="EFW108" s="833"/>
      <c r="EFX108" s="908"/>
      <c r="EFY108" s="838"/>
      <c r="EFZ108" s="833"/>
      <c r="EGA108" s="833"/>
      <c r="EGB108" s="908"/>
      <c r="EGC108" s="838"/>
      <c r="EGD108" s="833"/>
      <c r="EGE108" s="833"/>
      <c r="EGF108" s="908"/>
      <c r="EGG108" s="838"/>
      <c r="EGH108" s="833"/>
      <c r="EGI108" s="833"/>
      <c r="EGJ108" s="908"/>
      <c r="EGK108" s="838"/>
      <c r="EGL108" s="833"/>
      <c r="EGM108" s="833"/>
      <c r="EGN108" s="908"/>
      <c r="EGO108" s="838"/>
      <c r="EGP108" s="833"/>
      <c r="EGQ108" s="833"/>
      <c r="EGR108" s="908"/>
      <c r="EGS108" s="838"/>
      <c r="EGT108" s="833"/>
      <c r="EGU108" s="833"/>
      <c r="EGV108" s="908"/>
      <c r="EGW108" s="838"/>
      <c r="EGX108" s="833"/>
      <c r="EGY108" s="833"/>
      <c r="EGZ108" s="908"/>
      <c r="EHA108" s="838"/>
      <c r="EHB108" s="833"/>
      <c r="EHC108" s="833"/>
      <c r="EHD108" s="908"/>
      <c r="EHE108" s="838"/>
      <c r="EHF108" s="833"/>
      <c r="EHG108" s="833"/>
      <c r="EHH108" s="908"/>
      <c r="EHI108" s="838"/>
      <c r="EHJ108" s="833"/>
      <c r="EHK108" s="833"/>
      <c r="EHL108" s="908"/>
      <c r="EHM108" s="838"/>
      <c r="EHN108" s="833"/>
      <c r="EHO108" s="833"/>
      <c r="EHP108" s="908"/>
      <c r="EHQ108" s="838"/>
      <c r="EHR108" s="833"/>
      <c r="EHS108" s="833"/>
      <c r="EHT108" s="908"/>
      <c r="EHU108" s="838"/>
      <c r="EHV108" s="833"/>
      <c r="EHW108" s="833"/>
      <c r="EHX108" s="908"/>
      <c r="EHY108" s="838"/>
      <c r="EHZ108" s="833"/>
      <c r="EIA108" s="833"/>
      <c r="EIB108" s="908"/>
      <c r="EIC108" s="838"/>
      <c r="EID108" s="833"/>
      <c r="EIE108" s="833"/>
      <c r="EIF108" s="908"/>
      <c r="EIG108" s="838"/>
      <c r="EIH108" s="833"/>
      <c r="EII108" s="833"/>
      <c r="EIJ108" s="908"/>
      <c r="EIK108" s="838"/>
      <c r="EIL108" s="833"/>
      <c r="EIM108" s="833"/>
      <c r="EIN108" s="908"/>
      <c r="EIO108" s="838"/>
      <c r="EIP108" s="833"/>
      <c r="EIQ108" s="833"/>
      <c r="EIR108" s="908"/>
      <c r="EIS108" s="838"/>
      <c r="EIT108" s="833"/>
      <c r="EIU108" s="833"/>
      <c r="EIV108" s="908"/>
      <c r="EIW108" s="838"/>
      <c r="EIX108" s="833"/>
      <c r="EIY108" s="833"/>
      <c r="EIZ108" s="908"/>
      <c r="EJA108" s="838"/>
      <c r="EJB108" s="833"/>
      <c r="EJC108" s="833"/>
      <c r="EJD108" s="908"/>
      <c r="EJE108" s="838"/>
      <c r="EJF108" s="833"/>
      <c r="EJG108" s="833"/>
      <c r="EJH108" s="908"/>
      <c r="EJI108" s="838"/>
      <c r="EJJ108" s="833"/>
      <c r="EJK108" s="833"/>
      <c r="EJL108" s="908"/>
      <c r="EJM108" s="838"/>
      <c r="EJN108" s="833"/>
      <c r="EJO108" s="833"/>
      <c r="EJP108" s="908"/>
      <c r="EJQ108" s="838"/>
      <c r="EJR108" s="833"/>
      <c r="EJS108" s="833"/>
      <c r="EJT108" s="908"/>
      <c r="EJU108" s="838"/>
      <c r="EJV108" s="833"/>
      <c r="EJW108" s="833"/>
      <c r="EJX108" s="908"/>
      <c r="EJY108" s="838"/>
      <c r="EJZ108" s="833"/>
      <c r="EKA108" s="833"/>
      <c r="EKB108" s="908"/>
      <c r="EKC108" s="838"/>
      <c r="EKD108" s="833"/>
      <c r="EKE108" s="833"/>
      <c r="EKF108" s="908"/>
      <c r="EKG108" s="838"/>
      <c r="EKH108" s="833"/>
      <c r="EKI108" s="833"/>
      <c r="EKJ108" s="908"/>
      <c r="EKK108" s="838"/>
      <c r="EKL108" s="833"/>
      <c r="EKM108" s="833"/>
      <c r="EKN108" s="908"/>
      <c r="EKO108" s="838"/>
      <c r="EKP108" s="833"/>
      <c r="EKQ108" s="833"/>
      <c r="EKR108" s="908"/>
      <c r="EKS108" s="838"/>
      <c r="EKT108" s="833"/>
      <c r="EKU108" s="833"/>
      <c r="EKV108" s="908"/>
      <c r="EKW108" s="838"/>
      <c r="EKX108" s="833"/>
      <c r="EKY108" s="833"/>
      <c r="EKZ108" s="908"/>
      <c r="ELA108" s="838"/>
      <c r="ELB108" s="833"/>
      <c r="ELC108" s="833"/>
      <c r="ELD108" s="908"/>
      <c r="ELE108" s="838"/>
      <c r="ELF108" s="833"/>
      <c r="ELG108" s="833"/>
      <c r="ELH108" s="908"/>
      <c r="ELI108" s="838"/>
      <c r="ELJ108" s="833"/>
      <c r="ELK108" s="833"/>
      <c r="ELL108" s="908"/>
      <c r="ELM108" s="838"/>
      <c r="ELN108" s="833"/>
      <c r="ELO108" s="833"/>
      <c r="ELP108" s="908"/>
      <c r="ELQ108" s="838"/>
      <c r="ELR108" s="833"/>
      <c r="ELS108" s="833"/>
      <c r="ELT108" s="908"/>
      <c r="ELU108" s="838"/>
      <c r="ELV108" s="833"/>
      <c r="ELW108" s="833"/>
      <c r="ELX108" s="908"/>
      <c r="ELY108" s="838"/>
      <c r="ELZ108" s="833"/>
      <c r="EMA108" s="833"/>
      <c r="EMB108" s="908"/>
      <c r="EMC108" s="838"/>
      <c r="EMD108" s="833"/>
      <c r="EME108" s="833"/>
      <c r="EMF108" s="908"/>
      <c r="EMG108" s="838"/>
      <c r="EMH108" s="833"/>
      <c r="EMI108" s="833"/>
      <c r="EMJ108" s="908"/>
      <c r="EMK108" s="838"/>
      <c r="EML108" s="833"/>
      <c r="EMM108" s="833"/>
      <c r="EMN108" s="908"/>
      <c r="EMO108" s="838"/>
      <c r="EMP108" s="833"/>
      <c r="EMQ108" s="833"/>
      <c r="EMR108" s="908"/>
      <c r="EMS108" s="838"/>
      <c r="EMT108" s="833"/>
      <c r="EMU108" s="833"/>
      <c r="EMV108" s="908"/>
      <c r="EMW108" s="838"/>
      <c r="EMX108" s="833"/>
      <c r="EMY108" s="833"/>
      <c r="EMZ108" s="908"/>
      <c r="ENA108" s="838"/>
      <c r="ENB108" s="833"/>
      <c r="ENC108" s="833"/>
      <c r="END108" s="908"/>
      <c r="ENE108" s="838"/>
      <c r="ENF108" s="833"/>
      <c r="ENG108" s="833"/>
      <c r="ENH108" s="908"/>
      <c r="ENI108" s="838"/>
      <c r="ENJ108" s="833"/>
      <c r="ENK108" s="833"/>
      <c r="ENL108" s="908"/>
      <c r="ENM108" s="838"/>
      <c r="ENN108" s="833"/>
      <c r="ENO108" s="833"/>
      <c r="ENP108" s="908"/>
      <c r="ENQ108" s="838"/>
      <c r="ENR108" s="833"/>
      <c r="ENS108" s="833"/>
      <c r="ENT108" s="908"/>
      <c r="ENU108" s="838"/>
      <c r="ENV108" s="833"/>
      <c r="ENW108" s="833"/>
      <c r="ENX108" s="908"/>
      <c r="ENY108" s="838"/>
      <c r="ENZ108" s="833"/>
      <c r="EOA108" s="833"/>
      <c r="EOB108" s="908"/>
      <c r="EOC108" s="838"/>
      <c r="EOD108" s="833"/>
      <c r="EOE108" s="833"/>
      <c r="EOF108" s="908"/>
      <c r="EOG108" s="838"/>
      <c r="EOH108" s="833"/>
      <c r="EOI108" s="833"/>
      <c r="EOJ108" s="908"/>
      <c r="EOK108" s="838"/>
      <c r="EOL108" s="833"/>
      <c r="EOM108" s="833"/>
      <c r="EON108" s="908"/>
      <c r="EOO108" s="838"/>
      <c r="EOP108" s="833"/>
      <c r="EOQ108" s="833"/>
      <c r="EOR108" s="908"/>
      <c r="EOS108" s="838"/>
      <c r="EOT108" s="833"/>
      <c r="EOU108" s="833"/>
      <c r="EOV108" s="908"/>
      <c r="EOW108" s="838"/>
      <c r="EOX108" s="833"/>
      <c r="EOY108" s="833"/>
      <c r="EOZ108" s="908"/>
      <c r="EPA108" s="838"/>
      <c r="EPB108" s="833"/>
      <c r="EPC108" s="833"/>
      <c r="EPD108" s="908"/>
      <c r="EPE108" s="838"/>
      <c r="EPF108" s="833"/>
      <c r="EPG108" s="833"/>
      <c r="EPH108" s="908"/>
      <c r="EPI108" s="838"/>
      <c r="EPJ108" s="833"/>
      <c r="EPK108" s="833"/>
      <c r="EPL108" s="908"/>
      <c r="EPM108" s="838"/>
      <c r="EPN108" s="833"/>
      <c r="EPO108" s="833"/>
      <c r="EPP108" s="908"/>
      <c r="EPQ108" s="838"/>
      <c r="EPR108" s="833"/>
      <c r="EPS108" s="833"/>
      <c r="EPT108" s="908"/>
      <c r="EPU108" s="838"/>
      <c r="EPV108" s="833"/>
      <c r="EPW108" s="833"/>
      <c r="EPX108" s="908"/>
      <c r="EPY108" s="838"/>
      <c r="EPZ108" s="833"/>
      <c r="EQA108" s="833"/>
      <c r="EQB108" s="908"/>
      <c r="EQC108" s="838"/>
      <c r="EQD108" s="833"/>
      <c r="EQE108" s="833"/>
      <c r="EQF108" s="908"/>
      <c r="EQG108" s="838"/>
      <c r="EQH108" s="833"/>
      <c r="EQI108" s="833"/>
      <c r="EQJ108" s="908"/>
      <c r="EQK108" s="838"/>
      <c r="EQL108" s="833"/>
      <c r="EQM108" s="833"/>
      <c r="EQN108" s="908"/>
      <c r="EQO108" s="838"/>
      <c r="EQP108" s="833"/>
      <c r="EQQ108" s="833"/>
      <c r="EQR108" s="908"/>
      <c r="EQS108" s="838"/>
      <c r="EQT108" s="833"/>
      <c r="EQU108" s="833"/>
      <c r="EQV108" s="908"/>
      <c r="EQW108" s="838"/>
      <c r="EQX108" s="833"/>
      <c r="EQY108" s="833"/>
      <c r="EQZ108" s="908"/>
      <c r="ERA108" s="838"/>
      <c r="ERB108" s="833"/>
      <c r="ERC108" s="833"/>
      <c r="ERD108" s="908"/>
      <c r="ERE108" s="838"/>
      <c r="ERF108" s="833"/>
      <c r="ERG108" s="833"/>
      <c r="ERH108" s="908"/>
      <c r="ERI108" s="838"/>
      <c r="ERJ108" s="833"/>
      <c r="ERK108" s="833"/>
      <c r="ERL108" s="908"/>
      <c r="ERM108" s="838"/>
      <c r="ERN108" s="833"/>
      <c r="ERO108" s="833"/>
      <c r="ERP108" s="908"/>
      <c r="ERQ108" s="838"/>
      <c r="ERR108" s="833"/>
      <c r="ERS108" s="833"/>
      <c r="ERT108" s="908"/>
      <c r="ERU108" s="838"/>
      <c r="ERV108" s="833"/>
      <c r="ERW108" s="833"/>
      <c r="ERX108" s="908"/>
      <c r="ERY108" s="838"/>
      <c r="ERZ108" s="833"/>
      <c r="ESA108" s="833"/>
      <c r="ESB108" s="908"/>
      <c r="ESC108" s="838"/>
      <c r="ESD108" s="833"/>
      <c r="ESE108" s="833"/>
      <c r="ESF108" s="908"/>
      <c r="ESG108" s="838"/>
      <c r="ESH108" s="833"/>
      <c r="ESI108" s="833"/>
      <c r="ESJ108" s="908"/>
      <c r="ESK108" s="838"/>
      <c r="ESL108" s="833"/>
      <c r="ESM108" s="833"/>
      <c r="ESN108" s="908"/>
      <c r="ESO108" s="838"/>
      <c r="ESP108" s="833"/>
      <c r="ESQ108" s="833"/>
      <c r="ESR108" s="908"/>
      <c r="ESS108" s="838"/>
      <c r="EST108" s="833"/>
      <c r="ESU108" s="833"/>
      <c r="ESV108" s="908"/>
      <c r="ESW108" s="838"/>
      <c r="ESX108" s="833"/>
      <c r="ESY108" s="833"/>
      <c r="ESZ108" s="908"/>
      <c r="ETA108" s="838"/>
      <c r="ETB108" s="833"/>
      <c r="ETC108" s="833"/>
      <c r="ETD108" s="908"/>
      <c r="ETE108" s="838"/>
      <c r="ETF108" s="833"/>
      <c r="ETG108" s="833"/>
      <c r="ETH108" s="908"/>
      <c r="ETI108" s="838"/>
      <c r="ETJ108" s="833"/>
      <c r="ETK108" s="833"/>
      <c r="ETL108" s="908"/>
      <c r="ETM108" s="838"/>
      <c r="ETN108" s="833"/>
      <c r="ETO108" s="833"/>
      <c r="ETP108" s="908"/>
      <c r="ETQ108" s="838"/>
      <c r="ETR108" s="833"/>
      <c r="ETS108" s="833"/>
      <c r="ETT108" s="908"/>
      <c r="ETU108" s="838"/>
      <c r="ETV108" s="833"/>
      <c r="ETW108" s="833"/>
      <c r="ETX108" s="908"/>
      <c r="ETY108" s="838"/>
      <c r="ETZ108" s="833"/>
      <c r="EUA108" s="833"/>
      <c r="EUB108" s="908"/>
      <c r="EUC108" s="838"/>
      <c r="EUD108" s="833"/>
      <c r="EUE108" s="833"/>
      <c r="EUF108" s="908"/>
      <c r="EUG108" s="838"/>
      <c r="EUH108" s="833"/>
      <c r="EUI108" s="833"/>
      <c r="EUJ108" s="908"/>
      <c r="EUK108" s="838"/>
      <c r="EUL108" s="833"/>
      <c r="EUM108" s="833"/>
      <c r="EUN108" s="908"/>
      <c r="EUO108" s="838"/>
      <c r="EUP108" s="833"/>
      <c r="EUQ108" s="833"/>
      <c r="EUR108" s="908"/>
      <c r="EUS108" s="838"/>
      <c r="EUT108" s="833"/>
      <c r="EUU108" s="833"/>
      <c r="EUV108" s="908"/>
      <c r="EUW108" s="838"/>
      <c r="EUX108" s="833"/>
      <c r="EUY108" s="833"/>
      <c r="EUZ108" s="908"/>
      <c r="EVA108" s="838"/>
      <c r="EVB108" s="833"/>
      <c r="EVC108" s="833"/>
      <c r="EVD108" s="908"/>
      <c r="EVE108" s="838"/>
      <c r="EVF108" s="833"/>
      <c r="EVG108" s="833"/>
      <c r="EVH108" s="908"/>
      <c r="EVI108" s="838"/>
      <c r="EVJ108" s="833"/>
      <c r="EVK108" s="833"/>
      <c r="EVL108" s="908"/>
      <c r="EVM108" s="838"/>
      <c r="EVN108" s="833"/>
      <c r="EVO108" s="833"/>
      <c r="EVP108" s="908"/>
      <c r="EVQ108" s="838"/>
      <c r="EVR108" s="833"/>
      <c r="EVS108" s="833"/>
      <c r="EVT108" s="908"/>
      <c r="EVU108" s="838"/>
      <c r="EVV108" s="833"/>
      <c r="EVW108" s="833"/>
      <c r="EVX108" s="908"/>
      <c r="EVY108" s="838"/>
      <c r="EVZ108" s="833"/>
      <c r="EWA108" s="833"/>
      <c r="EWB108" s="908"/>
      <c r="EWC108" s="838"/>
      <c r="EWD108" s="833"/>
      <c r="EWE108" s="833"/>
      <c r="EWF108" s="908"/>
      <c r="EWG108" s="838"/>
      <c r="EWH108" s="833"/>
      <c r="EWI108" s="833"/>
      <c r="EWJ108" s="908"/>
      <c r="EWK108" s="838"/>
      <c r="EWL108" s="833"/>
      <c r="EWM108" s="833"/>
      <c r="EWN108" s="908"/>
      <c r="EWO108" s="838"/>
      <c r="EWP108" s="833"/>
      <c r="EWQ108" s="833"/>
      <c r="EWR108" s="908"/>
      <c r="EWS108" s="838"/>
      <c r="EWT108" s="833"/>
      <c r="EWU108" s="833"/>
      <c r="EWV108" s="908"/>
      <c r="EWW108" s="838"/>
      <c r="EWX108" s="833"/>
      <c r="EWY108" s="833"/>
      <c r="EWZ108" s="908"/>
      <c r="EXA108" s="838"/>
      <c r="EXB108" s="833"/>
      <c r="EXC108" s="833"/>
      <c r="EXD108" s="908"/>
      <c r="EXE108" s="838"/>
      <c r="EXF108" s="833"/>
      <c r="EXG108" s="833"/>
      <c r="EXH108" s="908"/>
      <c r="EXI108" s="838"/>
      <c r="EXJ108" s="833"/>
      <c r="EXK108" s="833"/>
      <c r="EXL108" s="908"/>
      <c r="EXM108" s="838"/>
      <c r="EXN108" s="833"/>
      <c r="EXO108" s="833"/>
      <c r="EXP108" s="908"/>
      <c r="EXQ108" s="838"/>
      <c r="EXR108" s="833"/>
      <c r="EXS108" s="833"/>
      <c r="EXT108" s="908"/>
      <c r="EXU108" s="838"/>
      <c r="EXV108" s="833"/>
      <c r="EXW108" s="833"/>
      <c r="EXX108" s="908"/>
      <c r="EXY108" s="838"/>
      <c r="EXZ108" s="833"/>
      <c r="EYA108" s="833"/>
      <c r="EYB108" s="908"/>
      <c r="EYC108" s="838"/>
      <c r="EYD108" s="833"/>
      <c r="EYE108" s="833"/>
      <c r="EYF108" s="908"/>
      <c r="EYG108" s="838"/>
      <c r="EYH108" s="833"/>
      <c r="EYI108" s="833"/>
      <c r="EYJ108" s="908"/>
      <c r="EYK108" s="838"/>
      <c r="EYL108" s="833"/>
      <c r="EYM108" s="833"/>
      <c r="EYN108" s="908"/>
      <c r="EYO108" s="838"/>
      <c r="EYP108" s="833"/>
      <c r="EYQ108" s="833"/>
      <c r="EYR108" s="908"/>
      <c r="EYS108" s="838"/>
      <c r="EYT108" s="833"/>
      <c r="EYU108" s="833"/>
      <c r="EYV108" s="908"/>
      <c r="EYW108" s="838"/>
      <c r="EYX108" s="833"/>
      <c r="EYY108" s="833"/>
      <c r="EYZ108" s="908"/>
      <c r="EZA108" s="838"/>
      <c r="EZB108" s="833"/>
      <c r="EZC108" s="833"/>
      <c r="EZD108" s="908"/>
      <c r="EZE108" s="838"/>
      <c r="EZF108" s="833"/>
      <c r="EZG108" s="833"/>
      <c r="EZH108" s="908"/>
      <c r="EZI108" s="838"/>
      <c r="EZJ108" s="833"/>
      <c r="EZK108" s="833"/>
      <c r="EZL108" s="908"/>
      <c r="EZM108" s="838"/>
      <c r="EZN108" s="833"/>
      <c r="EZO108" s="833"/>
      <c r="EZP108" s="908"/>
      <c r="EZQ108" s="838"/>
      <c r="EZR108" s="833"/>
      <c r="EZS108" s="833"/>
      <c r="EZT108" s="908"/>
      <c r="EZU108" s="838"/>
      <c r="EZV108" s="833"/>
      <c r="EZW108" s="833"/>
      <c r="EZX108" s="908"/>
      <c r="EZY108" s="838"/>
      <c r="EZZ108" s="833"/>
      <c r="FAA108" s="833"/>
      <c r="FAB108" s="908"/>
      <c r="FAC108" s="838"/>
      <c r="FAD108" s="833"/>
      <c r="FAE108" s="833"/>
      <c r="FAF108" s="908"/>
      <c r="FAG108" s="838"/>
      <c r="FAH108" s="833"/>
      <c r="FAI108" s="833"/>
      <c r="FAJ108" s="908"/>
      <c r="FAK108" s="838"/>
      <c r="FAL108" s="833"/>
      <c r="FAM108" s="833"/>
      <c r="FAN108" s="908"/>
      <c r="FAO108" s="838"/>
      <c r="FAP108" s="833"/>
      <c r="FAQ108" s="833"/>
      <c r="FAR108" s="908"/>
      <c r="FAS108" s="838"/>
      <c r="FAT108" s="833"/>
      <c r="FAU108" s="833"/>
      <c r="FAV108" s="908"/>
      <c r="FAW108" s="838"/>
      <c r="FAX108" s="833"/>
      <c r="FAY108" s="833"/>
      <c r="FAZ108" s="908"/>
      <c r="FBA108" s="838"/>
      <c r="FBB108" s="833"/>
      <c r="FBC108" s="833"/>
      <c r="FBD108" s="908"/>
      <c r="FBE108" s="838"/>
      <c r="FBF108" s="833"/>
      <c r="FBG108" s="833"/>
      <c r="FBH108" s="908"/>
      <c r="FBI108" s="838"/>
      <c r="FBJ108" s="833"/>
      <c r="FBK108" s="833"/>
      <c r="FBL108" s="908"/>
      <c r="FBM108" s="838"/>
      <c r="FBN108" s="833"/>
      <c r="FBO108" s="833"/>
      <c r="FBP108" s="908"/>
      <c r="FBQ108" s="838"/>
      <c r="FBR108" s="833"/>
      <c r="FBS108" s="833"/>
      <c r="FBT108" s="908"/>
      <c r="FBU108" s="838"/>
      <c r="FBV108" s="833"/>
      <c r="FBW108" s="833"/>
      <c r="FBX108" s="908"/>
      <c r="FBY108" s="838"/>
      <c r="FBZ108" s="833"/>
      <c r="FCA108" s="833"/>
      <c r="FCB108" s="908"/>
      <c r="FCC108" s="838"/>
      <c r="FCD108" s="833"/>
      <c r="FCE108" s="833"/>
      <c r="FCF108" s="908"/>
      <c r="FCG108" s="838"/>
      <c r="FCH108" s="833"/>
      <c r="FCI108" s="833"/>
      <c r="FCJ108" s="908"/>
      <c r="FCK108" s="838"/>
      <c r="FCL108" s="833"/>
      <c r="FCM108" s="833"/>
      <c r="FCN108" s="908"/>
      <c r="FCO108" s="838"/>
      <c r="FCP108" s="833"/>
      <c r="FCQ108" s="833"/>
      <c r="FCR108" s="908"/>
      <c r="FCS108" s="838"/>
      <c r="FCT108" s="833"/>
      <c r="FCU108" s="833"/>
      <c r="FCV108" s="908"/>
      <c r="FCW108" s="838"/>
      <c r="FCX108" s="833"/>
      <c r="FCY108" s="833"/>
      <c r="FCZ108" s="908"/>
      <c r="FDA108" s="838"/>
      <c r="FDB108" s="833"/>
      <c r="FDC108" s="833"/>
      <c r="FDD108" s="908"/>
      <c r="FDE108" s="838"/>
      <c r="FDF108" s="833"/>
      <c r="FDG108" s="833"/>
      <c r="FDH108" s="908"/>
      <c r="FDI108" s="838"/>
      <c r="FDJ108" s="833"/>
      <c r="FDK108" s="833"/>
      <c r="FDL108" s="908"/>
      <c r="FDM108" s="838"/>
      <c r="FDN108" s="833"/>
      <c r="FDO108" s="833"/>
      <c r="FDP108" s="908"/>
      <c r="FDQ108" s="838"/>
      <c r="FDR108" s="833"/>
      <c r="FDS108" s="833"/>
      <c r="FDT108" s="908"/>
      <c r="FDU108" s="838"/>
      <c r="FDV108" s="833"/>
      <c r="FDW108" s="833"/>
      <c r="FDX108" s="908"/>
      <c r="FDY108" s="838"/>
      <c r="FDZ108" s="833"/>
      <c r="FEA108" s="833"/>
      <c r="FEB108" s="908"/>
      <c r="FEC108" s="838"/>
      <c r="FED108" s="833"/>
      <c r="FEE108" s="833"/>
      <c r="FEF108" s="908"/>
      <c r="FEG108" s="838"/>
      <c r="FEH108" s="833"/>
      <c r="FEI108" s="833"/>
      <c r="FEJ108" s="908"/>
      <c r="FEK108" s="838"/>
      <c r="FEL108" s="833"/>
      <c r="FEM108" s="833"/>
      <c r="FEN108" s="908"/>
      <c r="FEO108" s="838"/>
      <c r="FEP108" s="833"/>
      <c r="FEQ108" s="833"/>
      <c r="FER108" s="908"/>
      <c r="FES108" s="838"/>
      <c r="FET108" s="833"/>
      <c r="FEU108" s="833"/>
      <c r="FEV108" s="908"/>
      <c r="FEW108" s="838"/>
      <c r="FEX108" s="833"/>
      <c r="FEY108" s="833"/>
      <c r="FEZ108" s="908"/>
      <c r="FFA108" s="838"/>
      <c r="FFB108" s="833"/>
      <c r="FFC108" s="833"/>
      <c r="FFD108" s="908"/>
      <c r="FFE108" s="838"/>
      <c r="FFF108" s="833"/>
      <c r="FFG108" s="833"/>
      <c r="FFH108" s="908"/>
      <c r="FFI108" s="838"/>
      <c r="FFJ108" s="833"/>
      <c r="FFK108" s="833"/>
      <c r="FFL108" s="908"/>
      <c r="FFM108" s="838"/>
      <c r="FFN108" s="833"/>
      <c r="FFO108" s="833"/>
      <c r="FFP108" s="908"/>
      <c r="FFQ108" s="838"/>
      <c r="FFR108" s="833"/>
      <c r="FFS108" s="833"/>
      <c r="FFT108" s="908"/>
      <c r="FFU108" s="838"/>
      <c r="FFV108" s="833"/>
      <c r="FFW108" s="833"/>
      <c r="FFX108" s="908"/>
      <c r="FFY108" s="838"/>
      <c r="FFZ108" s="833"/>
      <c r="FGA108" s="833"/>
      <c r="FGB108" s="908"/>
      <c r="FGC108" s="838"/>
      <c r="FGD108" s="833"/>
      <c r="FGE108" s="833"/>
      <c r="FGF108" s="908"/>
      <c r="FGG108" s="838"/>
      <c r="FGH108" s="833"/>
      <c r="FGI108" s="833"/>
      <c r="FGJ108" s="908"/>
      <c r="FGK108" s="838"/>
      <c r="FGL108" s="833"/>
      <c r="FGM108" s="833"/>
      <c r="FGN108" s="908"/>
      <c r="FGO108" s="838"/>
      <c r="FGP108" s="833"/>
      <c r="FGQ108" s="833"/>
      <c r="FGR108" s="908"/>
      <c r="FGS108" s="838"/>
      <c r="FGT108" s="833"/>
      <c r="FGU108" s="833"/>
      <c r="FGV108" s="908"/>
      <c r="FGW108" s="838"/>
      <c r="FGX108" s="833"/>
      <c r="FGY108" s="833"/>
      <c r="FGZ108" s="908"/>
      <c r="FHA108" s="838"/>
      <c r="FHB108" s="833"/>
      <c r="FHC108" s="833"/>
      <c r="FHD108" s="908"/>
      <c r="FHE108" s="838"/>
      <c r="FHF108" s="833"/>
      <c r="FHG108" s="833"/>
      <c r="FHH108" s="908"/>
      <c r="FHI108" s="838"/>
      <c r="FHJ108" s="833"/>
      <c r="FHK108" s="833"/>
      <c r="FHL108" s="908"/>
      <c r="FHM108" s="838"/>
      <c r="FHN108" s="833"/>
      <c r="FHO108" s="833"/>
      <c r="FHP108" s="908"/>
      <c r="FHQ108" s="838"/>
      <c r="FHR108" s="833"/>
      <c r="FHS108" s="833"/>
      <c r="FHT108" s="908"/>
      <c r="FHU108" s="838"/>
      <c r="FHV108" s="833"/>
      <c r="FHW108" s="833"/>
      <c r="FHX108" s="908"/>
      <c r="FHY108" s="838"/>
      <c r="FHZ108" s="833"/>
      <c r="FIA108" s="833"/>
      <c r="FIB108" s="908"/>
      <c r="FIC108" s="838"/>
      <c r="FID108" s="833"/>
      <c r="FIE108" s="833"/>
      <c r="FIF108" s="908"/>
      <c r="FIG108" s="838"/>
      <c r="FIH108" s="833"/>
      <c r="FII108" s="833"/>
      <c r="FIJ108" s="908"/>
      <c r="FIK108" s="838"/>
      <c r="FIL108" s="833"/>
      <c r="FIM108" s="833"/>
      <c r="FIN108" s="908"/>
      <c r="FIO108" s="838"/>
      <c r="FIP108" s="833"/>
      <c r="FIQ108" s="833"/>
      <c r="FIR108" s="908"/>
      <c r="FIS108" s="838"/>
      <c r="FIT108" s="833"/>
      <c r="FIU108" s="833"/>
      <c r="FIV108" s="908"/>
      <c r="FIW108" s="838"/>
      <c r="FIX108" s="833"/>
      <c r="FIY108" s="833"/>
      <c r="FIZ108" s="908"/>
      <c r="FJA108" s="838"/>
      <c r="FJB108" s="833"/>
      <c r="FJC108" s="833"/>
      <c r="FJD108" s="908"/>
      <c r="FJE108" s="838"/>
      <c r="FJF108" s="833"/>
      <c r="FJG108" s="833"/>
      <c r="FJH108" s="908"/>
      <c r="FJI108" s="838"/>
      <c r="FJJ108" s="833"/>
      <c r="FJK108" s="833"/>
      <c r="FJL108" s="908"/>
      <c r="FJM108" s="838"/>
      <c r="FJN108" s="833"/>
      <c r="FJO108" s="833"/>
      <c r="FJP108" s="908"/>
      <c r="FJQ108" s="838"/>
      <c r="FJR108" s="833"/>
      <c r="FJS108" s="833"/>
      <c r="FJT108" s="908"/>
      <c r="FJU108" s="838"/>
      <c r="FJV108" s="833"/>
      <c r="FJW108" s="833"/>
      <c r="FJX108" s="908"/>
      <c r="FJY108" s="838"/>
      <c r="FJZ108" s="833"/>
      <c r="FKA108" s="833"/>
      <c r="FKB108" s="908"/>
      <c r="FKC108" s="838"/>
      <c r="FKD108" s="833"/>
      <c r="FKE108" s="833"/>
      <c r="FKF108" s="908"/>
      <c r="FKG108" s="838"/>
      <c r="FKH108" s="833"/>
      <c r="FKI108" s="833"/>
      <c r="FKJ108" s="908"/>
      <c r="FKK108" s="838"/>
      <c r="FKL108" s="833"/>
      <c r="FKM108" s="833"/>
      <c r="FKN108" s="908"/>
      <c r="FKO108" s="838"/>
      <c r="FKP108" s="833"/>
      <c r="FKQ108" s="833"/>
      <c r="FKR108" s="908"/>
      <c r="FKS108" s="838"/>
      <c r="FKT108" s="833"/>
      <c r="FKU108" s="833"/>
      <c r="FKV108" s="908"/>
      <c r="FKW108" s="838"/>
      <c r="FKX108" s="833"/>
      <c r="FKY108" s="833"/>
      <c r="FKZ108" s="908"/>
      <c r="FLA108" s="838"/>
      <c r="FLB108" s="833"/>
      <c r="FLC108" s="833"/>
      <c r="FLD108" s="908"/>
      <c r="FLE108" s="838"/>
      <c r="FLF108" s="833"/>
      <c r="FLG108" s="833"/>
      <c r="FLH108" s="908"/>
      <c r="FLI108" s="838"/>
      <c r="FLJ108" s="833"/>
      <c r="FLK108" s="833"/>
      <c r="FLL108" s="908"/>
      <c r="FLM108" s="838"/>
      <c r="FLN108" s="833"/>
      <c r="FLO108" s="833"/>
      <c r="FLP108" s="908"/>
      <c r="FLQ108" s="838"/>
      <c r="FLR108" s="833"/>
      <c r="FLS108" s="833"/>
      <c r="FLT108" s="908"/>
      <c r="FLU108" s="838"/>
      <c r="FLV108" s="833"/>
      <c r="FLW108" s="833"/>
      <c r="FLX108" s="908"/>
      <c r="FLY108" s="838"/>
      <c r="FLZ108" s="833"/>
      <c r="FMA108" s="833"/>
      <c r="FMB108" s="908"/>
      <c r="FMC108" s="838"/>
      <c r="FMD108" s="833"/>
      <c r="FME108" s="833"/>
      <c r="FMF108" s="908"/>
      <c r="FMG108" s="838"/>
      <c r="FMH108" s="833"/>
      <c r="FMI108" s="833"/>
      <c r="FMJ108" s="908"/>
      <c r="FMK108" s="838"/>
      <c r="FML108" s="833"/>
      <c r="FMM108" s="833"/>
      <c r="FMN108" s="908"/>
      <c r="FMO108" s="838"/>
      <c r="FMP108" s="833"/>
      <c r="FMQ108" s="833"/>
      <c r="FMR108" s="908"/>
      <c r="FMS108" s="838"/>
      <c r="FMT108" s="833"/>
      <c r="FMU108" s="833"/>
      <c r="FMV108" s="908"/>
      <c r="FMW108" s="838"/>
      <c r="FMX108" s="833"/>
      <c r="FMY108" s="833"/>
      <c r="FMZ108" s="908"/>
      <c r="FNA108" s="838"/>
      <c r="FNB108" s="833"/>
      <c r="FNC108" s="833"/>
      <c r="FND108" s="908"/>
      <c r="FNE108" s="838"/>
      <c r="FNF108" s="833"/>
      <c r="FNG108" s="833"/>
      <c r="FNH108" s="908"/>
      <c r="FNI108" s="838"/>
      <c r="FNJ108" s="833"/>
      <c r="FNK108" s="833"/>
      <c r="FNL108" s="908"/>
      <c r="FNM108" s="838"/>
      <c r="FNN108" s="833"/>
      <c r="FNO108" s="833"/>
      <c r="FNP108" s="908"/>
      <c r="FNQ108" s="838"/>
      <c r="FNR108" s="833"/>
      <c r="FNS108" s="833"/>
      <c r="FNT108" s="908"/>
      <c r="FNU108" s="838"/>
      <c r="FNV108" s="833"/>
      <c r="FNW108" s="833"/>
      <c r="FNX108" s="908"/>
      <c r="FNY108" s="838"/>
      <c r="FNZ108" s="833"/>
      <c r="FOA108" s="833"/>
      <c r="FOB108" s="908"/>
      <c r="FOC108" s="838"/>
      <c r="FOD108" s="833"/>
      <c r="FOE108" s="833"/>
      <c r="FOF108" s="908"/>
      <c r="FOG108" s="838"/>
      <c r="FOH108" s="833"/>
      <c r="FOI108" s="833"/>
      <c r="FOJ108" s="908"/>
      <c r="FOK108" s="838"/>
      <c r="FOL108" s="833"/>
      <c r="FOM108" s="833"/>
      <c r="FON108" s="908"/>
      <c r="FOO108" s="838"/>
      <c r="FOP108" s="833"/>
      <c r="FOQ108" s="833"/>
      <c r="FOR108" s="908"/>
      <c r="FOS108" s="838"/>
      <c r="FOT108" s="833"/>
      <c r="FOU108" s="833"/>
      <c r="FOV108" s="908"/>
      <c r="FOW108" s="838"/>
      <c r="FOX108" s="833"/>
      <c r="FOY108" s="833"/>
      <c r="FOZ108" s="908"/>
      <c r="FPA108" s="838"/>
      <c r="FPB108" s="833"/>
      <c r="FPC108" s="833"/>
      <c r="FPD108" s="908"/>
      <c r="FPE108" s="838"/>
      <c r="FPF108" s="833"/>
      <c r="FPG108" s="833"/>
      <c r="FPH108" s="908"/>
      <c r="FPI108" s="838"/>
      <c r="FPJ108" s="833"/>
      <c r="FPK108" s="833"/>
      <c r="FPL108" s="908"/>
      <c r="FPM108" s="838"/>
      <c r="FPN108" s="833"/>
      <c r="FPO108" s="833"/>
      <c r="FPP108" s="908"/>
      <c r="FPQ108" s="838"/>
      <c r="FPR108" s="833"/>
      <c r="FPS108" s="833"/>
      <c r="FPT108" s="908"/>
      <c r="FPU108" s="838"/>
      <c r="FPV108" s="833"/>
      <c r="FPW108" s="833"/>
      <c r="FPX108" s="908"/>
      <c r="FPY108" s="838"/>
      <c r="FPZ108" s="833"/>
      <c r="FQA108" s="833"/>
      <c r="FQB108" s="908"/>
      <c r="FQC108" s="838"/>
      <c r="FQD108" s="833"/>
      <c r="FQE108" s="833"/>
      <c r="FQF108" s="908"/>
      <c r="FQG108" s="838"/>
      <c r="FQH108" s="833"/>
      <c r="FQI108" s="833"/>
      <c r="FQJ108" s="908"/>
      <c r="FQK108" s="838"/>
      <c r="FQL108" s="833"/>
      <c r="FQM108" s="833"/>
      <c r="FQN108" s="908"/>
      <c r="FQO108" s="838"/>
      <c r="FQP108" s="833"/>
      <c r="FQQ108" s="833"/>
      <c r="FQR108" s="908"/>
      <c r="FQS108" s="838"/>
      <c r="FQT108" s="833"/>
      <c r="FQU108" s="833"/>
      <c r="FQV108" s="908"/>
      <c r="FQW108" s="838"/>
      <c r="FQX108" s="833"/>
      <c r="FQY108" s="833"/>
      <c r="FQZ108" s="908"/>
      <c r="FRA108" s="838"/>
      <c r="FRB108" s="833"/>
      <c r="FRC108" s="833"/>
      <c r="FRD108" s="908"/>
      <c r="FRE108" s="838"/>
      <c r="FRF108" s="833"/>
      <c r="FRG108" s="833"/>
      <c r="FRH108" s="908"/>
      <c r="FRI108" s="838"/>
      <c r="FRJ108" s="833"/>
      <c r="FRK108" s="833"/>
      <c r="FRL108" s="908"/>
      <c r="FRM108" s="838"/>
      <c r="FRN108" s="833"/>
      <c r="FRO108" s="833"/>
      <c r="FRP108" s="908"/>
      <c r="FRQ108" s="838"/>
      <c r="FRR108" s="833"/>
      <c r="FRS108" s="833"/>
      <c r="FRT108" s="908"/>
      <c r="FRU108" s="838"/>
      <c r="FRV108" s="833"/>
      <c r="FRW108" s="833"/>
      <c r="FRX108" s="908"/>
      <c r="FRY108" s="838"/>
      <c r="FRZ108" s="833"/>
      <c r="FSA108" s="833"/>
      <c r="FSB108" s="908"/>
      <c r="FSC108" s="838"/>
      <c r="FSD108" s="833"/>
      <c r="FSE108" s="833"/>
      <c r="FSF108" s="908"/>
      <c r="FSG108" s="838"/>
      <c r="FSH108" s="833"/>
      <c r="FSI108" s="833"/>
      <c r="FSJ108" s="908"/>
      <c r="FSK108" s="838"/>
      <c r="FSL108" s="833"/>
      <c r="FSM108" s="833"/>
      <c r="FSN108" s="908"/>
      <c r="FSO108" s="838"/>
      <c r="FSP108" s="833"/>
      <c r="FSQ108" s="833"/>
      <c r="FSR108" s="908"/>
      <c r="FSS108" s="838"/>
      <c r="FST108" s="833"/>
      <c r="FSU108" s="833"/>
      <c r="FSV108" s="908"/>
      <c r="FSW108" s="838"/>
      <c r="FSX108" s="833"/>
      <c r="FSY108" s="833"/>
      <c r="FSZ108" s="908"/>
      <c r="FTA108" s="838"/>
      <c r="FTB108" s="833"/>
      <c r="FTC108" s="833"/>
      <c r="FTD108" s="908"/>
      <c r="FTE108" s="838"/>
      <c r="FTF108" s="833"/>
      <c r="FTG108" s="833"/>
      <c r="FTH108" s="908"/>
      <c r="FTI108" s="838"/>
      <c r="FTJ108" s="833"/>
      <c r="FTK108" s="833"/>
      <c r="FTL108" s="908"/>
      <c r="FTM108" s="838"/>
      <c r="FTN108" s="833"/>
      <c r="FTO108" s="833"/>
      <c r="FTP108" s="908"/>
      <c r="FTQ108" s="838"/>
      <c r="FTR108" s="833"/>
      <c r="FTS108" s="833"/>
      <c r="FTT108" s="908"/>
      <c r="FTU108" s="838"/>
      <c r="FTV108" s="833"/>
      <c r="FTW108" s="833"/>
      <c r="FTX108" s="908"/>
      <c r="FTY108" s="838"/>
      <c r="FTZ108" s="833"/>
      <c r="FUA108" s="833"/>
      <c r="FUB108" s="908"/>
      <c r="FUC108" s="838"/>
      <c r="FUD108" s="833"/>
      <c r="FUE108" s="833"/>
      <c r="FUF108" s="908"/>
      <c r="FUG108" s="838"/>
      <c r="FUH108" s="833"/>
      <c r="FUI108" s="833"/>
      <c r="FUJ108" s="908"/>
      <c r="FUK108" s="838"/>
      <c r="FUL108" s="833"/>
      <c r="FUM108" s="833"/>
      <c r="FUN108" s="908"/>
      <c r="FUO108" s="838"/>
      <c r="FUP108" s="833"/>
      <c r="FUQ108" s="833"/>
      <c r="FUR108" s="908"/>
      <c r="FUS108" s="838"/>
      <c r="FUT108" s="833"/>
      <c r="FUU108" s="833"/>
      <c r="FUV108" s="908"/>
      <c r="FUW108" s="838"/>
      <c r="FUX108" s="833"/>
      <c r="FUY108" s="833"/>
      <c r="FUZ108" s="908"/>
      <c r="FVA108" s="838"/>
      <c r="FVB108" s="833"/>
      <c r="FVC108" s="833"/>
      <c r="FVD108" s="908"/>
      <c r="FVE108" s="838"/>
      <c r="FVF108" s="833"/>
      <c r="FVG108" s="833"/>
      <c r="FVH108" s="908"/>
      <c r="FVI108" s="838"/>
      <c r="FVJ108" s="833"/>
      <c r="FVK108" s="833"/>
      <c r="FVL108" s="908"/>
      <c r="FVM108" s="838"/>
      <c r="FVN108" s="833"/>
      <c r="FVO108" s="833"/>
      <c r="FVP108" s="908"/>
      <c r="FVQ108" s="838"/>
      <c r="FVR108" s="833"/>
      <c r="FVS108" s="833"/>
      <c r="FVT108" s="908"/>
      <c r="FVU108" s="838"/>
      <c r="FVV108" s="833"/>
      <c r="FVW108" s="833"/>
      <c r="FVX108" s="908"/>
      <c r="FVY108" s="838"/>
      <c r="FVZ108" s="833"/>
      <c r="FWA108" s="833"/>
      <c r="FWB108" s="908"/>
      <c r="FWC108" s="838"/>
      <c r="FWD108" s="833"/>
      <c r="FWE108" s="833"/>
      <c r="FWF108" s="908"/>
      <c r="FWG108" s="838"/>
      <c r="FWH108" s="833"/>
      <c r="FWI108" s="833"/>
      <c r="FWJ108" s="908"/>
      <c r="FWK108" s="838"/>
      <c r="FWL108" s="833"/>
      <c r="FWM108" s="833"/>
      <c r="FWN108" s="908"/>
      <c r="FWO108" s="838"/>
      <c r="FWP108" s="833"/>
      <c r="FWQ108" s="833"/>
      <c r="FWR108" s="908"/>
      <c r="FWS108" s="838"/>
      <c r="FWT108" s="833"/>
      <c r="FWU108" s="833"/>
      <c r="FWV108" s="908"/>
      <c r="FWW108" s="838"/>
      <c r="FWX108" s="833"/>
      <c r="FWY108" s="833"/>
      <c r="FWZ108" s="908"/>
      <c r="FXA108" s="838"/>
      <c r="FXB108" s="833"/>
      <c r="FXC108" s="833"/>
      <c r="FXD108" s="908"/>
      <c r="FXE108" s="838"/>
      <c r="FXF108" s="833"/>
      <c r="FXG108" s="833"/>
      <c r="FXH108" s="908"/>
      <c r="FXI108" s="838"/>
      <c r="FXJ108" s="833"/>
      <c r="FXK108" s="833"/>
      <c r="FXL108" s="908"/>
      <c r="FXM108" s="838"/>
      <c r="FXN108" s="833"/>
      <c r="FXO108" s="833"/>
      <c r="FXP108" s="908"/>
      <c r="FXQ108" s="838"/>
      <c r="FXR108" s="833"/>
      <c r="FXS108" s="833"/>
      <c r="FXT108" s="908"/>
      <c r="FXU108" s="838"/>
      <c r="FXV108" s="833"/>
      <c r="FXW108" s="833"/>
      <c r="FXX108" s="908"/>
      <c r="FXY108" s="838"/>
      <c r="FXZ108" s="833"/>
      <c r="FYA108" s="833"/>
      <c r="FYB108" s="908"/>
      <c r="FYC108" s="838"/>
      <c r="FYD108" s="833"/>
      <c r="FYE108" s="833"/>
      <c r="FYF108" s="908"/>
      <c r="FYG108" s="838"/>
      <c r="FYH108" s="833"/>
      <c r="FYI108" s="833"/>
      <c r="FYJ108" s="908"/>
      <c r="FYK108" s="838"/>
      <c r="FYL108" s="833"/>
      <c r="FYM108" s="833"/>
      <c r="FYN108" s="908"/>
      <c r="FYO108" s="838"/>
      <c r="FYP108" s="833"/>
      <c r="FYQ108" s="833"/>
      <c r="FYR108" s="908"/>
      <c r="FYS108" s="838"/>
      <c r="FYT108" s="833"/>
      <c r="FYU108" s="833"/>
      <c r="FYV108" s="908"/>
      <c r="FYW108" s="838"/>
      <c r="FYX108" s="833"/>
      <c r="FYY108" s="833"/>
      <c r="FYZ108" s="908"/>
      <c r="FZA108" s="838"/>
      <c r="FZB108" s="833"/>
      <c r="FZC108" s="833"/>
      <c r="FZD108" s="908"/>
      <c r="FZE108" s="838"/>
      <c r="FZF108" s="833"/>
      <c r="FZG108" s="833"/>
      <c r="FZH108" s="908"/>
      <c r="FZI108" s="838"/>
      <c r="FZJ108" s="833"/>
      <c r="FZK108" s="833"/>
      <c r="FZL108" s="908"/>
      <c r="FZM108" s="838"/>
      <c r="FZN108" s="833"/>
      <c r="FZO108" s="833"/>
      <c r="FZP108" s="908"/>
      <c r="FZQ108" s="838"/>
      <c r="FZR108" s="833"/>
      <c r="FZS108" s="833"/>
      <c r="FZT108" s="908"/>
      <c r="FZU108" s="838"/>
      <c r="FZV108" s="833"/>
      <c r="FZW108" s="833"/>
      <c r="FZX108" s="908"/>
      <c r="FZY108" s="838"/>
      <c r="FZZ108" s="833"/>
      <c r="GAA108" s="833"/>
      <c r="GAB108" s="908"/>
      <c r="GAC108" s="838"/>
      <c r="GAD108" s="833"/>
      <c r="GAE108" s="833"/>
      <c r="GAF108" s="908"/>
      <c r="GAG108" s="838"/>
      <c r="GAH108" s="833"/>
      <c r="GAI108" s="833"/>
      <c r="GAJ108" s="908"/>
      <c r="GAK108" s="838"/>
      <c r="GAL108" s="833"/>
      <c r="GAM108" s="833"/>
      <c r="GAN108" s="908"/>
      <c r="GAO108" s="838"/>
      <c r="GAP108" s="833"/>
      <c r="GAQ108" s="833"/>
      <c r="GAR108" s="908"/>
      <c r="GAS108" s="838"/>
      <c r="GAT108" s="833"/>
      <c r="GAU108" s="833"/>
      <c r="GAV108" s="908"/>
      <c r="GAW108" s="838"/>
      <c r="GAX108" s="833"/>
      <c r="GAY108" s="833"/>
      <c r="GAZ108" s="908"/>
      <c r="GBA108" s="838"/>
      <c r="GBB108" s="833"/>
      <c r="GBC108" s="833"/>
      <c r="GBD108" s="908"/>
      <c r="GBE108" s="838"/>
      <c r="GBF108" s="833"/>
      <c r="GBG108" s="833"/>
      <c r="GBH108" s="908"/>
      <c r="GBI108" s="838"/>
      <c r="GBJ108" s="833"/>
      <c r="GBK108" s="833"/>
      <c r="GBL108" s="908"/>
      <c r="GBM108" s="838"/>
      <c r="GBN108" s="833"/>
      <c r="GBO108" s="833"/>
      <c r="GBP108" s="908"/>
      <c r="GBQ108" s="838"/>
      <c r="GBR108" s="833"/>
      <c r="GBS108" s="833"/>
      <c r="GBT108" s="908"/>
      <c r="GBU108" s="838"/>
      <c r="GBV108" s="833"/>
      <c r="GBW108" s="833"/>
      <c r="GBX108" s="908"/>
      <c r="GBY108" s="838"/>
      <c r="GBZ108" s="833"/>
      <c r="GCA108" s="833"/>
      <c r="GCB108" s="908"/>
      <c r="GCC108" s="838"/>
      <c r="GCD108" s="833"/>
      <c r="GCE108" s="833"/>
      <c r="GCF108" s="908"/>
      <c r="GCG108" s="838"/>
      <c r="GCH108" s="833"/>
      <c r="GCI108" s="833"/>
      <c r="GCJ108" s="908"/>
      <c r="GCK108" s="838"/>
      <c r="GCL108" s="833"/>
      <c r="GCM108" s="833"/>
      <c r="GCN108" s="908"/>
      <c r="GCO108" s="838"/>
      <c r="GCP108" s="833"/>
      <c r="GCQ108" s="833"/>
      <c r="GCR108" s="908"/>
      <c r="GCS108" s="838"/>
      <c r="GCT108" s="833"/>
      <c r="GCU108" s="833"/>
      <c r="GCV108" s="908"/>
      <c r="GCW108" s="838"/>
      <c r="GCX108" s="833"/>
      <c r="GCY108" s="833"/>
      <c r="GCZ108" s="908"/>
      <c r="GDA108" s="838"/>
      <c r="GDB108" s="833"/>
      <c r="GDC108" s="833"/>
      <c r="GDD108" s="908"/>
      <c r="GDE108" s="838"/>
      <c r="GDF108" s="833"/>
      <c r="GDG108" s="833"/>
      <c r="GDH108" s="908"/>
      <c r="GDI108" s="838"/>
      <c r="GDJ108" s="833"/>
      <c r="GDK108" s="833"/>
      <c r="GDL108" s="908"/>
      <c r="GDM108" s="838"/>
      <c r="GDN108" s="833"/>
      <c r="GDO108" s="833"/>
      <c r="GDP108" s="908"/>
      <c r="GDQ108" s="838"/>
      <c r="GDR108" s="833"/>
      <c r="GDS108" s="833"/>
      <c r="GDT108" s="908"/>
      <c r="GDU108" s="838"/>
      <c r="GDV108" s="833"/>
      <c r="GDW108" s="833"/>
      <c r="GDX108" s="908"/>
      <c r="GDY108" s="838"/>
      <c r="GDZ108" s="833"/>
      <c r="GEA108" s="833"/>
      <c r="GEB108" s="908"/>
      <c r="GEC108" s="838"/>
      <c r="GED108" s="833"/>
      <c r="GEE108" s="833"/>
      <c r="GEF108" s="908"/>
      <c r="GEG108" s="838"/>
      <c r="GEH108" s="833"/>
      <c r="GEI108" s="833"/>
      <c r="GEJ108" s="908"/>
      <c r="GEK108" s="838"/>
      <c r="GEL108" s="833"/>
      <c r="GEM108" s="833"/>
      <c r="GEN108" s="908"/>
      <c r="GEO108" s="838"/>
      <c r="GEP108" s="833"/>
      <c r="GEQ108" s="833"/>
      <c r="GER108" s="908"/>
      <c r="GES108" s="838"/>
      <c r="GET108" s="833"/>
      <c r="GEU108" s="833"/>
      <c r="GEV108" s="908"/>
      <c r="GEW108" s="838"/>
      <c r="GEX108" s="833"/>
      <c r="GEY108" s="833"/>
      <c r="GEZ108" s="908"/>
      <c r="GFA108" s="838"/>
      <c r="GFB108" s="833"/>
      <c r="GFC108" s="833"/>
      <c r="GFD108" s="908"/>
      <c r="GFE108" s="838"/>
      <c r="GFF108" s="833"/>
      <c r="GFG108" s="833"/>
      <c r="GFH108" s="908"/>
      <c r="GFI108" s="838"/>
      <c r="GFJ108" s="833"/>
      <c r="GFK108" s="833"/>
      <c r="GFL108" s="908"/>
      <c r="GFM108" s="838"/>
      <c r="GFN108" s="833"/>
      <c r="GFO108" s="833"/>
      <c r="GFP108" s="908"/>
      <c r="GFQ108" s="838"/>
      <c r="GFR108" s="833"/>
      <c r="GFS108" s="833"/>
      <c r="GFT108" s="908"/>
      <c r="GFU108" s="838"/>
      <c r="GFV108" s="833"/>
      <c r="GFW108" s="833"/>
      <c r="GFX108" s="908"/>
      <c r="GFY108" s="838"/>
      <c r="GFZ108" s="833"/>
      <c r="GGA108" s="833"/>
      <c r="GGB108" s="908"/>
      <c r="GGC108" s="838"/>
      <c r="GGD108" s="833"/>
      <c r="GGE108" s="833"/>
      <c r="GGF108" s="908"/>
      <c r="GGG108" s="838"/>
      <c r="GGH108" s="833"/>
      <c r="GGI108" s="833"/>
      <c r="GGJ108" s="908"/>
      <c r="GGK108" s="838"/>
      <c r="GGL108" s="833"/>
      <c r="GGM108" s="833"/>
      <c r="GGN108" s="908"/>
      <c r="GGO108" s="838"/>
      <c r="GGP108" s="833"/>
      <c r="GGQ108" s="833"/>
      <c r="GGR108" s="908"/>
      <c r="GGS108" s="838"/>
      <c r="GGT108" s="833"/>
      <c r="GGU108" s="833"/>
      <c r="GGV108" s="908"/>
      <c r="GGW108" s="838"/>
      <c r="GGX108" s="833"/>
      <c r="GGY108" s="833"/>
      <c r="GGZ108" s="908"/>
      <c r="GHA108" s="838"/>
      <c r="GHB108" s="833"/>
      <c r="GHC108" s="833"/>
      <c r="GHD108" s="908"/>
      <c r="GHE108" s="838"/>
      <c r="GHF108" s="833"/>
      <c r="GHG108" s="833"/>
      <c r="GHH108" s="908"/>
      <c r="GHI108" s="838"/>
      <c r="GHJ108" s="833"/>
      <c r="GHK108" s="833"/>
      <c r="GHL108" s="908"/>
      <c r="GHM108" s="838"/>
      <c r="GHN108" s="833"/>
      <c r="GHO108" s="833"/>
      <c r="GHP108" s="908"/>
      <c r="GHQ108" s="838"/>
      <c r="GHR108" s="833"/>
      <c r="GHS108" s="833"/>
      <c r="GHT108" s="908"/>
      <c r="GHU108" s="838"/>
      <c r="GHV108" s="833"/>
      <c r="GHW108" s="833"/>
      <c r="GHX108" s="908"/>
      <c r="GHY108" s="838"/>
      <c r="GHZ108" s="833"/>
      <c r="GIA108" s="833"/>
      <c r="GIB108" s="908"/>
      <c r="GIC108" s="838"/>
      <c r="GID108" s="833"/>
      <c r="GIE108" s="833"/>
      <c r="GIF108" s="908"/>
      <c r="GIG108" s="838"/>
      <c r="GIH108" s="833"/>
      <c r="GII108" s="833"/>
      <c r="GIJ108" s="908"/>
      <c r="GIK108" s="838"/>
      <c r="GIL108" s="833"/>
      <c r="GIM108" s="833"/>
      <c r="GIN108" s="908"/>
      <c r="GIO108" s="838"/>
      <c r="GIP108" s="833"/>
      <c r="GIQ108" s="833"/>
      <c r="GIR108" s="908"/>
      <c r="GIS108" s="838"/>
      <c r="GIT108" s="833"/>
      <c r="GIU108" s="833"/>
      <c r="GIV108" s="908"/>
      <c r="GIW108" s="838"/>
      <c r="GIX108" s="833"/>
      <c r="GIY108" s="833"/>
      <c r="GIZ108" s="908"/>
      <c r="GJA108" s="838"/>
      <c r="GJB108" s="833"/>
      <c r="GJC108" s="833"/>
      <c r="GJD108" s="908"/>
      <c r="GJE108" s="838"/>
      <c r="GJF108" s="833"/>
      <c r="GJG108" s="833"/>
      <c r="GJH108" s="908"/>
      <c r="GJI108" s="838"/>
      <c r="GJJ108" s="833"/>
      <c r="GJK108" s="833"/>
      <c r="GJL108" s="908"/>
      <c r="GJM108" s="838"/>
      <c r="GJN108" s="833"/>
      <c r="GJO108" s="833"/>
      <c r="GJP108" s="908"/>
      <c r="GJQ108" s="838"/>
      <c r="GJR108" s="833"/>
      <c r="GJS108" s="833"/>
      <c r="GJT108" s="908"/>
      <c r="GJU108" s="838"/>
      <c r="GJV108" s="833"/>
      <c r="GJW108" s="833"/>
      <c r="GJX108" s="908"/>
      <c r="GJY108" s="838"/>
      <c r="GJZ108" s="833"/>
      <c r="GKA108" s="833"/>
      <c r="GKB108" s="908"/>
      <c r="GKC108" s="838"/>
      <c r="GKD108" s="833"/>
      <c r="GKE108" s="833"/>
      <c r="GKF108" s="908"/>
      <c r="GKG108" s="838"/>
      <c r="GKH108" s="833"/>
      <c r="GKI108" s="833"/>
      <c r="GKJ108" s="908"/>
      <c r="GKK108" s="838"/>
      <c r="GKL108" s="833"/>
      <c r="GKM108" s="833"/>
      <c r="GKN108" s="908"/>
      <c r="GKO108" s="838"/>
      <c r="GKP108" s="833"/>
      <c r="GKQ108" s="833"/>
      <c r="GKR108" s="908"/>
      <c r="GKS108" s="838"/>
      <c r="GKT108" s="833"/>
      <c r="GKU108" s="833"/>
      <c r="GKV108" s="908"/>
      <c r="GKW108" s="838"/>
      <c r="GKX108" s="833"/>
      <c r="GKY108" s="833"/>
      <c r="GKZ108" s="908"/>
      <c r="GLA108" s="838"/>
      <c r="GLB108" s="833"/>
      <c r="GLC108" s="833"/>
      <c r="GLD108" s="908"/>
      <c r="GLE108" s="838"/>
      <c r="GLF108" s="833"/>
      <c r="GLG108" s="833"/>
      <c r="GLH108" s="908"/>
      <c r="GLI108" s="838"/>
      <c r="GLJ108" s="833"/>
      <c r="GLK108" s="833"/>
      <c r="GLL108" s="908"/>
      <c r="GLM108" s="838"/>
      <c r="GLN108" s="833"/>
      <c r="GLO108" s="833"/>
      <c r="GLP108" s="908"/>
      <c r="GLQ108" s="838"/>
      <c r="GLR108" s="833"/>
      <c r="GLS108" s="833"/>
      <c r="GLT108" s="908"/>
      <c r="GLU108" s="838"/>
      <c r="GLV108" s="833"/>
      <c r="GLW108" s="833"/>
      <c r="GLX108" s="908"/>
      <c r="GLY108" s="838"/>
      <c r="GLZ108" s="833"/>
      <c r="GMA108" s="833"/>
      <c r="GMB108" s="908"/>
      <c r="GMC108" s="838"/>
      <c r="GMD108" s="833"/>
      <c r="GME108" s="833"/>
      <c r="GMF108" s="908"/>
      <c r="GMG108" s="838"/>
      <c r="GMH108" s="833"/>
      <c r="GMI108" s="833"/>
      <c r="GMJ108" s="908"/>
      <c r="GMK108" s="838"/>
      <c r="GML108" s="833"/>
      <c r="GMM108" s="833"/>
      <c r="GMN108" s="908"/>
      <c r="GMO108" s="838"/>
      <c r="GMP108" s="833"/>
      <c r="GMQ108" s="833"/>
      <c r="GMR108" s="908"/>
      <c r="GMS108" s="838"/>
      <c r="GMT108" s="833"/>
      <c r="GMU108" s="833"/>
      <c r="GMV108" s="908"/>
      <c r="GMW108" s="838"/>
      <c r="GMX108" s="833"/>
      <c r="GMY108" s="833"/>
      <c r="GMZ108" s="908"/>
      <c r="GNA108" s="838"/>
      <c r="GNB108" s="833"/>
      <c r="GNC108" s="833"/>
      <c r="GND108" s="908"/>
      <c r="GNE108" s="838"/>
      <c r="GNF108" s="833"/>
      <c r="GNG108" s="833"/>
      <c r="GNH108" s="908"/>
      <c r="GNI108" s="838"/>
      <c r="GNJ108" s="833"/>
      <c r="GNK108" s="833"/>
      <c r="GNL108" s="908"/>
      <c r="GNM108" s="838"/>
      <c r="GNN108" s="833"/>
      <c r="GNO108" s="833"/>
      <c r="GNP108" s="908"/>
      <c r="GNQ108" s="838"/>
      <c r="GNR108" s="833"/>
      <c r="GNS108" s="833"/>
      <c r="GNT108" s="908"/>
      <c r="GNU108" s="838"/>
      <c r="GNV108" s="833"/>
      <c r="GNW108" s="833"/>
      <c r="GNX108" s="908"/>
      <c r="GNY108" s="838"/>
      <c r="GNZ108" s="833"/>
      <c r="GOA108" s="833"/>
      <c r="GOB108" s="908"/>
      <c r="GOC108" s="838"/>
      <c r="GOD108" s="833"/>
      <c r="GOE108" s="833"/>
      <c r="GOF108" s="908"/>
      <c r="GOG108" s="838"/>
      <c r="GOH108" s="833"/>
      <c r="GOI108" s="833"/>
      <c r="GOJ108" s="908"/>
      <c r="GOK108" s="838"/>
      <c r="GOL108" s="833"/>
      <c r="GOM108" s="833"/>
      <c r="GON108" s="908"/>
      <c r="GOO108" s="838"/>
      <c r="GOP108" s="833"/>
      <c r="GOQ108" s="833"/>
      <c r="GOR108" s="908"/>
      <c r="GOS108" s="838"/>
      <c r="GOT108" s="833"/>
      <c r="GOU108" s="833"/>
      <c r="GOV108" s="908"/>
      <c r="GOW108" s="838"/>
      <c r="GOX108" s="833"/>
      <c r="GOY108" s="833"/>
      <c r="GOZ108" s="908"/>
      <c r="GPA108" s="838"/>
      <c r="GPB108" s="833"/>
      <c r="GPC108" s="833"/>
      <c r="GPD108" s="908"/>
      <c r="GPE108" s="838"/>
      <c r="GPF108" s="833"/>
      <c r="GPG108" s="833"/>
      <c r="GPH108" s="908"/>
      <c r="GPI108" s="838"/>
      <c r="GPJ108" s="833"/>
      <c r="GPK108" s="833"/>
      <c r="GPL108" s="908"/>
      <c r="GPM108" s="838"/>
      <c r="GPN108" s="833"/>
      <c r="GPO108" s="833"/>
      <c r="GPP108" s="908"/>
      <c r="GPQ108" s="838"/>
      <c r="GPR108" s="833"/>
      <c r="GPS108" s="833"/>
      <c r="GPT108" s="908"/>
      <c r="GPU108" s="838"/>
      <c r="GPV108" s="833"/>
      <c r="GPW108" s="833"/>
      <c r="GPX108" s="908"/>
      <c r="GPY108" s="838"/>
      <c r="GPZ108" s="833"/>
      <c r="GQA108" s="833"/>
      <c r="GQB108" s="908"/>
      <c r="GQC108" s="838"/>
      <c r="GQD108" s="833"/>
      <c r="GQE108" s="833"/>
      <c r="GQF108" s="908"/>
      <c r="GQG108" s="838"/>
      <c r="GQH108" s="833"/>
      <c r="GQI108" s="833"/>
      <c r="GQJ108" s="908"/>
      <c r="GQK108" s="838"/>
      <c r="GQL108" s="833"/>
      <c r="GQM108" s="833"/>
      <c r="GQN108" s="908"/>
      <c r="GQO108" s="838"/>
      <c r="GQP108" s="833"/>
      <c r="GQQ108" s="833"/>
      <c r="GQR108" s="908"/>
      <c r="GQS108" s="838"/>
      <c r="GQT108" s="833"/>
      <c r="GQU108" s="833"/>
      <c r="GQV108" s="908"/>
      <c r="GQW108" s="838"/>
      <c r="GQX108" s="833"/>
      <c r="GQY108" s="833"/>
      <c r="GQZ108" s="908"/>
      <c r="GRA108" s="838"/>
      <c r="GRB108" s="833"/>
      <c r="GRC108" s="833"/>
      <c r="GRD108" s="908"/>
      <c r="GRE108" s="838"/>
      <c r="GRF108" s="833"/>
      <c r="GRG108" s="833"/>
      <c r="GRH108" s="908"/>
      <c r="GRI108" s="838"/>
      <c r="GRJ108" s="833"/>
      <c r="GRK108" s="833"/>
      <c r="GRL108" s="908"/>
      <c r="GRM108" s="838"/>
      <c r="GRN108" s="833"/>
      <c r="GRO108" s="833"/>
      <c r="GRP108" s="908"/>
      <c r="GRQ108" s="838"/>
      <c r="GRR108" s="833"/>
      <c r="GRS108" s="833"/>
      <c r="GRT108" s="908"/>
      <c r="GRU108" s="838"/>
      <c r="GRV108" s="833"/>
      <c r="GRW108" s="833"/>
      <c r="GRX108" s="908"/>
      <c r="GRY108" s="838"/>
      <c r="GRZ108" s="833"/>
      <c r="GSA108" s="833"/>
      <c r="GSB108" s="908"/>
      <c r="GSC108" s="838"/>
      <c r="GSD108" s="833"/>
      <c r="GSE108" s="833"/>
      <c r="GSF108" s="908"/>
      <c r="GSG108" s="838"/>
      <c r="GSH108" s="833"/>
      <c r="GSI108" s="833"/>
      <c r="GSJ108" s="908"/>
      <c r="GSK108" s="838"/>
      <c r="GSL108" s="833"/>
      <c r="GSM108" s="833"/>
      <c r="GSN108" s="908"/>
      <c r="GSO108" s="838"/>
      <c r="GSP108" s="833"/>
      <c r="GSQ108" s="833"/>
      <c r="GSR108" s="908"/>
      <c r="GSS108" s="838"/>
      <c r="GST108" s="833"/>
      <c r="GSU108" s="833"/>
      <c r="GSV108" s="908"/>
      <c r="GSW108" s="838"/>
      <c r="GSX108" s="833"/>
      <c r="GSY108" s="833"/>
      <c r="GSZ108" s="908"/>
      <c r="GTA108" s="838"/>
      <c r="GTB108" s="833"/>
      <c r="GTC108" s="833"/>
      <c r="GTD108" s="908"/>
      <c r="GTE108" s="838"/>
      <c r="GTF108" s="833"/>
      <c r="GTG108" s="833"/>
      <c r="GTH108" s="908"/>
      <c r="GTI108" s="838"/>
      <c r="GTJ108" s="833"/>
      <c r="GTK108" s="833"/>
      <c r="GTL108" s="908"/>
      <c r="GTM108" s="838"/>
      <c r="GTN108" s="833"/>
      <c r="GTO108" s="833"/>
      <c r="GTP108" s="908"/>
      <c r="GTQ108" s="838"/>
      <c r="GTR108" s="833"/>
      <c r="GTS108" s="833"/>
      <c r="GTT108" s="908"/>
      <c r="GTU108" s="838"/>
      <c r="GTV108" s="833"/>
      <c r="GTW108" s="833"/>
      <c r="GTX108" s="908"/>
      <c r="GTY108" s="838"/>
      <c r="GTZ108" s="833"/>
      <c r="GUA108" s="833"/>
      <c r="GUB108" s="908"/>
      <c r="GUC108" s="838"/>
      <c r="GUD108" s="833"/>
      <c r="GUE108" s="833"/>
      <c r="GUF108" s="908"/>
      <c r="GUG108" s="838"/>
      <c r="GUH108" s="833"/>
      <c r="GUI108" s="833"/>
      <c r="GUJ108" s="908"/>
      <c r="GUK108" s="838"/>
      <c r="GUL108" s="833"/>
      <c r="GUM108" s="833"/>
      <c r="GUN108" s="908"/>
      <c r="GUO108" s="838"/>
      <c r="GUP108" s="833"/>
      <c r="GUQ108" s="833"/>
      <c r="GUR108" s="908"/>
      <c r="GUS108" s="838"/>
      <c r="GUT108" s="833"/>
      <c r="GUU108" s="833"/>
      <c r="GUV108" s="908"/>
      <c r="GUW108" s="838"/>
      <c r="GUX108" s="833"/>
      <c r="GUY108" s="833"/>
      <c r="GUZ108" s="908"/>
      <c r="GVA108" s="838"/>
      <c r="GVB108" s="833"/>
      <c r="GVC108" s="833"/>
      <c r="GVD108" s="908"/>
      <c r="GVE108" s="838"/>
      <c r="GVF108" s="833"/>
      <c r="GVG108" s="833"/>
      <c r="GVH108" s="908"/>
      <c r="GVI108" s="838"/>
      <c r="GVJ108" s="833"/>
      <c r="GVK108" s="833"/>
      <c r="GVL108" s="908"/>
      <c r="GVM108" s="838"/>
      <c r="GVN108" s="833"/>
      <c r="GVO108" s="833"/>
      <c r="GVP108" s="908"/>
      <c r="GVQ108" s="838"/>
      <c r="GVR108" s="833"/>
      <c r="GVS108" s="833"/>
      <c r="GVT108" s="908"/>
      <c r="GVU108" s="838"/>
      <c r="GVV108" s="833"/>
      <c r="GVW108" s="833"/>
      <c r="GVX108" s="908"/>
      <c r="GVY108" s="838"/>
      <c r="GVZ108" s="833"/>
      <c r="GWA108" s="833"/>
      <c r="GWB108" s="908"/>
      <c r="GWC108" s="838"/>
      <c r="GWD108" s="833"/>
      <c r="GWE108" s="833"/>
      <c r="GWF108" s="908"/>
      <c r="GWG108" s="838"/>
      <c r="GWH108" s="833"/>
      <c r="GWI108" s="833"/>
      <c r="GWJ108" s="908"/>
      <c r="GWK108" s="838"/>
      <c r="GWL108" s="833"/>
      <c r="GWM108" s="833"/>
      <c r="GWN108" s="908"/>
      <c r="GWO108" s="838"/>
      <c r="GWP108" s="833"/>
      <c r="GWQ108" s="833"/>
      <c r="GWR108" s="908"/>
      <c r="GWS108" s="838"/>
      <c r="GWT108" s="833"/>
      <c r="GWU108" s="833"/>
      <c r="GWV108" s="908"/>
      <c r="GWW108" s="838"/>
      <c r="GWX108" s="833"/>
      <c r="GWY108" s="833"/>
      <c r="GWZ108" s="908"/>
      <c r="GXA108" s="838"/>
      <c r="GXB108" s="833"/>
      <c r="GXC108" s="833"/>
      <c r="GXD108" s="908"/>
      <c r="GXE108" s="838"/>
      <c r="GXF108" s="833"/>
      <c r="GXG108" s="833"/>
      <c r="GXH108" s="908"/>
      <c r="GXI108" s="838"/>
      <c r="GXJ108" s="833"/>
      <c r="GXK108" s="833"/>
      <c r="GXL108" s="908"/>
      <c r="GXM108" s="838"/>
      <c r="GXN108" s="833"/>
      <c r="GXO108" s="833"/>
      <c r="GXP108" s="908"/>
      <c r="GXQ108" s="838"/>
      <c r="GXR108" s="833"/>
      <c r="GXS108" s="833"/>
      <c r="GXT108" s="908"/>
      <c r="GXU108" s="838"/>
      <c r="GXV108" s="833"/>
      <c r="GXW108" s="833"/>
      <c r="GXX108" s="908"/>
      <c r="GXY108" s="838"/>
      <c r="GXZ108" s="833"/>
      <c r="GYA108" s="833"/>
      <c r="GYB108" s="908"/>
      <c r="GYC108" s="838"/>
      <c r="GYD108" s="833"/>
      <c r="GYE108" s="833"/>
      <c r="GYF108" s="908"/>
      <c r="GYG108" s="838"/>
      <c r="GYH108" s="833"/>
      <c r="GYI108" s="833"/>
      <c r="GYJ108" s="908"/>
      <c r="GYK108" s="838"/>
      <c r="GYL108" s="833"/>
      <c r="GYM108" s="833"/>
      <c r="GYN108" s="908"/>
      <c r="GYO108" s="838"/>
      <c r="GYP108" s="833"/>
      <c r="GYQ108" s="833"/>
      <c r="GYR108" s="908"/>
      <c r="GYS108" s="838"/>
      <c r="GYT108" s="833"/>
      <c r="GYU108" s="833"/>
      <c r="GYV108" s="908"/>
      <c r="GYW108" s="838"/>
      <c r="GYX108" s="833"/>
      <c r="GYY108" s="833"/>
      <c r="GYZ108" s="908"/>
      <c r="GZA108" s="838"/>
      <c r="GZB108" s="833"/>
      <c r="GZC108" s="833"/>
      <c r="GZD108" s="908"/>
      <c r="GZE108" s="838"/>
      <c r="GZF108" s="833"/>
      <c r="GZG108" s="833"/>
      <c r="GZH108" s="908"/>
      <c r="GZI108" s="838"/>
      <c r="GZJ108" s="833"/>
      <c r="GZK108" s="833"/>
      <c r="GZL108" s="908"/>
      <c r="GZM108" s="838"/>
      <c r="GZN108" s="833"/>
      <c r="GZO108" s="833"/>
      <c r="GZP108" s="908"/>
      <c r="GZQ108" s="838"/>
      <c r="GZR108" s="833"/>
      <c r="GZS108" s="833"/>
      <c r="GZT108" s="908"/>
      <c r="GZU108" s="838"/>
      <c r="GZV108" s="833"/>
      <c r="GZW108" s="833"/>
      <c r="GZX108" s="908"/>
      <c r="GZY108" s="838"/>
      <c r="GZZ108" s="833"/>
      <c r="HAA108" s="833"/>
      <c r="HAB108" s="908"/>
      <c r="HAC108" s="838"/>
      <c r="HAD108" s="833"/>
      <c r="HAE108" s="833"/>
      <c r="HAF108" s="908"/>
      <c r="HAG108" s="838"/>
      <c r="HAH108" s="833"/>
      <c r="HAI108" s="833"/>
      <c r="HAJ108" s="908"/>
      <c r="HAK108" s="838"/>
      <c r="HAL108" s="833"/>
      <c r="HAM108" s="833"/>
      <c r="HAN108" s="908"/>
      <c r="HAO108" s="838"/>
      <c r="HAP108" s="833"/>
      <c r="HAQ108" s="833"/>
      <c r="HAR108" s="908"/>
      <c r="HAS108" s="838"/>
      <c r="HAT108" s="833"/>
      <c r="HAU108" s="833"/>
      <c r="HAV108" s="908"/>
      <c r="HAW108" s="838"/>
      <c r="HAX108" s="833"/>
      <c r="HAY108" s="833"/>
      <c r="HAZ108" s="908"/>
      <c r="HBA108" s="838"/>
      <c r="HBB108" s="833"/>
      <c r="HBC108" s="833"/>
      <c r="HBD108" s="908"/>
      <c r="HBE108" s="838"/>
      <c r="HBF108" s="833"/>
      <c r="HBG108" s="833"/>
      <c r="HBH108" s="908"/>
      <c r="HBI108" s="838"/>
      <c r="HBJ108" s="833"/>
      <c r="HBK108" s="833"/>
      <c r="HBL108" s="908"/>
      <c r="HBM108" s="838"/>
      <c r="HBN108" s="833"/>
      <c r="HBO108" s="833"/>
      <c r="HBP108" s="908"/>
      <c r="HBQ108" s="838"/>
      <c r="HBR108" s="833"/>
      <c r="HBS108" s="833"/>
      <c r="HBT108" s="908"/>
      <c r="HBU108" s="838"/>
      <c r="HBV108" s="833"/>
      <c r="HBW108" s="833"/>
      <c r="HBX108" s="908"/>
      <c r="HBY108" s="838"/>
      <c r="HBZ108" s="833"/>
      <c r="HCA108" s="833"/>
      <c r="HCB108" s="908"/>
      <c r="HCC108" s="838"/>
      <c r="HCD108" s="833"/>
      <c r="HCE108" s="833"/>
      <c r="HCF108" s="908"/>
      <c r="HCG108" s="838"/>
      <c r="HCH108" s="833"/>
      <c r="HCI108" s="833"/>
      <c r="HCJ108" s="908"/>
      <c r="HCK108" s="838"/>
      <c r="HCL108" s="833"/>
      <c r="HCM108" s="833"/>
      <c r="HCN108" s="908"/>
      <c r="HCO108" s="838"/>
      <c r="HCP108" s="833"/>
      <c r="HCQ108" s="833"/>
      <c r="HCR108" s="908"/>
      <c r="HCS108" s="838"/>
      <c r="HCT108" s="833"/>
      <c r="HCU108" s="833"/>
      <c r="HCV108" s="908"/>
      <c r="HCW108" s="838"/>
      <c r="HCX108" s="833"/>
      <c r="HCY108" s="833"/>
      <c r="HCZ108" s="908"/>
      <c r="HDA108" s="838"/>
      <c r="HDB108" s="833"/>
      <c r="HDC108" s="833"/>
      <c r="HDD108" s="908"/>
      <c r="HDE108" s="838"/>
      <c r="HDF108" s="833"/>
      <c r="HDG108" s="833"/>
      <c r="HDH108" s="908"/>
      <c r="HDI108" s="838"/>
      <c r="HDJ108" s="833"/>
      <c r="HDK108" s="833"/>
      <c r="HDL108" s="908"/>
      <c r="HDM108" s="838"/>
      <c r="HDN108" s="833"/>
      <c r="HDO108" s="833"/>
      <c r="HDP108" s="908"/>
      <c r="HDQ108" s="838"/>
      <c r="HDR108" s="833"/>
      <c r="HDS108" s="833"/>
      <c r="HDT108" s="908"/>
      <c r="HDU108" s="838"/>
      <c r="HDV108" s="833"/>
      <c r="HDW108" s="833"/>
      <c r="HDX108" s="908"/>
      <c r="HDY108" s="838"/>
      <c r="HDZ108" s="833"/>
      <c r="HEA108" s="833"/>
      <c r="HEB108" s="908"/>
      <c r="HEC108" s="838"/>
      <c r="HED108" s="833"/>
      <c r="HEE108" s="833"/>
      <c r="HEF108" s="908"/>
      <c r="HEG108" s="838"/>
      <c r="HEH108" s="833"/>
      <c r="HEI108" s="833"/>
      <c r="HEJ108" s="908"/>
      <c r="HEK108" s="838"/>
      <c r="HEL108" s="833"/>
      <c r="HEM108" s="833"/>
      <c r="HEN108" s="908"/>
      <c r="HEO108" s="838"/>
      <c r="HEP108" s="833"/>
      <c r="HEQ108" s="833"/>
      <c r="HER108" s="908"/>
      <c r="HES108" s="838"/>
      <c r="HET108" s="833"/>
      <c r="HEU108" s="833"/>
      <c r="HEV108" s="908"/>
      <c r="HEW108" s="838"/>
      <c r="HEX108" s="833"/>
      <c r="HEY108" s="833"/>
      <c r="HEZ108" s="908"/>
      <c r="HFA108" s="838"/>
      <c r="HFB108" s="833"/>
      <c r="HFC108" s="833"/>
      <c r="HFD108" s="908"/>
      <c r="HFE108" s="838"/>
      <c r="HFF108" s="833"/>
      <c r="HFG108" s="833"/>
      <c r="HFH108" s="908"/>
      <c r="HFI108" s="838"/>
      <c r="HFJ108" s="833"/>
      <c r="HFK108" s="833"/>
      <c r="HFL108" s="908"/>
      <c r="HFM108" s="838"/>
      <c r="HFN108" s="833"/>
      <c r="HFO108" s="833"/>
      <c r="HFP108" s="908"/>
      <c r="HFQ108" s="838"/>
      <c r="HFR108" s="833"/>
      <c r="HFS108" s="833"/>
      <c r="HFT108" s="908"/>
      <c r="HFU108" s="838"/>
      <c r="HFV108" s="833"/>
      <c r="HFW108" s="833"/>
      <c r="HFX108" s="908"/>
      <c r="HFY108" s="838"/>
      <c r="HFZ108" s="833"/>
      <c r="HGA108" s="833"/>
      <c r="HGB108" s="908"/>
      <c r="HGC108" s="838"/>
      <c r="HGD108" s="833"/>
      <c r="HGE108" s="833"/>
      <c r="HGF108" s="908"/>
      <c r="HGG108" s="838"/>
      <c r="HGH108" s="833"/>
      <c r="HGI108" s="833"/>
      <c r="HGJ108" s="908"/>
      <c r="HGK108" s="838"/>
      <c r="HGL108" s="833"/>
      <c r="HGM108" s="833"/>
      <c r="HGN108" s="908"/>
      <c r="HGO108" s="838"/>
      <c r="HGP108" s="833"/>
      <c r="HGQ108" s="833"/>
      <c r="HGR108" s="908"/>
      <c r="HGS108" s="838"/>
      <c r="HGT108" s="833"/>
      <c r="HGU108" s="833"/>
      <c r="HGV108" s="908"/>
      <c r="HGW108" s="838"/>
      <c r="HGX108" s="833"/>
      <c r="HGY108" s="833"/>
      <c r="HGZ108" s="908"/>
      <c r="HHA108" s="838"/>
      <c r="HHB108" s="833"/>
      <c r="HHC108" s="833"/>
      <c r="HHD108" s="908"/>
      <c r="HHE108" s="838"/>
      <c r="HHF108" s="833"/>
      <c r="HHG108" s="833"/>
      <c r="HHH108" s="908"/>
      <c r="HHI108" s="838"/>
      <c r="HHJ108" s="833"/>
      <c r="HHK108" s="833"/>
      <c r="HHL108" s="908"/>
      <c r="HHM108" s="838"/>
      <c r="HHN108" s="833"/>
      <c r="HHO108" s="833"/>
      <c r="HHP108" s="908"/>
      <c r="HHQ108" s="838"/>
      <c r="HHR108" s="833"/>
      <c r="HHS108" s="833"/>
      <c r="HHT108" s="908"/>
      <c r="HHU108" s="838"/>
      <c r="HHV108" s="833"/>
      <c r="HHW108" s="833"/>
      <c r="HHX108" s="908"/>
      <c r="HHY108" s="838"/>
      <c r="HHZ108" s="833"/>
      <c r="HIA108" s="833"/>
      <c r="HIB108" s="908"/>
      <c r="HIC108" s="838"/>
      <c r="HID108" s="833"/>
      <c r="HIE108" s="833"/>
      <c r="HIF108" s="908"/>
      <c r="HIG108" s="838"/>
      <c r="HIH108" s="833"/>
      <c r="HII108" s="833"/>
      <c r="HIJ108" s="908"/>
      <c r="HIK108" s="838"/>
      <c r="HIL108" s="833"/>
      <c r="HIM108" s="833"/>
      <c r="HIN108" s="908"/>
      <c r="HIO108" s="838"/>
      <c r="HIP108" s="833"/>
      <c r="HIQ108" s="833"/>
      <c r="HIR108" s="908"/>
      <c r="HIS108" s="838"/>
      <c r="HIT108" s="833"/>
      <c r="HIU108" s="833"/>
      <c r="HIV108" s="908"/>
      <c r="HIW108" s="838"/>
      <c r="HIX108" s="833"/>
      <c r="HIY108" s="833"/>
      <c r="HIZ108" s="908"/>
      <c r="HJA108" s="838"/>
      <c r="HJB108" s="833"/>
      <c r="HJC108" s="833"/>
      <c r="HJD108" s="908"/>
      <c r="HJE108" s="838"/>
      <c r="HJF108" s="833"/>
      <c r="HJG108" s="833"/>
      <c r="HJH108" s="908"/>
      <c r="HJI108" s="838"/>
      <c r="HJJ108" s="833"/>
      <c r="HJK108" s="833"/>
      <c r="HJL108" s="908"/>
      <c r="HJM108" s="838"/>
      <c r="HJN108" s="833"/>
      <c r="HJO108" s="833"/>
      <c r="HJP108" s="908"/>
      <c r="HJQ108" s="838"/>
      <c r="HJR108" s="833"/>
      <c r="HJS108" s="833"/>
      <c r="HJT108" s="908"/>
      <c r="HJU108" s="838"/>
      <c r="HJV108" s="833"/>
      <c r="HJW108" s="833"/>
      <c r="HJX108" s="908"/>
      <c r="HJY108" s="838"/>
      <c r="HJZ108" s="833"/>
      <c r="HKA108" s="833"/>
      <c r="HKB108" s="908"/>
      <c r="HKC108" s="838"/>
      <c r="HKD108" s="833"/>
      <c r="HKE108" s="833"/>
      <c r="HKF108" s="908"/>
      <c r="HKG108" s="838"/>
      <c r="HKH108" s="833"/>
      <c r="HKI108" s="833"/>
      <c r="HKJ108" s="908"/>
      <c r="HKK108" s="838"/>
      <c r="HKL108" s="833"/>
      <c r="HKM108" s="833"/>
      <c r="HKN108" s="908"/>
      <c r="HKO108" s="838"/>
      <c r="HKP108" s="833"/>
      <c r="HKQ108" s="833"/>
      <c r="HKR108" s="908"/>
      <c r="HKS108" s="838"/>
      <c r="HKT108" s="833"/>
      <c r="HKU108" s="833"/>
      <c r="HKV108" s="908"/>
      <c r="HKW108" s="838"/>
      <c r="HKX108" s="833"/>
      <c r="HKY108" s="833"/>
      <c r="HKZ108" s="908"/>
      <c r="HLA108" s="838"/>
      <c r="HLB108" s="833"/>
      <c r="HLC108" s="833"/>
      <c r="HLD108" s="908"/>
      <c r="HLE108" s="838"/>
      <c r="HLF108" s="833"/>
      <c r="HLG108" s="833"/>
      <c r="HLH108" s="908"/>
      <c r="HLI108" s="838"/>
      <c r="HLJ108" s="833"/>
      <c r="HLK108" s="833"/>
      <c r="HLL108" s="908"/>
      <c r="HLM108" s="838"/>
      <c r="HLN108" s="833"/>
      <c r="HLO108" s="833"/>
      <c r="HLP108" s="908"/>
      <c r="HLQ108" s="838"/>
      <c r="HLR108" s="833"/>
      <c r="HLS108" s="833"/>
      <c r="HLT108" s="908"/>
      <c r="HLU108" s="838"/>
      <c r="HLV108" s="833"/>
      <c r="HLW108" s="833"/>
      <c r="HLX108" s="908"/>
      <c r="HLY108" s="838"/>
      <c r="HLZ108" s="833"/>
      <c r="HMA108" s="833"/>
      <c r="HMB108" s="908"/>
      <c r="HMC108" s="838"/>
      <c r="HMD108" s="833"/>
      <c r="HME108" s="833"/>
      <c r="HMF108" s="908"/>
      <c r="HMG108" s="838"/>
      <c r="HMH108" s="833"/>
      <c r="HMI108" s="833"/>
      <c r="HMJ108" s="908"/>
      <c r="HMK108" s="838"/>
      <c r="HML108" s="833"/>
      <c r="HMM108" s="833"/>
      <c r="HMN108" s="908"/>
      <c r="HMO108" s="838"/>
      <c r="HMP108" s="833"/>
      <c r="HMQ108" s="833"/>
      <c r="HMR108" s="908"/>
      <c r="HMS108" s="838"/>
      <c r="HMT108" s="833"/>
      <c r="HMU108" s="833"/>
      <c r="HMV108" s="908"/>
      <c r="HMW108" s="838"/>
      <c r="HMX108" s="833"/>
      <c r="HMY108" s="833"/>
      <c r="HMZ108" s="908"/>
      <c r="HNA108" s="838"/>
      <c r="HNB108" s="833"/>
      <c r="HNC108" s="833"/>
      <c r="HND108" s="908"/>
      <c r="HNE108" s="838"/>
      <c r="HNF108" s="833"/>
      <c r="HNG108" s="833"/>
      <c r="HNH108" s="908"/>
      <c r="HNI108" s="838"/>
      <c r="HNJ108" s="833"/>
      <c r="HNK108" s="833"/>
      <c r="HNL108" s="908"/>
      <c r="HNM108" s="838"/>
      <c r="HNN108" s="833"/>
      <c r="HNO108" s="833"/>
      <c r="HNP108" s="908"/>
      <c r="HNQ108" s="838"/>
      <c r="HNR108" s="833"/>
      <c r="HNS108" s="833"/>
      <c r="HNT108" s="908"/>
      <c r="HNU108" s="838"/>
      <c r="HNV108" s="833"/>
      <c r="HNW108" s="833"/>
      <c r="HNX108" s="908"/>
      <c r="HNY108" s="838"/>
      <c r="HNZ108" s="833"/>
      <c r="HOA108" s="833"/>
      <c r="HOB108" s="908"/>
      <c r="HOC108" s="838"/>
      <c r="HOD108" s="833"/>
      <c r="HOE108" s="833"/>
      <c r="HOF108" s="908"/>
      <c r="HOG108" s="838"/>
      <c r="HOH108" s="833"/>
      <c r="HOI108" s="833"/>
      <c r="HOJ108" s="908"/>
      <c r="HOK108" s="838"/>
      <c r="HOL108" s="833"/>
      <c r="HOM108" s="833"/>
      <c r="HON108" s="908"/>
      <c r="HOO108" s="838"/>
      <c r="HOP108" s="833"/>
      <c r="HOQ108" s="833"/>
      <c r="HOR108" s="908"/>
      <c r="HOS108" s="838"/>
      <c r="HOT108" s="833"/>
      <c r="HOU108" s="833"/>
      <c r="HOV108" s="908"/>
      <c r="HOW108" s="838"/>
      <c r="HOX108" s="833"/>
      <c r="HOY108" s="833"/>
      <c r="HOZ108" s="908"/>
      <c r="HPA108" s="838"/>
      <c r="HPB108" s="833"/>
      <c r="HPC108" s="833"/>
      <c r="HPD108" s="908"/>
      <c r="HPE108" s="838"/>
      <c r="HPF108" s="833"/>
      <c r="HPG108" s="833"/>
      <c r="HPH108" s="908"/>
      <c r="HPI108" s="838"/>
      <c r="HPJ108" s="833"/>
      <c r="HPK108" s="833"/>
      <c r="HPL108" s="908"/>
      <c r="HPM108" s="838"/>
      <c r="HPN108" s="833"/>
      <c r="HPO108" s="833"/>
      <c r="HPP108" s="908"/>
      <c r="HPQ108" s="838"/>
      <c r="HPR108" s="833"/>
      <c r="HPS108" s="833"/>
      <c r="HPT108" s="908"/>
      <c r="HPU108" s="838"/>
      <c r="HPV108" s="833"/>
      <c r="HPW108" s="833"/>
      <c r="HPX108" s="908"/>
      <c r="HPY108" s="838"/>
      <c r="HPZ108" s="833"/>
      <c r="HQA108" s="833"/>
      <c r="HQB108" s="908"/>
      <c r="HQC108" s="838"/>
      <c r="HQD108" s="833"/>
      <c r="HQE108" s="833"/>
      <c r="HQF108" s="908"/>
      <c r="HQG108" s="838"/>
      <c r="HQH108" s="833"/>
      <c r="HQI108" s="833"/>
      <c r="HQJ108" s="908"/>
      <c r="HQK108" s="838"/>
      <c r="HQL108" s="833"/>
      <c r="HQM108" s="833"/>
      <c r="HQN108" s="908"/>
      <c r="HQO108" s="838"/>
      <c r="HQP108" s="833"/>
      <c r="HQQ108" s="833"/>
      <c r="HQR108" s="908"/>
      <c r="HQS108" s="838"/>
      <c r="HQT108" s="833"/>
      <c r="HQU108" s="833"/>
      <c r="HQV108" s="908"/>
      <c r="HQW108" s="838"/>
      <c r="HQX108" s="833"/>
      <c r="HQY108" s="833"/>
      <c r="HQZ108" s="908"/>
      <c r="HRA108" s="838"/>
      <c r="HRB108" s="833"/>
      <c r="HRC108" s="833"/>
      <c r="HRD108" s="908"/>
      <c r="HRE108" s="838"/>
      <c r="HRF108" s="833"/>
      <c r="HRG108" s="833"/>
      <c r="HRH108" s="908"/>
      <c r="HRI108" s="838"/>
      <c r="HRJ108" s="833"/>
      <c r="HRK108" s="833"/>
      <c r="HRL108" s="908"/>
      <c r="HRM108" s="838"/>
      <c r="HRN108" s="833"/>
      <c r="HRO108" s="833"/>
      <c r="HRP108" s="908"/>
      <c r="HRQ108" s="838"/>
      <c r="HRR108" s="833"/>
      <c r="HRS108" s="833"/>
      <c r="HRT108" s="908"/>
      <c r="HRU108" s="838"/>
      <c r="HRV108" s="833"/>
      <c r="HRW108" s="833"/>
      <c r="HRX108" s="908"/>
      <c r="HRY108" s="838"/>
      <c r="HRZ108" s="833"/>
      <c r="HSA108" s="833"/>
      <c r="HSB108" s="908"/>
      <c r="HSC108" s="838"/>
      <c r="HSD108" s="833"/>
      <c r="HSE108" s="833"/>
      <c r="HSF108" s="908"/>
      <c r="HSG108" s="838"/>
      <c r="HSH108" s="833"/>
      <c r="HSI108" s="833"/>
      <c r="HSJ108" s="908"/>
      <c r="HSK108" s="838"/>
      <c r="HSL108" s="833"/>
      <c r="HSM108" s="833"/>
      <c r="HSN108" s="908"/>
      <c r="HSO108" s="838"/>
      <c r="HSP108" s="833"/>
      <c r="HSQ108" s="833"/>
      <c r="HSR108" s="908"/>
      <c r="HSS108" s="838"/>
      <c r="HST108" s="833"/>
      <c r="HSU108" s="833"/>
      <c r="HSV108" s="908"/>
      <c r="HSW108" s="838"/>
      <c r="HSX108" s="833"/>
      <c r="HSY108" s="833"/>
      <c r="HSZ108" s="908"/>
      <c r="HTA108" s="838"/>
      <c r="HTB108" s="833"/>
      <c r="HTC108" s="833"/>
      <c r="HTD108" s="908"/>
      <c r="HTE108" s="838"/>
      <c r="HTF108" s="833"/>
      <c r="HTG108" s="833"/>
      <c r="HTH108" s="908"/>
      <c r="HTI108" s="838"/>
      <c r="HTJ108" s="833"/>
      <c r="HTK108" s="833"/>
      <c r="HTL108" s="908"/>
      <c r="HTM108" s="838"/>
      <c r="HTN108" s="833"/>
      <c r="HTO108" s="833"/>
      <c r="HTP108" s="908"/>
      <c r="HTQ108" s="838"/>
      <c r="HTR108" s="833"/>
      <c r="HTS108" s="833"/>
      <c r="HTT108" s="908"/>
      <c r="HTU108" s="838"/>
      <c r="HTV108" s="833"/>
      <c r="HTW108" s="833"/>
      <c r="HTX108" s="908"/>
      <c r="HTY108" s="838"/>
      <c r="HTZ108" s="833"/>
      <c r="HUA108" s="833"/>
      <c r="HUB108" s="908"/>
      <c r="HUC108" s="838"/>
      <c r="HUD108" s="833"/>
      <c r="HUE108" s="833"/>
      <c r="HUF108" s="908"/>
      <c r="HUG108" s="838"/>
      <c r="HUH108" s="833"/>
      <c r="HUI108" s="833"/>
      <c r="HUJ108" s="908"/>
      <c r="HUK108" s="838"/>
      <c r="HUL108" s="833"/>
      <c r="HUM108" s="833"/>
      <c r="HUN108" s="908"/>
      <c r="HUO108" s="838"/>
      <c r="HUP108" s="833"/>
      <c r="HUQ108" s="833"/>
      <c r="HUR108" s="908"/>
      <c r="HUS108" s="838"/>
      <c r="HUT108" s="833"/>
      <c r="HUU108" s="833"/>
      <c r="HUV108" s="908"/>
      <c r="HUW108" s="838"/>
      <c r="HUX108" s="833"/>
      <c r="HUY108" s="833"/>
      <c r="HUZ108" s="908"/>
      <c r="HVA108" s="838"/>
      <c r="HVB108" s="833"/>
      <c r="HVC108" s="833"/>
      <c r="HVD108" s="908"/>
      <c r="HVE108" s="838"/>
      <c r="HVF108" s="833"/>
      <c r="HVG108" s="833"/>
      <c r="HVH108" s="908"/>
      <c r="HVI108" s="838"/>
      <c r="HVJ108" s="833"/>
      <c r="HVK108" s="833"/>
      <c r="HVL108" s="908"/>
      <c r="HVM108" s="838"/>
      <c r="HVN108" s="833"/>
      <c r="HVO108" s="833"/>
      <c r="HVP108" s="908"/>
      <c r="HVQ108" s="838"/>
      <c r="HVR108" s="833"/>
      <c r="HVS108" s="833"/>
      <c r="HVT108" s="908"/>
      <c r="HVU108" s="838"/>
      <c r="HVV108" s="833"/>
      <c r="HVW108" s="833"/>
      <c r="HVX108" s="908"/>
      <c r="HVY108" s="838"/>
      <c r="HVZ108" s="833"/>
      <c r="HWA108" s="833"/>
      <c r="HWB108" s="908"/>
      <c r="HWC108" s="838"/>
      <c r="HWD108" s="833"/>
      <c r="HWE108" s="833"/>
      <c r="HWF108" s="908"/>
      <c r="HWG108" s="838"/>
      <c r="HWH108" s="833"/>
      <c r="HWI108" s="833"/>
      <c r="HWJ108" s="908"/>
      <c r="HWK108" s="838"/>
      <c r="HWL108" s="833"/>
      <c r="HWM108" s="833"/>
      <c r="HWN108" s="908"/>
      <c r="HWO108" s="838"/>
      <c r="HWP108" s="833"/>
      <c r="HWQ108" s="833"/>
      <c r="HWR108" s="908"/>
      <c r="HWS108" s="838"/>
      <c r="HWT108" s="833"/>
      <c r="HWU108" s="833"/>
      <c r="HWV108" s="908"/>
      <c r="HWW108" s="838"/>
      <c r="HWX108" s="833"/>
      <c r="HWY108" s="833"/>
      <c r="HWZ108" s="908"/>
      <c r="HXA108" s="838"/>
      <c r="HXB108" s="833"/>
      <c r="HXC108" s="833"/>
      <c r="HXD108" s="908"/>
      <c r="HXE108" s="838"/>
      <c r="HXF108" s="833"/>
      <c r="HXG108" s="833"/>
      <c r="HXH108" s="908"/>
      <c r="HXI108" s="838"/>
      <c r="HXJ108" s="833"/>
      <c r="HXK108" s="833"/>
      <c r="HXL108" s="908"/>
      <c r="HXM108" s="838"/>
      <c r="HXN108" s="833"/>
      <c r="HXO108" s="833"/>
      <c r="HXP108" s="908"/>
      <c r="HXQ108" s="838"/>
      <c r="HXR108" s="833"/>
      <c r="HXS108" s="833"/>
      <c r="HXT108" s="908"/>
      <c r="HXU108" s="838"/>
      <c r="HXV108" s="833"/>
      <c r="HXW108" s="833"/>
      <c r="HXX108" s="908"/>
      <c r="HXY108" s="838"/>
      <c r="HXZ108" s="833"/>
      <c r="HYA108" s="833"/>
      <c r="HYB108" s="908"/>
      <c r="HYC108" s="838"/>
      <c r="HYD108" s="833"/>
      <c r="HYE108" s="833"/>
      <c r="HYF108" s="908"/>
      <c r="HYG108" s="838"/>
      <c r="HYH108" s="833"/>
      <c r="HYI108" s="833"/>
      <c r="HYJ108" s="908"/>
      <c r="HYK108" s="838"/>
      <c r="HYL108" s="833"/>
      <c r="HYM108" s="833"/>
      <c r="HYN108" s="908"/>
      <c r="HYO108" s="838"/>
      <c r="HYP108" s="833"/>
      <c r="HYQ108" s="833"/>
      <c r="HYR108" s="908"/>
      <c r="HYS108" s="838"/>
      <c r="HYT108" s="833"/>
      <c r="HYU108" s="833"/>
      <c r="HYV108" s="908"/>
      <c r="HYW108" s="838"/>
      <c r="HYX108" s="833"/>
      <c r="HYY108" s="833"/>
      <c r="HYZ108" s="908"/>
      <c r="HZA108" s="838"/>
      <c r="HZB108" s="833"/>
      <c r="HZC108" s="833"/>
      <c r="HZD108" s="908"/>
      <c r="HZE108" s="838"/>
      <c r="HZF108" s="833"/>
      <c r="HZG108" s="833"/>
      <c r="HZH108" s="908"/>
      <c r="HZI108" s="838"/>
      <c r="HZJ108" s="833"/>
      <c r="HZK108" s="833"/>
      <c r="HZL108" s="908"/>
      <c r="HZM108" s="838"/>
      <c r="HZN108" s="833"/>
      <c r="HZO108" s="833"/>
      <c r="HZP108" s="908"/>
      <c r="HZQ108" s="838"/>
      <c r="HZR108" s="833"/>
      <c r="HZS108" s="833"/>
      <c r="HZT108" s="908"/>
      <c r="HZU108" s="838"/>
      <c r="HZV108" s="833"/>
      <c r="HZW108" s="833"/>
      <c r="HZX108" s="908"/>
      <c r="HZY108" s="838"/>
      <c r="HZZ108" s="833"/>
      <c r="IAA108" s="833"/>
      <c r="IAB108" s="908"/>
      <c r="IAC108" s="838"/>
      <c r="IAD108" s="833"/>
      <c r="IAE108" s="833"/>
      <c r="IAF108" s="908"/>
      <c r="IAG108" s="838"/>
      <c r="IAH108" s="833"/>
      <c r="IAI108" s="833"/>
      <c r="IAJ108" s="908"/>
      <c r="IAK108" s="838"/>
      <c r="IAL108" s="833"/>
      <c r="IAM108" s="833"/>
      <c r="IAN108" s="908"/>
      <c r="IAO108" s="838"/>
      <c r="IAP108" s="833"/>
      <c r="IAQ108" s="833"/>
      <c r="IAR108" s="908"/>
      <c r="IAS108" s="838"/>
      <c r="IAT108" s="833"/>
      <c r="IAU108" s="833"/>
      <c r="IAV108" s="908"/>
      <c r="IAW108" s="838"/>
      <c r="IAX108" s="833"/>
      <c r="IAY108" s="833"/>
      <c r="IAZ108" s="908"/>
      <c r="IBA108" s="838"/>
      <c r="IBB108" s="833"/>
      <c r="IBC108" s="833"/>
      <c r="IBD108" s="908"/>
      <c r="IBE108" s="838"/>
      <c r="IBF108" s="833"/>
      <c r="IBG108" s="833"/>
      <c r="IBH108" s="908"/>
      <c r="IBI108" s="838"/>
      <c r="IBJ108" s="833"/>
      <c r="IBK108" s="833"/>
      <c r="IBL108" s="908"/>
      <c r="IBM108" s="838"/>
      <c r="IBN108" s="833"/>
      <c r="IBO108" s="833"/>
      <c r="IBP108" s="908"/>
      <c r="IBQ108" s="838"/>
      <c r="IBR108" s="833"/>
      <c r="IBS108" s="833"/>
      <c r="IBT108" s="908"/>
      <c r="IBU108" s="838"/>
      <c r="IBV108" s="833"/>
      <c r="IBW108" s="833"/>
      <c r="IBX108" s="908"/>
      <c r="IBY108" s="838"/>
      <c r="IBZ108" s="833"/>
      <c r="ICA108" s="833"/>
      <c r="ICB108" s="908"/>
      <c r="ICC108" s="838"/>
      <c r="ICD108" s="833"/>
      <c r="ICE108" s="833"/>
      <c r="ICF108" s="908"/>
      <c r="ICG108" s="838"/>
      <c r="ICH108" s="833"/>
      <c r="ICI108" s="833"/>
      <c r="ICJ108" s="908"/>
      <c r="ICK108" s="838"/>
      <c r="ICL108" s="833"/>
      <c r="ICM108" s="833"/>
      <c r="ICN108" s="908"/>
      <c r="ICO108" s="838"/>
      <c r="ICP108" s="833"/>
      <c r="ICQ108" s="833"/>
      <c r="ICR108" s="908"/>
      <c r="ICS108" s="838"/>
      <c r="ICT108" s="833"/>
      <c r="ICU108" s="833"/>
      <c r="ICV108" s="908"/>
      <c r="ICW108" s="838"/>
      <c r="ICX108" s="833"/>
      <c r="ICY108" s="833"/>
      <c r="ICZ108" s="908"/>
      <c r="IDA108" s="838"/>
      <c r="IDB108" s="833"/>
      <c r="IDC108" s="833"/>
      <c r="IDD108" s="908"/>
      <c r="IDE108" s="838"/>
      <c r="IDF108" s="833"/>
      <c r="IDG108" s="833"/>
      <c r="IDH108" s="908"/>
      <c r="IDI108" s="838"/>
      <c r="IDJ108" s="833"/>
      <c r="IDK108" s="833"/>
      <c r="IDL108" s="908"/>
      <c r="IDM108" s="838"/>
      <c r="IDN108" s="833"/>
      <c r="IDO108" s="833"/>
      <c r="IDP108" s="908"/>
      <c r="IDQ108" s="838"/>
      <c r="IDR108" s="833"/>
      <c r="IDS108" s="833"/>
      <c r="IDT108" s="908"/>
      <c r="IDU108" s="838"/>
      <c r="IDV108" s="833"/>
      <c r="IDW108" s="833"/>
      <c r="IDX108" s="908"/>
      <c r="IDY108" s="838"/>
      <c r="IDZ108" s="833"/>
      <c r="IEA108" s="833"/>
      <c r="IEB108" s="908"/>
      <c r="IEC108" s="838"/>
      <c r="IED108" s="833"/>
      <c r="IEE108" s="833"/>
      <c r="IEF108" s="908"/>
      <c r="IEG108" s="838"/>
      <c r="IEH108" s="833"/>
      <c r="IEI108" s="833"/>
      <c r="IEJ108" s="908"/>
      <c r="IEK108" s="838"/>
      <c r="IEL108" s="833"/>
      <c r="IEM108" s="833"/>
      <c r="IEN108" s="908"/>
      <c r="IEO108" s="838"/>
      <c r="IEP108" s="833"/>
      <c r="IEQ108" s="833"/>
      <c r="IER108" s="908"/>
      <c r="IES108" s="838"/>
      <c r="IET108" s="833"/>
      <c r="IEU108" s="833"/>
      <c r="IEV108" s="908"/>
      <c r="IEW108" s="838"/>
      <c r="IEX108" s="833"/>
      <c r="IEY108" s="833"/>
      <c r="IEZ108" s="908"/>
      <c r="IFA108" s="838"/>
      <c r="IFB108" s="833"/>
      <c r="IFC108" s="833"/>
      <c r="IFD108" s="908"/>
      <c r="IFE108" s="838"/>
      <c r="IFF108" s="833"/>
      <c r="IFG108" s="833"/>
      <c r="IFH108" s="908"/>
      <c r="IFI108" s="838"/>
      <c r="IFJ108" s="833"/>
      <c r="IFK108" s="833"/>
      <c r="IFL108" s="908"/>
      <c r="IFM108" s="838"/>
      <c r="IFN108" s="833"/>
      <c r="IFO108" s="833"/>
      <c r="IFP108" s="908"/>
      <c r="IFQ108" s="838"/>
      <c r="IFR108" s="833"/>
      <c r="IFS108" s="833"/>
      <c r="IFT108" s="908"/>
      <c r="IFU108" s="838"/>
      <c r="IFV108" s="833"/>
      <c r="IFW108" s="833"/>
      <c r="IFX108" s="908"/>
      <c r="IFY108" s="838"/>
      <c r="IFZ108" s="833"/>
      <c r="IGA108" s="833"/>
      <c r="IGB108" s="908"/>
      <c r="IGC108" s="838"/>
      <c r="IGD108" s="833"/>
      <c r="IGE108" s="833"/>
      <c r="IGF108" s="908"/>
      <c r="IGG108" s="838"/>
      <c r="IGH108" s="833"/>
      <c r="IGI108" s="833"/>
      <c r="IGJ108" s="908"/>
      <c r="IGK108" s="838"/>
      <c r="IGL108" s="833"/>
      <c r="IGM108" s="833"/>
      <c r="IGN108" s="908"/>
      <c r="IGO108" s="838"/>
      <c r="IGP108" s="833"/>
      <c r="IGQ108" s="833"/>
      <c r="IGR108" s="908"/>
      <c r="IGS108" s="838"/>
      <c r="IGT108" s="833"/>
      <c r="IGU108" s="833"/>
      <c r="IGV108" s="908"/>
      <c r="IGW108" s="838"/>
      <c r="IGX108" s="833"/>
      <c r="IGY108" s="833"/>
      <c r="IGZ108" s="908"/>
      <c r="IHA108" s="838"/>
      <c r="IHB108" s="833"/>
      <c r="IHC108" s="833"/>
      <c r="IHD108" s="908"/>
      <c r="IHE108" s="838"/>
      <c r="IHF108" s="833"/>
      <c r="IHG108" s="833"/>
      <c r="IHH108" s="908"/>
      <c r="IHI108" s="838"/>
      <c r="IHJ108" s="833"/>
      <c r="IHK108" s="833"/>
      <c r="IHL108" s="908"/>
      <c r="IHM108" s="838"/>
      <c r="IHN108" s="833"/>
      <c r="IHO108" s="833"/>
      <c r="IHP108" s="908"/>
      <c r="IHQ108" s="838"/>
      <c r="IHR108" s="833"/>
      <c r="IHS108" s="833"/>
      <c r="IHT108" s="908"/>
      <c r="IHU108" s="838"/>
      <c r="IHV108" s="833"/>
      <c r="IHW108" s="833"/>
      <c r="IHX108" s="908"/>
      <c r="IHY108" s="838"/>
      <c r="IHZ108" s="833"/>
      <c r="IIA108" s="833"/>
      <c r="IIB108" s="908"/>
      <c r="IIC108" s="838"/>
      <c r="IID108" s="833"/>
      <c r="IIE108" s="833"/>
      <c r="IIF108" s="908"/>
      <c r="IIG108" s="838"/>
      <c r="IIH108" s="833"/>
      <c r="III108" s="833"/>
      <c r="IIJ108" s="908"/>
      <c r="IIK108" s="838"/>
      <c r="IIL108" s="833"/>
      <c r="IIM108" s="833"/>
      <c r="IIN108" s="908"/>
      <c r="IIO108" s="838"/>
      <c r="IIP108" s="833"/>
      <c r="IIQ108" s="833"/>
      <c r="IIR108" s="908"/>
      <c r="IIS108" s="838"/>
      <c r="IIT108" s="833"/>
      <c r="IIU108" s="833"/>
      <c r="IIV108" s="908"/>
      <c r="IIW108" s="838"/>
      <c r="IIX108" s="833"/>
      <c r="IIY108" s="833"/>
      <c r="IIZ108" s="908"/>
      <c r="IJA108" s="838"/>
      <c r="IJB108" s="833"/>
      <c r="IJC108" s="833"/>
      <c r="IJD108" s="908"/>
      <c r="IJE108" s="838"/>
      <c r="IJF108" s="833"/>
      <c r="IJG108" s="833"/>
      <c r="IJH108" s="908"/>
      <c r="IJI108" s="838"/>
      <c r="IJJ108" s="833"/>
      <c r="IJK108" s="833"/>
      <c r="IJL108" s="908"/>
      <c r="IJM108" s="838"/>
      <c r="IJN108" s="833"/>
      <c r="IJO108" s="833"/>
      <c r="IJP108" s="908"/>
      <c r="IJQ108" s="838"/>
      <c r="IJR108" s="833"/>
      <c r="IJS108" s="833"/>
      <c r="IJT108" s="908"/>
      <c r="IJU108" s="838"/>
      <c r="IJV108" s="833"/>
      <c r="IJW108" s="833"/>
      <c r="IJX108" s="908"/>
      <c r="IJY108" s="838"/>
      <c r="IJZ108" s="833"/>
      <c r="IKA108" s="833"/>
      <c r="IKB108" s="908"/>
      <c r="IKC108" s="838"/>
      <c r="IKD108" s="833"/>
      <c r="IKE108" s="833"/>
      <c r="IKF108" s="908"/>
      <c r="IKG108" s="838"/>
      <c r="IKH108" s="833"/>
      <c r="IKI108" s="833"/>
      <c r="IKJ108" s="908"/>
      <c r="IKK108" s="838"/>
      <c r="IKL108" s="833"/>
      <c r="IKM108" s="833"/>
      <c r="IKN108" s="908"/>
      <c r="IKO108" s="838"/>
      <c r="IKP108" s="833"/>
      <c r="IKQ108" s="833"/>
      <c r="IKR108" s="908"/>
      <c r="IKS108" s="838"/>
      <c r="IKT108" s="833"/>
      <c r="IKU108" s="833"/>
      <c r="IKV108" s="908"/>
      <c r="IKW108" s="838"/>
      <c r="IKX108" s="833"/>
      <c r="IKY108" s="833"/>
      <c r="IKZ108" s="908"/>
      <c r="ILA108" s="838"/>
      <c r="ILB108" s="833"/>
      <c r="ILC108" s="833"/>
      <c r="ILD108" s="908"/>
      <c r="ILE108" s="838"/>
      <c r="ILF108" s="833"/>
      <c r="ILG108" s="833"/>
      <c r="ILH108" s="908"/>
      <c r="ILI108" s="838"/>
      <c r="ILJ108" s="833"/>
      <c r="ILK108" s="833"/>
      <c r="ILL108" s="908"/>
      <c r="ILM108" s="838"/>
      <c r="ILN108" s="833"/>
      <c r="ILO108" s="833"/>
      <c r="ILP108" s="908"/>
      <c r="ILQ108" s="838"/>
      <c r="ILR108" s="833"/>
      <c r="ILS108" s="833"/>
      <c r="ILT108" s="908"/>
      <c r="ILU108" s="838"/>
      <c r="ILV108" s="833"/>
      <c r="ILW108" s="833"/>
      <c r="ILX108" s="908"/>
      <c r="ILY108" s="838"/>
      <c r="ILZ108" s="833"/>
      <c r="IMA108" s="833"/>
      <c r="IMB108" s="908"/>
      <c r="IMC108" s="838"/>
      <c r="IMD108" s="833"/>
      <c r="IME108" s="833"/>
      <c r="IMF108" s="908"/>
      <c r="IMG108" s="838"/>
      <c r="IMH108" s="833"/>
      <c r="IMI108" s="833"/>
      <c r="IMJ108" s="908"/>
      <c r="IMK108" s="838"/>
      <c r="IML108" s="833"/>
      <c r="IMM108" s="833"/>
      <c r="IMN108" s="908"/>
      <c r="IMO108" s="838"/>
      <c r="IMP108" s="833"/>
      <c r="IMQ108" s="833"/>
      <c r="IMR108" s="908"/>
      <c r="IMS108" s="838"/>
      <c r="IMT108" s="833"/>
      <c r="IMU108" s="833"/>
      <c r="IMV108" s="908"/>
      <c r="IMW108" s="838"/>
      <c r="IMX108" s="833"/>
      <c r="IMY108" s="833"/>
      <c r="IMZ108" s="908"/>
      <c r="INA108" s="838"/>
      <c r="INB108" s="833"/>
      <c r="INC108" s="833"/>
      <c r="IND108" s="908"/>
      <c r="INE108" s="838"/>
      <c r="INF108" s="833"/>
      <c r="ING108" s="833"/>
      <c r="INH108" s="908"/>
      <c r="INI108" s="838"/>
      <c r="INJ108" s="833"/>
      <c r="INK108" s="833"/>
      <c r="INL108" s="908"/>
      <c r="INM108" s="838"/>
      <c r="INN108" s="833"/>
      <c r="INO108" s="833"/>
      <c r="INP108" s="908"/>
      <c r="INQ108" s="838"/>
      <c r="INR108" s="833"/>
      <c r="INS108" s="833"/>
      <c r="INT108" s="908"/>
      <c r="INU108" s="838"/>
      <c r="INV108" s="833"/>
      <c r="INW108" s="833"/>
      <c r="INX108" s="908"/>
      <c r="INY108" s="838"/>
      <c r="INZ108" s="833"/>
      <c r="IOA108" s="833"/>
      <c r="IOB108" s="908"/>
      <c r="IOC108" s="838"/>
      <c r="IOD108" s="833"/>
      <c r="IOE108" s="833"/>
      <c r="IOF108" s="908"/>
      <c r="IOG108" s="838"/>
      <c r="IOH108" s="833"/>
      <c r="IOI108" s="833"/>
      <c r="IOJ108" s="908"/>
      <c r="IOK108" s="838"/>
      <c r="IOL108" s="833"/>
      <c r="IOM108" s="833"/>
      <c r="ION108" s="908"/>
      <c r="IOO108" s="838"/>
      <c r="IOP108" s="833"/>
      <c r="IOQ108" s="833"/>
      <c r="IOR108" s="908"/>
      <c r="IOS108" s="838"/>
      <c r="IOT108" s="833"/>
      <c r="IOU108" s="833"/>
      <c r="IOV108" s="908"/>
      <c r="IOW108" s="838"/>
      <c r="IOX108" s="833"/>
      <c r="IOY108" s="833"/>
      <c r="IOZ108" s="908"/>
      <c r="IPA108" s="838"/>
      <c r="IPB108" s="833"/>
      <c r="IPC108" s="833"/>
      <c r="IPD108" s="908"/>
      <c r="IPE108" s="838"/>
      <c r="IPF108" s="833"/>
      <c r="IPG108" s="833"/>
      <c r="IPH108" s="908"/>
      <c r="IPI108" s="838"/>
      <c r="IPJ108" s="833"/>
      <c r="IPK108" s="833"/>
      <c r="IPL108" s="908"/>
      <c r="IPM108" s="838"/>
      <c r="IPN108" s="833"/>
      <c r="IPO108" s="833"/>
      <c r="IPP108" s="908"/>
      <c r="IPQ108" s="838"/>
      <c r="IPR108" s="833"/>
      <c r="IPS108" s="833"/>
      <c r="IPT108" s="908"/>
      <c r="IPU108" s="838"/>
      <c r="IPV108" s="833"/>
      <c r="IPW108" s="833"/>
      <c r="IPX108" s="908"/>
      <c r="IPY108" s="838"/>
      <c r="IPZ108" s="833"/>
      <c r="IQA108" s="833"/>
      <c r="IQB108" s="908"/>
      <c r="IQC108" s="838"/>
      <c r="IQD108" s="833"/>
      <c r="IQE108" s="833"/>
      <c r="IQF108" s="908"/>
      <c r="IQG108" s="838"/>
      <c r="IQH108" s="833"/>
      <c r="IQI108" s="833"/>
      <c r="IQJ108" s="908"/>
      <c r="IQK108" s="838"/>
      <c r="IQL108" s="833"/>
      <c r="IQM108" s="833"/>
      <c r="IQN108" s="908"/>
      <c r="IQO108" s="838"/>
      <c r="IQP108" s="833"/>
      <c r="IQQ108" s="833"/>
      <c r="IQR108" s="908"/>
      <c r="IQS108" s="838"/>
      <c r="IQT108" s="833"/>
      <c r="IQU108" s="833"/>
      <c r="IQV108" s="908"/>
      <c r="IQW108" s="838"/>
      <c r="IQX108" s="833"/>
      <c r="IQY108" s="833"/>
      <c r="IQZ108" s="908"/>
      <c r="IRA108" s="838"/>
      <c r="IRB108" s="833"/>
      <c r="IRC108" s="833"/>
      <c r="IRD108" s="908"/>
      <c r="IRE108" s="838"/>
      <c r="IRF108" s="833"/>
      <c r="IRG108" s="833"/>
      <c r="IRH108" s="908"/>
      <c r="IRI108" s="838"/>
      <c r="IRJ108" s="833"/>
      <c r="IRK108" s="833"/>
      <c r="IRL108" s="908"/>
      <c r="IRM108" s="838"/>
      <c r="IRN108" s="833"/>
      <c r="IRO108" s="833"/>
      <c r="IRP108" s="908"/>
      <c r="IRQ108" s="838"/>
      <c r="IRR108" s="833"/>
      <c r="IRS108" s="833"/>
      <c r="IRT108" s="908"/>
      <c r="IRU108" s="838"/>
      <c r="IRV108" s="833"/>
      <c r="IRW108" s="833"/>
      <c r="IRX108" s="908"/>
      <c r="IRY108" s="838"/>
      <c r="IRZ108" s="833"/>
      <c r="ISA108" s="833"/>
      <c r="ISB108" s="908"/>
      <c r="ISC108" s="838"/>
      <c r="ISD108" s="833"/>
      <c r="ISE108" s="833"/>
      <c r="ISF108" s="908"/>
      <c r="ISG108" s="838"/>
      <c r="ISH108" s="833"/>
      <c r="ISI108" s="833"/>
      <c r="ISJ108" s="908"/>
      <c r="ISK108" s="838"/>
      <c r="ISL108" s="833"/>
      <c r="ISM108" s="833"/>
      <c r="ISN108" s="908"/>
      <c r="ISO108" s="838"/>
      <c r="ISP108" s="833"/>
      <c r="ISQ108" s="833"/>
      <c r="ISR108" s="908"/>
      <c r="ISS108" s="838"/>
      <c r="IST108" s="833"/>
      <c r="ISU108" s="833"/>
      <c r="ISV108" s="908"/>
      <c r="ISW108" s="838"/>
      <c r="ISX108" s="833"/>
      <c r="ISY108" s="833"/>
      <c r="ISZ108" s="908"/>
      <c r="ITA108" s="838"/>
      <c r="ITB108" s="833"/>
      <c r="ITC108" s="833"/>
      <c r="ITD108" s="908"/>
      <c r="ITE108" s="838"/>
      <c r="ITF108" s="833"/>
      <c r="ITG108" s="833"/>
      <c r="ITH108" s="908"/>
      <c r="ITI108" s="838"/>
      <c r="ITJ108" s="833"/>
      <c r="ITK108" s="833"/>
      <c r="ITL108" s="908"/>
      <c r="ITM108" s="838"/>
      <c r="ITN108" s="833"/>
      <c r="ITO108" s="833"/>
      <c r="ITP108" s="908"/>
      <c r="ITQ108" s="838"/>
      <c r="ITR108" s="833"/>
      <c r="ITS108" s="833"/>
      <c r="ITT108" s="908"/>
      <c r="ITU108" s="838"/>
      <c r="ITV108" s="833"/>
      <c r="ITW108" s="833"/>
      <c r="ITX108" s="908"/>
      <c r="ITY108" s="838"/>
      <c r="ITZ108" s="833"/>
      <c r="IUA108" s="833"/>
      <c r="IUB108" s="908"/>
      <c r="IUC108" s="838"/>
      <c r="IUD108" s="833"/>
      <c r="IUE108" s="833"/>
      <c r="IUF108" s="908"/>
      <c r="IUG108" s="838"/>
      <c r="IUH108" s="833"/>
      <c r="IUI108" s="833"/>
      <c r="IUJ108" s="908"/>
      <c r="IUK108" s="838"/>
      <c r="IUL108" s="833"/>
      <c r="IUM108" s="833"/>
      <c r="IUN108" s="908"/>
      <c r="IUO108" s="838"/>
      <c r="IUP108" s="833"/>
      <c r="IUQ108" s="833"/>
      <c r="IUR108" s="908"/>
      <c r="IUS108" s="838"/>
      <c r="IUT108" s="833"/>
      <c r="IUU108" s="833"/>
      <c r="IUV108" s="908"/>
      <c r="IUW108" s="838"/>
      <c r="IUX108" s="833"/>
      <c r="IUY108" s="833"/>
      <c r="IUZ108" s="908"/>
      <c r="IVA108" s="838"/>
      <c r="IVB108" s="833"/>
      <c r="IVC108" s="833"/>
      <c r="IVD108" s="908"/>
      <c r="IVE108" s="838"/>
      <c r="IVF108" s="833"/>
      <c r="IVG108" s="833"/>
      <c r="IVH108" s="908"/>
      <c r="IVI108" s="838"/>
      <c r="IVJ108" s="833"/>
      <c r="IVK108" s="833"/>
      <c r="IVL108" s="908"/>
      <c r="IVM108" s="838"/>
      <c r="IVN108" s="833"/>
      <c r="IVO108" s="833"/>
      <c r="IVP108" s="908"/>
      <c r="IVQ108" s="838"/>
      <c r="IVR108" s="833"/>
      <c r="IVS108" s="833"/>
      <c r="IVT108" s="908"/>
      <c r="IVU108" s="838"/>
      <c r="IVV108" s="833"/>
      <c r="IVW108" s="833"/>
      <c r="IVX108" s="908"/>
      <c r="IVY108" s="838"/>
      <c r="IVZ108" s="833"/>
      <c r="IWA108" s="833"/>
      <c r="IWB108" s="908"/>
      <c r="IWC108" s="838"/>
      <c r="IWD108" s="833"/>
      <c r="IWE108" s="833"/>
      <c r="IWF108" s="908"/>
      <c r="IWG108" s="838"/>
      <c r="IWH108" s="833"/>
      <c r="IWI108" s="833"/>
      <c r="IWJ108" s="908"/>
      <c r="IWK108" s="838"/>
      <c r="IWL108" s="833"/>
      <c r="IWM108" s="833"/>
      <c r="IWN108" s="908"/>
      <c r="IWO108" s="838"/>
      <c r="IWP108" s="833"/>
      <c r="IWQ108" s="833"/>
      <c r="IWR108" s="908"/>
      <c r="IWS108" s="838"/>
      <c r="IWT108" s="833"/>
      <c r="IWU108" s="833"/>
      <c r="IWV108" s="908"/>
      <c r="IWW108" s="838"/>
      <c r="IWX108" s="833"/>
      <c r="IWY108" s="833"/>
      <c r="IWZ108" s="908"/>
      <c r="IXA108" s="838"/>
      <c r="IXB108" s="833"/>
      <c r="IXC108" s="833"/>
      <c r="IXD108" s="908"/>
      <c r="IXE108" s="838"/>
      <c r="IXF108" s="833"/>
      <c r="IXG108" s="833"/>
      <c r="IXH108" s="908"/>
      <c r="IXI108" s="838"/>
      <c r="IXJ108" s="833"/>
      <c r="IXK108" s="833"/>
      <c r="IXL108" s="908"/>
      <c r="IXM108" s="838"/>
      <c r="IXN108" s="833"/>
      <c r="IXO108" s="833"/>
      <c r="IXP108" s="908"/>
      <c r="IXQ108" s="838"/>
      <c r="IXR108" s="833"/>
      <c r="IXS108" s="833"/>
      <c r="IXT108" s="908"/>
      <c r="IXU108" s="838"/>
      <c r="IXV108" s="833"/>
      <c r="IXW108" s="833"/>
      <c r="IXX108" s="908"/>
      <c r="IXY108" s="838"/>
      <c r="IXZ108" s="833"/>
      <c r="IYA108" s="833"/>
      <c r="IYB108" s="908"/>
      <c r="IYC108" s="838"/>
      <c r="IYD108" s="833"/>
      <c r="IYE108" s="833"/>
      <c r="IYF108" s="908"/>
      <c r="IYG108" s="838"/>
      <c r="IYH108" s="833"/>
      <c r="IYI108" s="833"/>
      <c r="IYJ108" s="908"/>
      <c r="IYK108" s="838"/>
      <c r="IYL108" s="833"/>
      <c r="IYM108" s="833"/>
      <c r="IYN108" s="908"/>
      <c r="IYO108" s="838"/>
      <c r="IYP108" s="833"/>
      <c r="IYQ108" s="833"/>
      <c r="IYR108" s="908"/>
      <c r="IYS108" s="838"/>
      <c r="IYT108" s="833"/>
      <c r="IYU108" s="833"/>
      <c r="IYV108" s="908"/>
      <c r="IYW108" s="838"/>
      <c r="IYX108" s="833"/>
      <c r="IYY108" s="833"/>
      <c r="IYZ108" s="908"/>
      <c r="IZA108" s="838"/>
      <c r="IZB108" s="833"/>
      <c r="IZC108" s="833"/>
      <c r="IZD108" s="908"/>
      <c r="IZE108" s="838"/>
      <c r="IZF108" s="833"/>
      <c r="IZG108" s="833"/>
      <c r="IZH108" s="908"/>
      <c r="IZI108" s="838"/>
      <c r="IZJ108" s="833"/>
      <c r="IZK108" s="833"/>
      <c r="IZL108" s="908"/>
      <c r="IZM108" s="838"/>
      <c r="IZN108" s="833"/>
      <c r="IZO108" s="833"/>
      <c r="IZP108" s="908"/>
      <c r="IZQ108" s="838"/>
      <c r="IZR108" s="833"/>
      <c r="IZS108" s="833"/>
      <c r="IZT108" s="908"/>
      <c r="IZU108" s="838"/>
      <c r="IZV108" s="833"/>
      <c r="IZW108" s="833"/>
      <c r="IZX108" s="908"/>
      <c r="IZY108" s="838"/>
      <c r="IZZ108" s="833"/>
      <c r="JAA108" s="833"/>
      <c r="JAB108" s="908"/>
      <c r="JAC108" s="838"/>
      <c r="JAD108" s="833"/>
      <c r="JAE108" s="833"/>
      <c r="JAF108" s="908"/>
      <c r="JAG108" s="838"/>
      <c r="JAH108" s="833"/>
      <c r="JAI108" s="833"/>
      <c r="JAJ108" s="908"/>
      <c r="JAK108" s="838"/>
      <c r="JAL108" s="833"/>
      <c r="JAM108" s="833"/>
      <c r="JAN108" s="908"/>
      <c r="JAO108" s="838"/>
      <c r="JAP108" s="833"/>
      <c r="JAQ108" s="833"/>
      <c r="JAR108" s="908"/>
      <c r="JAS108" s="838"/>
      <c r="JAT108" s="833"/>
      <c r="JAU108" s="833"/>
      <c r="JAV108" s="908"/>
      <c r="JAW108" s="838"/>
      <c r="JAX108" s="833"/>
      <c r="JAY108" s="833"/>
      <c r="JAZ108" s="908"/>
      <c r="JBA108" s="838"/>
      <c r="JBB108" s="833"/>
      <c r="JBC108" s="833"/>
      <c r="JBD108" s="908"/>
      <c r="JBE108" s="838"/>
      <c r="JBF108" s="833"/>
      <c r="JBG108" s="833"/>
      <c r="JBH108" s="908"/>
      <c r="JBI108" s="838"/>
      <c r="JBJ108" s="833"/>
      <c r="JBK108" s="833"/>
      <c r="JBL108" s="908"/>
      <c r="JBM108" s="838"/>
      <c r="JBN108" s="833"/>
      <c r="JBO108" s="833"/>
      <c r="JBP108" s="908"/>
      <c r="JBQ108" s="838"/>
      <c r="JBR108" s="833"/>
      <c r="JBS108" s="833"/>
      <c r="JBT108" s="908"/>
      <c r="JBU108" s="838"/>
      <c r="JBV108" s="833"/>
      <c r="JBW108" s="833"/>
      <c r="JBX108" s="908"/>
      <c r="JBY108" s="838"/>
      <c r="JBZ108" s="833"/>
      <c r="JCA108" s="833"/>
      <c r="JCB108" s="908"/>
      <c r="JCC108" s="838"/>
      <c r="JCD108" s="833"/>
      <c r="JCE108" s="833"/>
      <c r="JCF108" s="908"/>
      <c r="JCG108" s="838"/>
      <c r="JCH108" s="833"/>
      <c r="JCI108" s="833"/>
      <c r="JCJ108" s="908"/>
      <c r="JCK108" s="838"/>
      <c r="JCL108" s="833"/>
      <c r="JCM108" s="833"/>
      <c r="JCN108" s="908"/>
      <c r="JCO108" s="838"/>
      <c r="JCP108" s="833"/>
      <c r="JCQ108" s="833"/>
      <c r="JCR108" s="908"/>
      <c r="JCS108" s="838"/>
      <c r="JCT108" s="833"/>
      <c r="JCU108" s="833"/>
      <c r="JCV108" s="908"/>
      <c r="JCW108" s="838"/>
      <c r="JCX108" s="833"/>
      <c r="JCY108" s="833"/>
      <c r="JCZ108" s="908"/>
      <c r="JDA108" s="838"/>
      <c r="JDB108" s="833"/>
      <c r="JDC108" s="833"/>
      <c r="JDD108" s="908"/>
      <c r="JDE108" s="838"/>
      <c r="JDF108" s="833"/>
      <c r="JDG108" s="833"/>
      <c r="JDH108" s="908"/>
      <c r="JDI108" s="838"/>
      <c r="JDJ108" s="833"/>
      <c r="JDK108" s="833"/>
      <c r="JDL108" s="908"/>
      <c r="JDM108" s="838"/>
      <c r="JDN108" s="833"/>
      <c r="JDO108" s="833"/>
      <c r="JDP108" s="908"/>
      <c r="JDQ108" s="838"/>
      <c r="JDR108" s="833"/>
      <c r="JDS108" s="833"/>
      <c r="JDT108" s="908"/>
      <c r="JDU108" s="838"/>
      <c r="JDV108" s="833"/>
      <c r="JDW108" s="833"/>
      <c r="JDX108" s="908"/>
      <c r="JDY108" s="838"/>
      <c r="JDZ108" s="833"/>
      <c r="JEA108" s="833"/>
      <c r="JEB108" s="908"/>
      <c r="JEC108" s="838"/>
      <c r="JED108" s="833"/>
      <c r="JEE108" s="833"/>
      <c r="JEF108" s="908"/>
      <c r="JEG108" s="838"/>
      <c r="JEH108" s="833"/>
      <c r="JEI108" s="833"/>
      <c r="JEJ108" s="908"/>
      <c r="JEK108" s="838"/>
      <c r="JEL108" s="833"/>
      <c r="JEM108" s="833"/>
      <c r="JEN108" s="908"/>
      <c r="JEO108" s="838"/>
      <c r="JEP108" s="833"/>
      <c r="JEQ108" s="833"/>
      <c r="JER108" s="908"/>
      <c r="JES108" s="838"/>
      <c r="JET108" s="833"/>
      <c r="JEU108" s="833"/>
      <c r="JEV108" s="908"/>
      <c r="JEW108" s="838"/>
      <c r="JEX108" s="833"/>
      <c r="JEY108" s="833"/>
      <c r="JEZ108" s="908"/>
      <c r="JFA108" s="838"/>
      <c r="JFB108" s="833"/>
      <c r="JFC108" s="833"/>
      <c r="JFD108" s="908"/>
      <c r="JFE108" s="838"/>
      <c r="JFF108" s="833"/>
      <c r="JFG108" s="833"/>
      <c r="JFH108" s="908"/>
      <c r="JFI108" s="838"/>
      <c r="JFJ108" s="833"/>
      <c r="JFK108" s="833"/>
      <c r="JFL108" s="908"/>
      <c r="JFM108" s="838"/>
      <c r="JFN108" s="833"/>
      <c r="JFO108" s="833"/>
      <c r="JFP108" s="908"/>
      <c r="JFQ108" s="838"/>
      <c r="JFR108" s="833"/>
      <c r="JFS108" s="833"/>
      <c r="JFT108" s="908"/>
      <c r="JFU108" s="838"/>
      <c r="JFV108" s="833"/>
      <c r="JFW108" s="833"/>
      <c r="JFX108" s="908"/>
      <c r="JFY108" s="838"/>
      <c r="JFZ108" s="833"/>
      <c r="JGA108" s="833"/>
      <c r="JGB108" s="908"/>
      <c r="JGC108" s="838"/>
      <c r="JGD108" s="833"/>
      <c r="JGE108" s="833"/>
      <c r="JGF108" s="908"/>
      <c r="JGG108" s="838"/>
      <c r="JGH108" s="833"/>
      <c r="JGI108" s="833"/>
      <c r="JGJ108" s="908"/>
      <c r="JGK108" s="838"/>
      <c r="JGL108" s="833"/>
      <c r="JGM108" s="833"/>
      <c r="JGN108" s="908"/>
      <c r="JGO108" s="838"/>
      <c r="JGP108" s="833"/>
      <c r="JGQ108" s="833"/>
      <c r="JGR108" s="908"/>
      <c r="JGS108" s="838"/>
      <c r="JGT108" s="833"/>
      <c r="JGU108" s="833"/>
      <c r="JGV108" s="908"/>
      <c r="JGW108" s="838"/>
      <c r="JGX108" s="833"/>
      <c r="JGY108" s="833"/>
      <c r="JGZ108" s="908"/>
      <c r="JHA108" s="838"/>
      <c r="JHB108" s="833"/>
      <c r="JHC108" s="833"/>
      <c r="JHD108" s="908"/>
      <c r="JHE108" s="838"/>
      <c r="JHF108" s="833"/>
      <c r="JHG108" s="833"/>
      <c r="JHH108" s="908"/>
      <c r="JHI108" s="838"/>
      <c r="JHJ108" s="833"/>
      <c r="JHK108" s="833"/>
      <c r="JHL108" s="908"/>
      <c r="JHM108" s="838"/>
      <c r="JHN108" s="833"/>
      <c r="JHO108" s="833"/>
      <c r="JHP108" s="908"/>
      <c r="JHQ108" s="838"/>
      <c r="JHR108" s="833"/>
      <c r="JHS108" s="833"/>
      <c r="JHT108" s="908"/>
      <c r="JHU108" s="838"/>
      <c r="JHV108" s="833"/>
      <c r="JHW108" s="833"/>
      <c r="JHX108" s="908"/>
      <c r="JHY108" s="838"/>
      <c r="JHZ108" s="833"/>
      <c r="JIA108" s="833"/>
      <c r="JIB108" s="908"/>
      <c r="JIC108" s="838"/>
      <c r="JID108" s="833"/>
      <c r="JIE108" s="833"/>
      <c r="JIF108" s="908"/>
      <c r="JIG108" s="838"/>
      <c r="JIH108" s="833"/>
      <c r="JII108" s="833"/>
      <c r="JIJ108" s="908"/>
      <c r="JIK108" s="838"/>
      <c r="JIL108" s="833"/>
      <c r="JIM108" s="833"/>
      <c r="JIN108" s="908"/>
      <c r="JIO108" s="838"/>
      <c r="JIP108" s="833"/>
      <c r="JIQ108" s="833"/>
      <c r="JIR108" s="908"/>
      <c r="JIS108" s="838"/>
      <c r="JIT108" s="833"/>
      <c r="JIU108" s="833"/>
      <c r="JIV108" s="908"/>
      <c r="JIW108" s="838"/>
      <c r="JIX108" s="833"/>
      <c r="JIY108" s="833"/>
      <c r="JIZ108" s="908"/>
      <c r="JJA108" s="838"/>
      <c r="JJB108" s="833"/>
      <c r="JJC108" s="833"/>
      <c r="JJD108" s="908"/>
      <c r="JJE108" s="838"/>
      <c r="JJF108" s="833"/>
      <c r="JJG108" s="833"/>
      <c r="JJH108" s="908"/>
      <c r="JJI108" s="838"/>
      <c r="JJJ108" s="833"/>
      <c r="JJK108" s="833"/>
      <c r="JJL108" s="908"/>
      <c r="JJM108" s="838"/>
      <c r="JJN108" s="833"/>
      <c r="JJO108" s="833"/>
      <c r="JJP108" s="908"/>
      <c r="JJQ108" s="838"/>
      <c r="JJR108" s="833"/>
      <c r="JJS108" s="833"/>
      <c r="JJT108" s="908"/>
      <c r="JJU108" s="838"/>
      <c r="JJV108" s="833"/>
      <c r="JJW108" s="833"/>
      <c r="JJX108" s="908"/>
      <c r="JJY108" s="838"/>
      <c r="JJZ108" s="833"/>
      <c r="JKA108" s="833"/>
      <c r="JKB108" s="908"/>
      <c r="JKC108" s="838"/>
      <c r="JKD108" s="833"/>
      <c r="JKE108" s="833"/>
      <c r="JKF108" s="908"/>
      <c r="JKG108" s="838"/>
      <c r="JKH108" s="833"/>
      <c r="JKI108" s="833"/>
      <c r="JKJ108" s="908"/>
      <c r="JKK108" s="838"/>
      <c r="JKL108" s="833"/>
      <c r="JKM108" s="833"/>
      <c r="JKN108" s="908"/>
      <c r="JKO108" s="838"/>
      <c r="JKP108" s="833"/>
      <c r="JKQ108" s="833"/>
      <c r="JKR108" s="908"/>
      <c r="JKS108" s="838"/>
      <c r="JKT108" s="833"/>
      <c r="JKU108" s="833"/>
      <c r="JKV108" s="908"/>
      <c r="JKW108" s="838"/>
      <c r="JKX108" s="833"/>
      <c r="JKY108" s="833"/>
      <c r="JKZ108" s="908"/>
      <c r="JLA108" s="838"/>
      <c r="JLB108" s="833"/>
      <c r="JLC108" s="833"/>
      <c r="JLD108" s="908"/>
      <c r="JLE108" s="838"/>
      <c r="JLF108" s="833"/>
      <c r="JLG108" s="833"/>
      <c r="JLH108" s="908"/>
      <c r="JLI108" s="838"/>
      <c r="JLJ108" s="833"/>
      <c r="JLK108" s="833"/>
      <c r="JLL108" s="908"/>
      <c r="JLM108" s="838"/>
      <c r="JLN108" s="833"/>
      <c r="JLO108" s="833"/>
      <c r="JLP108" s="908"/>
      <c r="JLQ108" s="838"/>
      <c r="JLR108" s="833"/>
      <c r="JLS108" s="833"/>
      <c r="JLT108" s="908"/>
      <c r="JLU108" s="838"/>
      <c r="JLV108" s="833"/>
      <c r="JLW108" s="833"/>
      <c r="JLX108" s="908"/>
      <c r="JLY108" s="838"/>
      <c r="JLZ108" s="833"/>
      <c r="JMA108" s="833"/>
      <c r="JMB108" s="908"/>
      <c r="JMC108" s="838"/>
      <c r="JMD108" s="833"/>
      <c r="JME108" s="833"/>
      <c r="JMF108" s="908"/>
      <c r="JMG108" s="838"/>
      <c r="JMH108" s="833"/>
      <c r="JMI108" s="833"/>
      <c r="JMJ108" s="908"/>
      <c r="JMK108" s="838"/>
      <c r="JML108" s="833"/>
      <c r="JMM108" s="833"/>
      <c r="JMN108" s="908"/>
      <c r="JMO108" s="838"/>
      <c r="JMP108" s="833"/>
      <c r="JMQ108" s="833"/>
      <c r="JMR108" s="908"/>
      <c r="JMS108" s="838"/>
      <c r="JMT108" s="833"/>
      <c r="JMU108" s="833"/>
      <c r="JMV108" s="908"/>
      <c r="JMW108" s="838"/>
      <c r="JMX108" s="833"/>
      <c r="JMY108" s="833"/>
      <c r="JMZ108" s="908"/>
      <c r="JNA108" s="838"/>
      <c r="JNB108" s="833"/>
      <c r="JNC108" s="833"/>
      <c r="JND108" s="908"/>
      <c r="JNE108" s="838"/>
      <c r="JNF108" s="833"/>
      <c r="JNG108" s="833"/>
      <c r="JNH108" s="908"/>
      <c r="JNI108" s="838"/>
      <c r="JNJ108" s="833"/>
      <c r="JNK108" s="833"/>
      <c r="JNL108" s="908"/>
      <c r="JNM108" s="838"/>
      <c r="JNN108" s="833"/>
      <c r="JNO108" s="833"/>
      <c r="JNP108" s="908"/>
      <c r="JNQ108" s="838"/>
      <c r="JNR108" s="833"/>
      <c r="JNS108" s="833"/>
      <c r="JNT108" s="908"/>
      <c r="JNU108" s="838"/>
      <c r="JNV108" s="833"/>
      <c r="JNW108" s="833"/>
      <c r="JNX108" s="908"/>
      <c r="JNY108" s="838"/>
      <c r="JNZ108" s="833"/>
      <c r="JOA108" s="833"/>
      <c r="JOB108" s="908"/>
      <c r="JOC108" s="838"/>
      <c r="JOD108" s="833"/>
      <c r="JOE108" s="833"/>
      <c r="JOF108" s="908"/>
      <c r="JOG108" s="838"/>
      <c r="JOH108" s="833"/>
      <c r="JOI108" s="833"/>
      <c r="JOJ108" s="908"/>
      <c r="JOK108" s="838"/>
      <c r="JOL108" s="833"/>
      <c r="JOM108" s="833"/>
      <c r="JON108" s="908"/>
      <c r="JOO108" s="838"/>
      <c r="JOP108" s="833"/>
      <c r="JOQ108" s="833"/>
      <c r="JOR108" s="908"/>
      <c r="JOS108" s="838"/>
      <c r="JOT108" s="833"/>
      <c r="JOU108" s="833"/>
      <c r="JOV108" s="908"/>
      <c r="JOW108" s="838"/>
      <c r="JOX108" s="833"/>
      <c r="JOY108" s="833"/>
      <c r="JOZ108" s="908"/>
      <c r="JPA108" s="838"/>
      <c r="JPB108" s="833"/>
      <c r="JPC108" s="833"/>
      <c r="JPD108" s="908"/>
      <c r="JPE108" s="838"/>
      <c r="JPF108" s="833"/>
      <c r="JPG108" s="833"/>
      <c r="JPH108" s="908"/>
      <c r="JPI108" s="838"/>
      <c r="JPJ108" s="833"/>
      <c r="JPK108" s="833"/>
      <c r="JPL108" s="908"/>
      <c r="JPM108" s="838"/>
      <c r="JPN108" s="833"/>
      <c r="JPO108" s="833"/>
      <c r="JPP108" s="908"/>
      <c r="JPQ108" s="838"/>
      <c r="JPR108" s="833"/>
      <c r="JPS108" s="833"/>
      <c r="JPT108" s="908"/>
      <c r="JPU108" s="838"/>
      <c r="JPV108" s="833"/>
      <c r="JPW108" s="833"/>
      <c r="JPX108" s="908"/>
      <c r="JPY108" s="838"/>
      <c r="JPZ108" s="833"/>
      <c r="JQA108" s="833"/>
      <c r="JQB108" s="908"/>
      <c r="JQC108" s="838"/>
      <c r="JQD108" s="833"/>
      <c r="JQE108" s="833"/>
      <c r="JQF108" s="908"/>
      <c r="JQG108" s="838"/>
      <c r="JQH108" s="833"/>
      <c r="JQI108" s="833"/>
      <c r="JQJ108" s="908"/>
      <c r="JQK108" s="838"/>
      <c r="JQL108" s="833"/>
      <c r="JQM108" s="833"/>
      <c r="JQN108" s="908"/>
      <c r="JQO108" s="838"/>
      <c r="JQP108" s="833"/>
      <c r="JQQ108" s="833"/>
      <c r="JQR108" s="908"/>
      <c r="JQS108" s="838"/>
      <c r="JQT108" s="833"/>
      <c r="JQU108" s="833"/>
      <c r="JQV108" s="908"/>
      <c r="JQW108" s="838"/>
      <c r="JQX108" s="833"/>
      <c r="JQY108" s="833"/>
      <c r="JQZ108" s="908"/>
      <c r="JRA108" s="838"/>
      <c r="JRB108" s="833"/>
      <c r="JRC108" s="833"/>
      <c r="JRD108" s="908"/>
      <c r="JRE108" s="838"/>
      <c r="JRF108" s="833"/>
      <c r="JRG108" s="833"/>
      <c r="JRH108" s="908"/>
      <c r="JRI108" s="838"/>
      <c r="JRJ108" s="833"/>
      <c r="JRK108" s="833"/>
      <c r="JRL108" s="908"/>
      <c r="JRM108" s="838"/>
      <c r="JRN108" s="833"/>
      <c r="JRO108" s="833"/>
      <c r="JRP108" s="908"/>
      <c r="JRQ108" s="838"/>
      <c r="JRR108" s="833"/>
      <c r="JRS108" s="833"/>
      <c r="JRT108" s="908"/>
      <c r="JRU108" s="838"/>
      <c r="JRV108" s="833"/>
      <c r="JRW108" s="833"/>
      <c r="JRX108" s="908"/>
      <c r="JRY108" s="838"/>
      <c r="JRZ108" s="833"/>
      <c r="JSA108" s="833"/>
      <c r="JSB108" s="908"/>
      <c r="JSC108" s="838"/>
      <c r="JSD108" s="833"/>
      <c r="JSE108" s="833"/>
      <c r="JSF108" s="908"/>
      <c r="JSG108" s="838"/>
      <c r="JSH108" s="833"/>
      <c r="JSI108" s="833"/>
      <c r="JSJ108" s="908"/>
      <c r="JSK108" s="838"/>
      <c r="JSL108" s="833"/>
      <c r="JSM108" s="833"/>
      <c r="JSN108" s="908"/>
      <c r="JSO108" s="838"/>
      <c r="JSP108" s="833"/>
      <c r="JSQ108" s="833"/>
      <c r="JSR108" s="908"/>
      <c r="JSS108" s="838"/>
      <c r="JST108" s="833"/>
      <c r="JSU108" s="833"/>
      <c r="JSV108" s="908"/>
      <c r="JSW108" s="838"/>
      <c r="JSX108" s="833"/>
      <c r="JSY108" s="833"/>
      <c r="JSZ108" s="908"/>
      <c r="JTA108" s="838"/>
      <c r="JTB108" s="833"/>
      <c r="JTC108" s="833"/>
      <c r="JTD108" s="908"/>
      <c r="JTE108" s="838"/>
      <c r="JTF108" s="833"/>
      <c r="JTG108" s="833"/>
      <c r="JTH108" s="908"/>
      <c r="JTI108" s="838"/>
      <c r="JTJ108" s="833"/>
      <c r="JTK108" s="833"/>
      <c r="JTL108" s="908"/>
      <c r="JTM108" s="838"/>
      <c r="JTN108" s="833"/>
      <c r="JTO108" s="833"/>
      <c r="JTP108" s="908"/>
      <c r="JTQ108" s="838"/>
      <c r="JTR108" s="833"/>
      <c r="JTS108" s="833"/>
      <c r="JTT108" s="908"/>
      <c r="JTU108" s="838"/>
      <c r="JTV108" s="833"/>
      <c r="JTW108" s="833"/>
      <c r="JTX108" s="908"/>
      <c r="JTY108" s="838"/>
      <c r="JTZ108" s="833"/>
      <c r="JUA108" s="833"/>
      <c r="JUB108" s="908"/>
      <c r="JUC108" s="838"/>
      <c r="JUD108" s="833"/>
      <c r="JUE108" s="833"/>
      <c r="JUF108" s="908"/>
      <c r="JUG108" s="838"/>
      <c r="JUH108" s="833"/>
      <c r="JUI108" s="833"/>
      <c r="JUJ108" s="908"/>
      <c r="JUK108" s="838"/>
      <c r="JUL108" s="833"/>
      <c r="JUM108" s="833"/>
      <c r="JUN108" s="908"/>
      <c r="JUO108" s="838"/>
      <c r="JUP108" s="833"/>
      <c r="JUQ108" s="833"/>
      <c r="JUR108" s="908"/>
      <c r="JUS108" s="838"/>
      <c r="JUT108" s="833"/>
      <c r="JUU108" s="833"/>
      <c r="JUV108" s="908"/>
      <c r="JUW108" s="838"/>
      <c r="JUX108" s="833"/>
      <c r="JUY108" s="833"/>
      <c r="JUZ108" s="908"/>
      <c r="JVA108" s="838"/>
      <c r="JVB108" s="833"/>
      <c r="JVC108" s="833"/>
      <c r="JVD108" s="908"/>
      <c r="JVE108" s="838"/>
      <c r="JVF108" s="833"/>
      <c r="JVG108" s="833"/>
      <c r="JVH108" s="908"/>
      <c r="JVI108" s="838"/>
      <c r="JVJ108" s="833"/>
      <c r="JVK108" s="833"/>
      <c r="JVL108" s="908"/>
      <c r="JVM108" s="838"/>
      <c r="JVN108" s="833"/>
      <c r="JVO108" s="833"/>
      <c r="JVP108" s="908"/>
      <c r="JVQ108" s="838"/>
      <c r="JVR108" s="833"/>
      <c r="JVS108" s="833"/>
      <c r="JVT108" s="908"/>
      <c r="JVU108" s="838"/>
      <c r="JVV108" s="833"/>
      <c r="JVW108" s="833"/>
      <c r="JVX108" s="908"/>
      <c r="JVY108" s="838"/>
      <c r="JVZ108" s="833"/>
      <c r="JWA108" s="833"/>
      <c r="JWB108" s="908"/>
      <c r="JWC108" s="838"/>
      <c r="JWD108" s="833"/>
      <c r="JWE108" s="833"/>
      <c r="JWF108" s="908"/>
      <c r="JWG108" s="838"/>
      <c r="JWH108" s="833"/>
      <c r="JWI108" s="833"/>
      <c r="JWJ108" s="908"/>
      <c r="JWK108" s="838"/>
      <c r="JWL108" s="833"/>
      <c r="JWM108" s="833"/>
      <c r="JWN108" s="908"/>
      <c r="JWO108" s="838"/>
      <c r="JWP108" s="833"/>
      <c r="JWQ108" s="833"/>
      <c r="JWR108" s="908"/>
      <c r="JWS108" s="838"/>
      <c r="JWT108" s="833"/>
      <c r="JWU108" s="833"/>
      <c r="JWV108" s="908"/>
      <c r="JWW108" s="838"/>
      <c r="JWX108" s="833"/>
      <c r="JWY108" s="833"/>
      <c r="JWZ108" s="908"/>
      <c r="JXA108" s="838"/>
      <c r="JXB108" s="833"/>
      <c r="JXC108" s="833"/>
      <c r="JXD108" s="908"/>
      <c r="JXE108" s="838"/>
      <c r="JXF108" s="833"/>
      <c r="JXG108" s="833"/>
      <c r="JXH108" s="908"/>
      <c r="JXI108" s="838"/>
      <c r="JXJ108" s="833"/>
      <c r="JXK108" s="833"/>
      <c r="JXL108" s="908"/>
      <c r="JXM108" s="838"/>
      <c r="JXN108" s="833"/>
      <c r="JXO108" s="833"/>
      <c r="JXP108" s="908"/>
      <c r="JXQ108" s="838"/>
      <c r="JXR108" s="833"/>
      <c r="JXS108" s="833"/>
      <c r="JXT108" s="908"/>
      <c r="JXU108" s="838"/>
      <c r="JXV108" s="833"/>
      <c r="JXW108" s="833"/>
      <c r="JXX108" s="908"/>
      <c r="JXY108" s="838"/>
      <c r="JXZ108" s="833"/>
      <c r="JYA108" s="833"/>
      <c r="JYB108" s="908"/>
      <c r="JYC108" s="838"/>
      <c r="JYD108" s="833"/>
      <c r="JYE108" s="833"/>
      <c r="JYF108" s="908"/>
      <c r="JYG108" s="838"/>
      <c r="JYH108" s="833"/>
      <c r="JYI108" s="833"/>
      <c r="JYJ108" s="908"/>
      <c r="JYK108" s="838"/>
      <c r="JYL108" s="833"/>
      <c r="JYM108" s="833"/>
      <c r="JYN108" s="908"/>
      <c r="JYO108" s="838"/>
      <c r="JYP108" s="833"/>
      <c r="JYQ108" s="833"/>
      <c r="JYR108" s="908"/>
      <c r="JYS108" s="838"/>
      <c r="JYT108" s="833"/>
      <c r="JYU108" s="833"/>
      <c r="JYV108" s="908"/>
      <c r="JYW108" s="838"/>
      <c r="JYX108" s="833"/>
      <c r="JYY108" s="833"/>
      <c r="JYZ108" s="908"/>
      <c r="JZA108" s="838"/>
      <c r="JZB108" s="833"/>
      <c r="JZC108" s="833"/>
      <c r="JZD108" s="908"/>
      <c r="JZE108" s="838"/>
      <c r="JZF108" s="833"/>
      <c r="JZG108" s="833"/>
      <c r="JZH108" s="908"/>
      <c r="JZI108" s="838"/>
      <c r="JZJ108" s="833"/>
      <c r="JZK108" s="833"/>
      <c r="JZL108" s="908"/>
      <c r="JZM108" s="838"/>
      <c r="JZN108" s="833"/>
      <c r="JZO108" s="833"/>
      <c r="JZP108" s="908"/>
      <c r="JZQ108" s="838"/>
      <c r="JZR108" s="833"/>
      <c r="JZS108" s="833"/>
      <c r="JZT108" s="908"/>
      <c r="JZU108" s="838"/>
      <c r="JZV108" s="833"/>
      <c r="JZW108" s="833"/>
      <c r="JZX108" s="908"/>
      <c r="JZY108" s="838"/>
      <c r="JZZ108" s="833"/>
      <c r="KAA108" s="833"/>
      <c r="KAB108" s="908"/>
      <c r="KAC108" s="838"/>
      <c r="KAD108" s="833"/>
      <c r="KAE108" s="833"/>
      <c r="KAF108" s="908"/>
      <c r="KAG108" s="838"/>
      <c r="KAH108" s="833"/>
      <c r="KAI108" s="833"/>
      <c r="KAJ108" s="908"/>
      <c r="KAK108" s="838"/>
      <c r="KAL108" s="833"/>
      <c r="KAM108" s="833"/>
      <c r="KAN108" s="908"/>
      <c r="KAO108" s="838"/>
      <c r="KAP108" s="833"/>
      <c r="KAQ108" s="833"/>
      <c r="KAR108" s="908"/>
      <c r="KAS108" s="838"/>
      <c r="KAT108" s="833"/>
      <c r="KAU108" s="833"/>
      <c r="KAV108" s="908"/>
      <c r="KAW108" s="838"/>
      <c r="KAX108" s="833"/>
      <c r="KAY108" s="833"/>
      <c r="KAZ108" s="908"/>
      <c r="KBA108" s="838"/>
      <c r="KBB108" s="833"/>
      <c r="KBC108" s="833"/>
      <c r="KBD108" s="908"/>
      <c r="KBE108" s="838"/>
      <c r="KBF108" s="833"/>
      <c r="KBG108" s="833"/>
      <c r="KBH108" s="908"/>
      <c r="KBI108" s="838"/>
      <c r="KBJ108" s="833"/>
      <c r="KBK108" s="833"/>
      <c r="KBL108" s="908"/>
      <c r="KBM108" s="838"/>
      <c r="KBN108" s="833"/>
      <c r="KBO108" s="833"/>
      <c r="KBP108" s="908"/>
      <c r="KBQ108" s="838"/>
      <c r="KBR108" s="833"/>
      <c r="KBS108" s="833"/>
      <c r="KBT108" s="908"/>
      <c r="KBU108" s="838"/>
      <c r="KBV108" s="833"/>
      <c r="KBW108" s="833"/>
      <c r="KBX108" s="908"/>
      <c r="KBY108" s="838"/>
      <c r="KBZ108" s="833"/>
      <c r="KCA108" s="833"/>
      <c r="KCB108" s="908"/>
      <c r="KCC108" s="838"/>
      <c r="KCD108" s="833"/>
      <c r="KCE108" s="833"/>
      <c r="KCF108" s="908"/>
      <c r="KCG108" s="838"/>
      <c r="KCH108" s="833"/>
      <c r="KCI108" s="833"/>
      <c r="KCJ108" s="908"/>
      <c r="KCK108" s="838"/>
      <c r="KCL108" s="833"/>
      <c r="KCM108" s="833"/>
      <c r="KCN108" s="908"/>
      <c r="KCO108" s="838"/>
      <c r="KCP108" s="833"/>
      <c r="KCQ108" s="833"/>
      <c r="KCR108" s="908"/>
      <c r="KCS108" s="838"/>
      <c r="KCT108" s="833"/>
      <c r="KCU108" s="833"/>
      <c r="KCV108" s="908"/>
      <c r="KCW108" s="838"/>
      <c r="KCX108" s="833"/>
      <c r="KCY108" s="833"/>
      <c r="KCZ108" s="908"/>
      <c r="KDA108" s="838"/>
      <c r="KDB108" s="833"/>
      <c r="KDC108" s="833"/>
      <c r="KDD108" s="908"/>
      <c r="KDE108" s="838"/>
      <c r="KDF108" s="833"/>
      <c r="KDG108" s="833"/>
      <c r="KDH108" s="908"/>
      <c r="KDI108" s="838"/>
      <c r="KDJ108" s="833"/>
      <c r="KDK108" s="833"/>
      <c r="KDL108" s="908"/>
      <c r="KDM108" s="838"/>
      <c r="KDN108" s="833"/>
      <c r="KDO108" s="833"/>
      <c r="KDP108" s="908"/>
      <c r="KDQ108" s="838"/>
      <c r="KDR108" s="833"/>
      <c r="KDS108" s="833"/>
      <c r="KDT108" s="908"/>
      <c r="KDU108" s="838"/>
      <c r="KDV108" s="833"/>
      <c r="KDW108" s="833"/>
      <c r="KDX108" s="908"/>
      <c r="KDY108" s="838"/>
      <c r="KDZ108" s="833"/>
      <c r="KEA108" s="833"/>
      <c r="KEB108" s="908"/>
      <c r="KEC108" s="838"/>
      <c r="KED108" s="833"/>
      <c r="KEE108" s="833"/>
      <c r="KEF108" s="908"/>
      <c r="KEG108" s="838"/>
      <c r="KEH108" s="833"/>
      <c r="KEI108" s="833"/>
      <c r="KEJ108" s="908"/>
      <c r="KEK108" s="838"/>
      <c r="KEL108" s="833"/>
      <c r="KEM108" s="833"/>
      <c r="KEN108" s="908"/>
      <c r="KEO108" s="838"/>
      <c r="KEP108" s="833"/>
      <c r="KEQ108" s="833"/>
      <c r="KER108" s="908"/>
      <c r="KES108" s="838"/>
      <c r="KET108" s="833"/>
      <c r="KEU108" s="833"/>
      <c r="KEV108" s="908"/>
      <c r="KEW108" s="838"/>
      <c r="KEX108" s="833"/>
      <c r="KEY108" s="833"/>
      <c r="KEZ108" s="908"/>
      <c r="KFA108" s="838"/>
      <c r="KFB108" s="833"/>
      <c r="KFC108" s="833"/>
      <c r="KFD108" s="908"/>
      <c r="KFE108" s="838"/>
      <c r="KFF108" s="833"/>
      <c r="KFG108" s="833"/>
      <c r="KFH108" s="908"/>
      <c r="KFI108" s="838"/>
      <c r="KFJ108" s="833"/>
      <c r="KFK108" s="833"/>
      <c r="KFL108" s="908"/>
      <c r="KFM108" s="838"/>
      <c r="KFN108" s="833"/>
      <c r="KFO108" s="833"/>
      <c r="KFP108" s="908"/>
      <c r="KFQ108" s="838"/>
      <c r="KFR108" s="833"/>
      <c r="KFS108" s="833"/>
      <c r="KFT108" s="908"/>
      <c r="KFU108" s="838"/>
      <c r="KFV108" s="833"/>
      <c r="KFW108" s="833"/>
      <c r="KFX108" s="908"/>
      <c r="KFY108" s="838"/>
      <c r="KFZ108" s="833"/>
      <c r="KGA108" s="833"/>
      <c r="KGB108" s="908"/>
      <c r="KGC108" s="838"/>
      <c r="KGD108" s="833"/>
      <c r="KGE108" s="833"/>
      <c r="KGF108" s="908"/>
      <c r="KGG108" s="838"/>
      <c r="KGH108" s="833"/>
      <c r="KGI108" s="833"/>
      <c r="KGJ108" s="908"/>
      <c r="KGK108" s="838"/>
      <c r="KGL108" s="833"/>
      <c r="KGM108" s="833"/>
      <c r="KGN108" s="908"/>
      <c r="KGO108" s="838"/>
      <c r="KGP108" s="833"/>
      <c r="KGQ108" s="833"/>
      <c r="KGR108" s="908"/>
      <c r="KGS108" s="838"/>
      <c r="KGT108" s="833"/>
      <c r="KGU108" s="833"/>
      <c r="KGV108" s="908"/>
      <c r="KGW108" s="838"/>
      <c r="KGX108" s="833"/>
      <c r="KGY108" s="833"/>
      <c r="KGZ108" s="908"/>
      <c r="KHA108" s="838"/>
      <c r="KHB108" s="833"/>
      <c r="KHC108" s="833"/>
      <c r="KHD108" s="908"/>
      <c r="KHE108" s="838"/>
      <c r="KHF108" s="833"/>
      <c r="KHG108" s="833"/>
      <c r="KHH108" s="908"/>
      <c r="KHI108" s="838"/>
      <c r="KHJ108" s="833"/>
      <c r="KHK108" s="833"/>
      <c r="KHL108" s="908"/>
      <c r="KHM108" s="838"/>
      <c r="KHN108" s="833"/>
      <c r="KHO108" s="833"/>
      <c r="KHP108" s="908"/>
      <c r="KHQ108" s="838"/>
      <c r="KHR108" s="833"/>
      <c r="KHS108" s="833"/>
      <c r="KHT108" s="908"/>
      <c r="KHU108" s="838"/>
      <c r="KHV108" s="833"/>
      <c r="KHW108" s="833"/>
      <c r="KHX108" s="908"/>
      <c r="KHY108" s="838"/>
      <c r="KHZ108" s="833"/>
      <c r="KIA108" s="833"/>
      <c r="KIB108" s="908"/>
      <c r="KIC108" s="838"/>
      <c r="KID108" s="833"/>
      <c r="KIE108" s="833"/>
      <c r="KIF108" s="908"/>
      <c r="KIG108" s="838"/>
      <c r="KIH108" s="833"/>
      <c r="KII108" s="833"/>
      <c r="KIJ108" s="908"/>
      <c r="KIK108" s="838"/>
      <c r="KIL108" s="833"/>
      <c r="KIM108" s="833"/>
      <c r="KIN108" s="908"/>
      <c r="KIO108" s="838"/>
      <c r="KIP108" s="833"/>
      <c r="KIQ108" s="833"/>
      <c r="KIR108" s="908"/>
      <c r="KIS108" s="838"/>
      <c r="KIT108" s="833"/>
      <c r="KIU108" s="833"/>
      <c r="KIV108" s="908"/>
      <c r="KIW108" s="838"/>
      <c r="KIX108" s="833"/>
      <c r="KIY108" s="833"/>
      <c r="KIZ108" s="908"/>
      <c r="KJA108" s="838"/>
      <c r="KJB108" s="833"/>
      <c r="KJC108" s="833"/>
      <c r="KJD108" s="908"/>
      <c r="KJE108" s="838"/>
      <c r="KJF108" s="833"/>
      <c r="KJG108" s="833"/>
      <c r="KJH108" s="908"/>
      <c r="KJI108" s="838"/>
      <c r="KJJ108" s="833"/>
      <c r="KJK108" s="833"/>
      <c r="KJL108" s="908"/>
      <c r="KJM108" s="838"/>
      <c r="KJN108" s="833"/>
      <c r="KJO108" s="833"/>
      <c r="KJP108" s="908"/>
      <c r="KJQ108" s="838"/>
      <c r="KJR108" s="833"/>
      <c r="KJS108" s="833"/>
      <c r="KJT108" s="908"/>
      <c r="KJU108" s="838"/>
      <c r="KJV108" s="833"/>
      <c r="KJW108" s="833"/>
      <c r="KJX108" s="908"/>
      <c r="KJY108" s="838"/>
      <c r="KJZ108" s="833"/>
      <c r="KKA108" s="833"/>
      <c r="KKB108" s="908"/>
      <c r="KKC108" s="838"/>
      <c r="KKD108" s="833"/>
      <c r="KKE108" s="833"/>
      <c r="KKF108" s="908"/>
      <c r="KKG108" s="838"/>
      <c r="KKH108" s="833"/>
      <c r="KKI108" s="833"/>
      <c r="KKJ108" s="908"/>
      <c r="KKK108" s="838"/>
      <c r="KKL108" s="833"/>
      <c r="KKM108" s="833"/>
      <c r="KKN108" s="908"/>
      <c r="KKO108" s="838"/>
      <c r="KKP108" s="833"/>
      <c r="KKQ108" s="833"/>
      <c r="KKR108" s="908"/>
      <c r="KKS108" s="838"/>
      <c r="KKT108" s="833"/>
      <c r="KKU108" s="833"/>
      <c r="KKV108" s="908"/>
      <c r="KKW108" s="838"/>
      <c r="KKX108" s="833"/>
      <c r="KKY108" s="833"/>
      <c r="KKZ108" s="908"/>
      <c r="KLA108" s="838"/>
      <c r="KLB108" s="833"/>
      <c r="KLC108" s="833"/>
      <c r="KLD108" s="908"/>
      <c r="KLE108" s="838"/>
      <c r="KLF108" s="833"/>
      <c r="KLG108" s="833"/>
      <c r="KLH108" s="908"/>
      <c r="KLI108" s="838"/>
      <c r="KLJ108" s="833"/>
      <c r="KLK108" s="833"/>
      <c r="KLL108" s="908"/>
      <c r="KLM108" s="838"/>
      <c r="KLN108" s="833"/>
      <c r="KLO108" s="833"/>
      <c r="KLP108" s="908"/>
      <c r="KLQ108" s="838"/>
      <c r="KLR108" s="833"/>
      <c r="KLS108" s="833"/>
      <c r="KLT108" s="908"/>
      <c r="KLU108" s="838"/>
      <c r="KLV108" s="833"/>
      <c r="KLW108" s="833"/>
      <c r="KLX108" s="908"/>
      <c r="KLY108" s="838"/>
      <c r="KLZ108" s="833"/>
      <c r="KMA108" s="833"/>
      <c r="KMB108" s="908"/>
      <c r="KMC108" s="838"/>
      <c r="KMD108" s="833"/>
      <c r="KME108" s="833"/>
      <c r="KMF108" s="908"/>
      <c r="KMG108" s="838"/>
      <c r="KMH108" s="833"/>
      <c r="KMI108" s="833"/>
      <c r="KMJ108" s="908"/>
      <c r="KMK108" s="838"/>
      <c r="KML108" s="833"/>
      <c r="KMM108" s="833"/>
      <c r="KMN108" s="908"/>
      <c r="KMO108" s="838"/>
      <c r="KMP108" s="833"/>
      <c r="KMQ108" s="833"/>
      <c r="KMR108" s="908"/>
      <c r="KMS108" s="838"/>
      <c r="KMT108" s="833"/>
      <c r="KMU108" s="833"/>
      <c r="KMV108" s="908"/>
      <c r="KMW108" s="838"/>
      <c r="KMX108" s="833"/>
      <c r="KMY108" s="833"/>
      <c r="KMZ108" s="908"/>
      <c r="KNA108" s="838"/>
      <c r="KNB108" s="833"/>
      <c r="KNC108" s="833"/>
      <c r="KND108" s="908"/>
      <c r="KNE108" s="838"/>
      <c r="KNF108" s="833"/>
      <c r="KNG108" s="833"/>
      <c r="KNH108" s="908"/>
      <c r="KNI108" s="838"/>
      <c r="KNJ108" s="833"/>
      <c r="KNK108" s="833"/>
      <c r="KNL108" s="908"/>
      <c r="KNM108" s="838"/>
      <c r="KNN108" s="833"/>
      <c r="KNO108" s="833"/>
      <c r="KNP108" s="908"/>
      <c r="KNQ108" s="838"/>
      <c r="KNR108" s="833"/>
      <c r="KNS108" s="833"/>
      <c r="KNT108" s="908"/>
      <c r="KNU108" s="838"/>
      <c r="KNV108" s="833"/>
      <c r="KNW108" s="833"/>
      <c r="KNX108" s="908"/>
      <c r="KNY108" s="838"/>
      <c r="KNZ108" s="833"/>
      <c r="KOA108" s="833"/>
      <c r="KOB108" s="908"/>
      <c r="KOC108" s="838"/>
      <c r="KOD108" s="833"/>
      <c r="KOE108" s="833"/>
      <c r="KOF108" s="908"/>
      <c r="KOG108" s="838"/>
      <c r="KOH108" s="833"/>
      <c r="KOI108" s="833"/>
      <c r="KOJ108" s="908"/>
      <c r="KOK108" s="838"/>
      <c r="KOL108" s="833"/>
      <c r="KOM108" s="833"/>
      <c r="KON108" s="908"/>
      <c r="KOO108" s="838"/>
      <c r="KOP108" s="833"/>
      <c r="KOQ108" s="833"/>
      <c r="KOR108" s="908"/>
      <c r="KOS108" s="838"/>
      <c r="KOT108" s="833"/>
      <c r="KOU108" s="833"/>
      <c r="KOV108" s="908"/>
      <c r="KOW108" s="838"/>
      <c r="KOX108" s="833"/>
      <c r="KOY108" s="833"/>
      <c r="KOZ108" s="908"/>
      <c r="KPA108" s="838"/>
      <c r="KPB108" s="833"/>
      <c r="KPC108" s="833"/>
      <c r="KPD108" s="908"/>
      <c r="KPE108" s="838"/>
      <c r="KPF108" s="833"/>
      <c r="KPG108" s="833"/>
      <c r="KPH108" s="908"/>
      <c r="KPI108" s="838"/>
      <c r="KPJ108" s="833"/>
      <c r="KPK108" s="833"/>
      <c r="KPL108" s="908"/>
      <c r="KPM108" s="838"/>
      <c r="KPN108" s="833"/>
      <c r="KPO108" s="833"/>
      <c r="KPP108" s="908"/>
      <c r="KPQ108" s="838"/>
      <c r="KPR108" s="833"/>
      <c r="KPS108" s="833"/>
      <c r="KPT108" s="908"/>
      <c r="KPU108" s="838"/>
      <c r="KPV108" s="833"/>
      <c r="KPW108" s="833"/>
      <c r="KPX108" s="908"/>
      <c r="KPY108" s="838"/>
      <c r="KPZ108" s="833"/>
      <c r="KQA108" s="833"/>
      <c r="KQB108" s="908"/>
      <c r="KQC108" s="838"/>
      <c r="KQD108" s="833"/>
      <c r="KQE108" s="833"/>
      <c r="KQF108" s="908"/>
      <c r="KQG108" s="838"/>
      <c r="KQH108" s="833"/>
      <c r="KQI108" s="833"/>
      <c r="KQJ108" s="908"/>
      <c r="KQK108" s="838"/>
      <c r="KQL108" s="833"/>
      <c r="KQM108" s="833"/>
      <c r="KQN108" s="908"/>
      <c r="KQO108" s="838"/>
      <c r="KQP108" s="833"/>
      <c r="KQQ108" s="833"/>
      <c r="KQR108" s="908"/>
      <c r="KQS108" s="838"/>
      <c r="KQT108" s="833"/>
      <c r="KQU108" s="833"/>
      <c r="KQV108" s="908"/>
      <c r="KQW108" s="838"/>
      <c r="KQX108" s="833"/>
      <c r="KQY108" s="833"/>
      <c r="KQZ108" s="908"/>
      <c r="KRA108" s="838"/>
      <c r="KRB108" s="833"/>
      <c r="KRC108" s="833"/>
      <c r="KRD108" s="908"/>
      <c r="KRE108" s="838"/>
      <c r="KRF108" s="833"/>
      <c r="KRG108" s="833"/>
      <c r="KRH108" s="908"/>
      <c r="KRI108" s="838"/>
      <c r="KRJ108" s="833"/>
      <c r="KRK108" s="833"/>
      <c r="KRL108" s="908"/>
      <c r="KRM108" s="838"/>
      <c r="KRN108" s="833"/>
      <c r="KRO108" s="833"/>
      <c r="KRP108" s="908"/>
      <c r="KRQ108" s="838"/>
      <c r="KRR108" s="833"/>
      <c r="KRS108" s="833"/>
      <c r="KRT108" s="908"/>
      <c r="KRU108" s="838"/>
      <c r="KRV108" s="833"/>
      <c r="KRW108" s="833"/>
      <c r="KRX108" s="908"/>
      <c r="KRY108" s="838"/>
      <c r="KRZ108" s="833"/>
      <c r="KSA108" s="833"/>
      <c r="KSB108" s="908"/>
      <c r="KSC108" s="838"/>
      <c r="KSD108" s="833"/>
      <c r="KSE108" s="833"/>
      <c r="KSF108" s="908"/>
      <c r="KSG108" s="838"/>
      <c r="KSH108" s="833"/>
      <c r="KSI108" s="833"/>
      <c r="KSJ108" s="908"/>
      <c r="KSK108" s="838"/>
      <c r="KSL108" s="833"/>
      <c r="KSM108" s="833"/>
      <c r="KSN108" s="908"/>
      <c r="KSO108" s="838"/>
      <c r="KSP108" s="833"/>
      <c r="KSQ108" s="833"/>
      <c r="KSR108" s="908"/>
      <c r="KSS108" s="838"/>
      <c r="KST108" s="833"/>
      <c r="KSU108" s="833"/>
      <c r="KSV108" s="908"/>
      <c r="KSW108" s="838"/>
      <c r="KSX108" s="833"/>
      <c r="KSY108" s="833"/>
      <c r="KSZ108" s="908"/>
      <c r="KTA108" s="838"/>
      <c r="KTB108" s="833"/>
      <c r="KTC108" s="833"/>
      <c r="KTD108" s="908"/>
      <c r="KTE108" s="838"/>
      <c r="KTF108" s="833"/>
      <c r="KTG108" s="833"/>
      <c r="KTH108" s="908"/>
      <c r="KTI108" s="838"/>
      <c r="KTJ108" s="833"/>
      <c r="KTK108" s="833"/>
      <c r="KTL108" s="908"/>
      <c r="KTM108" s="838"/>
      <c r="KTN108" s="833"/>
      <c r="KTO108" s="833"/>
      <c r="KTP108" s="908"/>
      <c r="KTQ108" s="838"/>
      <c r="KTR108" s="833"/>
      <c r="KTS108" s="833"/>
      <c r="KTT108" s="908"/>
      <c r="KTU108" s="838"/>
      <c r="KTV108" s="833"/>
      <c r="KTW108" s="833"/>
      <c r="KTX108" s="908"/>
      <c r="KTY108" s="838"/>
      <c r="KTZ108" s="833"/>
      <c r="KUA108" s="833"/>
      <c r="KUB108" s="908"/>
      <c r="KUC108" s="838"/>
      <c r="KUD108" s="833"/>
      <c r="KUE108" s="833"/>
      <c r="KUF108" s="908"/>
      <c r="KUG108" s="838"/>
      <c r="KUH108" s="833"/>
      <c r="KUI108" s="833"/>
      <c r="KUJ108" s="908"/>
      <c r="KUK108" s="838"/>
      <c r="KUL108" s="833"/>
      <c r="KUM108" s="833"/>
      <c r="KUN108" s="908"/>
      <c r="KUO108" s="838"/>
      <c r="KUP108" s="833"/>
      <c r="KUQ108" s="833"/>
      <c r="KUR108" s="908"/>
      <c r="KUS108" s="838"/>
      <c r="KUT108" s="833"/>
      <c r="KUU108" s="833"/>
      <c r="KUV108" s="908"/>
      <c r="KUW108" s="838"/>
      <c r="KUX108" s="833"/>
      <c r="KUY108" s="833"/>
      <c r="KUZ108" s="908"/>
      <c r="KVA108" s="838"/>
      <c r="KVB108" s="833"/>
      <c r="KVC108" s="833"/>
      <c r="KVD108" s="908"/>
      <c r="KVE108" s="838"/>
      <c r="KVF108" s="833"/>
      <c r="KVG108" s="833"/>
      <c r="KVH108" s="908"/>
      <c r="KVI108" s="838"/>
      <c r="KVJ108" s="833"/>
      <c r="KVK108" s="833"/>
      <c r="KVL108" s="908"/>
      <c r="KVM108" s="838"/>
      <c r="KVN108" s="833"/>
      <c r="KVO108" s="833"/>
      <c r="KVP108" s="908"/>
      <c r="KVQ108" s="838"/>
      <c r="KVR108" s="833"/>
      <c r="KVS108" s="833"/>
      <c r="KVT108" s="908"/>
      <c r="KVU108" s="838"/>
      <c r="KVV108" s="833"/>
      <c r="KVW108" s="833"/>
      <c r="KVX108" s="908"/>
      <c r="KVY108" s="838"/>
      <c r="KVZ108" s="833"/>
      <c r="KWA108" s="833"/>
      <c r="KWB108" s="908"/>
      <c r="KWC108" s="838"/>
      <c r="KWD108" s="833"/>
      <c r="KWE108" s="833"/>
      <c r="KWF108" s="908"/>
      <c r="KWG108" s="838"/>
      <c r="KWH108" s="833"/>
      <c r="KWI108" s="833"/>
      <c r="KWJ108" s="908"/>
      <c r="KWK108" s="838"/>
      <c r="KWL108" s="833"/>
      <c r="KWM108" s="833"/>
      <c r="KWN108" s="908"/>
      <c r="KWO108" s="838"/>
      <c r="KWP108" s="833"/>
      <c r="KWQ108" s="833"/>
      <c r="KWR108" s="908"/>
      <c r="KWS108" s="838"/>
      <c r="KWT108" s="833"/>
      <c r="KWU108" s="833"/>
      <c r="KWV108" s="908"/>
      <c r="KWW108" s="838"/>
      <c r="KWX108" s="833"/>
      <c r="KWY108" s="833"/>
      <c r="KWZ108" s="908"/>
      <c r="KXA108" s="838"/>
      <c r="KXB108" s="833"/>
      <c r="KXC108" s="833"/>
      <c r="KXD108" s="908"/>
      <c r="KXE108" s="838"/>
      <c r="KXF108" s="833"/>
      <c r="KXG108" s="833"/>
      <c r="KXH108" s="908"/>
      <c r="KXI108" s="838"/>
      <c r="KXJ108" s="833"/>
      <c r="KXK108" s="833"/>
      <c r="KXL108" s="908"/>
      <c r="KXM108" s="838"/>
      <c r="KXN108" s="833"/>
      <c r="KXO108" s="833"/>
      <c r="KXP108" s="908"/>
      <c r="KXQ108" s="838"/>
      <c r="KXR108" s="833"/>
      <c r="KXS108" s="833"/>
      <c r="KXT108" s="908"/>
      <c r="KXU108" s="838"/>
      <c r="KXV108" s="833"/>
      <c r="KXW108" s="833"/>
      <c r="KXX108" s="908"/>
      <c r="KXY108" s="838"/>
      <c r="KXZ108" s="833"/>
      <c r="KYA108" s="833"/>
      <c r="KYB108" s="908"/>
      <c r="KYC108" s="838"/>
      <c r="KYD108" s="833"/>
      <c r="KYE108" s="833"/>
      <c r="KYF108" s="908"/>
      <c r="KYG108" s="838"/>
      <c r="KYH108" s="833"/>
      <c r="KYI108" s="833"/>
      <c r="KYJ108" s="908"/>
      <c r="KYK108" s="838"/>
      <c r="KYL108" s="833"/>
      <c r="KYM108" s="833"/>
      <c r="KYN108" s="908"/>
      <c r="KYO108" s="838"/>
      <c r="KYP108" s="833"/>
      <c r="KYQ108" s="833"/>
      <c r="KYR108" s="908"/>
      <c r="KYS108" s="838"/>
      <c r="KYT108" s="833"/>
      <c r="KYU108" s="833"/>
      <c r="KYV108" s="908"/>
      <c r="KYW108" s="838"/>
      <c r="KYX108" s="833"/>
      <c r="KYY108" s="833"/>
      <c r="KYZ108" s="908"/>
      <c r="KZA108" s="838"/>
      <c r="KZB108" s="833"/>
      <c r="KZC108" s="833"/>
      <c r="KZD108" s="908"/>
      <c r="KZE108" s="838"/>
      <c r="KZF108" s="833"/>
      <c r="KZG108" s="833"/>
      <c r="KZH108" s="908"/>
      <c r="KZI108" s="838"/>
      <c r="KZJ108" s="833"/>
      <c r="KZK108" s="833"/>
      <c r="KZL108" s="908"/>
      <c r="KZM108" s="838"/>
      <c r="KZN108" s="833"/>
      <c r="KZO108" s="833"/>
      <c r="KZP108" s="908"/>
      <c r="KZQ108" s="838"/>
      <c r="KZR108" s="833"/>
      <c r="KZS108" s="833"/>
      <c r="KZT108" s="908"/>
      <c r="KZU108" s="838"/>
      <c r="KZV108" s="833"/>
      <c r="KZW108" s="833"/>
      <c r="KZX108" s="908"/>
      <c r="KZY108" s="838"/>
      <c r="KZZ108" s="833"/>
      <c r="LAA108" s="833"/>
      <c r="LAB108" s="908"/>
      <c r="LAC108" s="838"/>
      <c r="LAD108" s="833"/>
      <c r="LAE108" s="833"/>
      <c r="LAF108" s="908"/>
      <c r="LAG108" s="838"/>
      <c r="LAH108" s="833"/>
      <c r="LAI108" s="833"/>
      <c r="LAJ108" s="908"/>
      <c r="LAK108" s="838"/>
      <c r="LAL108" s="833"/>
      <c r="LAM108" s="833"/>
      <c r="LAN108" s="908"/>
      <c r="LAO108" s="838"/>
      <c r="LAP108" s="833"/>
      <c r="LAQ108" s="833"/>
      <c r="LAR108" s="908"/>
      <c r="LAS108" s="838"/>
      <c r="LAT108" s="833"/>
      <c r="LAU108" s="833"/>
      <c r="LAV108" s="908"/>
      <c r="LAW108" s="838"/>
      <c r="LAX108" s="833"/>
      <c r="LAY108" s="833"/>
      <c r="LAZ108" s="908"/>
      <c r="LBA108" s="838"/>
      <c r="LBB108" s="833"/>
      <c r="LBC108" s="833"/>
      <c r="LBD108" s="908"/>
      <c r="LBE108" s="838"/>
      <c r="LBF108" s="833"/>
      <c r="LBG108" s="833"/>
      <c r="LBH108" s="908"/>
      <c r="LBI108" s="838"/>
      <c r="LBJ108" s="833"/>
      <c r="LBK108" s="833"/>
      <c r="LBL108" s="908"/>
      <c r="LBM108" s="838"/>
      <c r="LBN108" s="833"/>
      <c r="LBO108" s="833"/>
      <c r="LBP108" s="908"/>
      <c r="LBQ108" s="838"/>
      <c r="LBR108" s="833"/>
      <c r="LBS108" s="833"/>
      <c r="LBT108" s="908"/>
      <c r="LBU108" s="838"/>
      <c r="LBV108" s="833"/>
      <c r="LBW108" s="833"/>
      <c r="LBX108" s="908"/>
      <c r="LBY108" s="838"/>
      <c r="LBZ108" s="833"/>
      <c r="LCA108" s="833"/>
      <c r="LCB108" s="908"/>
      <c r="LCC108" s="838"/>
      <c r="LCD108" s="833"/>
      <c r="LCE108" s="833"/>
      <c r="LCF108" s="908"/>
      <c r="LCG108" s="838"/>
      <c r="LCH108" s="833"/>
      <c r="LCI108" s="833"/>
      <c r="LCJ108" s="908"/>
      <c r="LCK108" s="838"/>
      <c r="LCL108" s="833"/>
      <c r="LCM108" s="833"/>
      <c r="LCN108" s="908"/>
      <c r="LCO108" s="838"/>
      <c r="LCP108" s="833"/>
      <c r="LCQ108" s="833"/>
      <c r="LCR108" s="908"/>
      <c r="LCS108" s="838"/>
      <c r="LCT108" s="833"/>
      <c r="LCU108" s="833"/>
      <c r="LCV108" s="908"/>
      <c r="LCW108" s="838"/>
      <c r="LCX108" s="833"/>
      <c r="LCY108" s="833"/>
      <c r="LCZ108" s="908"/>
      <c r="LDA108" s="838"/>
      <c r="LDB108" s="833"/>
      <c r="LDC108" s="833"/>
      <c r="LDD108" s="908"/>
      <c r="LDE108" s="838"/>
      <c r="LDF108" s="833"/>
      <c r="LDG108" s="833"/>
      <c r="LDH108" s="908"/>
      <c r="LDI108" s="838"/>
      <c r="LDJ108" s="833"/>
      <c r="LDK108" s="833"/>
      <c r="LDL108" s="908"/>
      <c r="LDM108" s="838"/>
      <c r="LDN108" s="833"/>
      <c r="LDO108" s="833"/>
      <c r="LDP108" s="908"/>
      <c r="LDQ108" s="838"/>
      <c r="LDR108" s="833"/>
      <c r="LDS108" s="833"/>
      <c r="LDT108" s="908"/>
      <c r="LDU108" s="838"/>
      <c r="LDV108" s="833"/>
      <c r="LDW108" s="833"/>
      <c r="LDX108" s="908"/>
      <c r="LDY108" s="838"/>
      <c r="LDZ108" s="833"/>
      <c r="LEA108" s="833"/>
      <c r="LEB108" s="908"/>
      <c r="LEC108" s="838"/>
      <c r="LED108" s="833"/>
      <c r="LEE108" s="833"/>
      <c r="LEF108" s="908"/>
      <c r="LEG108" s="838"/>
      <c r="LEH108" s="833"/>
      <c r="LEI108" s="833"/>
      <c r="LEJ108" s="908"/>
      <c r="LEK108" s="838"/>
      <c r="LEL108" s="833"/>
      <c r="LEM108" s="833"/>
      <c r="LEN108" s="908"/>
      <c r="LEO108" s="838"/>
      <c r="LEP108" s="833"/>
      <c r="LEQ108" s="833"/>
      <c r="LER108" s="908"/>
      <c r="LES108" s="838"/>
      <c r="LET108" s="833"/>
      <c r="LEU108" s="833"/>
      <c r="LEV108" s="908"/>
      <c r="LEW108" s="838"/>
      <c r="LEX108" s="833"/>
      <c r="LEY108" s="833"/>
      <c r="LEZ108" s="908"/>
      <c r="LFA108" s="838"/>
      <c r="LFB108" s="833"/>
      <c r="LFC108" s="833"/>
      <c r="LFD108" s="908"/>
      <c r="LFE108" s="838"/>
      <c r="LFF108" s="833"/>
      <c r="LFG108" s="833"/>
      <c r="LFH108" s="908"/>
      <c r="LFI108" s="838"/>
      <c r="LFJ108" s="833"/>
      <c r="LFK108" s="833"/>
      <c r="LFL108" s="908"/>
      <c r="LFM108" s="838"/>
      <c r="LFN108" s="833"/>
      <c r="LFO108" s="833"/>
      <c r="LFP108" s="908"/>
      <c r="LFQ108" s="838"/>
      <c r="LFR108" s="833"/>
      <c r="LFS108" s="833"/>
      <c r="LFT108" s="908"/>
      <c r="LFU108" s="838"/>
      <c r="LFV108" s="833"/>
      <c r="LFW108" s="833"/>
      <c r="LFX108" s="908"/>
      <c r="LFY108" s="838"/>
      <c r="LFZ108" s="833"/>
      <c r="LGA108" s="833"/>
      <c r="LGB108" s="908"/>
      <c r="LGC108" s="838"/>
      <c r="LGD108" s="833"/>
      <c r="LGE108" s="833"/>
      <c r="LGF108" s="908"/>
      <c r="LGG108" s="838"/>
      <c r="LGH108" s="833"/>
      <c r="LGI108" s="833"/>
      <c r="LGJ108" s="908"/>
      <c r="LGK108" s="838"/>
      <c r="LGL108" s="833"/>
      <c r="LGM108" s="833"/>
      <c r="LGN108" s="908"/>
      <c r="LGO108" s="838"/>
      <c r="LGP108" s="833"/>
      <c r="LGQ108" s="833"/>
      <c r="LGR108" s="908"/>
      <c r="LGS108" s="838"/>
      <c r="LGT108" s="833"/>
      <c r="LGU108" s="833"/>
      <c r="LGV108" s="908"/>
      <c r="LGW108" s="838"/>
      <c r="LGX108" s="833"/>
      <c r="LGY108" s="833"/>
      <c r="LGZ108" s="908"/>
      <c r="LHA108" s="838"/>
      <c r="LHB108" s="833"/>
      <c r="LHC108" s="833"/>
      <c r="LHD108" s="908"/>
      <c r="LHE108" s="838"/>
      <c r="LHF108" s="833"/>
      <c r="LHG108" s="833"/>
      <c r="LHH108" s="908"/>
      <c r="LHI108" s="838"/>
      <c r="LHJ108" s="833"/>
      <c r="LHK108" s="833"/>
      <c r="LHL108" s="908"/>
      <c r="LHM108" s="838"/>
      <c r="LHN108" s="833"/>
      <c r="LHO108" s="833"/>
      <c r="LHP108" s="908"/>
      <c r="LHQ108" s="838"/>
      <c r="LHR108" s="833"/>
      <c r="LHS108" s="833"/>
      <c r="LHT108" s="908"/>
      <c r="LHU108" s="838"/>
      <c r="LHV108" s="833"/>
      <c r="LHW108" s="833"/>
      <c r="LHX108" s="908"/>
      <c r="LHY108" s="838"/>
      <c r="LHZ108" s="833"/>
      <c r="LIA108" s="833"/>
      <c r="LIB108" s="908"/>
      <c r="LIC108" s="838"/>
      <c r="LID108" s="833"/>
      <c r="LIE108" s="833"/>
      <c r="LIF108" s="908"/>
      <c r="LIG108" s="838"/>
      <c r="LIH108" s="833"/>
      <c r="LII108" s="833"/>
      <c r="LIJ108" s="908"/>
      <c r="LIK108" s="838"/>
      <c r="LIL108" s="833"/>
      <c r="LIM108" s="833"/>
      <c r="LIN108" s="908"/>
      <c r="LIO108" s="838"/>
      <c r="LIP108" s="833"/>
      <c r="LIQ108" s="833"/>
      <c r="LIR108" s="908"/>
      <c r="LIS108" s="838"/>
      <c r="LIT108" s="833"/>
      <c r="LIU108" s="833"/>
      <c r="LIV108" s="908"/>
      <c r="LIW108" s="838"/>
      <c r="LIX108" s="833"/>
      <c r="LIY108" s="833"/>
      <c r="LIZ108" s="908"/>
      <c r="LJA108" s="838"/>
      <c r="LJB108" s="833"/>
      <c r="LJC108" s="833"/>
      <c r="LJD108" s="908"/>
      <c r="LJE108" s="838"/>
      <c r="LJF108" s="833"/>
      <c r="LJG108" s="833"/>
      <c r="LJH108" s="908"/>
      <c r="LJI108" s="838"/>
      <c r="LJJ108" s="833"/>
      <c r="LJK108" s="833"/>
      <c r="LJL108" s="908"/>
      <c r="LJM108" s="838"/>
      <c r="LJN108" s="833"/>
      <c r="LJO108" s="833"/>
      <c r="LJP108" s="908"/>
      <c r="LJQ108" s="838"/>
      <c r="LJR108" s="833"/>
      <c r="LJS108" s="833"/>
      <c r="LJT108" s="908"/>
      <c r="LJU108" s="838"/>
      <c r="LJV108" s="833"/>
      <c r="LJW108" s="833"/>
      <c r="LJX108" s="908"/>
      <c r="LJY108" s="838"/>
      <c r="LJZ108" s="833"/>
      <c r="LKA108" s="833"/>
      <c r="LKB108" s="908"/>
      <c r="LKC108" s="838"/>
      <c r="LKD108" s="833"/>
      <c r="LKE108" s="833"/>
      <c r="LKF108" s="908"/>
      <c r="LKG108" s="838"/>
      <c r="LKH108" s="833"/>
      <c r="LKI108" s="833"/>
      <c r="LKJ108" s="908"/>
      <c r="LKK108" s="838"/>
      <c r="LKL108" s="833"/>
      <c r="LKM108" s="833"/>
      <c r="LKN108" s="908"/>
      <c r="LKO108" s="838"/>
      <c r="LKP108" s="833"/>
      <c r="LKQ108" s="833"/>
      <c r="LKR108" s="908"/>
      <c r="LKS108" s="838"/>
      <c r="LKT108" s="833"/>
      <c r="LKU108" s="833"/>
      <c r="LKV108" s="908"/>
      <c r="LKW108" s="838"/>
      <c r="LKX108" s="833"/>
      <c r="LKY108" s="833"/>
      <c r="LKZ108" s="908"/>
      <c r="LLA108" s="838"/>
      <c r="LLB108" s="833"/>
      <c r="LLC108" s="833"/>
      <c r="LLD108" s="908"/>
      <c r="LLE108" s="838"/>
      <c r="LLF108" s="833"/>
      <c r="LLG108" s="833"/>
      <c r="LLH108" s="908"/>
      <c r="LLI108" s="838"/>
      <c r="LLJ108" s="833"/>
      <c r="LLK108" s="833"/>
      <c r="LLL108" s="908"/>
      <c r="LLM108" s="838"/>
      <c r="LLN108" s="833"/>
      <c r="LLO108" s="833"/>
      <c r="LLP108" s="908"/>
      <c r="LLQ108" s="838"/>
      <c r="LLR108" s="833"/>
      <c r="LLS108" s="833"/>
      <c r="LLT108" s="908"/>
      <c r="LLU108" s="838"/>
      <c r="LLV108" s="833"/>
      <c r="LLW108" s="833"/>
      <c r="LLX108" s="908"/>
      <c r="LLY108" s="838"/>
      <c r="LLZ108" s="833"/>
      <c r="LMA108" s="833"/>
      <c r="LMB108" s="908"/>
      <c r="LMC108" s="838"/>
      <c r="LMD108" s="833"/>
      <c r="LME108" s="833"/>
      <c r="LMF108" s="908"/>
      <c r="LMG108" s="838"/>
      <c r="LMH108" s="833"/>
      <c r="LMI108" s="833"/>
      <c r="LMJ108" s="908"/>
      <c r="LMK108" s="838"/>
      <c r="LML108" s="833"/>
      <c r="LMM108" s="833"/>
      <c r="LMN108" s="908"/>
      <c r="LMO108" s="838"/>
      <c r="LMP108" s="833"/>
      <c r="LMQ108" s="833"/>
      <c r="LMR108" s="908"/>
      <c r="LMS108" s="838"/>
      <c r="LMT108" s="833"/>
      <c r="LMU108" s="833"/>
      <c r="LMV108" s="908"/>
      <c r="LMW108" s="838"/>
      <c r="LMX108" s="833"/>
      <c r="LMY108" s="833"/>
      <c r="LMZ108" s="908"/>
      <c r="LNA108" s="838"/>
      <c r="LNB108" s="833"/>
      <c r="LNC108" s="833"/>
      <c r="LND108" s="908"/>
      <c r="LNE108" s="838"/>
      <c r="LNF108" s="833"/>
      <c r="LNG108" s="833"/>
      <c r="LNH108" s="908"/>
      <c r="LNI108" s="838"/>
      <c r="LNJ108" s="833"/>
      <c r="LNK108" s="833"/>
      <c r="LNL108" s="908"/>
      <c r="LNM108" s="838"/>
      <c r="LNN108" s="833"/>
      <c r="LNO108" s="833"/>
      <c r="LNP108" s="908"/>
      <c r="LNQ108" s="838"/>
      <c r="LNR108" s="833"/>
      <c r="LNS108" s="833"/>
      <c r="LNT108" s="908"/>
      <c r="LNU108" s="838"/>
      <c r="LNV108" s="833"/>
      <c r="LNW108" s="833"/>
      <c r="LNX108" s="908"/>
      <c r="LNY108" s="838"/>
      <c r="LNZ108" s="833"/>
      <c r="LOA108" s="833"/>
      <c r="LOB108" s="908"/>
      <c r="LOC108" s="838"/>
      <c r="LOD108" s="833"/>
      <c r="LOE108" s="833"/>
      <c r="LOF108" s="908"/>
      <c r="LOG108" s="838"/>
      <c r="LOH108" s="833"/>
      <c r="LOI108" s="833"/>
      <c r="LOJ108" s="908"/>
      <c r="LOK108" s="838"/>
      <c r="LOL108" s="833"/>
      <c r="LOM108" s="833"/>
      <c r="LON108" s="908"/>
      <c r="LOO108" s="838"/>
      <c r="LOP108" s="833"/>
      <c r="LOQ108" s="833"/>
      <c r="LOR108" s="908"/>
      <c r="LOS108" s="838"/>
      <c r="LOT108" s="833"/>
      <c r="LOU108" s="833"/>
      <c r="LOV108" s="908"/>
      <c r="LOW108" s="838"/>
      <c r="LOX108" s="833"/>
      <c r="LOY108" s="833"/>
      <c r="LOZ108" s="908"/>
      <c r="LPA108" s="838"/>
      <c r="LPB108" s="833"/>
      <c r="LPC108" s="833"/>
      <c r="LPD108" s="908"/>
      <c r="LPE108" s="838"/>
      <c r="LPF108" s="833"/>
      <c r="LPG108" s="833"/>
      <c r="LPH108" s="908"/>
      <c r="LPI108" s="838"/>
      <c r="LPJ108" s="833"/>
      <c r="LPK108" s="833"/>
      <c r="LPL108" s="908"/>
      <c r="LPM108" s="838"/>
      <c r="LPN108" s="833"/>
      <c r="LPO108" s="833"/>
      <c r="LPP108" s="908"/>
      <c r="LPQ108" s="838"/>
      <c r="LPR108" s="833"/>
      <c r="LPS108" s="833"/>
      <c r="LPT108" s="908"/>
      <c r="LPU108" s="838"/>
      <c r="LPV108" s="833"/>
      <c r="LPW108" s="833"/>
      <c r="LPX108" s="908"/>
      <c r="LPY108" s="838"/>
      <c r="LPZ108" s="833"/>
      <c r="LQA108" s="833"/>
      <c r="LQB108" s="908"/>
      <c r="LQC108" s="838"/>
      <c r="LQD108" s="833"/>
      <c r="LQE108" s="833"/>
      <c r="LQF108" s="908"/>
      <c r="LQG108" s="838"/>
      <c r="LQH108" s="833"/>
      <c r="LQI108" s="833"/>
      <c r="LQJ108" s="908"/>
      <c r="LQK108" s="838"/>
      <c r="LQL108" s="833"/>
      <c r="LQM108" s="833"/>
      <c r="LQN108" s="908"/>
      <c r="LQO108" s="838"/>
      <c r="LQP108" s="833"/>
      <c r="LQQ108" s="833"/>
      <c r="LQR108" s="908"/>
      <c r="LQS108" s="838"/>
      <c r="LQT108" s="833"/>
      <c r="LQU108" s="833"/>
      <c r="LQV108" s="908"/>
      <c r="LQW108" s="838"/>
      <c r="LQX108" s="833"/>
      <c r="LQY108" s="833"/>
      <c r="LQZ108" s="908"/>
      <c r="LRA108" s="838"/>
      <c r="LRB108" s="833"/>
      <c r="LRC108" s="833"/>
      <c r="LRD108" s="908"/>
      <c r="LRE108" s="838"/>
      <c r="LRF108" s="833"/>
      <c r="LRG108" s="833"/>
      <c r="LRH108" s="908"/>
      <c r="LRI108" s="838"/>
      <c r="LRJ108" s="833"/>
      <c r="LRK108" s="833"/>
      <c r="LRL108" s="908"/>
      <c r="LRM108" s="838"/>
      <c r="LRN108" s="833"/>
      <c r="LRO108" s="833"/>
      <c r="LRP108" s="908"/>
      <c r="LRQ108" s="838"/>
      <c r="LRR108" s="833"/>
      <c r="LRS108" s="833"/>
      <c r="LRT108" s="908"/>
      <c r="LRU108" s="838"/>
      <c r="LRV108" s="833"/>
      <c r="LRW108" s="833"/>
      <c r="LRX108" s="908"/>
      <c r="LRY108" s="838"/>
      <c r="LRZ108" s="833"/>
      <c r="LSA108" s="833"/>
      <c r="LSB108" s="908"/>
      <c r="LSC108" s="838"/>
      <c r="LSD108" s="833"/>
      <c r="LSE108" s="833"/>
      <c r="LSF108" s="908"/>
      <c r="LSG108" s="838"/>
      <c r="LSH108" s="833"/>
      <c r="LSI108" s="833"/>
      <c r="LSJ108" s="908"/>
      <c r="LSK108" s="838"/>
      <c r="LSL108" s="833"/>
      <c r="LSM108" s="833"/>
      <c r="LSN108" s="908"/>
      <c r="LSO108" s="838"/>
      <c r="LSP108" s="833"/>
      <c r="LSQ108" s="833"/>
      <c r="LSR108" s="908"/>
      <c r="LSS108" s="838"/>
      <c r="LST108" s="833"/>
      <c r="LSU108" s="833"/>
      <c r="LSV108" s="908"/>
      <c r="LSW108" s="838"/>
      <c r="LSX108" s="833"/>
      <c r="LSY108" s="833"/>
      <c r="LSZ108" s="908"/>
      <c r="LTA108" s="838"/>
      <c r="LTB108" s="833"/>
      <c r="LTC108" s="833"/>
      <c r="LTD108" s="908"/>
      <c r="LTE108" s="838"/>
      <c r="LTF108" s="833"/>
      <c r="LTG108" s="833"/>
      <c r="LTH108" s="908"/>
      <c r="LTI108" s="838"/>
      <c r="LTJ108" s="833"/>
      <c r="LTK108" s="833"/>
      <c r="LTL108" s="908"/>
      <c r="LTM108" s="838"/>
      <c r="LTN108" s="833"/>
      <c r="LTO108" s="833"/>
      <c r="LTP108" s="908"/>
      <c r="LTQ108" s="838"/>
      <c r="LTR108" s="833"/>
      <c r="LTS108" s="833"/>
      <c r="LTT108" s="908"/>
      <c r="LTU108" s="838"/>
      <c r="LTV108" s="833"/>
      <c r="LTW108" s="833"/>
      <c r="LTX108" s="908"/>
      <c r="LTY108" s="838"/>
      <c r="LTZ108" s="833"/>
      <c r="LUA108" s="833"/>
      <c r="LUB108" s="908"/>
      <c r="LUC108" s="838"/>
      <c r="LUD108" s="833"/>
      <c r="LUE108" s="833"/>
      <c r="LUF108" s="908"/>
      <c r="LUG108" s="838"/>
      <c r="LUH108" s="833"/>
      <c r="LUI108" s="833"/>
      <c r="LUJ108" s="908"/>
      <c r="LUK108" s="838"/>
      <c r="LUL108" s="833"/>
      <c r="LUM108" s="833"/>
      <c r="LUN108" s="908"/>
      <c r="LUO108" s="838"/>
      <c r="LUP108" s="833"/>
      <c r="LUQ108" s="833"/>
      <c r="LUR108" s="908"/>
      <c r="LUS108" s="838"/>
      <c r="LUT108" s="833"/>
      <c r="LUU108" s="833"/>
      <c r="LUV108" s="908"/>
      <c r="LUW108" s="838"/>
      <c r="LUX108" s="833"/>
      <c r="LUY108" s="833"/>
      <c r="LUZ108" s="908"/>
      <c r="LVA108" s="838"/>
      <c r="LVB108" s="833"/>
      <c r="LVC108" s="833"/>
      <c r="LVD108" s="908"/>
      <c r="LVE108" s="838"/>
      <c r="LVF108" s="833"/>
      <c r="LVG108" s="833"/>
      <c r="LVH108" s="908"/>
      <c r="LVI108" s="838"/>
      <c r="LVJ108" s="833"/>
      <c r="LVK108" s="833"/>
      <c r="LVL108" s="908"/>
      <c r="LVM108" s="838"/>
      <c r="LVN108" s="833"/>
      <c r="LVO108" s="833"/>
      <c r="LVP108" s="908"/>
      <c r="LVQ108" s="838"/>
      <c r="LVR108" s="833"/>
      <c r="LVS108" s="833"/>
      <c r="LVT108" s="908"/>
      <c r="LVU108" s="838"/>
      <c r="LVV108" s="833"/>
      <c r="LVW108" s="833"/>
      <c r="LVX108" s="908"/>
      <c r="LVY108" s="838"/>
      <c r="LVZ108" s="833"/>
      <c r="LWA108" s="833"/>
      <c r="LWB108" s="908"/>
      <c r="LWC108" s="838"/>
      <c r="LWD108" s="833"/>
      <c r="LWE108" s="833"/>
      <c r="LWF108" s="908"/>
      <c r="LWG108" s="838"/>
      <c r="LWH108" s="833"/>
      <c r="LWI108" s="833"/>
      <c r="LWJ108" s="908"/>
      <c r="LWK108" s="838"/>
      <c r="LWL108" s="833"/>
      <c r="LWM108" s="833"/>
      <c r="LWN108" s="908"/>
      <c r="LWO108" s="838"/>
      <c r="LWP108" s="833"/>
      <c r="LWQ108" s="833"/>
      <c r="LWR108" s="908"/>
      <c r="LWS108" s="838"/>
      <c r="LWT108" s="833"/>
      <c r="LWU108" s="833"/>
      <c r="LWV108" s="908"/>
      <c r="LWW108" s="838"/>
      <c r="LWX108" s="833"/>
      <c r="LWY108" s="833"/>
      <c r="LWZ108" s="908"/>
      <c r="LXA108" s="838"/>
      <c r="LXB108" s="833"/>
      <c r="LXC108" s="833"/>
      <c r="LXD108" s="908"/>
      <c r="LXE108" s="838"/>
      <c r="LXF108" s="833"/>
      <c r="LXG108" s="833"/>
      <c r="LXH108" s="908"/>
      <c r="LXI108" s="838"/>
      <c r="LXJ108" s="833"/>
      <c r="LXK108" s="833"/>
      <c r="LXL108" s="908"/>
      <c r="LXM108" s="838"/>
      <c r="LXN108" s="833"/>
      <c r="LXO108" s="833"/>
      <c r="LXP108" s="908"/>
      <c r="LXQ108" s="838"/>
      <c r="LXR108" s="833"/>
      <c r="LXS108" s="833"/>
      <c r="LXT108" s="908"/>
      <c r="LXU108" s="838"/>
      <c r="LXV108" s="833"/>
      <c r="LXW108" s="833"/>
      <c r="LXX108" s="908"/>
      <c r="LXY108" s="838"/>
      <c r="LXZ108" s="833"/>
      <c r="LYA108" s="833"/>
      <c r="LYB108" s="908"/>
      <c r="LYC108" s="838"/>
      <c r="LYD108" s="833"/>
      <c r="LYE108" s="833"/>
      <c r="LYF108" s="908"/>
      <c r="LYG108" s="838"/>
      <c r="LYH108" s="833"/>
      <c r="LYI108" s="833"/>
      <c r="LYJ108" s="908"/>
      <c r="LYK108" s="838"/>
      <c r="LYL108" s="833"/>
      <c r="LYM108" s="833"/>
      <c r="LYN108" s="908"/>
      <c r="LYO108" s="838"/>
      <c r="LYP108" s="833"/>
      <c r="LYQ108" s="833"/>
      <c r="LYR108" s="908"/>
      <c r="LYS108" s="838"/>
      <c r="LYT108" s="833"/>
      <c r="LYU108" s="833"/>
      <c r="LYV108" s="908"/>
      <c r="LYW108" s="838"/>
      <c r="LYX108" s="833"/>
      <c r="LYY108" s="833"/>
      <c r="LYZ108" s="908"/>
      <c r="LZA108" s="838"/>
      <c r="LZB108" s="833"/>
      <c r="LZC108" s="833"/>
      <c r="LZD108" s="908"/>
      <c r="LZE108" s="838"/>
      <c r="LZF108" s="833"/>
      <c r="LZG108" s="833"/>
      <c r="LZH108" s="908"/>
      <c r="LZI108" s="838"/>
      <c r="LZJ108" s="833"/>
      <c r="LZK108" s="833"/>
      <c r="LZL108" s="908"/>
      <c r="LZM108" s="838"/>
      <c r="LZN108" s="833"/>
      <c r="LZO108" s="833"/>
      <c r="LZP108" s="908"/>
      <c r="LZQ108" s="838"/>
      <c r="LZR108" s="833"/>
      <c r="LZS108" s="833"/>
      <c r="LZT108" s="908"/>
      <c r="LZU108" s="838"/>
      <c r="LZV108" s="833"/>
      <c r="LZW108" s="833"/>
      <c r="LZX108" s="908"/>
      <c r="LZY108" s="838"/>
      <c r="LZZ108" s="833"/>
      <c r="MAA108" s="833"/>
      <c r="MAB108" s="908"/>
      <c r="MAC108" s="838"/>
      <c r="MAD108" s="833"/>
      <c r="MAE108" s="833"/>
      <c r="MAF108" s="908"/>
      <c r="MAG108" s="838"/>
      <c r="MAH108" s="833"/>
      <c r="MAI108" s="833"/>
      <c r="MAJ108" s="908"/>
      <c r="MAK108" s="838"/>
      <c r="MAL108" s="833"/>
      <c r="MAM108" s="833"/>
      <c r="MAN108" s="908"/>
      <c r="MAO108" s="838"/>
      <c r="MAP108" s="833"/>
      <c r="MAQ108" s="833"/>
      <c r="MAR108" s="908"/>
      <c r="MAS108" s="838"/>
      <c r="MAT108" s="833"/>
      <c r="MAU108" s="833"/>
      <c r="MAV108" s="908"/>
      <c r="MAW108" s="838"/>
      <c r="MAX108" s="833"/>
      <c r="MAY108" s="833"/>
      <c r="MAZ108" s="908"/>
      <c r="MBA108" s="838"/>
      <c r="MBB108" s="833"/>
      <c r="MBC108" s="833"/>
      <c r="MBD108" s="908"/>
      <c r="MBE108" s="838"/>
      <c r="MBF108" s="833"/>
      <c r="MBG108" s="833"/>
      <c r="MBH108" s="908"/>
      <c r="MBI108" s="838"/>
      <c r="MBJ108" s="833"/>
      <c r="MBK108" s="833"/>
      <c r="MBL108" s="908"/>
      <c r="MBM108" s="838"/>
      <c r="MBN108" s="833"/>
      <c r="MBO108" s="833"/>
      <c r="MBP108" s="908"/>
      <c r="MBQ108" s="838"/>
      <c r="MBR108" s="833"/>
      <c r="MBS108" s="833"/>
      <c r="MBT108" s="908"/>
      <c r="MBU108" s="838"/>
      <c r="MBV108" s="833"/>
      <c r="MBW108" s="833"/>
      <c r="MBX108" s="908"/>
      <c r="MBY108" s="838"/>
      <c r="MBZ108" s="833"/>
      <c r="MCA108" s="833"/>
      <c r="MCB108" s="908"/>
      <c r="MCC108" s="838"/>
      <c r="MCD108" s="833"/>
      <c r="MCE108" s="833"/>
      <c r="MCF108" s="908"/>
      <c r="MCG108" s="838"/>
      <c r="MCH108" s="833"/>
      <c r="MCI108" s="833"/>
      <c r="MCJ108" s="908"/>
      <c r="MCK108" s="838"/>
      <c r="MCL108" s="833"/>
      <c r="MCM108" s="833"/>
      <c r="MCN108" s="908"/>
      <c r="MCO108" s="838"/>
      <c r="MCP108" s="833"/>
      <c r="MCQ108" s="833"/>
      <c r="MCR108" s="908"/>
      <c r="MCS108" s="838"/>
      <c r="MCT108" s="833"/>
      <c r="MCU108" s="833"/>
      <c r="MCV108" s="908"/>
      <c r="MCW108" s="838"/>
      <c r="MCX108" s="833"/>
      <c r="MCY108" s="833"/>
      <c r="MCZ108" s="908"/>
      <c r="MDA108" s="838"/>
      <c r="MDB108" s="833"/>
      <c r="MDC108" s="833"/>
      <c r="MDD108" s="908"/>
      <c r="MDE108" s="838"/>
      <c r="MDF108" s="833"/>
      <c r="MDG108" s="833"/>
      <c r="MDH108" s="908"/>
      <c r="MDI108" s="838"/>
      <c r="MDJ108" s="833"/>
      <c r="MDK108" s="833"/>
      <c r="MDL108" s="908"/>
      <c r="MDM108" s="838"/>
      <c r="MDN108" s="833"/>
      <c r="MDO108" s="833"/>
      <c r="MDP108" s="908"/>
      <c r="MDQ108" s="838"/>
      <c r="MDR108" s="833"/>
      <c r="MDS108" s="833"/>
      <c r="MDT108" s="908"/>
      <c r="MDU108" s="838"/>
      <c r="MDV108" s="833"/>
      <c r="MDW108" s="833"/>
      <c r="MDX108" s="908"/>
      <c r="MDY108" s="838"/>
      <c r="MDZ108" s="833"/>
      <c r="MEA108" s="833"/>
      <c r="MEB108" s="908"/>
      <c r="MEC108" s="838"/>
      <c r="MED108" s="833"/>
      <c r="MEE108" s="833"/>
      <c r="MEF108" s="908"/>
      <c r="MEG108" s="838"/>
      <c r="MEH108" s="833"/>
      <c r="MEI108" s="833"/>
      <c r="MEJ108" s="908"/>
      <c r="MEK108" s="838"/>
      <c r="MEL108" s="833"/>
      <c r="MEM108" s="833"/>
      <c r="MEN108" s="908"/>
      <c r="MEO108" s="838"/>
      <c r="MEP108" s="833"/>
      <c r="MEQ108" s="833"/>
      <c r="MER108" s="908"/>
      <c r="MES108" s="838"/>
      <c r="MET108" s="833"/>
      <c r="MEU108" s="833"/>
      <c r="MEV108" s="908"/>
      <c r="MEW108" s="838"/>
      <c r="MEX108" s="833"/>
      <c r="MEY108" s="833"/>
      <c r="MEZ108" s="908"/>
      <c r="MFA108" s="838"/>
      <c r="MFB108" s="833"/>
      <c r="MFC108" s="833"/>
      <c r="MFD108" s="908"/>
      <c r="MFE108" s="838"/>
      <c r="MFF108" s="833"/>
      <c r="MFG108" s="833"/>
      <c r="MFH108" s="908"/>
      <c r="MFI108" s="838"/>
      <c r="MFJ108" s="833"/>
      <c r="MFK108" s="833"/>
      <c r="MFL108" s="908"/>
      <c r="MFM108" s="838"/>
      <c r="MFN108" s="833"/>
      <c r="MFO108" s="833"/>
      <c r="MFP108" s="908"/>
      <c r="MFQ108" s="838"/>
      <c r="MFR108" s="833"/>
      <c r="MFS108" s="833"/>
      <c r="MFT108" s="908"/>
      <c r="MFU108" s="838"/>
      <c r="MFV108" s="833"/>
      <c r="MFW108" s="833"/>
      <c r="MFX108" s="908"/>
      <c r="MFY108" s="838"/>
      <c r="MFZ108" s="833"/>
      <c r="MGA108" s="833"/>
      <c r="MGB108" s="908"/>
      <c r="MGC108" s="838"/>
      <c r="MGD108" s="833"/>
      <c r="MGE108" s="833"/>
      <c r="MGF108" s="908"/>
      <c r="MGG108" s="838"/>
      <c r="MGH108" s="833"/>
      <c r="MGI108" s="833"/>
      <c r="MGJ108" s="908"/>
      <c r="MGK108" s="838"/>
      <c r="MGL108" s="833"/>
      <c r="MGM108" s="833"/>
      <c r="MGN108" s="908"/>
      <c r="MGO108" s="838"/>
      <c r="MGP108" s="833"/>
      <c r="MGQ108" s="833"/>
      <c r="MGR108" s="908"/>
      <c r="MGS108" s="838"/>
      <c r="MGT108" s="833"/>
      <c r="MGU108" s="833"/>
      <c r="MGV108" s="908"/>
      <c r="MGW108" s="838"/>
      <c r="MGX108" s="833"/>
      <c r="MGY108" s="833"/>
      <c r="MGZ108" s="908"/>
      <c r="MHA108" s="838"/>
      <c r="MHB108" s="833"/>
      <c r="MHC108" s="833"/>
      <c r="MHD108" s="908"/>
      <c r="MHE108" s="838"/>
      <c r="MHF108" s="833"/>
      <c r="MHG108" s="833"/>
      <c r="MHH108" s="908"/>
      <c r="MHI108" s="838"/>
      <c r="MHJ108" s="833"/>
      <c r="MHK108" s="833"/>
      <c r="MHL108" s="908"/>
      <c r="MHM108" s="838"/>
      <c r="MHN108" s="833"/>
      <c r="MHO108" s="833"/>
      <c r="MHP108" s="908"/>
      <c r="MHQ108" s="838"/>
      <c r="MHR108" s="833"/>
      <c r="MHS108" s="833"/>
      <c r="MHT108" s="908"/>
      <c r="MHU108" s="838"/>
      <c r="MHV108" s="833"/>
      <c r="MHW108" s="833"/>
      <c r="MHX108" s="908"/>
      <c r="MHY108" s="838"/>
      <c r="MHZ108" s="833"/>
      <c r="MIA108" s="833"/>
      <c r="MIB108" s="908"/>
      <c r="MIC108" s="838"/>
      <c r="MID108" s="833"/>
      <c r="MIE108" s="833"/>
      <c r="MIF108" s="908"/>
      <c r="MIG108" s="838"/>
      <c r="MIH108" s="833"/>
      <c r="MII108" s="833"/>
      <c r="MIJ108" s="908"/>
      <c r="MIK108" s="838"/>
      <c r="MIL108" s="833"/>
      <c r="MIM108" s="833"/>
      <c r="MIN108" s="908"/>
      <c r="MIO108" s="838"/>
      <c r="MIP108" s="833"/>
      <c r="MIQ108" s="833"/>
      <c r="MIR108" s="908"/>
      <c r="MIS108" s="838"/>
      <c r="MIT108" s="833"/>
      <c r="MIU108" s="833"/>
      <c r="MIV108" s="908"/>
      <c r="MIW108" s="838"/>
      <c r="MIX108" s="833"/>
      <c r="MIY108" s="833"/>
      <c r="MIZ108" s="908"/>
      <c r="MJA108" s="838"/>
      <c r="MJB108" s="833"/>
      <c r="MJC108" s="833"/>
      <c r="MJD108" s="908"/>
      <c r="MJE108" s="838"/>
      <c r="MJF108" s="833"/>
      <c r="MJG108" s="833"/>
      <c r="MJH108" s="908"/>
      <c r="MJI108" s="838"/>
      <c r="MJJ108" s="833"/>
      <c r="MJK108" s="833"/>
      <c r="MJL108" s="908"/>
      <c r="MJM108" s="838"/>
      <c r="MJN108" s="833"/>
      <c r="MJO108" s="833"/>
      <c r="MJP108" s="908"/>
      <c r="MJQ108" s="838"/>
      <c r="MJR108" s="833"/>
      <c r="MJS108" s="833"/>
      <c r="MJT108" s="908"/>
      <c r="MJU108" s="838"/>
      <c r="MJV108" s="833"/>
      <c r="MJW108" s="833"/>
      <c r="MJX108" s="908"/>
      <c r="MJY108" s="838"/>
      <c r="MJZ108" s="833"/>
      <c r="MKA108" s="833"/>
      <c r="MKB108" s="908"/>
      <c r="MKC108" s="838"/>
      <c r="MKD108" s="833"/>
      <c r="MKE108" s="833"/>
      <c r="MKF108" s="908"/>
      <c r="MKG108" s="838"/>
      <c r="MKH108" s="833"/>
      <c r="MKI108" s="833"/>
      <c r="MKJ108" s="908"/>
      <c r="MKK108" s="838"/>
      <c r="MKL108" s="833"/>
      <c r="MKM108" s="833"/>
      <c r="MKN108" s="908"/>
      <c r="MKO108" s="838"/>
      <c r="MKP108" s="833"/>
      <c r="MKQ108" s="833"/>
      <c r="MKR108" s="908"/>
      <c r="MKS108" s="838"/>
      <c r="MKT108" s="833"/>
      <c r="MKU108" s="833"/>
      <c r="MKV108" s="908"/>
      <c r="MKW108" s="838"/>
      <c r="MKX108" s="833"/>
      <c r="MKY108" s="833"/>
      <c r="MKZ108" s="908"/>
      <c r="MLA108" s="838"/>
      <c r="MLB108" s="833"/>
      <c r="MLC108" s="833"/>
      <c r="MLD108" s="908"/>
      <c r="MLE108" s="838"/>
      <c r="MLF108" s="833"/>
      <c r="MLG108" s="833"/>
      <c r="MLH108" s="908"/>
      <c r="MLI108" s="838"/>
      <c r="MLJ108" s="833"/>
      <c r="MLK108" s="833"/>
      <c r="MLL108" s="908"/>
      <c r="MLM108" s="838"/>
      <c r="MLN108" s="833"/>
      <c r="MLO108" s="833"/>
      <c r="MLP108" s="908"/>
      <c r="MLQ108" s="838"/>
      <c r="MLR108" s="833"/>
      <c r="MLS108" s="833"/>
      <c r="MLT108" s="908"/>
      <c r="MLU108" s="838"/>
      <c r="MLV108" s="833"/>
      <c r="MLW108" s="833"/>
      <c r="MLX108" s="908"/>
      <c r="MLY108" s="838"/>
      <c r="MLZ108" s="833"/>
      <c r="MMA108" s="833"/>
      <c r="MMB108" s="908"/>
      <c r="MMC108" s="838"/>
      <c r="MMD108" s="833"/>
      <c r="MME108" s="833"/>
      <c r="MMF108" s="908"/>
      <c r="MMG108" s="838"/>
      <c r="MMH108" s="833"/>
      <c r="MMI108" s="833"/>
      <c r="MMJ108" s="908"/>
      <c r="MMK108" s="838"/>
      <c r="MML108" s="833"/>
      <c r="MMM108" s="833"/>
      <c r="MMN108" s="908"/>
      <c r="MMO108" s="838"/>
      <c r="MMP108" s="833"/>
      <c r="MMQ108" s="833"/>
      <c r="MMR108" s="908"/>
      <c r="MMS108" s="838"/>
      <c r="MMT108" s="833"/>
      <c r="MMU108" s="833"/>
      <c r="MMV108" s="908"/>
      <c r="MMW108" s="838"/>
      <c r="MMX108" s="833"/>
      <c r="MMY108" s="833"/>
      <c r="MMZ108" s="908"/>
      <c r="MNA108" s="838"/>
      <c r="MNB108" s="833"/>
      <c r="MNC108" s="833"/>
      <c r="MND108" s="908"/>
      <c r="MNE108" s="838"/>
      <c r="MNF108" s="833"/>
      <c r="MNG108" s="833"/>
      <c r="MNH108" s="908"/>
      <c r="MNI108" s="838"/>
      <c r="MNJ108" s="833"/>
      <c r="MNK108" s="833"/>
      <c r="MNL108" s="908"/>
      <c r="MNM108" s="838"/>
      <c r="MNN108" s="833"/>
      <c r="MNO108" s="833"/>
      <c r="MNP108" s="908"/>
      <c r="MNQ108" s="838"/>
      <c r="MNR108" s="833"/>
      <c r="MNS108" s="833"/>
      <c r="MNT108" s="908"/>
      <c r="MNU108" s="838"/>
      <c r="MNV108" s="833"/>
      <c r="MNW108" s="833"/>
      <c r="MNX108" s="908"/>
      <c r="MNY108" s="838"/>
      <c r="MNZ108" s="833"/>
      <c r="MOA108" s="833"/>
      <c r="MOB108" s="908"/>
      <c r="MOC108" s="838"/>
      <c r="MOD108" s="833"/>
      <c r="MOE108" s="833"/>
      <c r="MOF108" s="908"/>
      <c r="MOG108" s="838"/>
      <c r="MOH108" s="833"/>
      <c r="MOI108" s="833"/>
      <c r="MOJ108" s="908"/>
      <c r="MOK108" s="838"/>
      <c r="MOL108" s="833"/>
      <c r="MOM108" s="833"/>
      <c r="MON108" s="908"/>
      <c r="MOO108" s="838"/>
      <c r="MOP108" s="833"/>
      <c r="MOQ108" s="833"/>
      <c r="MOR108" s="908"/>
      <c r="MOS108" s="838"/>
      <c r="MOT108" s="833"/>
      <c r="MOU108" s="833"/>
      <c r="MOV108" s="908"/>
      <c r="MOW108" s="838"/>
      <c r="MOX108" s="833"/>
      <c r="MOY108" s="833"/>
      <c r="MOZ108" s="908"/>
      <c r="MPA108" s="838"/>
      <c r="MPB108" s="833"/>
      <c r="MPC108" s="833"/>
      <c r="MPD108" s="908"/>
      <c r="MPE108" s="838"/>
      <c r="MPF108" s="833"/>
      <c r="MPG108" s="833"/>
      <c r="MPH108" s="908"/>
      <c r="MPI108" s="838"/>
      <c r="MPJ108" s="833"/>
      <c r="MPK108" s="833"/>
      <c r="MPL108" s="908"/>
      <c r="MPM108" s="838"/>
      <c r="MPN108" s="833"/>
      <c r="MPO108" s="833"/>
      <c r="MPP108" s="908"/>
      <c r="MPQ108" s="838"/>
      <c r="MPR108" s="833"/>
      <c r="MPS108" s="833"/>
      <c r="MPT108" s="908"/>
      <c r="MPU108" s="838"/>
      <c r="MPV108" s="833"/>
      <c r="MPW108" s="833"/>
      <c r="MPX108" s="908"/>
      <c r="MPY108" s="838"/>
      <c r="MPZ108" s="833"/>
      <c r="MQA108" s="833"/>
      <c r="MQB108" s="908"/>
      <c r="MQC108" s="838"/>
      <c r="MQD108" s="833"/>
      <c r="MQE108" s="833"/>
      <c r="MQF108" s="908"/>
      <c r="MQG108" s="838"/>
      <c r="MQH108" s="833"/>
      <c r="MQI108" s="833"/>
      <c r="MQJ108" s="908"/>
      <c r="MQK108" s="838"/>
      <c r="MQL108" s="833"/>
      <c r="MQM108" s="833"/>
      <c r="MQN108" s="908"/>
      <c r="MQO108" s="838"/>
      <c r="MQP108" s="833"/>
      <c r="MQQ108" s="833"/>
      <c r="MQR108" s="908"/>
      <c r="MQS108" s="838"/>
      <c r="MQT108" s="833"/>
      <c r="MQU108" s="833"/>
      <c r="MQV108" s="908"/>
      <c r="MQW108" s="838"/>
      <c r="MQX108" s="833"/>
      <c r="MQY108" s="833"/>
      <c r="MQZ108" s="908"/>
      <c r="MRA108" s="838"/>
      <c r="MRB108" s="833"/>
      <c r="MRC108" s="833"/>
      <c r="MRD108" s="908"/>
      <c r="MRE108" s="838"/>
      <c r="MRF108" s="833"/>
      <c r="MRG108" s="833"/>
      <c r="MRH108" s="908"/>
      <c r="MRI108" s="838"/>
      <c r="MRJ108" s="833"/>
      <c r="MRK108" s="833"/>
      <c r="MRL108" s="908"/>
      <c r="MRM108" s="838"/>
      <c r="MRN108" s="833"/>
      <c r="MRO108" s="833"/>
      <c r="MRP108" s="908"/>
      <c r="MRQ108" s="838"/>
      <c r="MRR108" s="833"/>
      <c r="MRS108" s="833"/>
      <c r="MRT108" s="908"/>
      <c r="MRU108" s="838"/>
      <c r="MRV108" s="833"/>
      <c r="MRW108" s="833"/>
      <c r="MRX108" s="908"/>
      <c r="MRY108" s="838"/>
      <c r="MRZ108" s="833"/>
      <c r="MSA108" s="833"/>
      <c r="MSB108" s="908"/>
      <c r="MSC108" s="838"/>
      <c r="MSD108" s="833"/>
      <c r="MSE108" s="833"/>
      <c r="MSF108" s="908"/>
      <c r="MSG108" s="838"/>
      <c r="MSH108" s="833"/>
      <c r="MSI108" s="833"/>
      <c r="MSJ108" s="908"/>
      <c r="MSK108" s="838"/>
      <c r="MSL108" s="833"/>
      <c r="MSM108" s="833"/>
      <c r="MSN108" s="908"/>
      <c r="MSO108" s="838"/>
      <c r="MSP108" s="833"/>
      <c r="MSQ108" s="833"/>
      <c r="MSR108" s="908"/>
      <c r="MSS108" s="838"/>
      <c r="MST108" s="833"/>
      <c r="MSU108" s="833"/>
      <c r="MSV108" s="908"/>
      <c r="MSW108" s="838"/>
      <c r="MSX108" s="833"/>
      <c r="MSY108" s="833"/>
      <c r="MSZ108" s="908"/>
      <c r="MTA108" s="838"/>
      <c r="MTB108" s="833"/>
      <c r="MTC108" s="833"/>
      <c r="MTD108" s="908"/>
      <c r="MTE108" s="838"/>
      <c r="MTF108" s="833"/>
      <c r="MTG108" s="833"/>
      <c r="MTH108" s="908"/>
      <c r="MTI108" s="838"/>
      <c r="MTJ108" s="833"/>
      <c r="MTK108" s="833"/>
      <c r="MTL108" s="908"/>
      <c r="MTM108" s="838"/>
      <c r="MTN108" s="833"/>
      <c r="MTO108" s="833"/>
      <c r="MTP108" s="908"/>
      <c r="MTQ108" s="838"/>
      <c r="MTR108" s="833"/>
      <c r="MTS108" s="833"/>
      <c r="MTT108" s="908"/>
      <c r="MTU108" s="838"/>
      <c r="MTV108" s="833"/>
      <c r="MTW108" s="833"/>
      <c r="MTX108" s="908"/>
      <c r="MTY108" s="838"/>
      <c r="MTZ108" s="833"/>
      <c r="MUA108" s="833"/>
      <c r="MUB108" s="908"/>
      <c r="MUC108" s="838"/>
      <c r="MUD108" s="833"/>
      <c r="MUE108" s="833"/>
      <c r="MUF108" s="908"/>
      <c r="MUG108" s="838"/>
      <c r="MUH108" s="833"/>
      <c r="MUI108" s="833"/>
      <c r="MUJ108" s="908"/>
      <c r="MUK108" s="838"/>
      <c r="MUL108" s="833"/>
      <c r="MUM108" s="833"/>
      <c r="MUN108" s="908"/>
      <c r="MUO108" s="838"/>
      <c r="MUP108" s="833"/>
      <c r="MUQ108" s="833"/>
      <c r="MUR108" s="908"/>
      <c r="MUS108" s="838"/>
      <c r="MUT108" s="833"/>
      <c r="MUU108" s="833"/>
      <c r="MUV108" s="908"/>
      <c r="MUW108" s="838"/>
      <c r="MUX108" s="833"/>
      <c r="MUY108" s="833"/>
      <c r="MUZ108" s="908"/>
      <c r="MVA108" s="838"/>
      <c r="MVB108" s="833"/>
      <c r="MVC108" s="833"/>
      <c r="MVD108" s="908"/>
      <c r="MVE108" s="838"/>
      <c r="MVF108" s="833"/>
      <c r="MVG108" s="833"/>
      <c r="MVH108" s="908"/>
      <c r="MVI108" s="838"/>
      <c r="MVJ108" s="833"/>
      <c r="MVK108" s="833"/>
      <c r="MVL108" s="908"/>
      <c r="MVM108" s="838"/>
      <c r="MVN108" s="833"/>
      <c r="MVO108" s="833"/>
      <c r="MVP108" s="908"/>
      <c r="MVQ108" s="838"/>
      <c r="MVR108" s="833"/>
      <c r="MVS108" s="833"/>
      <c r="MVT108" s="908"/>
      <c r="MVU108" s="838"/>
      <c r="MVV108" s="833"/>
      <c r="MVW108" s="833"/>
      <c r="MVX108" s="908"/>
      <c r="MVY108" s="838"/>
      <c r="MVZ108" s="833"/>
      <c r="MWA108" s="833"/>
      <c r="MWB108" s="908"/>
      <c r="MWC108" s="838"/>
      <c r="MWD108" s="833"/>
      <c r="MWE108" s="833"/>
      <c r="MWF108" s="908"/>
      <c r="MWG108" s="838"/>
      <c r="MWH108" s="833"/>
      <c r="MWI108" s="833"/>
      <c r="MWJ108" s="908"/>
      <c r="MWK108" s="838"/>
      <c r="MWL108" s="833"/>
      <c r="MWM108" s="833"/>
      <c r="MWN108" s="908"/>
      <c r="MWO108" s="838"/>
      <c r="MWP108" s="833"/>
      <c r="MWQ108" s="833"/>
      <c r="MWR108" s="908"/>
      <c r="MWS108" s="838"/>
      <c r="MWT108" s="833"/>
      <c r="MWU108" s="833"/>
      <c r="MWV108" s="908"/>
      <c r="MWW108" s="838"/>
      <c r="MWX108" s="833"/>
      <c r="MWY108" s="833"/>
      <c r="MWZ108" s="908"/>
      <c r="MXA108" s="838"/>
      <c r="MXB108" s="833"/>
      <c r="MXC108" s="833"/>
      <c r="MXD108" s="908"/>
      <c r="MXE108" s="838"/>
      <c r="MXF108" s="833"/>
      <c r="MXG108" s="833"/>
      <c r="MXH108" s="908"/>
      <c r="MXI108" s="838"/>
      <c r="MXJ108" s="833"/>
      <c r="MXK108" s="833"/>
      <c r="MXL108" s="908"/>
      <c r="MXM108" s="838"/>
      <c r="MXN108" s="833"/>
      <c r="MXO108" s="833"/>
      <c r="MXP108" s="908"/>
      <c r="MXQ108" s="838"/>
      <c r="MXR108" s="833"/>
      <c r="MXS108" s="833"/>
      <c r="MXT108" s="908"/>
      <c r="MXU108" s="838"/>
      <c r="MXV108" s="833"/>
      <c r="MXW108" s="833"/>
      <c r="MXX108" s="908"/>
      <c r="MXY108" s="838"/>
      <c r="MXZ108" s="833"/>
      <c r="MYA108" s="833"/>
      <c r="MYB108" s="908"/>
      <c r="MYC108" s="838"/>
      <c r="MYD108" s="833"/>
      <c r="MYE108" s="833"/>
      <c r="MYF108" s="908"/>
      <c r="MYG108" s="838"/>
      <c r="MYH108" s="833"/>
      <c r="MYI108" s="833"/>
      <c r="MYJ108" s="908"/>
      <c r="MYK108" s="838"/>
      <c r="MYL108" s="833"/>
      <c r="MYM108" s="833"/>
      <c r="MYN108" s="908"/>
      <c r="MYO108" s="838"/>
      <c r="MYP108" s="833"/>
      <c r="MYQ108" s="833"/>
      <c r="MYR108" s="908"/>
      <c r="MYS108" s="838"/>
      <c r="MYT108" s="833"/>
      <c r="MYU108" s="833"/>
      <c r="MYV108" s="908"/>
      <c r="MYW108" s="838"/>
      <c r="MYX108" s="833"/>
      <c r="MYY108" s="833"/>
      <c r="MYZ108" s="908"/>
      <c r="MZA108" s="838"/>
      <c r="MZB108" s="833"/>
      <c r="MZC108" s="833"/>
      <c r="MZD108" s="908"/>
      <c r="MZE108" s="838"/>
      <c r="MZF108" s="833"/>
      <c r="MZG108" s="833"/>
      <c r="MZH108" s="908"/>
      <c r="MZI108" s="838"/>
      <c r="MZJ108" s="833"/>
      <c r="MZK108" s="833"/>
      <c r="MZL108" s="908"/>
      <c r="MZM108" s="838"/>
      <c r="MZN108" s="833"/>
      <c r="MZO108" s="833"/>
      <c r="MZP108" s="908"/>
      <c r="MZQ108" s="838"/>
      <c r="MZR108" s="833"/>
      <c r="MZS108" s="833"/>
      <c r="MZT108" s="908"/>
      <c r="MZU108" s="838"/>
      <c r="MZV108" s="833"/>
      <c r="MZW108" s="833"/>
      <c r="MZX108" s="908"/>
      <c r="MZY108" s="838"/>
      <c r="MZZ108" s="833"/>
      <c r="NAA108" s="833"/>
      <c r="NAB108" s="908"/>
      <c r="NAC108" s="838"/>
      <c r="NAD108" s="833"/>
      <c r="NAE108" s="833"/>
      <c r="NAF108" s="908"/>
      <c r="NAG108" s="838"/>
      <c r="NAH108" s="833"/>
      <c r="NAI108" s="833"/>
      <c r="NAJ108" s="908"/>
      <c r="NAK108" s="838"/>
      <c r="NAL108" s="833"/>
      <c r="NAM108" s="833"/>
      <c r="NAN108" s="908"/>
      <c r="NAO108" s="838"/>
      <c r="NAP108" s="833"/>
      <c r="NAQ108" s="833"/>
      <c r="NAR108" s="908"/>
      <c r="NAS108" s="838"/>
      <c r="NAT108" s="833"/>
      <c r="NAU108" s="833"/>
      <c r="NAV108" s="908"/>
      <c r="NAW108" s="838"/>
      <c r="NAX108" s="833"/>
      <c r="NAY108" s="833"/>
      <c r="NAZ108" s="908"/>
      <c r="NBA108" s="838"/>
      <c r="NBB108" s="833"/>
      <c r="NBC108" s="833"/>
      <c r="NBD108" s="908"/>
      <c r="NBE108" s="838"/>
      <c r="NBF108" s="833"/>
      <c r="NBG108" s="833"/>
      <c r="NBH108" s="908"/>
      <c r="NBI108" s="838"/>
      <c r="NBJ108" s="833"/>
      <c r="NBK108" s="833"/>
      <c r="NBL108" s="908"/>
      <c r="NBM108" s="838"/>
      <c r="NBN108" s="833"/>
      <c r="NBO108" s="833"/>
      <c r="NBP108" s="908"/>
      <c r="NBQ108" s="838"/>
      <c r="NBR108" s="833"/>
      <c r="NBS108" s="833"/>
      <c r="NBT108" s="908"/>
      <c r="NBU108" s="838"/>
      <c r="NBV108" s="833"/>
      <c r="NBW108" s="833"/>
      <c r="NBX108" s="908"/>
      <c r="NBY108" s="838"/>
      <c r="NBZ108" s="833"/>
      <c r="NCA108" s="833"/>
      <c r="NCB108" s="908"/>
      <c r="NCC108" s="838"/>
      <c r="NCD108" s="833"/>
      <c r="NCE108" s="833"/>
      <c r="NCF108" s="908"/>
      <c r="NCG108" s="838"/>
      <c r="NCH108" s="833"/>
      <c r="NCI108" s="833"/>
      <c r="NCJ108" s="908"/>
      <c r="NCK108" s="838"/>
      <c r="NCL108" s="833"/>
      <c r="NCM108" s="833"/>
      <c r="NCN108" s="908"/>
      <c r="NCO108" s="838"/>
      <c r="NCP108" s="833"/>
      <c r="NCQ108" s="833"/>
      <c r="NCR108" s="908"/>
      <c r="NCS108" s="838"/>
      <c r="NCT108" s="833"/>
      <c r="NCU108" s="833"/>
      <c r="NCV108" s="908"/>
      <c r="NCW108" s="838"/>
      <c r="NCX108" s="833"/>
      <c r="NCY108" s="833"/>
      <c r="NCZ108" s="908"/>
      <c r="NDA108" s="838"/>
      <c r="NDB108" s="833"/>
      <c r="NDC108" s="833"/>
      <c r="NDD108" s="908"/>
      <c r="NDE108" s="838"/>
      <c r="NDF108" s="833"/>
      <c r="NDG108" s="833"/>
      <c r="NDH108" s="908"/>
      <c r="NDI108" s="838"/>
      <c r="NDJ108" s="833"/>
      <c r="NDK108" s="833"/>
      <c r="NDL108" s="908"/>
      <c r="NDM108" s="838"/>
      <c r="NDN108" s="833"/>
      <c r="NDO108" s="833"/>
      <c r="NDP108" s="908"/>
      <c r="NDQ108" s="838"/>
      <c r="NDR108" s="833"/>
      <c r="NDS108" s="833"/>
      <c r="NDT108" s="908"/>
      <c r="NDU108" s="838"/>
      <c r="NDV108" s="833"/>
      <c r="NDW108" s="833"/>
      <c r="NDX108" s="908"/>
      <c r="NDY108" s="838"/>
      <c r="NDZ108" s="833"/>
      <c r="NEA108" s="833"/>
      <c r="NEB108" s="908"/>
      <c r="NEC108" s="838"/>
      <c r="NED108" s="833"/>
      <c r="NEE108" s="833"/>
      <c r="NEF108" s="908"/>
      <c r="NEG108" s="838"/>
      <c r="NEH108" s="833"/>
      <c r="NEI108" s="833"/>
      <c r="NEJ108" s="908"/>
      <c r="NEK108" s="838"/>
      <c r="NEL108" s="833"/>
      <c r="NEM108" s="833"/>
      <c r="NEN108" s="908"/>
      <c r="NEO108" s="838"/>
      <c r="NEP108" s="833"/>
      <c r="NEQ108" s="833"/>
      <c r="NER108" s="908"/>
      <c r="NES108" s="838"/>
      <c r="NET108" s="833"/>
      <c r="NEU108" s="833"/>
      <c r="NEV108" s="908"/>
      <c r="NEW108" s="838"/>
      <c r="NEX108" s="833"/>
      <c r="NEY108" s="833"/>
      <c r="NEZ108" s="908"/>
      <c r="NFA108" s="838"/>
      <c r="NFB108" s="833"/>
      <c r="NFC108" s="833"/>
      <c r="NFD108" s="908"/>
      <c r="NFE108" s="838"/>
      <c r="NFF108" s="833"/>
      <c r="NFG108" s="833"/>
      <c r="NFH108" s="908"/>
      <c r="NFI108" s="838"/>
      <c r="NFJ108" s="833"/>
      <c r="NFK108" s="833"/>
      <c r="NFL108" s="908"/>
      <c r="NFM108" s="838"/>
      <c r="NFN108" s="833"/>
      <c r="NFO108" s="833"/>
      <c r="NFP108" s="908"/>
      <c r="NFQ108" s="838"/>
      <c r="NFR108" s="833"/>
      <c r="NFS108" s="833"/>
      <c r="NFT108" s="908"/>
      <c r="NFU108" s="838"/>
      <c r="NFV108" s="833"/>
      <c r="NFW108" s="833"/>
      <c r="NFX108" s="908"/>
      <c r="NFY108" s="838"/>
      <c r="NFZ108" s="833"/>
      <c r="NGA108" s="833"/>
      <c r="NGB108" s="908"/>
      <c r="NGC108" s="838"/>
      <c r="NGD108" s="833"/>
      <c r="NGE108" s="833"/>
      <c r="NGF108" s="908"/>
      <c r="NGG108" s="838"/>
      <c r="NGH108" s="833"/>
      <c r="NGI108" s="833"/>
      <c r="NGJ108" s="908"/>
      <c r="NGK108" s="838"/>
      <c r="NGL108" s="833"/>
      <c r="NGM108" s="833"/>
      <c r="NGN108" s="908"/>
      <c r="NGO108" s="838"/>
      <c r="NGP108" s="833"/>
      <c r="NGQ108" s="833"/>
      <c r="NGR108" s="908"/>
      <c r="NGS108" s="838"/>
      <c r="NGT108" s="833"/>
      <c r="NGU108" s="833"/>
      <c r="NGV108" s="908"/>
      <c r="NGW108" s="838"/>
      <c r="NGX108" s="833"/>
      <c r="NGY108" s="833"/>
      <c r="NGZ108" s="908"/>
      <c r="NHA108" s="838"/>
      <c r="NHB108" s="833"/>
      <c r="NHC108" s="833"/>
      <c r="NHD108" s="908"/>
      <c r="NHE108" s="838"/>
      <c r="NHF108" s="833"/>
      <c r="NHG108" s="833"/>
      <c r="NHH108" s="908"/>
      <c r="NHI108" s="838"/>
      <c r="NHJ108" s="833"/>
      <c r="NHK108" s="833"/>
      <c r="NHL108" s="908"/>
      <c r="NHM108" s="838"/>
      <c r="NHN108" s="833"/>
      <c r="NHO108" s="833"/>
      <c r="NHP108" s="908"/>
      <c r="NHQ108" s="838"/>
      <c r="NHR108" s="833"/>
      <c r="NHS108" s="833"/>
      <c r="NHT108" s="908"/>
      <c r="NHU108" s="838"/>
      <c r="NHV108" s="833"/>
      <c r="NHW108" s="833"/>
      <c r="NHX108" s="908"/>
      <c r="NHY108" s="838"/>
      <c r="NHZ108" s="833"/>
      <c r="NIA108" s="833"/>
      <c r="NIB108" s="908"/>
      <c r="NIC108" s="838"/>
      <c r="NID108" s="833"/>
      <c r="NIE108" s="833"/>
      <c r="NIF108" s="908"/>
      <c r="NIG108" s="838"/>
      <c r="NIH108" s="833"/>
      <c r="NII108" s="833"/>
      <c r="NIJ108" s="908"/>
      <c r="NIK108" s="838"/>
      <c r="NIL108" s="833"/>
      <c r="NIM108" s="833"/>
      <c r="NIN108" s="908"/>
      <c r="NIO108" s="838"/>
      <c r="NIP108" s="833"/>
      <c r="NIQ108" s="833"/>
      <c r="NIR108" s="908"/>
      <c r="NIS108" s="838"/>
      <c r="NIT108" s="833"/>
      <c r="NIU108" s="833"/>
      <c r="NIV108" s="908"/>
      <c r="NIW108" s="838"/>
      <c r="NIX108" s="833"/>
      <c r="NIY108" s="833"/>
      <c r="NIZ108" s="908"/>
      <c r="NJA108" s="838"/>
      <c r="NJB108" s="833"/>
      <c r="NJC108" s="833"/>
      <c r="NJD108" s="908"/>
      <c r="NJE108" s="838"/>
      <c r="NJF108" s="833"/>
      <c r="NJG108" s="833"/>
      <c r="NJH108" s="908"/>
      <c r="NJI108" s="838"/>
      <c r="NJJ108" s="833"/>
      <c r="NJK108" s="833"/>
      <c r="NJL108" s="908"/>
      <c r="NJM108" s="838"/>
      <c r="NJN108" s="833"/>
      <c r="NJO108" s="833"/>
      <c r="NJP108" s="908"/>
      <c r="NJQ108" s="838"/>
      <c r="NJR108" s="833"/>
      <c r="NJS108" s="833"/>
      <c r="NJT108" s="908"/>
      <c r="NJU108" s="838"/>
      <c r="NJV108" s="833"/>
      <c r="NJW108" s="833"/>
      <c r="NJX108" s="908"/>
      <c r="NJY108" s="838"/>
      <c r="NJZ108" s="833"/>
      <c r="NKA108" s="833"/>
      <c r="NKB108" s="908"/>
      <c r="NKC108" s="838"/>
      <c r="NKD108" s="833"/>
      <c r="NKE108" s="833"/>
      <c r="NKF108" s="908"/>
      <c r="NKG108" s="838"/>
      <c r="NKH108" s="833"/>
      <c r="NKI108" s="833"/>
      <c r="NKJ108" s="908"/>
      <c r="NKK108" s="838"/>
      <c r="NKL108" s="833"/>
      <c r="NKM108" s="833"/>
      <c r="NKN108" s="908"/>
      <c r="NKO108" s="838"/>
      <c r="NKP108" s="833"/>
      <c r="NKQ108" s="833"/>
      <c r="NKR108" s="908"/>
      <c r="NKS108" s="838"/>
      <c r="NKT108" s="833"/>
      <c r="NKU108" s="833"/>
      <c r="NKV108" s="908"/>
      <c r="NKW108" s="838"/>
      <c r="NKX108" s="833"/>
      <c r="NKY108" s="833"/>
      <c r="NKZ108" s="908"/>
      <c r="NLA108" s="838"/>
      <c r="NLB108" s="833"/>
      <c r="NLC108" s="833"/>
      <c r="NLD108" s="908"/>
      <c r="NLE108" s="838"/>
      <c r="NLF108" s="833"/>
      <c r="NLG108" s="833"/>
      <c r="NLH108" s="908"/>
      <c r="NLI108" s="838"/>
      <c r="NLJ108" s="833"/>
      <c r="NLK108" s="833"/>
      <c r="NLL108" s="908"/>
      <c r="NLM108" s="838"/>
      <c r="NLN108" s="833"/>
      <c r="NLO108" s="833"/>
      <c r="NLP108" s="908"/>
      <c r="NLQ108" s="838"/>
      <c r="NLR108" s="833"/>
      <c r="NLS108" s="833"/>
      <c r="NLT108" s="908"/>
      <c r="NLU108" s="838"/>
      <c r="NLV108" s="833"/>
      <c r="NLW108" s="833"/>
      <c r="NLX108" s="908"/>
      <c r="NLY108" s="838"/>
      <c r="NLZ108" s="833"/>
      <c r="NMA108" s="833"/>
      <c r="NMB108" s="908"/>
      <c r="NMC108" s="838"/>
      <c r="NMD108" s="833"/>
      <c r="NME108" s="833"/>
      <c r="NMF108" s="908"/>
      <c r="NMG108" s="838"/>
      <c r="NMH108" s="833"/>
      <c r="NMI108" s="833"/>
      <c r="NMJ108" s="908"/>
      <c r="NMK108" s="838"/>
      <c r="NML108" s="833"/>
      <c r="NMM108" s="833"/>
      <c r="NMN108" s="908"/>
      <c r="NMO108" s="838"/>
      <c r="NMP108" s="833"/>
      <c r="NMQ108" s="833"/>
      <c r="NMR108" s="908"/>
      <c r="NMS108" s="838"/>
      <c r="NMT108" s="833"/>
      <c r="NMU108" s="833"/>
      <c r="NMV108" s="908"/>
      <c r="NMW108" s="838"/>
      <c r="NMX108" s="833"/>
      <c r="NMY108" s="833"/>
      <c r="NMZ108" s="908"/>
      <c r="NNA108" s="838"/>
      <c r="NNB108" s="833"/>
      <c r="NNC108" s="833"/>
      <c r="NND108" s="908"/>
      <c r="NNE108" s="838"/>
      <c r="NNF108" s="833"/>
      <c r="NNG108" s="833"/>
      <c r="NNH108" s="908"/>
      <c r="NNI108" s="838"/>
      <c r="NNJ108" s="833"/>
      <c r="NNK108" s="833"/>
      <c r="NNL108" s="908"/>
      <c r="NNM108" s="838"/>
      <c r="NNN108" s="833"/>
      <c r="NNO108" s="833"/>
      <c r="NNP108" s="908"/>
      <c r="NNQ108" s="838"/>
      <c r="NNR108" s="833"/>
      <c r="NNS108" s="833"/>
      <c r="NNT108" s="908"/>
      <c r="NNU108" s="838"/>
      <c r="NNV108" s="833"/>
      <c r="NNW108" s="833"/>
      <c r="NNX108" s="908"/>
      <c r="NNY108" s="838"/>
      <c r="NNZ108" s="833"/>
      <c r="NOA108" s="833"/>
      <c r="NOB108" s="908"/>
      <c r="NOC108" s="838"/>
      <c r="NOD108" s="833"/>
      <c r="NOE108" s="833"/>
      <c r="NOF108" s="908"/>
      <c r="NOG108" s="838"/>
      <c r="NOH108" s="833"/>
      <c r="NOI108" s="833"/>
      <c r="NOJ108" s="908"/>
      <c r="NOK108" s="838"/>
      <c r="NOL108" s="833"/>
      <c r="NOM108" s="833"/>
      <c r="NON108" s="908"/>
      <c r="NOO108" s="838"/>
      <c r="NOP108" s="833"/>
      <c r="NOQ108" s="833"/>
      <c r="NOR108" s="908"/>
      <c r="NOS108" s="838"/>
      <c r="NOT108" s="833"/>
      <c r="NOU108" s="833"/>
      <c r="NOV108" s="908"/>
      <c r="NOW108" s="838"/>
      <c r="NOX108" s="833"/>
      <c r="NOY108" s="833"/>
      <c r="NOZ108" s="908"/>
      <c r="NPA108" s="838"/>
      <c r="NPB108" s="833"/>
      <c r="NPC108" s="833"/>
      <c r="NPD108" s="908"/>
      <c r="NPE108" s="838"/>
      <c r="NPF108" s="833"/>
      <c r="NPG108" s="833"/>
      <c r="NPH108" s="908"/>
      <c r="NPI108" s="838"/>
      <c r="NPJ108" s="833"/>
      <c r="NPK108" s="833"/>
      <c r="NPL108" s="908"/>
      <c r="NPM108" s="838"/>
      <c r="NPN108" s="833"/>
      <c r="NPO108" s="833"/>
      <c r="NPP108" s="908"/>
      <c r="NPQ108" s="838"/>
      <c r="NPR108" s="833"/>
      <c r="NPS108" s="833"/>
      <c r="NPT108" s="908"/>
      <c r="NPU108" s="838"/>
      <c r="NPV108" s="833"/>
      <c r="NPW108" s="833"/>
      <c r="NPX108" s="908"/>
      <c r="NPY108" s="838"/>
      <c r="NPZ108" s="833"/>
      <c r="NQA108" s="833"/>
      <c r="NQB108" s="908"/>
      <c r="NQC108" s="838"/>
      <c r="NQD108" s="833"/>
      <c r="NQE108" s="833"/>
      <c r="NQF108" s="908"/>
      <c r="NQG108" s="838"/>
      <c r="NQH108" s="833"/>
      <c r="NQI108" s="833"/>
      <c r="NQJ108" s="908"/>
      <c r="NQK108" s="838"/>
      <c r="NQL108" s="833"/>
      <c r="NQM108" s="833"/>
      <c r="NQN108" s="908"/>
      <c r="NQO108" s="838"/>
      <c r="NQP108" s="833"/>
      <c r="NQQ108" s="833"/>
      <c r="NQR108" s="908"/>
      <c r="NQS108" s="838"/>
      <c r="NQT108" s="833"/>
      <c r="NQU108" s="833"/>
      <c r="NQV108" s="908"/>
      <c r="NQW108" s="838"/>
      <c r="NQX108" s="833"/>
      <c r="NQY108" s="833"/>
      <c r="NQZ108" s="908"/>
      <c r="NRA108" s="838"/>
      <c r="NRB108" s="833"/>
      <c r="NRC108" s="833"/>
      <c r="NRD108" s="908"/>
      <c r="NRE108" s="838"/>
      <c r="NRF108" s="833"/>
      <c r="NRG108" s="833"/>
      <c r="NRH108" s="908"/>
      <c r="NRI108" s="838"/>
      <c r="NRJ108" s="833"/>
      <c r="NRK108" s="833"/>
      <c r="NRL108" s="908"/>
      <c r="NRM108" s="838"/>
      <c r="NRN108" s="833"/>
      <c r="NRO108" s="833"/>
      <c r="NRP108" s="908"/>
      <c r="NRQ108" s="838"/>
      <c r="NRR108" s="833"/>
      <c r="NRS108" s="833"/>
      <c r="NRT108" s="908"/>
      <c r="NRU108" s="838"/>
      <c r="NRV108" s="833"/>
      <c r="NRW108" s="833"/>
      <c r="NRX108" s="908"/>
      <c r="NRY108" s="838"/>
      <c r="NRZ108" s="833"/>
      <c r="NSA108" s="833"/>
      <c r="NSB108" s="908"/>
      <c r="NSC108" s="838"/>
      <c r="NSD108" s="833"/>
      <c r="NSE108" s="833"/>
      <c r="NSF108" s="908"/>
      <c r="NSG108" s="838"/>
      <c r="NSH108" s="833"/>
      <c r="NSI108" s="833"/>
      <c r="NSJ108" s="908"/>
      <c r="NSK108" s="838"/>
      <c r="NSL108" s="833"/>
      <c r="NSM108" s="833"/>
      <c r="NSN108" s="908"/>
      <c r="NSO108" s="838"/>
      <c r="NSP108" s="833"/>
      <c r="NSQ108" s="833"/>
      <c r="NSR108" s="908"/>
      <c r="NSS108" s="838"/>
      <c r="NST108" s="833"/>
      <c r="NSU108" s="833"/>
      <c r="NSV108" s="908"/>
      <c r="NSW108" s="838"/>
      <c r="NSX108" s="833"/>
      <c r="NSY108" s="833"/>
      <c r="NSZ108" s="908"/>
      <c r="NTA108" s="838"/>
      <c r="NTB108" s="833"/>
      <c r="NTC108" s="833"/>
      <c r="NTD108" s="908"/>
      <c r="NTE108" s="838"/>
      <c r="NTF108" s="833"/>
      <c r="NTG108" s="833"/>
      <c r="NTH108" s="908"/>
      <c r="NTI108" s="838"/>
      <c r="NTJ108" s="833"/>
      <c r="NTK108" s="833"/>
      <c r="NTL108" s="908"/>
      <c r="NTM108" s="838"/>
      <c r="NTN108" s="833"/>
      <c r="NTO108" s="833"/>
      <c r="NTP108" s="908"/>
      <c r="NTQ108" s="838"/>
      <c r="NTR108" s="833"/>
      <c r="NTS108" s="833"/>
      <c r="NTT108" s="908"/>
      <c r="NTU108" s="838"/>
      <c r="NTV108" s="833"/>
      <c r="NTW108" s="833"/>
      <c r="NTX108" s="908"/>
      <c r="NTY108" s="838"/>
      <c r="NTZ108" s="833"/>
      <c r="NUA108" s="833"/>
      <c r="NUB108" s="908"/>
      <c r="NUC108" s="838"/>
      <c r="NUD108" s="833"/>
      <c r="NUE108" s="833"/>
      <c r="NUF108" s="908"/>
      <c r="NUG108" s="838"/>
      <c r="NUH108" s="833"/>
      <c r="NUI108" s="833"/>
      <c r="NUJ108" s="908"/>
      <c r="NUK108" s="838"/>
      <c r="NUL108" s="833"/>
      <c r="NUM108" s="833"/>
      <c r="NUN108" s="908"/>
      <c r="NUO108" s="838"/>
      <c r="NUP108" s="833"/>
      <c r="NUQ108" s="833"/>
      <c r="NUR108" s="908"/>
      <c r="NUS108" s="838"/>
      <c r="NUT108" s="833"/>
      <c r="NUU108" s="833"/>
      <c r="NUV108" s="908"/>
      <c r="NUW108" s="838"/>
      <c r="NUX108" s="833"/>
      <c r="NUY108" s="833"/>
      <c r="NUZ108" s="908"/>
      <c r="NVA108" s="838"/>
      <c r="NVB108" s="833"/>
      <c r="NVC108" s="833"/>
      <c r="NVD108" s="908"/>
      <c r="NVE108" s="838"/>
      <c r="NVF108" s="833"/>
      <c r="NVG108" s="833"/>
      <c r="NVH108" s="908"/>
      <c r="NVI108" s="838"/>
      <c r="NVJ108" s="833"/>
      <c r="NVK108" s="833"/>
      <c r="NVL108" s="908"/>
      <c r="NVM108" s="838"/>
      <c r="NVN108" s="833"/>
      <c r="NVO108" s="833"/>
      <c r="NVP108" s="908"/>
      <c r="NVQ108" s="838"/>
      <c r="NVR108" s="833"/>
      <c r="NVS108" s="833"/>
      <c r="NVT108" s="908"/>
      <c r="NVU108" s="838"/>
      <c r="NVV108" s="833"/>
      <c r="NVW108" s="833"/>
      <c r="NVX108" s="908"/>
      <c r="NVY108" s="838"/>
      <c r="NVZ108" s="833"/>
      <c r="NWA108" s="833"/>
      <c r="NWB108" s="908"/>
      <c r="NWC108" s="838"/>
      <c r="NWD108" s="833"/>
      <c r="NWE108" s="833"/>
      <c r="NWF108" s="908"/>
      <c r="NWG108" s="838"/>
      <c r="NWH108" s="833"/>
      <c r="NWI108" s="833"/>
      <c r="NWJ108" s="908"/>
      <c r="NWK108" s="838"/>
      <c r="NWL108" s="833"/>
      <c r="NWM108" s="833"/>
      <c r="NWN108" s="908"/>
      <c r="NWO108" s="838"/>
      <c r="NWP108" s="833"/>
      <c r="NWQ108" s="833"/>
      <c r="NWR108" s="908"/>
      <c r="NWS108" s="838"/>
      <c r="NWT108" s="833"/>
      <c r="NWU108" s="833"/>
      <c r="NWV108" s="908"/>
      <c r="NWW108" s="838"/>
      <c r="NWX108" s="833"/>
      <c r="NWY108" s="833"/>
      <c r="NWZ108" s="908"/>
      <c r="NXA108" s="838"/>
      <c r="NXB108" s="833"/>
      <c r="NXC108" s="833"/>
      <c r="NXD108" s="908"/>
      <c r="NXE108" s="838"/>
      <c r="NXF108" s="833"/>
      <c r="NXG108" s="833"/>
      <c r="NXH108" s="908"/>
      <c r="NXI108" s="838"/>
      <c r="NXJ108" s="833"/>
      <c r="NXK108" s="833"/>
      <c r="NXL108" s="908"/>
      <c r="NXM108" s="838"/>
      <c r="NXN108" s="833"/>
      <c r="NXO108" s="833"/>
      <c r="NXP108" s="908"/>
      <c r="NXQ108" s="838"/>
      <c r="NXR108" s="833"/>
      <c r="NXS108" s="833"/>
      <c r="NXT108" s="908"/>
      <c r="NXU108" s="838"/>
      <c r="NXV108" s="833"/>
      <c r="NXW108" s="833"/>
      <c r="NXX108" s="908"/>
      <c r="NXY108" s="838"/>
      <c r="NXZ108" s="833"/>
      <c r="NYA108" s="833"/>
      <c r="NYB108" s="908"/>
      <c r="NYC108" s="838"/>
      <c r="NYD108" s="833"/>
      <c r="NYE108" s="833"/>
      <c r="NYF108" s="908"/>
      <c r="NYG108" s="838"/>
      <c r="NYH108" s="833"/>
      <c r="NYI108" s="833"/>
      <c r="NYJ108" s="908"/>
      <c r="NYK108" s="838"/>
      <c r="NYL108" s="833"/>
      <c r="NYM108" s="833"/>
      <c r="NYN108" s="908"/>
      <c r="NYO108" s="838"/>
      <c r="NYP108" s="833"/>
      <c r="NYQ108" s="833"/>
      <c r="NYR108" s="908"/>
      <c r="NYS108" s="838"/>
      <c r="NYT108" s="833"/>
      <c r="NYU108" s="833"/>
      <c r="NYV108" s="908"/>
      <c r="NYW108" s="838"/>
      <c r="NYX108" s="833"/>
      <c r="NYY108" s="833"/>
      <c r="NYZ108" s="908"/>
      <c r="NZA108" s="838"/>
      <c r="NZB108" s="833"/>
      <c r="NZC108" s="833"/>
      <c r="NZD108" s="908"/>
      <c r="NZE108" s="838"/>
      <c r="NZF108" s="833"/>
      <c r="NZG108" s="833"/>
      <c r="NZH108" s="908"/>
      <c r="NZI108" s="838"/>
      <c r="NZJ108" s="833"/>
      <c r="NZK108" s="833"/>
      <c r="NZL108" s="908"/>
      <c r="NZM108" s="838"/>
      <c r="NZN108" s="833"/>
      <c r="NZO108" s="833"/>
      <c r="NZP108" s="908"/>
      <c r="NZQ108" s="838"/>
      <c r="NZR108" s="833"/>
      <c r="NZS108" s="833"/>
      <c r="NZT108" s="908"/>
      <c r="NZU108" s="838"/>
      <c r="NZV108" s="833"/>
      <c r="NZW108" s="833"/>
      <c r="NZX108" s="908"/>
      <c r="NZY108" s="838"/>
      <c r="NZZ108" s="833"/>
      <c r="OAA108" s="833"/>
      <c r="OAB108" s="908"/>
      <c r="OAC108" s="838"/>
      <c r="OAD108" s="833"/>
      <c r="OAE108" s="833"/>
      <c r="OAF108" s="908"/>
      <c r="OAG108" s="838"/>
      <c r="OAH108" s="833"/>
      <c r="OAI108" s="833"/>
      <c r="OAJ108" s="908"/>
      <c r="OAK108" s="838"/>
      <c r="OAL108" s="833"/>
      <c r="OAM108" s="833"/>
      <c r="OAN108" s="908"/>
      <c r="OAO108" s="838"/>
      <c r="OAP108" s="833"/>
      <c r="OAQ108" s="833"/>
      <c r="OAR108" s="908"/>
      <c r="OAS108" s="838"/>
      <c r="OAT108" s="833"/>
      <c r="OAU108" s="833"/>
      <c r="OAV108" s="908"/>
      <c r="OAW108" s="838"/>
      <c r="OAX108" s="833"/>
      <c r="OAY108" s="833"/>
      <c r="OAZ108" s="908"/>
      <c r="OBA108" s="838"/>
      <c r="OBB108" s="833"/>
      <c r="OBC108" s="833"/>
      <c r="OBD108" s="908"/>
      <c r="OBE108" s="838"/>
      <c r="OBF108" s="833"/>
      <c r="OBG108" s="833"/>
      <c r="OBH108" s="908"/>
      <c r="OBI108" s="838"/>
      <c r="OBJ108" s="833"/>
      <c r="OBK108" s="833"/>
      <c r="OBL108" s="908"/>
      <c r="OBM108" s="838"/>
      <c r="OBN108" s="833"/>
      <c r="OBO108" s="833"/>
      <c r="OBP108" s="908"/>
      <c r="OBQ108" s="838"/>
      <c r="OBR108" s="833"/>
      <c r="OBS108" s="833"/>
      <c r="OBT108" s="908"/>
      <c r="OBU108" s="838"/>
      <c r="OBV108" s="833"/>
      <c r="OBW108" s="833"/>
      <c r="OBX108" s="908"/>
      <c r="OBY108" s="838"/>
      <c r="OBZ108" s="833"/>
      <c r="OCA108" s="833"/>
      <c r="OCB108" s="908"/>
      <c r="OCC108" s="838"/>
      <c r="OCD108" s="833"/>
      <c r="OCE108" s="833"/>
      <c r="OCF108" s="908"/>
      <c r="OCG108" s="838"/>
      <c r="OCH108" s="833"/>
      <c r="OCI108" s="833"/>
      <c r="OCJ108" s="908"/>
      <c r="OCK108" s="838"/>
      <c r="OCL108" s="833"/>
      <c r="OCM108" s="833"/>
      <c r="OCN108" s="908"/>
      <c r="OCO108" s="838"/>
      <c r="OCP108" s="833"/>
      <c r="OCQ108" s="833"/>
      <c r="OCR108" s="908"/>
      <c r="OCS108" s="838"/>
      <c r="OCT108" s="833"/>
      <c r="OCU108" s="833"/>
      <c r="OCV108" s="908"/>
      <c r="OCW108" s="838"/>
      <c r="OCX108" s="833"/>
      <c r="OCY108" s="833"/>
      <c r="OCZ108" s="908"/>
      <c r="ODA108" s="838"/>
      <c r="ODB108" s="833"/>
      <c r="ODC108" s="833"/>
      <c r="ODD108" s="908"/>
      <c r="ODE108" s="838"/>
      <c r="ODF108" s="833"/>
      <c r="ODG108" s="833"/>
      <c r="ODH108" s="908"/>
      <c r="ODI108" s="838"/>
      <c r="ODJ108" s="833"/>
      <c r="ODK108" s="833"/>
      <c r="ODL108" s="908"/>
      <c r="ODM108" s="838"/>
      <c r="ODN108" s="833"/>
      <c r="ODO108" s="833"/>
      <c r="ODP108" s="908"/>
      <c r="ODQ108" s="838"/>
      <c r="ODR108" s="833"/>
      <c r="ODS108" s="833"/>
      <c r="ODT108" s="908"/>
      <c r="ODU108" s="838"/>
      <c r="ODV108" s="833"/>
      <c r="ODW108" s="833"/>
      <c r="ODX108" s="908"/>
      <c r="ODY108" s="838"/>
      <c r="ODZ108" s="833"/>
      <c r="OEA108" s="833"/>
      <c r="OEB108" s="908"/>
      <c r="OEC108" s="838"/>
      <c r="OED108" s="833"/>
      <c r="OEE108" s="833"/>
      <c r="OEF108" s="908"/>
      <c r="OEG108" s="838"/>
      <c r="OEH108" s="833"/>
      <c r="OEI108" s="833"/>
      <c r="OEJ108" s="908"/>
      <c r="OEK108" s="838"/>
      <c r="OEL108" s="833"/>
      <c r="OEM108" s="833"/>
      <c r="OEN108" s="908"/>
      <c r="OEO108" s="838"/>
      <c r="OEP108" s="833"/>
      <c r="OEQ108" s="833"/>
      <c r="OER108" s="908"/>
      <c r="OES108" s="838"/>
      <c r="OET108" s="833"/>
      <c r="OEU108" s="833"/>
      <c r="OEV108" s="908"/>
      <c r="OEW108" s="838"/>
      <c r="OEX108" s="833"/>
      <c r="OEY108" s="833"/>
      <c r="OEZ108" s="908"/>
      <c r="OFA108" s="838"/>
      <c r="OFB108" s="833"/>
      <c r="OFC108" s="833"/>
      <c r="OFD108" s="908"/>
      <c r="OFE108" s="838"/>
      <c r="OFF108" s="833"/>
      <c r="OFG108" s="833"/>
      <c r="OFH108" s="908"/>
      <c r="OFI108" s="838"/>
      <c r="OFJ108" s="833"/>
      <c r="OFK108" s="833"/>
      <c r="OFL108" s="908"/>
      <c r="OFM108" s="838"/>
      <c r="OFN108" s="833"/>
      <c r="OFO108" s="833"/>
      <c r="OFP108" s="908"/>
      <c r="OFQ108" s="838"/>
      <c r="OFR108" s="833"/>
      <c r="OFS108" s="833"/>
      <c r="OFT108" s="908"/>
      <c r="OFU108" s="838"/>
      <c r="OFV108" s="833"/>
      <c r="OFW108" s="833"/>
      <c r="OFX108" s="908"/>
      <c r="OFY108" s="838"/>
      <c r="OFZ108" s="833"/>
      <c r="OGA108" s="833"/>
      <c r="OGB108" s="908"/>
      <c r="OGC108" s="838"/>
      <c r="OGD108" s="833"/>
      <c r="OGE108" s="833"/>
      <c r="OGF108" s="908"/>
      <c r="OGG108" s="838"/>
      <c r="OGH108" s="833"/>
      <c r="OGI108" s="833"/>
      <c r="OGJ108" s="908"/>
      <c r="OGK108" s="838"/>
      <c r="OGL108" s="833"/>
      <c r="OGM108" s="833"/>
      <c r="OGN108" s="908"/>
      <c r="OGO108" s="838"/>
      <c r="OGP108" s="833"/>
      <c r="OGQ108" s="833"/>
      <c r="OGR108" s="908"/>
      <c r="OGS108" s="838"/>
      <c r="OGT108" s="833"/>
      <c r="OGU108" s="833"/>
      <c r="OGV108" s="908"/>
      <c r="OGW108" s="838"/>
      <c r="OGX108" s="833"/>
      <c r="OGY108" s="833"/>
      <c r="OGZ108" s="908"/>
      <c r="OHA108" s="838"/>
      <c r="OHB108" s="833"/>
      <c r="OHC108" s="833"/>
      <c r="OHD108" s="908"/>
      <c r="OHE108" s="838"/>
      <c r="OHF108" s="833"/>
      <c r="OHG108" s="833"/>
      <c r="OHH108" s="908"/>
      <c r="OHI108" s="838"/>
      <c r="OHJ108" s="833"/>
      <c r="OHK108" s="833"/>
      <c r="OHL108" s="908"/>
      <c r="OHM108" s="838"/>
      <c r="OHN108" s="833"/>
      <c r="OHO108" s="833"/>
      <c r="OHP108" s="908"/>
      <c r="OHQ108" s="838"/>
      <c r="OHR108" s="833"/>
      <c r="OHS108" s="833"/>
      <c r="OHT108" s="908"/>
      <c r="OHU108" s="838"/>
      <c r="OHV108" s="833"/>
      <c r="OHW108" s="833"/>
      <c r="OHX108" s="908"/>
      <c r="OHY108" s="838"/>
      <c r="OHZ108" s="833"/>
      <c r="OIA108" s="833"/>
      <c r="OIB108" s="908"/>
      <c r="OIC108" s="838"/>
      <c r="OID108" s="833"/>
      <c r="OIE108" s="833"/>
      <c r="OIF108" s="908"/>
      <c r="OIG108" s="838"/>
      <c r="OIH108" s="833"/>
      <c r="OII108" s="833"/>
      <c r="OIJ108" s="908"/>
      <c r="OIK108" s="838"/>
      <c r="OIL108" s="833"/>
      <c r="OIM108" s="833"/>
      <c r="OIN108" s="908"/>
      <c r="OIO108" s="838"/>
      <c r="OIP108" s="833"/>
      <c r="OIQ108" s="833"/>
      <c r="OIR108" s="908"/>
      <c r="OIS108" s="838"/>
      <c r="OIT108" s="833"/>
      <c r="OIU108" s="833"/>
      <c r="OIV108" s="908"/>
      <c r="OIW108" s="838"/>
      <c r="OIX108" s="833"/>
      <c r="OIY108" s="833"/>
      <c r="OIZ108" s="908"/>
      <c r="OJA108" s="838"/>
      <c r="OJB108" s="833"/>
      <c r="OJC108" s="833"/>
      <c r="OJD108" s="908"/>
      <c r="OJE108" s="838"/>
      <c r="OJF108" s="833"/>
      <c r="OJG108" s="833"/>
      <c r="OJH108" s="908"/>
      <c r="OJI108" s="838"/>
      <c r="OJJ108" s="833"/>
      <c r="OJK108" s="833"/>
      <c r="OJL108" s="908"/>
      <c r="OJM108" s="838"/>
      <c r="OJN108" s="833"/>
      <c r="OJO108" s="833"/>
      <c r="OJP108" s="908"/>
      <c r="OJQ108" s="838"/>
      <c r="OJR108" s="833"/>
      <c r="OJS108" s="833"/>
      <c r="OJT108" s="908"/>
      <c r="OJU108" s="838"/>
      <c r="OJV108" s="833"/>
      <c r="OJW108" s="833"/>
      <c r="OJX108" s="908"/>
      <c r="OJY108" s="838"/>
      <c r="OJZ108" s="833"/>
      <c r="OKA108" s="833"/>
      <c r="OKB108" s="908"/>
      <c r="OKC108" s="838"/>
      <c r="OKD108" s="833"/>
      <c r="OKE108" s="833"/>
      <c r="OKF108" s="908"/>
      <c r="OKG108" s="838"/>
      <c r="OKH108" s="833"/>
      <c r="OKI108" s="833"/>
      <c r="OKJ108" s="908"/>
      <c r="OKK108" s="838"/>
      <c r="OKL108" s="833"/>
      <c r="OKM108" s="833"/>
      <c r="OKN108" s="908"/>
      <c r="OKO108" s="838"/>
      <c r="OKP108" s="833"/>
      <c r="OKQ108" s="833"/>
      <c r="OKR108" s="908"/>
      <c r="OKS108" s="838"/>
      <c r="OKT108" s="833"/>
      <c r="OKU108" s="833"/>
      <c r="OKV108" s="908"/>
      <c r="OKW108" s="838"/>
      <c r="OKX108" s="833"/>
      <c r="OKY108" s="833"/>
      <c r="OKZ108" s="908"/>
      <c r="OLA108" s="838"/>
      <c r="OLB108" s="833"/>
      <c r="OLC108" s="833"/>
      <c r="OLD108" s="908"/>
      <c r="OLE108" s="838"/>
      <c r="OLF108" s="833"/>
      <c r="OLG108" s="833"/>
      <c r="OLH108" s="908"/>
      <c r="OLI108" s="838"/>
      <c r="OLJ108" s="833"/>
      <c r="OLK108" s="833"/>
      <c r="OLL108" s="908"/>
      <c r="OLM108" s="838"/>
      <c r="OLN108" s="833"/>
      <c r="OLO108" s="833"/>
      <c r="OLP108" s="908"/>
      <c r="OLQ108" s="838"/>
      <c r="OLR108" s="833"/>
      <c r="OLS108" s="833"/>
      <c r="OLT108" s="908"/>
      <c r="OLU108" s="838"/>
      <c r="OLV108" s="833"/>
      <c r="OLW108" s="833"/>
      <c r="OLX108" s="908"/>
      <c r="OLY108" s="838"/>
      <c r="OLZ108" s="833"/>
      <c r="OMA108" s="833"/>
      <c r="OMB108" s="908"/>
      <c r="OMC108" s="838"/>
      <c r="OMD108" s="833"/>
      <c r="OME108" s="833"/>
      <c r="OMF108" s="908"/>
      <c r="OMG108" s="838"/>
      <c r="OMH108" s="833"/>
      <c r="OMI108" s="833"/>
      <c r="OMJ108" s="908"/>
      <c r="OMK108" s="838"/>
      <c r="OML108" s="833"/>
      <c r="OMM108" s="833"/>
      <c r="OMN108" s="908"/>
      <c r="OMO108" s="838"/>
      <c r="OMP108" s="833"/>
      <c r="OMQ108" s="833"/>
      <c r="OMR108" s="908"/>
      <c r="OMS108" s="838"/>
      <c r="OMT108" s="833"/>
      <c r="OMU108" s="833"/>
      <c r="OMV108" s="908"/>
      <c r="OMW108" s="838"/>
      <c r="OMX108" s="833"/>
      <c r="OMY108" s="833"/>
      <c r="OMZ108" s="908"/>
      <c r="ONA108" s="838"/>
      <c r="ONB108" s="833"/>
      <c r="ONC108" s="833"/>
      <c r="OND108" s="908"/>
      <c r="ONE108" s="838"/>
      <c r="ONF108" s="833"/>
      <c r="ONG108" s="833"/>
      <c r="ONH108" s="908"/>
      <c r="ONI108" s="838"/>
      <c r="ONJ108" s="833"/>
      <c r="ONK108" s="833"/>
      <c r="ONL108" s="908"/>
      <c r="ONM108" s="838"/>
      <c r="ONN108" s="833"/>
      <c r="ONO108" s="833"/>
      <c r="ONP108" s="908"/>
      <c r="ONQ108" s="838"/>
      <c r="ONR108" s="833"/>
      <c r="ONS108" s="833"/>
      <c r="ONT108" s="908"/>
      <c r="ONU108" s="838"/>
      <c r="ONV108" s="833"/>
      <c r="ONW108" s="833"/>
      <c r="ONX108" s="908"/>
      <c r="ONY108" s="838"/>
      <c r="ONZ108" s="833"/>
      <c r="OOA108" s="833"/>
      <c r="OOB108" s="908"/>
      <c r="OOC108" s="838"/>
      <c r="OOD108" s="833"/>
      <c r="OOE108" s="833"/>
      <c r="OOF108" s="908"/>
      <c r="OOG108" s="838"/>
      <c r="OOH108" s="833"/>
      <c r="OOI108" s="833"/>
      <c r="OOJ108" s="908"/>
      <c r="OOK108" s="838"/>
      <c r="OOL108" s="833"/>
      <c r="OOM108" s="833"/>
      <c r="OON108" s="908"/>
      <c r="OOO108" s="838"/>
      <c r="OOP108" s="833"/>
      <c r="OOQ108" s="833"/>
      <c r="OOR108" s="908"/>
      <c r="OOS108" s="838"/>
      <c r="OOT108" s="833"/>
      <c r="OOU108" s="833"/>
      <c r="OOV108" s="908"/>
      <c r="OOW108" s="838"/>
      <c r="OOX108" s="833"/>
      <c r="OOY108" s="833"/>
      <c r="OOZ108" s="908"/>
      <c r="OPA108" s="838"/>
      <c r="OPB108" s="833"/>
      <c r="OPC108" s="833"/>
      <c r="OPD108" s="908"/>
      <c r="OPE108" s="838"/>
      <c r="OPF108" s="833"/>
      <c r="OPG108" s="833"/>
      <c r="OPH108" s="908"/>
      <c r="OPI108" s="838"/>
      <c r="OPJ108" s="833"/>
      <c r="OPK108" s="833"/>
      <c r="OPL108" s="908"/>
      <c r="OPM108" s="838"/>
      <c r="OPN108" s="833"/>
      <c r="OPO108" s="833"/>
      <c r="OPP108" s="908"/>
      <c r="OPQ108" s="838"/>
      <c r="OPR108" s="833"/>
      <c r="OPS108" s="833"/>
      <c r="OPT108" s="908"/>
      <c r="OPU108" s="838"/>
      <c r="OPV108" s="833"/>
      <c r="OPW108" s="833"/>
      <c r="OPX108" s="908"/>
      <c r="OPY108" s="838"/>
      <c r="OPZ108" s="833"/>
      <c r="OQA108" s="833"/>
      <c r="OQB108" s="908"/>
      <c r="OQC108" s="838"/>
      <c r="OQD108" s="833"/>
      <c r="OQE108" s="833"/>
      <c r="OQF108" s="908"/>
      <c r="OQG108" s="838"/>
      <c r="OQH108" s="833"/>
      <c r="OQI108" s="833"/>
      <c r="OQJ108" s="908"/>
      <c r="OQK108" s="838"/>
      <c r="OQL108" s="833"/>
      <c r="OQM108" s="833"/>
      <c r="OQN108" s="908"/>
      <c r="OQO108" s="838"/>
      <c r="OQP108" s="833"/>
      <c r="OQQ108" s="833"/>
      <c r="OQR108" s="908"/>
      <c r="OQS108" s="838"/>
      <c r="OQT108" s="833"/>
      <c r="OQU108" s="833"/>
      <c r="OQV108" s="908"/>
      <c r="OQW108" s="838"/>
      <c r="OQX108" s="833"/>
      <c r="OQY108" s="833"/>
      <c r="OQZ108" s="908"/>
      <c r="ORA108" s="838"/>
      <c r="ORB108" s="833"/>
      <c r="ORC108" s="833"/>
      <c r="ORD108" s="908"/>
      <c r="ORE108" s="838"/>
      <c r="ORF108" s="833"/>
      <c r="ORG108" s="833"/>
      <c r="ORH108" s="908"/>
      <c r="ORI108" s="838"/>
      <c r="ORJ108" s="833"/>
      <c r="ORK108" s="833"/>
      <c r="ORL108" s="908"/>
      <c r="ORM108" s="838"/>
      <c r="ORN108" s="833"/>
      <c r="ORO108" s="833"/>
      <c r="ORP108" s="908"/>
      <c r="ORQ108" s="838"/>
      <c r="ORR108" s="833"/>
      <c r="ORS108" s="833"/>
      <c r="ORT108" s="908"/>
      <c r="ORU108" s="838"/>
      <c r="ORV108" s="833"/>
      <c r="ORW108" s="833"/>
      <c r="ORX108" s="908"/>
      <c r="ORY108" s="838"/>
      <c r="ORZ108" s="833"/>
      <c r="OSA108" s="833"/>
      <c r="OSB108" s="908"/>
      <c r="OSC108" s="838"/>
      <c r="OSD108" s="833"/>
      <c r="OSE108" s="833"/>
      <c r="OSF108" s="908"/>
      <c r="OSG108" s="838"/>
      <c r="OSH108" s="833"/>
      <c r="OSI108" s="833"/>
      <c r="OSJ108" s="908"/>
      <c r="OSK108" s="838"/>
      <c r="OSL108" s="833"/>
      <c r="OSM108" s="833"/>
      <c r="OSN108" s="908"/>
      <c r="OSO108" s="838"/>
      <c r="OSP108" s="833"/>
      <c r="OSQ108" s="833"/>
      <c r="OSR108" s="908"/>
      <c r="OSS108" s="838"/>
      <c r="OST108" s="833"/>
      <c r="OSU108" s="833"/>
      <c r="OSV108" s="908"/>
      <c r="OSW108" s="838"/>
      <c r="OSX108" s="833"/>
      <c r="OSY108" s="833"/>
      <c r="OSZ108" s="908"/>
      <c r="OTA108" s="838"/>
      <c r="OTB108" s="833"/>
      <c r="OTC108" s="833"/>
      <c r="OTD108" s="908"/>
      <c r="OTE108" s="838"/>
      <c r="OTF108" s="833"/>
      <c r="OTG108" s="833"/>
      <c r="OTH108" s="908"/>
      <c r="OTI108" s="838"/>
      <c r="OTJ108" s="833"/>
      <c r="OTK108" s="833"/>
      <c r="OTL108" s="908"/>
      <c r="OTM108" s="838"/>
      <c r="OTN108" s="833"/>
      <c r="OTO108" s="833"/>
      <c r="OTP108" s="908"/>
      <c r="OTQ108" s="838"/>
      <c r="OTR108" s="833"/>
      <c r="OTS108" s="833"/>
      <c r="OTT108" s="908"/>
      <c r="OTU108" s="838"/>
      <c r="OTV108" s="833"/>
      <c r="OTW108" s="833"/>
      <c r="OTX108" s="908"/>
      <c r="OTY108" s="838"/>
      <c r="OTZ108" s="833"/>
      <c r="OUA108" s="833"/>
      <c r="OUB108" s="908"/>
      <c r="OUC108" s="838"/>
      <c r="OUD108" s="833"/>
      <c r="OUE108" s="833"/>
      <c r="OUF108" s="908"/>
      <c r="OUG108" s="838"/>
      <c r="OUH108" s="833"/>
      <c r="OUI108" s="833"/>
      <c r="OUJ108" s="908"/>
      <c r="OUK108" s="838"/>
      <c r="OUL108" s="833"/>
      <c r="OUM108" s="833"/>
      <c r="OUN108" s="908"/>
      <c r="OUO108" s="838"/>
      <c r="OUP108" s="833"/>
      <c r="OUQ108" s="833"/>
      <c r="OUR108" s="908"/>
      <c r="OUS108" s="838"/>
      <c r="OUT108" s="833"/>
      <c r="OUU108" s="833"/>
      <c r="OUV108" s="908"/>
      <c r="OUW108" s="838"/>
      <c r="OUX108" s="833"/>
      <c r="OUY108" s="833"/>
      <c r="OUZ108" s="908"/>
      <c r="OVA108" s="838"/>
      <c r="OVB108" s="833"/>
      <c r="OVC108" s="833"/>
      <c r="OVD108" s="908"/>
      <c r="OVE108" s="838"/>
      <c r="OVF108" s="833"/>
      <c r="OVG108" s="833"/>
      <c r="OVH108" s="908"/>
      <c r="OVI108" s="838"/>
      <c r="OVJ108" s="833"/>
      <c r="OVK108" s="833"/>
      <c r="OVL108" s="908"/>
      <c r="OVM108" s="838"/>
      <c r="OVN108" s="833"/>
      <c r="OVO108" s="833"/>
      <c r="OVP108" s="908"/>
      <c r="OVQ108" s="838"/>
      <c r="OVR108" s="833"/>
      <c r="OVS108" s="833"/>
      <c r="OVT108" s="908"/>
      <c r="OVU108" s="838"/>
      <c r="OVV108" s="833"/>
      <c r="OVW108" s="833"/>
      <c r="OVX108" s="908"/>
      <c r="OVY108" s="838"/>
      <c r="OVZ108" s="833"/>
      <c r="OWA108" s="833"/>
      <c r="OWB108" s="908"/>
      <c r="OWC108" s="838"/>
      <c r="OWD108" s="833"/>
      <c r="OWE108" s="833"/>
      <c r="OWF108" s="908"/>
      <c r="OWG108" s="838"/>
      <c r="OWH108" s="833"/>
      <c r="OWI108" s="833"/>
      <c r="OWJ108" s="908"/>
      <c r="OWK108" s="838"/>
      <c r="OWL108" s="833"/>
      <c r="OWM108" s="833"/>
      <c r="OWN108" s="908"/>
      <c r="OWO108" s="838"/>
      <c r="OWP108" s="833"/>
      <c r="OWQ108" s="833"/>
      <c r="OWR108" s="908"/>
      <c r="OWS108" s="838"/>
      <c r="OWT108" s="833"/>
      <c r="OWU108" s="833"/>
      <c r="OWV108" s="908"/>
      <c r="OWW108" s="838"/>
      <c r="OWX108" s="833"/>
      <c r="OWY108" s="833"/>
      <c r="OWZ108" s="908"/>
      <c r="OXA108" s="838"/>
      <c r="OXB108" s="833"/>
      <c r="OXC108" s="833"/>
      <c r="OXD108" s="908"/>
      <c r="OXE108" s="838"/>
      <c r="OXF108" s="833"/>
      <c r="OXG108" s="833"/>
      <c r="OXH108" s="908"/>
      <c r="OXI108" s="838"/>
      <c r="OXJ108" s="833"/>
      <c r="OXK108" s="833"/>
      <c r="OXL108" s="908"/>
      <c r="OXM108" s="838"/>
      <c r="OXN108" s="833"/>
      <c r="OXO108" s="833"/>
      <c r="OXP108" s="908"/>
      <c r="OXQ108" s="838"/>
      <c r="OXR108" s="833"/>
      <c r="OXS108" s="833"/>
      <c r="OXT108" s="908"/>
      <c r="OXU108" s="838"/>
      <c r="OXV108" s="833"/>
      <c r="OXW108" s="833"/>
      <c r="OXX108" s="908"/>
      <c r="OXY108" s="838"/>
      <c r="OXZ108" s="833"/>
      <c r="OYA108" s="833"/>
      <c r="OYB108" s="908"/>
      <c r="OYC108" s="838"/>
      <c r="OYD108" s="833"/>
      <c r="OYE108" s="833"/>
      <c r="OYF108" s="908"/>
      <c r="OYG108" s="838"/>
      <c r="OYH108" s="833"/>
      <c r="OYI108" s="833"/>
      <c r="OYJ108" s="908"/>
      <c r="OYK108" s="838"/>
      <c r="OYL108" s="833"/>
      <c r="OYM108" s="833"/>
      <c r="OYN108" s="908"/>
      <c r="OYO108" s="838"/>
      <c r="OYP108" s="833"/>
      <c r="OYQ108" s="833"/>
      <c r="OYR108" s="908"/>
      <c r="OYS108" s="838"/>
      <c r="OYT108" s="833"/>
      <c r="OYU108" s="833"/>
      <c r="OYV108" s="908"/>
      <c r="OYW108" s="838"/>
      <c r="OYX108" s="833"/>
      <c r="OYY108" s="833"/>
      <c r="OYZ108" s="908"/>
      <c r="OZA108" s="838"/>
      <c r="OZB108" s="833"/>
      <c r="OZC108" s="833"/>
      <c r="OZD108" s="908"/>
      <c r="OZE108" s="838"/>
      <c r="OZF108" s="833"/>
      <c r="OZG108" s="833"/>
      <c r="OZH108" s="908"/>
      <c r="OZI108" s="838"/>
      <c r="OZJ108" s="833"/>
      <c r="OZK108" s="833"/>
      <c r="OZL108" s="908"/>
      <c r="OZM108" s="838"/>
      <c r="OZN108" s="833"/>
      <c r="OZO108" s="833"/>
      <c r="OZP108" s="908"/>
      <c r="OZQ108" s="838"/>
      <c r="OZR108" s="833"/>
      <c r="OZS108" s="833"/>
      <c r="OZT108" s="908"/>
      <c r="OZU108" s="838"/>
      <c r="OZV108" s="833"/>
      <c r="OZW108" s="833"/>
      <c r="OZX108" s="908"/>
      <c r="OZY108" s="838"/>
      <c r="OZZ108" s="833"/>
      <c r="PAA108" s="833"/>
      <c r="PAB108" s="908"/>
      <c r="PAC108" s="838"/>
      <c r="PAD108" s="833"/>
      <c r="PAE108" s="833"/>
      <c r="PAF108" s="908"/>
      <c r="PAG108" s="838"/>
      <c r="PAH108" s="833"/>
      <c r="PAI108" s="833"/>
      <c r="PAJ108" s="908"/>
      <c r="PAK108" s="838"/>
      <c r="PAL108" s="833"/>
      <c r="PAM108" s="833"/>
      <c r="PAN108" s="908"/>
      <c r="PAO108" s="838"/>
      <c r="PAP108" s="833"/>
      <c r="PAQ108" s="833"/>
      <c r="PAR108" s="908"/>
      <c r="PAS108" s="838"/>
      <c r="PAT108" s="833"/>
      <c r="PAU108" s="833"/>
      <c r="PAV108" s="908"/>
      <c r="PAW108" s="838"/>
      <c r="PAX108" s="833"/>
      <c r="PAY108" s="833"/>
      <c r="PAZ108" s="908"/>
      <c r="PBA108" s="838"/>
      <c r="PBB108" s="833"/>
      <c r="PBC108" s="833"/>
      <c r="PBD108" s="908"/>
      <c r="PBE108" s="838"/>
      <c r="PBF108" s="833"/>
      <c r="PBG108" s="833"/>
      <c r="PBH108" s="908"/>
      <c r="PBI108" s="838"/>
      <c r="PBJ108" s="833"/>
      <c r="PBK108" s="833"/>
      <c r="PBL108" s="908"/>
      <c r="PBM108" s="838"/>
      <c r="PBN108" s="833"/>
      <c r="PBO108" s="833"/>
      <c r="PBP108" s="908"/>
      <c r="PBQ108" s="838"/>
      <c r="PBR108" s="833"/>
      <c r="PBS108" s="833"/>
      <c r="PBT108" s="908"/>
      <c r="PBU108" s="838"/>
      <c r="PBV108" s="833"/>
      <c r="PBW108" s="833"/>
      <c r="PBX108" s="908"/>
      <c r="PBY108" s="838"/>
      <c r="PBZ108" s="833"/>
      <c r="PCA108" s="833"/>
      <c r="PCB108" s="908"/>
      <c r="PCC108" s="838"/>
      <c r="PCD108" s="833"/>
      <c r="PCE108" s="833"/>
      <c r="PCF108" s="908"/>
      <c r="PCG108" s="838"/>
      <c r="PCH108" s="833"/>
      <c r="PCI108" s="833"/>
      <c r="PCJ108" s="908"/>
      <c r="PCK108" s="838"/>
      <c r="PCL108" s="833"/>
      <c r="PCM108" s="833"/>
      <c r="PCN108" s="908"/>
      <c r="PCO108" s="838"/>
      <c r="PCP108" s="833"/>
      <c r="PCQ108" s="833"/>
      <c r="PCR108" s="908"/>
      <c r="PCS108" s="838"/>
      <c r="PCT108" s="833"/>
      <c r="PCU108" s="833"/>
      <c r="PCV108" s="908"/>
      <c r="PCW108" s="838"/>
      <c r="PCX108" s="833"/>
      <c r="PCY108" s="833"/>
      <c r="PCZ108" s="908"/>
      <c r="PDA108" s="838"/>
      <c r="PDB108" s="833"/>
      <c r="PDC108" s="833"/>
      <c r="PDD108" s="908"/>
      <c r="PDE108" s="838"/>
      <c r="PDF108" s="833"/>
      <c r="PDG108" s="833"/>
      <c r="PDH108" s="908"/>
      <c r="PDI108" s="838"/>
      <c r="PDJ108" s="833"/>
      <c r="PDK108" s="833"/>
      <c r="PDL108" s="908"/>
      <c r="PDM108" s="838"/>
      <c r="PDN108" s="833"/>
      <c r="PDO108" s="833"/>
      <c r="PDP108" s="908"/>
      <c r="PDQ108" s="838"/>
      <c r="PDR108" s="833"/>
      <c r="PDS108" s="833"/>
      <c r="PDT108" s="908"/>
      <c r="PDU108" s="838"/>
      <c r="PDV108" s="833"/>
      <c r="PDW108" s="833"/>
      <c r="PDX108" s="908"/>
      <c r="PDY108" s="838"/>
      <c r="PDZ108" s="833"/>
      <c r="PEA108" s="833"/>
      <c r="PEB108" s="908"/>
      <c r="PEC108" s="838"/>
      <c r="PED108" s="833"/>
      <c r="PEE108" s="833"/>
      <c r="PEF108" s="908"/>
      <c r="PEG108" s="838"/>
      <c r="PEH108" s="833"/>
      <c r="PEI108" s="833"/>
      <c r="PEJ108" s="908"/>
      <c r="PEK108" s="838"/>
      <c r="PEL108" s="833"/>
      <c r="PEM108" s="833"/>
      <c r="PEN108" s="908"/>
      <c r="PEO108" s="838"/>
      <c r="PEP108" s="833"/>
      <c r="PEQ108" s="833"/>
      <c r="PER108" s="908"/>
      <c r="PES108" s="838"/>
      <c r="PET108" s="833"/>
      <c r="PEU108" s="833"/>
      <c r="PEV108" s="908"/>
      <c r="PEW108" s="838"/>
      <c r="PEX108" s="833"/>
      <c r="PEY108" s="833"/>
      <c r="PEZ108" s="908"/>
      <c r="PFA108" s="838"/>
      <c r="PFB108" s="833"/>
      <c r="PFC108" s="833"/>
      <c r="PFD108" s="908"/>
      <c r="PFE108" s="838"/>
      <c r="PFF108" s="833"/>
      <c r="PFG108" s="833"/>
      <c r="PFH108" s="908"/>
      <c r="PFI108" s="838"/>
      <c r="PFJ108" s="833"/>
      <c r="PFK108" s="833"/>
      <c r="PFL108" s="908"/>
      <c r="PFM108" s="838"/>
      <c r="PFN108" s="833"/>
      <c r="PFO108" s="833"/>
      <c r="PFP108" s="908"/>
      <c r="PFQ108" s="838"/>
      <c r="PFR108" s="833"/>
      <c r="PFS108" s="833"/>
      <c r="PFT108" s="908"/>
      <c r="PFU108" s="838"/>
      <c r="PFV108" s="833"/>
      <c r="PFW108" s="833"/>
      <c r="PFX108" s="908"/>
      <c r="PFY108" s="838"/>
      <c r="PFZ108" s="833"/>
      <c r="PGA108" s="833"/>
      <c r="PGB108" s="908"/>
      <c r="PGC108" s="838"/>
      <c r="PGD108" s="833"/>
      <c r="PGE108" s="833"/>
      <c r="PGF108" s="908"/>
      <c r="PGG108" s="838"/>
      <c r="PGH108" s="833"/>
      <c r="PGI108" s="833"/>
      <c r="PGJ108" s="908"/>
      <c r="PGK108" s="838"/>
      <c r="PGL108" s="833"/>
      <c r="PGM108" s="833"/>
      <c r="PGN108" s="908"/>
      <c r="PGO108" s="838"/>
      <c r="PGP108" s="833"/>
      <c r="PGQ108" s="833"/>
      <c r="PGR108" s="908"/>
      <c r="PGS108" s="838"/>
      <c r="PGT108" s="833"/>
      <c r="PGU108" s="833"/>
      <c r="PGV108" s="908"/>
      <c r="PGW108" s="838"/>
      <c r="PGX108" s="833"/>
      <c r="PGY108" s="833"/>
      <c r="PGZ108" s="908"/>
      <c r="PHA108" s="838"/>
      <c r="PHB108" s="833"/>
      <c r="PHC108" s="833"/>
      <c r="PHD108" s="908"/>
      <c r="PHE108" s="838"/>
      <c r="PHF108" s="833"/>
      <c r="PHG108" s="833"/>
      <c r="PHH108" s="908"/>
      <c r="PHI108" s="838"/>
      <c r="PHJ108" s="833"/>
      <c r="PHK108" s="833"/>
      <c r="PHL108" s="908"/>
      <c r="PHM108" s="838"/>
      <c r="PHN108" s="833"/>
      <c r="PHO108" s="833"/>
      <c r="PHP108" s="908"/>
      <c r="PHQ108" s="838"/>
      <c r="PHR108" s="833"/>
      <c r="PHS108" s="833"/>
      <c r="PHT108" s="908"/>
      <c r="PHU108" s="838"/>
      <c r="PHV108" s="833"/>
      <c r="PHW108" s="833"/>
      <c r="PHX108" s="908"/>
      <c r="PHY108" s="838"/>
      <c r="PHZ108" s="833"/>
      <c r="PIA108" s="833"/>
      <c r="PIB108" s="908"/>
      <c r="PIC108" s="838"/>
      <c r="PID108" s="833"/>
      <c r="PIE108" s="833"/>
      <c r="PIF108" s="908"/>
      <c r="PIG108" s="838"/>
      <c r="PIH108" s="833"/>
      <c r="PII108" s="833"/>
      <c r="PIJ108" s="908"/>
      <c r="PIK108" s="838"/>
      <c r="PIL108" s="833"/>
      <c r="PIM108" s="833"/>
      <c r="PIN108" s="908"/>
      <c r="PIO108" s="838"/>
      <c r="PIP108" s="833"/>
      <c r="PIQ108" s="833"/>
      <c r="PIR108" s="908"/>
      <c r="PIS108" s="838"/>
      <c r="PIT108" s="833"/>
      <c r="PIU108" s="833"/>
      <c r="PIV108" s="908"/>
      <c r="PIW108" s="838"/>
      <c r="PIX108" s="833"/>
      <c r="PIY108" s="833"/>
      <c r="PIZ108" s="908"/>
      <c r="PJA108" s="838"/>
      <c r="PJB108" s="833"/>
      <c r="PJC108" s="833"/>
      <c r="PJD108" s="908"/>
      <c r="PJE108" s="838"/>
      <c r="PJF108" s="833"/>
      <c r="PJG108" s="833"/>
      <c r="PJH108" s="908"/>
      <c r="PJI108" s="838"/>
      <c r="PJJ108" s="833"/>
      <c r="PJK108" s="833"/>
      <c r="PJL108" s="908"/>
      <c r="PJM108" s="838"/>
      <c r="PJN108" s="833"/>
      <c r="PJO108" s="833"/>
      <c r="PJP108" s="908"/>
      <c r="PJQ108" s="838"/>
      <c r="PJR108" s="833"/>
      <c r="PJS108" s="833"/>
      <c r="PJT108" s="908"/>
      <c r="PJU108" s="838"/>
      <c r="PJV108" s="833"/>
      <c r="PJW108" s="833"/>
      <c r="PJX108" s="908"/>
      <c r="PJY108" s="838"/>
      <c r="PJZ108" s="833"/>
      <c r="PKA108" s="833"/>
      <c r="PKB108" s="908"/>
      <c r="PKC108" s="838"/>
      <c r="PKD108" s="833"/>
      <c r="PKE108" s="833"/>
      <c r="PKF108" s="908"/>
      <c r="PKG108" s="838"/>
      <c r="PKH108" s="833"/>
      <c r="PKI108" s="833"/>
      <c r="PKJ108" s="908"/>
      <c r="PKK108" s="838"/>
      <c r="PKL108" s="833"/>
      <c r="PKM108" s="833"/>
      <c r="PKN108" s="908"/>
      <c r="PKO108" s="838"/>
      <c r="PKP108" s="833"/>
      <c r="PKQ108" s="833"/>
      <c r="PKR108" s="908"/>
      <c r="PKS108" s="838"/>
      <c r="PKT108" s="833"/>
      <c r="PKU108" s="833"/>
      <c r="PKV108" s="908"/>
      <c r="PKW108" s="838"/>
      <c r="PKX108" s="833"/>
      <c r="PKY108" s="833"/>
      <c r="PKZ108" s="908"/>
      <c r="PLA108" s="838"/>
      <c r="PLB108" s="833"/>
      <c r="PLC108" s="833"/>
      <c r="PLD108" s="908"/>
      <c r="PLE108" s="838"/>
      <c r="PLF108" s="833"/>
      <c r="PLG108" s="833"/>
      <c r="PLH108" s="908"/>
      <c r="PLI108" s="838"/>
      <c r="PLJ108" s="833"/>
      <c r="PLK108" s="833"/>
      <c r="PLL108" s="908"/>
      <c r="PLM108" s="838"/>
      <c r="PLN108" s="833"/>
      <c r="PLO108" s="833"/>
      <c r="PLP108" s="908"/>
      <c r="PLQ108" s="838"/>
      <c r="PLR108" s="833"/>
      <c r="PLS108" s="833"/>
      <c r="PLT108" s="908"/>
      <c r="PLU108" s="838"/>
      <c r="PLV108" s="833"/>
      <c r="PLW108" s="833"/>
      <c r="PLX108" s="908"/>
      <c r="PLY108" s="838"/>
      <c r="PLZ108" s="833"/>
      <c r="PMA108" s="833"/>
      <c r="PMB108" s="908"/>
      <c r="PMC108" s="838"/>
      <c r="PMD108" s="833"/>
      <c r="PME108" s="833"/>
      <c r="PMF108" s="908"/>
      <c r="PMG108" s="838"/>
      <c r="PMH108" s="833"/>
      <c r="PMI108" s="833"/>
      <c r="PMJ108" s="908"/>
      <c r="PMK108" s="838"/>
      <c r="PML108" s="833"/>
      <c r="PMM108" s="833"/>
      <c r="PMN108" s="908"/>
      <c r="PMO108" s="838"/>
      <c r="PMP108" s="833"/>
      <c r="PMQ108" s="833"/>
      <c r="PMR108" s="908"/>
      <c r="PMS108" s="838"/>
      <c r="PMT108" s="833"/>
      <c r="PMU108" s="833"/>
      <c r="PMV108" s="908"/>
      <c r="PMW108" s="838"/>
      <c r="PMX108" s="833"/>
      <c r="PMY108" s="833"/>
      <c r="PMZ108" s="908"/>
      <c r="PNA108" s="838"/>
      <c r="PNB108" s="833"/>
      <c r="PNC108" s="833"/>
      <c r="PND108" s="908"/>
      <c r="PNE108" s="838"/>
      <c r="PNF108" s="833"/>
      <c r="PNG108" s="833"/>
      <c r="PNH108" s="908"/>
      <c r="PNI108" s="838"/>
      <c r="PNJ108" s="833"/>
      <c r="PNK108" s="833"/>
      <c r="PNL108" s="908"/>
      <c r="PNM108" s="838"/>
      <c r="PNN108" s="833"/>
      <c r="PNO108" s="833"/>
      <c r="PNP108" s="908"/>
      <c r="PNQ108" s="838"/>
      <c r="PNR108" s="833"/>
      <c r="PNS108" s="833"/>
      <c r="PNT108" s="908"/>
      <c r="PNU108" s="838"/>
      <c r="PNV108" s="833"/>
      <c r="PNW108" s="833"/>
      <c r="PNX108" s="908"/>
      <c r="PNY108" s="838"/>
      <c r="PNZ108" s="833"/>
      <c r="POA108" s="833"/>
      <c r="POB108" s="908"/>
      <c r="POC108" s="838"/>
      <c r="POD108" s="833"/>
      <c r="POE108" s="833"/>
      <c r="POF108" s="908"/>
      <c r="POG108" s="838"/>
      <c r="POH108" s="833"/>
      <c r="POI108" s="833"/>
      <c r="POJ108" s="908"/>
      <c r="POK108" s="838"/>
      <c r="POL108" s="833"/>
      <c r="POM108" s="833"/>
      <c r="PON108" s="908"/>
      <c r="POO108" s="838"/>
      <c r="POP108" s="833"/>
      <c r="POQ108" s="833"/>
      <c r="POR108" s="908"/>
      <c r="POS108" s="838"/>
      <c r="POT108" s="833"/>
      <c r="POU108" s="833"/>
      <c r="POV108" s="908"/>
      <c r="POW108" s="838"/>
      <c r="POX108" s="833"/>
      <c r="POY108" s="833"/>
      <c r="POZ108" s="908"/>
      <c r="PPA108" s="838"/>
      <c r="PPB108" s="833"/>
      <c r="PPC108" s="833"/>
      <c r="PPD108" s="908"/>
      <c r="PPE108" s="838"/>
      <c r="PPF108" s="833"/>
      <c r="PPG108" s="833"/>
      <c r="PPH108" s="908"/>
      <c r="PPI108" s="838"/>
      <c r="PPJ108" s="833"/>
      <c r="PPK108" s="833"/>
      <c r="PPL108" s="908"/>
      <c r="PPM108" s="838"/>
      <c r="PPN108" s="833"/>
      <c r="PPO108" s="833"/>
      <c r="PPP108" s="908"/>
      <c r="PPQ108" s="838"/>
      <c r="PPR108" s="833"/>
      <c r="PPS108" s="833"/>
      <c r="PPT108" s="908"/>
      <c r="PPU108" s="838"/>
      <c r="PPV108" s="833"/>
      <c r="PPW108" s="833"/>
      <c r="PPX108" s="908"/>
      <c r="PPY108" s="838"/>
      <c r="PPZ108" s="833"/>
      <c r="PQA108" s="833"/>
      <c r="PQB108" s="908"/>
      <c r="PQC108" s="838"/>
      <c r="PQD108" s="833"/>
      <c r="PQE108" s="833"/>
      <c r="PQF108" s="908"/>
      <c r="PQG108" s="838"/>
      <c r="PQH108" s="833"/>
      <c r="PQI108" s="833"/>
      <c r="PQJ108" s="908"/>
      <c r="PQK108" s="838"/>
      <c r="PQL108" s="833"/>
      <c r="PQM108" s="833"/>
      <c r="PQN108" s="908"/>
      <c r="PQO108" s="838"/>
      <c r="PQP108" s="833"/>
      <c r="PQQ108" s="833"/>
      <c r="PQR108" s="908"/>
      <c r="PQS108" s="838"/>
      <c r="PQT108" s="833"/>
      <c r="PQU108" s="833"/>
      <c r="PQV108" s="908"/>
      <c r="PQW108" s="838"/>
      <c r="PQX108" s="833"/>
      <c r="PQY108" s="833"/>
      <c r="PQZ108" s="908"/>
      <c r="PRA108" s="838"/>
      <c r="PRB108" s="833"/>
      <c r="PRC108" s="833"/>
      <c r="PRD108" s="908"/>
      <c r="PRE108" s="838"/>
      <c r="PRF108" s="833"/>
      <c r="PRG108" s="833"/>
      <c r="PRH108" s="908"/>
      <c r="PRI108" s="838"/>
      <c r="PRJ108" s="833"/>
      <c r="PRK108" s="833"/>
      <c r="PRL108" s="908"/>
      <c r="PRM108" s="838"/>
      <c r="PRN108" s="833"/>
      <c r="PRO108" s="833"/>
      <c r="PRP108" s="908"/>
      <c r="PRQ108" s="838"/>
      <c r="PRR108" s="833"/>
      <c r="PRS108" s="833"/>
      <c r="PRT108" s="908"/>
      <c r="PRU108" s="838"/>
      <c r="PRV108" s="833"/>
      <c r="PRW108" s="833"/>
      <c r="PRX108" s="908"/>
      <c r="PRY108" s="838"/>
      <c r="PRZ108" s="833"/>
      <c r="PSA108" s="833"/>
      <c r="PSB108" s="908"/>
      <c r="PSC108" s="838"/>
      <c r="PSD108" s="833"/>
      <c r="PSE108" s="833"/>
      <c r="PSF108" s="908"/>
      <c r="PSG108" s="838"/>
      <c r="PSH108" s="833"/>
      <c r="PSI108" s="833"/>
      <c r="PSJ108" s="908"/>
      <c r="PSK108" s="838"/>
      <c r="PSL108" s="833"/>
      <c r="PSM108" s="833"/>
      <c r="PSN108" s="908"/>
      <c r="PSO108" s="838"/>
      <c r="PSP108" s="833"/>
      <c r="PSQ108" s="833"/>
      <c r="PSR108" s="908"/>
      <c r="PSS108" s="838"/>
      <c r="PST108" s="833"/>
      <c r="PSU108" s="833"/>
      <c r="PSV108" s="908"/>
      <c r="PSW108" s="838"/>
      <c r="PSX108" s="833"/>
      <c r="PSY108" s="833"/>
      <c r="PSZ108" s="908"/>
      <c r="PTA108" s="838"/>
      <c r="PTB108" s="833"/>
      <c r="PTC108" s="833"/>
      <c r="PTD108" s="908"/>
      <c r="PTE108" s="838"/>
      <c r="PTF108" s="833"/>
      <c r="PTG108" s="833"/>
      <c r="PTH108" s="908"/>
      <c r="PTI108" s="838"/>
      <c r="PTJ108" s="833"/>
      <c r="PTK108" s="833"/>
      <c r="PTL108" s="908"/>
      <c r="PTM108" s="838"/>
      <c r="PTN108" s="833"/>
      <c r="PTO108" s="833"/>
      <c r="PTP108" s="908"/>
      <c r="PTQ108" s="838"/>
      <c r="PTR108" s="833"/>
      <c r="PTS108" s="833"/>
      <c r="PTT108" s="908"/>
      <c r="PTU108" s="838"/>
      <c r="PTV108" s="833"/>
      <c r="PTW108" s="833"/>
      <c r="PTX108" s="908"/>
      <c r="PTY108" s="838"/>
      <c r="PTZ108" s="833"/>
      <c r="PUA108" s="833"/>
      <c r="PUB108" s="908"/>
      <c r="PUC108" s="838"/>
      <c r="PUD108" s="833"/>
      <c r="PUE108" s="833"/>
      <c r="PUF108" s="908"/>
      <c r="PUG108" s="838"/>
      <c r="PUH108" s="833"/>
      <c r="PUI108" s="833"/>
      <c r="PUJ108" s="908"/>
      <c r="PUK108" s="838"/>
      <c r="PUL108" s="833"/>
      <c r="PUM108" s="833"/>
      <c r="PUN108" s="908"/>
      <c r="PUO108" s="838"/>
      <c r="PUP108" s="833"/>
      <c r="PUQ108" s="833"/>
      <c r="PUR108" s="908"/>
      <c r="PUS108" s="838"/>
      <c r="PUT108" s="833"/>
      <c r="PUU108" s="833"/>
      <c r="PUV108" s="908"/>
      <c r="PUW108" s="838"/>
      <c r="PUX108" s="833"/>
      <c r="PUY108" s="833"/>
      <c r="PUZ108" s="908"/>
      <c r="PVA108" s="838"/>
      <c r="PVB108" s="833"/>
      <c r="PVC108" s="833"/>
      <c r="PVD108" s="908"/>
      <c r="PVE108" s="838"/>
      <c r="PVF108" s="833"/>
      <c r="PVG108" s="833"/>
      <c r="PVH108" s="908"/>
      <c r="PVI108" s="838"/>
      <c r="PVJ108" s="833"/>
      <c r="PVK108" s="833"/>
      <c r="PVL108" s="908"/>
      <c r="PVM108" s="838"/>
      <c r="PVN108" s="833"/>
      <c r="PVO108" s="833"/>
      <c r="PVP108" s="908"/>
      <c r="PVQ108" s="838"/>
      <c r="PVR108" s="833"/>
      <c r="PVS108" s="833"/>
      <c r="PVT108" s="908"/>
      <c r="PVU108" s="838"/>
      <c r="PVV108" s="833"/>
      <c r="PVW108" s="833"/>
      <c r="PVX108" s="908"/>
      <c r="PVY108" s="838"/>
      <c r="PVZ108" s="833"/>
      <c r="PWA108" s="833"/>
      <c r="PWB108" s="908"/>
      <c r="PWC108" s="838"/>
      <c r="PWD108" s="833"/>
      <c r="PWE108" s="833"/>
      <c r="PWF108" s="908"/>
      <c r="PWG108" s="838"/>
      <c r="PWH108" s="833"/>
      <c r="PWI108" s="833"/>
      <c r="PWJ108" s="908"/>
      <c r="PWK108" s="838"/>
      <c r="PWL108" s="833"/>
      <c r="PWM108" s="833"/>
      <c r="PWN108" s="908"/>
      <c r="PWO108" s="838"/>
      <c r="PWP108" s="833"/>
      <c r="PWQ108" s="833"/>
      <c r="PWR108" s="908"/>
      <c r="PWS108" s="838"/>
      <c r="PWT108" s="833"/>
      <c r="PWU108" s="833"/>
      <c r="PWV108" s="908"/>
      <c r="PWW108" s="838"/>
      <c r="PWX108" s="833"/>
      <c r="PWY108" s="833"/>
      <c r="PWZ108" s="908"/>
      <c r="PXA108" s="838"/>
      <c r="PXB108" s="833"/>
      <c r="PXC108" s="833"/>
      <c r="PXD108" s="908"/>
      <c r="PXE108" s="838"/>
      <c r="PXF108" s="833"/>
      <c r="PXG108" s="833"/>
      <c r="PXH108" s="908"/>
      <c r="PXI108" s="838"/>
      <c r="PXJ108" s="833"/>
      <c r="PXK108" s="833"/>
      <c r="PXL108" s="908"/>
      <c r="PXM108" s="838"/>
      <c r="PXN108" s="833"/>
      <c r="PXO108" s="833"/>
      <c r="PXP108" s="908"/>
      <c r="PXQ108" s="838"/>
      <c r="PXR108" s="833"/>
      <c r="PXS108" s="833"/>
      <c r="PXT108" s="908"/>
      <c r="PXU108" s="838"/>
      <c r="PXV108" s="833"/>
      <c r="PXW108" s="833"/>
      <c r="PXX108" s="908"/>
      <c r="PXY108" s="838"/>
      <c r="PXZ108" s="833"/>
      <c r="PYA108" s="833"/>
      <c r="PYB108" s="908"/>
      <c r="PYC108" s="838"/>
      <c r="PYD108" s="833"/>
      <c r="PYE108" s="833"/>
      <c r="PYF108" s="908"/>
      <c r="PYG108" s="838"/>
      <c r="PYH108" s="833"/>
      <c r="PYI108" s="833"/>
      <c r="PYJ108" s="908"/>
      <c r="PYK108" s="838"/>
      <c r="PYL108" s="833"/>
      <c r="PYM108" s="833"/>
      <c r="PYN108" s="908"/>
      <c r="PYO108" s="838"/>
      <c r="PYP108" s="833"/>
      <c r="PYQ108" s="833"/>
      <c r="PYR108" s="908"/>
      <c r="PYS108" s="838"/>
      <c r="PYT108" s="833"/>
      <c r="PYU108" s="833"/>
      <c r="PYV108" s="908"/>
      <c r="PYW108" s="838"/>
      <c r="PYX108" s="833"/>
      <c r="PYY108" s="833"/>
      <c r="PYZ108" s="908"/>
      <c r="PZA108" s="838"/>
      <c r="PZB108" s="833"/>
      <c r="PZC108" s="833"/>
      <c r="PZD108" s="908"/>
      <c r="PZE108" s="838"/>
      <c r="PZF108" s="833"/>
      <c r="PZG108" s="833"/>
      <c r="PZH108" s="908"/>
      <c r="PZI108" s="838"/>
      <c r="PZJ108" s="833"/>
      <c r="PZK108" s="833"/>
      <c r="PZL108" s="908"/>
      <c r="PZM108" s="838"/>
      <c r="PZN108" s="833"/>
      <c r="PZO108" s="833"/>
      <c r="PZP108" s="908"/>
      <c r="PZQ108" s="838"/>
      <c r="PZR108" s="833"/>
      <c r="PZS108" s="833"/>
      <c r="PZT108" s="908"/>
      <c r="PZU108" s="838"/>
      <c r="PZV108" s="833"/>
      <c r="PZW108" s="833"/>
      <c r="PZX108" s="908"/>
      <c r="PZY108" s="838"/>
      <c r="PZZ108" s="833"/>
      <c r="QAA108" s="833"/>
      <c r="QAB108" s="908"/>
      <c r="QAC108" s="838"/>
      <c r="QAD108" s="833"/>
      <c r="QAE108" s="833"/>
      <c r="QAF108" s="908"/>
      <c r="QAG108" s="838"/>
      <c r="QAH108" s="833"/>
      <c r="QAI108" s="833"/>
      <c r="QAJ108" s="908"/>
      <c r="QAK108" s="838"/>
      <c r="QAL108" s="833"/>
      <c r="QAM108" s="833"/>
      <c r="QAN108" s="908"/>
      <c r="QAO108" s="838"/>
      <c r="QAP108" s="833"/>
      <c r="QAQ108" s="833"/>
      <c r="QAR108" s="908"/>
      <c r="QAS108" s="838"/>
      <c r="QAT108" s="833"/>
      <c r="QAU108" s="833"/>
      <c r="QAV108" s="908"/>
      <c r="QAW108" s="838"/>
      <c r="QAX108" s="833"/>
      <c r="QAY108" s="833"/>
      <c r="QAZ108" s="908"/>
      <c r="QBA108" s="838"/>
      <c r="QBB108" s="833"/>
      <c r="QBC108" s="833"/>
      <c r="QBD108" s="908"/>
      <c r="QBE108" s="838"/>
      <c r="QBF108" s="833"/>
      <c r="QBG108" s="833"/>
      <c r="QBH108" s="908"/>
      <c r="QBI108" s="838"/>
      <c r="QBJ108" s="833"/>
      <c r="QBK108" s="833"/>
      <c r="QBL108" s="908"/>
      <c r="QBM108" s="838"/>
      <c r="QBN108" s="833"/>
      <c r="QBO108" s="833"/>
      <c r="QBP108" s="908"/>
      <c r="QBQ108" s="838"/>
      <c r="QBR108" s="833"/>
      <c r="QBS108" s="833"/>
      <c r="QBT108" s="908"/>
      <c r="QBU108" s="838"/>
      <c r="QBV108" s="833"/>
      <c r="QBW108" s="833"/>
      <c r="QBX108" s="908"/>
      <c r="QBY108" s="838"/>
      <c r="QBZ108" s="833"/>
      <c r="QCA108" s="833"/>
      <c r="QCB108" s="908"/>
      <c r="QCC108" s="838"/>
      <c r="QCD108" s="833"/>
      <c r="QCE108" s="833"/>
      <c r="QCF108" s="908"/>
      <c r="QCG108" s="838"/>
      <c r="QCH108" s="833"/>
      <c r="QCI108" s="833"/>
      <c r="QCJ108" s="908"/>
      <c r="QCK108" s="838"/>
      <c r="QCL108" s="833"/>
      <c r="QCM108" s="833"/>
      <c r="QCN108" s="908"/>
      <c r="QCO108" s="838"/>
      <c r="QCP108" s="833"/>
      <c r="QCQ108" s="833"/>
      <c r="QCR108" s="908"/>
      <c r="QCS108" s="838"/>
      <c r="QCT108" s="833"/>
      <c r="QCU108" s="833"/>
      <c r="QCV108" s="908"/>
      <c r="QCW108" s="838"/>
      <c r="QCX108" s="833"/>
      <c r="QCY108" s="833"/>
      <c r="QCZ108" s="908"/>
      <c r="QDA108" s="838"/>
      <c r="QDB108" s="833"/>
      <c r="QDC108" s="833"/>
      <c r="QDD108" s="908"/>
      <c r="QDE108" s="838"/>
      <c r="QDF108" s="833"/>
      <c r="QDG108" s="833"/>
      <c r="QDH108" s="908"/>
      <c r="QDI108" s="838"/>
      <c r="QDJ108" s="833"/>
      <c r="QDK108" s="833"/>
      <c r="QDL108" s="908"/>
      <c r="QDM108" s="838"/>
      <c r="QDN108" s="833"/>
      <c r="QDO108" s="833"/>
      <c r="QDP108" s="908"/>
      <c r="QDQ108" s="838"/>
      <c r="QDR108" s="833"/>
      <c r="QDS108" s="833"/>
      <c r="QDT108" s="908"/>
      <c r="QDU108" s="838"/>
      <c r="QDV108" s="833"/>
      <c r="QDW108" s="833"/>
      <c r="QDX108" s="908"/>
      <c r="QDY108" s="838"/>
      <c r="QDZ108" s="833"/>
      <c r="QEA108" s="833"/>
      <c r="QEB108" s="908"/>
      <c r="QEC108" s="838"/>
      <c r="QED108" s="833"/>
      <c r="QEE108" s="833"/>
      <c r="QEF108" s="908"/>
      <c r="QEG108" s="838"/>
      <c r="QEH108" s="833"/>
      <c r="QEI108" s="833"/>
      <c r="QEJ108" s="908"/>
      <c r="QEK108" s="838"/>
      <c r="QEL108" s="833"/>
      <c r="QEM108" s="833"/>
      <c r="QEN108" s="908"/>
      <c r="QEO108" s="838"/>
      <c r="QEP108" s="833"/>
      <c r="QEQ108" s="833"/>
      <c r="QER108" s="908"/>
      <c r="QES108" s="838"/>
      <c r="QET108" s="833"/>
      <c r="QEU108" s="833"/>
      <c r="QEV108" s="908"/>
      <c r="QEW108" s="838"/>
      <c r="QEX108" s="833"/>
      <c r="QEY108" s="833"/>
      <c r="QEZ108" s="908"/>
      <c r="QFA108" s="838"/>
      <c r="QFB108" s="833"/>
      <c r="QFC108" s="833"/>
      <c r="QFD108" s="908"/>
      <c r="QFE108" s="838"/>
      <c r="QFF108" s="833"/>
      <c r="QFG108" s="833"/>
      <c r="QFH108" s="908"/>
      <c r="QFI108" s="838"/>
      <c r="QFJ108" s="833"/>
      <c r="QFK108" s="833"/>
      <c r="QFL108" s="908"/>
      <c r="QFM108" s="838"/>
      <c r="QFN108" s="833"/>
      <c r="QFO108" s="833"/>
      <c r="QFP108" s="908"/>
      <c r="QFQ108" s="838"/>
      <c r="QFR108" s="833"/>
      <c r="QFS108" s="833"/>
      <c r="QFT108" s="908"/>
      <c r="QFU108" s="838"/>
      <c r="QFV108" s="833"/>
      <c r="QFW108" s="833"/>
      <c r="QFX108" s="908"/>
      <c r="QFY108" s="838"/>
      <c r="QFZ108" s="833"/>
      <c r="QGA108" s="833"/>
      <c r="QGB108" s="908"/>
      <c r="QGC108" s="838"/>
      <c r="QGD108" s="833"/>
      <c r="QGE108" s="833"/>
      <c r="QGF108" s="908"/>
      <c r="QGG108" s="838"/>
      <c r="QGH108" s="833"/>
      <c r="QGI108" s="833"/>
      <c r="QGJ108" s="908"/>
      <c r="QGK108" s="838"/>
      <c r="QGL108" s="833"/>
      <c r="QGM108" s="833"/>
      <c r="QGN108" s="908"/>
      <c r="QGO108" s="838"/>
      <c r="QGP108" s="833"/>
      <c r="QGQ108" s="833"/>
      <c r="QGR108" s="908"/>
      <c r="QGS108" s="838"/>
      <c r="QGT108" s="833"/>
      <c r="QGU108" s="833"/>
      <c r="QGV108" s="908"/>
      <c r="QGW108" s="838"/>
      <c r="QGX108" s="833"/>
      <c r="QGY108" s="833"/>
      <c r="QGZ108" s="908"/>
      <c r="QHA108" s="838"/>
      <c r="QHB108" s="833"/>
      <c r="QHC108" s="833"/>
      <c r="QHD108" s="908"/>
      <c r="QHE108" s="838"/>
      <c r="QHF108" s="833"/>
      <c r="QHG108" s="833"/>
      <c r="QHH108" s="908"/>
      <c r="QHI108" s="838"/>
      <c r="QHJ108" s="833"/>
      <c r="QHK108" s="833"/>
      <c r="QHL108" s="908"/>
      <c r="QHM108" s="838"/>
      <c r="QHN108" s="833"/>
      <c r="QHO108" s="833"/>
      <c r="QHP108" s="908"/>
      <c r="QHQ108" s="838"/>
      <c r="QHR108" s="833"/>
      <c r="QHS108" s="833"/>
      <c r="QHT108" s="908"/>
      <c r="QHU108" s="838"/>
      <c r="QHV108" s="833"/>
      <c r="QHW108" s="833"/>
      <c r="QHX108" s="908"/>
      <c r="QHY108" s="838"/>
      <c r="QHZ108" s="833"/>
      <c r="QIA108" s="833"/>
      <c r="QIB108" s="908"/>
      <c r="QIC108" s="838"/>
      <c r="QID108" s="833"/>
      <c r="QIE108" s="833"/>
      <c r="QIF108" s="908"/>
      <c r="QIG108" s="838"/>
      <c r="QIH108" s="833"/>
      <c r="QII108" s="833"/>
      <c r="QIJ108" s="908"/>
      <c r="QIK108" s="838"/>
      <c r="QIL108" s="833"/>
      <c r="QIM108" s="833"/>
      <c r="QIN108" s="908"/>
      <c r="QIO108" s="838"/>
      <c r="QIP108" s="833"/>
      <c r="QIQ108" s="833"/>
      <c r="QIR108" s="908"/>
      <c r="QIS108" s="838"/>
      <c r="QIT108" s="833"/>
      <c r="QIU108" s="833"/>
      <c r="QIV108" s="908"/>
      <c r="QIW108" s="838"/>
      <c r="QIX108" s="833"/>
      <c r="QIY108" s="833"/>
      <c r="QIZ108" s="908"/>
      <c r="QJA108" s="838"/>
      <c r="QJB108" s="833"/>
      <c r="QJC108" s="833"/>
      <c r="QJD108" s="908"/>
      <c r="QJE108" s="838"/>
      <c r="QJF108" s="833"/>
      <c r="QJG108" s="833"/>
      <c r="QJH108" s="908"/>
      <c r="QJI108" s="838"/>
      <c r="QJJ108" s="833"/>
      <c r="QJK108" s="833"/>
      <c r="QJL108" s="908"/>
      <c r="QJM108" s="838"/>
      <c r="QJN108" s="833"/>
      <c r="QJO108" s="833"/>
      <c r="QJP108" s="908"/>
      <c r="QJQ108" s="838"/>
      <c r="QJR108" s="833"/>
      <c r="QJS108" s="833"/>
      <c r="QJT108" s="908"/>
      <c r="QJU108" s="838"/>
      <c r="QJV108" s="833"/>
      <c r="QJW108" s="833"/>
      <c r="QJX108" s="908"/>
      <c r="QJY108" s="838"/>
      <c r="QJZ108" s="833"/>
      <c r="QKA108" s="833"/>
      <c r="QKB108" s="908"/>
      <c r="QKC108" s="838"/>
      <c r="QKD108" s="833"/>
      <c r="QKE108" s="833"/>
      <c r="QKF108" s="908"/>
      <c r="QKG108" s="838"/>
      <c r="QKH108" s="833"/>
      <c r="QKI108" s="833"/>
      <c r="QKJ108" s="908"/>
      <c r="QKK108" s="838"/>
      <c r="QKL108" s="833"/>
      <c r="QKM108" s="833"/>
      <c r="QKN108" s="908"/>
      <c r="QKO108" s="838"/>
      <c r="QKP108" s="833"/>
      <c r="QKQ108" s="833"/>
      <c r="QKR108" s="908"/>
      <c r="QKS108" s="838"/>
      <c r="QKT108" s="833"/>
      <c r="QKU108" s="833"/>
      <c r="QKV108" s="908"/>
      <c r="QKW108" s="838"/>
      <c r="QKX108" s="833"/>
      <c r="QKY108" s="833"/>
      <c r="QKZ108" s="908"/>
      <c r="QLA108" s="838"/>
      <c r="QLB108" s="833"/>
      <c r="QLC108" s="833"/>
      <c r="QLD108" s="908"/>
      <c r="QLE108" s="838"/>
      <c r="QLF108" s="833"/>
      <c r="QLG108" s="833"/>
      <c r="QLH108" s="908"/>
      <c r="QLI108" s="838"/>
      <c r="QLJ108" s="833"/>
      <c r="QLK108" s="833"/>
      <c r="QLL108" s="908"/>
      <c r="QLM108" s="838"/>
      <c r="QLN108" s="833"/>
      <c r="QLO108" s="833"/>
      <c r="QLP108" s="908"/>
      <c r="QLQ108" s="838"/>
      <c r="QLR108" s="833"/>
      <c r="QLS108" s="833"/>
      <c r="QLT108" s="908"/>
      <c r="QLU108" s="838"/>
      <c r="QLV108" s="833"/>
      <c r="QLW108" s="833"/>
      <c r="QLX108" s="908"/>
      <c r="QLY108" s="838"/>
      <c r="QLZ108" s="833"/>
      <c r="QMA108" s="833"/>
      <c r="QMB108" s="908"/>
      <c r="QMC108" s="838"/>
      <c r="QMD108" s="833"/>
      <c r="QME108" s="833"/>
      <c r="QMF108" s="908"/>
      <c r="QMG108" s="838"/>
      <c r="QMH108" s="833"/>
      <c r="QMI108" s="833"/>
      <c r="QMJ108" s="908"/>
      <c r="QMK108" s="838"/>
      <c r="QML108" s="833"/>
      <c r="QMM108" s="833"/>
      <c r="QMN108" s="908"/>
      <c r="QMO108" s="838"/>
      <c r="QMP108" s="833"/>
      <c r="QMQ108" s="833"/>
      <c r="QMR108" s="908"/>
      <c r="QMS108" s="838"/>
      <c r="QMT108" s="833"/>
      <c r="QMU108" s="833"/>
      <c r="QMV108" s="908"/>
      <c r="QMW108" s="838"/>
      <c r="QMX108" s="833"/>
      <c r="QMY108" s="833"/>
      <c r="QMZ108" s="908"/>
      <c r="QNA108" s="838"/>
      <c r="QNB108" s="833"/>
      <c r="QNC108" s="833"/>
      <c r="QND108" s="908"/>
      <c r="QNE108" s="838"/>
      <c r="QNF108" s="833"/>
      <c r="QNG108" s="833"/>
      <c r="QNH108" s="908"/>
      <c r="QNI108" s="838"/>
      <c r="QNJ108" s="833"/>
      <c r="QNK108" s="833"/>
      <c r="QNL108" s="908"/>
      <c r="QNM108" s="838"/>
      <c r="QNN108" s="833"/>
      <c r="QNO108" s="833"/>
      <c r="QNP108" s="908"/>
      <c r="QNQ108" s="838"/>
      <c r="QNR108" s="833"/>
      <c r="QNS108" s="833"/>
      <c r="QNT108" s="908"/>
      <c r="QNU108" s="838"/>
      <c r="QNV108" s="833"/>
      <c r="QNW108" s="833"/>
      <c r="QNX108" s="908"/>
      <c r="QNY108" s="838"/>
      <c r="QNZ108" s="833"/>
      <c r="QOA108" s="833"/>
      <c r="QOB108" s="908"/>
      <c r="QOC108" s="838"/>
      <c r="QOD108" s="833"/>
      <c r="QOE108" s="833"/>
      <c r="QOF108" s="908"/>
      <c r="QOG108" s="838"/>
      <c r="QOH108" s="833"/>
      <c r="QOI108" s="833"/>
      <c r="QOJ108" s="908"/>
      <c r="QOK108" s="838"/>
      <c r="QOL108" s="833"/>
      <c r="QOM108" s="833"/>
      <c r="QON108" s="908"/>
      <c r="QOO108" s="838"/>
      <c r="QOP108" s="833"/>
      <c r="QOQ108" s="833"/>
      <c r="QOR108" s="908"/>
      <c r="QOS108" s="838"/>
      <c r="QOT108" s="833"/>
      <c r="QOU108" s="833"/>
      <c r="QOV108" s="908"/>
      <c r="QOW108" s="838"/>
      <c r="QOX108" s="833"/>
      <c r="QOY108" s="833"/>
      <c r="QOZ108" s="908"/>
      <c r="QPA108" s="838"/>
      <c r="QPB108" s="833"/>
      <c r="QPC108" s="833"/>
      <c r="QPD108" s="908"/>
      <c r="QPE108" s="838"/>
      <c r="QPF108" s="833"/>
      <c r="QPG108" s="833"/>
      <c r="QPH108" s="908"/>
      <c r="QPI108" s="838"/>
      <c r="QPJ108" s="833"/>
      <c r="QPK108" s="833"/>
      <c r="QPL108" s="908"/>
      <c r="QPM108" s="838"/>
      <c r="QPN108" s="833"/>
      <c r="QPO108" s="833"/>
      <c r="QPP108" s="908"/>
      <c r="QPQ108" s="838"/>
      <c r="QPR108" s="833"/>
      <c r="QPS108" s="833"/>
      <c r="QPT108" s="908"/>
      <c r="QPU108" s="838"/>
      <c r="QPV108" s="833"/>
      <c r="QPW108" s="833"/>
      <c r="QPX108" s="908"/>
      <c r="QPY108" s="838"/>
      <c r="QPZ108" s="833"/>
      <c r="QQA108" s="833"/>
      <c r="QQB108" s="908"/>
      <c r="QQC108" s="838"/>
      <c r="QQD108" s="833"/>
      <c r="QQE108" s="833"/>
      <c r="QQF108" s="908"/>
      <c r="QQG108" s="838"/>
      <c r="QQH108" s="833"/>
      <c r="QQI108" s="833"/>
      <c r="QQJ108" s="908"/>
      <c r="QQK108" s="838"/>
      <c r="QQL108" s="833"/>
      <c r="QQM108" s="833"/>
      <c r="QQN108" s="908"/>
      <c r="QQO108" s="838"/>
      <c r="QQP108" s="833"/>
      <c r="QQQ108" s="833"/>
      <c r="QQR108" s="908"/>
      <c r="QQS108" s="838"/>
      <c r="QQT108" s="833"/>
      <c r="QQU108" s="833"/>
      <c r="QQV108" s="908"/>
      <c r="QQW108" s="838"/>
      <c r="QQX108" s="833"/>
      <c r="QQY108" s="833"/>
      <c r="QQZ108" s="908"/>
      <c r="QRA108" s="838"/>
      <c r="QRB108" s="833"/>
      <c r="QRC108" s="833"/>
      <c r="QRD108" s="908"/>
      <c r="QRE108" s="838"/>
      <c r="QRF108" s="833"/>
      <c r="QRG108" s="833"/>
      <c r="QRH108" s="908"/>
      <c r="QRI108" s="838"/>
      <c r="QRJ108" s="833"/>
      <c r="QRK108" s="833"/>
      <c r="QRL108" s="908"/>
      <c r="QRM108" s="838"/>
      <c r="QRN108" s="833"/>
      <c r="QRO108" s="833"/>
      <c r="QRP108" s="908"/>
      <c r="QRQ108" s="838"/>
      <c r="QRR108" s="833"/>
      <c r="QRS108" s="833"/>
      <c r="QRT108" s="908"/>
      <c r="QRU108" s="838"/>
      <c r="QRV108" s="833"/>
      <c r="QRW108" s="833"/>
      <c r="QRX108" s="908"/>
      <c r="QRY108" s="838"/>
      <c r="QRZ108" s="833"/>
      <c r="QSA108" s="833"/>
      <c r="QSB108" s="908"/>
      <c r="QSC108" s="838"/>
      <c r="QSD108" s="833"/>
      <c r="QSE108" s="833"/>
      <c r="QSF108" s="908"/>
      <c r="QSG108" s="838"/>
      <c r="QSH108" s="833"/>
      <c r="QSI108" s="833"/>
      <c r="QSJ108" s="908"/>
      <c r="QSK108" s="838"/>
      <c r="QSL108" s="833"/>
      <c r="QSM108" s="833"/>
      <c r="QSN108" s="908"/>
      <c r="QSO108" s="838"/>
      <c r="QSP108" s="833"/>
      <c r="QSQ108" s="833"/>
      <c r="QSR108" s="908"/>
      <c r="QSS108" s="838"/>
      <c r="QST108" s="833"/>
      <c r="QSU108" s="833"/>
      <c r="QSV108" s="908"/>
      <c r="QSW108" s="838"/>
      <c r="QSX108" s="833"/>
      <c r="QSY108" s="833"/>
      <c r="QSZ108" s="908"/>
      <c r="QTA108" s="838"/>
      <c r="QTB108" s="833"/>
      <c r="QTC108" s="833"/>
      <c r="QTD108" s="908"/>
      <c r="QTE108" s="838"/>
      <c r="QTF108" s="833"/>
      <c r="QTG108" s="833"/>
      <c r="QTH108" s="908"/>
      <c r="QTI108" s="838"/>
      <c r="QTJ108" s="833"/>
      <c r="QTK108" s="833"/>
      <c r="QTL108" s="908"/>
      <c r="QTM108" s="838"/>
      <c r="QTN108" s="833"/>
      <c r="QTO108" s="833"/>
      <c r="QTP108" s="908"/>
      <c r="QTQ108" s="838"/>
      <c r="QTR108" s="833"/>
      <c r="QTS108" s="833"/>
      <c r="QTT108" s="908"/>
      <c r="QTU108" s="838"/>
      <c r="QTV108" s="833"/>
      <c r="QTW108" s="833"/>
      <c r="QTX108" s="908"/>
      <c r="QTY108" s="838"/>
      <c r="QTZ108" s="833"/>
      <c r="QUA108" s="833"/>
      <c r="QUB108" s="908"/>
      <c r="QUC108" s="838"/>
      <c r="QUD108" s="833"/>
      <c r="QUE108" s="833"/>
      <c r="QUF108" s="908"/>
      <c r="QUG108" s="838"/>
      <c r="QUH108" s="833"/>
      <c r="QUI108" s="833"/>
      <c r="QUJ108" s="908"/>
      <c r="QUK108" s="838"/>
      <c r="QUL108" s="833"/>
      <c r="QUM108" s="833"/>
      <c r="QUN108" s="908"/>
      <c r="QUO108" s="838"/>
      <c r="QUP108" s="833"/>
      <c r="QUQ108" s="833"/>
      <c r="QUR108" s="908"/>
      <c r="QUS108" s="838"/>
      <c r="QUT108" s="833"/>
      <c r="QUU108" s="833"/>
      <c r="QUV108" s="908"/>
      <c r="QUW108" s="838"/>
      <c r="QUX108" s="833"/>
      <c r="QUY108" s="833"/>
      <c r="QUZ108" s="908"/>
      <c r="QVA108" s="838"/>
      <c r="QVB108" s="833"/>
      <c r="QVC108" s="833"/>
      <c r="QVD108" s="908"/>
      <c r="QVE108" s="838"/>
      <c r="QVF108" s="833"/>
      <c r="QVG108" s="833"/>
      <c r="QVH108" s="908"/>
      <c r="QVI108" s="838"/>
      <c r="QVJ108" s="833"/>
      <c r="QVK108" s="833"/>
      <c r="QVL108" s="908"/>
      <c r="QVM108" s="838"/>
      <c r="QVN108" s="833"/>
      <c r="QVO108" s="833"/>
      <c r="QVP108" s="908"/>
      <c r="QVQ108" s="838"/>
      <c r="QVR108" s="833"/>
      <c r="QVS108" s="833"/>
      <c r="QVT108" s="908"/>
      <c r="QVU108" s="838"/>
      <c r="QVV108" s="833"/>
      <c r="QVW108" s="833"/>
      <c r="QVX108" s="908"/>
      <c r="QVY108" s="838"/>
      <c r="QVZ108" s="833"/>
      <c r="QWA108" s="833"/>
      <c r="QWB108" s="908"/>
      <c r="QWC108" s="838"/>
      <c r="QWD108" s="833"/>
      <c r="QWE108" s="833"/>
      <c r="QWF108" s="908"/>
      <c r="QWG108" s="838"/>
      <c r="QWH108" s="833"/>
      <c r="QWI108" s="833"/>
      <c r="QWJ108" s="908"/>
      <c r="QWK108" s="838"/>
      <c r="QWL108" s="833"/>
      <c r="QWM108" s="833"/>
      <c r="QWN108" s="908"/>
      <c r="QWO108" s="838"/>
      <c r="QWP108" s="833"/>
      <c r="QWQ108" s="833"/>
      <c r="QWR108" s="908"/>
      <c r="QWS108" s="838"/>
      <c r="QWT108" s="833"/>
      <c r="QWU108" s="833"/>
      <c r="QWV108" s="908"/>
      <c r="QWW108" s="838"/>
      <c r="QWX108" s="833"/>
      <c r="QWY108" s="833"/>
      <c r="QWZ108" s="908"/>
      <c r="QXA108" s="838"/>
      <c r="QXB108" s="833"/>
      <c r="QXC108" s="833"/>
      <c r="QXD108" s="908"/>
      <c r="QXE108" s="838"/>
      <c r="QXF108" s="833"/>
      <c r="QXG108" s="833"/>
      <c r="QXH108" s="908"/>
      <c r="QXI108" s="838"/>
      <c r="QXJ108" s="833"/>
      <c r="QXK108" s="833"/>
      <c r="QXL108" s="908"/>
      <c r="QXM108" s="838"/>
      <c r="QXN108" s="833"/>
      <c r="QXO108" s="833"/>
      <c r="QXP108" s="908"/>
      <c r="QXQ108" s="838"/>
      <c r="QXR108" s="833"/>
      <c r="QXS108" s="833"/>
      <c r="QXT108" s="908"/>
      <c r="QXU108" s="838"/>
      <c r="QXV108" s="833"/>
      <c r="QXW108" s="833"/>
      <c r="QXX108" s="908"/>
      <c r="QXY108" s="838"/>
      <c r="QXZ108" s="833"/>
      <c r="QYA108" s="833"/>
      <c r="QYB108" s="908"/>
      <c r="QYC108" s="838"/>
      <c r="QYD108" s="833"/>
      <c r="QYE108" s="833"/>
      <c r="QYF108" s="908"/>
      <c r="QYG108" s="838"/>
      <c r="QYH108" s="833"/>
      <c r="QYI108" s="833"/>
      <c r="QYJ108" s="908"/>
      <c r="QYK108" s="838"/>
      <c r="QYL108" s="833"/>
      <c r="QYM108" s="833"/>
      <c r="QYN108" s="908"/>
      <c r="QYO108" s="838"/>
      <c r="QYP108" s="833"/>
      <c r="QYQ108" s="833"/>
      <c r="QYR108" s="908"/>
      <c r="QYS108" s="838"/>
      <c r="QYT108" s="833"/>
      <c r="QYU108" s="833"/>
      <c r="QYV108" s="908"/>
      <c r="QYW108" s="838"/>
      <c r="QYX108" s="833"/>
      <c r="QYY108" s="833"/>
      <c r="QYZ108" s="908"/>
      <c r="QZA108" s="838"/>
      <c r="QZB108" s="833"/>
      <c r="QZC108" s="833"/>
      <c r="QZD108" s="908"/>
      <c r="QZE108" s="838"/>
      <c r="QZF108" s="833"/>
      <c r="QZG108" s="833"/>
      <c r="QZH108" s="908"/>
      <c r="QZI108" s="838"/>
      <c r="QZJ108" s="833"/>
      <c r="QZK108" s="833"/>
      <c r="QZL108" s="908"/>
      <c r="QZM108" s="838"/>
      <c r="QZN108" s="833"/>
      <c r="QZO108" s="833"/>
      <c r="QZP108" s="908"/>
      <c r="QZQ108" s="838"/>
      <c r="QZR108" s="833"/>
      <c r="QZS108" s="833"/>
      <c r="QZT108" s="908"/>
      <c r="QZU108" s="838"/>
      <c r="QZV108" s="833"/>
      <c r="QZW108" s="833"/>
      <c r="QZX108" s="908"/>
      <c r="QZY108" s="838"/>
      <c r="QZZ108" s="833"/>
      <c r="RAA108" s="833"/>
      <c r="RAB108" s="908"/>
      <c r="RAC108" s="838"/>
      <c r="RAD108" s="833"/>
      <c r="RAE108" s="833"/>
      <c r="RAF108" s="908"/>
      <c r="RAG108" s="838"/>
      <c r="RAH108" s="833"/>
      <c r="RAI108" s="833"/>
      <c r="RAJ108" s="908"/>
      <c r="RAK108" s="838"/>
      <c r="RAL108" s="833"/>
      <c r="RAM108" s="833"/>
      <c r="RAN108" s="908"/>
      <c r="RAO108" s="838"/>
      <c r="RAP108" s="833"/>
      <c r="RAQ108" s="833"/>
      <c r="RAR108" s="908"/>
      <c r="RAS108" s="838"/>
      <c r="RAT108" s="833"/>
      <c r="RAU108" s="833"/>
      <c r="RAV108" s="908"/>
      <c r="RAW108" s="838"/>
      <c r="RAX108" s="833"/>
      <c r="RAY108" s="833"/>
      <c r="RAZ108" s="908"/>
      <c r="RBA108" s="838"/>
      <c r="RBB108" s="833"/>
      <c r="RBC108" s="833"/>
      <c r="RBD108" s="908"/>
      <c r="RBE108" s="838"/>
      <c r="RBF108" s="833"/>
      <c r="RBG108" s="833"/>
      <c r="RBH108" s="908"/>
      <c r="RBI108" s="838"/>
      <c r="RBJ108" s="833"/>
      <c r="RBK108" s="833"/>
      <c r="RBL108" s="908"/>
      <c r="RBM108" s="838"/>
      <c r="RBN108" s="833"/>
      <c r="RBO108" s="833"/>
      <c r="RBP108" s="908"/>
      <c r="RBQ108" s="838"/>
      <c r="RBR108" s="833"/>
      <c r="RBS108" s="833"/>
      <c r="RBT108" s="908"/>
      <c r="RBU108" s="838"/>
      <c r="RBV108" s="833"/>
      <c r="RBW108" s="833"/>
      <c r="RBX108" s="908"/>
      <c r="RBY108" s="838"/>
      <c r="RBZ108" s="833"/>
      <c r="RCA108" s="833"/>
      <c r="RCB108" s="908"/>
      <c r="RCC108" s="838"/>
      <c r="RCD108" s="833"/>
      <c r="RCE108" s="833"/>
      <c r="RCF108" s="908"/>
      <c r="RCG108" s="838"/>
      <c r="RCH108" s="833"/>
      <c r="RCI108" s="833"/>
      <c r="RCJ108" s="908"/>
      <c r="RCK108" s="838"/>
      <c r="RCL108" s="833"/>
      <c r="RCM108" s="833"/>
      <c r="RCN108" s="908"/>
      <c r="RCO108" s="838"/>
      <c r="RCP108" s="833"/>
      <c r="RCQ108" s="833"/>
      <c r="RCR108" s="908"/>
      <c r="RCS108" s="838"/>
      <c r="RCT108" s="833"/>
      <c r="RCU108" s="833"/>
      <c r="RCV108" s="908"/>
      <c r="RCW108" s="838"/>
      <c r="RCX108" s="833"/>
      <c r="RCY108" s="833"/>
      <c r="RCZ108" s="908"/>
      <c r="RDA108" s="838"/>
      <c r="RDB108" s="833"/>
      <c r="RDC108" s="833"/>
      <c r="RDD108" s="908"/>
      <c r="RDE108" s="838"/>
      <c r="RDF108" s="833"/>
      <c r="RDG108" s="833"/>
      <c r="RDH108" s="908"/>
      <c r="RDI108" s="838"/>
      <c r="RDJ108" s="833"/>
      <c r="RDK108" s="833"/>
      <c r="RDL108" s="908"/>
      <c r="RDM108" s="838"/>
      <c r="RDN108" s="833"/>
      <c r="RDO108" s="833"/>
      <c r="RDP108" s="908"/>
      <c r="RDQ108" s="838"/>
      <c r="RDR108" s="833"/>
      <c r="RDS108" s="833"/>
      <c r="RDT108" s="908"/>
      <c r="RDU108" s="838"/>
      <c r="RDV108" s="833"/>
      <c r="RDW108" s="833"/>
      <c r="RDX108" s="908"/>
      <c r="RDY108" s="838"/>
      <c r="RDZ108" s="833"/>
      <c r="REA108" s="833"/>
      <c r="REB108" s="908"/>
      <c r="REC108" s="838"/>
      <c r="RED108" s="833"/>
      <c r="REE108" s="833"/>
      <c r="REF108" s="908"/>
      <c r="REG108" s="838"/>
      <c r="REH108" s="833"/>
      <c r="REI108" s="833"/>
      <c r="REJ108" s="908"/>
      <c r="REK108" s="838"/>
      <c r="REL108" s="833"/>
      <c r="REM108" s="833"/>
      <c r="REN108" s="908"/>
      <c r="REO108" s="838"/>
      <c r="REP108" s="833"/>
      <c r="REQ108" s="833"/>
      <c r="RER108" s="908"/>
      <c r="RES108" s="838"/>
      <c r="RET108" s="833"/>
      <c r="REU108" s="833"/>
      <c r="REV108" s="908"/>
      <c r="REW108" s="838"/>
      <c r="REX108" s="833"/>
      <c r="REY108" s="833"/>
      <c r="REZ108" s="908"/>
      <c r="RFA108" s="838"/>
      <c r="RFB108" s="833"/>
      <c r="RFC108" s="833"/>
      <c r="RFD108" s="908"/>
      <c r="RFE108" s="838"/>
      <c r="RFF108" s="833"/>
      <c r="RFG108" s="833"/>
      <c r="RFH108" s="908"/>
      <c r="RFI108" s="838"/>
      <c r="RFJ108" s="833"/>
      <c r="RFK108" s="833"/>
      <c r="RFL108" s="908"/>
      <c r="RFM108" s="838"/>
      <c r="RFN108" s="833"/>
      <c r="RFO108" s="833"/>
      <c r="RFP108" s="908"/>
      <c r="RFQ108" s="838"/>
      <c r="RFR108" s="833"/>
      <c r="RFS108" s="833"/>
      <c r="RFT108" s="908"/>
      <c r="RFU108" s="838"/>
      <c r="RFV108" s="833"/>
      <c r="RFW108" s="833"/>
      <c r="RFX108" s="908"/>
      <c r="RFY108" s="838"/>
      <c r="RFZ108" s="833"/>
      <c r="RGA108" s="833"/>
      <c r="RGB108" s="908"/>
      <c r="RGC108" s="838"/>
      <c r="RGD108" s="833"/>
      <c r="RGE108" s="833"/>
      <c r="RGF108" s="908"/>
      <c r="RGG108" s="838"/>
      <c r="RGH108" s="833"/>
      <c r="RGI108" s="833"/>
      <c r="RGJ108" s="908"/>
      <c r="RGK108" s="838"/>
      <c r="RGL108" s="833"/>
      <c r="RGM108" s="833"/>
      <c r="RGN108" s="908"/>
      <c r="RGO108" s="838"/>
      <c r="RGP108" s="833"/>
      <c r="RGQ108" s="833"/>
      <c r="RGR108" s="908"/>
      <c r="RGS108" s="838"/>
      <c r="RGT108" s="833"/>
      <c r="RGU108" s="833"/>
      <c r="RGV108" s="908"/>
      <c r="RGW108" s="838"/>
      <c r="RGX108" s="833"/>
      <c r="RGY108" s="833"/>
      <c r="RGZ108" s="908"/>
      <c r="RHA108" s="838"/>
      <c r="RHB108" s="833"/>
      <c r="RHC108" s="833"/>
      <c r="RHD108" s="908"/>
      <c r="RHE108" s="838"/>
      <c r="RHF108" s="833"/>
      <c r="RHG108" s="833"/>
      <c r="RHH108" s="908"/>
      <c r="RHI108" s="838"/>
      <c r="RHJ108" s="833"/>
      <c r="RHK108" s="833"/>
      <c r="RHL108" s="908"/>
      <c r="RHM108" s="838"/>
      <c r="RHN108" s="833"/>
      <c r="RHO108" s="833"/>
      <c r="RHP108" s="908"/>
      <c r="RHQ108" s="838"/>
      <c r="RHR108" s="833"/>
      <c r="RHS108" s="833"/>
      <c r="RHT108" s="908"/>
      <c r="RHU108" s="838"/>
      <c r="RHV108" s="833"/>
      <c r="RHW108" s="833"/>
      <c r="RHX108" s="908"/>
      <c r="RHY108" s="838"/>
      <c r="RHZ108" s="833"/>
      <c r="RIA108" s="833"/>
      <c r="RIB108" s="908"/>
      <c r="RIC108" s="838"/>
      <c r="RID108" s="833"/>
      <c r="RIE108" s="833"/>
      <c r="RIF108" s="908"/>
      <c r="RIG108" s="838"/>
      <c r="RIH108" s="833"/>
      <c r="RII108" s="833"/>
      <c r="RIJ108" s="908"/>
      <c r="RIK108" s="838"/>
      <c r="RIL108" s="833"/>
      <c r="RIM108" s="833"/>
      <c r="RIN108" s="908"/>
      <c r="RIO108" s="838"/>
      <c r="RIP108" s="833"/>
      <c r="RIQ108" s="833"/>
      <c r="RIR108" s="908"/>
      <c r="RIS108" s="838"/>
      <c r="RIT108" s="833"/>
      <c r="RIU108" s="833"/>
      <c r="RIV108" s="908"/>
      <c r="RIW108" s="838"/>
      <c r="RIX108" s="833"/>
      <c r="RIY108" s="833"/>
      <c r="RIZ108" s="908"/>
      <c r="RJA108" s="838"/>
      <c r="RJB108" s="833"/>
      <c r="RJC108" s="833"/>
      <c r="RJD108" s="908"/>
      <c r="RJE108" s="838"/>
      <c r="RJF108" s="833"/>
      <c r="RJG108" s="833"/>
      <c r="RJH108" s="908"/>
      <c r="RJI108" s="838"/>
      <c r="RJJ108" s="833"/>
      <c r="RJK108" s="833"/>
      <c r="RJL108" s="908"/>
      <c r="RJM108" s="838"/>
      <c r="RJN108" s="833"/>
      <c r="RJO108" s="833"/>
      <c r="RJP108" s="908"/>
      <c r="RJQ108" s="838"/>
      <c r="RJR108" s="833"/>
      <c r="RJS108" s="833"/>
      <c r="RJT108" s="908"/>
      <c r="RJU108" s="838"/>
      <c r="RJV108" s="833"/>
      <c r="RJW108" s="833"/>
      <c r="RJX108" s="908"/>
      <c r="RJY108" s="838"/>
      <c r="RJZ108" s="833"/>
      <c r="RKA108" s="833"/>
      <c r="RKB108" s="908"/>
      <c r="RKC108" s="838"/>
      <c r="RKD108" s="833"/>
      <c r="RKE108" s="833"/>
      <c r="RKF108" s="908"/>
      <c r="RKG108" s="838"/>
      <c r="RKH108" s="833"/>
      <c r="RKI108" s="833"/>
      <c r="RKJ108" s="908"/>
      <c r="RKK108" s="838"/>
      <c r="RKL108" s="833"/>
      <c r="RKM108" s="833"/>
      <c r="RKN108" s="908"/>
      <c r="RKO108" s="838"/>
      <c r="RKP108" s="833"/>
      <c r="RKQ108" s="833"/>
      <c r="RKR108" s="908"/>
      <c r="RKS108" s="838"/>
      <c r="RKT108" s="833"/>
      <c r="RKU108" s="833"/>
      <c r="RKV108" s="908"/>
      <c r="RKW108" s="838"/>
      <c r="RKX108" s="833"/>
      <c r="RKY108" s="833"/>
      <c r="RKZ108" s="908"/>
      <c r="RLA108" s="838"/>
      <c r="RLB108" s="833"/>
      <c r="RLC108" s="833"/>
      <c r="RLD108" s="908"/>
      <c r="RLE108" s="838"/>
      <c r="RLF108" s="833"/>
      <c r="RLG108" s="833"/>
      <c r="RLH108" s="908"/>
      <c r="RLI108" s="838"/>
      <c r="RLJ108" s="833"/>
      <c r="RLK108" s="833"/>
      <c r="RLL108" s="908"/>
      <c r="RLM108" s="838"/>
      <c r="RLN108" s="833"/>
      <c r="RLO108" s="833"/>
      <c r="RLP108" s="908"/>
      <c r="RLQ108" s="838"/>
      <c r="RLR108" s="833"/>
      <c r="RLS108" s="833"/>
      <c r="RLT108" s="908"/>
      <c r="RLU108" s="838"/>
      <c r="RLV108" s="833"/>
      <c r="RLW108" s="833"/>
      <c r="RLX108" s="908"/>
      <c r="RLY108" s="838"/>
      <c r="RLZ108" s="833"/>
      <c r="RMA108" s="833"/>
      <c r="RMB108" s="908"/>
      <c r="RMC108" s="838"/>
      <c r="RMD108" s="833"/>
      <c r="RME108" s="833"/>
      <c r="RMF108" s="908"/>
      <c r="RMG108" s="838"/>
      <c r="RMH108" s="833"/>
      <c r="RMI108" s="833"/>
      <c r="RMJ108" s="908"/>
      <c r="RMK108" s="838"/>
      <c r="RML108" s="833"/>
      <c r="RMM108" s="833"/>
      <c r="RMN108" s="908"/>
      <c r="RMO108" s="838"/>
      <c r="RMP108" s="833"/>
      <c r="RMQ108" s="833"/>
      <c r="RMR108" s="908"/>
      <c r="RMS108" s="838"/>
      <c r="RMT108" s="833"/>
      <c r="RMU108" s="833"/>
      <c r="RMV108" s="908"/>
      <c r="RMW108" s="838"/>
      <c r="RMX108" s="833"/>
      <c r="RMY108" s="833"/>
      <c r="RMZ108" s="908"/>
      <c r="RNA108" s="838"/>
      <c r="RNB108" s="833"/>
      <c r="RNC108" s="833"/>
      <c r="RND108" s="908"/>
      <c r="RNE108" s="838"/>
      <c r="RNF108" s="833"/>
      <c r="RNG108" s="833"/>
      <c r="RNH108" s="908"/>
      <c r="RNI108" s="838"/>
      <c r="RNJ108" s="833"/>
      <c r="RNK108" s="833"/>
      <c r="RNL108" s="908"/>
      <c r="RNM108" s="838"/>
      <c r="RNN108" s="833"/>
      <c r="RNO108" s="833"/>
      <c r="RNP108" s="908"/>
      <c r="RNQ108" s="838"/>
      <c r="RNR108" s="833"/>
      <c r="RNS108" s="833"/>
      <c r="RNT108" s="908"/>
      <c r="RNU108" s="838"/>
      <c r="RNV108" s="833"/>
      <c r="RNW108" s="833"/>
      <c r="RNX108" s="908"/>
      <c r="RNY108" s="838"/>
      <c r="RNZ108" s="833"/>
      <c r="ROA108" s="833"/>
      <c r="ROB108" s="908"/>
      <c r="ROC108" s="838"/>
      <c r="ROD108" s="833"/>
      <c r="ROE108" s="833"/>
      <c r="ROF108" s="908"/>
      <c r="ROG108" s="838"/>
      <c r="ROH108" s="833"/>
      <c r="ROI108" s="833"/>
      <c r="ROJ108" s="908"/>
      <c r="ROK108" s="838"/>
      <c r="ROL108" s="833"/>
      <c r="ROM108" s="833"/>
      <c r="RON108" s="908"/>
      <c r="ROO108" s="838"/>
      <c r="ROP108" s="833"/>
      <c r="ROQ108" s="833"/>
      <c r="ROR108" s="908"/>
      <c r="ROS108" s="838"/>
      <c r="ROT108" s="833"/>
      <c r="ROU108" s="833"/>
      <c r="ROV108" s="908"/>
      <c r="ROW108" s="838"/>
      <c r="ROX108" s="833"/>
      <c r="ROY108" s="833"/>
      <c r="ROZ108" s="908"/>
      <c r="RPA108" s="838"/>
      <c r="RPB108" s="833"/>
      <c r="RPC108" s="833"/>
      <c r="RPD108" s="908"/>
      <c r="RPE108" s="838"/>
      <c r="RPF108" s="833"/>
      <c r="RPG108" s="833"/>
      <c r="RPH108" s="908"/>
      <c r="RPI108" s="838"/>
      <c r="RPJ108" s="833"/>
      <c r="RPK108" s="833"/>
      <c r="RPL108" s="908"/>
      <c r="RPM108" s="838"/>
      <c r="RPN108" s="833"/>
      <c r="RPO108" s="833"/>
      <c r="RPP108" s="908"/>
      <c r="RPQ108" s="838"/>
      <c r="RPR108" s="833"/>
      <c r="RPS108" s="833"/>
      <c r="RPT108" s="908"/>
      <c r="RPU108" s="838"/>
      <c r="RPV108" s="833"/>
      <c r="RPW108" s="833"/>
      <c r="RPX108" s="908"/>
      <c r="RPY108" s="838"/>
      <c r="RPZ108" s="833"/>
      <c r="RQA108" s="833"/>
      <c r="RQB108" s="908"/>
      <c r="RQC108" s="838"/>
      <c r="RQD108" s="833"/>
      <c r="RQE108" s="833"/>
      <c r="RQF108" s="908"/>
      <c r="RQG108" s="838"/>
      <c r="RQH108" s="833"/>
      <c r="RQI108" s="833"/>
      <c r="RQJ108" s="908"/>
      <c r="RQK108" s="838"/>
      <c r="RQL108" s="833"/>
      <c r="RQM108" s="833"/>
      <c r="RQN108" s="908"/>
      <c r="RQO108" s="838"/>
      <c r="RQP108" s="833"/>
      <c r="RQQ108" s="833"/>
      <c r="RQR108" s="908"/>
      <c r="RQS108" s="838"/>
      <c r="RQT108" s="833"/>
      <c r="RQU108" s="833"/>
      <c r="RQV108" s="908"/>
      <c r="RQW108" s="838"/>
      <c r="RQX108" s="833"/>
      <c r="RQY108" s="833"/>
      <c r="RQZ108" s="908"/>
      <c r="RRA108" s="838"/>
      <c r="RRB108" s="833"/>
      <c r="RRC108" s="833"/>
      <c r="RRD108" s="908"/>
      <c r="RRE108" s="838"/>
      <c r="RRF108" s="833"/>
      <c r="RRG108" s="833"/>
      <c r="RRH108" s="908"/>
      <c r="RRI108" s="838"/>
      <c r="RRJ108" s="833"/>
      <c r="RRK108" s="833"/>
      <c r="RRL108" s="908"/>
      <c r="RRM108" s="838"/>
      <c r="RRN108" s="833"/>
      <c r="RRO108" s="833"/>
      <c r="RRP108" s="908"/>
      <c r="RRQ108" s="838"/>
      <c r="RRR108" s="833"/>
      <c r="RRS108" s="833"/>
      <c r="RRT108" s="908"/>
      <c r="RRU108" s="838"/>
      <c r="RRV108" s="833"/>
      <c r="RRW108" s="833"/>
      <c r="RRX108" s="908"/>
      <c r="RRY108" s="838"/>
      <c r="RRZ108" s="833"/>
      <c r="RSA108" s="833"/>
      <c r="RSB108" s="908"/>
      <c r="RSC108" s="838"/>
      <c r="RSD108" s="833"/>
      <c r="RSE108" s="833"/>
      <c r="RSF108" s="908"/>
      <c r="RSG108" s="838"/>
      <c r="RSH108" s="833"/>
      <c r="RSI108" s="833"/>
      <c r="RSJ108" s="908"/>
      <c r="RSK108" s="838"/>
      <c r="RSL108" s="833"/>
      <c r="RSM108" s="833"/>
      <c r="RSN108" s="908"/>
      <c r="RSO108" s="838"/>
      <c r="RSP108" s="833"/>
      <c r="RSQ108" s="833"/>
      <c r="RSR108" s="908"/>
      <c r="RSS108" s="838"/>
      <c r="RST108" s="833"/>
      <c r="RSU108" s="833"/>
      <c r="RSV108" s="908"/>
      <c r="RSW108" s="838"/>
      <c r="RSX108" s="833"/>
      <c r="RSY108" s="833"/>
      <c r="RSZ108" s="908"/>
      <c r="RTA108" s="838"/>
      <c r="RTB108" s="833"/>
      <c r="RTC108" s="833"/>
      <c r="RTD108" s="908"/>
      <c r="RTE108" s="838"/>
      <c r="RTF108" s="833"/>
      <c r="RTG108" s="833"/>
      <c r="RTH108" s="908"/>
      <c r="RTI108" s="838"/>
      <c r="RTJ108" s="833"/>
      <c r="RTK108" s="833"/>
      <c r="RTL108" s="908"/>
      <c r="RTM108" s="838"/>
      <c r="RTN108" s="833"/>
      <c r="RTO108" s="833"/>
      <c r="RTP108" s="908"/>
      <c r="RTQ108" s="838"/>
      <c r="RTR108" s="833"/>
      <c r="RTS108" s="833"/>
      <c r="RTT108" s="908"/>
      <c r="RTU108" s="838"/>
      <c r="RTV108" s="833"/>
      <c r="RTW108" s="833"/>
      <c r="RTX108" s="908"/>
      <c r="RTY108" s="838"/>
      <c r="RTZ108" s="833"/>
      <c r="RUA108" s="833"/>
      <c r="RUB108" s="908"/>
      <c r="RUC108" s="838"/>
      <c r="RUD108" s="833"/>
      <c r="RUE108" s="833"/>
      <c r="RUF108" s="908"/>
      <c r="RUG108" s="838"/>
      <c r="RUH108" s="833"/>
      <c r="RUI108" s="833"/>
      <c r="RUJ108" s="908"/>
      <c r="RUK108" s="838"/>
      <c r="RUL108" s="833"/>
      <c r="RUM108" s="833"/>
      <c r="RUN108" s="908"/>
      <c r="RUO108" s="838"/>
      <c r="RUP108" s="833"/>
      <c r="RUQ108" s="833"/>
      <c r="RUR108" s="908"/>
      <c r="RUS108" s="838"/>
      <c r="RUT108" s="833"/>
      <c r="RUU108" s="833"/>
      <c r="RUV108" s="908"/>
      <c r="RUW108" s="838"/>
      <c r="RUX108" s="833"/>
      <c r="RUY108" s="833"/>
      <c r="RUZ108" s="908"/>
      <c r="RVA108" s="838"/>
      <c r="RVB108" s="833"/>
      <c r="RVC108" s="833"/>
      <c r="RVD108" s="908"/>
      <c r="RVE108" s="838"/>
      <c r="RVF108" s="833"/>
      <c r="RVG108" s="833"/>
      <c r="RVH108" s="908"/>
      <c r="RVI108" s="838"/>
      <c r="RVJ108" s="833"/>
      <c r="RVK108" s="833"/>
      <c r="RVL108" s="908"/>
      <c r="RVM108" s="838"/>
      <c r="RVN108" s="833"/>
      <c r="RVO108" s="833"/>
      <c r="RVP108" s="908"/>
      <c r="RVQ108" s="838"/>
      <c r="RVR108" s="833"/>
      <c r="RVS108" s="833"/>
      <c r="RVT108" s="908"/>
      <c r="RVU108" s="838"/>
      <c r="RVV108" s="833"/>
      <c r="RVW108" s="833"/>
      <c r="RVX108" s="908"/>
      <c r="RVY108" s="838"/>
      <c r="RVZ108" s="833"/>
      <c r="RWA108" s="833"/>
      <c r="RWB108" s="908"/>
      <c r="RWC108" s="838"/>
      <c r="RWD108" s="833"/>
      <c r="RWE108" s="833"/>
      <c r="RWF108" s="908"/>
      <c r="RWG108" s="838"/>
      <c r="RWH108" s="833"/>
      <c r="RWI108" s="833"/>
      <c r="RWJ108" s="908"/>
      <c r="RWK108" s="838"/>
      <c r="RWL108" s="833"/>
      <c r="RWM108" s="833"/>
      <c r="RWN108" s="908"/>
      <c r="RWO108" s="838"/>
      <c r="RWP108" s="833"/>
      <c r="RWQ108" s="833"/>
      <c r="RWR108" s="908"/>
      <c r="RWS108" s="838"/>
      <c r="RWT108" s="833"/>
      <c r="RWU108" s="833"/>
      <c r="RWV108" s="908"/>
      <c r="RWW108" s="838"/>
      <c r="RWX108" s="833"/>
      <c r="RWY108" s="833"/>
      <c r="RWZ108" s="908"/>
      <c r="RXA108" s="838"/>
      <c r="RXB108" s="833"/>
      <c r="RXC108" s="833"/>
      <c r="RXD108" s="908"/>
      <c r="RXE108" s="838"/>
      <c r="RXF108" s="833"/>
      <c r="RXG108" s="833"/>
      <c r="RXH108" s="908"/>
      <c r="RXI108" s="838"/>
      <c r="RXJ108" s="833"/>
      <c r="RXK108" s="833"/>
      <c r="RXL108" s="908"/>
      <c r="RXM108" s="838"/>
      <c r="RXN108" s="833"/>
      <c r="RXO108" s="833"/>
      <c r="RXP108" s="908"/>
      <c r="RXQ108" s="838"/>
      <c r="RXR108" s="833"/>
      <c r="RXS108" s="833"/>
      <c r="RXT108" s="908"/>
      <c r="RXU108" s="838"/>
      <c r="RXV108" s="833"/>
      <c r="RXW108" s="833"/>
      <c r="RXX108" s="908"/>
      <c r="RXY108" s="838"/>
      <c r="RXZ108" s="833"/>
      <c r="RYA108" s="833"/>
      <c r="RYB108" s="908"/>
      <c r="RYC108" s="838"/>
      <c r="RYD108" s="833"/>
      <c r="RYE108" s="833"/>
      <c r="RYF108" s="908"/>
      <c r="RYG108" s="838"/>
      <c r="RYH108" s="833"/>
      <c r="RYI108" s="833"/>
      <c r="RYJ108" s="908"/>
      <c r="RYK108" s="838"/>
      <c r="RYL108" s="833"/>
      <c r="RYM108" s="833"/>
      <c r="RYN108" s="908"/>
      <c r="RYO108" s="838"/>
      <c r="RYP108" s="833"/>
      <c r="RYQ108" s="833"/>
      <c r="RYR108" s="908"/>
      <c r="RYS108" s="838"/>
      <c r="RYT108" s="833"/>
      <c r="RYU108" s="833"/>
      <c r="RYV108" s="908"/>
      <c r="RYW108" s="838"/>
      <c r="RYX108" s="833"/>
      <c r="RYY108" s="833"/>
      <c r="RYZ108" s="908"/>
      <c r="RZA108" s="838"/>
      <c r="RZB108" s="833"/>
      <c r="RZC108" s="833"/>
      <c r="RZD108" s="908"/>
      <c r="RZE108" s="838"/>
      <c r="RZF108" s="833"/>
      <c r="RZG108" s="833"/>
      <c r="RZH108" s="908"/>
      <c r="RZI108" s="838"/>
      <c r="RZJ108" s="833"/>
      <c r="RZK108" s="833"/>
      <c r="RZL108" s="908"/>
      <c r="RZM108" s="838"/>
      <c r="RZN108" s="833"/>
      <c r="RZO108" s="833"/>
      <c r="RZP108" s="908"/>
      <c r="RZQ108" s="838"/>
      <c r="RZR108" s="833"/>
      <c r="RZS108" s="833"/>
      <c r="RZT108" s="908"/>
      <c r="RZU108" s="838"/>
      <c r="RZV108" s="833"/>
      <c r="RZW108" s="833"/>
      <c r="RZX108" s="908"/>
      <c r="RZY108" s="838"/>
      <c r="RZZ108" s="833"/>
      <c r="SAA108" s="833"/>
      <c r="SAB108" s="908"/>
      <c r="SAC108" s="838"/>
      <c r="SAD108" s="833"/>
      <c r="SAE108" s="833"/>
      <c r="SAF108" s="908"/>
      <c r="SAG108" s="838"/>
      <c r="SAH108" s="833"/>
      <c r="SAI108" s="833"/>
      <c r="SAJ108" s="908"/>
      <c r="SAK108" s="838"/>
      <c r="SAL108" s="833"/>
      <c r="SAM108" s="833"/>
      <c r="SAN108" s="908"/>
      <c r="SAO108" s="838"/>
      <c r="SAP108" s="833"/>
      <c r="SAQ108" s="833"/>
      <c r="SAR108" s="908"/>
      <c r="SAS108" s="838"/>
      <c r="SAT108" s="833"/>
      <c r="SAU108" s="833"/>
      <c r="SAV108" s="908"/>
      <c r="SAW108" s="838"/>
      <c r="SAX108" s="833"/>
      <c r="SAY108" s="833"/>
      <c r="SAZ108" s="908"/>
      <c r="SBA108" s="838"/>
      <c r="SBB108" s="833"/>
      <c r="SBC108" s="833"/>
      <c r="SBD108" s="908"/>
      <c r="SBE108" s="838"/>
      <c r="SBF108" s="833"/>
      <c r="SBG108" s="833"/>
      <c r="SBH108" s="908"/>
      <c r="SBI108" s="838"/>
      <c r="SBJ108" s="833"/>
      <c r="SBK108" s="833"/>
      <c r="SBL108" s="908"/>
      <c r="SBM108" s="838"/>
      <c r="SBN108" s="833"/>
      <c r="SBO108" s="833"/>
      <c r="SBP108" s="908"/>
      <c r="SBQ108" s="838"/>
      <c r="SBR108" s="833"/>
      <c r="SBS108" s="833"/>
      <c r="SBT108" s="908"/>
      <c r="SBU108" s="838"/>
      <c r="SBV108" s="833"/>
      <c r="SBW108" s="833"/>
      <c r="SBX108" s="908"/>
      <c r="SBY108" s="838"/>
      <c r="SBZ108" s="833"/>
      <c r="SCA108" s="833"/>
      <c r="SCB108" s="908"/>
      <c r="SCC108" s="838"/>
      <c r="SCD108" s="833"/>
      <c r="SCE108" s="833"/>
      <c r="SCF108" s="908"/>
      <c r="SCG108" s="838"/>
      <c r="SCH108" s="833"/>
      <c r="SCI108" s="833"/>
      <c r="SCJ108" s="908"/>
      <c r="SCK108" s="838"/>
      <c r="SCL108" s="833"/>
      <c r="SCM108" s="833"/>
      <c r="SCN108" s="908"/>
      <c r="SCO108" s="838"/>
      <c r="SCP108" s="833"/>
      <c r="SCQ108" s="833"/>
      <c r="SCR108" s="908"/>
      <c r="SCS108" s="838"/>
      <c r="SCT108" s="833"/>
      <c r="SCU108" s="833"/>
      <c r="SCV108" s="908"/>
      <c r="SCW108" s="838"/>
      <c r="SCX108" s="833"/>
      <c r="SCY108" s="833"/>
      <c r="SCZ108" s="908"/>
      <c r="SDA108" s="838"/>
      <c r="SDB108" s="833"/>
      <c r="SDC108" s="833"/>
      <c r="SDD108" s="908"/>
      <c r="SDE108" s="838"/>
      <c r="SDF108" s="833"/>
      <c r="SDG108" s="833"/>
      <c r="SDH108" s="908"/>
      <c r="SDI108" s="838"/>
      <c r="SDJ108" s="833"/>
      <c r="SDK108" s="833"/>
      <c r="SDL108" s="908"/>
      <c r="SDM108" s="838"/>
      <c r="SDN108" s="833"/>
      <c r="SDO108" s="833"/>
      <c r="SDP108" s="908"/>
      <c r="SDQ108" s="838"/>
      <c r="SDR108" s="833"/>
      <c r="SDS108" s="833"/>
      <c r="SDT108" s="908"/>
      <c r="SDU108" s="838"/>
      <c r="SDV108" s="833"/>
      <c r="SDW108" s="833"/>
      <c r="SDX108" s="908"/>
      <c r="SDY108" s="838"/>
      <c r="SDZ108" s="833"/>
      <c r="SEA108" s="833"/>
      <c r="SEB108" s="908"/>
      <c r="SEC108" s="838"/>
      <c r="SED108" s="833"/>
      <c r="SEE108" s="833"/>
      <c r="SEF108" s="908"/>
      <c r="SEG108" s="838"/>
      <c r="SEH108" s="833"/>
      <c r="SEI108" s="833"/>
      <c r="SEJ108" s="908"/>
      <c r="SEK108" s="838"/>
      <c r="SEL108" s="833"/>
      <c r="SEM108" s="833"/>
      <c r="SEN108" s="908"/>
      <c r="SEO108" s="838"/>
      <c r="SEP108" s="833"/>
      <c r="SEQ108" s="833"/>
      <c r="SER108" s="908"/>
      <c r="SES108" s="838"/>
      <c r="SET108" s="833"/>
      <c r="SEU108" s="833"/>
      <c r="SEV108" s="908"/>
      <c r="SEW108" s="838"/>
      <c r="SEX108" s="833"/>
      <c r="SEY108" s="833"/>
      <c r="SEZ108" s="908"/>
      <c r="SFA108" s="838"/>
      <c r="SFB108" s="833"/>
      <c r="SFC108" s="833"/>
      <c r="SFD108" s="908"/>
      <c r="SFE108" s="838"/>
      <c r="SFF108" s="833"/>
      <c r="SFG108" s="833"/>
      <c r="SFH108" s="908"/>
      <c r="SFI108" s="838"/>
      <c r="SFJ108" s="833"/>
      <c r="SFK108" s="833"/>
      <c r="SFL108" s="908"/>
      <c r="SFM108" s="838"/>
      <c r="SFN108" s="833"/>
      <c r="SFO108" s="833"/>
      <c r="SFP108" s="908"/>
      <c r="SFQ108" s="838"/>
      <c r="SFR108" s="833"/>
      <c r="SFS108" s="833"/>
      <c r="SFT108" s="908"/>
      <c r="SFU108" s="838"/>
      <c r="SFV108" s="833"/>
      <c r="SFW108" s="833"/>
      <c r="SFX108" s="908"/>
      <c r="SFY108" s="838"/>
      <c r="SFZ108" s="833"/>
      <c r="SGA108" s="833"/>
      <c r="SGB108" s="908"/>
      <c r="SGC108" s="838"/>
      <c r="SGD108" s="833"/>
      <c r="SGE108" s="833"/>
      <c r="SGF108" s="908"/>
      <c r="SGG108" s="838"/>
      <c r="SGH108" s="833"/>
      <c r="SGI108" s="833"/>
      <c r="SGJ108" s="908"/>
      <c r="SGK108" s="838"/>
      <c r="SGL108" s="833"/>
      <c r="SGM108" s="833"/>
      <c r="SGN108" s="908"/>
      <c r="SGO108" s="838"/>
      <c r="SGP108" s="833"/>
      <c r="SGQ108" s="833"/>
      <c r="SGR108" s="908"/>
      <c r="SGS108" s="838"/>
      <c r="SGT108" s="833"/>
      <c r="SGU108" s="833"/>
      <c r="SGV108" s="908"/>
      <c r="SGW108" s="838"/>
      <c r="SGX108" s="833"/>
      <c r="SGY108" s="833"/>
      <c r="SGZ108" s="908"/>
      <c r="SHA108" s="838"/>
      <c r="SHB108" s="833"/>
      <c r="SHC108" s="833"/>
      <c r="SHD108" s="908"/>
      <c r="SHE108" s="838"/>
      <c r="SHF108" s="833"/>
      <c r="SHG108" s="833"/>
      <c r="SHH108" s="908"/>
      <c r="SHI108" s="838"/>
      <c r="SHJ108" s="833"/>
      <c r="SHK108" s="833"/>
      <c r="SHL108" s="908"/>
      <c r="SHM108" s="838"/>
      <c r="SHN108" s="833"/>
      <c r="SHO108" s="833"/>
      <c r="SHP108" s="908"/>
      <c r="SHQ108" s="838"/>
      <c r="SHR108" s="833"/>
      <c r="SHS108" s="833"/>
      <c r="SHT108" s="908"/>
      <c r="SHU108" s="838"/>
      <c r="SHV108" s="833"/>
      <c r="SHW108" s="833"/>
      <c r="SHX108" s="908"/>
      <c r="SHY108" s="838"/>
      <c r="SHZ108" s="833"/>
      <c r="SIA108" s="833"/>
      <c r="SIB108" s="908"/>
      <c r="SIC108" s="838"/>
      <c r="SID108" s="833"/>
      <c r="SIE108" s="833"/>
      <c r="SIF108" s="908"/>
      <c r="SIG108" s="838"/>
      <c r="SIH108" s="833"/>
      <c r="SII108" s="833"/>
      <c r="SIJ108" s="908"/>
      <c r="SIK108" s="838"/>
      <c r="SIL108" s="833"/>
      <c r="SIM108" s="833"/>
      <c r="SIN108" s="908"/>
      <c r="SIO108" s="838"/>
      <c r="SIP108" s="833"/>
      <c r="SIQ108" s="833"/>
      <c r="SIR108" s="908"/>
      <c r="SIS108" s="838"/>
      <c r="SIT108" s="833"/>
      <c r="SIU108" s="833"/>
      <c r="SIV108" s="908"/>
      <c r="SIW108" s="838"/>
      <c r="SIX108" s="833"/>
      <c r="SIY108" s="833"/>
      <c r="SIZ108" s="908"/>
      <c r="SJA108" s="838"/>
      <c r="SJB108" s="833"/>
      <c r="SJC108" s="833"/>
      <c r="SJD108" s="908"/>
      <c r="SJE108" s="838"/>
      <c r="SJF108" s="833"/>
      <c r="SJG108" s="833"/>
      <c r="SJH108" s="908"/>
      <c r="SJI108" s="838"/>
      <c r="SJJ108" s="833"/>
      <c r="SJK108" s="833"/>
      <c r="SJL108" s="908"/>
      <c r="SJM108" s="838"/>
      <c r="SJN108" s="833"/>
      <c r="SJO108" s="833"/>
      <c r="SJP108" s="908"/>
      <c r="SJQ108" s="838"/>
      <c r="SJR108" s="833"/>
      <c r="SJS108" s="833"/>
      <c r="SJT108" s="908"/>
      <c r="SJU108" s="838"/>
      <c r="SJV108" s="833"/>
      <c r="SJW108" s="833"/>
      <c r="SJX108" s="908"/>
      <c r="SJY108" s="838"/>
      <c r="SJZ108" s="833"/>
      <c r="SKA108" s="833"/>
      <c r="SKB108" s="908"/>
      <c r="SKC108" s="838"/>
      <c r="SKD108" s="833"/>
      <c r="SKE108" s="833"/>
      <c r="SKF108" s="908"/>
      <c r="SKG108" s="838"/>
      <c r="SKH108" s="833"/>
      <c r="SKI108" s="833"/>
      <c r="SKJ108" s="908"/>
      <c r="SKK108" s="838"/>
      <c r="SKL108" s="833"/>
      <c r="SKM108" s="833"/>
      <c r="SKN108" s="908"/>
      <c r="SKO108" s="838"/>
      <c r="SKP108" s="833"/>
      <c r="SKQ108" s="833"/>
      <c r="SKR108" s="908"/>
      <c r="SKS108" s="838"/>
      <c r="SKT108" s="833"/>
      <c r="SKU108" s="833"/>
      <c r="SKV108" s="908"/>
      <c r="SKW108" s="838"/>
      <c r="SKX108" s="833"/>
      <c r="SKY108" s="833"/>
      <c r="SKZ108" s="908"/>
      <c r="SLA108" s="838"/>
      <c r="SLB108" s="833"/>
      <c r="SLC108" s="833"/>
      <c r="SLD108" s="908"/>
      <c r="SLE108" s="838"/>
      <c r="SLF108" s="833"/>
      <c r="SLG108" s="833"/>
      <c r="SLH108" s="908"/>
      <c r="SLI108" s="838"/>
      <c r="SLJ108" s="833"/>
      <c r="SLK108" s="833"/>
      <c r="SLL108" s="908"/>
      <c r="SLM108" s="838"/>
      <c r="SLN108" s="833"/>
      <c r="SLO108" s="833"/>
      <c r="SLP108" s="908"/>
      <c r="SLQ108" s="838"/>
      <c r="SLR108" s="833"/>
      <c r="SLS108" s="833"/>
      <c r="SLT108" s="908"/>
      <c r="SLU108" s="838"/>
      <c r="SLV108" s="833"/>
      <c r="SLW108" s="833"/>
      <c r="SLX108" s="908"/>
      <c r="SLY108" s="838"/>
      <c r="SLZ108" s="833"/>
      <c r="SMA108" s="833"/>
      <c r="SMB108" s="908"/>
      <c r="SMC108" s="838"/>
      <c r="SMD108" s="833"/>
      <c r="SME108" s="833"/>
      <c r="SMF108" s="908"/>
      <c r="SMG108" s="838"/>
      <c r="SMH108" s="833"/>
      <c r="SMI108" s="833"/>
      <c r="SMJ108" s="908"/>
      <c r="SMK108" s="838"/>
      <c r="SML108" s="833"/>
      <c r="SMM108" s="833"/>
      <c r="SMN108" s="908"/>
      <c r="SMO108" s="838"/>
      <c r="SMP108" s="833"/>
      <c r="SMQ108" s="833"/>
      <c r="SMR108" s="908"/>
      <c r="SMS108" s="838"/>
      <c r="SMT108" s="833"/>
      <c r="SMU108" s="833"/>
      <c r="SMV108" s="908"/>
      <c r="SMW108" s="838"/>
      <c r="SMX108" s="833"/>
      <c r="SMY108" s="833"/>
      <c r="SMZ108" s="908"/>
      <c r="SNA108" s="838"/>
      <c r="SNB108" s="833"/>
      <c r="SNC108" s="833"/>
      <c r="SND108" s="908"/>
      <c r="SNE108" s="838"/>
      <c r="SNF108" s="833"/>
      <c r="SNG108" s="833"/>
      <c r="SNH108" s="908"/>
      <c r="SNI108" s="838"/>
      <c r="SNJ108" s="833"/>
      <c r="SNK108" s="833"/>
      <c r="SNL108" s="908"/>
      <c r="SNM108" s="838"/>
      <c r="SNN108" s="833"/>
      <c r="SNO108" s="833"/>
      <c r="SNP108" s="908"/>
      <c r="SNQ108" s="838"/>
      <c r="SNR108" s="833"/>
      <c r="SNS108" s="833"/>
      <c r="SNT108" s="908"/>
      <c r="SNU108" s="838"/>
      <c r="SNV108" s="833"/>
      <c r="SNW108" s="833"/>
      <c r="SNX108" s="908"/>
      <c r="SNY108" s="838"/>
      <c r="SNZ108" s="833"/>
      <c r="SOA108" s="833"/>
      <c r="SOB108" s="908"/>
      <c r="SOC108" s="838"/>
      <c r="SOD108" s="833"/>
      <c r="SOE108" s="833"/>
      <c r="SOF108" s="908"/>
      <c r="SOG108" s="838"/>
      <c r="SOH108" s="833"/>
      <c r="SOI108" s="833"/>
      <c r="SOJ108" s="908"/>
      <c r="SOK108" s="838"/>
      <c r="SOL108" s="833"/>
      <c r="SOM108" s="833"/>
      <c r="SON108" s="908"/>
      <c r="SOO108" s="838"/>
      <c r="SOP108" s="833"/>
      <c r="SOQ108" s="833"/>
      <c r="SOR108" s="908"/>
      <c r="SOS108" s="838"/>
      <c r="SOT108" s="833"/>
      <c r="SOU108" s="833"/>
      <c r="SOV108" s="908"/>
      <c r="SOW108" s="838"/>
      <c r="SOX108" s="833"/>
      <c r="SOY108" s="833"/>
      <c r="SOZ108" s="908"/>
      <c r="SPA108" s="838"/>
      <c r="SPB108" s="833"/>
      <c r="SPC108" s="833"/>
      <c r="SPD108" s="908"/>
      <c r="SPE108" s="838"/>
      <c r="SPF108" s="833"/>
      <c r="SPG108" s="833"/>
      <c r="SPH108" s="908"/>
      <c r="SPI108" s="838"/>
      <c r="SPJ108" s="833"/>
      <c r="SPK108" s="833"/>
      <c r="SPL108" s="908"/>
      <c r="SPM108" s="838"/>
      <c r="SPN108" s="833"/>
      <c r="SPO108" s="833"/>
      <c r="SPP108" s="908"/>
      <c r="SPQ108" s="838"/>
      <c r="SPR108" s="833"/>
      <c r="SPS108" s="833"/>
      <c r="SPT108" s="908"/>
      <c r="SPU108" s="838"/>
      <c r="SPV108" s="833"/>
      <c r="SPW108" s="833"/>
      <c r="SPX108" s="908"/>
      <c r="SPY108" s="838"/>
      <c r="SPZ108" s="833"/>
      <c r="SQA108" s="833"/>
      <c r="SQB108" s="908"/>
      <c r="SQC108" s="838"/>
      <c r="SQD108" s="833"/>
      <c r="SQE108" s="833"/>
      <c r="SQF108" s="908"/>
      <c r="SQG108" s="838"/>
      <c r="SQH108" s="833"/>
      <c r="SQI108" s="833"/>
      <c r="SQJ108" s="908"/>
      <c r="SQK108" s="838"/>
      <c r="SQL108" s="833"/>
      <c r="SQM108" s="833"/>
      <c r="SQN108" s="908"/>
      <c r="SQO108" s="838"/>
      <c r="SQP108" s="833"/>
      <c r="SQQ108" s="833"/>
      <c r="SQR108" s="908"/>
      <c r="SQS108" s="838"/>
      <c r="SQT108" s="833"/>
      <c r="SQU108" s="833"/>
      <c r="SQV108" s="908"/>
      <c r="SQW108" s="838"/>
      <c r="SQX108" s="833"/>
      <c r="SQY108" s="833"/>
      <c r="SQZ108" s="908"/>
      <c r="SRA108" s="838"/>
      <c r="SRB108" s="833"/>
      <c r="SRC108" s="833"/>
      <c r="SRD108" s="908"/>
      <c r="SRE108" s="838"/>
      <c r="SRF108" s="833"/>
      <c r="SRG108" s="833"/>
      <c r="SRH108" s="908"/>
      <c r="SRI108" s="838"/>
      <c r="SRJ108" s="833"/>
      <c r="SRK108" s="833"/>
      <c r="SRL108" s="908"/>
      <c r="SRM108" s="838"/>
      <c r="SRN108" s="833"/>
      <c r="SRO108" s="833"/>
      <c r="SRP108" s="908"/>
      <c r="SRQ108" s="838"/>
      <c r="SRR108" s="833"/>
      <c r="SRS108" s="833"/>
      <c r="SRT108" s="908"/>
      <c r="SRU108" s="838"/>
      <c r="SRV108" s="833"/>
      <c r="SRW108" s="833"/>
      <c r="SRX108" s="908"/>
      <c r="SRY108" s="838"/>
      <c r="SRZ108" s="833"/>
      <c r="SSA108" s="833"/>
      <c r="SSB108" s="908"/>
      <c r="SSC108" s="838"/>
      <c r="SSD108" s="833"/>
      <c r="SSE108" s="833"/>
      <c r="SSF108" s="908"/>
      <c r="SSG108" s="838"/>
      <c r="SSH108" s="833"/>
      <c r="SSI108" s="833"/>
      <c r="SSJ108" s="908"/>
      <c r="SSK108" s="838"/>
      <c r="SSL108" s="833"/>
      <c r="SSM108" s="833"/>
      <c r="SSN108" s="908"/>
      <c r="SSO108" s="838"/>
      <c r="SSP108" s="833"/>
      <c r="SSQ108" s="833"/>
      <c r="SSR108" s="908"/>
      <c r="SSS108" s="838"/>
      <c r="SST108" s="833"/>
      <c r="SSU108" s="833"/>
      <c r="SSV108" s="908"/>
      <c r="SSW108" s="838"/>
      <c r="SSX108" s="833"/>
      <c r="SSY108" s="833"/>
      <c r="SSZ108" s="908"/>
      <c r="STA108" s="838"/>
      <c r="STB108" s="833"/>
      <c r="STC108" s="833"/>
      <c r="STD108" s="908"/>
      <c r="STE108" s="838"/>
      <c r="STF108" s="833"/>
      <c r="STG108" s="833"/>
      <c r="STH108" s="908"/>
      <c r="STI108" s="838"/>
      <c r="STJ108" s="833"/>
      <c r="STK108" s="833"/>
      <c r="STL108" s="908"/>
      <c r="STM108" s="838"/>
      <c r="STN108" s="833"/>
      <c r="STO108" s="833"/>
      <c r="STP108" s="908"/>
      <c r="STQ108" s="838"/>
      <c r="STR108" s="833"/>
      <c r="STS108" s="833"/>
      <c r="STT108" s="908"/>
      <c r="STU108" s="838"/>
      <c r="STV108" s="833"/>
      <c r="STW108" s="833"/>
      <c r="STX108" s="908"/>
      <c r="STY108" s="838"/>
      <c r="STZ108" s="833"/>
      <c r="SUA108" s="833"/>
      <c r="SUB108" s="908"/>
      <c r="SUC108" s="838"/>
      <c r="SUD108" s="833"/>
      <c r="SUE108" s="833"/>
      <c r="SUF108" s="908"/>
      <c r="SUG108" s="838"/>
      <c r="SUH108" s="833"/>
      <c r="SUI108" s="833"/>
      <c r="SUJ108" s="908"/>
      <c r="SUK108" s="838"/>
      <c r="SUL108" s="833"/>
      <c r="SUM108" s="833"/>
      <c r="SUN108" s="908"/>
      <c r="SUO108" s="838"/>
      <c r="SUP108" s="833"/>
      <c r="SUQ108" s="833"/>
      <c r="SUR108" s="908"/>
      <c r="SUS108" s="838"/>
      <c r="SUT108" s="833"/>
      <c r="SUU108" s="833"/>
      <c r="SUV108" s="908"/>
      <c r="SUW108" s="838"/>
      <c r="SUX108" s="833"/>
      <c r="SUY108" s="833"/>
      <c r="SUZ108" s="908"/>
      <c r="SVA108" s="838"/>
      <c r="SVB108" s="833"/>
      <c r="SVC108" s="833"/>
      <c r="SVD108" s="908"/>
      <c r="SVE108" s="838"/>
      <c r="SVF108" s="833"/>
      <c r="SVG108" s="833"/>
      <c r="SVH108" s="908"/>
      <c r="SVI108" s="838"/>
      <c r="SVJ108" s="833"/>
      <c r="SVK108" s="833"/>
      <c r="SVL108" s="908"/>
      <c r="SVM108" s="838"/>
      <c r="SVN108" s="833"/>
      <c r="SVO108" s="833"/>
      <c r="SVP108" s="908"/>
      <c r="SVQ108" s="838"/>
      <c r="SVR108" s="833"/>
      <c r="SVS108" s="833"/>
      <c r="SVT108" s="908"/>
      <c r="SVU108" s="838"/>
      <c r="SVV108" s="833"/>
      <c r="SVW108" s="833"/>
      <c r="SVX108" s="908"/>
      <c r="SVY108" s="838"/>
      <c r="SVZ108" s="833"/>
      <c r="SWA108" s="833"/>
      <c r="SWB108" s="908"/>
      <c r="SWC108" s="838"/>
      <c r="SWD108" s="833"/>
      <c r="SWE108" s="833"/>
      <c r="SWF108" s="908"/>
      <c r="SWG108" s="838"/>
      <c r="SWH108" s="833"/>
      <c r="SWI108" s="833"/>
      <c r="SWJ108" s="908"/>
      <c r="SWK108" s="838"/>
      <c r="SWL108" s="833"/>
      <c r="SWM108" s="833"/>
      <c r="SWN108" s="908"/>
      <c r="SWO108" s="838"/>
      <c r="SWP108" s="833"/>
      <c r="SWQ108" s="833"/>
      <c r="SWR108" s="908"/>
      <c r="SWS108" s="838"/>
      <c r="SWT108" s="833"/>
      <c r="SWU108" s="833"/>
      <c r="SWV108" s="908"/>
      <c r="SWW108" s="838"/>
      <c r="SWX108" s="833"/>
      <c r="SWY108" s="833"/>
      <c r="SWZ108" s="908"/>
      <c r="SXA108" s="838"/>
      <c r="SXB108" s="833"/>
      <c r="SXC108" s="833"/>
      <c r="SXD108" s="908"/>
      <c r="SXE108" s="838"/>
      <c r="SXF108" s="833"/>
      <c r="SXG108" s="833"/>
      <c r="SXH108" s="908"/>
      <c r="SXI108" s="838"/>
      <c r="SXJ108" s="833"/>
      <c r="SXK108" s="833"/>
      <c r="SXL108" s="908"/>
      <c r="SXM108" s="838"/>
      <c r="SXN108" s="833"/>
      <c r="SXO108" s="833"/>
      <c r="SXP108" s="908"/>
      <c r="SXQ108" s="838"/>
      <c r="SXR108" s="833"/>
      <c r="SXS108" s="833"/>
      <c r="SXT108" s="908"/>
      <c r="SXU108" s="838"/>
      <c r="SXV108" s="833"/>
      <c r="SXW108" s="833"/>
      <c r="SXX108" s="908"/>
      <c r="SXY108" s="838"/>
      <c r="SXZ108" s="833"/>
      <c r="SYA108" s="833"/>
      <c r="SYB108" s="908"/>
      <c r="SYC108" s="838"/>
      <c r="SYD108" s="833"/>
      <c r="SYE108" s="833"/>
      <c r="SYF108" s="908"/>
      <c r="SYG108" s="838"/>
      <c r="SYH108" s="833"/>
      <c r="SYI108" s="833"/>
      <c r="SYJ108" s="908"/>
      <c r="SYK108" s="838"/>
      <c r="SYL108" s="833"/>
      <c r="SYM108" s="833"/>
      <c r="SYN108" s="908"/>
      <c r="SYO108" s="838"/>
      <c r="SYP108" s="833"/>
      <c r="SYQ108" s="833"/>
      <c r="SYR108" s="908"/>
      <c r="SYS108" s="838"/>
      <c r="SYT108" s="833"/>
      <c r="SYU108" s="833"/>
      <c r="SYV108" s="908"/>
      <c r="SYW108" s="838"/>
      <c r="SYX108" s="833"/>
      <c r="SYY108" s="833"/>
      <c r="SYZ108" s="908"/>
      <c r="SZA108" s="838"/>
      <c r="SZB108" s="833"/>
      <c r="SZC108" s="833"/>
      <c r="SZD108" s="908"/>
      <c r="SZE108" s="838"/>
      <c r="SZF108" s="833"/>
      <c r="SZG108" s="833"/>
      <c r="SZH108" s="908"/>
      <c r="SZI108" s="838"/>
      <c r="SZJ108" s="833"/>
      <c r="SZK108" s="833"/>
      <c r="SZL108" s="908"/>
      <c r="SZM108" s="838"/>
      <c r="SZN108" s="833"/>
      <c r="SZO108" s="833"/>
      <c r="SZP108" s="908"/>
      <c r="SZQ108" s="838"/>
      <c r="SZR108" s="833"/>
      <c r="SZS108" s="833"/>
      <c r="SZT108" s="908"/>
      <c r="SZU108" s="838"/>
      <c r="SZV108" s="833"/>
      <c r="SZW108" s="833"/>
      <c r="SZX108" s="908"/>
      <c r="SZY108" s="838"/>
      <c r="SZZ108" s="833"/>
      <c r="TAA108" s="833"/>
      <c r="TAB108" s="908"/>
      <c r="TAC108" s="838"/>
      <c r="TAD108" s="833"/>
      <c r="TAE108" s="833"/>
      <c r="TAF108" s="908"/>
      <c r="TAG108" s="838"/>
      <c r="TAH108" s="833"/>
      <c r="TAI108" s="833"/>
      <c r="TAJ108" s="908"/>
      <c r="TAK108" s="838"/>
      <c r="TAL108" s="833"/>
      <c r="TAM108" s="833"/>
      <c r="TAN108" s="908"/>
      <c r="TAO108" s="838"/>
      <c r="TAP108" s="833"/>
      <c r="TAQ108" s="833"/>
      <c r="TAR108" s="908"/>
      <c r="TAS108" s="838"/>
      <c r="TAT108" s="833"/>
      <c r="TAU108" s="833"/>
      <c r="TAV108" s="908"/>
      <c r="TAW108" s="838"/>
      <c r="TAX108" s="833"/>
      <c r="TAY108" s="833"/>
      <c r="TAZ108" s="908"/>
      <c r="TBA108" s="838"/>
      <c r="TBB108" s="833"/>
      <c r="TBC108" s="833"/>
      <c r="TBD108" s="908"/>
      <c r="TBE108" s="838"/>
      <c r="TBF108" s="833"/>
      <c r="TBG108" s="833"/>
      <c r="TBH108" s="908"/>
      <c r="TBI108" s="838"/>
      <c r="TBJ108" s="833"/>
      <c r="TBK108" s="833"/>
      <c r="TBL108" s="908"/>
      <c r="TBM108" s="838"/>
      <c r="TBN108" s="833"/>
      <c r="TBO108" s="833"/>
      <c r="TBP108" s="908"/>
      <c r="TBQ108" s="838"/>
      <c r="TBR108" s="833"/>
      <c r="TBS108" s="833"/>
      <c r="TBT108" s="908"/>
      <c r="TBU108" s="838"/>
      <c r="TBV108" s="833"/>
      <c r="TBW108" s="833"/>
      <c r="TBX108" s="908"/>
      <c r="TBY108" s="838"/>
      <c r="TBZ108" s="833"/>
      <c r="TCA108" s="833"/>
      <c r="TCB108" s="908"/>
      <c r="TCC108" s="838"/>
      <c r="TCD108" s="833"/>
      <c r="TCE108" s="833"/>
      <c r="TCF108" s="908"/>
      <c r="TCG108" s="838"/>
      <c r="TCH108" s="833"/>
      <c r="TCI108" s="833"/>
      <c r="TCJ108" s="908"/>
      <c r="TCK108" s="838"/>
      <c r="TCL108" s="833"/>
      <c r="TCM108" s="833"/>
      <c r="TCN108" s="908"/>
      <c r="TCO108" s="838"/>
      <c r="TCP108" s="833"/>
      <c r="TCQ108" s="833"/>
      <c r="TCR108" s="908"/>
      <c r="TCS108" s="838"/>
      <c r="TCT108" s="833"/>
      <c r="TCU108" s="833"/>
      <c r="TCV108" s="908"/>
      <c r="TCW108" s="838"/>
      <c r="TCX108" s="833"/>
      <c r="TCY108" s="833"/>
      <c r="TCZ108" s="908"/>
      <c r="TDA108" s="838"/>
      <c r="TDB108" s="833"/>
      <c r="TDC108" s="833"/>
      <c r="TDD108" s="908"/>
      <c r="TDE108" s="838"/>
      <c r="TDF108" s="833"/>
      <c r="TDG108" s="833"/>
      <c r="TDH108" s="908"/>
      <c r="TDI108" s="838"/>
      <c r="TDJ108" s="833"/>
      <c r="TDK108" s="833"/>
      <c r="TDL108" s="908"/>
      <c r="TDM108" s="838"/>
      <c r="TDN108" s="833"/>
      <c r="TDO108" s="833"/>
      <c r="TDP108" s="908"/>
      <c r="TDQ108" s="838"/>
      <c r="TDR108" s="833"/>
      <c r="TDS108" s="833"/>
      <c r="TDT108" s="908"/>
      <c r="TDU108" s="838"/>
      <c r="TDV108" s="833"/>
      <c r="TDW108" s="833"/>
      <c r="TDX108" s="908"/>
      <c r="TDY108" s="838"/>
      <c r="TDZ108" s="833"/>
      <c r="TEA108" s="833"/>
      <c r="TEB108" s="908"/>
      <c r="TEC108" s="838"/>
      <c r="TED108" s="833"/>
      <c r="TEE108" s="833"/>
      <c r="TEF108" s="908"/>
      <c r="TEG108" s="838"/>
      <c r="TEH108" s="833"/>
      <c r="TEI108" s="833"/>
      <c r="TEJ108" s="908"/>
      <c r="TEK108" s="838"/>
      <c r="TEL108" s="833"/>
      <c r="TEM108" s="833"/>
      <c r="TEN108" s="908"/>
      <c r="TEO108" s="838"/>
      <c r="TEP108" s="833"/>
      <c r="TEQ108" s="833"/>
      <c r="TER108" s="908"/>
      <c r="TES108" s="838"/>
      <c r="TET108" s="833"/>
      <c r="TEU108" s="833"/>
      <c r="TEV108" s="908"/>
      <c r="TEW108" s="838"/>
      <c r="TEX108" s="833"/>
      <c r="TEY108" s="833"/>
      <c r="TEZ108" s="908"/>
      <c r="TFA108" s="838"/>
      <c r="TFB108" s="833"/>
      <c r="TFC108" s="833"/>
      <c r="TFD108" s="908"/>
      <c r="TFE108" s="838"/>
      <c r="TFF108" s="833"/>
      <c r="TFG108" s="833"/>
      <c r="TFH108" s="908"/>
      <c r="TFI108" s="838"/>
      <c r="TFJ108" s="833"/>
      <c r="TFK108" s="833"/>
      <c r="TFL108" s="908"/>
      <c r="TFM108" s="838"/>
      <c r="TFN108" s="833"/>
      <c r="TFO108" s="833"/>
      <c r="TFP108" s="908"/>
      <c r="TFQ108" s="838"/>
      <c r="TFR108" s="833"/>
      <c r="TFS108" s="833"/>
      <c r="TFT108" s="908"/>
      <c r="TFU108" s="838"/>
      <c r="TFV108" s="833"/>
      <c r="TFW108" s="833"/>
      <c r="TFX108" s="908"/>
      <c r="TFY108" s="838"/>
      <c r="TFZ108" s="833"/>
      <c r="TGA108" s="833"/>
      <c r="TGB108" s="908"/>
      <c r="TGC108" s="838"/>
      <c r="TGD108" s="833"/>
      <c r="TGE108" s="833"/>
      <c r="TGF108" s="908"/>
      <c r="TGG108" s="838"/>
      <c r="TGH108" s="833"/>
      <c r="TGI108" s="833"/>
      <c r="TGJ108" s="908"/>
      <c r="TGK108" s="838"/>
      <c r="TGL108" s="833"/>
      <c r="TGM108" s="833"/>
      <c r="TGN108" s="908"/>
      <c r="TGO108" s="838"/>
      <c r="TGP108" s="833"/>
      <c r="TGQ108" s="833"/>
      <c r="TGR108" s="908"/>
      <c r="TGS108" s="838"/>
      <c r="TGT108" s="833"/>
      <c r="TGU108" s="833"/>
      <c r="TGV108" s="908"/>
      <c r="TGW108" s="838"/>
      <c r="TGX108" s="833"/>
      <c r="TGY108" s="833"/>
      <c r="TGZ108" s="908"/>
      <c r="THA108" s="838"/>
      <c r="THB108" s="833"/>
      <c r="THC108" s="833"/>
      <c r="THD108" s="908"/>
      <c r="THE108" s="838"/>
      <c r="THF108" s="833"/>
      <c r="THG108" s="833"/>
      <c r="THH108" s="908"/>
      <c r="THI108" s="838"/>
      <c r="THJ108" s="833"/>
      <c r="THK108" s="833"/>
      <c r="THL108" s="908"/>
      <c r="THM108" s="838"/>
      <c r="THN108" s="833"/>
      <c r="THO108" s="833"/>
      <c r="THP108" s="908"/>
      <c r="THQ108" s="838"/>
      <c r="THR108" s="833"/>
      <c r="THS108" s="833"/>
      <c r="THT108" s="908"/>
      <c r="THU108" s="838"/>
      <c r="THV108" s="833"/>
      <c r="THW108" s="833"/>
      <c r="THX108" s="908"/>
      <c r="THY108" s="838"/>
      <c r="THZ108" s="833"/>
      <c r="TIA108" s="833"/>
      <c r="TIB108" s="908"/>
      <c r="TIC108" s="838"/>
      <c r="TID108" s="833"/>
      <c r="TIE108" s="833"/>
      <c r="TIF108" s="908"/>
      <c r="TIG108" s="838"/>
      <c r="TIH108" s="833"/>
      <c r="TII108" s="833"/>
      <c r="TIJ108" s="908"/>
      <c r="TIK108" s="838"/>
      <c r="TIL108" s="833"/>
      <c r="TIM108" s="833"/>
      <c r="TIN108" s="908"/>
      <c r="TIO108" s="838"/>
      <c r="TIP108" s="833"/>
      <c r="TIQ108" s="833"/>
      <c r="TIR108" s="908"/>
      <c r="TIS108" s="838"/>
      <c r="TIT108" s="833"/>
      <c r="TIU108" s="833"/>
      <c r="TIV108" s="908"/>
      <c r="TIW108" s="838"/>
      <c r="TIX108" s="833"/>
      <c r="TIY108" s="833"/>
      <c r="TIZ108" s="908"/>
      <c r="TJA108" s="838"/>
      <c r="TJB108" s="833"/>
      <c r="TJC108" s="833"/>
      <c r="TJD108" s="908"/>
      <c r="TJE108" s="838"/>
      <c r="TJF108" s="833"/>
      <c r="TJG108" s="833"/>
      <c r="TJH108" s="908"/>
      <c r="TJI108" s="838"/>
      <c r="TJJ108" s="833"/>
      <c r="TJK108" s="833"/>
      <c r="TJL108" s="908"/>
      <c r="TJM108" s="838"/>
      <c r="TJN108" s="833"/>
      <c r="TJO108" s="833"/>
      <c r="TJP108" s="908"/>
      <c r="TJQ108" s="838"/>
      <c r="TJR108" s="833"/>
      <c r="TJS108" s="833"/>
      <c r="TJT108" s="908"/>
      <c r="TJU108" s="838"/>
      <c r="TJV108" s="833"/>
      <c r="TJW108" s="833"/>
      <c r="TJX108" s="908"/>
      <c r="TJY108" s="838"/>
      <c r="TJZ108" s="833"/>
      <c r="TKA108" s="833"/>
      <c r="TKB108" s="908"/>
      <c r="TKC108" s="838"/>
      <c r="TKD108" s="833"/>
      <c r="TKE108" s="833"/>
      <c r="TKF108" s="908"/>
      <c r="TKG108" s="838"/>
      <c r="TKH108" s="833"/>
      <c r="TKI108" s="833"/>
      <c r="TKJ108" s="908"/>
      <c r="TKK108" s="838"/>
      <c r="TKL108" s="833"/>
      <c r="TKM108" s="833"/>
      <c r="TKN108" s="908"/>
      <c r="TKO108" s="838"/>
      <c r="TKP108" s="833"/>
      <c r="TKQ108" s="833"/>
      <c r="TKR108" s="908"/>
      <c r="TKS108" s="838"/>
      <c r="TKT108" s="833"/>
      <c r="TKU108" s="833"/>
      <c r="TKV108" s="908"/>
      <c r="TKW108" s="838"/>
      <c r="TKX108" s="833"/>
      <c r="TKY108" s="833"/>
      <c r="TKZ108" s="908"/>
      <c r="TLA108" s="838"/>
      <c r="TLB108" s="833"/>
      <c r="TLC108" s="833"/>
      <c r="TLD108" s="908"/>
      <c r="TLE108" s="838"/>
      <c r="TLF108" s="833"/>
      <c r="TLG108" s="833"/>
      <c r="TLH108" s="908"/>
      <c r="TLI108" s="838"/>
      <c r="TLJ108" s="833"/>
      <c r="TLK108" s="833"/>
      <c r="TLL108" s="908"/>
      <c r="TLM108" s="838"/>
      <c r="TLN108" s="833"/>
      <c r="TLO108" s="833"/>
      <c r="TLP108" s="908"/>
      <c r="TLQ108" s="838"/>
      <c r="TLR108" s="833"/>
      <c r="TLS108" s="833"/>
      <c r="TLT108" s="908"/>
      <c r="TLU108" s="838"/>
      <c r="TLV108" s="833"/>
      <c r="TLW108" s="833"/>
      <c r="TLX108" s="908"/>
      <c r="TLY108" s="838"/>
      <c r="TLZ108" s="833"/>
      <c r="TMA108" s="833"/>
      <c r="TMB108" s="908"/>
      <c r="TMC108" s="838"/>
      <c r="TMD108" s="833"/>
      <c r="TME108" s="833"/>
      <c r="TMF108" s="908"/>
      <c r="TMG108" s="838"/>
      <c r="TMH108" s="833"/>
      <c r="TMI108" s="833"/>
      <c r="TMJ108" s="908"/>
      <c r="TMK108" s="838"/>
      <c r="TML108" s="833"/>
      <c r="TMM108" s="833"/>
      <c r="TMN108" s="908"/>
      <c r="TMO108" s="838"/>
      <c r="TMP108" s="833"/>
      <c r="TMQ108" s="833"/>
      <c r="TMR108" s="908"/>
      <c r="TMS108" s="838"/>
      <c r="TMT108" s="833"/>
      <c r="TMU108" s="833"/>
      <c r="TMV108" s="908"/>
      <c r="TMW108" s="838"/>
      <c r="TMX108" s="833"/>
      <c r="TMY108" s="833"/>
      <c r="TMZ108" s="908"/>
      <c r="TNA108" s="838"/>
      <c r="TNB108" s="833"/>
      <c r="TNC108" s="833"/>
      <c r="TND108" s="908"/>
      <c r="TNE108" s="838"/>
      <c r="TNF108" s="833"/>
      <c r="TNG108" s="833"/>
      <c r="TNH108" s="908"/>
      <c r="TNI108" s="838"/>
      <c r="TNJ108" s="833"/>
      <c r="TNK108" s="833"/>
      <c r="TNL108" s="908"/>
      <c r="TNM108" s="838"/>
      <c r="TNN108" s="833"/>
      <c r="TNO108" s="833"/>
      <c r="TNP108" s="908"/>
      <c r="TNQ108" s="838"/>
      <c r="TNR108" s="833"/>
      <c r="TNS108" s="833"/>
      <c r="TNT108" s="908"/>
      <c r="TNU108" s="838"/>
      <c r="TNV108" s="833"/>
      <c r="TNW108" s="833"/>
      <c r="TNX108" s="908"/>
      <c r="TNY108" s="838"/>
      <c r="TNZ108" s="833"/>
      <c r="TOA108" s="833"/>
      <c r="TOB108" s="908"/>
      <c r="TOC108" s="838"/>
      <c r="TOD108" s="833"/>
      <c r="TOE108" s="833"/>
      <c r="TOF108" s="908"/>
      <c r="TOG108" s="838"/>
      <c r="TOH108" s="833"/>
      <c r="TOI108" s="833"/>
      <c r="TOJ108" s="908"/>
      <c r="TOK108" s="838"/>
      <c r="TOL108" s="833"/>
      <c r="TOM108" s="833"/>
      <c r="TON108" s="908"/>
      <c r="TOO108" s="838"/>
      <c r="TOP108" s="833"/>
      <c r="TOQ108" s="833"/>
      <c r="TOR108" s="908"/>
      <c r="TOS108" s="838"/>
      <c r="TOT108" s="833"/>
      <c r="TOU108" s="833"/>
      <c r="TOV108" s="908"/>
      <c r="TOW108" s="838"/>
      <c r="TOX108" s="833"/>
      <c r="TOY108" s="833"/>
      <c r="TOZ108" s="908"/>
      <c r="TPA108" s="838"/>
      <c r="TPB108" s="833"/>
      <c r="TPC108" s="833"/>
      <c r="TPD108" s="908"/>
      <c r="TPE108" s="838"/>
      <c r="TPF108" s="833"/>
      <c r="TPG108" s="833"/>
      <c r="TPH108" s="908"/>
      <c r="TPI108" s="838"/>
      <c r="TPJ108" s="833"/>
      <c r="TPK108" s="833"/>
      <c r="TPL108" s="908"/>
      <c r="TPM108" s="838"/>
      <c r="TPN108" s="833"/>
      <c r="TPO108" s="833"/>
      <c r="TPP108" s="908"/>
      <c r="TPQ108" s="838"/>
      <c r="TPR108" s="833"/>
      <c r="TPS108" s="833"/>
      <c r="TPT108" s="908"/>
      <c r="TPU108" s="838"/>
      <c r="TPV108" s="833"/>
      <c r="TPW108" s="833"/>
      <c r="TPX108" s="908"/>
      <c r="TPY108" s="838"/>
      <c r="TPZ108" s="833"/>
      <c r="TQA108" s="833"/>
      <c r="TQB108" s="908"/>
      <c r="TQC108" s="838"/>
      <c r="TQD108" s="833"/>
      <c r="TQE108" s="833"/>
      <c r="TQF108" s="908"/>
      <c r="TQG108" s="838"/>
      <c r="TQH108" s="833"/>
      <c r="TQI108" s="833"/>
      <c r="TQJ108" s="908"/>
      <c r="TQK108" s="838"/>
      <c r="TQL108" s="833"/>
      <c r="TQM108" s="833"/>
      <c r="TQN108" s="908"/>
      <c r="TQO108" s="838"/>
      <c r="TQP108" s="833"/>
      <c r="TQQ108" s="833"/>
      <c r="TQR108" s="908"/>
      <c r="TQS108" s="838"/>
      <c r="TQT108" s="833"/>
      <c r="TQU108" s="833"/>
      <c r="TQV108" s="908"/>
      <c r="TQW108" s="838"/>
      <c r="TQX108" s="833"/>
      <c r="TQY108" s="833"/>
      <c r="TQZ108" s="908"/>
      <c r="TRA108" s="838"/>
      <c r="TRB108" s="833"/>
      <c r="TRC108" s="833"/>
      <c r="TRD108" s="908"/>
      <c r="TRE108" s="838"/>
      <c r="TRF108" s="833"/>
      <c r="TRG108" s="833"/>
      <c r="TRH108" s="908"/>
      <c r="TRI108" s="838"/>
      <c r="TRJ108" s="833"/>
      <c r="TRK108" s="833"/>
      <c r="TRL108" s="908"/>
      <c r="TRM108" s="838"/>
      <c r="TRN108" s="833"/>
      <c r="TRO108" s="833"/>
      <c r="TRP108" s="908"/>
      <c r="TRQ108" s="838"/>
      <c r="TRR108" s="833"/>
      <c r="TRS108" s="833"/>
      <c r="TRT108" s="908"/>
      <c r="TRU108" s="838"/>
      <c r="TRV108" s="833"/>
      <c r="TRW108" s="833"/>
      <c r="TRX108" s="908"/>
      <c r="TRY108" s="838"/>
      <c r="TRZ108" s="833"/>
      <c r="TSA108" s="833"/>
      <c r="TSB108" s="908"/>
      <c r="TSC108" s="838"/>
      <c r="TSD108" s="833"/>
      <c r="TSE108" s="833"/>
      <c r="TSF108" s="908"/>
      <c r="TSG108" s="838"/>
      <c r="TSH108" s="833"/>
      <c r="TSI108" s="833"/>
      <c r="TSJ108" s="908"/>
      <c r="TSK108" s="838"/>
      <c r="TSL108" s="833"/>
      <c r="TSM108" s="833"/>
      <c r="TSN108" s="908"/>
      <c r="TSO108" s="838"/>
      <c r="TSP108" s="833"/>
      <c r="TSQ108" s="833"/>
      <c r="TSR108" s="908"/>
      <c r="TSS108" s="838"/>
      <c r="TST108" s="833"/>
      <c r="TSU108" s="833"/>
      <c r="TSV108" s="908"/>
      <c r="TSW108" s="838"/>
      <c r="TSX108" s="833"/>
      <c r="TSY108" s="833"/>
      <c r="TSZ108" s="908"/>
      <c r="TTA108" s="838"/>
      <c r="TTB108" s="833"/>
      <c r="TTC108" s="833"/>
      <c r="TTD108" s="908"/>
      <c r="TTE108" s="838"/>
      <c r="TTF108" s="833"/>
      <c r="TTG108" s="833"/>
      <c r="TTH108" s="908"/>
      <c r="TTI108" s="838"/>
      <c r="TTJ108" s="833"/>
      <c r="TTK108" s="833"/>
      <c r="TTL108" s="908"/>
      <c r="TTM108" s="838"/>
      <c r="TTN108" s="833"/>
      <c r="TTO108" s="833"/>
      <c r="TTP108" s="908"/>
      <c r="TTQ108" s="838"/>
      <c r="TTR108" s="833"/>
      <c r="TTS108" s="833"/>
      <c r="TTT108" s="908"/>
      <c r="TTU108" s="838"/>
      <c r="TTV108" s="833"/>
      <c r="TTW108" s="833"/>
      <c r="TTX108" s="908"/>
      <c r="TTY108" s="838"/>
      <c r="TTZ108" s="833"/>
      <c r="TUA108" s="833"/>
      <c r="TUB108" s="908"/>
      <c r="TUC108" s="838"/>
      <c r="TUD108" s="833"/>
      <c r="TUE108" s="833"/>
      <c r="TUF108" s="908"/>
      <c r="TUG108" s="838"/>
      <c r="TUH108" s="833"/>
      <c r="TUI108" s="833"/>
      <c r="TUJ108" s="908"/>
      <c r="TUK108" s="838"/>
      <c r="TUL108" s="833"/>
      <c r="TUM108" s="833"/>
      <c r="TUN108" s="908"/>
      <c r="TUO108" s="838"/>
      <c r="TUP108" s="833"/>
      <c r="TUQ108" s="833"/>
      <c r="TUR108" s="908"/>
      <c r="TUS108" s="838"/>
      <c r="TUT108" s="833"/>
      <c r="TUU108" s="833"/>
      <c r="TUV108" s="908"/>
      <c r="TUW108" s="838"/>
      <c r="TUX108" s="833"/>
      <c r="TUY108" s="833"/>
      <c r="TUZ108" s="908"/>
      <c r="TVA108" s="838"/>
      <c r="TVB108" s="833"/>
      <c r="TVC108" s="833"/>
      <c r="TVD108" s="908"/>
      <c r="TVE108" s="838"/>
      <c r="TVF108" s="833"/>
      <c r="TVG108" s="833"/>
      <c r="TVH108" s="908"/>
      <c r="TVI108" s="838"/>
      <c r="TVJ108" s="833"/>
      <c r="TVK108" s="833"/>
      <c r="TVL108" s="908"/>
      <c r="TVM108" s="838"/>
      <c r="TVN108" s="833"/>
      <c r="TVO108" s="833"/>
      <c r="TVP108" s="908"/>
      <c r="TVQ108" s="838"/>
      <c r="TVR108" s="833"/>
      <c r="TVS108" s="833"/>
      <c r="TVT108" s="908"/>
      <c r="TVU108" s="838"/>
      <c r="TVV108" s="833"/>
      <c r="TVW108" s="833"/>
      <c r="TVX108" s="908"/>
      <c r="TVY108" s="838"/>
      <c r="TVZ108" s="833"/>
      <c r="TWA108" s="833"/>
      <c r="TWB108" s="908"/>
      <c r="TWC108" s="838"/>
      <c r="TWD108" s="833"/>
      <c r="TWE108" s="833"/>
      <c r="TWF108" s="908"/>
      <c r="TWG108" s="838"/>
      <c r="TWH108" s="833"/>
      <c r="TWI108" s="833"/>
      <c r="TWJ108" s="908"/>
      <c r="TWK108" s="838"/>
      <c r="TWL108" s="833"/>
      <c r="TWM108" s="833"/>
      <c r="TWN108" s="908"/>
      <c r="TWO108" s="838"/>
      <c r="TWP108" s="833"/>
      <c r="TWQ108" s="833"/>
      <c r="TWR108" s="908"/>
      <c r="TWS108" s="838"/>
      <c r="TWT108" s="833"/>
      <c r="TWU108" s="833"/>
      <c r="TWV108" s="908"/>
      <c r="TWW108" s="838"/>
      <c r="TWX108" s="833"/>
      <c r="TWY108" s="833"/>
      <c r="TWZ108" s="908"/>
      <c r="TXA108" s="838"/>
      <c r="TXB108" s="833"/>
      <c r="TXC108" s="833"/>
      <c r="TXD108" s="908"/>
      <c r="TXE108" s="838"/>
      <c r="TXF108" s="833"/>
      <c r="TXG108" s="833"/>
      <c r="TXH108" s="908"/>
      <c r="TXI108" s="838"/>
      <c r="TXJ108" s="833"/>
      <c r="TXK108" s="833"/>
      <c r="TXL108" s="908"/>
      <c r="TXM108" s="838"/>
      <c r="TXN108" s="833"/>
      <c r="TXO108" s="833"/>
      <c r="TXP108" s="908"/>
      <c r="TXQ108" s="838"/>
      <c r="TXR108" s="833"/>
      <c r="TXS108" s="833"/>
      <c r="TXT108" s="908"/>
      <c r="TXU108" s="838"/>
      <c r="TXV108" s="833"/>
      <c r="TXW108" s="833"/>
      <c r="TXX108" s="908"/>
      <c r="TXY108" s="838"/>
      <c r="TXZ108" s="833"/>
      <c r="TYA108" s="833"/>
      <c r="TYB108" s="908"/>
      <c r="TYC108" s="838"/>
      <c r="TYD108" s="833"/>
      <c r="TYE108" s="833"/>
      <c r="TYF108" s="908"/>
      <c r="TYG108" s="838"/>
      <c r="TYH108" s="833"/>
      <c r="TYI108" s="833"/>
      <c r="TYJ108" s="908"/>
      <c r="TYK108" s="838"/>
      <c r="TYL108" s="833"/>
      <c r="TYM108" s="833"/>
      <c r="TYN108" s="908"/>
      <c r="TYO108" s="838"/>
      <c r="TYP108" s="833"/>
      <c r="TYQ108" s="833"/>
      <c r="TYR108" s="908"/>
      <c r="TYS108" s="838"/>
      <c r="TYT108" s="833"/>
      <c r="TYU108" s="833"/>
      <c r="TYV108" s="908"/>
      <c r="TYW108" s="838"/>
      <c r="TYX108" s="833"/>
      <c r="TYY108" s="833"/>
      <c r="TYZ108" s="908"/>
      <c r="TZA108" s="838"/>
      <c r="TZB108" s="833"/>
      <c r="TZC108" s="833"/>
      <c r="TZD108" s="908"/>
      <c r="TZE108" s="838"/>
      <c r="TZF108" s="833"/>
      <c r="TZG108" s="833"/>
      <c r="TZH108" s="908"/>
      <c r="TZI108" s="838"/>
      <c r="TZJ108" s="833"/>
      <c r="TZK108" s="833"/>
      <c r="TZL108" s="908"/>
      <c r="TZM108" s="838"/>
      <c r="TZN108" s="833"/>
      <c r="TZO108" s="833"/>
      <c r="TZP108" s="908"/>
      <c r="TZQ108" s="838"/>
      <c r="TZR108" s="833"/>
      <c r="TZS108" s="833"/>
      <c r="TZT108" s="908"/>
      <c r="TZU108" s="838"/>
      <c r="TZV108" s="833"/>
      <c r="TZW108" s="833"/>
      <c r="TZX108" s="908"/>
      <c r="TZY108" s="838"/>
      <c r="TZZ108" s="833"/>
      <c r="UAA108" s="833"/>
      <c r="UAB108" s="908"/>
      <c r="UAC108" s="838"/>
      <c r="UAD108" s="833"/>
      <c r="UAE108" s="833"/>
      <c r="UAF108" s="908"/>
      <c r="UAG108" s="838"/>
      <c r="UAH108" s="833"/>
      <c r="UAI108" s="833"/>
      <c r="UAJ108" s="908"/>
      <c r="UAK108" s="838"/>
      <c r="UAL108" s="833"/>
      <c r="UAM108" s="833"/>
      <c r="UAN108" s="908"/>
      <c r="UAO108" s="838"/>
      <c r="UAP108" s="833"/>
      <c r="UAQ108" s="833"/>
      <c r="UAR108" s="908"/>
      <c r="UAS108" s="838"/>
      <c r="UAT108" s="833"/>
      <c r="UAU108" s="833"/>
      <c r="UAV108" s="908"/>
      <c r="UAW108" s="838"/>
      <c r="UAX108" s="833"/>
      <c r="UAY108" s="833"/>
      <c r="UAZ108" s="908"/>
      <c r="UBA108" s="838"/>
      <c r="UBB108" s="833"/>
      <c r="UBC108" s="833"/>
      <c r="UBD108" s="908"/>
      <c r="UBE108" s="838"/>
      <c r="UBF108" s="833"/>
      <c r="UBG108" s="833"/>
      <c r="UBH108" s="908"/>
      <c r="UBI108" s="838"/>
      <c r="UBJ108" s="833"/>
      <c r="UBK108" s="833"/>
      <c r="UBL108" s="908"/>
      <c r="UBM108" s="838"/>
      <c r="UBN108" s="833"/>
      <c r="UBO108" s="833"/>
      <c r="UBP108" s="908"/>
      <c r="UBQ108" s="838"/>
      <c r="UBR108" s="833"/>
      <c r="UBS108" s="833"/>
      <c r="UBT108" s="908"/>
      <c r="UBU108" s="838"/>
      <c r="UBV108" s="833"/>
      <c r="UBW108" s="833"/>
      <c r="UBX108" s="908"/>
      <c r="UBY108" s="838"/>
      <c r="UBZ108" s="833"/>
      <c r="UCA108" s="833"/>
      <c r="UCB108" s="908"/>
      <c r="UCC108" s="838"/>
      <c r="UCD108" s="833"/>
      <c r="UCE108" s="833"/>
      <c r="UCF108" s="908"/>
      <c r="UCG108" s="838"/>
      <c r="UCH108" s="833"/>
      <c r="UCI108" s="833"/>
      <c r="UCJ108" s="908"/>
      <c r="UCK108" s="838"/>
      <c r="UCL108" s="833"/>
      <c r="UCM108" s="833"/>
      <c r="UCN108" s="908"/>
      <c r="UCO108" s="838"/>
      <c r="UCP108" s="833"/>
      <c r="UCQ108" s="833"/>
      <c r="UCR108" s="908"/>
      <c r="UCS108" s="838"/>
      <c r="UCT108" s="833"/>
      <c r="UCU108" s="833"/>
      <c r="UCV108" s="908"/>
      <c r="UCW108" s="838"/>
      <c r="UCX108" s="833"/>
      <c r="UCY108" s="833"/>
      <c r="UCZ108" s="908"/>
      <c r="UDA108" s="838"/>
      <c r="UDB108" s="833"/>
      <c r="UDC108" s="833"/>
      <c r="UDD108" s="908"/>
      <c r="UDE108" s="838"/>
      <c r="UDF108" s="833"/>
      <c r="UDG108" s="833"/>
      <c r="UDH108" s="908"/>
      <c r="UDI108" s="838"/>
      <c r="UDJ108" s="833"/>
      <c r="UDK108" s="833"/>
      <c r="UDL108" s="908"/>
      <c r="UDM108" s="838"/>
      <c r="UDN108" s="833"/>
      <c r="UDO108" s="833"/>
      <c r="UDP108" s="908"/>
      <c r="UDQ108" s="838"/>
      <c r="UDR108" s="833"/>
      <c r="UDS108" s="833"/>
      <c r="UDT108" s="908"/>
      <c r="UDU108" s="838"/>
      <c r="UDV108" s="833"/>
      <c r="UDW108" s="833"/>
      <c r="UDX108" s="908"/>
      <c r="UDY108" s="838"/>
      <c r="UDZ108" s="833"/>
      <c r="UEA108" s="833"/>
      <c r="UEB108" s="908"/>
      <c r="UEC108" s="838"/>
      <c r="UED108" s="833"/>
      <c r="UEE108" s="833"/>
      <c r="UEF108" s="908"/>
      <c r="UEG108" s="838"/>
      <c r="UEH108" s="833"/>
      <c r="UEI108" s="833"/>
      <c r="UEJ108" s="908"/>
      <c r="UEK108" s="838"/>
      <c r="UEL108" s="833"/>
      <c r="UEM108" s="833"/>
      <c r="UEN108" s="908"/>
      <c r="UEO108" s="838"/>
      <c r="UEP108" s="833"/>
      <c r="UEQ108" s="833"/>
      <c r="UER108" s="908"/>
      <c r="UES108" s="838"/>
      <c r="UET108" s="833"/>
      <c r="UEU108" s="833"/>
      <c r="UEV108" s="908"/>
      <c r="UEW108" s="838"/>
      <c r="UEX108" s="833"/>
      <c r="UEY108" s="833"/>
      <c r="UEZ108" s="908"/>
      <c r="UFA108" s="838"/>
      <c r="UFB108" s="833"/>
      <c r="UFC108" s="833"/>
      <c r="UFD108" s="908"/>
      <c r="UFE108" s="838"/>
      <c r="UFF108" s="833"/>
      <c r="UFG108" s="833"/>
      <c r="UFH108" s="908"/>
      <c r="UFI108" s="838"/>
      <c r="UFJ108" s="833"/>
      <c r="UFK108" s="833"/>
      <c r="UFL108" s="908"/>
      <c r="UFM108" s="838"/>
      <c r="UFN108" s="833"/>
      <c r="UFO108" s="833"/>
      <c r="UFP108" s="908"/>
      <c r="UFQ108" s="838"/>
      <c r="UFR108" s="833"/>
      <c r="UFS108" s="833"/>
      <c r="UFT108" s="908"/>
      <c r="UFU108" s="838"/>
      <c r="UFV108" s="833"/>
      <c r="UFW108" s="833"/>
      <c r="UFX108" s="908"/>
      <c r="UFY108" s="838"/>
      <c r="UFZ108" s="833"/>
      <c r="UGA108" s="833"/>
      <c r="UGB108" s="908"/>
      <c r="UGC108" s="838"/>
      <c r="UGD108" s="833"/>
      <c r="UGE108" s="833"/>
      <c r="UGF108" s="908"/>
      <c r="UGG108" s="838"/>
      <c r="UGH108" s="833"/>
      <c r="UGI108" s="833"/>
      <c r="UGJ108" s="908"/>
      <c r="UGK108" s="838"/>
      <c r="UGL108" s="833"/>
      <c r="UGM108" s="833"/>
      <c r="UGN108" s="908"/>
      <c r="UGO108" s="838"/>
      <c r="UGP108" s="833"/>
      <c r="UGQ108" s="833"/>
      <c r="UGR108" s="908"/>
      <c r="UGS108" s="838"/>
      <c r="UGT108" s="833"/>
      <c r="UGU108" s="833"/>
      <c r="UGV108" s="908"/>
      <c r="UGW108" s="838"/>
      <c r="UGX108" s="833"/>
      <c r="UGY108" s="833"/>
      <c r="UGZ108" s="908"/>
      <c r="UHA108" s="838"/>
      <c r="UHB108" s="833"/>
      <c r="UHC108" s="833"/>
      <c r="UHD108" s="908"/>
      <c r="UHE108" s="838"/>
      <c r="UHF108" s="833"/>
      <c r="UHG108" s="833"/>
      <c r="UHH108" s="908"/>
      <c r="UHI108" s="838"/>
      <c r="UHJ108" s="833"/>
      <c r="UHK108" s="833"/>
      <c r="UHL108" s="908"/>
      <c r="UHM108" s="838"/>
      <c r="UHN108" s="833"/>
      <c r="UHO108" s="833"/>
      <c r="UHP108" s="908"/>
      <c r="UHQ108" s="838"/>
      <c r="UHR108" s="833"/>
      <c r="UHS108" s="833"/>
      <c r="UHT108" s="908"/>
      <c r="UHU108" s="838"/>
      <c r="UHV108" s="833"/>
      <c r="UHW108" s="833"/>
      <c r="UHX108" s="908"/>
      <c r="UHY108" s="838"/>
      <c r="UHZ108" s="833"/>
      <c r="UIA108" s="833"/>
      <c r="UIB108" s="908"/>
      <c r="UIC108" s="838"/>
      <c r="UID108" s="833"/>
      <c r="UIE108" s="833"/>
      <c r="UIF108" s="908"/>
      <c r="UIG108" s="838"/>
      <c r="UIH108" s="833"/>
      <c r="UII108" s="833"/>
      <c r="UIJ108" s="908"/>
      <c r="UIK108" s="838"/>
      <c r="UIL108" s="833"/>
      <c r="UIM108" s="833"/>
      <c r="UIN108" s="908"/>
      <c r="UIO108" s="838"/>
      <c r="UIP108" s="833"/>
      <c r="UIQ108" s="833"/>
      <c r="UIR108" s="908"/>
      <c r="UIS108" s="838"/>
      <c r="UIT108" s="833"/>
      <c r="UIU108" s="833"/>
      <c r="UIV108" s="908"/>
      <c r="UIW108" s="838"/>
      <c r="UIX108" s="833"/>
      <c r="UIY108" s="833"/>
      <c r="UIZ108" s="908"/>
      <c r="UJA108" s="838"/>
      <c r="UJB108" s="833"/>
      <c r="UJC108" s="833"/>
      <c r="UJD108" s="908"/>
      <c r="UJE108" s="838"/>
      <c r="UJF108" s="833"/>
      <c r="UJG108" s="833"/>
      <c r="UJH108" s="908"/>
      <c r="UJI108" s="838"/>
      <c r="UJJ108" s="833"/>
      <c r="UJK108" s="833"/>
      <c r="UJL108" s="908"/>
      <c r="UJM108" s="838"/>
      <c r="UJN108" s="833"/>
      <c r="UJO108" s="833"/>
      <c r="UJP108" s="908"/>
      <c r="UJQ108" s="838"/>
      <c r="UJR108" s="833"/>
      <c r="UJS108" s="833"/>
      <c r="UJT108" s="908"/>
      <c r="UJU108" s="838"/>
      <c r="UJV108" s="833"/>
      <c r="UJW108" s="833"/>
      <c r="UJX108" s="908"/>
      <c r="UJY108" s="838"/>
      <c r="UJZ108" s="833"/>
      <c r="UKA108" s="833"/>
      <c r="UKB108" s="908"/>
      <c r="UKC108" s="838"/>
      <c r="UKD108" s="833"/>
      <c r="UKE108" s="833"/>
      <c r="UKF108" s="908"/>
      <c r="UKG108" s="838"/>
      <c r="UKH108" s="833"/>
      <c r="UKI108" s="833"/>
      <c r="UKJ108" s="908"/>
      <c r="UKK108" s="838"/>
      <c r="UKL108" s="833"/>
      <c r="UKM108" s="833"/>
      <c r="UKN108" s="908"/>
      <c r="UKO108" s="838"/>
      <c r="UKP108" s="833"/>
      <c r="UKQ108" s="833"/>
      <c r="UKR108" s="908"/>
      <c r="UKS108" s="838"/>
      <c r="UKT108" s="833"/>
      <c r="UKU108" s="833"/>
      <c r="UKV108" s="908"/>
      <c r="UKW108" s="838"/>
      <c r="UKX108" s="833"/>
      <c r="UKY108" s="833"/>
      <c r="UKZ108" s="908"/>
      <c r="ULA108" s="838"/>
      <c r="ULB108" s="833"/>
      <c r="ULC108" s="833"/>
      <c r="ULD108" s="908"/>
      <c r="ULE108" s="838"/>
      <c r="ULF108" s="833"/>
      <c r="ULG108" s="833"/>
      <c r="ULH108" s="908"/>
      <c r="ULI108" s="838"/>
      <c r="ULJ108" s="833"/>
      <c r="ULK108" s="833"/>
      <c r="ULL108" s="908"/>
      <c r="ULM108" s="838"/>
      <c r="ULN108" s="833"/>
      <c r="ULO108" s="833"/>
      <c r="ULP108" s="908"/>
      <c r="ULQ108" s="838"/>
      <c r="ULR108" s="833"/>
      <c r="ULS108" s="833"/>
      <c r="ULT108" s="908"/>
      <c r="ULU108" s="838"/>
      <c r="ULV108" s="833"/>
      <c r="ULW108" s="833"/>
      <c r="ULX108" s="908"/>
      <c r="ULY108" s="838"/>
      <c r="ULZ108" s="833"/>
      <c r="UMA108" s="833"/>
      <c r="UMB108" s="908"/>
      <c r="UMC108" s="838"/>
      <c r="UMD108" s="833"/>
      <c r="UME108" s="833"/>
      <c r="UMF108" s="908"/>
      <c r="UMG108" s="838"/>
      <c r="UMH108" s="833"/>
      <c r="UMI108" s="833"/>
      <c r="UMJ108" s="908"/>
      <c r="UMK108" s="838"/>
      <c r="UML108" s="833"/>
      <c r="UMM108" s="833"/>
      <c r="UMN108" s="908"/>
      <c r="UMO108" s="838"/>
      <c r="UMP108" s="833"/>
      <c r="UMQ108" s="833"/>
      <c r="UMR108" s="908"/>
      <c r="UMS108" s="838"/>
      <c r="UMT108" s="833"/>
      <c r="UMU108" s="833"/>
      <c r="UMV108" s="908"/>
      <c r="UMW108" s="838"/>
      <c r="UMX108" s="833"/>
      <c r="UMY108" s="833"/>
      <c r="UMZ108" s="908"/>
      <c r="UNA108" s="838"/>
      <c r="UNB108" s="833"/>
      <c r="UNC108" s="833"/>
      <c r="UND108" s="908"/>
      <c r="UNE108" s="838"/>
      <c r="UNF108" s="833"/>
      <c r="UNG108" s="833"/>
      <c r="UNH108" s="908"/>
      <c r="UNI108" s="838"/>
      <c r="UNJ108" s="833"/>
      <c r="UNK108" s="833"/>
      <c r="UNL108" s="908"/>
      <c r="UNM108" s="838"/>
      <c r="UNN108" s="833"/>
      <c r="UNO108" s="833"/>
      <c r="UNP108" s="908"/>
      <c r="UNQ108" s="838"/>
      <c r="UNR108" s="833"/>
      <c r="UNS108" s="833"/>
      <c r="UNT108" s="908"/>
      <c r="UNU108" s="838"/>
      <c r="UNV108" s="833"/>
      <c r="UNW108" s="833"/>
      <c r="UNX108" s="908"/>
      <c r="UNY108" s="838"/>
      <c r="UNZ108" s="833"/>
      <c r="UOA108" s="833"/>
      <c r="UOB108" s="908"/>
      <c r="UOC108" s="838"/>
      <c r="UOD108" s="833"/>
      <c r="UOE108" s="833"/>
      <c r="UOF108" s="908"/>
      <c r="UOG108" s="838"/>
      <c r="UOH108" s="833"/>
      <c r="UOI108" s="833"/>
      <c r="UOJ108" s="908"/>
      <c r="UOK108" s="838"/>
      <c r="UOL108" s="833"/>
      <c r="UOM108" s="833"/>
      <c r="UON108" s="908"/>
      <c r="UOO108" s="838"/>
      <c r="UOP108" s="833"/>
      <c r="UOQ108" s="833"/>
      <c r="UOR108" s="908"/>
      <c r="UOS108" s="838"/>
      <c r="UOT108" s="833"/>
      <c r="UOU108" s="833"/>
      <c r="UOV108" s="908"/>
      <c r="UOW108" s="838"/>
      <c r="UOX108" s="833"/>
      <c r="UOY108" s="833"/>
      <c r="UOZ108" s="908"/>
      <c r="UPA108" s="838"/>
      <c r="UPB108" s="833"/>
      <c r="UPC108" s="833"/>
      <c r="UPD108" s="908"/>
      <c r="UPE108" s="838"/>
      <c r="UPF108" s="833"/>
      <c r="UPG108" s="833"/>
      <c r="UPH108" s="908"/>
      <c r="UPI108" s="838"/>
      <c r="UPJ108" s="833"/>
      <c r="UPK108" s="833"/>
      <c r="UPL108" s="908"/>
      <c r="UPM108" s="838"/>
      <c r="UPN108" s="833"/>
      <c r="UPO108" s="833"/>
      <c r="UPP108" s="908"/>
      <c r="UPQ108" s="838"/>
      <c r="UPR108" s="833"/>
      <c r="UPS108" s="833"/>
      <c r="UPT108" s="908"/>
      <c r="UPU108" s="838"/>
      <c r="UPV108" s="833"/>
      <c r="UPW108" s="833"/>
      <c r="UPX108" s="908"/>
      <c r="UPY108" s="838"/>
      <c r="UPZ108" s="833"/>
      <c r="UQA108" s="833"/>
      <c r="UQB108" s="908"/>
      <c r="UQC108" s="838"/>
      <c r="UQD108" s="833"/>
      <c r="UQE108" s="833"/>
      <c r="UQF108" s="908"/>
      <c r="UQG108" s="838"/>
      <c r="UQH108" s="833"/>
      <c r="UQI108" s="833"/>
      <c r="UQJ108" s="908"/>
      <c r="UQK108" s="838"/>
      <c r="UQL108" s="833"/>
      <c r="UQM108" s="833"/>
      <c r="UQN108" s="908"/>
      <c r="UQO108" s="838"/>
      <c r="UQP108" s="833"/>
      <c r="UQQ108" s="833"/>
      <c r="UQR108" s="908"/>
      <c r="UQS108" s="838"/>
      <c r="UQT108" s="833"/>
      <c r="UQU108" s="833"/>
      <c r="UQV108" s="908"/>
      <c r="UQW108" s="838"/>
      <c r="UQX108" s="833"/>
      <c r="UQY108" s="833"/>
      <c r="UQZ108" s="908"/>
      <c r="URA108" s="838"/>
      <c r="URB108" s="833"/>
      <c r="URC108" s="833"/>
      <c r="URD108" s="908"/>
      <c r="URE108" s="838"/>
      <c r="URF108" s="833"/>
      <c r="URG108" s="833"/>
      <c r="URH108" s="908"/>
      <c r="URI108" s="838"/>
      <c r="URJ108" s="833"/>
      <c r="URK108" s="833"/>
      <c r="URL108" s="908"/>
      <c r="URM108" s="838"/>
      <c r="URN108" s="833"/>
      <c r="URO108" s="833"/>
      <c r="URP108" s="908"/>
      <c r="URQ108" s="838"/>
      <c r="URR108" s="833"/>
      <c r="URS108" s="833"/>
      <c r="URT108" s="908"/>
      <c r="URU108" s="838"/>
      <c r="URV108" s="833"/>
      <c r="URW108" s="833"/>
      <c r="URX108" s="908"/>
      <c r="URY108" s="838"/>
      <c r="URZ108" s="833"/>
      <c r="USA108" s="833"/>
      <c r="USB108" s="908"/>
      <c r="USC108" s="838"/>
      <c r="USD108" s="833"/>
      <c r="USE108" s="833"/>
      <c r="USF108" s="908"/>
      <c r="USG108" s="838"/>
      <c r="USH108" s="833"/>
      <c r="USI108" s="833"/>
      <c r="USJ108" s="908"/>
      <c r="USK108" s="838"/>
      <c r="USL108" s="833"/>
      <c r="USM108" s="833"/>
      <c r="USN108" s="908"/>
      <c r="USO108" s="838"/>
      <c r="USP108" s="833"/>
      <c r="USQ108" s="833"/>
      <c r="USR108" s="908"/>
      <c r="USS108" s="838"/>
      <c r="UST108" s="833"/>
      <c r="USU108" s="833"/>
      <c r="USV108" s="908"/>
      <c r="USW108" s="838"/>
      <c r="USX108" s="833"/>
      <c r="USY108" s="833"/>
      <c r="USZ108" s="908"/>
      <c r="UTA108" s="838"/>
      <c r="UTB108" s="833"/>
      <c r="UTC108" s="833"/>
      <c r="UTD108" s="908"/>
      <c r="UTE108" s="838"/>
      <c r="UTF108" s="833"/>
      <c r="UTG108" s="833"/>
      <c r="UTH108" s="908"/>
      <c r="UTI108" s="838"/>
      <c r="UTJ108" s="833"/>
      <c r="UTK108" s="833"/>
      <c r="UTL108" s="908"/>
      <c r="UTM108" s="838"/>
      <c r="UTN108" s="833"/>
      <c r="UTO108" s="833"/>
      <c r="UTP108" s="908"/>
      <c r="UTQ108" s="838"/>
      <c r="UTR108" s="833"/>
      <c r="UTS108" s="833"/>
      <c r="UTT108" s="908"/>
      <c r="UTU108" s="838"/>
      <c r="UTV108" s="833"/>
      <c r="UTW108" s="833"/>
      <c r="UTX108" s="908"/>
      <c r="UTY108" s="838"/>
      <c r="UTZ108" s="833"/>
      <c r="UUA108" s="833"/>
      <c r="UUB108" s="908"/>
      <c r="UUC108" s="838"/>
      <c r="UUD108" s="833"/>
      <c r="UUE108" s="833"/>
      <c r="UUF108" s="908"/>
      <c r="UUG108" s="838"/>
      <c r="UUH108" s="833"/>
      <c r="UUI108" s="833"/>
      <c r="UUJ108" s="908"/>
      <c r="UUK108" s="838"/>
      <c r="UUL108" s="833"/>
      <c r="UUM108" s="833"/>
      <c r="UUN108" s="908"/>
      <c r="UUO108" s="838"/>
      <c r="UUP108" s="833"/>
      <c r="UUQ108" s="833"/>
      <c r="UUR108" s="908"/>
      <c r="UUS108" s="838"/>
      <c r="UUT108" s="833"/>
      <c r="UUU108" s="833"/>
      <c r="UUV108" s="908"/>
      <c r="UUW108" s="838"/>
      <c r="UUX108" s="833"/>
      <c r="UUY108" s="833"/>
      <c r="UUZ108" s="908"/>
      <c r="UVA108" s="838"/>
      <c r="UVB108" s="833"/>
      <c r="UVC108" s="833"/>
      <c r="UVD108" s="908"/>
      <c r="UVE108" s="838"/>
      <c r="UVF108" s="833"/>
      <c r="UVG108" s="833"/>
      <c r="UVH108" s="908"/>
      <c r="UVI108" s="838"/>
      <c r="UVJ108" s="833"/>
      <c r="UVK108" s="833"/>
      <c r="UVL108" s="908"/>
      <c r="UVM108" s="838"/>
      <c r="UVN108" s="833"/>
      <c r="UVO108" s="833"/>
      <c r="UVP108" s="908"/>
      <c r="UVQ108" s="838"/>
      <c r="UVR108" s="833"/>
      <c r="UVS108" s="833"/>
      <c r="UVT108" s="908"/>
      <c r="UVU108" s="838"/>
      <c r="UVV108" s="833"/>
      <c r="UVW108" s="833"/>
      <c r="UVX108" s="908"/>
      <c r="UVY108" s="838"/>
      <c r="UVZ108" s="833"/>
      <c r="UWA108" s="833"/>
      <c r="UWB108" s="908"/>
      <c r="UWC108" s="838"/>
      <c r="UWD108" s="833"/>
      <c r="UWE108" s="833"/>
      <c r="UWF108" s="908"/>
      <c r="UWG108" s="838"/>
      <c r="UWH108" s="833"/>
      <c r="UWI108" s="833"/>
      <c r="UWJ108" s="908"/>
      <c r="UWK108" s="838"/>
      <c r="UWL108" s="833"/>
      <c r="UWM108" s="833"/>
      <c r="UWN108" s="908"/>
      <c r="UWO108" s="838"/>
      <c r="UWP108" s="833"/>
      <c r="UWQ108" s="833"/>
      <c r="UWR108" s="908"/>
      <c r="UWS108" s="838"/>
      <c r="UWT108" s="833"/>
      <c r="UWU108" s="833"/>
      <c r="UWV108" s="908"/>
      <c r="UWW108" s="838"/>
      <c r="UWX108" s="833"/>
      <c r="UWY108" s="833"/>
      <c r="UWZ108" s="908"/>
      <c r="UXA108" s="838"/>
      <c r="UXB108" s="833"/>
      <c r="UXC108" s="833"/>
      <c r="UXD108" s="908"/>
      <c r="UXE108" s="838"/>
      <c r="UXF108" s="833"/>
      <c r="UXG108" s="833"/>
      <c r="UXH108" s="908"/>
      <c r="UXI108" s="838"/>
      <c r="UXJ108" s="833"/>
      <c r="UXK108" s="833"/>
      <c r="UXL108" s="908"/>
      <c r="UXM108" s="838"/>
      <c r="UXN108" s="833"/>
      <c r="UXO108" s="833"/>
      <c r="UXP108" s="908"/>
      <c r="UXQ108" s="838"/>
      <c r="UXR108" s="833"/>
      <c r="UXS108" s="833"/>
      <c r="UXT108" s="908"/>
      <c r="UXU108" s="838"/>
      <c r="UXV108" s="833"/>
      <c r="UXW108" s="833"/>
      <c r="UXX108" s="908"/>
      <c r="UXY108" s="838"/>
      <c r="UXZ108" s="833"/>
      <c r="UYA108" s="833"/>
      <c r="UYB108" s="908"/>
      <c r="UYC108" s="838"/>
      <c r="UYD108" s="833"/>
      <c r="UYE108" s="833"/>
      <c r="UYF108" s="908"/>
      <c r="UYG108" s="838"/>
      <c r="UYH108" s="833"/>
      <c r="UYI108" s="833"/>
      <c r="UYJ108" s="908"/>
      <c r="UYK108" s="838"/>
      <c r="UYL108" s="833"/>
      <c r="UYM108" s="833"/>
      <c r="UYN108" s="908"/>
      <c r="UYO108" s="838"/>
      <c r="UYP108" s="833"/>
      <c r="UYQ108" s="833"/>
      <c r="UYR108" s="908"/>
      <c r="UYS108" s="838"/>
      <c r="UYT108" s="833"/>
      <c r="UYU108" s="833"/>
      <c r="UYV108" s="908"/>
      <c r="UYW108" s="838"/>
      <c r="UYX108" s="833"/>
      <c r="UYY108" s="833"/>
      <c r="UYZ108" s="908"/>
      <c r="UZA108" s="838"/>
      <c r="UZB108" s="833"/>
      <c r="UZC108" s="833"/>
      <c r="UZD108" s="908"/>
      <c r="UZE108" s="838"/>
      <c r="UZF108" s="833"/>
      <c r="UZG108" s="833"/>
      <c r="UZH108" s="908"/>
      <c r="UZI108" s="838"/>
      <c r="UZJ108" s="833"/>
      <c r="UZK108" s="833"/>
      <c r="UZL108" s="908"/>
      <c r="UZM108" s="838"/>
      <c r="UZN108" s="833"/>
      <c r="UZO108" s="833"/>
      <c r="UZP108" s="908"/>
      <c r="UZQ108" s="838"/>
      <c r="UZR108" s="833"/>
      <c r="UZS108" s="833"/>
      <c r="UZT108" s="908"/>
      <c r="UZU108" s="838"/>
      <c r="UZV108" s="833"/>
      <c r="UZW108" s="833"/>
      <c r="UZX108" s="908"/>
      <c r="UZY108" s="838"/>
      <c r="UZZ108" s="833"/>
      <c r="VAA108" s="833"/>
      <c r="VAB108" s="908"/>
      <c r="VAC108" s="838"/>
      <c r="VAD108" s="833"/>
      <c r="VAE108" s="833"/>
      <c r="VAF108" s="908"/>
      <c r="VAG108" s="838"/>
      <c r="VAH108" s="833"/>
      <c r="VAI108" s="833"/>
      <c r="VAJ108" s="908"/>
      <c r="VAK108" s="838"/>
      <c r="VAL108" s="833"/>
      <c r="VAM108" s="833"/>
      <c r="VAN108" s="908"/>
      <c r="VAO108" s="838"/>
      <c r="VAP108" s="833"/>
      <c r="VAQ108" s="833"/>
      <c r="VAR108" s="908"/>
      <c r="VAS108" s="838"/>
      <c r="VAT108" s="833"/>
      <c r="VAU108" s="833"/>
      <c r="VAV108" s="908"/>
      <c r="VAW108" s="838"/>
      <c r="VAX108" s="833"/>
      <c r="VAY108" s="833"/>
      <c r="VAZ108" s="908"/>
      <c r="VBA108" s="838"/>
      <c r="VBB108" s="833"/>
      <c r="VBC108" s="833"/>
      <c r="VBD108" s="908"/>
      <c r="VBE108" s="838"/>
      <c r="VBF108" s="833"/>
      <c r="VBG108" s="833"/>
      <c r="VBH108" s="908"/>
      <c r="VBI108" s="838"/>
      <c r="VBJ108" s="833"/>
      <c r="VBK108" s="833"/>
      <c r="VBL108" s="908"/>
      <c r="VBM108" s="838"/>
      <c r="VBN108" s="833"/>
      <c r="VBO108" s="833"/>
      <c r="VBP108" s="908"/>
      <c r="VBQ108" s="838"/>
      <c r="VBR108" s="833"/>
      <c r="VBS108" s="833"/>
      <c r="VBT108" s="908"/>
      <c r="VBU108" s="838"/>
      <c r="VBV108" s="833"/>
      <c r="VBW108" s="833"/>
      <c r="VBX108" s="908"/>
      <c r="VBY108" s="838"/>
      <c r="VBZ108" s="833"/>
      <c r="VCA108" s="833"/>
      <c r="VCB108" s="908"/>
      <c r="VCC108" s="838"/>
      <c r="VCD108" s="833"/>
      <c r="VCE108" s="833"/>
      <c r="VCF108" s="908"/>
      <c r="VCG108" s="838"/>
      <c r="VCH108" s="833"/>
      <c r="VCI108" s="833"/>
      <c r="VCJ108" s="908"/>
      <c r="VCK108" s="838"/>
      <c r="VCL108" s="833"/>
      <c r="VCM108" s="833"/>
      <c r="VCN108" s="908"/>
      <c r="VCO108" s="838"/>
      <c r="VCP108" s="833"/>
      <c r="VCQ108" s="833"/>
      <c r="VCR108" s="908"/>
      <c r="VCS108" s="838"/>
      <c r="VCT108" s="833"/>
      <c r="VCU108" s="833"/>
      <c r="VCV108" s="908"/>
      <c r="VCW108" s="838"/>
      <c r="VCX108" s="833"/>
      <c r="VCY108" s="833"/>
      <c r="VCZ108" s="908"/>
      <c r="VDA108" s="838"/>
      <c r="VDB108" s="833"/>
      <c r="VDC108" s="833"/>
      <c r="VDD108" s="908"/>
      <c r="VDE108" s="838"/>
      <c r="VDF108" s="833"/>
      <c r="VDG108" s="833"/>
      <c r="VDH108" s="908"/>
      <c r="VDI108" s="838"/>
      <c r="VDJ108" s="833"/>
      <c r="VDK108" s="833"/>
      <c r="VDL108" s="908"/>
      <c r="VDM108" s="838"/>
      <c r="VDN108" s="833"/>
      <c r="VDO108" s="833"/>
      <c r="VDP108" s="908"/>
      <c r="VDQ108" s="838"/>
      <c r="VDR108" s="833"/>
      <c r="VDS108" s="833"/>
      <c r="VDT108" s="908"/>
      <c r="VDU108" s="838"/>
      <c r="VDV108" s="833"/>
      <c r="VDW108" s="833"/>
      <c r="VDX108" s="908"/>
      <c r="VDY108" s="838"/>
      <c r="VDZ108" s="833"/>
      <c r="VEA108" s="833"/>
      <c r="VEB108" s="908"/>
      <c r="VEC108" s="838"/>
      <c r="VED108" s="833"/>
      <c r="VEE108" s="833"/>
      <c r="VEF108" s="908"/>
      <c r="VEG108" s="838"/>
      <c r="VEH108" s="833"/>
      <c r="VEI108" s="833"/>
      <c r="VEJ108" s="908"/>
      <c r="VEK108" s="838"/>
      <c r="VEL108" s="833"/>
      <c r="VEM108" s="833"/>
      <c r="VEN108" s="908"/>
      <c r="VEO108" s="838"/>
      <c r="VEP108" s="833"/>
      <c r="VEQ108" s="833"/>
      <c r="VER108" s="908"/>
      <c r="VES108" s="838"/>
      <c r="VET108" s="833"/>
      <c r="VEU108" s="833"/>
      <c r="VEV108" s="908"/>
      <c r="VEW108" s="838"/>
      <c r="VEX108" s="833"/>
      <c r="VEY108" s="833"/>
      <c r="VEZ108" s="908"/>
      <c r="VFA108" s="838"/>
      <c r="VFB108" s="833"/>
      <c r="VFC108" s="833"/>
      <c r="VFD108" s="908"/>
      <c r="VFE108" s="838"/>
      <c r="VFF108" s="833"/>
      <c r="VFG108" s="833"/>
      <c r="VFH108" s="908"/>
      <c r="VFI108" s="838"/>
      <c r="VFJ108" s="833"/>
      <c r="VFK108" s="833"/>
      <c r="VFL108" s="908"/>
      <c r="VFM108" s="838"/>
      <c r="VFN108" s="833"/>
      <c r="VFO108" s="833"/>
      <c r="VFP108" s="908"/>
      <c r="VFQ108" s="838"/>
      <c r="VFR108" s="833"/>
      <c r="VFS108" s="833"/>
      <c r="VFT108" s="908"/>
      <c r="VFU108" s="838"/>
      <c r="VFV108" s="833"/>
      <c r="VFW108" s="833"/>
      <c r="VFX108" s="908"/>
      <c r="VFY108" s="838"/>
      <c r="VFZ108" s="833"/>
      <c r="VGA108" s="833"/>
      <c r="VGB108" s="908"/>
      <c r="VGC108" s="838"/>
      <c r="VGD108" s="833"/>
      <c r="VGE108" s="833"/>
      <c r="VGF108" s="908"/>
      <c r="VGG108" s="838"/>
      <c r="VGH108" s="833"/>
      <c r="VGI108" s="833"/>
      <c r="VGJ108" s="908"/>
      <c r="VGK108" s="838"/>
      <c r="VGL108" s="833"/>
      <c r="VGM108" s="833"/>
      <c r="VGN108" s="908"/>
      <c r="VGO108" s="838"/>
      <c r="VGP108" s="833"/>
      <c r="VGQ108" s="833"/>
      <c r="VGR108" s="908"/>
      <c r="VGS108" s="838"/>
      <c r="VGT108" s="833"/>
      <c r="VGU108" s="833"/>
      <c r="VGV108" s="908"/>
      <c r="VGW108" s="838"/>
      <c r="VGX108" s="833"/>
      <c r="VGY108" s="833"/>
      <c r="VGZ108" s="908"/>
      <c r="VHA108" s="838"/>
      <c r="VHB108" s="833"/>
      <c r="VHC108" s="833"/>
      <c r="VHD108" s="908"/>
      <c r="VHE108" s="838"/>
      <c r="VHF108" s="833"/>
      <c r="VHG108" s="833"/>
      <c r="VHH108" s="908"/>
      <c r="VHI108" s="838"/>
      <c r="VHJ108" s="833"/>
      <c r="VHK108" s="833"/>
      <c r="VHL108" s="908"/>
      <c r="VHM108" s="838"/>
      <c r="VHN108" s="833"/>
      <c r="VHO108" s="833"/>
      <c r="VHP108" s="908"/>
      <c r="VHQ108" s="838"/>
      <c r="VHR108" s="833"/>
      <c r="VHS108" s="833"/>
      <c r="VHT108" s="908"/>
      <c r="VHU108" s="838"/>
      <c r="VHV108" s="833"/>
      <c r="VHW108" s="833"/>
      <c r="VHX108" s="908"/>
      <c r="VHY108" s="838"/>
      <c r="VHZ108" s="833"/>
      <c r="VIA108" s="833"/>
      <c r="VIB108" s="908"/>
      <c r="VIC108" s="838"/>
      <c r="VID108" s="833"/>
      <c r="VIE108" s="833"/>
      <c r="VIF108" s="908"/>
      <c r="VIG108" s="838"/>
      <c r="VIH108" s="833"/>
      <c r="VII108" s="833"/>
      <c r="VIJ108" s="908"/>
      <c r="VIK108" s="838"/>
      <c r="VIL108" s="833"/>
      <c r="VIM108" s="833"/>
      <c r="VIN108" s="908"/>
      <c r="VIO108" s="838"/>
      <c r="VIP108" s="833"/>
      <c r="VIQ108" s="833"/>
      <c r="VIR108" s="908"/>
      <c r="VIS108" s="838"/>
      <c r="VIT108" s="833"/>
      <c r="VIU108" s="833"/>
      <c r="VIV108" s="908"/>
      <c r="VIW108" s="838"/>
      <c r="VIX108" s="833"/>
      <c r="VIY108" s="833"/>
      <c r="VIZ108" s="908"/>
      <c r="VJA108" s="838"/>
      <c r="VJB108" s="833"/>
      <c r="VJC108" s="833"/>
      <c r="VJD108" s="908"/>
      <c r="VJE108" s="838"/>
      <c r="VJF108" s="833"/>
      <c r="VJG108" s="833"/>
      <c r="VJH108" s="908"/>
      <c r="VJI108" s="838"/>
      <c r="VJJ108" s="833"/>
      <c r="VJK108" s="833"/>
      <c r="VJL108" s="908"/>
      <c r="VJM108" s="838"/>
      <c r="VJN108" s="833"/>
      <c r="VJO108" s="833"/>
      <c r="VJP108" s="908"/>
      <c r="VJQ108" s="838"/>
      <c r="VJR108" s="833"/>
      <c r="VJS108" s="833"/>
      <c r="VJT108" s="908"/>
      <c r="VJU108" s="838"/>
      <c r="VJV108" s="833"/>
      <c r="VJW108" s="833"/>
      <c r="VJX108" s="908"/>
      <c r="VJY108" s="838"/>
      <c r="VJZ108" s="833"/>
      <c r="VKA108" s="833"/>
      <c r="VKB108" s="908"/>
      <c r="VKC108" s="838"/>
      <c r="VKD108" s="833"/>
      <c r="VKE108" s="833"/>
      <c r="VKF108" s="908"/>
      <c r="VKG108" s="838"/>
      <c r="VKH108" s="833"/>
      <c r="VKI108" s="833"/>
      <c r="VKJ108" s="908"/>
      <c r="VKK108" s="838"/>
      <c r="VKL108" s="833"/>
      <c r="VKM108" s="833"/>
      <c r="VKN108" s="908"/>
      <c r="VKO108" s="838"/>
      <c r="VKP108" s="833"/>
      <c r="VKQ108" s="833"/>
      <c r="VKR108" s="908"/>
      <c r="VKS108" s="838"/>
      <c r="VKT108" s="833"/>
      <c r="VKU108" s="833"/>
      <c r="VKV108" s="908"/>
      <c r="VKW108" s="838"/>
      <c r="VKX108" s="833"/>
      <c r="VKY108" s="833"/>
      <c r="VKZ108" s="908"/>
      <c r="VLA108" s="838"/>
      <c r="VLB108" s="833"/>
      <c r="VLC108" s="833"/>
      <c r="VLD108" s="908"/>
      <c r="VLE108" s="838"/>
      <c r="VLF108" s="833"/>
      <c r="VLG108" s="833"/>
      <c r="VLH108" s="908"/>
      <c r="VLI108" s="838"/>
      <c r="VLJ108" s="833"/>
      <c r="VLK108" s="833"/>
      <c r="VLL108" s="908"/>
      <c r="VLM108" s="838"/>
      <c r="VLN108" s="833"/>
      <c r="VLO108" s="833"/>
      <c r="VLP108" s="908"/>
      <c r="VLQ108" s="838"/>
      <c r="VLR108" s="833"/>
      <c r="VLS108" s="833"/>
      <c r="VLT108" s="908"/>
      <c r="VLU108" s="838"/>
      <c r="VLV108" s="833"/>
      <c r="VLW108" s="833"/>
      <c r="VLX108" s="908"/>
      <c r="VLY108" s="838"/>
      <c r="VLZ108" s="833"/>
      <c r="VMA108" s="833"/>
      <c r="VMB108" s="908"/>
      <c r="VMC108" s="838"/>
      <c r="VMD108" s="833"/>
      <c r="VME108" s="833"/>
      <c r="VMF108" s="908"/>
      <c r="VMG108" s="838"/>
      <c r="VMH108" s="833"/>
      <c r="VMI108" s="833"/>
      <c r="VMJ108" s="908"/>
      <c r="VMK108" s="838"/>
      <c r="VML108" s="833"/>
      <c r="VMM108" s="833"/>
      <c r="VMN108" s="908"/>
      <c r="VMO108" s="838"/>
      <c r="VMP108" s="833"/>
      <c r="VMQ108" s="833"/>
      <c r="VMR108" s="908"/>
      <c r="VMS108" s="838"/>
      <c r="VMT108" s="833"/>
      <c r="VMU108" s="833"/>
      <c r="VMV108" s="908"/>
      <c r="VMW108" s="838"/>
      <c r="VMX108" s="833"/>
      <c r="VMY108" s="833"/>
      <c r="VMZ108" s="908"/>
      <c r="VNA108" s="838"/>
      <c r="VNB108" s="833"/>
      <c r="VNC108" s="833"/>
      <c r="VND108" s="908"/>
      <c r="VNE108" s="838"/>
      <c r="VNF108" s="833"/>
      <c r="VNG108" s="833"/>
      <c r="VNH108" s="908"/>
      <c r="VNI108" s="838"/>
      <c r="VNJ108" s="833"/>
      <c r="VNK108" s="833"/>
      <c r="VNL108" s="908"/>
      <c r="VNM108" s="838"/>
      <c r="VNN108" s="833"/>
      <c r="VNO108" s="833"/>
      <c r="VNP108" s="908"/>
      <c r="VNQ108" s="838"/>
      <c r="VNR108" s="833"/>
      <c r="VNS108" s="833"/>
      <c r="VNT108" s="908"/>
      <c r="VNU108" s="838"/>
      <c r="VNV108" s="833"/>
      <c r="VNW108" s="833"/>
      <c r="VNX108" s="908"/>
      <c r="VNY108" s="838"/>
      <c r="VNZ108" s="833"/>
      <c r="VOA108" s="833"/>
      <c r="VOB108" s="908"/>
      <c r="VOC108" s="838"/>
      <c r="VOD108" s="833"/>
      <c r="VOE108" s="833"/>
      <c r="VOF108" s="908"/>
      <c r="VOG108" s="838"/>
      <c r="VOH108" s="833"/>
      <c r="VOI108" s="833"/>
      <c r="VOJ108" s="908"/>
      <c r="VOK108" s="838"/>
      <c r="VOL108" s="833"/>
      <c r="VOM108" s="833"/>
      <c r="VON108" s="908"/>
      <c r="VOO108" s="838"/>
      <c r="VOP108" s="833"/>
      <c r="VOQ108" s="833"/>
      <c r="VOR108" s="908"/>
      <c r="VOS108" s="838"/>
      <c r="VOT108" s="833"/>
      <c r="VOU108" s="833"/>
      <c r="VOV108" s="908"/>
      <c r="VOW108" s="838"/>
      <c r="VOX108" s="833"/>
      <c r="VOY108" s="833"/>
      <c r="VOZ108" s="908"/>
      <c r="VPA108" s="838"/>
      <c r="VPB108" s="833"/>
      <c r="VPC108" s="833"/>
      <c r="VPD108" s="908"/>
      <c r="VPE108" s="838"/>
      <c r="VPF108" s="833"/>
      <c r="VPG108" s="833"/>
      <c r="VPH108" s="908"/>
      <c r="VPI108" s="838"/>
      <c r="VPJ108" s="833"/>
      <c r="VPK108" s="833"/>
      <c r="VPL108" s="908"/>
      <c r="VPM108" s="838"/>
      <c r="VPN108" s="833"/>
      <c r="VPO108" s="833"/>
      <c r="VPP108" s="908"/>
      <c r="VPQ108" s="838"/>
      <c r="VPR108" s="833"/>
      <c r="VPS108" s="833"/>
      <c r="VPT108" s="908"/>
      <c r="VPU108" s="838"/>
      <c r="VPV108" s="833"/>
      <c r="VPW108" s="833"/>
      <c r="VPX108" s="908"/>
      <c r="VPY108" s="838"/>
      <c r="VPZ108" s="833"/>
      <c r="VQA108" s="833"/>
      <c r="VQB108" s="908"/>
      <c r="VQC108" s="838"/>
      <c r="VQD108" s="833"/>
      <c r="VQE108" s="833"/>
      <c r="VQF108" s="908"/>
      <c r="VQG108" s="838"/>
      <c r="VQH108" s="833"/>
      <c r="VQI108" s="833"/>
      <c r="VQJ108" s="908"/>
      <c r="VQK108" s="838"/>
      <c r="VQL108" s="833"/>
      <c r="VQM108" s="833"/>
      <c r="VQN108" s="908"/>
      <c r="VQO108" s="838"/>
      <c r="VQP108" s="833"/>
      <c r="VQQ108" s="833"/>
      <c r="VQR108" s="908"/>
      <c r="VQS108" s="838"/>
      <c r="VQT108" s="833"/>
      <c r="VQU108" s="833"/>
      <c r="VQV108" s="908"/>
      <c r="VQW108" s="838"/>
      <c r="VQX108" s="833"/>
      <c r="VQY108" s="833"/>
      <c r="VQZ108" s="908"/>
      <c r="VRA108" s="838"/>
      <c r="VRB108" s="833"/>
      <c r="VRC108" s="833"/>
      <c r="VRD108" s="908"/>
      <c r="VRE108" s="838"/>
      <c r="VRF108" s="833"/>
      <c r="VRG108" s="833"/>
      <c r="VRH108" s="908"/>
      <c r="VRI108" s="838"/>
      <c r="VRJ108" s="833"/>
      <c r="VRK108" s="833"/>
      <c r="VRL108" s="908"/>
      <c r="VRM108" s="838"/>
      <c r="VRN108" s="833"/>
      <c r="VRO108" s="833"/>
      <c r="VRP108" s="908"/>
      <c r="VRQ108" s="838"/>
      <c r="VRR108" s="833"/>
      <c r="VRS108" s="833"/>
      <c r="VRT108" s="908"/>
      <c r="VRU108" s="838"/>
      <c r="VRV108" s="833"/>
      <c r="VRW108" s="833"/>
      <c r="VRX108" s="908"/>
      <c r="VRY108" s="838"/>
      <c r="VRZ108" s="833"/>
      <c r="VSA108" s="833"/>
      <c r="VSB108" s="908"/>
      <c r="VSC108" s="838"/>
      <c r="VSD108" s="833"/>
      <c r="VSE108" s="833"/>
      <c r="VSF108" s="908"/>
      <c r="VSG108" s="838"/>
      <c r="VSH108" s="833"/>
      <c r="VSI108" s="833"/>
      <c r="VSJ108" s="908"/>
      <c r="VSK108" s="838"/>
      <c r="VSL108" s="833"/>
      <c r="VSM108" s="833"/>
      <c r="VSN108" s="908"/>
      <c r="VSO108" s="838"/>
      <c r="VSP108" s="833"/>
      <c r="VSQ108" s="833"/>
      <c r="VSR108" s="908"/>
      <c r="VSS108" s="838"/>
      <c r="VST108" s="833"/>
      <c r="VSU108" s="833"/>
      <c r="VSV108" s="908"/>
      <c r="VSW108" s="838"/>
      <c r="VSX108" s="833"/>
      <c r="VSY108" s="833"/>
      <c r="VSZ108" s="908"/>
      <c r="VTA108" s="838"/>
      <c r="VTB108" s="833"/>
      <c r="VTC108" s="833"/>
      <c r="VTD108" s="908"/>
      <c r="VTE108" s="838"/>
      <c r="VTF108" s="833"/>
      <c r="VTG108" s="833"/>
      <c r="VTH108" s="908"/>
      <c r="VTI108" s="838"/>
      <c r="VTJ108" s="833"/>
      <c r="VTK108" s="833"/>
      <c r="VTL108" s="908"/>
      <c r="VTM108" s="838"/>
      <c r="VTN108" s="833"/>
      <c r="VTO108" s="833"/>
      <c r="VTP108" s="908"/>
      <c r="VTQ108" s="838"/>
      <c r="VTR108" s="833"/>
      <c r="VTS108" s="833"/>
      <c r="VTT108" s="908"/>
      <c r="VTU108" s="838"/>
      <c r="VTV108" s="833"/>
      <c r="VTW108" s="833"/>
      <c r="VTX108" s="908"/>
      <c r="VTY108" s="838"/>
      <c r="VTZ108" s="833"/>
      <c r="VUA108" s="833"/>
      <c r="VUB108" s="908"/>
      <c r="VUC108" s="838"/>
      <c r="VUD108" s="833"/>
      <c r="VUE108" s="833"/>
      <c r="VUF108" s="908"/>
      <c r="VUG108" s="838"/>
      <c r="VUH108" s="833"/>
      <c r="VUI108" s="833"/>
      <c r="VUJ108" s="908"/>
      <c r="VUK108" s="838"/>
      <c r="VUL108" s="833"/>
      <c r="VUM108" s="833"/>
      <c r="VUN108" s="908"/>
      <c r="VUO108" s="838"/>
      <c r="VUP108" s="833"/>
      <c r="VUQ108" s="833"/>
      <c r="VUR108" s="908"/>
      <c r="VUS108" s="838"/>
      <c r="VUT108" s="833"/>
      <c r="VUU108" s="833"/>
      <c r="VUV108" s="908"/>
      <c r="VUW108" s="838"/>
      <c r="VUX108" s="833"/>
      <c r="VUY108" s="833"/>
      <c r="VUZ108" s="908"/>
      <c r="VVA108" s="838"/>
      <c r="VVB108" s="833"/>
      <c r="VVC108" s="833"/>
      <c r="VVD108" s="908"/>
      <c r="VVE108" s="838"/>
      <c r="VVF108" s="833"/>
      <c r="VVG108" s="833"/>
      <c r="VVH108" s="908"/>
      <c r="VVI108" s="838"/>
      <c r="VVJ108" s="833"/>
      <c r="VVK108" s="833"/>
      <c r="VVL108" s="908"/>
      <c r="VVM108" s="838"/>
      <c r="VVN108" s="833"/>
      <c r="VVO108" s="833"/>
      <c r="VVP108" s="908"/>
      <c r="VVQ108" s="838"/>
      <c r="VVR108" s="833"/>
      <c r="VVS108" s="833"/>
      <c r="VVT108" s="908"/>
      <c r="VVU108" s="838"/>
      <c r="VVV108" s="833"/>
      <c r="VVW108" s="833"/>
      <c r="VVX108" s="908"/>
      <c r="VVY108" s="838"/>
      <c r="VVZ108" s="833"/>
      <c r="VWA108" s="833"/>
      <c r="VWB108" s="908"/>
      <c r="VWC108" s="838"/>
      <c r="VWD108" s="833"/>
      <c r="VWE108" s="833"/>
      <c r="VWF108" s="908"/>
      <c r="VWG108" s="838"/>
      <c r="VWH108" s="833"/>
      <c r="VWI108" s="833"/>
      <c r="VWJ108" s="908"/>
      <c r="VWK108" s="838"/>
      <c r="VWL108" s="833"/>
      <c r="VWM108" s="833"/>
      <c r="VWN108" s="908"/>
      <c r="VWO108" s="838"/>
      <c r="VWP108" s="833"/>
      <c r="VWQ108" s="833"/>
      <c r="VWR108" s="908"/>
      <c r="VWS108" s="838"/>
      <c r="VWT108" s="833"/>
      <c r="VWU108" s="833"/>
      <c r="VWV108" s="908"/>
      <c r="VWW108" s="838"/>
      <c r="VWX108" s="833"/>
      <c r="VWY108" s="833"/>
      <c r="VWZ108" s="908"/>
      <c r="VXA108" s="838"/>
      <c r="VXB108" s="833"/>
      <c r="VXC108" s="833"/>
      <c r="VXD108" s="908"/>
      <c r="VXE108" s="838"/>
      <c r="VXF108" s="833"/>
      <c r="VXG108" s="833"/>
      <c r="VXH108" s="908"/>
      <c r="VXI108" s="838"/>
      <c r="VXJ108" s="833"/>
      <c r="VXK108" s="833"/>
      <c r="VXL108" s="908"/>
      <c r="VXM108" s="838"/>
      <c r="VXN108" s="833"/>
      <c r="VXO108" s="833"/>
      <c r="VXP108" s="908"/>
      <c r="VXQ108" s="838"/>
      <c r="VXR108" s="833"/>
      <c r="VXS108" s="833"/>
      <c r="VXT108" s="908"/>
      <c r="VXU108" s="838"/>
      <c r="VXV108" s="833"/>
      <c r="VXW108" s="833"/>
      <c r="VXX108" s="908"/>
      <c r="VXY108" s="838"/>
      <c r="VXZ108" s="833"/>
      <c r="VYA108" s="833"/>
      <c r="VYB108" s="908"/>
      <c r="VYC108" s="838"/>
      <c r="VYD108" s="833"/>
      <c r="VYE108" s="833"/>
      <c r="VYF108" s="908"/>
      <c r="VYG108" s="838"/>
      <c r="VYH108" s="833"/>
      <c r="VYI108" s="833"/>
      <c r="VYJ108" s="908"/>
      <c r="VYK108" s="838"/>
      <c r="VYL108" s="833"/>
      <c r="VYM108" s="833"/>
      <c r="VYN108" s="908"/>
      <c r="VYO108" s="838"/>
      <c r="VYP108" s="833"/>
      <c r="VYQ108" s="833"/>
      <c r="VYR108" s="908"/>
      <c r="VYS108" s="838"/>
      <c r="VYT108" s="833"/>
      <c r="VYU108" s="833"/>
      <c r="VYV108" s="908"/>
      <c r="VYW108" s="838"/>
      <c r="VYX108" s="833"/>
      <c r="VYY108" s="833"/>
      <c r="VYZ108" s="908"/>
      <c r="VZA108" s="838"/>
      <c r="VZB108" s="833"/>
      <c r="VZC108" s="833"/>
      <c r="VZD108" s="908"/>
      <c r="VZE108" s="838"/>
      <c r="VZF108" s="833"/>
      <c r="VZG108" s="833"/>
      <c r="VZH108" s="908"/>
      <c r="VZI108" s="838"/>
      <c r="VZJ108" s="833"/>
      <c r="VZK108" s="833"/>
      <c r="VZL108" s="908"/>
      <c r="VZM108" s="838"/>
      <c r="VZN108" s="833"/>
      <c r="VZO108" s="833"/>
      <c r="VZP108" s="908"/>
      <c r="VZQ108" s="838"/>
      <c r="VZR108" s="833"/>
      <c r="VZS108" s="833"/>
      <c r="VZT108" s="908"/>
      <c r="VZU108" s="838"/>
      <c r="VZV108" s="833"/>
      <c r="VZW108" s="833"/>
      <c r="VZX108" s="908"/>
      <c r="VZY108" s="838"/>
      <c r="VZZ108" s="833"/>
      <c r="WAA108" s="833"/>
      <c r="WAB108" s="908"/>
      <c r="WAC108" s="838"/>
      <c r="WAD108" s="833"/>
      <c r="WAE108" s="833"/>
      <c r="WAF108" s="908"/>
      <c r="WAG108" s="838"/>
      <c r="WAH108" s="833"/>
      <c r="WAI108" s="833"/>
      <c r="WAJ108" s="908"/>
      <c r="WAK108" s="838"/>
      <c r="WAL108" s="833"/>
      <c r="WAM108" s="833"/>
      <c r="WAN108" s="908"/>
      <c r="WAO108" s="838"/>
      <c r="WAP108" s="833"/>
      <c r="WAQ108" s="833"/>
      <c r="WAR108" s="908"/>
      <c r="WAS108" s="838"/>
      <c r="WAT108" s="833"/>
      <c r="WAU108" s="833"/>
      <c r="WAV108" s="908"/>
      <c r="WAW108" s="838"/>
      <c r="WAX108" s="833"/>
      <c r="WAY108" s="833"/>
      <c r="WAZ108" s="908"/>
      <c r="WBA108" s="838"/>
      <c r="WBB108" s="833"/>
      <c r="WBC108" s="833"/>
      <c r="WBD108" s="908"/>
      <c r="WBE108" s="838"/>
      <c r="WBF108" s="833"/>
      <c r="WBG108" s="833"/>
      <c r="WBH108" s="908"/>
      <c r="WBI108" s="838"/>
      <c r="WBJ108" s="833"/>
      <c r="WBK108" s="833"/>
      <c r="WBL108" s="908"/>
      <c r="WBM108" s="838"/>
      <c r="WBN108" s="833"/>
      <c r="WBO108" s="833"/>
      <c r="WBP108" s="908"/>
      <c r="WBQ108" s="838"/>
      <c r="WBR108" s="833"/>
      <c r="WBS108" s="833"/>
      <c r="WBT108" s="908"/>
      <c r="WBU108" s="838"/>
      <c r="WBV108" s="833"/>
      <c r="WBW108" s="833"/>
      <c r="WBX108" s="908"/>
      <c r="WBY108" s="838"/>
      <c r="WBZ108" s="833"/>
      <c r="WCA108" s="833"/>
      <c r="WCB108" s="908"/>
      <c r="WCC108" s="838"/>
      <c r="WCD108" s="833"/>
      <c r="WCE108" s="833"/>
      <c r="WCF108" s="908"/>
      <c r="WCG108" s="838"/>
      <c r="WCH108" s="833"/>
      <c r="WCI108" s="833"/>
      <c r="WCJ108" s="908"/>
      <c r="WCK108" s="838"/>
      <c r="WCL108" s="833"/>
      <c r="WCM108" s="833"/>
      <c r="WCN108" s="908"/>
      <c r="WCO108" s="838"/>
      <c r="WCP108" s="833"/>
      <c r="WCQ108" s="833"/>
      <c r="WCR108" s="908"/>
      <c r="WCS108" s="838"/>
      <c r="WCT108" s="833"/>
      <c r="WCU108" s="833"/>
      <c r="WCV108" s="908"/>
      <c r="WCW108" s="838"/>
      <c r="WCX108" s="833"/>
      <c r="WCY108" s="833"/>
      <c r="WCZ108" s="908"/>
      <c r="WDA108" s="838"/>
      <c r="WDB108" s="833"/>
      <c r="WDC108" s="833"/>
      <c r="WDD108" s="908"/>
      <c r="WDE108" s="838"/>
      <c r="WDF108" s="833"/>
      <c r="WDG108" s="833"/>
      <c r="WDH108" s="908"/>
      <c r="WDI108" s="838"/>
      <c r="WDJ108" s="833"/>
      <c r="WDK108" s="833"/>
      <c r="WDL108" s="908"/>
      <c r="WDM108" s="838"/>
      <c r="WDN108" s="833"/>
      <c r="WDO108" s="833"/>
      <c r="WDP108" s="908"/>
      <c r="WDQ108" s="838"/>
      <c r="WDR108" s="833"/>
      <c r="WDS108" s="833"/>
      <c r="WDT108" s="908"/>
      <c r="WDU108" s="838"/>
      <c r="WDV108" s="833"/>
      <c r="WDW108" s="833"/>
      <c r="WDX108" s="908"/>
      <c r="WDY108" s="838"/>
      <c r="WDZ108" s="833"/>
      <c r="WEA108" s="833"/>
      <c r="WEB108" s="908"/>
      <c r="WEC108" s="838"/>
      <c r="WED108" s="833"/>
      <c r="WEE108" s="833"/>
      <c r="WEF108" s="908"/>
      <c r="WEG108" s="838"/>
      <c r="WEH108" s="833"/>
      <c r="WEI108" s="833"/>
      <c r="WEJ108" s="908"/>
      <c r="WEK108" s="838"/>
      <c r="WEL108" s="833"/>
      <c r="WEM108" s="833"/>
      <c r="WEN108" s="908"/>
      <c r="WEO108" s="838"/>
      <c r="WEP108" s="833"/>
      <c r="WEQ108" s="833"/>
      <c r="WER108" s="908"/>
      <c r="WES108" s="838"/>
      <c r="WET108" s="833"/>
      <c r="WEU108" s="833"/>
      <c r="WEV108" s="908"/>
      <c r="WEW108" s="838"/>
      <c r="WEX108" s="833"/>
      <c r="WEY108" s="833"/>
      <c r="WEZ108" s="908"/>
      <c r="WFA108" s="838"/>
      <c r="WFB108" s="833"/>
      <c r="WFC108" s="833"/>
      <c r="WFD108" s="908"/>
      <c r="WFE108" s="838"/>
      <c r="WFF108" s="833"/>
      <c r="WFG108" s="833"/>
      <c r="WFH108" s="908"/>
      <c r="WFI108" s="838"/>
      <c r="WFJ108" s="833"/>
      <c r="WFK108" s="833"/>
      <c r="WFL108" s="908"/>
      <c r="WFM108" s="838"/>
      <c r="WFN108" s="833"/>
      <c r="WFO108" s="833"/>
      <c r="WFP108" s="908"/>
      <c r="WFQ108" s="838"/>
      <c r="WFR108" s="833"/>
      <c r="WFS108" s="833"/>
      <c r="WFT108" s="908"/>
      <c r="WFU108" s="838"/>
      <c r="WFV108" s="833"/>
      <c r="WFW108" s="833"/>
      <c r="WFX108" s="908"/>
      <c r="WFY108" s="838"/>
      <c r="WFZ108" s="833"/>
      <c r="WGA108" s="833"/>
      <c r="WGB108" s="908"/>
      <c r="WGC108" s="838"/>
      <c r="WGD108" s="833"/>
      <c r="WGE108" s="833"/>
      <c r="WGF108" s="908"/>
      <c r="WGG108" s="838"/>
      <c r="WGH108" s="833"/>
      <c r="WGI108" s="833"/>
      <c r="WGJ108" s="908"/>
      <c r="WGK108" s="838"/>
      <c r="WGL108" s="833"/>
      <c r="WGM108" s="833"/>
      <c r="WGN108" s="908"/>
      <c r="WGO108" s="838"/>
      <c r="WGP108" s="833"/>
      <c r="WGQ108" s="833"/>
      <c r="WGR108" s="908"/>
      <c r="WGS108" s="838"/>
      <c r="WGT108" s="833"/>
      <c r="WGU108" s="833"/>
      <c r="WGV108" s="908"/>
      <c r="WGW108" s="838"/>
      <c r="WGX108" s="833"/>
      <c r="WGY108" s="833"/>
      <c r="WGZ108" s="908"/>
      <c r="WHA108" s="838"/>
      <c r="WHB108" s="833"/>
      <c r="WHC108" s="833"/>
      <c r="WHD108" s="908"/>
      <c r="WHE108" s="838"/>
      <c r="WHF108" s="833"/>
      <c r="WHG108" s="833"/>
      <c r="WHH108" s="908"/>
      <c r="WHI108" s="838"/>
      <c r="WHJ108" s="833"/>
      <c r="WHK108" s="833"/>
      <c r="WHL108" s="908"/>
      <c r="WHM108" s="838"/>
      <c r="WHN108" s="833"/>
      <c r="WHO108" s="833"/>
      <c r="WHP108" s="908"/>
      <c r="WHQ108" s="838"/>
      <c r="WHR108" s="833"/>
      <c r="WHS108" s="833"/>
      <c r="WHT108" s="908"/>
      <c r="WHU108" s="838"/>
      <c r="WHV108" s="833"/>
      <c r="WHW108" s="833"/>
      <c r="WHX108" s="908"/>
      <c r="WHY108" s="838"/>
      <c r="WHZ108" s="833"/>
      <c r="WIA108" s="833"/>
      <c r="WIB108" s="908"/>
      <c r="WIC108" s="838"/>
      <c r="WID108" s="833"/>
      <c r="WIE108" s="833"/>
      <c r="WIF108" s="908"/>
      <c r="WIG108" s="838"/>
      <c r="WIH108" s="833"/>
      <c r="WII108" s="833"/>
      <c r="WIJ108" s="908"/>
      <c r="WIK108" s="838"/>
      <c r="WIL108" s="833"/>
      <c r="WIM108" s="833"/>
      <c r="WIN108" s="908"/>
      <c r="WIO108" s="838"/>
      <c r="WIP108" s="833"/>
      <c r="WIQ108" s="833"/>
      <c r="WIR108" s="908"/>
      <c r="WIS108" s="838"/>
      <c r="WIT108" s="833"/>
      <c r="WIU108" s="833"/>
      <c r="WIV108" s="908"/>
      <c r="WIW108" s="838"/>
      <c r="WIX108" s="833"/>
      <c r="WIY108" s="833"/>
      <c r="WIZ108" s="908"/>
      <c r="WJA108" s="838"/>
      <c r="WJB108" s="833"/>
      <c r="WJC108" s="833"/>
      <c r="WJD108" s="908"/>
      <c r="WJE108" s="838"/>
      <c r="WJF108" s="833"/>
      <c r="WJG108" s="833"/>
      <c r="WJH108" s="908"/>
      <c r="WJI108" s="838"/>
      <c r="WJJ108" s="833"/>
      <c r="WJK108" s="833"/>
      <c r="WJL108" s="908"/>
      <c r="WJM108" s="838"/>
      <c r="WJN108" s="833"/>
      <c r="WJO108" s="833"/>
      <c r="WJP108" s="908"/>
      <c r="WJQ108" s="838"/>
      <c r="WJR108" s="833"/>
      <c r="WJS108" s="833"/>
      <c r="WJT108" s="908"/>
      <c r="WJU108" s="838"/>
      <c r="WJV108" s="833"/>
      <c r="WJW108" s="833"/>
      <c r="WJX108" s="908"/>
      <c r="WJY108" s="838"/>
      <c r="WJZ108" s="833"/>
      <c r="WKA108" s="833"/>
      <c r="WKB108" s="908"/>
      <c r="WKC108" s="838"/>
      <c r="WKD108" s="833"/>
      <c r="WKE108" s="833"/>
      <c r="WKF108" s="908"/>
      <c r="WKG108" s="838"/>
      <c r="WKH108" s="833"/>
      <c r="WKI108" s="833"/>
      <c r="WKJ108" s="908"/>
      <c r="WKK108" s="838"/>
      <c r="WKL108" s="833"/>
      <c r="WKM108" s="833"/>
      <c r="WKN108" s="908"/>
      <c r="WKO108" s="838"/>
      <c r="WKP108" s="833"/>
      <c r="WKQ108" s="833"/>
      <c r="WKR108" s="908"/>
      <c r="WKS108" s="838"/>
      <c r="WKT108" s="833"/>
      <c r="WKU108" s="833"/>
      <c r="WKV108" s="908"/>
      <c r="WKW108" s="838"/>
      <c r="WKX108" s="833"/>
      <c r="WKY108" s="833"/>
      <c r="WKZ108" s="908"/>
      <c r="WLA108" s="838"/>
      <c r="WLB108" s="833"/>
      <c r="WLC108" s="833"/>
      <c r="WLD108" s="908"/>
      <c r="WLE108" s="838"/>
      <c r="WLF108" s="833"/>
      <c r="WLG108" s="833"/>
      <c r="WLH108" s="908"/>
      <c r="WLI108" s="838"/>
      <c r="WLJ108" s="833"/>
      <c r="WLK108" s="833"/>
      <c r="WLL108" s="908"/>
      <c r="WLM108" s="838"/>
      <c r="WLN108" s="833"/>
      <c r="WLO108" s="833"/>
      <c r="WLP108" s="908"/>
      <c r="WLQ108" s="838"/>
      <c r="WLR108" s="833"/>
      <c r="WLS108" s="833"/>
      <c r="WLT108" s="908"/>
      <c r="WLU108" s="838"/>
      <c r="WLV108" s="833"/>
      <c r="WLW108" s="833"/>
      <c r="WLX108" s="908"/>
      <c r="WLY108" s="838"/>
      <c r="WLZ108" s="833"/>
      <c r="WMA108" s="833"/>
      <c r="WMB108" s="908"/>
      <c r="WMC108" s="838"/>
      <c r="WMD108" s="833"/>
      <c r="WME108" s="833"/>
      <c r="WMF108" s="908"/>
      <c r="WMG108" s="838"/>
      <c r="WMH108" s="833"/>
      <c r="WMI108" s="833"/>
      <c r="WMJ108" s="908"/>
      <c r="WMK108" s="838"/>
      <c r="WML108" s="833"/>
      <c r="WMM108" s="833"/>
      <c r="WMN108" s="908"/>
      <c r="WMO108" s="838"/>
      <c r="WMP108" s="833"/>
      <c r="WMQ108" s="833"/>
      <c r="WMR108" s="908"/>
      <c r="WMS108" s="838"/>
      <c r="WMT108" s="833"/>
      <c r="WMU108" s="833"/>
      <c r="WMV108" s="908"/>
      <c r="WMW108" s="838"/>
      <c r="WMX108" s="833"/>
      <c r="WMY108" s="833"/>
      <c r="WMZ108" s="908"/>
      <c r="WNA108" s="838"/>
      <c r="WNB108" s="833"/>
      <c r="WNC108" s="833"/>
      <c r="WND108" s="908"/>
      <c r="WNE108" s="838"/>
      <c r="WNF108" s="833"/>
      <c r="WNG108" s="833"/>
      <c r="WNH108" s="908"/>
      <c r="WNI108" s="838"/>
      <c r="WNJ108" s="833"/>
      <c r="WNK108" s="833"/>
      <c r="WNL108" s="908"/>
      <c r="WNM108" s="838"/>
      <c r="WNN108" s="833"/>
      <c r="WNO108" s="833"/>
      <c r="WNP108" s="908"/>
      <c r="WNQ108" s="838"/>
      <c r="WNR108" s="833"/>
      <c r="WNS108" s="833"/>
      <c r="WNT108" s="908"/>
      <c r="WNU108" s="838"/>
      <c r="WNV108" s="833"/>
      <c r="WNW108" s="833"/>
      <c r="WNX108" s="908"/>
      <c r="WNY108" s="838"/>
      <c r="WNZ108" s="833"/>
      <c r="WOA108" s="833"/>
      <c r="WOB108" s="908"/>
      <c r="WOC108" s="838"/>
      <c r="WOD108" s="833"/>
      <c r="WOE108" s="833"/>
      <c r="WOF108" s="908"/>
      <c r="WOG108" s="838"/>
      <c r="WOH108" s="833"/>
      <c r="WOI108" s="833"/>
      <c r="WOJ108" s="908"/>
      <c r="WOK108" s="838"/>
      <c r="WOL108" s="833"/>
      <c r="WOM108" s="833"/>
      <c r="WON108" s="908"/>
      <c r="WOO108" s="838"/>
      <c r="WOP108" s="833"/>
      <c r="WOQ108" s="833"/>
      <c r="WOR108" s="908"/>
      <c r="WOS108" s="838"/>
      <c r="WOT108" s="833"/>
      <c r="WOU108" s="833"/>
      <c r="WOV108" s="908"/>
      <c r="WOW108" s="838"/>
      <c r="WOX108" s="833"/>
      <c r="WOY108" s="833"/>
      <c r="WOZ108" s="908"/>
      <c r="WPA108" s="838"/>
      <c r="WPB108" s="833"/>
      <c r="WPC108" s="833"/>
      <c r="WPD108" s="908"/>
      <c r="WPE108" s="838"/>
      <c r="WPF108" s="833"/>
      <c r="WPG108" s="833"/>
      <c r="WPH108" s="908"/>
      <c r="WPI108" s="838"/>
      <c r="WPJ108" s="833"/>
      <c r="WPK108" s="833"/>
      <c r="WPL108" s="908"/>
      <c r="WPM108" s="838"/>
      <c r="WPN108" s="833"/>
      <c r="WPO108" s="833"/>
      <c r="WPP108" s="908"/>
      <c r="WPQ108" s="838"/>
      <c r="WPR108" s="833"/>
      <c r="WPS108" s="833"/>
      <c r="WPT108" s="908"/>
      <c r="WPU108" s="838"/>
      <c r="WPV108" s="833"/>
      <c r="WPW108" s="833"/>
      <c r="WPX108" s="908"/>
      <c r="WPY108" s="838"/>
      <c r="WPZ108" s="833"/>
      <c r="WQA108" s="833"/>
      <c r="WQB108" s="908"/>
      <c r="WQC108" s="838"/>
      <c r="WQD108" s="833"/>
      <c r="WQE108" s="833"/>
      <c r="WQF108" s="908"/>
      <c r="WQG108" s="838"/>
      <c r="WQH108" s="833"/>
      <c r="WQI108" s="833"/>
      <c r="WQJ108" s="908"/>
      <c r="WQK108" s="838"/>
      <c r="WQL108" s="833"/>
      <c r="WQM108" s="833"/>
      <c r="WQN108" s="908"/>
      <c r="WQO108" s="838"/>
      <c r="WQP108" s="833"/>
      <c r="WQQ108" s="833"/>
      <c r="WQR108" s="908"/>
      <c r="WQS108" s="838"/>
      <c r="WQT108" s="833"/>
      <c r="WQU108" s="833"/>
      <c r="WQV108" s="908"/>
      <c r="WQW108" s="838"/>
      <c r="WQX108" s="833"/>
      <c r="WQY108" s="833"/>
      <c r="WQZ108" s="908"/>
      <c r="WRA108" s="838"/>
      <c r="WRB108" s="833"/>
      <c r="WRC108" s="833"/>
      <c r="WRD108" s="908"/>
      <c r="WRE108" s="838"/>
      <c r="WRF108" s="833"/>
      <c r="WRG108" s="833"/>
      <c r="WRH108" s="908"/>
      <c r="WRI108" s="838"/>
      <c r="WRJ108" s="833"/>
      <c r="WRK108" s="833"/>
      <c r="WRL108" s="908"/>
      <c r="WRM108" s="838"/>
      <c r="WRN108" s="833"/>
      <c r="WRO108" s="833"/>
      <c r="WRP108" s="908"/>
      <c r="WRQ108" s="838"/>
      <c r="WRR108" s="833"/>
      <c r="WRS108" s="833"/>
      <c r="WRT108" s="908"/>
      <c r="WRU108" s="838"/>
      <c r="WRV108" s="833"/>
      <c r="WRW108" s="833"/>
      <c r="WRX108" s="908"/>
      <c r="WRY108" s="838"/>
      <c r="WRZ108" s="833"/>
      <c r="WSA108" s="833"/>
      <c r="WSB108" s="908"/>
      <c r="WSC108" s="838"/>
      <c r="WSD108" s="833"/>
      <c r="WSE108" s="833"/>
      <c r="WSF108" s="908"/>
      <c r="WSG108" s="838"/>
      <c r="WSH108" s="833"/>
      <c r="WSI108" s="833"/>
      <c r="WSJ108" s="908"/>
      <c r="WSK108" s="838"/>
      <c r="WSL108" s="833"/>
      <c r="WSM108" s="833"/>
      <c r="WSN108" s="908"/>
      <c r="WSO108" s="838"/>
      <c r="WSP108" s="833"/>
      <c r="WSQ108" s="833"/>
      <c r="WSR108" s="908"/>
      <c r="WSS108" s="838"/>
      <c r="WST108" s="833"/>
      <c r="WSU108" s="833"/>
      <c r="WSV108" s="908"/>
      <c r="WSW108" s="838"/>
      <c r="WSX108" s="833"/>
      <c r="WSY108" s="833"/>
      <c r="WSZ108" s="908"/>
      <c r="WTA108" s="838"/>
      <c r="WTB108" s="833"/>
      <c r="WTC108" s="833"/>
      <c r="WTD108" s="908"/>
      <c r="WTE108" s="838"/>
      <c r="WTF108" s="833"/>
      <c r="WTG108" s="833"/>
      <c r="WTH108" s="908"/>
      <c r="WTI108" s="838"/>
      <c r="WTJ108" s="833"/>
      <c r="WTK108" s="833"/>
      <c r="WTL108" s="908"/>
      <c r="WTM108" s="838"/>
      <c r="WTN108" s="833"/>
      <c r="WTO108" s="833"/>
      <c r="WTP108" s="908"/>
      <c r="WTQ108" s="838"/>
      <c r="WTR108" s="833"/>
      <c r="WTS108" s="833"/>
      <c r="WTT108" s="908"/>
      <c r="WTU108" s="838"/>
      <c r="WTV108" s="833"/>
      <c r="WTW108" s="833"/>
      <c r="WTX108" s="908"/>
      <c r="WTY108" s="838"/>
      <c r="WTZ108" s="833"/>
      <c r="WUA108" s="833"/>
      <c r="WUB108" s="908"/>
      <c r="WUC108" s="838"/>
      <c r="WUD108" s="833"/>
      <c r="WUE108" s="833"/>
      <c r="WUF108" s="908"/>
      <c r="WUG108" s="838"/>
      <c r="WUH108" s="833"/>
      <c r="WUI108" s="833"/>
      <c r="WUJ108" s="908"/>
      <c r="WUK108" s="838"/>
      <c r="WUL108" s="833"/>
      <c r="WUM108" s="833"/>
      <c r="WUN108" s="908"/>
      <c r="WUO108" s="838"/>
      <c r="WUP108" s="833"/>
      <c r="WUQ108" s="833"/>
      <c r="WUR108" s="908"/>
      <c r="WUS108" s="838"/>
      <c r="WUT108" s="833"/>
      <c r="WUU108" s="833"/>
      <c r="WUV108" s="908"/>
      <c r="WUW108" s="838"/>
      <c r="WUX108" s="833"/>
      <c r="WUY108" s="833"/>
      <c r="WUZ108" s="908"/>
      <c r="WVA108" s="838"/>
      <c r="WVB108" s="833"/>
      <c r="WVC108" s="833"/>
      <c r="WVD108" s="908"/>
      <c r="WVE108" s="838"/>
      <c r="WVF108" s="833"/>
      <c r="WVG108" s="833"/>
      <c r="WVH108" s="908"/>
      <c r="WVI108" s="838"/>
      <c r="WVJ108" s="833"/>
      <c r="WVK108" s="833"/>
      <c r="WVL108" s="908"/>
      <c r="WVM108" s="838"/>
      <c r="WVN108" s="833"/>
      <c r="WVO108" s="833"/>
      <c r="WVP108" s="908"/>
      <c r="WVQ108" s="838"/>
      <c r="WVR108" s="833"/>
      <c r="WVS108" s="833"/>
      <c r="WVT108" s="908"/>
      <c r="WVU108" s="838"/>
      <c r="WVV108" s="833"/>
      <c r="WVW108" s="833"/>
      <c r="WVX108" s="908"/>
      <c r="WVY108" s="838"/>
      <c r="WVZ108" s="833"/>
      <c r="WWA108" s="833"/>
      <c r="WWB108" s="908"/>
      <c r="WWC108" s="838"/>
      <c r="WWD108" s="833"/>
      <c r="WWE108" s="833"/>
      <c r="WWF108" s="908"/>
      <c r="WWG108" s="838"/>
      <c r="WWH108" s="833"/>
      <c r="WWI108" s="833"/>
      <c r="WWJ108" s="908"/>
      <c r="WWK108" s="838"/>
      <c r="WWL108" s="833"/>
      <c r="WWM108" s="833"/>
      <c r="WWN108" s="908"/>
      <c r="WWO108" s="838"/>
      <c r="WWP108" s="833"/>
      <c r="WWQ108" s="833"/>
      <c r="WWR108" s="908"/>
      <c r="WWS108" s="838"/>
      <c r="WWT108" s="833"/>
      <c r="WWU108" s="833"/>
      <c r="WWV108" s="908"/>
      <c r="WWW108" s="838"/>
      <c r="WWX108" s="833"/>
      <c r="WWY108" s="833"/>
      <c r="WWZ108" s="908"/>
      <c r="WXA108" s="838"/>
      <c r="WXB108" s="833"/>
      <c r="WXC108" s="833"/>
      <c r="WXD108" s="908"/>
      <c r="WXE108" s="838"/>
      <c r="WXF108" s="833"/>
      <c r="WXG108" s="833"/>
      <c r="WXH108" s="908"/>
      <c r="WXI108" s="838"/>
      <c r="WXJ108" s="833"/>
      <c r="WXK108" s="833"/>
      <c r="WXL108" s="908"/>
      <c r="WXM108" s="838"/>
      <c r="WXN108" s="833"/>
      <c r="WXO108" s="833"/>
      <c r="WXP108" s="908"/>
      <c r="WXQ108" s="838"/>
      <c r="WXR108" s="833"/>
      <c r="WXS108" s="833"/>
      <c r="WXT108" s="908"/>
      <c r="WXU108" s="838"/>
      <c r="WXV108" s="833"/>
      <c r="WXW108" s="833"/>
      <c r="WXX108" s="908"/>
      <c r="WXY108" s="838"/>
      <c r="WXZ108" s="833"/>
      <c r="WYA108" s="833"/>
      <c r="WYB108" s="908"/>
      <c r="WYC108" s="838"/>
      <c r="WYD108" s="833"/>
      <c r="WYE108" s="833"/>
      <c r="WYF108" s="908"/>
      <c r="WYG108" s="838"/>
      <c r="WYH108" s="833"/>
      <c r="WYI108" s="833"/>
      <c r="WYJ108" s="908"/>
      <c r="WYK108" s="838"/>
      <c r="WYL108" s="833"/>
      <c r="WYM108" s="833"/>
      <c r="WYN108" s="908"/>
      <c r="WYO108" s="838"/>
      <c r="WYP108" s="833"/>
      <c r="WYQ108" s="833"/>
      <c r="WYR108" s="908"/>
      <c r="WYS108" s="838"/>
      <c r="WYT108" s="833"/>
      <c r="WYU108" s="833"/>
      <c r="WYV108" s="908"/>
      <c r="WYW108" s="838"/>
      <c r="WYX108" s="833"/>
      <c r="WYY108" s="833"/>
      <c r="WYZ108" s="908"/>
      <c r="WZA108" s="838"/>
      <c r="WZB108" s="833"/>
      <c r="WZC108" s="833"/>
      <c r="WZD108" s="908"/>
      <c r="WZE108" s="838"/>
      <c r="WZF108" s="833"/>
      <c r="WZG108" s="833"/>
      <c r="WZH108" s="908"/>
      <c r="WZI108" s="838"/>
      <c r="WZJ108" s="833"/>
      <c r="WZK108" s="833"/>
      <c r="WZL108" s="908"/>
      <c r="WZM108" s="838"/>
      <c r="WZN108" s="833"/>
      <c r="WZO108" s="833"/>
      <c r="WZP108" s="908"/>
      <c r="WZQ108" s="838"/>
      <c r="WZR108" s="833"/>
      <c r="WZS108" s="833"/>
      <c r="WZT108" s="908"/>
      <c r="WZU108" s="838"/>
      <c r="WZV108" s="833"/>
      <c r="WZW108" s="833"/>
      <c r="WZX108" s="908"/>
      <c r="WZY108" s="838"/>
      <c r="WZZ108" s="833"/>
      <c r="XAA108" s="833"/>
      <c r="XAB108" s="908"/>
      <c r="XAC108" s="838"/>
      <c r="XAD108" s="833"/>
      <c r="XAE108" s="833"/>
      <c r="XAF108" s="908"/>
      <c r="XAG108" s="838"/>
      <c r="XAH108" s="833"/>
      <c r="XAI108" s="833"/>
      <c r="XAJ108" s="908"/>
      <c r="XAK108" s="838"/>
      <c r="XAL108" s="833"/>
      <c r="XAM108" s="833"/>
      <c r="XAN108" s="908"/>
      <c r="XAO108" s="838"/>
      <c r="XAP108" s="833"/>
      <c r="XAQ108" s="833"/>
      <c r="XAR108" s="908"/>
      <c r="XAS108" s="838"/>
      <c r="XAT108" s="833"/>
      <c r="XAU108" s="833"/>
      <c r="XAV108" s="908"/>
      <c r="XAW108" s="838"/>
      <c r="XAX108" s="833"/>
      <c r="XAY108" s="833"/>
      <c r="XAZ108" s="908"/>
      <c r="XBA108" s="838"/>
      <c r="XBB108" s="833"/>
      <c r="XBC108" s="833"/>
      <c r="XBD108" s="908"/>
      <c r="XBE108" s="838"/>
      <c r="XBF108" s="833"/>
      <c r="XBG108" s="833"/>
      <c r="XBH108" s="908"/>
      <c r="XBI108" s="838"/>
      <c r="XBJ108" s="833"/>
      <c r="XBK108" s="833"/>
      <c r="XBL108" s="908"/>
      <c r="XBM108" s="838"/>
      <c r="XBN108" s="833"/>
      <c r="XBO108" s="833"/>
      <c r="XBP108" s="908"/>
      <c r="XBQ108" s="838"/>
      <c r="XBR108" s="833"/>
      <c r="XBS108" s="833"/>
      <c r="XBT108" s="908"/>
      <c r="XBU108" s="838"/>
      <c r="XBV108" s="833"/>
      <c r="XBW108" s="833"/>
      <c r="XBX108" s="908"/>
      <c r="XBY108" s="838"/>
      <c r="XBZ108" s="833"/>
      <c r="XCA108" s="833"/>
      <c r="XCB108" s="908"/>
      <c r="XCC108" s="838"/>
      <c r="XCD108" s="833"/>
      <c r="XCE108" s="833"/>
      <c r="XCF108" s="908"/>
      <c r="XCG108" s="838"/>
      <c r="XCH108" s="833"/>
      <c r="XCI108" s="833"/>
      <c r="XCJ108" s="908"/>
      <c r="XCK108" s="838"/>
      <c r="XCL108" s="833"/>
      <c r="XCM108" s="833"/>
      <c r="XCN108" s="908"/>
      <c r="XCO108" s="838"/>
      <c r="XCP108" s="833"/>
      <c r="XCQ108" s="833"/>
      <c r="XCR108" s="908"/>
      <c r="XCS108" s="838"/>
      <c r="XCT108" s="833"/>
      <c r="XCU108" s="833"/>
      <c r="XCV108" s="908"/>
      <c r="XCW108" s="838"/>
      <c r="XCX108" s="833"/>
      <c r="XCY108" s="833"/>
      <c r="XCZ108" s="908"/>
      <c r="XDA108" s="838"/>
      <c r="XDB108" s="833"/>
      <c r="XDC108" s="833"/>
      <c r="XDD108" s="908"/>
      <c r="XDE108" s="838"/>
      <c r="XDF108" s="833"/>
      <c r="XDG108" s="833"/>
      <c r="XDH108" s="908"/>
      <c r="XDI108" s="838"/>
      <c r="XDJ108" s="833"/>
      <c r="XDK108" s="833"/>
      <c r="XDL108" s="908"/>
      <c r="XDM108" s="838"/>
      <c r="XDN108" s="833"/>
      <c r="XDO108" s="833"/>
      <c r="XDP108" s="908"/>
      <c r="XDQ108" s="838"/>
      <c r="XDR108" s="833"/>
      <c r="XDS108" s="833"/>
      <c r="XDT108" s="908"/>
      <c r="XDU108" s="838"/>
      <c r="XDV108" s="833"/>
      <c r="XDW108" s="833"/>
      <c r="XDX108" s="908"/>
      <c r="XDY108" s="838"/>
      <c r="XDZ108" s="833"/>
      <c r="XEA108" s="833"/>
      <c r="XEB108" s="908"/>
      <c r="XEC108" s="838"/>
      <c r="XED108" s="833"/>
      <c r="XEE108" s="833"/>
      <c r="XEF108" s="908"/>
      <c r="XEG108" s="838"/>
      <c r="XEH108" s="833"/>
      <c r="XEI108" s="833"/>
      <c r="XEJ108" s="908"/>
      <c r="XEK108" s="838"/>
      <c r="XEL108" s="833"/>
      <c r="XEM108" s="833"/>
      <c r="XEN108" s="908"/>
      <c r="XEO108" s="838"/>
      <c r="XEP108" s="833"/>
      <c r="XEQ108" s="833"/>
      <c r="XER108" s="908"/>
      <c r="XES108" s="838"/>
      <c r="XET108" s="833"/>
      <c r="XEU108" s="833"/>
      <c r="XEV108" s="908"/>
      <c r="XEW108" s="838"/>
      <c r="XEX108" s="833"/>
      <c r="XEY108" s="833"/>
      <c r="XEZ108" s="908"/>
      <c r="XFA108" s="838"/>
      <c r="XFB108" s="833"/>
      <c r="XFC108" s="833"/>
      <c r="XFD108" s="908"/>
    </row>
    <row r="109" spans="1:16384" s="711" customFormat="1" ht="15" customHeight="1">
      <c r="A109" s="912"/>
      <c r="B109" s="1083"/>
      <c r="C109" s="383" t="s">
        <v>1610</v>
      </c>
      <c r="D109" s="382"/>
      <c r="E109" s="914"/>
      <c r="F109" s="940"/>
      <c r="G109" s="843"/>
      <c r="H109" s="961"/>
      <c r="I109" s="977"/>
      <c r="J109" s="976"/>
      <c r="O109" s="975"/>
    </row>
    <row r="110" spans="1:16384" s="711" customFormat="1" ht="15.6">
      <c r="A110" s="912" t="s">
        <v>2316</v>
      </c>
      <c r="B110" s="382"/>
      <c r="C110" s="383" t="s">
        <v>1611</v>
      </c>
      <c r="D110" s="381" t="s">
        <v>1559</v>
      </c>
      <c r="E110" s="914">
        <v>4</v>
      </c>
      <c r="F110" s="940"/>
      <c r="G110" s="843"/>
      <c r="H110" s="961"/>
      <c r="I110" s="977"/>
      <c r="J110" s="976"/>
      <c r="O110" s="975"/>
    </row>
    <row r="111" spans="1:16384">
      <c r="A111" s="720"/>
      <c r="B111" s="913"/>
      <c r="C111" s="838"/>
      <c r="D111" s="914"/>
      <c r="E111" s="915"/>
      <c r="F111" s="940"/>
      <c r="G111" s="843"/>
    </row>
    <row r="112" spans="1:16384" s="711" customFormat="1" ht="15" customHeight="1">
      <c r="A112" s="912"/>
      <c r="B112" s="1083"/>
      <c r="C112" s="383" t="s">
        <v>1613</v>
      </c>
      <c r="D112" s="382"/>
      <c r="E112" s="914"/>
      <c r="F112" s="940"/>
      <c r="G112" s="843"/>
      <c r="H112" s="961"/>
      <c r="I112" s="977"/>
      <c r="J112" s="976"/>
      <c r="O112" s="975"/>
    </row>
    <row r="113" spans="1:15" s="711" customFormat="1" ht="15.6">
      <c r="A113" s="912" t="s">
        <v>2317</v>
      </c>
      <c r="B113" s="382"/>
      <c r="C113" s="383" t="s">
        <v>1612</v>
      </c>
      <c r="D113" s="381" t="s">
        <v>1559</v>
      </c>
      <c r="E113" s="914">
        <v>1</v>
      </c>
      <c r="F113" s="940"/>
      <c r="G113" s="843"/>
      <c r="H113" s="961"/>
      <c r="I113" s="977"/>
      <c r="J113" s="976"/>
      <c r="O113" s="975"/>
    </row>
    <row r="114" spans="1:15">
      <c r="A114" s="720"/>
      <c r="B114" s="913"/>
      <c r="C114" s="838"/>
      <c r="D114" s="914"/>
      <c r="E114" s="915"/>
      <c r="F114" s="940"/>
      <c r="G114" s="843"/>
    </row>
    <row r="115" spans="1:15">
      <c r="A115" s="720"/>
      <c r="B115" s="913"/>
      <c r="C115" s="838"/>
      <c r="D115" s="914"/>
      <c r="E115" s="915"/>
      <c r="F115" s="940"/>
      <c r="G115" s="843"/>
    </row>
    <row r="116" spans="1:15">
      <c r="A116" s="720"/>
      <c r="B116" s="913"/>
      <c r="C116" s="838"/>
      <c r="D116" s="914"/>
      <c r="E116" s="915"/>
      <c r="F116" s="940"/>
      <c r="G116" s="843"/>
    </row>
    <row r="117" spans="1:15">
      <c r="A117" s="720"/>
      <c r="B117" s="913"/>
      <c r="C117" s="838"/>
      <c r="D117" s="914"/>
      <c r="E117" s="915"/>
      <c r="F117" s="940"/>
      <c r="G117" s="843"/>
    </row>
    <row r="118" spans="1:15">
      <c r="A118" s="720"/>
      <c r="B118" s="913"/>
      <c r="C118" s="838"/>
      <c r="D118" s="914"/>
      <c r="E118" s="915"/>
      <c r="F118" s="940"/>
      <c r="G118" s="843"/>
    </row>
    <row r="119" spans="1:15">
      <c r="A119" s="720"/>
      <c r="B119" s="913"/>
      <c r="C119" s="838"/>
      <c r="D119" s="914"/>
      <c r="E119" s="915"/>
      <c r="F119" s="940"/>
      <c r="G119" s="843"/>
    </row>
    <row r="120" spans="1:15">
      <c r="A120" s="720"/>
      <c r="B120" s="913"/>
      <c r="C120" s="838"/>
      <c r="D120" s="914"/>
      <c r="E120" s="915"/>
      <c r="F120" s="940"/>
      <c r="G120" s="843"/>
    </row>
    <row r="121" spans="1:15">
      <c r="A121" s="957"/>
      <c r="B121" s="956"/>
      <c r="C121" s="927"/>
      <c r="D121" s="955"/>
      <c r="E121" s="954"/>
      <c r="F121" s="953"/>
      <c r="G121" s="843"/>
    </row>
    <row r="122" spans="1:15" s="757" customFormat="1" ht="15" customHeight="1">
      <c r="A122" s="217"/>
      <c r="B122" s="143"/>
      <c r="C122" s="625" t="s">
        <v>79</v>
      </c>
      <c r="D122" s="145"/>
      <c r="E122" s="146"/>
      <c r="F122" s="626" t="s">
        <v>18</v>
      </c>
      <c r="G122" s="627"/>
      <c r="J122" s="762"/>
    </row>
    <row r="123" spans="1:15" s="757" customFormat="1" ht="15" customHeight="1">
      <c r="A123" s="217"/>
      <c r="B123" s="147"/>
      <c r="C123" s="625" t="s">
        <v>80</v>
      </c>
      <c r="D123" s="148"/>
      <c r="E123" s="146"/>
      <c r="F123" s="626" t="s">
        <v>18</v>
      </c>
      <c r="G123" s="627"/>
      <c r="J123" s="762"/>
    </row>
    <row r="124" spans="1:15">
      <c r="A124" s="720"/>
      <c r="B124" s="913"/>
      <c r="C124" s="838"/>
      <c r="D124" s="914"/>
      <c r="E124" s="915"/>
      <c r="F124" s="940"/>
      <c r="G124" s="843"/>
    </row>
    <row r="125" spans="1:15" s="711" customFormat="1" ht="15" customHeight="1">
      <c r="A125" s="912"/>
      <c r="B125" s="1083"/>
      <c r="C125" s="383" t="s">
        <v>1614</v>
      </c>
      <c r="D125" s="382"/>
      <c r="E125" s="914"/>
      <c r="F125" s="940"/>
      <c r="G125" s="843"/>
      <c r="H125" s="961"/>
      <c r="I125" s="977"/>
      <c r="J125" s="976"/>
      <c r="O125" s="975"/>
    </row>
    <row r="126" spans="1:15" s="711" customFormat="1" ht="15.6">
      <c r="A126" s="912" t="s">
        <v>2318</v>
      </c>
      <c r="B126" s="382"/>
      <c r="C126" s="383" t="s">
        <v>1615</v>
      </c>
      <c r="D126" s="381" t="s">
        <v>1559</v>
      </c>
      <c r="E126" s="914">
        <v>1</v>
      </c>
      <c r="F126" s="940"/>
      <c r="G126" s="843"/>
      <c r="H126" s="961"/>
      <c r="I126" s="977"/>
      <c r="J126" s="976"/>
      <c r="O126" s="975"/>
    </row>
    <row r="127" spans="1:15" ht="9" customHeight="1">
      <c r="A127" s="720"/>
      <c r="B127" s="913"/>
      <c r="C127" s="838"/>
      <c r="D127" s="914"/>
      <c r="E127" s="915"/>
      <c r="F127" s="940"/>
      <c r="G127" s="843"/>
    </row>
    <row r="128" spans="1:15" s="711" customFormat="1" ht="15" customHeight="1">
      <c r="A128" s="912"/>
      <c r="B128" s="1083"/>
      <c r="C128" s="383" t="s">
        <v>1616</v>
      </c>
      <c r="D128" s="382"/>
      <c r="E128" s="914"/>
      <c r="F128" s="940"/>
      <c r="G128" s="843"/>
      <c r="H128" s="961"/>
      <c r="I128" s="977"/>
      <c r="J128" s="976"/>
      <c r="O128" s="975"/>
    </row>
    <row r="129" spans="1:15" s="711" customFormat="1" ht="15.6">
      <c r="A129" s="912" t="s">
        <v>2319</v>
      </c>
      <c r="B129" s="382"/>
      <c r="C129" s="383" t="s">
        <v>1617</v>
      </c>
      <c r="D129" s="381" t="s">
        <v>1559</v>
      </c>
      <c r="E129" s="914">
        <v>2</v>
      </c>
      <c r="F129" s="940"/>
      <c r="G129" s="843"/>
      <c r="H129" s="961"/>
      <c r="I129" s="977"/>
      <c r="J129" s="976"/>
      <c r="O129" s="975"/>
    </row>
    <row r="130" spans="1:15" ht="9" customHeight="1">
      <c r="A130" s="720"/>
      <c r="B130" s="913"/>
      <c r="C130" s="838"/>
      <c r="D130" s="914"/>
      <c r="E130" s="915"/>
      <c r="F130" s="940"/>
      <c r="G130" s="843"/>
    </row>
    <row r="131" spans="1:15" s="711" customFormat="1" ht="17.7" customHeight="1">
      <c r="A131" s="912"/>
      <c r="B131" s="1083"/>
      <c r="C131" s="383" t="s">
        <v>1618</v>
      </c>
      <c r="D131" s="382"/>
      <c r="E131" s="914"/>
      <c r="F131" s="940"/>
      <c r="G131" s="843"/>
      <c r="H131" s="961"/>
      <c r="I131" s="977"/>
      <c r="J131" s="976"/>
      <c r="O131" s="975"/>
    </row>
    <row r="132" spans="1:15" s="711" customFormat="1" ht="13.35" customHeight="1">
      <c r="A132" s="912" t="s">
        <v>2320</v>
      </c>
      <c r="B132" s="1083"/>
      <c r="C132" s="383" t="s">
        <v>1597</v>
      </c>
      <c r="D132" s="381" t="s">
        <v>1559</v>
      </c>
      <c r="E132" s="914">
        <v>1</v>
      </c>
      <c r="F132" s="940"/>
      <c r="G132" s="843"/>
      <c r="H132" s="961"/>
      <c r="I132" s="977"/>
      <c r="J132" s="976"/>
      <c r="O132" s="975"/>
    </row>
    <row r="133" spans="1:15" ht="9" customHeight="1">
      <c r="A133" s="720"/>
      <c r="B133" s="913"/>
      <c r="C133" s="838"/>
      <c r="D133" s="914"/>
      <c r="E133" s="915"/>
      <c r="F133" s="940"/>
      <c r="G133" s="843"/>
    </row>
    <row r="134" spans="1:15" s="711" customFormat="1" ht="17.7" customHeight="1">
      <c r="A134" s="912"/>
      <c r="B134" s="1083"/>
      <c r="C134" s="383" t="s">
        <v>1619</v>
      </c>
      <c r="D134" s="382"/>
      <c r="E134" s="914"/>
      <c r="F134" s="940"/>
      <c r="G134" s="843"/>
      <c r="H134" s="961"/>
      <c r="I134" s="977"/>
      <c r="J134" s="976"/>
      <c r="O134" s="975"/>
    </row>
    <row r="135" spans="1:15" s="711" customFormat="1" ht="13.35" customHeight="1">
      <c r="A135" s="912" t="s">
        <v>2321</v>
      </c>
      <c r="B135" s="1083"/>
      <c r="C135" s="383" t="s">
        <v>1597</v>
      </c>
      <c r="D135" s="381" t="s">
        <v>1559</v>
      </c>
      <c r="E135" s="914">
        <v>1</v>
      </c>
      <c r="F135" s="940"/>
      <c r="G135" s="843"/>
      <c r="H135" s="961"/>
      <c r="I135" s="977"/>
      <c r="J135" s="976"/>
      <c r="O135" s="975"/>
    </row>
    <row r="136" spans="1:15" ht="9" customHeight="1">
      <c r="A136" s="720"/>
      <c r="B136" s="913"/>
      <c r="C136" s="838"/>
      <c r="D136" s="914"/>
      <c r="E136" s="915"/>
      <c r="F136" s="940"/>
      <c r="G136" s="843"/>
    </row>
    <row r="137" spans="1:15" s="711" customFormat="1" ht="15" customHeight="1">
      <c r="A137" s="912"/>
      <c r="B137" s="1083"/>
      <c r="C137" s="383" t="s">
        <v>1620</v>
      </c>
      <c r="D137" s="382"/>
      <c r="E137" s="914"/>
      <c r="F137" s="940"/>
      <c r="G137" s="843"/>
      <c r="H137" s="961"/>
      <c r="I137" s="977"/>
      <c r="J137" s="976"/>
      <c r="O137" s="975"/>
    </row>
    <row r="138" spans="1:15" s="711" customFormat="1" ht="15.6">
      <c r="A138" s="912" t="s">
        <v>2322</v>
      </c>
      <c r="B138" s="382"/>
      <c r="C138" s="383" t="s">
        <v>1621</v>
      </c>
      <c r="D138" s="381" t="s">
        <v>1559</v>
      </c>
      <c r="E138" s="914">
        <v>1</v>
      </c>
      <c r="F138" s="940"/>
      <c r="G138" s="843"/>
      <c r="H138" s="961"/>
      <c r="I138" s="977"/>
      <c r="J138" s="976"/>
      <c r="O138" s="975"/>
    </row>
    <row r="139" spans="1:15" ht="9" customHeight="1">
      <c r="A139" s="720"/>
      <c r="B139" s="913"/>
      <c r="C139" s="838"/>
      <c r="D139" s="914"/>
      <c r="E139" s="915"/>
      <c r="F139" s="940"/>
      <c r="G139" s="843"/>
    </row>
    <row r="140" spans="1:15">
      <c r="A140" s="720"/>
      <c r="B140" s="913"/>
      <c r="C140" s="389" t="s">
        <v>1622</v>
      </c>
      <c r="D140" s="914"/>
      <c r="E140" s="915"/>
      <c r="F140" s="940"/>
      <c r="G140" s="843"/>
    </row>
    <row r="141" spans="1:15" ht="9" customHeight="1">
      <c r="A141" s="720"/>
      <c r="B141" s="913"/>
      <c r="C141" s="838"/>
      <c r="D141" s="914"/>
      <c r="E141" s="915"/>
      <c r="F141" s="940"/>
      <c r="G141" s="843"/>
    </row>
    <row r="142" spans="1:15" s="711" customFormat="1" ht="17.7" customHeight="1">
      <c r="A142" s="912"/>
      <c r="B142" s="1083"/>
      <c r="C142" s="383" t="s">
        <v>1623</v>
      </c>
      <c r="D142" s="382"/>
      <c r="E142" s="914"/>
      <c r="F142" s="940"/>
      <c r="G142" s="843"/>
      <c r="H142" s="961"/>
      <c r="I142" s="977"/>
      <c r="J142" s="976"/>
      <c r="O142" s="975"/>
    </row>
    <row r="143" spans="1:15" s="711" customFormat="1" ht="13.35" customHeight="1">
      <c r="A143" s="912" t="s">
        <v>2323</v>
      </c>
      <c r="B143" s="1083"/>
      <c r="C143" s="383" t="s">
        <v>1624</v>
      </c>
      <c r="D143" s="381" t="s">
        <v>1559</v>
      </c>
      <c r="E143" s="914">
        <v>3</v>
      </c>
      <c r="F143" s="940"/>
      <c r="G143" s="843"/>
      <c r="H143" s="961"/>
      <c r="I143" s="977"/>
      <c r="J143" s="976"/>
      <c r="O143" s="975"/>
    </row>
    <row r="144" spans="1:15" ht="9" customHeight="1">
      <c r="A144" s="720"/>
      <c r="B144" s="913"/>
      <c r="C144" s="838"/>
      <c r="D144" s="914"/>
      <c r="E144" s="915"/>
      <c r="F144" s="940"/>
      <c r="G144" s="843"/>
    </row>
    <row r="145" spans="1:15" s="711" customFormat="1" ht="13.35" customHeight="1">
      <c r="A145" s="912"/>
      <c r="B145" s="382"/>
      <c r="C145" s="383" t="s">
        <v>1625</v>
      </c>
      <c r="D145" s="382"/>
      <c r="E145" s="914"/>
      <c r="F145" s="940"/>
      <c r="G145" s="843"/>
      <c r="H145" s="961"/>
      <c r="I145" s="977"/>
      <c r="J145" s="976"/>
      <c r="O145" s="975"/>
    </row>
    <row r="146" spans="1:15" s="711" customFormat="1" ht="15.6">
      <c r="A146" s="912" t="s">
        <v>2324</v>
      </c>
      <c r="B146" s="1083"/>
      <c r="C146" s="383" t="s">
        <v>1626</v>
      </c>
      <c r="D146" s="381" t="s">
        <v>1559</v>
      </c>
      <c r="E146" s="914">
        <v>1</v>
      </c>
      <c r="F146" s="940"/>
      <c r="G146" s="843"/>
      <c r="H146" s="961"/>
      <c r="I146" s="977"/>
      <c r="J146" s="976"/>
      <c r="O146" s="975"/>
    </row>
    <row r="147" spans="1:15" ht="9" customHeight="1">
      <c r="A147" s="720"/>
      <c r="B147" s="913"/>
      <c r="C147" s="838"/>
      <c r="D147" s="914"/>
      <c r="E147" s="915"/>
      <c r="F147" s="940"/>
      <c r="G147" s="843"/>
    </row>
    <row r="148" spans="1:15" s="711" customFormat="1" ht="17.7" customHeight="1">
      <c r="A148" s="912"/>
      <c r="B148" s="1083"/>
      <c r="C148" s="383" t="s">
        <v>1627</v>
      </c>
      <c r="D148" s="382"/>
      <c r="E148" s="914"/>
      <c r="F148" s="940"/>
      <c r="G148" s="843"/>
      <c r="H148" s="961"/>
      <c r="I148" s="977"/>
      <c r="J148" s="976"/>
      <c r="O148" s="975"/>
    </row>
    <row r="149" spans="1:15" s="711" customFormat="1" ht="15.6">
      <c r="A149" s="912" t="s">
        <v>2325</v>
      </c>
      <c r="B149" s="382"/>
      <c r="C149" s="383" t="s">
        <v>1628</v>
      </c>
      <c r="D149" s="381" t="s">
        <v>1559</v>
      </c>
      <c r="E149" s="914">
        <v>2</v>
      </c>
      <c r="F149" s="940"/>
      <c r="G149" s="843"/>
      <c r="H149" s="961"/>
      <c r="I149" s="977"/>
      <c r="J149" s="976"/>
      <c r="O149" s="975"/>
    </row>
    <row r="150" spans="1:15" ht="9" customHeight="1">
      <c r="A150" s="720"/>
      <c r="B150" s="913"/>
      <c r="C150" s="838"/>
      <c r="D150" s="914"/>
      <c r="E150" s="915"/>
      <c r="F150" s="940"/>
      <c r="G150" s="843"/>
    </row>
    <row r="151" spans="1:15" s="711" customFormat="1" ht="17.7" customHeight="1">
      <c r="A151" s="912"/>
      <c r="B151" s="1083"/>
      <c r="C151" s="383" t="s">
        <v>1629</v>
      </c>
      <c r="D151" s="382"/>
      <c r="E151" s="914"/>
      <c r="F151" s="940"/>
      <c r="G151" s="843"/>
      <c r="H151" s="961"/>
      <c r="I151" s="977"/>
      <c r="J151" s="976"/>
      <c r="O151" s="975"/>
    </row>
    <row r="152" spans="1:15" s="711" customFormat="1" ht="15.6">
      <c r="A152" s="912" t="s">
        <v>2326</v>
      </c>
      <c r="B152" s="382"/>
      <c r="C152" s="383" t="s">
        <v>1630</v>
      </c>
      <c r="D152" s="381" t="s">
        <v>1559</v>
      </c>
      <c r="E152" s="914">
        <v>1</v>
      </c>
      <c r="F152" s="940"/>
      <c r="G152" s="843"/>
      <c r="H152" s="961"/>
      <c r="I152" s="977"/>
      <c r="J152" s="976"/>
      <c r="O152" s="975"/>
    </row>
    <row r="153" spans="1:15" ht="9" customHeight="1">
      <c r="A153" s="720"/>
      <c r="B153" s="913"/>
      <c r="C153" s="838"/>
      <c r="D153" s="914"/>
      <c r="E153" s="915"/>
      <c r="F153" s="940"/>
      <c r="G153" s="843"/>
    </row>
    <row r="154" spans="1:15" s="711" customFormat="1" ht="17.7" customHeight="1">
      <c r="A154" s="912"/>
      <c r="B154" s="1083"/>
      <c r="C154" s="383" t="s">
        <v>1631</v>
      </c>
      <c r="D154" s="382"/>
      <c r="E154" s="914"/>
      <c r="F154" s="940"/>
      <c r="G154" s="843"/>
      <c r="H154" s="961"/>
      <c r="I154" s="977"/>
      <c r="J154" s="976"/>
      <c r="O154" s="975"/>
    </row>
    <row r="155" spans="1:15" s="711" customFormat="1" ht="15.6">
      <c r="A155" s="912" t="s">
        <v>2327</v>
      </c>
      <c r="B155" s="382"/>
      <c r="C155" s="383" t="s">
        <v>1632</v>
      </c>
      <c r="D155" s="381" t="s">
        <v>1559</v>
      </c>
      <c r="E155" s="914">
        <v>1</v>
      </c>
      <c r="F155" s="940"/>
      <c r="G155" s="843"/>
      <c r="H155" s="961"/>
      <c r="I155" s="977"/>
      <c r="J155" s="976"/>
      <c r="O155" s="975"/>
    </row>
    <row r="156" spans="1:15" ht="9" customHeight="1">
      <c r="A156" s="720"/>
      <c r="B156" s="913"/>
      <c r="C156" s="838"/>
      <c r="D156" s="914"/>
      <c r="E156" s="915"/>
      <c r="F156" s="940"/>
      <c r="G156" s="843"/>
    </row>
    <row r="157" spans="1:15" s="711" customFormat="1" ht="17.7" customHeight="1">
      <c r="A157" s="912"/>
      <c r="B157" s="1083"/>
      <c r="C157" s="383" t="s">
        <v>1633</v>
      </c>
      <c r="D157" s="382"/>
      <c r="E157" s="914"/>
      <c r="F157" s="940"/>
      <c r="G157" s="843"/>
      <c r="H157" s="961"/>
      <c r="I157" s="977"/>
      <c r="J157" s="976"/>
      <c r="O157" s="975"/>
    </row>
    <row r="158" spans="1:15" s="711" customFormat="1" ht="15.6">
      <c r="A158" s="912" t="s">
        <v>2328</v>
      </c>
      <c r="B158" s="382"/>
      <c r="C158" s="383" t="s">
        <v>1632</v>
      </c>
      <c r="D158" s="381" t="s">
        <v>1559</v>
      </c>
      <c r="E158" s="914">
        <v>1</v>
      </c>
      <c r="F158" s="940"/>
      <c r="G158" s="843"/>
      <c r="H158" s="961"/>
      <c r="I158" s="977"/>
      <c r="J158" s="976"/>
      <c r="O158" s="975"/>
    </row>
    <row r="159" spans="1:15" ht="9" customHeight="1">
      <c r="A159" s="720"/>
      <c r="B159" s="913"/>
      <c r="C159" s="838"/>
      <c r="D159" s="914"/>
      <c r="E159" s="915"/>
      <c r="F159" s="940"/>
      <c r="G159" s="843"/>
    </row>
    <row r="160" spans="1:15" s="711" customFormat="1" ht="17.7" customHeight="1">
      <c r="A160" s="912"/>
      <c r="B160" s="1083"/>
      <c r="C160" s="383" t="s">
        <v>1634</v>
      </c>
      <c r="D160" s="382"/>
      <c r="E160" s="914"/>
      <c r="F160" s="940"/>
      <c r="G160" s="843"/>
      <c r="H160" s="961"/>
      <c r="I160" s="977"/>
      <c r="J160" s="976"/>
      <c r="O160" s="975"/>
    </row>
    <row r="161" spans="1:15" s="1093" customFormat="1" ht="31.2" customHeight="1">
      <c r="A161" s="1086" t="s">
        <v>2329</v>
      </c>
      <c r="B161" s="1095"/>
      <c r="C161" s="470" t="s">
        <v>1635</v>
      </c>
      <c r="D161" s="587" t="s">
        <v>1559</v>
      </c>
      <c r="E161" s="1084">
        <v>1</v>
      </c>
      <c r="F161" s="1085"/>
      <c r="G161" s="1088"/>
      <c r="H161" s="1090"/>
      <c r="I161" s="1091"/>
      <c r="J161" s="1092"/>
      <c r="O161" s="1094"/>
    </row>
    <row r="162" spans="1:15" ht="10.95" customHeight="1">
      <c r="A162" s="720"/>
      <c r="B162" s="913"/>
      <c r="C162" s="838"/>
      <c r="D162" s="914"/>
      <c r="E162" s="915"/>
      <c r="F162" s="940"/>
      <c r="G162" s="843"/>
    </row>
    <row r="163" spans="1:15" s="711" customFormat="1" ht="17.7" customHeight="1">
      <c r="A163" s="912"/>
      <c r="B163" s="1083"/>
      <c r="C163" s="383" t="s">
        <v>1636</v>
      </c>
      <c r="D163" s="382"/>
      <c r="E163" s="914"/>
      <c r="F163" s="940"/>
      <c r="G163" s="843"/>
      <c r="H163" s="961"/>
      <c r="I163" s="977"/>
      <c r="J163" s="976"/>
      <c r="O163" s="975"/>
    </row>
    <row r="164" spans="1:15" s="711" customFormat="1" ht="15.6">
      <c r="A164" s="912" t="s">
        <v>2330</v>
      </c>
      <c r="B164" s="382"/>
      <c r="C164" s="383" t="s">
        <v>1637</v>
      </c>
      <c r="D164" s="381" t="s">
        <v>1559</v>
      </c>
      <c r="E164" s="914">
        <v>4</v>
      </c>
      <c r="F164" s="940"/>
      <c r="G164" s="843"/>
      <c r="H164" s="961"/>
      <c r="I164" s="977"/>
      <c r="J164" s="976"/>
      <c r="O164" s="975"/>
    </row>
    <row r="165" spans="1:15" ht="10.95" customHeight="1">
      <c r="A165" s="720"/>
      <c r="B165" s="913"/>
      <c r="C165" s="838"/>
      <c r="D165" s="914"/>
      <c r="E165" s="915"/>
      <c r="F165" s="940"/>
      <c r="G165" s="843"/>
    </row>
    <row r="166" spans="1:15" s="711" customFormat="1" ht="17.7" customHeight="1">
      <c r="A166" s="912"/>
      <c r="B166" s="1083"/>
      <c r="C166" s="383" t="s">
        <v>1638</v>
      </c>
      <c r="D166" s="382"/>
      <c r="E166" s="914"/>
      <c r="F166" s="940"/>
      <c r="G166" s="843"/>
      <c r="H166" s="961"/>
      <c r="I166" s="977"/>
      <c r="J166" s="976"/>
      <c r="O166" s="975"/>
    </row>
    <row r="167" spans="1:15" s="711" customFormat="1" ht="15.6">
      <c r="A167" s="912" t="s">
        <v>2331</v>
      </c>
      <c r="B167" s="382"/>
      <c r="C167" s="383" t="s">
        <v>1639</v>
      </c>
      <c r="D167" s="381" t="s">
        <v>1559</v>
      </c>
      <c r="E167" s="914">
        <v>1</v>
      </c>
      <c r="F167" s="940"/>
      <c r="G167" s="843"/>
      <c r="H167" s="961"/>
      <c r="I167" s="977"/>
      <c r="J167" s="976"/>
      <c r="O167" s="975"/>
    </row>
    <row r="168" spans="1:15" s="711" customFormat="1">
      <c r="A168" s="912"/>
      <c r="B168" s="382"/>
      <c r="C168" s="383"/>
      <c r="D168" s="381"/>
      <c r="E168" s="914"/>
      <c r="F168" s="940"/>
      <c r="G168" s="843"/>
      <c r="H168" s="961"/>
      <c r="I168" s="977"/>
      <c r="J168" s="976"/>
      <c r="O168" s="975"/>
    </row>
    <row r="169" spans="1:15" s="711" customFormat="1" ht="17.7" customHeight="1">
      <c r="A169" s="912"/>
      <c r="B169" s="1083"/>
      <c r="C169" s="383" t="s">
        <v>1640</v>
      </c>
      <c r="D169" s="382"/>
      <c r="E169" s="914"/>
      <c r="F169" s="940"/>
      <c r="G169" s="843"/>
      <c r="H169" s="961"/>
      <c r="I169" s="977"/>
      <c r="J169" s="976"/>
      <c r="O169" s="975"/>
    </row>
    <row r="170" spans="1:15" s="711" customFormat="1" ht="15.6">
      <c r="A170" s="912" t="s">
        <v>2332</v>
      </c>
      <c r="B170" s="382"/>
      <c r="C170" s="383" t="s">
        <v>1641</v>
      </c>
      <c r="D170" s="381" t="s">
        <v>1559</v>
      </c>
      <c r="E170" s="914">
        <v>1</v>
      </c>
      <c r="F170" s="940"/>
      <c r="G170" s="843"/>
      <c r="H170" s="961"/>
      <c r="I170" s="977"/>
      <c r="J170" s="976"/>
      <c r="O170" s="975"/>
    </row>
    <row r="171" spans="1:15" s="711" customFormat="1">
      <c r="A171" s="912"/>
      <c r="B171" s="382"/>
      <c r="C171" s="383"/>
      <c r="D171" s="381"/>
      <c r="E171" s="914"/>
      <c r="F171" s="940"/>
      <c r="G171" s="843"/>
      <c r="H171" s="961"/>
      <c r="I171" s="977"/>
      <c r="J171" s="976"/>
      <c r="O171" s="975"/>
    </row>
    <row r="172" spans="1:15" s="711" customFormat="1">
      <c r="A172" s="912"/>
      <c r="B172" s="382"/>
      <c r="C172" s="383"/>
      <c r="D172" s="381"/>
      <c r="E172" s="914"/>
      <c r="F172" s="940"/>
      <c r="G172" s="843"/>
      <c r="H172" s="961"/>
      <c r="I172" s="977"/>
      <c r="J172" s="976"/>
      <c r="O172" s="975"/>
    </row>
    <row r="173" spans="1:15" s="711" customFormat="1">
      <c r="A173" s="912"/>
      <c r="B173" s="382"/>
      <c r="C173" s="383"/>
      <c r="D173" s="381"/>
      <c r="E173" s="914"/>
      <c r="F173" s="940"/>
      <c r="G173" s="843"/>
      <c r="H173" s="961"/>
      <c r="I173" s="977"/>
      <c r="J173" s="976"/>
      <c r="O173" s="975"/>
    </row>
    <row r="174" spans="1:15" s="711" customFormat="1">
      <c r="A174" s="912"/>
      <c r="B174" s="382"/>
      <c r="C174" s="383"/>
      <c r="D174" s="381"/>
      <c r="E174" s="914"/>
      <c r="F174" s="940"/>
      <c r="G174" s="843"/>
      <c r="H174" s="961"/>
      <c r="I174" s="977"/>
      <c r="J174" s="976"/>
      <c r="O174" s="975"/>
    </row>
    <row r="175" spans="1:15" s="711" customFormat="1">
      <c r="A175" s="912"/>
      <c r="B175" s="382"/>
      <c r="C175" s="383"/>
      <c r="D175" s="381"/>
      <c r="E175" s="914"/>
      <c r="F175" s="940"/>
      <c r="G175" s="843"/>
      <c r="H175" s="961"/>
      <c r="I175" s="977"/>
      <c r="J175" s="976"/>
      <c r="O175" s="975"/>
    </row>
    <row r="176" spans="1:15" s="711" customFormat="1">
      <c r="A176" s="912"/>
      <c r="B176" s="382"/>
      <c r="C176" s="383"/>
      <c r="D176" s="381"/>
      <c r="E176" s="914"/>
      <c r="F176" s="940"/>
      <c r="G176" s="843"/>
      <c r="H176" s="961"/>
      <c r="I176" s="977"/>
      <c r="J176" s="976"/>
      <c r="O176" s="975"/>
    </row>
    <row r="177" spans="1:15" s="711" customFormat="1">
      <c r="A177" s="912"/>
      <c r="B177" s="382"/>
      <c r="C177" s="383"/>
      <c r="D177" s="381"/>
      <c r="E177" s="914"/>
      <c r="F177" s="940"/>
      <c r="G177" s="843"/>
      <c r="H177" s="961"/>
      <c r="I177" s="977"/>
      <c r="J177" s="976"/>
      <c r="O177" s="975"/>
    </row>
    <row r="178" spans="1:15" s="711" customFormat="1" ht="13.5" customHeight="1">
      <c r="A178" s="912"/>
      <c r="B178" s="382"/>
      <c r="C178" s="383"/>
      <c r="D178" s="381"/>
      <c r="E178" s="914"/>
      <c r="F178" s="940"/>
      <c r="G178" s="843"/>
      <c r="H178" s="961"/>
      <c r="I178" s="977"/>
      <c r="J178" s="976"/>
      <c r="O178" s="975"/>
    </row>
    <row r="179" spans="1:15" s="711" customFormat="1" ht="13.5" customHeight="1">
      <c r="A179" s="912"/>
      <c r="B179" s="382"/>
      <c r="C179" s="383"/>
      <c r="D179" s="381"/>
      <c r="E179" s="914"/>
      <c r="F179" s="940"/>
      <c r="G179" s="843"/>
      <c r="H179" s="961"/>
      <c r="I179" s="977"/>
      <c r="J179" s="976"/>
      <c r="O179" s="975"/>
    </row>
    <row r="180" spans="1:15" s="711" customFormat="1" ht="13.5" customHeight="1">
      <c r="A180" s="912"/>
      <c r="B180" s="382"/>
      <c r="C180" s="383"/>
      <c r="D180" s="381"/>
      <c r="E180" s="914"/>
      <c r="F180" s="940"/>
      <c r="G180" s="843"/>
      <c r="H180" s="961"/>
      <c r="I180" s="977"/>
      <c r="J180" s="976"/>
      <c r="O180" s="975"/>
    </row>
    <row r="181" spans="1:15" s="711" customFormat="1" ht="13.5" customHeight="1">
      <c r="A181" s="912"/>
      <c r="B181" s="382"/>
      <c r="C181" s="383"/>
      <c r="D181" s="381"/>
      <c r="E181" s="914"/>
      <c r="F181" s="940"/>
      <c r="G181" s="843"/>
      <c r="H181" s="961"/>
      <c r="I181" s="977"/>
      <c r="J181" s="976"/>
      <c r="O181" s="975"/>
    </row>
    <row r="182" spans="1:15" s="711" customFormat="1" ht="13.5" customHeight="1">
      <c r="A182" s="912"/>
      <c r="B182" s="382"/>
      <c r="C182" s="383"/>
      <c r="D182" s="381"/>
      <c r="E182" s="914"/>
      <c r="F182" s="940"/>
      <c r="G182" s="843"/>
      <c r="H182" s="961"/>
      <c r="I182" s="977"/>
      <c r="J182" s="976"/>
      <c r="O182" s="975"/>
    </row>
    <row r="183" spans="1:15" s="711" customFormat="1" ht="13.5" customHeight="1">
      <c r="A183" s="912"/>
      <c r="B183" s="382"/>
      <c r="C183" s="383"/>
      <c r="D183" s="381"/>
      <c r="E183" s="914"/>
      <c r="F183" s="940"/>
      <c r="G183" s="843"/>
      <c r="H183" s="961"/>
      <c r="I183" s="977"/>
      <c r="J183" s="976"/>
      <c r="O183" s="975"/>
    </row>
    <row r="184" spans="1:15" s="711" customFormat="1" ht="13.5" customHeight="1">
      <c r="A184" s="912"/>
      <c r="B184" s="382"/>
      <c r="C184" s="383"/>
      <c r="D184" s="381"/>
      <c r="E184" s="914"/>
      <c r="F184" s="940"/>
      <c r="G184" s="843"/>
      <c r="H184" s="961"/>
      <c r="I184" s="977"/>
      <c r="J184" s="976"/>
      <c r="O184" s="975"/>
    </row>
    <row r="185" spans="1:15" s="711" customFormat="1" ht="13.5" customHeight="1">
      <c r="A185" s="912"/>
      <c r="B185" s="382"/>
      <c r="C185" s="383"/>
      <c r="D185" s="381"/>
      <c r="E185" s="914"/>
      <c r="F185" s="940"/>
      <c r="G185" s="843"/>
      <c r="H185" s="961"/>
      <c r="I185" s="977"/>
      <c r="J185" s="976"/>
      <c r="O185" s="975"/>
    </row>
    <row r="186" spans="1:15" s="711" customFormat="1">
      <c r="A186" s="912"/>
      <c r="B186" s="382"/>
      <c r="C186" s="383"/>
      <c r="D186" s="381"/>
      <c r="E186" s="914"/>
      <c r="F186" s="940"/>
      <c r="G186" s="843"/>
      <c r="H186" s="961"/>
      <c r="I186" s="977"/>
      <c r="J186" s="976"/>
      <c r="O186" s="975"/>
    </row>
    <row r="187" spans="1:15" ht="10.95" customHeight="1">
      <c r="A187" s="720"/>
      <c r="B187" s="913"/>
      <c r="C187" s="838"/>
      <c r="D187" s="914"/>
      <c r="E187" s="915"/>
      <c r="F187" s="940"/>
      <c r="G187" s="843"/>
    </row>
    <row r="188" spans="1:15" ht="16.95" customHeight="1">
      <c r="A188" s="720"/>
      <c r="B188" s="913"/>
      <c r="C188" s="838"/>
      <c r="D188" s="914"/>
      <c r="E188" s="915"/>
      <c r="F188" s="940"/>
      <c r="G188" s="843"/>
    </row>
    <row r="189" spans="1:15">
      <c r="A189" s="720"/>
      <c r="B189" s="913"/>
      <c r="C189" s="838"/>
      <c r="D189" s="914"/>
      <c r="E189" s="915"/>
      <c r="F189" s="940"/>
      <c r="G189" s="843"/>
    </row>
    <row r="190" spans="1:15" ht="16.95" customHeight="1">
      <c r="A190" s="720"/>
      <c r="B190" s="913"/>
      <c r="C190" s="838"/>
      <c r="D190" s="914"/>
      <c r="E190" s="915"/>
      <c r="F190" s="940"/>
      <c r="G190" s="843"/>
    </row>
    <row r="191" spans="1:15" ht="11.7" customHeight="1" thickBot="1">
      <c r="A191" s="957"/>
      <c r="B191" s="956"/>
      <c r="C191" s="927"/>
      <c r="D191" s="955"/>
      <c r="E191" s="954"/>
      <c r="F191" s="953"/>
      <c r="G191" s="843"/>
    </row>
    <row r="192" spans="1:15" ht="13.8" thickBot="1">
      <c r="A192" s="937"/>
      <c r="B192" s="936"/>
      <c r="C192" s="936" t="s">
        <v>2811</v>
      </c>
      <c r="D192" s="935"/>
      <c r="E192" s="934"/>
      <c r="F192" s="933" t="s">
        <v>18</v>
      </c>
      <c r="G192" s="932"/>
    </row>
    <row r="193" spans="1:7">
      <c r="A193" s="1"/>
      <c r="B193" s="1"/>
      <c r="C193" s="1"/>
      <c r="D193" s="1"/>
      <c r="E193" s="1"/>
      <c r="F193" s="1"/>
      <c r="G193" s="1"/>
    </row>
    <row r="194" spans="1:7">
      <c r="B194" s="17"/>
      <c r="C194" s="3"/>
      <c r="D194" s="33"/>
      <c r="E194" s="34"/>
      <c r="F194" s="65"/>
      <c r="G194" s="855"/>
    </row>
    <row r="195" spans="1:7">
      <c r="C195" s="3"/>
      <c r="D195" s="63"/>
      <c r="E195" s="64"/>
    </row>
    <row r="343" spans="7:8">
      <c r="G343" s="37">
        <v>600000</v>
      </c>
    </row>
    <row r="345" spans="7:8">
      <c r="G345" s="37">
        <v>806000</v>
      </c>
    </row>
    <row r="348" spans="7:8">
      <c r="G348" s="37">
        <v>60000</v>
      </c>
      <c r="H348" s="1">
        <v>60000</v>
      </c>
    </row>
    <row r="350" spans="7:8">
      <c r="G350" s="37">
        <v>3200000</v>
      </c>
    </row>
    <row r="352" spans="7:8">
      <c r="G352" s="37">
        <v>70000</v>
      </c>
    </row>
    <row r="405" spans="7:7">
      <c r="G405" s="37">
        <v>120000</v>
      </c>
    </row>
  </sheetData>
  <printOptions horizontalCentered="1" gridLinesSet="0"/>
  <pageMargins left="0.31496062992125984" right="0" top="0.31496062992125984" bottom="0.31496062992125984" header="0" footer="0"/>
  <pageSetup paperSize="9" scale="80" firstPageNumber="146" orientation="portrait" r:id="rId1"/>
  <headerFooter alignWithMargins="0">
    <oddHeader>&amp;RCO1486: LINBRO PARK TOWER (with associated works)</oddHeader>
  </headerFooter>
  <rowBreaks count="2" manualBreakCount="2">
    <brk id="56" max="6" man="1"/>
    <brk id="122" max="6"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J405"/>
  <sheetViews>
    <sheetView showGridLines="0" view="pageBreakPreview" topLeftCell="A163" zoomScaleNormal="100" zoomScaleSheetLayoutView="100" workbookViewId="0">
      <selection activeCell="G135" sqref="G135"/>
    </sheetView>
  </sheetViews>
  <sheetFormatPr defaultRowHeight="14.4"/>
  <cols>
    <col min="1" max="1" width="7.6640625" style="757" customWidth="1"/>
    <col min="2" max="2" width="11.33203125" style="758" customWidth="1"/>
    <col min="3" max="3" width="36.6640625" style="759" customWidth="1"/>
    <col min="4" max="4" width="7.6640625" style="757" customWidth="1"/>
    <col min="5" max="5" width="10.6640625" style="760" customWidth="1"/>
    <col min="6" max="6" width="12.6640625" style="761" customWidth="1"/>
    <col min="7" max="7" width="15.6640625" style="761" customWidth="1"/>
    <col min="8" max="8" width="5.6640625" style="757" customWidth="1"/>
    <col min="9" max="9" width="8.6640625" style="757"/>
    <col min="10" max="10" width="13.44140625" style="762" bestFit="1" customWidth="1"/>
    <col min="11" max="256" width="8.6640625" style="757"/>
    <col min="257" max="257" width="7.33203125" style="757" customWidth="1"/>
    <col min="258" max="258" width="10.33203125" style="757" customWidth="1"/>
    <col min="259" max="259" width="36.6640625" style="757" customWidth="1"/>
    <col min="260" max="260" width="6.6640625" style="757" customWidth="1"/>
    <col min="261" max="261" width="10.6640625" style="757" customWidth="1"/>
    <col min="262" max="262" width="12.6640625" style="757" customWidth="1"/>
    <col min="263" max="263" width="15.33203125" style="757" customWidth="1"/>
    <col min="264" max="264" width="5.6640625" style="757" customWidth="1"/>
    <col min="265" max="265" width="8.6640625" style="757"/>
    <col min="266" max="266" width="13.44140625" style="757" bestFit="1" customWidth="1"/>
    <col min="267" max="512" width="8.6640625" style="757"/>
    <col min="513" max="513" width="7.33203125" style="757" customWidth="1"/>
    <col min="514" max="514" width="10.33203125" style="757" customWidth="1"/>
    <col min="515" max="515" width="36.6640625" style="757" customWidth="1"/>
    <col min="516" max="516" width="6.6640625" style="757" customWidth="1"/>
    <col min="517" max="517" width="10.6640625" style="757" customWidth="1"/>
    <col min="518" max="518" width="12.6640625" style="757" customWidth="1"/>
    <col min="519" max="519" width="15.33203125" style="757" customWidth="1"/>
    <col min="520" max="520" width="5.6640625" style="757" customWidth="1"/>
    <col min="521" max="521" width="8.6640625" style="757"/>
    <col min="522" max="522" width="13.44140625" style="757" bestFit="1" customWidth="1"/>
    <col min="523" max="768" width="8.6640625" style="757"/>
    <col min="769" max="769" width="7.33203125" style="757" customWidth="1"/>
    <col min="770" max="770" width="10.33203125" style="757" customWidth="1"/>
    <col min="771" max="771" width="36.6640625" style="757" customWidth="1"/>
    <col min="772" max="772" width="6.6640625" style="757" customWidth="1"/>
    <col min="773" max="773" width="10.6640625" style="757" customWidth="1"/>
    <col min="774" max="774" width="12.6640625" style="757" customWidth="1"/>
    <col min="775" max="775" width="15.33203125" style="757" customWidth="1"/>
    <col min="776" max="776" width="5.6640625" style="757" customWidth="1"/>
    <col min="777" max="777" width="8.6640625" style="757"/>
    <col min="778" max="778" width="13.44140625" style="757" bestFit="1" customWidth="1"/>
    <col min="779" max="1024" width="8.6640625" style="757"/>
    <col min="1025" max="1025" width="7.33203125" style="757" customWidth="1"/>
    <col min="1026" max="1026" width="10.33203125" style="757" customWidth="1"/>
    <col min="1027" max="1027" width="36.6640625" style="757" customWidth="1"/>
    <col min="1028" max="1028" width="6.6640625" style="757" customWidth="1"/>
    <col min="1029" max="1029" width="10.6640625" style="757" customWidth="1"/>
    <col min="1030" max="1030" width="12.6640625" style="757" customWidth="1"/>
    <col min="1031" max="1031" width="15.33203125" style="757" customWidth="1"/>
    <col min="1032" max="1032" width="5.6640625" style="757" customWidth="1"/>
    <col min="1033" max="1033" width="8.6640625" style="757"/>
    <col min="1034" max="1034" width="13.44140625" style="757" bestFit="1" customWidth="1"/>
    <col min="1035" max="1280" width="8.6640625" style="757"/>
    <col min="1281" max="1281" width="7.33203125" style="757" customWidth="1"/>
    <col min="1282" max="1282" width="10.33203125" style="757" customWidth="1"/>
    <col min="1283" max="1283" width="36.6640625" style="757" customWidth="1"/>
    <col min="1284" max="1284" width="6.6640625" style="757" customWidth="1"/>
    <col min="1285" max="1285" width="10.6640625" style="757" customWidth="1"/>
    <col min="1286" max="1286" width="12.6640625" style="757" customWidth="1"/>
    <col min="1287" max="1287" width="15.33203125" style="757" customWidth="1"/>
    <col min="1288" max="1288" width="5.6640625" style="757" customWidth="1"/>
    <col min="1289" max="1289" width="8.6640625" style="757"/>
    <col min="1290" max="1290" width="13.44140625" style="757" bestFit="1" customWidth="1"/>
    <col min="1291" max="1536" width="8.6640625" style="757"/>
    <col min="1537" max="1537" width="7.33203125" style="757" customWidth="1"/>
    <col min="1538" max="1538" width="10.33203125" style="757" customWidth="1"/>
    <col min="1539" max="1539" width="36.6640625" style="757" customWidth="1"/>
    <col min="1540" max="1540" width="6.6640625" style="757" customWidth="1"/>
    <col min="1541" max="1541" width="10.6640625" style="757" customWidth="1"/>
    <col min="1542" max="1542" width="12.6640625" style="757" customWidth="1"/>
    <col min="1543" max="1543" width="15.33203125" style="757" customWidth="1"/>
    <col min="1544" max="1544" width="5.6640625" style="757" customWidth="1"/>
    <col min="1545" max="1545" width="8.6640625" style="757"/>
    <col min="1546" max="1546" width="13.44140625" style="757" bestFit="1" customWidth="1"/>
    <col min="1547" max="1792" width="8.6640625" style="757"/>
    <col min="1793" max="1793" width="7.33203125" style="757" customWidth="1"/>
    <col min="1794" max="1794" width="10.33203125" style="757" customWidth="1"/>
    <col min="1795" max="1795" width="36.6640625" style="757" customWidth="1"/>
    <col min="1796" max="1796" width="6.6640625" style="757" customWidth="1"/>
    <col min="1797" max="1797" width="10.6640625" style="757" customWidth="1"/>
    <col min="1798" max="1798" width="12.6640625" style="757" customWidth="1"/>
    <col min="1799" max="1799" width="15.33203125" style="757" customWidth="1"/>
    <col min="1800" max="1800" width="5.6640625" style="757" customWidth="1"/>
    <col min="1801" max="1801" width="8.6640625" style="757"/>
    <col min="1802" max="1802" width="13.44140625" style="757" bestFit="1" customWidth="1"/>
    <col min="1803" max="2048" width="8.6640625" style="757"/>
    <col min="2049" max="2049" width="7.33203125" style="757" customWidth="1"/>
    <col min="2050" max="2050" width="10.33203125" style="757" customWidth="1"/>
    <col min="2051" max="2051" width="36.6640625" style="757" customWidth="1"/>
    <col min="2052" max="2052" width="6.6640625" style="757" customWidth="1"/>
    <col min="2053" max="2053" width="10.6640625" style="757" customWidth="1"/>
    <col min="2054" max="2054" width="12.6640625" style="757" customWidth="1"/>
    <col min="2055" max="2055" width="15.33203125" style="757" customWidth="1"/>
    <col min="2056" max="2056" width="5.6640625" style="757" customWidth="1"/>
    <col min="2057" max="2057" width="8.6640625" style="757"/>
    <col min="2058" max="2058" width="13.44140625" style="757" bestFit="1" customWidth="1"/>
    <col min="2059" max="2304" width="8.6640625" style="757"/>
    <col min="2305" max="2305" width="7.33203125" style="757" customWidth="1"/>
    <col min="2306" max="2306" width="10.33203125" style="757" customWidth="1"/>
    <col min="2307" max="2307" width="36.6640625" style="757" customWidth="1"/>
    <col min="2308" max="2308" width="6.6640625" style="757" customWidth="1"/>
    <col min="2309" max="2309" width="10.6640625" style="757" customWidth="1"/>
    <col min="2310" max="2310" width="12.6640625" style="757" customWidth="1"/>
    <col min="2311" max="2311" width="15.33203125" style="757" customWidth="1"/>
    <col min="2312" max="2312" width="5.6640625" style="757" customWidth="1"/>
    <col min="2313" max="2313" width="8.6640625" style="757"/>
    <col min="2314" max="2314" width="13.44140625" style="757" bestFit="1" customWidth="1"/>
    <col min="2315" max="2560" width="8.6640625" style="757"/>
    <col min="2561" max="2561" width="7.33203125" style="757" customWidth="1"/>
    <col min="2562" max="2562" width="10.33203125" style="757" customWidth="1"/>
    <col min="2563" max="2563" width="36.6640625" style="757" customWidth="1"/>
    <col min="2564" max="2564" width="6.6640625" style="757" customWidth="1"/>
    <col min="2565" max="2565" width="10.6640625" style="757" customWidth="1"/>
    <col min="2566" max="2566" width="12.6640625" style="757" customWidth="1"/>
    <col min="2567" max="2567" width="15.33203125" style="757" customWidth="1"/>
    <col min="2568" max="2568" width="5.6640625" style="757" customWidth="1"/>
    <col min="2569" max="2569" width="8.6640625" style="757"/>
    <col min="2570" max="2570" width="13.44140625" style="757" bestFit="1" customWidth="1"/>
    <col min="2571" max="2816" width="8.6640625" style="757"/>
    <col min="2817" max="2817" width="7.33203125" style="757" customWidth="1"/>
    <col min="2818" max="2818" width="10.33203125" style="757" customWidth="1"/>
    <col min="2819" max="2819" width="36.6640625" style="757" customWidth="1"/>
    <col min="2820" max="2820" width="6.6640625" style="757" customWidth="1"/>
    <col min="2821" max="2821" width="10.6640625" style="757" customWidth="1"/>
    <col min="2822" max="2822" width="12.6640625" style="757" customWidth="1"/>
    <col min="2823" max="2823" width="15.33203125" style="757" customWidth="1"/>
    <col min="2824" max="2824" width="5.6640625" style="757" customWidth="1"/>
    <col min="2825" max="2825" width="8.6640625" style="757"/>
    <col min="2826" max="2826" width="13.44140625" style="757" bestFit="1" customWidth="1"/>
    <col min="2827" max="3072" width="8.6640625" style="757"/>
    <col min="3073" max="3073" width="7.33203125" style="757" customWidth="1"/>
    <col min="3074" max="3074" width="10.33203125" style="757" customWidth="1"/>
    <col min="3075" max="3075" width="36.6640625" style="757" customWidth="1"/>
    <col min="3076" max="3076" width="6.6640625" style="757" customWidth="1"/>
    <col min="3077" max="3077" width="10.6640625" style="757" customWidth="1"/>
    <col min="3078" max="3078" width="12.6640625" style="757" customWidth="1"/>
    <col min="3079" max="3079" width="15.33203125" style="757" customWidth="1"/>
    <col min="3080" max="3080" width="5.6640625" style="757" customWidth="1"/>
    <col min="3081" max="3081" width="8.6640625" style="757"/>
    <col min="3082" max="3082" width="13.44140625" style="757" bestFit="1" customWidth="1"/>
    <col min="3083" max="3328" width="8.6640625" style="757"/>
    <col min="3329" max="3329" width="7.33203125" style="757" customWidth="1"/>
    <col min="3330" max="3330" width="10.33203125" style="757" customWidth="1"/>
    <col min="3331" max="3331" width="36.6640625" style="757" customWidth="1"/>
    <col min="3332" max="3332" width="6.6640625" style="757" customWidth="1"/>
    <col min="3333" max="3333" width="10.6640625" style="757" customWidth="1"/>
    <col min="3334" max="3334" width="12.6640625" style="757" customWidth="1"/>
    <col min="3335" max="3335" width="15.33203125" style="757" customWidth="1"/>
    <col min="3336" max="3336" width="5.6640625" style="757" customWidth="1"/>
    <col min="3337" max="3337" width="8.6640625" style="757"/>
    <col min="3338" max="3338" width="13.44140625" style="757" bestFit="1" customWidth="1"/>
    <col min="3339" max="3584" width="8.6640625" style="757"/>
    <col min="3585" max="3585" width="7.33203125" style="757" customWidth="1"/>
    <col min="3586" max="3586" width="10.33203125" style="757" customWidth="1"/>
    <col min="3587" max="3587" width="36.6640625" style="757" customWidth="1"/>
    <col min="3588" max="3588" width="6.6640625" style="757" customWidth="1"/>
    <col min="3589" max="3589" width="10.6640625" style="757" customWidth="1"/>
    <col min="3590" max="3590" width="12.6640625" style="757" customWidth="1"/>
    <col min="3591" max="3591" width="15.33203125" style="757" customWidth="1"/>
    <col min="3592" max="3592" width="5.6640625" style="757" customWidth="1"/>
    <col min="3593" max="3593" width="8.6640625" style="757"/>
    <col min="3594" max="3594" width="13.44140625" style="757" bestFit="1" customWidth="1"/>
    <col min="3595" max="3840" width="8.6640625" style="757"/>
    <col min="3841" max="3841" width="7.33203125" style="757" customWidth="1"/>
    <col min="3842" max="3842" width="10.33203125" style="757" customWidth="1"/>
    <col min="3843" max="3843" width="36.6640625" style="757" customWidth="1"/>
    <col min="3844" max="3844" width="6.6640625" style="757" customWidth="1"/>
    <col min="3845" max="3845" width="10.6640625" style="757" customWidth="1"/>
    <col min="3846" max="3846" width="12.6640625" style="757" customWidth="1"/>
    <col min="3847" max="3847" width="15.33203125" style="757" customWidth="1"/>
    <col min="3848" max="3848" width="5.6640625" style="757" customWidth="1"/>
    <col min="3849" max="3849" width="8.6640625" style="757"/>
    <col min="3850" max="3850" width="13.44140625" style="757" bestFit="1" customWidth="1"/>
    <col min="3851" max="4096" width="8.6640625" style="757"/>
    <col min="4097" max="4097" width="7.33203125" style="757" customWidth="1"/>
    <col min="4098" max="4098" width="10.33203125" style="757" customWidth="1"/>
    <col min="4099" max="4099" width="36.6640625" style="757" customWidth="1"/>
    <col min="4100" max="4100" width="6.6640625" style="757" customWidth="1"/>
    <col min="4101" max="4101" width="10.6640625" style="757" customWidth="1"/>
    <col min="4102" max="4102" width="12.6640625" style="757" customWidth="1"/>
    <col min="4103" max="4103" width="15.33203125" style="757" customWidth="1"/>
    <col min="4104" max="4104" width="5.6640625" style="757" customWidth="1"/>
    <col min="4105" max="4105" width="8.6640625" style="757"/>
    <col min="4106" max="4106" width="13.44140625" style="757" bestFit="1" customWidth="1"/>
    <col min="4107" max="4352" width="8.6640625" style="757"/>
    <col min="4353" max="4353" width="7.33203125" style="757" customWidth="1"/>
    <col min="4354" max="4354" width="10.33203125" style="757" customWidth="1"/>
    <col min="4355" max="4355" width="36.6640625" style="757" customWidth="1"/>
    <col min="4356" max="4356" width="6.6640625" style="757" customWidth="1"/>
    <col min="4357" max="4357" width="10.6640625" style="757" customWidth="1"/>
    <col min="4358" max="4358" width="12.6640625" style="757" customWidth="1"/>
    <col min="4359" max="4359" width="15.33203125" style="757" customWidth="1"/>
    <col min="4360" max="4360" width="5.6640625" style="757" customWidth="1"/>
    <col min="4361" max="4361" width="8.6640625" style="757"/>
    <col min="4362" max="4362" width="13.44140625" style="757" bestFit="1" customWidth="1"/>
    <col min="4363" max="4608" width="8.6640625" style="757"/>
    <col min="4609" max="4609" width="7.33203125" style="757" customWidth="1"/>
    <col min="4610" max="4610" width="10.33203125" style="757" customWidth="1"/>
    <col min="4611" max="4611" width="36.6640625" style="757" customWidth="1"/>
    <col min="4612" max="4612" width="6.6640625" style="757" customWidth="1"/>
    <col min="4613" max="4613" width="10.6640625" style="757" customWidth="1"/>
    <col min="4614" max="4614" width="12.6640625" style="757" customWidth="1"/>
    <col min="4615" max="4615" width="15.33203125" style="757" customWidth="1"/>
    <col min="4616" max="4616" width="5.6640625" style="757" customWidth="1"/>
    <col min="4617" max="4617" width="8.6640625" style="757"/>
    <col min="4618" max="4618" width="13.44140625" style="757" bestFit="1" customWidth="1"/>
    <col min="4619" max="4864" width="8.6640625" style="757"/>
    <col min="4865" max="4865" width="7.33203125" style="757" customWidth="1"/>
    <col min="4866" max="4866" width="10.33203125" style="757" customWidth="1"/>
    <col min="4867" max="4867" width="36.6640625" style="757" customWidth="1"/>
    <col min="4868" max="4868" width="6.6640625" style="757" customWidth="1"/>
    <col min="4869" max="4869" width="10.6640625" style="757" customWidth="1"/>
    <col min="4870" max="4870" width="12.6640625" style="757" customWidth="1"/>
    <col min="4871" max="4871" width="15.33203125" style="757" customWidth="1"/>
    <col min="4872" max="4872" width="5.6640625" style="757" customWidth="1"/>
    <col min="4873" max="4873" width="8.6640625" style="757"/>
    <col min="4874" max="4874" width="13.44140625" style="757" bestFit="1" customWidth="1"/>
    <col min="4875" max="5120" width="8.6640625" style="757"/>
    <col min="5121" max="5121" width="7.33203125" style="757" customWidth="1"/>
    <col min="5122" max="5122" width="10.33203125" style="757" customWidth="1"/>
    <col min="5123" max="5123" width="36.6640625" style="757" customWidth="1"/>
    <col min="5124" max="5124" width="6.6640625" style="757" customWidth="1"/>
    <col min="5125" max="5125" width="10.6640625" style="757" customWidth="1"/>
    <col min="5126" max="5126" width="12.6640625" style="757" customWidth="1"/>
    <col min="5127" max="5127" width="15.33203125" style="757" customWidth="1"/>
    <col min="5128" max="5128" width="5.6640625" style="757" customWidth="1"/>
    <col min="5129" max="5129" width="8.6640625" style="757"/>
    <col min="5130" max="5130" width="13.44140625" style="757" bestFit="1" customWidth="1"/>
    <col min="5131" max="5376" width="8.6640625" style="757"/>
    <col min="5377" max="5377" width="7.33203125" style="757" customWidth="1"/>
    <col min="5378" max="5378" width="10.33203125" style="757" customWidth="1"/>
    <col min="5379" max="5379" width="36.6640625" style="757" customWidth="1"/>
    <col min="5380" max="5380" width="6.6640625" style="757" customWidth="1"/>
    <col min="5381" max="5381" width="10.6640625" style="757" customWidth="1"/>
    <col min="5382" max="5382" width="12.6640625" style="757" customWidth="1"/>
    <col min="5383" max="5383" width="15.33203125" style="757" customWidth="1"/>
    <col min="5384" max="5384" width="5.6640625" style="757" customWidth="1"/>
    <col min="5385" max="5385" width="8.6640625" style="757"/>
    <col min="5386" max="5386" width="13.44140625" style="757" bestFit="1" customWidth="1"/>
    <col min="5387" max="5632" width="8.6640625" style="757"/>
    <col min="5633" max="5633" width="7.33203125" style="757" customWidth="1"/>
    <col min="5634" max="5634" width="10.33203125" style="757" customWidth="1"/>
    <col min="5635" max="5635" width="36.6640625" style="757" customWidth="1"/>
    <col min="5636" max="5636" width="6.6640625" style="757" customWidth="1"/>
    <col min="5637" max="5637" width="10.6640625" style="757" customWidth="1"/>
    <col min="5638" max="5638" width="12.6640625" style="757" customWidth="1"/>
    <col min="5639" max="5639" width="15.33203125" style="757" customWidth="1"/>
    <col min="5640" max="5640" width="5.6640625" style="757" customWidth="1"/>
    <col min="5641" max="5641" width="8.6640625" style="757"/>
    <col min="5642" max="5642" width="13.44140625" style="757" bestFit="1" customWidth="1"/>
    <col min="5643" max="5888" width="8.6640625" style="757"/>
    <col min="5889" max="5889" width="7.33203125" style="757" customWidth="1"/>
    <col min="5890" max="5890" width="10.33203125" style="757" customWidth="1"/>
    <col min="5891" max="5891" width="36.6640625" style="757" customWidth="1"/>
    <col min="5892" max="5892" width="6.6640625" style="757" customWidth="1"/>
    <col min="5893" max="5893" width="10.6640625" style="757" customWidth="1"/>
    <col min="5894" max="5894" width="12.6640625" style="757" customWidth="1"/>
    <col min="5895" max="5895" width="15.33203125" style="757" customWidth="1"/>
    <col min="5896" max="5896" width="5.6640625" style="757" customWidth="1"/>
    <col min="5897" max="5897" width="8.6640625" style="757"/>
    <col min="5898" max="5898" width="13.44140625" style="757" bestFit="1" customWidth="1"/>
    <col min="5899" max="6144" width="8.6640625" style="757"/>
    <col min="6145" max="6145" width="7.33203125" style="757" customWidth="1"/>
    <col min="6146" max="6146" width="10.33203125" style="757" customWidth="1"/>
    <col min="6147" max="6147" width="36.6640625" style="757" customWidth="1"/>
    <col min="6148" max="6148" width="6.6640625" style="757" customWidth="1"/>
    <col min="6149" max="6149" width="10.6640625" style="757" customWidth="1"/>
    <col min="6150" max="6150" width="12.6640625" style="757" customWidth="1"/>
    <col min="6151" max="6151" width="15.33203125" style="757" customWidth="1"/>
    <col min="6152" max="6152" width="5.6640625" style="757" customWidth="1"/>
    <col min="6153" max="6153" width="8.6640625" style="757"/>
    <col min="6154" max="6154" width="13.44140625" style="757" bestFit="1" customWidth="1"/>
    <col min="6155" max="6400" width="8.6640625" style="757"/>
    <col min="6401" max="6401" width="7.33203125" style="757" customWidth="1"/>
    <col min="6402" max="6402" width="10.33203125" style="757" customWidth="1"/>
    <col min="6403" max="6403" width="36.6640625" style="757" customWidth="1"/>
    <col min="6404" max="6404" width="6.6640625" style="757" customWidth="1"/>
    <col min="6405" max="6405" width="10.6640625" style="757" customWidth="1"/>
    <col min="6406" max="6406" width="12.6640625" style="757" customWidth="1"/>
    <col min="6407" max="6407" width="15.33203125" style="757" customWidth="1"/>
    <col min="6408" max="6408" width="5.6640625" style="757" customWidth="1"/>
    <col min="6409" max="6409" width="8.6640625" style="757"/>
    <col min="6410" max="6410" width="13.44140625" style="757" bestFit="1" customWidth="1"/>
    <col min="6411" max="6656" width="8.6640625" style="757"/>
    <col min="6657" max="6657" width="7.33203125" style="757" customWidth="1"/>
    <col min="6658" max="6658" width="10.33203125" style="757" customWidth="1"/>
    <col min="6659" max="6659" width="36.6640625" style="757" customWidth="1"/>
    <col min="6660" max="6660" width="6.6640625" style="757" customWidth="1"/>
    <col min="6661" max="6661" width="10.6640625" style="757" customWidth="1"/>
    <col min="6662" max="6662" width="12.6640625" style="757" customWidth="1"/>
    <col min="6663" max="6663" width="15.33203125" style="757" customWidth="1"/>
    <col min="6664" max="6664" width="5.6640625" style="757" customWidth="1"/>
    <col min="6665" max="6665" width="8.6640625" style="757"/>
    <col min="6666" max="6666" width="13.44140625" style="757" bestFit="1" customWidth="1"/>
    <col min="6667" max="6912" width="8.6640625" style="757"/>
    <col min="6913" max="6913" width="7.33203125" style="757" customWidth="1"/>
    <col min="6914" max="6914" width="10.33203125" style="757" customWidth="1"/>
    <col min="6915" max="6915" width="36.6640625" style="757" customWidth="1"/>
    <col min="6916" max="6916" width="6.6640625" style="757" customWidth="1"/>
    <col min="6917" max="6917" width="10.6640625" style="757" customWidth="1"/>
    <col min="6918" max="6918" width="12.6640625" style="757" customWidth="1"/>
    <col min="6919" max="6919" width="15.33203125" style="757" customWidth="1"/>
    <col min="6920" max="6920" width="5.6640625" style="757" customWidth="1"/>
    <col min="6921" max="6921" width="8.6640625" style="757"/>
    <col min="6922" max="6922" width="13.44140625" style="757" bestFit="1" customWidth="1"/>
    <col min="6923" max="7168" width="8.6640625" style="757"/>
    <col min="7169" max="7169" width="7.33203125" style="757" customWidth="1"/>
    <col min="7170" max="7170" width="10.33203125" style="757" customWidth="1"/>
    <col min="7171" max="7171" width="36.6640625" style="757" customWidth="1"/>
    <col min="7172" max="7172" width="6.6640625" style="757" customWidth="1"/>
    <col min="7173" max="7173" width="10.6640625" style="757" customWidth="1"/>
    <col min="7174" max="7174" width="12.6640625" style="757" customWidth="1"/>
    <col min="7175" max="7175" width="15.33203125" style="757" customWidth="1"/>
    <col min="7176" max="7176" width="5.6640625" style="757" customWidth="1"/>
    <col min="7177" max="7177" width="8.6640625" style="757"/>
    <col min="7178" max="7178" width="13.44140625" style="757" bestFit="1" customWidth="1"/>
    <col min="7179" max="7424" width="8.6640625" style="757"/>
    <col min="7425" max="7425" width="7.33203125" style="757" customWidth="1"/>
    <col min="7426" max="7426" width="10.33203125" style="757" customWidth="1"/>
    <col min="7427" max="7427" width="36.6640625" style="757" customWidth="1"/>
    <col min="7428" max="7428" width="6.6640625" style="757" customWidth="1"/>
    <col min="7429" max="7429" width="10.6640625" style="757" customWidth="1"/>
    <col min="7430" max="7430" width="12.6640625" style="757" customWidth="1"/>
    <col min="7431" max="7431" width="15.33203125" style="757" customWidth="1"/>
    <col min="7432" max="7432" width="5.6640625" style="757" customWidth="1"/>
    <col min="7433" max="7433" width="8.6640625" style="757"/>
    <col min="7434" max="7434" width="13.44140625" style="757" bestFit="1" customWidth="1"/>
    <col min="7435" max="7680" width="8.6640625" style="757"/>
    <col min="7681" max="7681" width="7.33203125" style="757" customWidth="1"/>
    <col min="7682" max="7682" width="10.33203125" style="757" customWidth="1"/>
    <col min="7683" max="7683" width="36.6640625" style="757" customWidth="1"/>
    <col min="7684" max="7684" width="6.6640625" style="757" customWidth="1"/>
    <col min="7685" max="7685" width="10.6640625" style="757" customWidth="1"/>
    <col min="7686" max="7686" width="12.6640625" style="757" customWidth="1"/>
    <col min="7687" max="7687" width="15.33203125" style="757" customWidth="1"/>
    <col min="7688" max="7688" width="5.6640625" style="757" customWidth="1"/>
    <col min="7689" max="7689" width="8.6640625" style="757"/>
    <col min="7690" max="7690" width="13.44140625" style="757" bestFit="1" customWidth="1"/>
    <col min="7691" max="7936" width="8.6640625" style="757"/>
    <col min="7937" max="7937" width="7.33203125" style="757" customWidth="1"/>
    <col min="7938" max="7938" width="10.33203125" style="757" customWidth="1"/>
    <col min="7939" max="7939" width="36.6640625" style="757" customWidth="1"/>
    <col min="7940" max="7940" width="6.6640625" style="757" customWidth="1"/>
    <col min="7941" max="7941" width="10.6640625" style="757" customWidth="1"/>
    <col min="7942" max="7942" width="12.6640625" style="757" customWidth="1"/>
    <col min="7943" max="7943" width="15.33203125" style="757" customWidth="1"/>
    <col min="7944" max="7944" width="5.6640625" style="757" customWidth="1"/>
    <col min="7945" max="7945" width="8.6640625" style="757"/>
    <col min="7946" max="7946" width="13.44140625" style="757" bestFit="1" customWidth="1"/>
    <col min="7947" max="8192" width="8.6640625" style="757"/>
    <col min="8193" max="8193" width="7.33203125" style="757" customWidth="1"/>
    <col min="8194" max="8194" width="10.33203125" style="757" customWidth="1"/>
    <col min="8195" max="8195" width="36.6640625" style="757" customWidth="1"/>
    <col min="8196" max="8196" width="6.6640625" style="757" customWidth="1"/>
    <col min="8197" max="8197" width="10.6640625" style="757" customWidth="1"/>
    <col min="8198" max="8198" width="12.6640625" style="757" customWidth="1"/>
    <col min="8199" max="8199" width="15.33203125" style="757" customWidth="1"/>
    <col min="8200" max="8200" width="5.6640625" style="757" customWidth="1"/>
    <col min="8201" max="8201" width="8.6640625" style="757"/>
    <col min="8202" max="8202" width="13.44140625" style="757" bestFit="1" customWidth="1"/>
    <col min="8203" max="8448" width="8.6640625" style="757"/>
    <col min="8449" max="8449" width="7.33203125" style="757" customWidth="1"/>
    <col min="8450" max="8450" width="10.33203125" style="757" customWidth="1"/>
    <col min="8451" max="8451" width="36.6640625" style="757" customWidth="1"/>
    <col min="8452" max="8452" width="6.6640625" style="757" customWidth="1"/>
    <col min="8453" max="8453" width="10.6640625" style="757" customWidth="1"/>
    <col min="8454" max="8454" width="12.6640625" style="757" customWidth="1"/>
    <col min="8455" max="8455" width="15.33203125" style="757" customWidth="1"/>
    <col min="8456" max="8456" width="5.6640625" style="757" customWidth="1"/>
    <col min="8457" max="8457" width="8.6640625" style="757"/>
    <col min="8458" max="8458" width="13.44140625" style="757" bestFit="1" customWidth="1"/>
    <col min="8459" max="8704" width="8.6640625" style="757"/>
    <col min="8705" max="8705" width="7.33203125" style="757" customWidth="1"/>
    <col min="8706" max="8706" width="10.33203125" style="757" customWidth="1"/>
    <col min="8707" max="8707" width="36.6640625" style="757" customWidth="1"/>
    <col min="8708" max="8708" width="6.6640625" style="757" customWidth="1"/>
    <col min="8709" max="8709" width="10.6640625" style="757" customWidth="1"/>
    <col min="8710" max="8710" width="12.6640625" style="757" customWidth="1"/>
    <col min="8711" max="8711" width="15.33203125" style="757" customWidth="1"/>
    <col min="8712" max="8712" width="5.6640625" style="757" customWidth="1"/>
    <col min="8713" max="8713" width="8.6640625" style="757"/>
    <col min="8714" max="8714" width="13.44140625" style="757" bestFit="1" customWidth="1"/>
    <col min="8715" max="8960" width="8.6640625" style="757"/>
    <col min="8961" max="8961" width="7.33203125" style="757" customWidth="1"/>
    <col min="8962" max="8962" width="10.33203125" style="757" customWidth="1"/>
    <col min="8963" max="8963" width="36.6640625" style="757" customWidth="1"/>
    <col min="8964" max="8964" width="6.6640625" style="757" customWidth="1"/>
    <col min="8965" max="8965" width="10.6640625" style="757" customWidth="1"/>
    <col min="8966" max="8966" width="12.6640625" style="757" customWidth="1"/>
    <col min="8967" max="8967" width="15.33203125" style="757" customWidth="1"/>
    <col min="8968" max="8968" width="5.6640625" style="757" customWidth="1"/>
    <col min="8969" max="8969" width="8.6640625" style="757"/>
    <col min="8970" max="8970" width="13.44140625" style="757" bestFit="1" customWidth="1"/>
    <col min="8971" max="9216" width="8.6640625" style="757"/>
    <col min="9217" max="9217" width="7.33203125" style="757" customWidth="1"/>
    <col min="9218" max="9218" width="10.33203125" style="757" customWidth="1"/>
    <col min="9219" max="9219" width="36.6640625" style="757" customWidth="1"/>
    <col min="9220" max="9220" width="6.6640625" style="757" customWidth="1"/>
    <col min="9221" max="9221" width="10.6640625" style="757" customWidth="1"/>
    <col min="9222" max="9222" width="12.6640625" style="757" customWidth="1"/>
    <col min="9223" max="9223" width="15.33203125" style="757" customWidth="1"/>
    <col min="9224" max="9224" width="5.6640625" style="757" customWidth="1"/>
    <col min="9225" max="9225" width="8.6640625" style="757"/>
    <col min="9226" max="9226" width="13.44140625" style="757" bestFit="1" customWidth="1"/>
    <col min="9227" max="9472" width="8.6640625" style="757"/>
    <col min="9473" max="9473" width="7.33203125" style="757" customWidth="1"/>
    <col min="9474" max="9474" width="10.33203125" style="757" customWidth="1"/>
    <col min="9475" max="9475" width="36.6640625" style="757" customWidth="1"/>
    <col min="9476" max="9476" width="6.6640625" style="757" customWidth="1"/>
    <col min="9477" max="9477" width="10.6640625" style="757" customWidth="1"/>
    <col min="9478" max="9478" width="12.6640625" style="757" customWidth="1"/>
    <col min="9479" max="9479" width="15.33203125" style="757" customWidth="1"/>
    <col min="9480" max="9480" width="5.6640625" style="757" customWidth="1"/>
    <col min="9481" max="9481" width="8.6640625" style="757"/>
    <col min="9482" max="9482" width="13.44140625" style="757" bestFit="1" customWidth="1"/>
    <col min="9483" max="9728" width="8.6640625" style="757"/>
    <col min="9729" max="9729" width="7.33203125" style="757" customWidth="1"/>
    <col min="9730" max="9730" width="10.33203125" style="757" customWidth="1"/>
    <col min="9731" max="9731" width="36.6640625" style="757" customWidth="1"/>
    <col min="9732" max="9732" width="6.6640625" style="757" customWidth="1"/>
    <col min="9733" max="9733" width="10.6640625" style="757" customWidth="1"/>
    <col min="9734" max="9734" width="12.6640625" style="757" customWidth="1"/>
    <col min="9735" max="9735" width="15.33203125" style="757" customWidth="1"/>
    <col min="9736" max="9736" width="5.6640625" style="757" customWidth="1"/>
    <col min="9737" max="9737" width="8.6640625" style="757"/>
    <col min="9738" max="9738" width="13.44140625" style="757" bestFit="1" customWidth="1"/>
    <col min="9739" max="9984" width="8.6640625" style="757"/>
    <col min="9985" max="9985" width="7.33203125" style="757" customWidth="1"/>
    <col min="9986" max="9986" width="10.33203125" style="757" customWidth="1"/>
    <col min="9987" max="9987" width="36.6640625" style="757" customWidth="1"/>
    <col min="9988" max="9988" width="6.6640625" style="757" customWidth="1"/>
    <col min="9989" max="9989" width="10.6640625" style="757" customWidth="1"/>
    <col min="9990" max="9990" width="12.6640625" style="757" customWidth="1"/>
    <col min="9991" max="9991" width="15.33203125" style="757" customWidth="1"/>
    <col min="9992" max="9992" width="5.6640625" style="757" customWidth="1"/>
    <col min="9993" max="9993" width="8.6640625" style="757"/>
    <col min="9994" max="9994" width="13.44140625" style="757" bestFit="1" customWidth="1"/>
    <col min="9995" max="10240" width="8.6640625" style="757"/>
    <col min="10241" max="10241" width="7.33203125" style="757" customWidth="1"/>
    <col min="10242" max="10242" width="10.33203125" style="757" customWidth="1"/>
    <col min="10243" max="10243" width="36.6640625" style="757" customWidth="1"/>
    <col min="10244" max="10244" width="6.6640625" style="757" customWidth="1"/>
    <col min="10245" max="10245" width="10.6640625" style="757" customWidth="1"/>
    <col min="10246" max="10246" width="12.6640625" style="757" customWidth="1"/>
    <col min="10247" max="10247" width="15.33203125" style="757" customWidth="1"/>
    <col min="10248" max="10248" width="5.6640625" style="757" customWidth="1"/>
    <col min="10249" max="10249" width="8.6640625" style="757"/>
    <col min="10250" max="10250" width="13.44140625" style="757" bestFit="1" customWidth="1"/>
    <col min="10251" max="10496" width="8.6640625" style="757"/>
    <col min="10497" max="10497" width="7.33203125" style="757" customWidth="1"/>
    <col min="10498" max="10498" width="10.33203125" style="757" customWidth="1"/>
    <col min="10499" max="10499" width="36.6640625" style="757" customWidth="1"/>
    <col min="10500" max="10500" width="6.6640625" style="757" customWidth="1"/>
    <col min="10501" max="10501" width="10.6640625" style="757" customWidth="1"/>
    <col min="10502" max="10502" width="12.6640625" style="757" customWidth="1"/>
    <col min="10503" max="10503" width="15.33203125" style="757" customWidth="1"/>
    <col min="10504" max="10504" width="5.6640625" style="757" customWidth="1"/>
    <col min="10505" max="10505" width="8.6640625" style="757"/>
    <col min="10506" max="10506" width="13.44140625" style="757" bestFit="1" customWidth="1"/>
    <col min="10507" max="10752" width="8.6640625" style="757"/>
    <col min="10753" max="10753" width="7.33203125" style="757" customWidth="1"/>
    <col min="10754" max="10754" width="10.33203125" style="757" customWidth="1"/>
    <col min="10755" max="10755" width="36.6640625" style="757" customWidth="1"/>
    <col min="10756" max="10756" width="6.6640625" style="757" customWidth="1"/>
    <col min="10757" max="10757" width="10.6640625" style="757" customWidth="1"/>
    <col min="10758" max="10758" width="12.6640625" style="757" customWidth="1"/>
    <col min="10759" max="10759" width="15.33203125" style="757" customWidth="1"/>
    <col min="10760" max="10760" width="5.6640625" style="757" customWidth="1"/>
    <col min="10761" max="10761" width="8.6640625" style="757"/>
    <col min="10762" max="10762" width="13.44140625" style="757" bestFit="1" customWidth="1"/>
    <col min="10763" max="11008" width="8.6640625" style="757"/>
    <col min="11009" max="11009" width="7.33203125" style="757" customWidth="1"/>
    <col min="11010" max="11010" width="10.33203125" style="757" customWidth="1"/>
    <col min="11011" max="11011" width="36.6640625" style="757" customWidth="1"/>
    <col min="11012" max="11012" width="6.6640625" style="757" customWidth="1"/>
    <col min="11013" max="11013" width="10.6640625" style="757" customWidth="1"/>
    <col min="11014" max="11014" width="12.6640625" style="757" customWidth="1"/>
    <col min="11015" max="11015" width="15.33203125" style="757" customWidth="1"/>
    <col min="11016" max="11016" width="5.6640625" style="757" customWidth="1"/>
    <col min="11017" max="11017" width="8.6640625" style="757"/>
    <col min="11018" max="11018" width="13.44140625" style="757" bestFit="1" customWidth="1"/>
    <col min="11019" max="11264" width="8.6640625" style="757"/>
    <col min="11265" max="11265" width="7.33203125" style="757" customWidth="1"/>
    <col min="11266" max="11266" width="10.33203125" style="757" customWidth="1"/>
    <col min="11267" max="11267" width="36.6640625" style="757" customWidth="1"/>
    <col min="11268" max="11268" width="6.6640625" style="757" customWidth="1"/>
    <col min="11269" max="11269" width="10.6640625" style="757" customWidth="1"/>
    <col min="11270" max="11270" width="12.6640625" style="757" customWidth="1"/>
    <col min="11271" max="11271" width="15.33203125" style="757" customWidth="1"/>
    <col min="11272" max="11272" width="5.6640625" style="757" customWidth="1"/>
    <col min="11273" max="11273" width="8.6640625" style="757"/>
    <col min="11274" max="11274" width="13.44140625" style="757" bestFit="1" customWidth="1"/>
    <col min="11275" max="11520" width="8.6640625" style="757"/>
    <col min="11521" max="11521" width="7.33203125" style="757" customWidth="1"/>
    <col min="11522" max="11522" width="10.33203125" style="757" customWidth="1"/>
    <col min="11523" max="11523" width="36.6640625" style="757" customWidth="1"/>
    <col min="11524" max="11524" width="6.6640625" style="757" customWidth="1"/>
    <col min="11525" max="11525" width="10.6640625" style="757" customWidth="1"/>
    <col min="11526" max="11526" width="12.6640625" style="757" customWidth="1"/>
    <col min="11527" max="11527" width="15.33203125" style="757" customWidth="1"/>
    <col min="11528" max="11528" width="5.6640625" style="757" customWidth="1"/>
    <col min="11529" max="11529" width="8.6640625" style="757"/>
    <col min="11530" max="11530" width="13.44140625" style="757" bestFit="1" customWidth="1"/>
    <col min="11531" max="11776" width="8.6640625" style="757"/>
    <col min="11777" max="11777" width="7.33203125" style="757" customWidth="1"/>
    <col min="11778" max="11778" width="10.33203125" style="757" customWidth="1"/>
    <col min="11779" max="11779" width="36.6640625" style="757" customWidth="1"/>
    <col min="11780" max="11780" width="6.6640625" style="757" customWidth="1"/>
    <col min="11781" max="11781" width="10.6640625" style="757" customWidth="1"/>
    <col min="11782" max="11782" width="12.6640625" style="757" customWidth="1"/>
    <col min="11783" max="11783" width="15.33203125" style="757" customWidth="1"/>
    <col min="11784" max="11784" width="5.6640625" style="757" customWidth="1"/>
    <col min="11785" max="11785" width="8.6640625" style="757"/>
    <col min="11786" max="11786" width="13.44140625" style="757" bestFit="1" customWidth="1"/>
    <col min="11787" max="12032" width="8.6640625" style="757"/>
    <col min="12033" max="12033" width="7.33203125" style="757" customWidth="1"/>
    <col min="12034" max="12034" width="10.33203125" style="757" customWidth="1"/>
    <col min="12035" max="12035" width="36.6640625" style="757" customWidth="1"/>
    <col min="12036" max="12036" width="6.6640625" style="757" customWidth="1"/>
    <col min="12037" max="12037" width="10.6640625" style="757" customWidth="1"/>
    <col min="12038" max="12038" width="12.6640625" style="757" customWidth="1"/>
    <col min="12039" max="12039" width="15.33203125" style="757" customWidth="1"/>
    <col min="12040" max="12040" width="5.6640625" style="757" customWidth="1"/>
    <col min="12041" max="12041" width="8.6640625" style="757"/>
    <col min="12042" max="12042" width="13.44140625" style="757" bestFit="1" customWidth="1"/>
    <col min="12043" max="12288" width="8.6640625" style="757"/>
    <col min="12289" max="12289" width="7.33203125" style="757" customWidth="1"/>
    <col min="12290" max="12290" width="10.33203125" style="757" customWidth="1"/>
    <col min="12291" max="12291" width="36.6640625" style="757" customWidth="1"/>
    <col min="12292" max="12292" width="6.6640625" style="757" customWidth="1"/>
    <col min="12293" max="12293" width="10.6640625" style="757" customWidth="1"/>
    <col min="12294" max="12294" width="12.6640625" style="757" customWidth="1"/>
    <col min="12295" max="12295" width="15.33203125" style="757" customWidth="1"/>
    <col min="12296" max="12296" width="5.6640625" style="757" customWidth="1"/>
    <col min="12297" max="12297" width="8.6640625" style="757"/>
    <col min="12298" max="12298" width="13.44140625" style="757" bestFit="1" customWidth="1"/>
    <col min="12299" max="12544" width="8.6640625" style="757"/>
    <col min="12545" max="12545" width="7.33203125" style="757" customWidth="1"/>
    <col min="12546" max="12546" width="10.33203125" style="757" customWidth="1"/>
    <col min="12547" max="12547" width="36.6640625" style="757" customWidth="1"/>
    <col min="12548" max="12548" width="6.6640625" style="757" customWidth="1"/>
    <col min="12549" max="12549" width="10.6640625" style="757" customWidth="1"/>
    <col min="12550" max="12550" width="12.6640625" style="757" customWidth="1"/>
    <col min="12551" max="12551" width="15.33203125" style="757" customWidth="1"/>
    <col min="12552" max="12552" width="5.6640625" style="757" customWidth="1"/>
    <col min="12553" max="12553" width="8.6640625" style="757"/>
    <col min="12554" max="12554" width="13.44140625" style="757" bestFit="1" customWidth="1"/>
    <col min="12555" max="12800" width="8.6640625" style="757"/>
    <col min="12801" max="12801" width="7.33203125" style="757" customWidth="1"/>
    <col min="12802" max="12802" width="10.33203125" style="757" customWidth="1"/>
    <col min="12803" max="12803" width="36.6640625" style="757" customWidth="1"/>
    <col min="12804" max="12804" width="6.6640625" style="757" customWidth="1"/>
    <col min="12805" max="12805" width="10.6640625" style="757" customWidth="1"/>
    <col min="12806" max="12806" width="12.6640625" style="757" customWidth="1"/>
    <col min="12807" max="12807" width="15.33203125" style="757" customWidth="1"/>
    <col min="12808" max="12808" width="5.6640625" style="757" customWidth="1"/>
    <col min="12809" max="12809" width="8.6640625" style="757"/>
    <col min="12810" max="12810" width="13.44140625" style="757" bestFit="1" customWidth="1"/>
    <col min="12811" max="13056" width="8.6640625" style="757"/>
    <col min="13057" max="13057" width="7.33203125" style="757" customWidth="1"/>
    <col min="13058" max="13058" width="10.33203125" style="757" customWidth="1"/>
    <col min="13059" max="13059" width="36.6640625" style="757" customWidth="1"/>
    <col min="13060" max="13060" width="6.6640625" style="757" customWidth="1"/>
    <col min="13061" max="13061" width="10.6640625" style="757" customWidth="1"/>
    <col min="13062" max="13062" width="12.6640625" style="757" customWidth="1"/>
    <col min="13063" max="13063" width="15.33203125" style="757" customWidth="1"/>
    <col min="13064" max="13064" width="5.6640625" style="757" customWidth="1"/>
    <col min="13065" max="13065" width="8.6640625" style="757"/>
    <col min="13066" max="13066" width="13.44140625" style="757" bestFit="1" customWidth="1"/>
    <col min="13067" max="13312" width="8.6640625" style="757"/>
    <col min="13313" max="13313" width="7.33203125" style="757" customWidth="1"/>
    <col min="13314" max="13314" width="10.33203125" style="757" customWidth="1"/>
    <col min="13315" max="13315" width="36.6640625" style="757" customWidth="1"/>
    <col min="13316" max="13316" width="6.6640625" style="757" customWidth="1"/>
    <col min="13317" max="13317" width="10.6640625" style="757" customWidth="1"/>
    <col min="13318" max="13318" width="12.6640625" style="757" customWidth="1"/>
    <col min="13319" max="13319" width="15.33203125" style="757" customWidth="1"/>
    <col min="13320" max="13320" width="5.6640625" style="757" customWidth="1"/>
    <col min="13321" max="13321" width="8.6640625" style="757"/>
    <col min="13322" max="13322" width="13.44140625" style="757" bestFit="1" customWidth="1"/>
    <col min="13323" max="13568" width="8.6640625" style="757"/>
    <col min="13569" max="13569" width="7.33203125" style="757" customWidth="1"/>
    <col min="13570" max="13570" width="10.33203125" style="757" customWidth="1"/>
    <col min="13571" max="13571" width="36.6640625" style="757" customWidth="1"/>
    <col min="13572" max="13572" width="6.6640625" style="757" customWidth="1"/>
    <col min="13573" max="13573" width="10.6640625" style="757" customWidth="1"/>
    <col min="13574" max="13574" width="12.6640625" style="757" customWidth="1"/>
    <col min="13575" max="13575" width="15.33203125" style="757" customWidth="1"/>
    <col min="13576" max="13576" width="5.6640625" style="757" customWidth="1"/>
    <col min="13577" max="13577" width="8.6640625" style="757"/>
    <col min="13578" max="13578" width="13.44140625" style="757" bestFit="1" customWidth="1"/>
    <col min="13579" max="13824" width="8.6640625" style="757"/>
    <col min="13825" max="13825" width="7.33203125" style="757" customWidth="1"/>
    <col min="13826" max="13826" width="10.33203125" style="757" customWidth="1"/>
    <col min="13827" max="13827" width="36.6640625" style="757" customWidth="1"/>
    <col min="13828" max="13828" width="6.6640625" style="757" customWidth="1"/>
    <col min="13829" max="13829" width="10.6640625" style="757" customWidth="1"/>
    <col min="13830" max="13830" width="12.6640625" style="757" customWidth="1"/>
    <col min="13831" max="13831" width="15.33203125" style="757" customWidth="1"/>
    <col min="13832" max="13832" width="5.6640625" style="757" customWidth="1"/>
    <col min="13833" max="13833" width="8.6640625" style="757"/>
    <col min="13834" max="13834" width="13.44140625" style="757" bestFit="1" customWidth="1"/>
    <col min="13835" max="14080" width="8.6640625" style="757"/>
    <col min="14081" max="14081" width="7.33203125" style="757" customWidth="1"/>
    <col min="14082" max="14082" width="10.33203125" style="757" customWidth="1"/>
    <col min="14083" max="14083" width="36.6640625" style="757" customWidth="1"/>
    <col min="14084" max="14084" width="6.6640625" style="757" customWidth="1"/>
    <col min="14085" max="14085" width="10.6640625" style="757" customWidth="1"/>
    <col min="14086" max="14086" width="12.6640625" style="757" customWidth="1"/>
    <col min="14087" max="14087" width="15.33203125" style="757" customWidth="1"/>
    <col min="14088" max="14088" width="5.6640625" style="757" customWidth="1"/>
    <col min="14089" max="14089" width="8.6640625" style="757"/>
    <col min="14090" max="14090" width="13.44140625" style="757" bestFit="1" customWidth="1"/>
    <col min="14091" max="14336" width="8.6640625" style="757"/>
    <col min="14337" max="14337" width="7.33203125" style="757" customWidth="1"/>
    <col min="14338" max="14338" width="10.33203125" style="757" customWidth="1"/>
    <col min="14339" max="14339" width="36.6640625" style="757" customWidth="1"/>
    <col min="14340" max="14340" width="6.6640625" style="757" customWidth="1"/>
    <col min="14341" max="14341" width="10.6640625" style="757" customWidth="1"/>
    <col min="14342" max="14342" width="12.6640625" style="757" customWidth="1"/>
    <col min="14343" max="14343" width="15.33203125" style="757" customWidth="1"/>
    <col min="14344" max="14344" width="5.6640625" style="757" customWidth="1"/>
    <col min="14345" max="14345" width="8.6640625" style="757"/>
    <col min="14346" max="14346" width="13.44140625" style="757" bestFit="1" customWidth="1"/>
    <col min="14347" max="14592" width="8.6640625" style="757"/>
    <col min="14593" max="14593" width="7.33203125" style="757" customWidth="1"/>
    <col min="14594" max="14594" width="10.33203125" style="757" customWidth="1"/>
    <col min="14595" max="14595" width="36.6640625" style="757" customWidth="1"/>
    <col min="14596" max="14596" width="6.6640625" style="757" customWidth="1"/>
    <col min="14597" max="14597" width="10.6640625" style="757" customWidth="1"/>
    <col min="14598" max="14598" width="12.6640625" style="757" customWidth="1"/>
    <col min="14599" max="14599" width="15.33203125" style="757" customWidth="1"/>
    <col min="14600" max="14600" width="5.6640625" style="757" customWidth="1"/>
    <col min="14601" max="14601" width="8.6640625" style="757"/>
    <col min="14602" max="14602" width="13.44140625" style="757" bestFit="1" customWidth="1"/>
    <col min="14603" max="14848" width="8.6640625" style="757"/>
    <col min="14849" max="14849" width="7.33203125" style="757" customWidth="1"/>
    <col min="14850" max="14850" width="10.33203125" style="757" customWidth="1"/>
    <col min="14851" max="14851" width="36.6640625" style="757" customWidth="1"/>
    <col min="14852" max="14852" width="6.6640625" style="757" customWidth="1"/>
    <col min="14853" max="14853" width="10.6640625" style="757" customWidth="1"/>
    <col min="14854" max="14854" width="12.6640625" style="757" customWidth="1"/>
    <col min="14855" max="14855" width="15.33203125" style="757" customWidth="1"/>
    <col min="14856" max="14856" width="5.6640625" style="757" customWidth="1"/>
    <col min="14857" max="14857" width="8.6640625" style="757"/>
    <col min="14858" max="14858" width="13.44140625" style="757" bestFit="1" customWidth="1"/>
    <col min="14859" max="15104" width="8.6640625" style="757"/>
    <col min="15105" max="15105" width="7.33203125" style="757" customWidth="1"/>
    <col min="15106" max="15106" width="10.33203125" style="757" customWidth="1"/>
    <col min="15107" max="15107" width="36.6640625" style="757" customWidth="1"/>
    <col min="15108" max="15108" width="6.6640625" style="757" customWidth="1"/>
    <col min="15109" max="15109" width="10.6640625" style="757" customWidth="1"/>
    <col min="15110" max="15110" width="12.6640625" style="757" customWidth="1"/>
    <col min="15111" max="15111" width="15.33203125" style="757" customWidth="1"/>
    <col min="15112" max="15112" width="5.6640625" style="757" customWidth="1"/>
    <col min="15113" max="15113" width="8.6640625" style="757"/>
    <col min="15114" max="15114" width="13.44140625" style="757" bestFit="1" customWidth="1"/>
    <col min="15115" max="15360" width="8.6640625" style="757"/>
    <col min="15361" max="15361" width="7.33203125" style="757" customWidth="1"/>
    <col min="15362" max="15362" width="10.33203125" style="757" customWidth="1"/>
    <col min="15363" max="15363" width="36.6640625" style="757" customWidth="1"/>
    <col min="15364" max="15364" width="6.6640625" style="757" customWidth="1"/>
    <col min="15365" max="15365" width="10.6640625" style="757" customWidth="1"/>
    <col min="15366" max="15366" width="12.6640625" style="757" customWidth="1"/>
    <col min="15367" max="15367" width="15.33203125" style="757" customWidth="1"/>
    <col min="15368" max="15368" width="5.6640625" style="757" customWidth="1"/>
    <col min="15369" max="15369" width="8.6640625" style="757"/>
    <col min="15370" max="15370" width="13.44140625" style="757" bestFit="1" customWidth="1"/>
    <col min="15371" max="15616" width="8.6640625" style="757"/>
    <col min="15617" max="15617" width="7.33203125" style="757" customWidth="1"/>
    <col min="15618" max="15618" width="10.33203125" style="757" customWidth="1"/>
    <col min="15619" max="15619" width="36.6640625" style="757" customWidth="1"/>
    <col min="15620" max="15620" width="6.6640625" style="757" customWidth="1"/>
    <col min="15621" max="15621" width="10.6640625" style="757" customWidth="1"/>
    <col min="15622" max="15622" width="12.6640625" style="757" customWidth="1"/>
    <col min="15623" max="15623" width="15.33203125" style="757" customWidth="1"/>
    <col min="15624" max="15624" width="5.6640625" style="757" customWidth="1"/>
    <col min="15625" max="15625" width="8.6640625" style="757"/>
    <col min="15626" max="15626" width="13.44140625" style="757" bestFit="1" customWidth="1"/>
    <col min="15627" max="15872" width="8.6640625" style="757"/>
    <col min="15873" max="15873" width="7.33203125" style="757" customWidth="1"/>
    <col min="15874" max="15874" width="10.33203125" style="757" customWidth="1"/>
    <col min="15875" max="15875" width="36.6640625" style="757" customWidth="1"/>
    <col min="15876" max="15876" width="6.6640625" style="757" customWidth="1"/>
    <col min="15877" max="15877" width="10.6640625" style="757" customWidth="1"/>
    <col min="15878" max="15878" width="12.6640625" style="757" customWidth="1"/>
    <col min="15879" max="15879" width="15.33203125" style="757" customWidth="1"/>
    <col min="15880" max="15880" width="5.6640625" style="757" customWidth="1"/>
    <col min="15881" max="15881" width="8.6640625" style="757"/>
    <col min="15882" max="15882" width="13.44140625" style="757" bestFit="1" customWidth="1"/>
    <col min="15883" max="16128" width="8.6640625" style="757"/>
    <col min="16129" max="16129" width="7.33203125" style="757" customWidth="1"/>
    <col min="16130" max="16130" width="10.33203125" style="757" customWidth="1"/>
    <col min="16131" max="16131" width="36.6640625" style="757" customWidth="1"/>
    <col min="16132" max="16132" width="6.6640625" style="757" customWidth="1"/>
    <col min="16133" max="16133" width="10.6640625" style="757" customWidth="1"/>
    <col min="16134" max="16134" width="12.6640625" style="757" customWidth="1"/>
    <col min="16135" max="16135" width="15.33203125" style="757" customWidth="1"/>
    <col min="16136" max="16136" width="5.6640625" style="757" customWidth="1"/>
    <col min="16137" max="16137" width="8.6640625" style="757"/>
    <col min="16138" max="16138" width="13.44140625" style="757" bestFit="1" customWidth="1"/>
    <col min="16139" max="16384" width="8.6640625" style="757"/>
  </cols>
  <sheetData>
    <row r="1" spans="1:10" ht="15" thickBot="1"/>
    <row r="2" spans="1:10" s="770" customFormat="1" ht="27.75" customHeight="1" thickBot="1">
      <c r="A2" s="763" t="s">
        <v>9</v>
      </c>
      <c r="B2" s="764" t="s">
        <v>10</v>
      </c>
      <c r="C2" s="765" t="s">
        <v>11</v>
      </c>
      <c r="D2" s="766" t="s">
        <v>12</v>
      </c>
      <c r="E2" s="767" t="s">
        <v>13</v>
      </c>
      <c r="F2" s="768" t="s">
        <v>14</v>
      </c>
      <c r="G2" s="769" t="s">
        <v>15</v>
      </c>
      <c r="J2" s="771"/>
    </row>
    <row r="3" spans="1:10" ht="26.4">
      <c r="A3" s="772" t="s">
        <v>2333</v>
      </c>
      <c r="B3" s="773" t="s">
        <v>1367</v>
      </c>
      <c r="C3" s="774" t="s">
        <v>1799</v>
      </c>
      <c r="D3" s="775"/>
      <c r="E3" s="776"/>
      <c r="F3" s="777"/>
      <c r="G3" s="778"/>
    </row>
    <row r="4" spans="1:10">
      <c r="A4" s="779" t="s">
        <v>2334</v>
      </c>
      <c r="B4" s="780"/>
      <c r="C4" s="781" t="s">
        <v>1368</v>
      </c>
      <c r="D4" s="782"/>
      <c r="E4" s="783"/>
      <c r="F4" s="784"/>
      <c r="G4" s="785"/>
    </row>
    <row r="5" spans="1:10" ht="27">
      <c r="A5" s="786"/>
      <c r="B5" s="787" t="s">
        <v>7</v>
      </c>
      <c r="C5" s="788" t="s">
        <v>1369</v>
      </c>
      <c r="D5" s="782"/>
      <c r="E5" s="783"/>
      <c r="F5" s="784"/>
      <c r="G5" s="785"/>
    </row>
    <row r="6" spans="1:10">
      <c r="A6" s="786" t="s">
        <v>2335</v>
      </c>
      <c r="B6" s="787"/>
      <c r="C6" s="789" t="s">
        <v>1370</v>
      </c>
      <c r="D6" s="782" t="s">
        <v>20</v>
      </c>
      <c r="E6" s="783">
        <v>3</v>
      </c>
      <c r="F6" s="784"/>
      <c r="G6" s="785"/>
    </row>
    <row r="7" spans="1:10">
      <c r="A7" s="786" t="s">
        <v>2336</v>
      </c>
      <c r="B7" s="787"/>
      <c r="C7" s="789" t="s">
        <v>1371</v>
      </c>
      <c r="D7" s="782" t="s">
        <v>1372</v>
      </c>
      <c r="E7" s="783">
        <v>1</v>
      </c>
      <c r="F7" s="784"/>
      <c r="G7" s="785" t="s">
        <v>2951</v>
      </c>
    </row>
    <row r="8" spans="1:10">
      <c r="A8" s="786"/>
      <c r="B8" s="787"/>
      <c r="C8" s="789"/>
      <c r="D8" s="782"/>
      <c r="E8" s="783"/>
      <c r="F8" s="784"/>
      <c r="G8" s="785"/>
    </row>
    <row r="9" spans="1:10" ht="27">
      <c r="A9" s="786"/>
      <c r="B9" s="787">
        <v>8.3000000000000007</v>
      </c>
      <c r="C9" s="788" t="s">
        <v>1373</v>
      </c>
      <c r="D9" s="782"/>
      <c r="E9" s="783"/>
      <c r="F9" s="784"/>
      <c r="G9" s="785"/>
    </row>
    <row r="10" spans="1:10" ht="40.200000000000003">
      <c r="A10" s="786" t="s">
        <v>2337</v>
      </c>
      <c r="B10" s="787" t="s">
        <v>1</v>
      </c>
      <c r="C10" s="789" t="s">
        <v>1374</v>
      </c>
      <c r="D10" s="782" t="s">
        <v>240</v>
      </c>
      <c r="E10" s="783">
        <v>1</v>
      </c>
      <c r="F10" s="784"/>
      <c r="G10" s="785"/>
    </row>
    <row r="11" spans="1:10">
      <c r="A11" s="786"/>
      <c r="B11" s="787"/>
      <c r="C11" s="789"/>
      <c r="D11" s="782"/>
      <c r="E11" s="783"/>
      <c r="F11" s="784"/>
      <c r="G11" s="785"/>
    </row>
    <row r="12" spans="1:10">
      <c r="A12" s="786" t="s">
        <v>2338</v>
      </c>
      <c r="B12" s="787"/>
      <c r="C12" s="789" t="s">
        <v>1375</v>
      </c>
      <c r="D12" s="782" t="s">
        <v>1284</v>
      </c>
      <c r="E12" s="783">
        <v>50</v>
      </c>
      <c r="F12" s="784"/>
      <c r="G12" s="785"/>
    </row>
    <row r="13" spans="1:10" ht="27">
      <c r="A13" s="786" t="s">
        <v>2339</v>
      </c>
      <c r="B13" s="787"/>
      <c r="C13" s="789" t="s">
        <v>1376</v>
      </c>
      <c r="D13" s="782" t="s">
        <v>16</v>
      </c>
      <c r="E13" s="783">
        <v>1</v>
      </c>
      <c r="F13" s="784"/>
      <c r="G13" s="785" t="s">
        <v>2951</v>
      </c>
    </row>
    <row r="14" spans="1:10">
      <c r="A14" s="786"/>
      <c r="B14" s="787"/>
      <c r="C14" s="789"/>
      <c r="D14" s="782"/>
      <c r="E14" s="783"/>
      <c r="F14" s="784"/>
      <c r="G14" s="785"/>
    </row>
    <row r="15" spans="1:10">
      <c r="A15" s="786"/>
      <c r="B15" s="787" t="s">
        <v>2</v>
      </c>
      <c r="C15" s="788" t="s">
        <v>1377</v>
      </c>
      <c r="D15" s="782"/>
      <c r="E15" s="783"/>
      <c r="F15" s="784"/>
      <c r="G15" s="785"/>
    </row>
    <row r="16" spans="1:10">
      <c r="A16" s="786"/>
      <c r="B16" s="787"/>
      <c r="C16" s="788" t="s">
        <v>1378</v>
      </c>
      <c r="D16" s="782"/>
      <c r="E16" s="783"/>
      <c r="F16" s="784"/>
      <c r="G16" s="785"/>
    </row>
    <row r="17" spans="1:7">
      <c r="A17" s="786"/>
      <c r="B17" s="787"/>
      <c r="C17" s="788"/>
      <c r="D17" s="782"/>
      <c r="E17" s="783"/>
      <c r="F17" s="784"/>
      <c r="G17" s="785"/>
    </row>
    <row r="18" spans="1:7" ht="27">
      <c r="A18" s="786" t="s">
        <v>2340</v>
      </c>
      <c r="B18" s="787"/>
      <c r="C18" s="789" t="s">
        <v>1379</v>
      </c>
      <c r="D18" s="782" t="s">
        <v>28</v>
      </c>
      <c r="E18" s="783">
        <v>20</v>
      </c>
      <c r="F18" s="784"/>
      <c r="G18" s="785"/>
    </row>
    <row r="19" spans="1:7">
      <c r="A19" s="786"/>
      <c r="B19" s="787"/>
      <c r="C19" s="789"/>
      <c r="D19" s="782"/>
      <c r="E19" s="783"/>
      <c r="F19" s="784"/>
      <c r="G19" s="785"/>
    </row>
    <row r="20" spans="1:7">
      <c r="A20" s="786" t="s">
        <v>2341</v>
      </c>
      <c r="B20" s="787"/>
      <c r="C20" s="789" t="s">
        <v>1380</v>
      </c>
      <c r="D20" s="782" t="s">
        <v>1284</v>
      </c>
      <c r="E20" s="783">
        <f>22/7*0.715*0.715*20</f>
        <v>32.134142857142855</v>
      </c>
      <c r="F20" s="784"/>
      <c r="G20" s="785"/>
    </row>
    <row r="21" spans="1:7" ht="27">
      <c r="A21" s="786" t="s">
        <v>2342</v>
      </c>
      <c r="B21" s="787"/>
      <c r="C21" s="789" t="s">
        <v>1381</v>
      </c>
      <c r="D21" s="782" t="s">
        <v>16</v>
      </c>
      <c r="E21" s="783">
        <v>1</v>
      </c>
      <c r="F21" s="784"/>
      <c r="G21" s="785" t="s">
        <v>2951</v>
      </c>
    </row>
    <row r="22" spans="1:7">
      <c r="A22" s="786"/>
      <c r="B22" s="787"/>
      <c r="C22" s="789"/>
      <c r="D22" s="782"/>
      <c r="E22" s="783"/>
      <c r="F22" s="784"/>
      <c r="G22" s="785"/>
    </row>
    <row r="23" spans="1:7">
      <c r="A23" s="786"/>
      <c r="B23" s="787" t="s">
        <v>3</v>
      </c>
      <c r="C23" s="788" t="s">
        <v>1382</v>
      </c>
      <c r="D23" s="782"/>
      <c r="E23" s="783"/>
      <c r="F23" s="784"/>
      <c r="G23" s="785"/>
    </row>
    <row r="24" spans="1:7" ht="27">
      <c r="A24" s="786"/>
      <c r="B24" s="787"/>
      <c r="C24" s="788" t="s">
        <v>1383</v>
      </c>
      <c r="D24" s="782"/>
      <c r="E24" s="783"/>
      <c r="F24" s="784"/>
      <c r="G24" s="785"/>
    </row>
    <row r="25" spans="1:7">
      <c r="A25" s="786"/>
      <c r="B25" s="787"/>
      <c r="C25" s="789"/>
      <c r="D25" s="782"/>
      <c r="E25" s="783"/>
      <c r="F25" s="784"/>
      <c r="G25" s="785"/>
    </row>
    <row r="26" spans="1:7" ht="27">
      <c r="A26" s="786" t="s">
        <v>2343</v>
      </c>
      <c r="B26" s="787"/>
      <c r="C26" s="789" t="s">
        <v>1384</v>
      </c>
      <c r="D26" s="782" t="s">
        <v>28</v>
      </c>
      <c r="E26" s="783">
        <v>20</v>
      </c>
      <c r="F26" s="784"/>
      <c r="G26" s="785"/>
    </row>
    <row r="27" spans="1:7">
      <c r="A27" s="786"/>
      <c r="B27" s="787"/>
      <c r="C27" s="789"/>
      <c r="D27" s="782"/>
      <c r="E27" s="783"/>
      <c r="F27" s="784"/>
      <c r="G27" s="785"/>
    </row>
    <row r="28" spans="1:7" ht="40.200000000000003">
      <c r="A28" s="786" t="s">
        <v>2344</v>
      </c>
      <c r="B28" s="787"/>
      <c r="C28" s="789" t="s">
        <v>1385</v>
      </c>
      <c r="D28" s="782" t="s">
        <v>83</v>
      </c>
      <c r="E28" s="783">
        <v>1</v>
      </c>
      <c r="F28" s="784"/>
      <c r="G28" s="785" t="s">
        <v>2951</v>
      </c>
    </row>
    <row r="29" spans="1:7">
      <c r="A29" s="779"/>
      <c r="B29" s="787"/>
      <c r="C29" s="789"/>
      <c r="D29" s="782"/>
      <c r="E29" s="783"/>
      <c r="F29" s="784"/>
      <c r="G29" s="785"/>
    </row>
    <row r="30" spans="1:7">
      <c r="A30" s="790"/>
      <c r="B30" s="791" t="s">
        <v>239</v>
      </c>
      <c r="C30" s="788" t="s">
        <v>1386</v>
      </c>
      <c r="D30" s="782"/>
      <c r="E30" s="792"/>
      <c r="F30" s="793"/>
      <c r="G30" s="785"/>
    </row>
    <row r="31" spans="1:7">
      <c r="A31" s="790"/>
      <c r="B31" s="791"/>
      <c r="C31" s="789"/>
      <c r="D31" s="782"/>
      <c r="E31" s="792"/>
      <c r="F31" s="793"/>
      <c r="G31" s="785"/>
    </row>
    <row r="32" spans="1:7" ht="27">
      <c r="A32" s="790"/>
      <c r="B32" s="791"/>
      <c r="C32" s="788" t="s">
        <v>1387</v>
      </c>
      <c r="D32" s="782"/>
      <c r="E32" s="792"/>
      <c r="F32" s="793"/>
      <c r="G32" s="785"/>
    </row>
    <row r="33" spans="1:7">
      <c r="A33" s="790"/>
      <c r="B33" s="791"/>
      <c r="C33" s="788"/>
      <c r="D33" s="782"/>
      <c r="E33" s="792"/>
      <c r="F33" s="793"/>
      <c r="G33" s="785"/>
    </row>
    <row r="34" spans="1:7" ht="27">
      <c r="A34" s="790" t="s">
        <v>2345</v>
      </c>
      <c r="B34" s="791"/>
      <c r="C34" s="789" t="s">
        <v>1388</v>
      </c>
      <c r="D34" s="782" t="s">
        <v>870</v>
      </c>
      <c r="E34" s="792">
        <v>1</v>
      </c>
      <c r="F34" s="793"/>
      <c r="G34" s="785"/>
    </row>
    <row r="35" spans="1:7">
      <c r="A35" s="790"/>
      <c r="B35" s="791"/>
      <c r="C35" s="789"/>
      <c r="D35" s="782"/>
      <c r="E35" s="792"/>
      <c r="F35" s="793"/>
      <c r="G35" s="785"/>
    </row>
    <row r="36" spans="1:7">
      <c r="A36" s="790" t="s">
        <v>2346</v>
      </c>
      <c r="B36" s="791"/>
      <c r="C36" s="789" t="s">
        <v>1389</v>
      </c>
      <c r="D36" s="782" t="s">
        <v>1390</v>
      </c>
      <c r="E36" s="792">
        <v>3</v>
      </c>
      <c r="F36" s="793"/>
      <c r="G36" s="785"/>
    </row>
    <row r="37" spans="1:7">
      <c r="A37" s="790"/>
      <c r="B37" s="791"/>
      <c r="C37" s="789"/>
      <c r="D37" s="782"/>
      <c r="E37" s="792"/>
      <c r="F37" s="793"/>
      <c r="G37" s="785"/>
    </row>
    <row r="38" spans="1:7" ht="16.2">
      <c r="A38" s="790" t="s">
        <v>2347</v>
      </c>
      <c r="B38" s="788"/>
      <c r="C38" s="789" t="s">
        <v>1391</v>
      </c>
      <c r="D38" s="782" t="s">
        <v>235</v>
      </c>
      <c r="E38" s="792">
        <v>5</v>
      </c>
      <c r="F38" s="793"/>
      <c r="G38" s="785"/>
    </row>
    <row r="39" spans="1:7">
      <c r="A39" s="794"/>
      <c r="B39" s="795"/>
      <c r="C39" s="796"/>
      <c r="D39" s="782"/>
      <c r="E39" s="797"/>
      <c r="F39" s="793"/>
      <c r="G39" s="785"/>
    </row>
    <row r="40" spans="1:7">
      <c r="A40" s="794"/>
      <c r="B40" s="795"/>
      <c r="C40" s="796"/>
      <c r="D40" s="782"/>
      <c r="E40" s="797"/>
      <c r="F40" s="793"/>
      <c r="G40" s="785"/>
    </row>
    <row r="41" spans="1:7">
      <c r="A41" s="794"/>
      <c r="B41" s="795"/>
      <c r="C41" s="796"/>
      <c r="D41" s="782"/>
      <c r="E41" s="797"/>
      <c r="F41" s="793"/>
      <c r="G41" s="785"/>
    </row>
    <row r="42" spans="1:7">
      <c r="A42" s="794"/>
      <c r="B42" s="795"/>
      <c r="C42" s="796"/>
      <c r="D42" s="782"/>
      <c r="E42" s="797"/>
      <c r="F42" s="793"/>
      <c r="G42" s="785"/>
    </row>
    <row r="43" spans="1:7">
      <c r="A43" s="794"/>
      <c r="B43" s="795"/>
      <c r="C43" s="796"/>
      <c r="D43" s="782"/>
      <c r="E43" s="797"/>
      <c r="F43" s="793"/>
      <c r="G43" s="785"/>
    </row>
    <row r="44" spans="1:7">
      <c r="A44" s="794"/>
      <c r="B44" s="795"/>
      <c r="C44" s="796"/>
      <c r="D44" s="782"/>
      <c r="E44" s="797"/>
      <c r="F44" s="793"/>
      <c r="G44" s="785"/>
    </row>
    <row r="45" spans="1:7">
      <c r="A45" s="794"/>
      <c r="B45" s="795"/>
      <c r="C45" s="796"/>
      <c r="D45" s="782"/>
      <c r="E45" s="797"/>
      <c r="F45" s="793"/>
      <c r="G45" s="785"/>
    </row>
    <row r="46" spans="1:7">
      <c r="A46" s="794"/>
      <c r="B46" s="795"/>
      <c r="C46" s="796"/>
      <c r="D46" s="782"/>
      <c r="E46" s="797"/>
      <c r="F46" s="793"/>
      <c r="G46" s="785"/>
    </row>
    <row r="47" spans="1:7">
      <c r="A47" s="794"/>
      <c r="B47" s="795"/>
      <c r="C47" s="796"/>
      <c r="D47" s="782"/>
      <c r="E47" s="797"/>
      <c r="F47" s="793"/>
      <c r="G47" s="785"/>
    </row>
    <row r="48" spans="1:7">
      <c r="A48" s="794"/>
      <c r="B48" s="795"/>
      <c r="C48" s="796"/>
      <c r="D48" s="782"/>
      <c r="E48" s="797"/>
      <c r="F48" s="793"/>
      <c r="G48" s="785"/>
    </row>
    <row r="49" spans="1:7">
      <c r="A49" s="794"/>
      <c r="B49" s="795"/>
      <c r="C49" s="796"/>
      <c r="D49" s="782"/>
      <c r="E49" s="797"/>
      <c r="F49" s="793"/>
      <c r="G49" s="785"/>
    </row>
    <row r="50" spans="1:7">
      <c r="A50" s="794"/>
      <c r="B50" s="795"/>
      <c r="C50" s="796"/>
      <c r="D50" s="782"/>
      <c r="E50" s="797"/>
      <c r="F50" s="793"/>
      <c r="G50" s="785"/>
    </row>
    <row r="51" spans="1:7">
      <c r="A51" s="794"/>
      <c r="B51" s="795"/>
      <c r="C51" s="796"/>
      <c r="D51" s="782"/>
      <c r="E51" s="797"/>
      <c r="F51" s="793"/>
      <c r="G51" s="785"/>
    </row>
    <row r="52" spans="1:7">
      <c r="A52" s="794"/>
      <c r="B52" s="795"/>
      <c r="C52" s="796"/>
      <c r="D52" s="782"/>
      <c r="E52" s="797"/>
      <c r="F52" s="793"/>
      <c r="G52" s="785"/>
    </row>
    <row r="53" spans="1:7">
      <c r="A53" s="794"/>
      <c r="B53" s="795"/>
      <c r="C53" s="796"/>
      <c r="D53" s="782"/>
      <c r="E53" s="797"/>
      <c r="F53" s="793"/>
      <c r="G53" s="785"/>
    </row>
    <row r="54" spans="1:7">
      <c r="A54" s="794"/>
      <c r="B54" s="795"/>
      <c r="C54" s="796"/>
      <c r="D54" s="782"/>
      <c r="E54" s="797"/>
      <c r="F54" s="793"/>
      <c r="G54" s="785"/>
    </row>
    <row r="55" spans="1:7">
      <c r="A55" s="794"/>
      <c r="B55" s="795"/>
      <c r="C55" s="796"/>
      <c r="D55" s="782"/>
      <c r="E55" s="797"/>
      <c r="F55" s="793"/>
      <c r="G55" s="785"/>
    </row>
    <row r="56" spans="1:7">
      <c r="A56" s="794"/>
      <c r="B56" s="795"/>
      <c r="C56" s="796"/>
      <c r="D56" s="782"/>
      <c r="E56" s="797"/>
      <c r="F56" s="793"/>
      <c r="G56" s="785"/>
    </row>
    <row r="57" spans="1:7">
      <c r="A57" s="1145"/>
      <c r="B57" s="795"/>
      <c r="C57" s="796"/>
      <c r="D57" s="782"/>
      <c r="E57" s="797"/>
      <c r="F57" s="793"/>
      <c r="G57" s="785"/>
    </row>
    <row r="58" spans="1:7">
      <c r="A58" s="217"/>
      <c r="B58" s="143"/>
      <c r="C58" s="625" t="s">
        <v>79</v>
      </c>
      <c r="D58" s="145"/>
      <c r="E58" s="146"/>
      <c r="F58" s="626" t="s">
        <v>18</v>
      </c>
      <c r="G58" s="627"/>
    </row>
    <row r="59" spans="1:7">
      <c r="A59" s="217"/>
      <c r="B59" s="147"/>
      <c r="C59" s="625" t="s">
        <v>80</v>
      </c>
      <c r="D59" s="148"/>
      <c r="E59" s="146"/>
      <c r="F59" s="626" t="s">
        <v>18</v>
      </c>
      <c r="G59" s="627"/>
    </row>
    <row r="60" spans="1:7" ht="27">
      <c r="A60" s="1146"/>
      <c r="B60" s="787">
        <v>8.4</v>
      </c>
      <c r="C60" s="788" t="s">
        <v>1392</v>
      </c>
      <c r="D60" s="782"/>
      <c r="E60" s="783"/>
      <c r="F60" s="784"/>
      <c r="G60" s="785"/>
    </row>
    <row r="61" spans="1:7" ht="40.200000000000003">
      <c r="A61" s="794" t="s">
        <v>2348</v>
      </c>
      <c r="B61" s="787" t="s">
        <v>1393</v>
      </c>
      <c r="C61" s="789" t="s">
        <v>1374</v>
      </c>
      <c r="D61" s="782" t="s">
        <v>240</v>
      </c>
      <c r="E61" s="783">
        <v>1</v>
      </c>
      <c r="F61" s="784"/>
      <c r="G61" s="785"/>
    </row>
    <row r="62" spans="1:7">
      <c r="A62" s="794"/>
      <c r="B62" s="787"/>
      <c r="C62" s="789"/>
      <c r="D62" s="782"/>
      <c r="E62" s="783"/>
      <c r="F62" s="784"/>
      <c r="G62" s="785"/>
    </row>
    <row r="63" spans="1:7">
      <c r="A63" s="794" t="s">
        <v>2349</v>
      </c>
      <c r="B63" s="787"/>
      <c r="C63" s="789" t="s">
        <v>1375</v>
      </c>
      <c r="D63" s="782" t="s">
        <v>1284</v>
      </c>
      <c r="E63" s="783">
        <v>50</v>
      </c>
      <c r="F63" s="784"/>
      <c r="G63" s="785"/>
    </row>
    <row r="64" spans="1:7" ht="27">
      <c r="A64" s="794" t="s">
        <v>2350</v>
      </c>
      <c r="B64" s="787"/>
      <c r="C64" s="789" t="s">
        <v>1394</v>
      </c>
      <c r="D64" s="782" t="s">
        <v>16</v>
      </c>
      <c r="E64" s="783">
        <v>1</v>
      </c>
      <c r="F64" s="784"/>
      <c r="G64" s="785" t="s">
        <v>2951</v>
      </c>
    </row>
    <row r="65" spans="1:7">
      <c r="A65" s="794"/>
      <c r="B65" s="787"/>
      <c r="C65" s="789"/>
      <c r="D65" s="782"/>
      <c r="E65" s="783"/>
      <c r="F65" s="784"/>
      <c r="G65" s="785"/>
    </row>
    <row r="66" spans="1:7">
      <c r="A66" s="798"/>
      <c r="B66" s="787" t="s">
        <v>1395</v>
      </c>
      <c r="C66" s="788" t="s">
        <v>1377</v>
      </c>
      <c r="D66" s="782"/>
      <c r="E66" s="783"/>
      <c r="F66" s="784"/>
      <c r="G66" s="785"/>
    </row>
    <row r="67" spans="1:7">
      <c r="A67" s="798"/>
      <c r="B67" s="787"/>
      <c r="C67" s="788" t="s">
        <v>1378</v>
      </c>
      <c r="D67" s="782"/>
      <c r="E67" s="783"/>
      <c r="F67" s="784"/>
      <c r="G67" s="785"/>
    </row>
    <row r="68" spans="1:7">
      <c r="A68" s="798"/>
      <c r="B68" s="787"/>
      <c r="C68" s="788"/>
      <c r="D68" s="782"/>
      <c r="E68" s="783"/>
      <c r="F68" s="784"/>
      <c r="G68" s="785"/>
    </row>
    <row r="69" spans="1:7" ht="27">
      <c r="A69" s="794" t="s">
        <v>2351</v>
      </c>
      <c r="B69" s="787"/>
      <c r="C69" s="789" t="s">
        <v>1379</v>
      </c>
      <c r="D69" s="782" t="s">
        <v>28</v>
      </c>
      <c r="E69" s="783">
        <v>35</v>
      </c>
      <c r="F69" s="784"/>
      <c r="G69" s="785"/>
    </row>
    <row r="70" spans="1:7">
      <c r="A70" s="798"/>
      <c r="B70" s="787"/>
      <c r="C70" s="789"/>
      <c r="D70" s="782"/>
      <c r="E70" s="783"/>
      <c r="F70" s="784"/>
      <c r="G70" s="785"/>
    </row>
    <row r="71" spans="1:7">
      <c r="A71" s="794" t="s">
        <v>2352</v>
      </c>
      <c r="B71" s="787"/>
      <c r="C71" s="789" t="s">
        <v>1396</v>
      </c>
      <c r="D71" s="782" t="s">
        <v>1284</v>
      </c>
      <c r="E71" s="783">
        <f>22/7*0.715*0.715*32</f>
        <v>51.414628571428565</v>
      </c>
      <c r="F71" s="784"/>
      <c r="G71" s="785"/>
    </row>
    <row r="72" spans="1:7" ht="27">
      <c r="A72" s="794" t="s">
        <v>2353</v>
      </c>
      <c r="B72" s="799"/>
      <c r="C72" s="789" t="s">
        <v>1397</v>
      </c>
      <c r="D72" s="782" t="s">
        <v>16</v>
      </c>
      <c r="E72" s="783">
        <v>1</v>
      </c>
      <c r="F72" s="784"/>
      <c r="G72" s="785" t="s">
        <v>2951</v>
      </c>
    </row>
    <row r="73" spans="1:7">
      <c r="A73" s="798"/>
      <c r="B73" s="799"/>
      <c r="C73" s="789"/>
      <c r="D73" s="782"/>
      <c r="E73" s="783"/>
      <c r="F73" s="784"/>
      <c r="G73" s="785"/>
    </row>
    <row r="74" spans="1:7">
      <c r="A74" s="1147"/>
      <c r="B74" s="799" t="s">
        <v>5</v>
      </c>
      <c r="C74" s="788" t="s">
        <v>1382</v>
      </c>
      <c r="D74" s="782"/>
      <c r="E74" s="783"/>
      <c r="F74" s="784"/>
      <c r="G74" s="785"/>
    </row>
    <row r="75" spans="1:7" ht="27">
      <c r="A75" s="1147"/>
      <c r="B75" s="799"/>
      <c r="C75" s="788" t="s">
        <v>1383</v>
      </c>
      <c r="D75" s="782"/>
      <c r="E75" s="783"/>
      <c r="F75" s="784"/>
      <c r="G75" s="785"/>
    </row>
    <row r="76" spans="1:7">
      <c r="A76" s="798"/>
      <c r="B76" s="799"/>
      <c r="C76" s="789"/>
      <c r="D76" s="782"/>
      <c r="E76" s="783"/>
      <c r="F76" s="784"/>
      <c r="G76" s="785"/>
    </row>
    <row r="77" spans="1:7" ht="27">
      <c r="A77" s="794" t="s">
        <v>2354</v>
      </c>
      <c r="B77" s="799"/>
      <c r="C77" s="789" t="s">
        <v>1384</v>
      </c>
      <c r="D77" s="782" t="s">
        <v>28</v>
      </c>
      <c r="E77" s="783">
        <v>35</v>
      </c>
      <c r="F77" s="784"/>
      <c r="G77" s="785"/>
    </row>
    <row r="78" spans="1:7">
      <c r="A78" s="798"/>
      <c r="B78" s="787"/>
      <c r="C78" s="789"/>
      <c r="D78" s="782"/>
      <c r="E78" s="783"/>
      <c r="F78" s="784"/>
      <c r="G78" s="785"/>
    </row>
    <row r="79" spans="1:7" ht="40.200000000000003">
      <c r="A79" s="794" t="s">
        <v>2355</v>
      </c>
      <c r="B79" s="787"/>
      <c r="C79" s="789" t="s">
        <v>1385</v>
      </c>
      <c r="D79" s="782" t="s">
        <v>83</v>
      </c>
      <c r="E79" s="783">
        <v>1</v>
      </c>
      <c r="F79" s="784"/>
      <c r="G79" s="785" t="s">
        <v>2951</v>
      </c>
    </row>
    <row r="80" spans="1:7">
      <c r="A80" s="798"/>
      <c r="B80" s="787"/>
      <c r="C80" s="789"/>
      <c r="D80" s="782"/>
      <c r="E80" s="783"/>
      <c r="F80" s="784"/>
      <c r="G80" s="785"/>
    </row>
    <row r="81" spans="1:7">
      <c r="A81" s="798"/>
      <c r="B81" s="791" t="s">
        <v>6</v>
      </c>
      <c r="C81" s="788" t="s">
        <v>1386</v>
      </c>
      <c r="D81" s="782"/>
      <c r="E81" s="792"/>
      <c r="F81" s="793"/>
      <c r="G81" s="785"/>
    </row>
    <row r="82" spans="1:7">
      <c r="A82" s="798"/>
      <c r="B82" s="791"/>
      <c r="C82" s="789"/>
      <c r="D82" s="782"/>
      <c r="E82" s="792"/>
      <c r="F82" s="793"/>
      <c r="G82" s="785"/>
    </row>
    <row r="83" spans="1:7" ht="27">
      <c r="A83" s="798"/>
      <c r="B83" s="791"/>
      <c r="C83" s="788" t="s">
        <v>1387</v>
      </c>
      <c r="D83" s="782"/>
      <c r="E83" s="792"/>
      <c r="F83" s="793"/>
      <c r="G83" s="785"/>
    </row>
    <row r="84" spans="1:7">
      <c r="A84" s="798"/>
      <c r="B84" s="791"/>
      <c r="C84" s="788"/>
      <c r="D84" s="782"/>
      <c r="E84" s="792"/>
      <c r="F84" s="793"/>
      <c r="G84" s="785"/>
    </row>
    <row r="85" spans="1:7" ht="27">
      <c r="A85" s="794" t="s">
        <v>2356</v>
      </c>
      <c r="B85" s="791"/>
      <c r="C85" s="789" t="s">
        <v>1388</v>
      </c>
      <c r="D85" s="782" t="s">
        <v>20</v>
      </c>
      <c r="E85" s="792">
        <v>1</v>
      </c>
      <c r="F85" s="793"/>
      <c r="G85" s="785"/>
    </row>
    <row r="86" spans="1:7">
      <c r="A86" s="798"/>
      <c r="B86" s="791"/>
      <c r="C86" s="789"/>
      <c r="D86" s="782"/>
      <c r="E86" s="792"/>
      <c r="F86" s="793"/>
      <c r="G86" s="785"/>
    </row>
    <row r="87" spans="1:7">
      <c r="A87" s="794" t="s">
        <v>2357</v>
      </c>
      <c r="B87" s="791"/>
      <c r="C87" s="789" t="s">
        <v>1389</v>
      </c>
      <c r="D87" s="782" t="s">
        <v>1390</v>
      </c>
      <c r="E87" s="792">
        <v>3</v>
      </c>
      <c r="F87" s="793"/>
      <c r="G87" s="785"/>
    </row>
    <row r="88" spans="1:7">
      <c r="A88" s="798"/>
      <c r="B88" s="791"/>
      <c r="C88" s="789"/>
      <c r="D88" s="782"/>
      <c r="E88" s="792"/>
      <c r="F88" s="793"/>
      <c r="G88" s="785"/>
    </row>
    <row r="89" spans="1:7">
      <c r="A89" s="794" t="s">
        <v>2358</v>
      </c>
      <c r="B89" s="801"/>
      <c r="C89" s="789" t="s">
        <v>1391</v>
      </c>
      <c r="D89" s="782" t="s">
        <v>1284</v>
      </c>
      <c r="E89" s="792">
        <v>5</v>
      </c>
      <c r="F89" s="793"/>
      <c r="G89" s="785"/>
    </row>
    <row r="90" spans="1:7">
      <c r="A90" s="798"/>
      <c r="B90" s="802"/>
      <c r="C90" s="789"/>
      <c r="D90" s="782"/>
      <c r="E90" s="792"/>
      <c r="F90" s="793"/>
      <c r="G90" s="785"/>
    </row>
    <row r="91" spans="1:7" ht="27">
      <c r="A91" s="794" t="s">
        <v>2359</v>
      </c>
      <c r="B91" s="803">
        <v>8.5</v>
      </c>
      <c r="C91" s="788" t="s">
        <v>1398</v>
      </c>
      <c r="D91" s="782"/>
      <c r="E91" s="783"/>
      <c r="F91" s="784"/>
      <c r="G91" s="785"/>
    </row>
    <row r="92" spans="1:7" ht="40.200000000000003">
      <c r="A92" s="794" t="s">
        <v>2360</v>
      </c>
      <c r="B92" s="803" t="s">
        <v>1399</v>
      </c>
      <c r="C92" s="789" t="s">
        <v>1374</v>
      </c>
      <c r="D92" s="782" t="s">
        <v>240</v>
      </c>
      <c r="E92" s="783">
        <v>1</v>
      </c>
      <c r="F92" s="784"/>
      <c r="G92" s="785"/>
    </row>
    <row r="93" spans="1:7">
      <c r="A93" s="798"/>
      <c r="B93" s="804"/>
      <c r="C93" s="789"/>
      <c r="D93" s="782"/>
      <c r="E93" s="783"/>
      <c r="F93" s="784"/>
      <c r="G93" s="785"/>
    </row>
    <row r="94" spans="1:7">
      <c r="A94" s="794" t="s">
        <v>2361</v>
      </c>
      <c r="B94" s="804"/>
      <c r="C94" s="789" t="s">
        <v>1400</v>
      </c>
      <c r="D94" s="782" t="s">
        <v>1284</v>
      </c>
      <c r="E94" s="783">
        <f>22/7*0.715*0.175*15</f>
        <v>5.8987499999999988</v>
      </c>
      <c r="F94" s="784"/>
      <c r="G94" s="785"/>
    </row>
    <row r="95" spans="1:7" ht="27">
      <c r="A95" s="794" t="s">
        <v>2362</v>
      </c>
      <c r="B95" s="804"/>
      <c r="C95" s="789" t="s">
        <v>1401</v>
      </c>
      <c r="D95" s="782" t="s">
        <v>16</v>
      </c>
      <c r="E95" s="783">
        <v>1</v>
      </c>
      <c r="F95" s="784"/>
      <c r="G95" s="785" t="s">
        <v>2951</v>
      </c>
    </row>
    <row r="96" spans="1:7">
      <c r="A96" s="798"/>
      <c r="B96" s="804"/>
      <c r="C96" s="789"/>
      <c r="D96" s="782"/>
      <c r="E96" s="783"/>
      <c r="F96" s="784"/>
      <c r="G96" s="785"/>
    </row>
    <row r="97" spans="1:7" ht="18.75" customHeight="1">
      <c r="A97" s="794"/>
      <c r="B97" s="804" t="s">
        <v>1402</v>
      </c>
      <c r="C97" s="788" t="s">
        <v>1377</v>
      </c>
      <c r="D97" s="782"/>
      <c r="E97" s="783"/>
      <c r="F97" s="784"/>
      <c r="G97" s="785"/>
    </row>
    <row r="98" spans="1:7" ht="15" customHeight="1">
      <c r="A98" s="798"/>
      <c r="B98" s="804"/>
      <c r="C98" s="788" t="s">
        <v>1378</v>
      </c>
      <c r="D98" s="782"/>
      <c r="E98" s="783"/>
      <c r="F98" s="784"/>
      <c r="G98" s="785"/>
    </row>
    <row r="99" spans="1:7" ht="15" customHeight="1">
      <c r="A99" s="798"/>
      <c r="B99" s="804"/>
      <c r="C99" s="788"/>
      <c r="D99" s="782"/>
      <c r="E99" s="783"/>
      <c r="F99" s="784"/>
      <c r="G99" s="785"/>
    </row>
    <row r="100" spans="1:7" ht="15" customHeight="1">
      <c r="A100" s="794" t="s">
        <v>2363</v>
      </c>
      <c r="B100" s="804"/>
      <c r="C100" s="789" t="s">
        <v>1403</v>
      </c>
      <c r="D100" s="782" t="s">
        <v>28</v>
      </c>
      <c r="E100" s="783">
        <v>15</v>
      </c>
      <c r="F100" s="784"/>
      <c r="G100" s="785"/>
    </row>
    <row r="101" spans="1:7" ht="15" customHeight="1">
      <c r="A101" s="794"/>
      <c r="B101" s="804"/>
      <c r="C101" s="789"/>
      <c r="D101" s="782"/>
      <c r="E101" s="783"/>
      <c r="F101" s="784"/>
      <c r="G101" s="785"/>
    </row>
    <row r="102" spans="1:7" ht="15" customHeight="1">
      <c r="A102" s="794"/>
      <c r="B102" s="804"/>
      <c r="C102" s="789"/>
      <c r="D102" s="782"/>
      <c r="E102" s="783"/>
      <c r="F102" s="784"/>
      <c r="G102" s="785"/>
    </row>
    <row r="103" spans="1:7" ht="15" customHeight="1">
      <c r="A103" s="794"/>
      <c r="B103" s="804"/>
      <c r="C103" s="789"/>
      <c r="D103" s="782"/>
      <c r="E103" s="783"/>
      <c r="F103" s="784"/>
      <c r="G103" s="785"/>
    </row>
    <row r="104" spans="1:7" ht="15" customHeight="1">
      <c r="A104" s="794"/>
      <c r="B104" s="804"/>
      <c r="C104" s="789"/>
      <c r="D104" s="782"/>
      <c r="E104" s="783"/>
      <c r="F104" s="784"/>
      <c r="G104" s="785"/>
    </row>
    <row r="105" spans="1:7" ht="15" customHeight="1">
      <c r="A105" s="794"/>
      <c r="B105" s="804"/>
      <c r="C105" s="789"/>
      <c r="D105" s="782"/>
      <c r="E105" s="783"/>
      <c r="F105" s="784"/>
      <c r="G105" s="785"/>
    </row>
    <row r="106" spans="1:7" ht="15" customHeight="1">
      <c r="A106" s="794"/>
      <c r="B106" s="804"/>
      <c r="C106" s="789"/>
      <c r="D106" s="782"/>
      <c r="E106" s="783"/>
      <c r="F106" s="784"/>
      <c r="G106" s="785"/>
    </row>
    <row r="107" spans="1:7" ht="15" customHeight="1">
      <c r="A107" s="794"/>
      <c r="B107" s="804"/>
      <c r="C107" s="789"/>
      <c r="D107" s="782"/>
      <c r="E107" s="783"/>
      <c r="F107" s="784"/>
      <c r="G107" s="785"/>
    </row>
    <row r="108" spans="1:7" ht="15" customHeight="1">
      <c r="A108" s="794"/>
      <c r="B108" s="804"/>
      <c r="C108" s="789"/>
      <c r="D108" s="782"/>
      <c r="E108" s="783"/>
      <c r="F108" s="784"/>
      <c r="G108" s="785"/>
    </row>
    <row r="109" spans="1:7" ht="15" customHeight="1">
      <c r="A109" s="794"/>
      <c r="B109" s="804"/>
      <c r="C109" s="789"/>
      <c r="D109" s="782"/>
      <c r="E109" s="783"/>
      <c r="F109" s="784"/>
      <c r="G109" s="785"/>
    </row>
    <row r="110" spans="1:7" ht="15" customHeight="1">
      <c r="A110" s="794"/>
      <c r="B110" s="804"/>
      <c r="C110" s="789"/>
      <c r="D110" s="782"/>
      <c r="E110" s="783"/>
      <c r="F110" s="784"/>
      <c r="G110" s="785"/>
    </row>
    <row r="111" spans="1:7" ht="15" customHeight="1">
      <c r="A111" s="794"/>
      <c r="B111" s="804"/>
      <c r="C111" s="789"/>
      <c r="D111" s="782"/>
      <c r="E111" s="783"/>
      <c r="F111" s="784"/>
      <c r="G111" s="785"/>
    </row>
    <row r="112" spans="1:7" ht="15" customHeight="1">
      <c r="A112" s="794"/>
      <c r="B112" s="804"/>
      <c r="C112" s="789"/>
      <c r="D112" s="782"/>
      <c r="E112" s="783"/>
      <c r="F112" s="784"/>
      <c r="G112" s="785"/>
    </row>
    <row r="113" spans="1:7" ht="14.7" customHeight="1">
      <c r="A113" s="798"/>
      <c r="B113" s="804"/>
      <c r="C113" s="789"/>
      <c r="D113" s="782"/>
      <c r="E113" s="783"/>
      <c r="F113" s="784"/>
      <c r="G113" s="785"/>
    </row>
    <row r="114" spans="1:7" ht="14.7" customHeight="1">
      <c r="A114" s="1148"/>
      <c r="B114" s="804"/>
      <c r="C114" s="789"/>
      <c r="D114" s="782"/>
      <c r="E114" s="783"/>
      <c r="F114" s="784"/>
      <c r="G114" s="785"/>
    </row>
    <row r="115" spans="1:7" ht="15" customHeight="1">
      <c r="A115" s="217"/>
      <c r="B115" s="143"/>
      <c r="C115" s="625" t="s">
        <v>79</v>
      </c>
      <c r="D115" s="145"/>
      <c r="E115" s="146"/>
      <c r="F115" s="626" t="s">
        <v>18</v>
      </c>
      <c r="G115" s="627"/>
    </row>
    <row r="116" spans="1:7" ht="15" customHeight="1">
      <c r="A116" s="217"/>
      <c r="B116" s="147"/>
      <c r="C116" s="625" t="s">
        <v>80</v>
      </c>
      <c r="D116" s="148"/>
      <c r="E116" s="146"/>
      <c r="F116" s="626" t="s">
        <v>18</v>
      </c>
      <c r="G116" s="627"/>
    </row>
    <row r="117" spans="1:7" ht="15" customHeight="1">
      <c r="A117" s="1146" t="s">
        <v>2364</v>
      </c>
      <c r="B117" s="804"/>
      <c r="C117" s="789" t="s">
        <v>1404</v>
      </c>
      <c r="D117" s="782" t="s">
        <v>1284</v>
      </c>
      <c r="E117" s="783">
        <v>6</v>
      </c>
      <c r="F117" s="784"/>
      <c r="G117" s="785"/>
    </row>
    <row r="118" spans="1:7" ht="28.5" customHeight="1">
      <c r="A118" s="794" t="s">
        <v>2365</v>
      </c>
      <c r="B118" s="804"/>
      <c r="C118" s="789" t="s">
        <v>1405</v>
      </c>
      <c r="D118" s="782" t="s">
        <v>16</v>
      </c>
      <c r="E118" s="783">
        <v>1</v>
      </c>
      <c r="F118" s="784"/>
      <c r="G118" s="785" t="s">
        <v>2951</v>
      </c>
    </row>
    <row r="119" spans="1:7" ht="15" customHeight="1">
      <c r="A119" s="798"/>
      <c r="B119" s="804"/>
      <c r="C119" s="789"/>
      <c r="D119" s="782"/>
      <c r="E119" s="783"/>
      <c r="F119" s="784"/>
      <c r="G119" s="785"/>
    </row>
    <row r="120" spans="1:7" ht="15" customHeight="1">
      <c r="A120" s="798"/>
      <c r="B120" s="804" t="s">
        <v>1406</v>
      </c>
      <c r="C120" s="788" t="s">
        <v>1382</v>
      </c>
      <c r="D120" s="782"/>
      <c r="E120" s="783"/>
      <c r="F120" s="784"/>
      <c r="G120" s="785"/>
    </row>
    <row r="121" spans="1:7" ht="28.5" customHeight="1">
      <c r="A121" s="798"/>
      <c r="B121" s="804"/>
      <c r="C121" s="788" t="s">
        <v>1383</v>
      </c>
      <c r="D121" s="782"/>
      <c r="E121" s="783"/>
      <c r="F121" s="784"/>
      <c r="G121" s="785"/>
    </row>
    <row r="122" spans="1:7" ht="15" customHeight="1">
      <c r="A122" s="798"/>
      <c r="B122" s="804"/>
      <c r="C122" s="789"/>
      <c r="D122" s="782"/>
      <c r="E122" s="783"/>
      <c r="F122" s="784"/>
      <c r="G122" s="785"/>
    </row>
    <row r="123" spans="1:7" ht="33.75" customHeight="1">
      <c r="A123" s="794" t="s">
        <v>2366</v>
      </c>
      <c r="B123" s="804"/>
      <c r="C123" s="789" t="s">
        <v>1384</v>
      </c>
      <c r="D123" s="782" t="s">
        <v>28</v>
      </c>
      <c r="E123" s="783">
        <v>15</v>
      </c>
      <c r="F123" s="784"/>
      <c r="G123" s="785"/>
    </row>
    <row r="124" spans="1:7" ht="15" customHeight="1">
      <c r="A124" s="798"/>
      <c r="B124" s="803"/>
      <c r="C124" s="789"/>
      <c r="D124" s="782"/>
      <c r="E124" s="783"/>
      <c r="F124" s="784"/>
      <c r="G124" s="785"/>
    </row>
    <row r="125" spans="1:7" ht="43.5" customHeight="1">
      <c r="A125" s="794" t="s">
        <v>2367</v>
      </c>
      <c r="B125" s="803"/>
      <c r="C125" s="789" t="s">
        <v>1385</v>
      </c>
      <c r="D125" s="782" t="s">
        <v>83</v>
      </c>
      <c r="E125" s="783">
        <v>1</v>
      </c>
      <c r="F125" s="784"/>
      <c r="G125" s="785" t="s">
        <v>2951</v>
      </c>
    </row>
    <row r="126" spans="1:7" ht="29.7" customHeight="1">
      <c r="A126" s="798"/>
      <c r="B126" s="803"/>
      <c r="C126" s="789"/>
      <c r="D126" s="782"/>
      <c r="E126" s="783"/>
      <c r="F126" s="784"/>
      <c r="G126" s="785"/>
    </row>
    <row r="127" spans="1:7" ht="15" customHeight="1">
      <c r="A127" s="798"/>
      <c r="B127" s="803" t="s">
        <v>1407</v>
      </c>
      <c r="C127" s="788" t="s">
        <v>1386</v>
      </c>
      <c r="D127" s="782"/>
      <c r="E127" s="792"/>
      <c r="F127" s="793"/>
      <c r="G127" s="785"/>
    </row>
    <row r="128" spans="1:7">
      <c r="A128" s="798"/>
      <c r="B128" s="803"/>
      <c r="C128" s="789"/>
      <c r="D128" s="782"/>
      <c r="E128" s="792"/>
      <c r="F128" s="793"/>
      <c r="G128" s="785"/>
    </row>
    <row r="129" spans="1:7" ht="27">
      <c r="A129" s="798"/>
      <c r="B129" s="803"/>
      <c r="C129" s="788" t="s">
        <v>1387</v>
      </c>
      <c r="D129" s="782"/>
      <c r="E129" s="792"/>
      <c r="F129" s="793"/>
      <c r="G129" s="785"/>
    </row>
    <row r="130" spans="1:7">
      <c r="A130" s="798"/>
      <c r="B130" s="803"/>
      <c r="C130" s="788"/>
      <c r="D130" s="782"/>
      <c r="E130" s="792"/>
      <c r="F130" s="793"/>
      <c r="G130" s="785"/>
    </row>
    <row r="131" spans="1:7" ht="27">
      <c r="A131" s="794" t="s">
        <v>2368</v>
      </c>
      <c r="B131" s="803"/>
      <c r="C131" s="789" t="s">
        <v>1388</v>
      </c>
      <c r="D131" s="782" t="s">
        <v>20</v>
      </c>
      <c r="E131" s="792">
        <v>1</v>
      </c>
      <c r="F131" s="793"/>
      <c r="G131" s="785"/>
    </row>
    <row r="132" spans="1:7">
      <c r="A132" s="798"/>
      <c r="B132" s="803"/>
      <c r="C132" s="789"/>
      <c r="D132" s="782"/>
      <c r="E132" s="792"/>
      <c r="F132" s="793"/>
      <c r="G132" s="785"/>
    </row>
    <row r="133" spans="1:7">
      <c r="A133" s="794" t="s">
        <v>2369</v>
      </c>
      <c r="B133" s="803"/>
      <c r="C133" s="789" t="s">
        <v>1389</v>
      </c>
      <c r="D133" s="782" t="s">
        <v>1408</v>
      </c>
      <c r="E133" s="792">
        <v>3</v>
      </c>
      <c r="F133" s="793"/>
      <c r="G133" s="785"/>
    </row>
    <row r="134" spans="1:7">
      <c r="A134" s="798"/>
      <c r="B134" s="803"/>
      <c r="C134" s="789"/>
      <c r="D134" s="782"/>
      <c r="E134" s="792"/>
      <c r="F134" s="793"/>
      <c r="G134" s="785"/>
    </row>
    <row r="135" spans="1:7">
      <c r="A135" s="794" t="s">
        <v>2370</v>
      </c>
      <c r="B135" s="803"/>
      <c r="C135" s="789" t="s">
        <v>1391</v>
      </c>
      <c r="D135" s="782" t="s">
        <v>1284</v>
      </c>
      <c r="E135" s="792">
        <v>5</v>
      </c>
      <c r="F135" s="793"/>
      <c r="G135" s="785"/>
    </row>
    <row r="136" spans="1:7">
      <c r="A136" s="794"/>
      <c r="B136" s="803"/>
      <c r="C136" s="789"/>
      <c r="D136" s="782"/>
      <c r="E136" s="792"/>
      <c r="F136" s="793"/>
      <c r="G136" s="785"/>
    </row>
    <row r="137" spans="1:7">
      <c r="A137" s="794"/>
      <c r="B137" s="803"/>
      <c r="C137" s="789"/>
      <c r="D137" s="782"/>
      <c r="E137" s="792"/>
      <c r="F137" s="793"/>
      <c r="G137" s="785"/>
    </row>
    <row r="138" spans="1:7">
      <c r="A138" s="794"/>
      <c r="B138" s="803"/>
      <c r="C138" s="789"/>
      <c r="D138" s="782"/>
      <c r="E138" s="792"/>
      <c r="F138" s="793"/>
      <c r="G138" s="785"/>
    </row>
    <row r="139" spans="1:7">
      <c r="A139" s="794"/>
      <c r="B139" s="803"/>
      <c r="C139" s="789"/>
      <c r="D139" s="782"/>
      <c r="E139" s="792"/>
      <c r="F139" s="793"/>
      <c r="G139" s="785"/>
    </row>
    <row r="140" spans="1:7">
      <c r="A140" s="794"/>
      <c r="B140" s="803"/>
      <c r="C140" s="789"/>
      <c r="D140" s="782"/>
      <c r="E140" s="792"/>
      <c r="F140" s="793"/>
      <c r="G140" s="785"/>
    </row>
    <row r="141" spans="1:7">
      <c r="A141" s="794"/>
      <c r="B141" s="803"/>
      <c r="C141" s="789"/>
      <c r="D141" s="782"/>
      <c r="E141" s="792"/>
      <c r="F141" s="793"/>
      <c r="G141" s="785"/>
    </row>
    <row r="142" spans="1:7">
      <c r="A142" s="794"/>
      <c r="B142" s="803"/>
      <c r="C142" s="789"/>
      <c r="D142" s="782"/>
      <c r="E142" s="792"/>
      <c r="F142" s="793"/>
      <c r="G142" s="785"/>
    </row>
    <row r="143" spans="1:7">
      <c r="A143" s="794"/>
      <c r="B143" s="803"/>
      <c r="C143" s="789"/>
      <c r="D143" s="782"/>
      <c r="E143" s="792"/>
      <c r="F143" s="793"/>
      <c r="G143" s="785"/>
    </row>
    <row r="144" spans="1:7">
      <c r="A144" s="794"/>
      <c r="B144" s="803"/>
      <c r="C144" s="789"/>
      <c r="D144" s="782"/>
      <c r="E144" s="792"/>
      <c r="F144" s="793"/>
      <c r="G144" s="785"/>
    </row>
    <row r="145" spans="1:7">
      <c r="A145" s="794"/>
      <c r="B145" s="803"/>
      <c r="C145" s="789"/>
      <c r="D145" s="782"/>
      <c r="E145" s="792"/>
      <c r="F145" s="793"/>
      <c r="G145" s="785"/>
    </row>
    <row r="146" spans="1:7">
      <c r="A146" s="794"/>
      <c r="B146" s="803"/>
      <c r="C146" s="789"/>
      <c r="D146" s="782"/>
      <c r="E146" s="792"/>
      <c r="F146" s="793"/>
      <c r="G146" s="785"/>
    </row>
    <row r="147" spans="1:7">
      <c r="A147" s="794"/>
      <c r="B147" s="803"/>
      <c r="C147" s="789"/>
      <c r="D147" s="782"/>
      <c r="E147" s="792"/>
      <c r="F147" s="793"/>
      <c r="G147" s="785"/>
    </row>
    <row r="148" spans="1:7">
      <c r="A148" s="794"/>
      <c r="B148" s="803"/>
      <c r="C148" s="789"/>
      <c r="D148" s="782"/>
      <c r="E148" s="792"/>
      <c r="F148" s="793"/>
      <c r="G148" s="785"/>
    </row>
    <row r="149" spans="1:7">
      <c r="A149" s="794"/>
      <c r="B149" s="803"/>
      <c r="C149" s="789"/>
      <c r="D149" s="782"/>
      <c r="E149" s="792"/>
      <c r="F149" s="793"/>
      <c r="G149" s="785"/>
    </row>
    <row r="150" spans="1:7">
      <c r="A150" s="794"/>
      <c r="B150" s="803"/>
      <c r="C150" s="789"/>
      <c r="D150" s="782"/>
      <c r="E150" s="792"/>
      <c r="F150" s="793"/>
      <c r="G150" s="785"/>
    </row>
    <row r="151" spans="1:7">
      <c r="A151" s="794"/>
      <c r="B151" s="803"/>
      <c r="C151" s="789"/>
      <c r="D151" s="782"/>
      <c r="E151" s="792"/>
      <c r="F151" s="793"/>
      <c r="G151" s="785"/>
    </row>
    <row r="152" spans="1:7">
      <c r="A152" s="794"/>
      <c r="B152" s="803"/>
      <c r="C152" s="789"/>
      <c r="D152" s="782"/>
      <c r="E152" s="792"/>
      <c r="F152" s="793"/>
      <c r="G152" s="785"/>
    </row>
    <row r="153" spans="1:7">
      <c r="A153" s="794"/>
      <c r="B153" s="803"/>
      <c r="C153" s="789"/>
      <c r="D153" s="782"/>
      <c r="E153" s="792"/>
      <c r="F153" s="793"/>
      <c r="G153" s="785"/>
    </row>
    <row r="154" spans="1:7">
      <c r="A154" s="794"/>
      <c r="B154" s="803"/>
      <c r="C154" s="789"/>
      <c r="D154" s="782"/>
      <c r="E154" s="792"/>
      <c r="F154" s="793"/>
      <c r="G154" s="785"/>
    </row>
    <row r="155" spans="1:7">
      <c r="A155" s="794"/>
      <c r="B155" s="803"/>
      <c r="C155" s="789"/>
      <c r="D155" s="782"/>
      <c r="E155" s="792"/>
      <c r="F155" s="793"/>
      <c r="G155" s="785"/>
    </row>
    <row r="156" spans="1:7">
      <c r="A156" s="794"/>
      <c r="B156" s="803"/>
      <c r="C156" s="789"/>
      <c r="D156" s="782"/>
      <c r="E156" s="792"/>
      <c r="F156" s="793"/>
      <c r="G156" s="785"/>
    </row>
    <row r="157" spans="1:7">
      <c r="A157" s="794"/>
      <c r="B157" s="803"/>
      <c r="C157" s="789"/>
      <c r="D157" s="782"/>
      <c r="E157" s="792"/>
      <c r="F157" s="793"/>
      <c r="G157" s="785"/>
    </row>
    <row r="158" spans="1:7">
      <c r="A158" s="794"/>
      <c r="B158" s="803"/>
      <c r="C158" s="789"/>
      <c r="D158" s="782"/>
      <c r="E158" s="792"/>
      <c r="F158" s="793"/>
      <c r="G158" s="785"/>
    </row>
    <row r="159" spans="1:7">
      <c r="A159" s="794"/>
      <c r="B159" s="803"/>
      <c r="C159" s="789"/>
      <c r="D159" s="782"/>
      <c r="E159" s="792"/>
      <c r="F159" s="793"/>
      <c r="G159" s="785"/>
    </row>
    <row r="160" spans="1:7">
      <c r="A160" s="794"/>
      <c r="B160" s="803"/>
      <c r="C160" s="789"/>
      <c r="D160" s="782"/>
      <c r="E160" s="792"/>
      <c r="F160" s="793"/>
      <c r="G160" s="785"/>
    </row>
    <row r="161" spans="1:7">
      <c r="A161" s="794"/>
      <c r="B161" s="803"/>
      <c r="C161" s="789"/>
      <c r="D161" s="782"/>
      <c r="E161" s="792"/>
      <c r="F161" s="793"/>
      <c r="G161" s="785"/>
    </row>
    <row r="162" spans="1:7">
      <c r="A162" s="794"/>
      <c r="B162" s="803"/>
      <c r="C162" s="789"/>
      <c r="D162" s="782"/>
      <c r="E162" s="792"/>
      <c r="F162" s="793"/>
      <c r="G162" s="785"/>
    </row>
    <row r="163" spans="1:7">
      <c r="A163" s="794"/>
      <c r="B163" s="803"/>
      <c r="C163" s="789"/>
      <c r="D163" s="782"/>
      <c r="E163" s="792"/>
      <c r="F163" s="793"/>
      <c r="G163" s="785"/>
    </row>
    <row r="164" spans="1:7">
      <c r="A164" s="794"/>
      <c r="B164" s="803"/>
      <c r="C164" s="789"/>
      <c r="D164" s="782"/>
      <c r="E164" s="792"/>
      <c r="F164" s="793"/>
      <c r="G164" s="785"/>
    </row>
    <row r="165" spans="1:7">
      <c r="A165" s="794"/>
      <c r="B165" s="803"/>
      <c r="C165" s="789"/>
      <c r="D165" s="782"/>
      <c r="E165" s="792"/>
      <c r="F165" s="793"/>
      <c r="G165" s="785"/>
    </row>
    <row r="166" spans="1:7">
      <c r="A166" s="794"/>
      <c r="B166" s="803"/>
      <c r="C166" s="789"/>
      <c r="D166" s="782"/>
      <c r="E166" s="792"/>
      <c r="F166" s="793"/>
      <c r="G166" s="785"/>
    </row>
    <row r="167" spans="1:7">
      <c r="A167" s="794"/>
      <c r="B167" s="803"/>
      <c r="C167" s="789"/>
      <c r="D167" s="782"/>
      <c r="E167" s="792"/>
      <c r="F167" s="793"/>
      <c r="G167" s="785"/>
    </row>
    <row r="168" spans="1:7">
      <c r="A168" s="794"/>
      <c r="B168" s="803"/>
      <c r="C168" s="789"/>
      <c r="D168" s="782"/>
      <c r="E168" s="792"/>
      <c r="F168" s="793"/>
      <c r="G168" s="785"/>
    </row>
    <row r="169" spans="1:7">
      <c r="A169" s="794"/>
      <c r="B169" s="803"/>
      <c r="C169" s="789"/>
      <c r="D169" s="782"/>
      <c r="E169" s="792"/>
      <c r="F169" s="793"/>
      <c r="G169" s="785"/>
    </row>
    <row r="170" spans="1:7">
      <c r="A170" s="794"/>
      <c r="B170" s="803"/>
      <c r="C170" s="789"/>
      <c r="D170" s="782"/>
      <c r="E170" s="792"/>
      <c r="F170" s="793"/>
      <c r="G170" s="785"/>
    </row>
    <row r="171" spans="1:7">
      <c r="A171" s="794"/>
      <c r="B171" s="803"/>
      <c r="C171" s="789"/>
      <c r="D171" s="782"/>
      <c r="E171" s="792"/>
      <c r="F171" s="793"/>
      <c r="G171" s="785"/>
    </row>
    <row r="172" spans="1:7">
      <c r="A172" s="794"/>
      <c r="B172" s="803"/>
      <c r="C172" s="789"/>
      <c r="D172" s="782"/>
      <c r="E172" s="792"/>
      <c r="F172" s="793"/>
      <c r="G172" s="785"/>
    </row>
    <row r="173" spans="1:7">
      <c r="A173" s="798"/>
      <c r="B173" s="803"/>
      <c r="C173" s="789"/>
      <c r="D173" s="782"/>
      <c r="E173" s="792"/>
      <c r="F173" s="793"/>
      <c r="G173" s="785"/>
    </row>
    <row r="174" spans="1:7">
      <c r="A174" s="794"/>
      <c r="B174" s="805"/>
      <c r="C174" s="806"/>
      <c r="D174" s="807"/>
      <c r="E174" s="808"/>
      <c r="F174" s="809"/>
      <c r="G174" s="785"/>
    </row>
    <row r="175" spans="1:7" ht="26.25" customHeight="1">
      <c r="A175" s="1148"/>
      <c r="B175" s="1149"/>
      <c r="C175" s="1150" t="s">
        <v>2812</v>
      </c>
      <c r="D175" s="1151"/>
      <c r="E175" s="1152"/>
      <c r="F175" s="1153" t="s">
        <v>18</v>
      </c>
      <c r="G175" s="816"/>
    </row>
    <row r="176" spans="1:7">
      <c r="A176" s="800"/>
      <c r="B176" s="804"/>
      <c r="C176" s="810"/>
      <c r="D176" s="812"/>
      <c r="E176" s="811"/>
      <c r="F176" s="813"/>
      <c r="G176" s="813"/>
    </row>
    <row r="177" spans="1:7">
      <c r="A177" s="800"/>
      <c r="B177" s="803"/>
      <c r="C177" s="814"/>
      <c r="D177" s="800"/>
      <c r="E177" s="811"/>
      <c r="F177" s="813"/>
      <c r="G177" s="813"/>
    </row>
    <row r="178" spans="1:7">
      <c r="A178" s="800"/>
      <c r="B178" s="803"/>
      <c r="C178" s="815"/>
      <c r="D178" s="800"/>
      <c r="E178" s="811"/>
      <c r="F178" s="813"/>
      <c r="G178" s="813"/>
    </row>
    <row r="179" spans="1:7">
      <c r="A179" s="800"/>
      <c r="B179" s="803"/>
      <c r="C179" s="814"/>
      <c r="D179" s="800"/>
      <c r="E179" s="811"/>
      <c r="F179" s="813"/>
      <c r="G179" s="813"/>
    </row>
    <row r="180" spans="1:7">
      <c r="A180" s="800"/>
      <c r="B180" s="803"/>
      <c r="C180" s="814"/>
      <c r="D180" s="800"/>
      <c r="E180" s="811"/>
      <c r="F180" s="813"/>
      <c r="G180" s="813"/>
    </row>
    <row r="181" spans="1:7">
      <c r="A181" s="800"/>
      <c r="B181" s="803"/>
      <c r="C181" s="814"/>
      <c r="D181" s="800"/>
      <c r="E181" s="811"/>
      <c r="F181" s="813"/>
      <c r="G181" s="813"/>
    </row>
    <row r="182" spans="1:7">
      <c r="A182" s="800"/>
      <c r="B182" s="803"/>
      <c r="C182" s="814"/>
      <c r="D182" s="800"/>
      <c r="E182" s="811"/>
      <c r="F182" s="813"/>
      <c r="G182" s="813"/>
    </row>
    <row r="183" spans="1:7">
      <c r="A183" s="800"/>
      <c r="B183" s="803"/>
      <c r="C183" s="814"/>
      <c r="D183" s="800"/>
      <c r="E183" s="811"/>
      <c r="F183" s="813"/>
      <c r="G183" s="813"/>
    </row>
    <row r="184" spans="1:7">
      <c r="A184" s="800"/>
      <c r="B184" s="803"/>
      <c r="C184" s="814"/>
      <c r="D184" s="800"/>
      <c r="E184" s="811"/>
      <c r="F184" s="813"/>
      <c r="G184" s="813"/>
    </row>
    <row r="185" spans="1:7">
      <c r="A185" s="800"/>
      <c r="B185" s="803"/>
      <c r="C185" s="814"/>
      <c r="D185" s="800"/>
      <c r="E185" s="811"/>
      <c r="F185" s="813"/>
      <c r="G185" s="813"/>
    </row>
    <row r="186" spans="1:7">
      <c r="A186" s="800"/>
      <c r="B186" s="803"/>
      <c r="C186" s="814"/>
      <c r="D186" s="800"/>
      <c r="E186" s="811"/>
      <c r="F186" s="813"/>
      <c r="G186" s="813"/>
    </row>
    <row r="187" spans="1:7">
      <c r="A187" s="800"/>
      <c r="B187" s="803"/>
      <c r="C187" s="814"/>
      <c r="D187" s="800"/>
      <c r="E187" s="811"/>
      <c r="F187" s="813"/>
      <c r="G187" s="813"/>
    </row>
    <row r="188" spans="1:7">
      <c r="A188" s="800"/>
      <c r="B188" s="803"/>
      <c r="C188" s="814"/>
      <c r="D188" s="800"/>
      <c r="E188" s="811"/>
      <c r="F188" s="813"/>
      <c r="G188" s="813"/>
    </row>
    <row r="189" spans="1:7">
      <c r="A189" s="800"/>
      <c r="B189" s="803"/>
      <c r="C189" s="814"/>
      <c r="D189" s="800"/>
      <c r="E189" s="811"/>
      <c r="F189" s="813"/>
      <c r="G189" s="813"/>
    </row>
    <row r="190" spans="1:7">
      <c r="A190" s="800"/>
      <c r="B190" s="803"/>
      <c r="C190" s="814"/>
      <c r="D190" s="800"/>
      <c r="E190" s="811"/>
      <c r="F190" s="813"/>
      <c r="G190" s="813"/>
    </row>
    <row r="191" spans="1:7">
      <c r="A191" s="800"/>
      <c r="B191" s="803"/>
      <c r="C191" s="814"/>
      <c r="D191" s="800"/>
      <c r="E191" s="811"/>
      <c r="F191" s="813"/>
      <c r="G191" s="813"/>
    </row>
    <row r="192" spans="1:7">
      <c r="A192" s="800"/>
      <c r="B192" s="803"/>
      <c r="C192" s="814"/>
      <c r="D192" s="800"/>
      <c r="E192" s="811"/>
      <c r="F192" s="813"/>
      <c r="G192" s="813"/>
    </row>
    <row r="193" spans="1:7">
      <c r="A193" s="800"/>
      <c r="B193" s="803"/>
      <c r="C193" s="814"/>
      <c r="D193" s="800"/>
      <c r="E193" s="811"/>
      <c r="F193" s="813"/>
      <c r="G193" s="813"/>
    </row>
    <row r="194" spans="1:7">
      <c r="A194" s="800"/>
      <c r="B194" s="803"/>
      <c r="C194" s="814"/>
      <c r="D194" s="800"/>
      <c r="E194" s="811"/>
      <c r="F194" s="813"/>
      <c r="G194" s="813"/>
    </row>
    <row r="195" spans="1:7">
      <c r="A195" s="800"/>
      <c r="B195" s="803"/>
      <c r="C195" s="814"/>
      <c r="D195" s="800"/>
      <c r="E195" s="811"/>
      <c r="F195" s="813"/>
      <c r="G195" s="813"/>
    </row>
    <row r="196" spans="1:7">
      <c r="A196" s="800"/>
      <c r="B196" s="803"/>
      <c r="C196" s="814"/>
      <c r="D196" s="800"/>
      <c r="E196" s="811"/>
      <c r="F196" s="813"/>
      <c r="G196" s="813"/>
    </row>
    <row r="197" spans="1:7">
      <c r="A197" s="800"/>
      <c r="B197" s="803"/>
      <c r="C197" s="814"/>
      <c r="D197" s="800"/>
      <c r="E197" s="811"/>
      <c r="F197" s="813"/>
      <c r="G197" s="813"/>
    </row>
    <row r="198" spans="1:7">
      <c r="A198" s="800"/>
      <c r="B198" s="803"/>
      <c r="C198" s="814"/>
      <c r="D198" s="800"/>
      <c r="E198" s="811"/>
      <c r="F198" s="813"/>
      <c r="G198" s="813"/>
    </row>
    <row r="199" spans="1:7">
      <c r="A199" s="800"/>
      <c r="B199" s="803"/>
      <c r="C199" s="814"/>
      <c r="D199" s="800"/>
      <c r="E199" s="811"/>
      <c r="F199" s="813"/>
      <c r="G199" s="813"/>
    </row>
    <row r="200" spans="1:7">
      <c r="A200" s="800"/>
      <c r="B200" s="803"/>
      <c r="C200" s="814"/>
      <c r="D200" s="800"/>
      <c r="E200" s="811"/>
      <c r="F200" s="813"/>
      <c r="G200" s="813">
        <v>150000</v>
      </c>
    </row>
    <row r="201" spans="1:7">
      <c r="A201" s="800"/>
      <c r="B201" s="803"/>
      <c r="C201" s="814"/>
      <c r="D201" s="800"/>
      <c r="E201" s="811"/>
      <c r="F201" s="813"/>
      <c r="G201" s="813"/>
    </row>
    <row r="202" spans="1:7">
      <c r="A202" s="800"/>
      <c r="B202" s="803"/>
      <c r="C202" s="814"/>
      <c r="D202" s="800"/>
      <c r="E202" s="811"/>
      <c r="F202" s="813"/>
      <c r="G202" s="813"/>
    </row>
    <row r="203" spans="1:7">
      <c r="A203" s="800"/>
      <c r="B203" s="803"/>
      <c r="C203" s="814"/>
      <c r="D203" s="800"/>
      <c r="E203" s="811"/>
      <c r="F203" s="813"/>
      <c r="G203" s="813"/>
    </row>
    <row r="204" spans="1:7">
      <c r="A204" s="800"/>
      <c r="B204" s="803"/>
      <c r="C204" s="814"/>
      <c r="D204" s="800"/>
      <c r="E204" s="811"/>
      <c r="F204" s="813"/>
      <c r="G204" s="813"/>
    </row>
    <row r="205" spans="1:7">
      <c r="A205" s="800"/>
      <c r="B205" s="803"/>
      <c r="C205" s="814"/>
      <c r="D205" s="800"/>
      <c r="E205" s="811"/>
      <c r="F205" s="813"/>
      <c r="G205" s="813"/>
    </row>
    <row r="206" spans="1:7">
      <c r="A206" s="800"/>
      <c r="B206" s="803"/>
      <c r="C206" s="814"/>
      <c r="D206" s="800"/>
      <c r="E206" s="811"/>
      <c r="F206" s="813"/>
      <c r="G206" s="813"/>
    </row>
    <row r="207" spans="1:7">
      <c r="A207" s="800"/>
      <c r="B207" s="803"/>
      <c r="C207" s="814"/>
      <c r="D207" s="800"/>
      <c r="E207" s="811"/>
    </row>
    <row r="208" spans="1:7">
      <c r="A208" s="800"/>
      <c r="B208" s="803"/>
      <c r="C208" s="814"/>
      <c r="D208" s="800"/>
      <c r="E208" s="811"/>
    </row>
    <row r="209" spans="1:10">
      <c r="A209" s="800"/>
      <c r="B209" s="803"/>
      <c r="C209" s="814"/>
      <c r="D209" s="800"/>
      <c r="E209" s="811"/>
    </row>
    <row r="210" spans="1:10">
      <c r="A210" s="800"/>
      <c r="B210" s="803"/>
      <c r="C210" s="814"/>
      <c r="D210" s="800"/>
      <c r="E210" s="811"/>
    </row>
    <row r="211" spans="1:10">
      <c r="A211" s="800"/>
      <c r="B211" s="803"/>
      <c r="C211" s="814"/>
      <c r="D211" s="800"/>
      <c r="E211" s="811"/>
    </row>
    <row r="212" spans="1:10">
      <c r="A212" s="800"/>
      <c r="B212" s="803"/>
      <c r="C212" s="814"/>
      <c r="D212" s="800"/>
      <c r="E212" s="811"/>
    </row>
    <row r="213" spans="1:10">
      <c r="A213" s="800"/>
      <c r="B213" s="803"/>
      <c r="C213" s="814"/>
      <c r="D213" s="800"/>
      <c r="E213" s="811"/>
    </row>
    <row r="214" spans="1:10">
      <c r="A214" s="800"/>
      <c r="B214" s="803"/>
      <c r="C214" s="814"/>
      <c r="D214" s="800"/>
      <c r="E214" s="811"/>
    </row>
    <row r="215" spans="1:10">
      <c r="A215" s="800"/>
      <c r="B215" s="803"/>
      <c r="C215" s="814"/>
      <c r="D215" s="800"/>
      <c r="E215" s="811"/>
    </row>
    <row r="220" spans="1:10" s="761" customFormat="1">
      <c r="A220" s="757"/>
      <c r="B220" s="758"/>
      <c r="C220" s="759"/>
      <c r="D220" s="757"/>
      <c r="E220" s="760"/>
      <c r="H220" s="757"/>
      <c r="I220" s="757"/>
      <c r="J220" s="762"/>
    </row>
    <row r="221" spans="1:10" s="761" customFormat="1">
      <c r="A221" s="757"/>
      <c r="B221" s="758"/>
      <c r="C221" s="759"/>
      <c r="D221" s="757"/>
      <c r="E221" s="760"/>
      <c r="H221" s="757"/>
      <c r="I221" s="757"/>
      <c r="J221" s="762"/>
    </row>
    <row r="222" spans="1:10">
      <c r="C222" s="814"/>
    </row>
    <row r="223" spans="1:10">
      <c r="E223" s="811"/>
    </row>
    <row r="225" spans="1:10" s="761" customFormat="1">
      <c r="A225" s="757"/>
      <c r="B225" s="758"/>
      <c r="C225" s="759"/>
      <c r="D225" s="757"/>
      <c r="E225" s="760"/>
      <c r="H225" s="757"/>
      <c r="I225" s="757"/>
      <c r="J225" s="762"/>
    </row>
    <row r="226" spans="1:10" s="761" customFormat="1">
      <c r="A226" s="757"/>
      <c r="B226" s="758"/>
      <c r="C226" s="759"/>
      <c r="D226" s="757"/>
      <c r="E226" s="760"/>
      <c r="H226" s="757"/>
      <c r="I226" s="757"/>
      <c r="J226" s="762"/>
    </row>
    <row r="343" spans="7:8">
      <c r="G343" s="761">
        <v>600000</v>
      </c>
    </row>
    <row r="345" spans="7:8">
      <c r="G345" s="761">
        <v>806000</v>
      </c>
    </row>
    <row r="348" spans="7:8">
      <c r="G348" s="761">
        <v>60000</v>
      </c>
      <c r="H348" s="757">
        <v>60000</v>
      </c>
    </row>
    <row r="350" spans="7:8">
      <c r="G350" s="761">
        <v>3200000</v>
      </c>
    </row>
    <row r="352" spans="7:8">
      <c r="G352" s="761">
        <v>70000</v>
      </c>
    </row>
    <row r="405" spans="7:7">
      <c r="G405" s="761">
        <v>120000</v>
      </c>
    </row>
  </sheetData>
  <phoneticPr fontId="24" type="noConversion"/>
  <printOptions horizontalCentered="1"/>
  <pageMargins left="0.31496062992125984" right="0" top="0.31496062992125984" bottom="0.31496062992125984" header="0" footer="0"/>
  <pageSetup paperSize="9" scale="78" firstPageNumber="146" orientation="portrait" r:id="rId1"/>
  <headerFooter alignWithMargins="0">
    <oddHeader>&amp;RCO1486: LINBRO PARK TOWER (with associated works)</oddHeader>
    <oddFooter>&amp;CPD&amp;P</oddFooter>
  </headerFooter>
  <rowBreaks count="2" manualBreakCount="2">
    <brk id="58" max="6" man="1"/>
    <brk id="115"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405"/>
  <sheetViews>
    <sheetView showGridLines="0" view="pageBreakPreview" topLeftCell="A247" zoomScale="85" zoomScaleNormal="100" zoomScaleSheetLayoutView="85" workbookViewId="0">
      <selection activeCell="C224" sqref="C224:C225"/>
    </sheetView>
  </sheetViews>
  <sheetFormatPr defaultColWidth="9.33203125" defaultRowHeight="13.2"/>
  <cols>
    <col min="1" max="1" width="7.5546875" style="17" customWidth="1"/>
    <col min="2" max="2" width="12.5546875" style="17" customWidth="1"/>
    <col min="3" max="3" width="38.33203125" style="17" customWidth="1"/>
    <col min="4" max="4" width="10.33203125" style="299" customWidth="1"/>
    <col min="5" max="5" width="11.33203125" style="299" customWidth="1"/>
    <col min="6" max="6" width="14" style="355" customWidth="1"/>
    <col min="7" max="7" width="15.5546875" style="300" customWidth="1"/>
    <col min="8" max="8" width="2.33203125" style="224" customWidth="1"/>
    <col min="9" max="9" width="9.33203125" style="224"/>
    <col min="10" max="10" width="11.6640625" style="224" bestFit="1" customWidth="1"/>
    <col min="11" max="16384" width="9.33203125" style="224"/>
  </cols>
  <sheetData>
    <row r="1" spans="1:10" ht="4.5" customHeight="1" thickBot="1"/>
    <row r="2" spans="1:10" ht="27.75" customHeight="1" thickBot="1">
      <c r="A2" s="359" t="s">
        <v>9</v>
      </c>
      <c r="B2" s="360" t="s">
        <v>10</v>
      </c>
      <c r="C2" s="361" t="s">
        <v>11</v>
      </c>
      <c r="D2" s="356" t="s">
        <v>12</v>
      </c>
      <c r="E2" s="357" t="s">
        <v>13</v>
      </c>
      <c r="F2" s="1395" t="s">
        <v>1027</v>
      </c>
      <c r="G2" s="585" t="s">
        <v>1028</v>
      </c>
    </row>
    <row r="3" spans="1:10" ht="13.2" customHeight="1" thickTop="1">
      <c r="A3" s="474"/>
      <c r="B3" s="408"/>
      <c r="C3" s="409"/>
      <c r="D3" s="410"/>
      <c r="E3" s="411"/>
      <c r="F3" s="1396"/>
      <c r="G3" s="413"/>
    </row>
    <row r="4" spans="1:10" s="228" customFormat="1" ht="26.4">
      <c r="A4" s="475">
        <v>2</v>
      </c>
      <c r="B4" s="429" t="s">
        <v>562</v>
      </c>
      <c r="C4" s="389" t="s">
        <v>631</v>
      </c>
      <c r="D4" s="382"/>
      <c r="E4" s="382"/>
      <c r="F4" s="1397"/>
      <c r="G4" s="227"/>
    </row>
    <row r="5" spans="1:10" s="228" customFormat="1">
      <c r="A5" s="476"/>
      <c r="B5" s="382">
        <v>8.6999999999999993</v>
      </c>
      <c r="C5" s="389"/>
      <c r="D5" s="382"/>
      <c r="E5" s="382"/>
      <c r="F5" s="1397"/>
      <c r="G5" s="227"/>
    </row>
    <row r="6" spans="1:10" s="228" customFormat="1" ht="17.100000000000001" customHeight="1">
      <c r="A6" s="477">
        <v>2.1</v>
      </c>
      <c r="B6" s="381" t="s">
        <v>632</v>
      </c>
      <c r="C6" s="389" t="s">
        <v>633</v>
      </c>
      <c r="D6" s="381"/>
      <c r="E6" s="435"/>
      <c r="F6" s="452"/>
      <c r="G6" s="174"/>
      <c r="J6" s="272"/>
    </row>
    <row r="7" spans="1:10" s="228" customFormat="1" ht="5.7" customHeight="1">
      <c r="A7" s="477"/>
      <c r="B7" s="381"/>
      <c r="C7" s="389"/>
      <c r="D7" s="381"/>
      <c r="E7" s="435"/>
      <c r="F7" s="296"/>
      <c r="G7" s="172"/>
    </row>
    <row r="8" spans="1:10" s="228" customFormat="1">
      <c r="A8" s="477"/>
      <c r="B8" s="381"/>
      <c r="C8" s="421" t="s">
        <v>23</v>
      </c>
      <c r="D8" s="381"/>
      <c r="E8" s="435"/>
      <c r="F8" s="296"/>
      <c r="G8" s="172"/>
    </row>
    <row r="9" spans="1:10" ht="8.6999999999999993" customHeight="1">
      <c r="A9" s="477"/>
      <c r="B9" s="381"/>
      <c r="C9" s="389"/>
      <c r="D9" s="381"/>
      <c r="E9" s="435"/>
      <c r="F9" s="296"/>
      <c r="G9" s="172"/>
    </row>
    <row r="10" spans="1:10" ht="16.5" customHeight="1">
      <c r="A10" s="477" t="s">
        <v>634</v>
      </c>
      <c r="B10" s="387" t="s">
        <v>635</v>
      </c>
      <c r="C10" s="383" t="s">
        <v>636</v>
      </c>
      <c r="D10" s="381" t="s">
        <v>637</v>
      </c>
      <c r="E10" s="420">
        <v>1</v>
      </c>
      <c r="F10" s="452">
        <v>500000</v>
      </c>
      <c r="G10" s="452">
        <v>500000</v>
      </c>
    </row>
    <row r="11" spans="1:10" s="228" customFormat="1" ht="10.199999999999999" customHeight="1">
      <c r="A11" s="477"/>
      <c r="B11" s="381"/>
      <c r="C11" s="383"/>
      <c r="D11" s="381"/>
      <c r="E11" s="423"/>
      <c r="F11" s="296"/>
      <c r="G11" s="172"/>
    </row>
    <row r="12" spans="1:10" s="228" customFormat="1" ht="12.6" customHeight="1">
      <c r="A12" s="477" t="s">
        <v>638</v>
      </c>
      <c r="B12" s="438" t="s">
        <v>639</v>
      </c>
      <c r="C12" s="439" t="s">
        <v>640</v>
      </c>
      <c r="D12" s="381" t="s">
        <v>24</v>
      </c>
      <c r="E12" s="440">
        <v>500000</v>
      </c>
      <c r="F12" s="1425"/>
      <c r="G12" s="172"/>
    </row>
    <row r="13" spans="1:10" ht="8.6999999999999993" customHeight="1">
      <c r="A13" s="477"/>
      <c r="B13" s="381"/>
      <c r="C13" s="389"/>
      <c r="D13" s="381"/>
      <c r="E13" s="435"/>
      <c r="F13" s="296"/>
      <c r="G13" s="172"/>
    </row>
    <row r="14" spans="1:10" s="228" customFormat="1" ht="16.5" customHeight="1">
      <c r="A14" s="477" t="s">
        <v>641</v>
      </c>
      <c r="B14" s="381"/>
      <c r="C14" s="383" t="s">
        <v>642</v>
      </c>
      <c r="D14" s="381" t="s">
        <v>83</v>
      </c>
      <c r="E14" s="420">
        <v>120</v>
      </c>
      <c r="F14" s="296"/>
      <c r="G14" s="172"/>
    </row>
    <row r="15" spans="1:10" ht="8.6999999999999993" customHeight="1">
      <c r="A15" s="477"/>
      <c r="B15" s="381"/>
      <c r="C15" s="389"/>
      <c r="D15" s="381"/>
      <c r="E15" s="435"/>
      <c r="F15" s="296"/>
      <c r="G15" s="172"/>
    </row>
    <row r="16" spans="1:10" s="228" customFormat="1">
      <c r="A16" s="477" t="s">
        <v>643</v>
      </c>
      <c r="B16" s="381"/>
      <c r="C16" s="383" t="s">
        <v>644</v>
      </c>
      <c r="D16" s="381" t="s">
        <v>83</v>
      </c>
      <c r="E16" s="420">
        <v>150</v>
      </c>
      <c r="F16" s="296"/>
      <c r="G16" s="172"/>
    </row>
    <row r="17" spans="1:7" ht="8.6999999999999993" customHeight="1">
      <c r="A17" s="477"/>
      <c r="B17" s="381"/>
      <c r="C17" s="389"/>
      <c r="D17" s="381"/>
      <c r="E17" s="435"/>
      <c r="F17" s="296"/>
      <c r="G17" s="172"/>
    </row>
    <row r="18" spans="1:7">
      <c r="A18" s="477" t="s">
        <v>645</v>
      </c>
      <c r="B18" s="381"/>
      <c r="C18" s="383" t="s">
        <v>646</v>
      </c>
      <c r="D18" s="381" t="s">
        <v>83</v>
      </c>
      <c r="E18" s="420">
        <v>150</v>
      </c>
      <c r="F18" s="296"/>
      <c r="G18" s="172"/>
    </row>
    <row r="19" spans="1:7" ht="8.6999999999999993" customHeight="1">
      <c r="A19" s="477"/>
      <c r="B19" s="381"/>
      <c r="C19" s="389"/>
      <c r="D19" s="381"/>
      <c r="E19" s="435"/>
      <c r="F19" s="296"/>
      <c r="G19" s="172"/>
    </row>
    <row r="20" spans="1:7" s="228" customFormat="1">
      <c r="A20" s="477" t="s">
        <v>647</v>
      </c>
      <c r="B20" s="381"/>
      <c r="C20" s="383" t="s">
        <v>648</v>
      </c>
      <c r="D20" s="381" t="s">
        <v>83</v>
      </c>
      <c r="E20" s="420">
        <v>250</v>
      </c>
      <c r="F20" s="296"/>
      <c r="G20" s="172"/>
    </row>
    <row r="21" spans="1:7" ht="8.6999999999999993" customHeight="1">
      <c r="A21" s="477"/>
      <c r="B21" s="381"/>
      <c r="C21" s="389"/>
      <c r="D21" s="381"/>
      <c r="E21" s="435"/>
      <c r="F21" s="296"/>
      <c r="G21" s="172"/>
    </row>
    <row r="22" spans="1:7" s="228" customFormat="1">
      <c r="A22" s="477" t="s">
        <v>649</v>
      </c>
      <c r="B22" s="381"/>
      <c r="C22" s="383" t="s">
        <v>650</v>
      </c>
      <c r="D22" s="381" t="s">
        <v>83</v>
      </c>
      <c r="E22" s="420">
        <v>500</v>
      </c>
      <c r="F22" s="296"/>
      <c r="G22" s="172"/>
    </row>
    <row r="23" spans="1:7" s="228" customFormat="1" ht="8.6999999999999993" customHeight="1">
      <c r="A23" s="477"/>
      <c r="B23" s="381"/>
      <c r="C23" s="383"/>
      <c r="D23" s="381"/>
      <c r="E23" s="420"/>
      <c r="F23" s="296"/>
      <c r="G23" s="172"/>
    </row>
    <row r="24" spans="1:7" s="228" customFormat="1">
      <c r="A24" s="608" t="s">
        <v>652</v>
      </c>
      <c r="B24" s="362"/>
      <c r="C24" s="609" t="s">
        <v>668</v>
      </c>
      <c r="D24" s="612" t="s">
        <v>1073</v>
      </c>
      <c r="E24" s="613">
        <v>5</v>
      </c>
      <c r="F24" s="615"/>
      <c r="G24" s="212"/>
    </row>
    <row r="25" spans="1:7" s="228" customFormat="1" ht="8.6999999999999993" customHeight="1">
      <c r="A25" s="608"/>
      <c r="B25" s="362"/>
      <c r="C25" s="609"/>
      <c r="D25" s="612"/>
      <c r="E25" s="613"/>
      <c r="F25" s="615"/>
      <c r="G25" s="212"/>
    </row>
    <row r="26" spans="1:7" s="228" customFormat="1">
      <c r="A26" s="608" t="s">
        <v>655</v>
      </c>
      <c r="B26" s="362"/>
      <c r="C26" s="609" t="s">
        <v>1094</v>
      </c>
      <c r="D26" s="612" t="s">
        <v>1073</v>
      </c>
      <c r="E26" s="613">
        <v>5</v>
      </c>
      <c r="F26" s="615"/>
      <c r="G26" s="212"/>
    </row>
    <row r="27" spans="1:7" s="228" customFormat="1">
      <c r="A27" s="608"/>
      <c r="B27" s="362"/>
      <c r="C27" s="609"/>
      <c r="D27" s="612"/>
      <c r="E27" s="613"/>
      <c r="F27" s="615"/>
      <c r="G27" s="212"/>
    </row>
    <row r="28" spans="1:7" s="228" customFormat="1">
      <c r="A28" s="608" t="s">
        <v>657</v>
      </c>
      <c r="B28" s="362"/>
      <c r="C28" s="609" t="s">
        <v>1095</v>
      </c>
      <c r="D28" s="612" t="s">
        <v>1073</v>
      </c>
      <c r="E28" s="613">
        <v>10</v>
      </c>
      <c r="F28" s="615"/>
      <c r="G28" s="212"/>
    </row>
    <row r="29" spans="1:7" s="228" customFormat="1">
      <c r="A29" s="608"/>
      <c r="B29" s="362"/>
      <c r="C29" s="609"/>
      <c r="D29" s="612"/>
      <c r="E29" s="613"/>
      <c r="F29" s="615"/>
      <c r="G29" s="212"/>
    </row>
    <row r="30" spans="1:7" s="228" customFormat="1">
      <c r="A30" s="608" t="s">
        <v>661</v>
      </c>
      <c r="B30" s="362"/>
      <c r="C30" s="609" t="s">
        <v>1096</v>
      </c>
      <c r="D30" s="612" t="s">
        <v>1073</v>
      </c>
      <c r="E30" s="613">
        <v>10</v>
      </c>
      <c r="F30" s="615"/>
      <c r="G30" s="212"/>
    </row>
    <row r="31" spans="1:7" s="228" customFormat="1">
      <c r="A31" s="608"/>
      <c r="B31" s="362"/>
      <c r="C31" s="609"/>
      <c r="D31" s="612"/>
      <c r="E31" s="613"/>
      <c r="F31" s="615"/>
      <c r="G31" s="212"/>
    </row>
    <row r="32" spans="1:7" s="228" customFormat="1">
      <c r="A32" s="608" t="s">
        <v>663</v>
      </c>
      <c r="B32" s="362"/>
      <c r="C32" s="609" t="s">
        <v>1097</v>
      </c>
      <c r="D32" s="612" t="s">
        <v>1073</v>
      </c>
      <c r="E32" s="613">
        <v>10</v>
      </c>
      <c r="F32" s="615"/>
      <c r="G32" s="212"/>
    </row>
    <row r="33" spans="1:7" s="228" customFormat="1">
      <c r="A33" s="608"/>
      <c r="B33" s="362"/>
      <c r="C33" s="609"/>
      <c r="D33" s="612"/>
      <c r="E33" s="613"/>
      <c r="F33" s="615"/>
      <c r="G33" s="212"/>
    </row>
    <row r="34" spans="1:7" s="228" customFormat="1">
      <c r="A34" s="608" t="s">
        <v>665</v>
      </c>
      <c r="B34" s="362"/>
      <c r="C34" s="609" t="s">
        <v>1098</v>
      </c>
      <c r="D34" s="612" t="s">
        <v>1073</v>
      </c>
      <c r="E34" s="613">
        <v>10</v>
      </c>
      <c r="F34" s="615"/>
      <c r="G34" s="212"/>
    </row>
    <row r="35" spans="1:7" s="228" customFormat="1">
      <c r="A35" s="608"/>
      <c r="B35" s="362"/>
      <c r="C35" s="609"/>
      <c r="D35" s="612"/>
      <c r="E35" s="613"/>
      <c r="F35" s="615"/>
      <c r="G35" s="212"/>
    </row>
    <row r="36" spans="1:7" s="228" customFormat="1">
      <c r="A36" s="608" t="s">
        <v>1119</v>
      </c>
      <c r="B36" s="362"/>
      <c r="C36" s="609" t="s">
        <v>1099</v>
      </c>
      <c r="D36" s="612" t="s">
        <v>1073</v>
      </c>
      <c r="E36" s="613">
        <v>10</v>
      </c>
      <c r="F36" s="437"/>
      <c r="G36" s="212"/>
    </row>
    <row r="37" spans="1:7" s="228" customFormat="1">
      <c r="A37" s="608"/>
      <c r="B37" s="362"/>
      <c r="C37" s="609"/>
      <c r="D37" s="612"/>
      <c r="E37" s="613"/>
      <c r="F37" s="437"/>
      <c r="G37" s="212"/>
    </row>
    <row r="38" spans="1:7" s="228" customFormat="1">
      <c r="A38" s="608" t="s">
        <v>1120</v>
      </c>
      <c r="B38" s="362"/>
      <c r="C38" s="609" t="s">
        <v>1100</v>
      </c>
      <c r="D38" s="612" t="s">
        <v>1073</v>
      </c>
      <c r="E38" s="613">
        <v>10</v>
      </c>
      <c r="F38" s="437"/>
      <c r="G38" s="212"/>
    </row>
    <row r="39" spans="1:7" s="228" customFormat="1">
      <c r="A39" s="608"/>
      <c r="B39" s="362"/>
      <c r="C39" s="609"/>
      <c r="D39" s="612"/>
      <c r="E39" s="613"/>
      <c r="F39" s="437"/>
      <c r="G39" s="212"/>
    </row>
    <row r="40" spans="1:7" s="228" customFormat="1">
      <c r="A40" s="608" t="s">
        <v>1121</v>
      </c>
      <c r="B40" s="362"/>
      <c r="C40" s="609" t="s">
        <v>1101</v>
      </c>
      <c r="D40" s="612" t="s">
        <v>1073</v>
      </c>
      <c r="E40" s="613">
        <v>10</v>
      </c>
      <c r="F40" s="1398"/>
      <c r="G40" s="212"/>
    </row>
    <row r="41" spans="1:7" s="228" customFormat="1">
      <c r="A41" s="608"/>
      <c r="B41" s="362"/>
      <c r="C41" s="609"/>
      <c r="D41" s="612"/>
      <c r="E41" s="613"/>
      <c r="F41" s="615"/>
      <c r="G41" s="212"/>
    </row>
    <row r="42" spans="1:7" s="228" customFormat="1">
      <c r="A42" s="608"/>
      <c r="B42" s="362"/>
      <c r="C42" s="607" t="s">
        <v>1074</v>
      </c>
      <c r="D42" s="612"/>
      <c r="E42" s="613"/>
      <c r="F42" s="615"/>
      <c r="G42" s="212"/>
    </row>
    <row r="43" spans="1:7" s="228" customFormat="1">
      <c r="A43" s="608"/>
      <c r="B43" s="362"/>
      <c r="C43" s="609"/>
      <c r="D43" s="612"/>
      <c r="E43" s="613"/>
      <c r="F43" s="615"/>
      <c r="G43" s="212"/>
    </row>
    <row r="44" spans="1:7" s="228" customFormat="1">
      <c r="A44" s="608"/>
      <c r="B44" s="362"/>
      <c r="C44" s="609" t="s">
        <v>1075</v>
      </c>
      <c r="D44" s="612"/>
      <c r="E44" s="613"/>
      <c r="F44" s="615"/>
      <c r="G44" s="212"/>
    </row>
    <row r="45" spans="1:7" s="228" customFormat="1" ht="26.4">
      <c r="A45" s="608" t="s">
        <v>1122</v>
      </c>
      <c r="B45" s="362"/>
      <c r="C45" s="609" t="s">
        <v>1076</v>
      </c>
      <c r="D45" s="612" t="s">
        <v>1073</v>
      </c>
      <c r="E45" s="613">
        <v>10</v>
      </c>
      <c r="F45" s="615"/>
      <c r="G45" s="212"/>
    </row>
    <row r="46" spans="1:7" s="228" customFormat="1">
      <c r="A46" s="608"/>
      <c r="B46" s="362"/>
      <c r="C46" s="609"/>
      <c r="D46" s="612"/>
      <c r="E46" s="613"/>
      <c r="F46" s="615"/>
      <c r="G46" s="212"/>
    </row>
    <row r="47" spans="1:7" s="228" customFormat="1">
      <c r="A47" s="608"/>
      <c r="B47" s="362"/>
      <c r="C47" s="609" t="s">
        <v>1077</v>
      </c>
      <c r="D47" s="612"/>
      <c r="E47" s="613"/>
      <c r="F47" s="615"/>
      <c r="G47" s="212"/>
    </row>
    <row r="48" spans="1:7" s="228" customFormat="1">
      <c r="A48" s="608" t="s">
        <v>1123</v>
      </c>
      <c r="B48" s="362"/>
      <c r="C48" s="609" t="s">
        <v>1078</v>
      </c>
      <c r="D48" s="612" t="s">
        <v>1073</v>
      </c>
      <c r="E48" s="613">
        <v>10</v>
      </c>
      <c r="F48" s="615"/>
      <c r="G48" s="212"/>
    </row>
    <row r="49" spans="1:7" s="228" customFormat="1" ht="26.4">
      <c r="A49" s="608" t="s">
        <v>1124</v>
      </c>
      <c r="B49" s="616"/>
      <c r="C49" s="609" t="s">
        <v>1079</v>
      </c>
      <c r="D49" s="612" t="s">
        <v>1073</v>
      </c>
      <c r="E49" s="613">
        <v>10</v>
      </c>
      <c r="F49" s="615"/>
      <c r="G49" s="212"/>
    </row>
    <row r="50" spans="1:7" s="228" customFormat="1">
      <c r="A50" s="608"/>
      <c r="B50" s="362"/>
      <c r="C50" s="609"/>
      <c r="D50" s="612"/>
      <c r="E50" s="613"/>
      <c r="F50" s="615"/>
      <c r="G50" s="212"/>
    </row>
    <row r="51" spans="1:7" s="228" customFormat="1">
      <c r="A51" s="608"/>
      <c r="B51" s="616"/>
      <c r="C51" s="609" t="s">
        <v>1080</v>
      </c>
      <c r="D51" s="612"/>
      <c r="E51" s="613"/>
      <c r="F51" s="615"/>
      <c r="G51" s="212"/>
    </row>
    <row r="52" spans="1:7" s="228" customFormat="1">
      <c r="A52" s="608" t="s">
        <v>1125</v>
      </c>
      <c r="B52" s="616"/>
      <c r="C52" s="609" t="s">
        <v>1081</v>
      </c>
      <c r="D52" s="612" t="s">
        <v>1073</v>
      </c>
      <c r="E52" s="613">
        <v>10</v>
      </c>
      <c r="F52" s="615"/>
      <c r="G52" s="212"/>
    </row>
    <row r="53" spans="1:7" s="228" customFormat="1">
      <c r="A53" s="608" t="s">
        <v>1126</v>
      </c>
      <c r="B53" s="616"/>
      <c r="C53" s="609" t="s">
        <v>1082</v>
      </c>
      <c r="D53" s="612" t="s">
        <v>1073</v>
      </c>
      <c r="E53" s="613">
        <v>10</v>
      </c>
      <c r="F53" s="615"/>
      <c r="G53" s="212"/>
    </row>
    <row r="54" spans="1:7" s="228" customFormat="1">
      <c r="A54" s="608" t="s">
        <v>1127</v>
      </c>
      <c r="B54" s="616"/>
      <c r="C54" s="609" t="s">
        <v>1083</v>
      </c>
      <c r="D54" s="612" t="s">
        <v>1073</v>
      </c>
      <c r="E54" s="613">
        <v>10</v>
      </c>
      <c r="F54" s="615"/>
      <c r="G54" s="212"/>
    </row>
    <row r="55" spans="1:7" s="228" customFormat="1">
      <c r="A55" s="608"/>
      <c r="B55" s="616"/>
      <c r="C55" s="609"/>
      <c r="D55" s="612"/>
      <c r="E55" s="613"/>
      <c r="F55" s="615"/>
      <c r="G55" s="212"/>
    </row>
    <row r="56" spans="1:7" s="228" customFormat="1">
      <c r="A56" s="608"/>
      <c r="B56" s="616"/>
      <c r="C56" s="609" t="s">
        <v>1084</v>
      </c>
      <c r="D56" s="612"/>
      <c r="E56" s="613"/>
      <c r="F56" s="615"/>
      <c r="G56" s="212"/>
    </row>
    <row r="57" spans="1:7" s="228" customFormat="1">
      <c r="A57" s="608" t="s">
        <v>1128</v>
      </c>
      <c r="B57" s="616"/>
      <c r="C57" s="609" t="s">
        <v>1085</v>
      </c>
      <c r="D57" s="612" t="s">
        <v>1073</v>
      </c>
      <c r="E57" s="613">
        <v>8</v>
      </c>
      <c r="F57" s="615"/>
      <c r="G57" s="212"/>
    </row>
    <row r="58" spans="1:7" s="228" customFormat="1">
      <c r="A58" s="608" t="s">
        <v>1129</v>
      </c>
      <c r="B58" s="616"/>
      <c r="C58" s="609" t="s">
        <v>1086</v>
      </c>
      <c r="D58" s="612" t="s">
        <v>1073</v>
      </c>
      <c r="E58" s="613">
        <v>8</v>
      </c>
      <c r="F58" s="615"/>
      <c r="G58" s="212"/>
    </row>
    <row r="59" spans="1:7" s="228" customFormat="1">
      <c r="A59" s="608"/>
      <c r="B59" s="362"/>
      <c r="C59" s="609"/>
      <c r="D59" s="612"/>
      <c r="E59" s="613"/>
      <c r="F59" s="1398"/>
      <c r="G59" s="212"/>
    </row>
    <row r="60" spans="1:7" s="228" customFormat="1">
      <c r="A60" s="608"/>
      <c r="B60" s="616"/>
      <c r="C60" s="609" t="s">
        <v>1087</v>
      </c>
      <c r="D60" s="612"/>
      <c r="E60" s="613"/>
      <c r="F60" s="615"/>
      <c r="G60" s="212"/>
    </row>
    <row r="61" spans="1:7" s="228" customFormat="1">
      <c r="A61" s="608" t="s">
        <v>1130</v>
      </c>
      <c r="B61" s="616"/>
      <c r="C61" s="609" t="s">
        <v>1088</v>
      </c>
      <c r="D61" s="612" t="s">
        <v>1073</v>
      </c>
      <c r="E61" s="613">
        <v>10</v>
      </c>
      <c r="F61" s="615"/>
      <c r="G61" s="212"/>
    </row>
    <row r="62" spans="1:7" s="228" customFormat="1">
      <c r="A62" s="608"/>
      <c r="B62" s="616"/>
      <c r="C62" s="609"/>
      <c r="D62" s="612"/>
      <c r="E62" s="613"/>
      <c r="F62" s="615"/>
      <c r="G62" s="212"/>
    </row>
    <row r="63" spans="1:7" s="228" customFormat="1">
      <c r="A63" s="608" t="s">
        <v>1131</v>
      </c>
      <c r="B63" s="616"/>
      <c r="C63" s="609" t="s">
        <v>1089</v>
      </c>
      <c r="D63" s="612" t="s">
        <v>1073</v>
      </c>
      <c r="E63" s="613">
        <v>10</v>
      </c>
      <c r="F63" s="615"/>
      <c r="G63" s="212"/>
    </row>
    <row r="64" spans="1:7" s="228" customFormat="1">
      <c r="A64" s="608"/>
      <c r="B64" s="616"/>
      <c r="C64" s="609"/>
      <c r="D64" s="612"/>
      <c r="E64" s="613"/>
      <c r="F64" s="615"/>
      <c r="G64" s="212"/>
    </row>
    <row r="65" spans="1:7" s="228" customFormat="1">
      <c r="A65" s="608"/>
      <c r="B65" s="616"/>
      <c r="C65" s="609" t="s">
        <v>1090</v>
      </c>
      <c r="D65" s="612"/>
      <c r="E65" s="613"/>
      <c r="F65" s="615"/>
      <c r="G65" s="212"/>
    </row>
    <row r="66" spans="1:7" s="228" customFormat="1">
      <c r="A66" s="608" t="s">
        <v>1132</v>
      </c>
      <c r="B66" s="616"/>
      <c r="C66" s="609" t="s">
        <v>1091</v>
      </c>
      <c r="D66" s="612" t="s">
        <v>1073</v>
      </c>
      <c r="E66" s="613">
        <v>10</v>
      </c>
      <c r="F66" s="615"/>
      <c r="G66" s="617"/>
    </row>
    <row r="67" spans="1:7" s="228" customFormat="1">
      <c r="A67" s="608" t="s">
        <v>1133</v>
      </c>
      <c r="B67" s="616"/>
      <c r="C67" s="609" t="s">
        <v>1092</v>
      </c>
      <c r="D67" s="612" t="s">
        <v>1073</v>
      </c>
      <c r="E67" s="613">
        <v>10</v>
      </c>
      <c r="F67" s="615"/>
      <c r="G67" s="617"/>
    </row>
    <row r="68" spans="1:7" s="228" customFormat="1">
      <c r="A68" s="608" t="s">
        <v>1134</v>
      </c>
      <c r="B68" s="616"/>
      <c r="C68" s="609" t="s">
        <v>1093</v>
      </c>
      <c r="D68" s="612" t="s">
        <v>1073</v>
      </c>
      <c r="E68" s="613">
        <v>10</v>
      </c>
      <c r="F68" s="615"/>
      <c r="G68" s="617"/>
    </row>
    <row r="69" spans="1:7" s="228" customFormat="1">
      <c r="A69" s="608"/>
      <c r="B69" s="616"/>
      <c r="C69" s="609"/>
      <c r="D69" s="612"/>
      <c r="E69" s="613"/>
      <c r="F69" s="615"/>
      <c r="G69" s="617"/>
    </row>
    <row r="70" spans="1:7" s="228" customFormat="1">
      <c r="A70" s="608"/>
      <c r="B70" s="616"/>
      <c r="C70" s="609"/>
      <c r="D70" s="612"/>
      <c r="E70" s="613"/>
      <c r="F70" s="615"/>
      <c r="G70" s="617"/>
    </row>
    <row r="71" spans="1:7" s="228" customFormat="1">
      <c r="A71" s="608"/>
      <c r="B71" s="616"/>
      <c r="C71" s="609"/>
      <c r="D71" s="612"/>
      <c r="E71" s="613"/>
      <c r="F71" s="615"/>
      <c r="G71" s="617"/>
    </row>
    <row r="72" spans="1:7" s="228" customFormat="1">
      <c r="A72" s="608"/>
      <c r="B72" s="616"/>
      <c r="C72" s="609"/>
      <c r="D72" s="612"/>
      <c r="E72" s="613"/>
      <c r="F72" s="615"/>
      <c r="G72" s="617"/>
    </row>
    <row r="73" spans="1:7" s="228" customFormat="1">
      <c r="A73" s="608"/>
      <c r="B73" s="616"/>
      <c r="C73" s="609"/>
      <c r="D73" s="612"/>
      <c r="E73" s="613"/>
      <c r="F73" s="615"/>
      <c r="G73" s="617"/>
    </row>
    <row r="74" spans="1:7" s="228" customFormat="1">
      <c r="A74" s="608"/>
      <c r="B74" s="616"/>
      <c r="C74" s="609"/>
      <c r="D74" s="612"/>
      <c r="E74" s="613"/>
      <c r="F74" s="615"/>
      <c r="G74" s="617"/>
    </row>
    <row r="75" spans="1:7" s="228" customFormat="1">
      <c r="A75" s="608"/>
      <c r="B75" s="616"/>
      <c r="C75" s="609"/>
      <c r="D75" s="612"/>
      <c r="E75" s="613"/>
      <c r="F75" s="615"/>
      <c r="G75" s="617"/>
    </row>
    <row r="76" spans="1:7" s="228" customFormat="1">
      <c r="A76" s="608"/>
      <c r="B76" s="616"/>
      <c r="C76" s="609"/>
      <c r="D76" s="612"/>
      <c r="E76" s="613"/>
      <c r="F76" s="615"/>
      <c r="G76" s="617"/>
    </row>
    <row r="77" spans="1:7" s="5" customFormat="1">
      <c r="A77" s="468"/>
      <c r="B77" s="143"/>
      <c r="C77" s="144" t="s">
        <v>79</v>
      </c>
      <c r="D77" s="145"/>
      <c r="E77" s="146"/>
      <c r="F77" s="379" t="s">
        <v>18</v>
      </c>
      <c r="G77" s="218"/>
    </row>
    <row r="78" spans="1:7" s="5" customFormat="1" ht="15" customHeight="1">
      <c r="A78" s="455"/>
      <c r="B78" s="147"/>
      <c r="C78" s="144" t="s">
        <v>80</v>
      </c>
      <c r="D78" s="148"/>
      <c r="E78" s="146"/>
      <c r="F78" s="379" t="s">
        <v>18</v>
      </c>
      <c r="G78" s="218"/>
    </row>
    <row r="79" spans="1:7" s="228" customFormat="1">
      <c r="A79" s="608"/>
      <c r="B79" s="616"/>
      <c r="C79" s="609"/>
      <c r="D79" s="612"/>
      <c r="E79" s="613"/>
      <c r="F79" s="615"/>
      <c r="G79" s="617"/>
    </row>
    <row r="80" spans="1:7" s="228" customFormat="1">
      <c r="A80" s="608"/>
      <c r="B80" s="616"/>
      <c r="C80" s="609" t="s">
        <v>1102</v>
      </c>
      <c r="D80" s="612"/>
      <c r="E80" s="613"/>
      <c r="F80" s="615"/>
      <c r="G80" s="212"/>
    </row>
    <row r="81" spans="1:7" s="228" customFormat="1">
      <c r="A81" s="608" t="s">
        <v>1135</v>
      </c>
      <c r="B81" s="616"/>
      <c r="C81" s="609" t="s">
        <v>1103</v>
      </c>
      <c r="D81" s="612" t="s">
        <v>1073</v>
      </c>
      <c r="E81" s="613">
        <v>10</v>
      </c>
      <c r="F81" s="615"/>
      <c r="G81" s="212"/>
    </row>
    <row r="82" spans="1:7" s="228" customFormat="1" ht="4.5" customHeight="1">
      <c r="A82" s="608"/>
      <c r="B82" s="616"/>
      <c r="C82" s="609"/>
      <c r="D82" s="612"/>
      <c r="E82" s="613"/>
      <c r="F82" s="615"/>
      <c r="G82" s="618"/>
    </row>
    <row r="83" spans="1:7" s="228" customFormat="1">
      <c r="A83" s="608"/>
      <c r="B83" s="616"/>
      <c r="C83" s="609" t="s">
        <v>1104</v>
      </c>
      <c r="D83" s="612"/>
      <c r="E83" s="613"/>
      <c r="F83" s="437"/>
      <c r="G83" s="212"/>
    </row>
    <row r="84" spans="1:7" s="228" customFormat="1">
      <c r="A84" s="608" t="s">
        <v>1136</v>
      </c>
      <c r="B84" s="616"/>
      <c r="C84" s="609" t="s">
        <v>1105</v>
      </c>
      <c r="D84" s="612" t="s">
        <v>1073</v>
      </c>
      <c r="E84" s="613">
        <v>10</v>
      </c>
      <c r="F84" s="437"/>
      <c r="G84" s="212"/>
    </row>
    <row r="85" spans="1:7" s="228" customFormat="1" ht="4.5" customHeight="1">
      <c r="A85" s="608"/>
      <c r="B85" s="616"/>
      <c r="C85" s="609"/>
      <c r="D85" s="612"/>
      <c r="E85" s="613"/>
      <c r="F85" s="437"/>
      <c r="G85" s="212"/>
    </row>
    <row r="86" spans="1:7" s="228" customFormat="1">
      <c r="A86" s="608" t="s">
        <v>1137</v>
      </c>
      <c r="B86" s="616"/>
      <c r="C86" s="609" t="s">
        <v>1106</v>
      </c>
      <c r="D86" s="612"/>
      <c r="E86" s="613"/>
      <c r="F86" s="437"/>
      <c r="G86" s="212"/>
    </row>
    <row r="87" spans="1:7" s="228" customFormat="1">
      <c r="A87" s="608" t="s">
        <v>1138</v>
      </c>
      <c r="B87" s="616"/>
      <c r="C87" s="609" t="s">
        <v>1107</v>
      </c>
      <c r="D87" s="612" t="s">
        <v>1073</v>
      </c>
      <c r="E87" s="613">
        <v>8</v>
      </c>
      <c r="F87" s="437"/>
      <c r="G87" s="212"/>
    </row>
    <row r="88" spans="1:7" s="228" customFormat="1">
      <c r="A88" s="608" t="s">
        <v>1139</v>
      </c>
      <c r="B88" s="616"/>
      <c r="C88" s="609" t="s">
        <v>1108</v>
      </c>
      <c r="D88" s="612" t="s">
        <v>1073</v>
      </c>
      <c r="E88" s="613">
        <v>8</v>
      </c>
      <c r="F88" s="615"/>
      <c r="G88" s="212"/>
    </row>
    <row r="89" spans="1:7" s="228" customFormat="1">
      <c r="A89" s="608" t="s">
        <v>1140</v>
      </c>
      <c r="B89" s="616"/>
      <c r="C89" s="609" t="s">
        <v>1109</v>
      </c>
      <c r="D89" s="612" t="s">
        <v>1073</v>
      </c>
      <c r="E89" s="613">
        <v>8</v>
      </c>
      <c r="F89" s="615"/>
      <c r="G89" s="212"/>
    </row>
    <row r="90" spans="1:7" s="228" customFormat="1">
      <c r="A90" s="608"/>
      <c r="B90" s="616"/>
      <c r="C90" s="609"/>
      <c r="D90" s="612"/>
      <c r="E90" s="613"/>
      <c r="F90" s="615"/>
      <c r="G90" s="212"/>
    </row>
    <row r="91" spans="1:7" s="228" customFormat="1" ht="26.4">
      <c r="A91" s="608"/>
      <c r="B91" s="616"/>
      <c r="C91" s="609" t="s">
        <v>1110</v>
      </c>
      <c r="D91" s="612" t="s">
        <v>83</v>
      </c>
      <c r="E91" s="613">
        <v>10</v>
      </c>
      <c r="F91" s="615"/>
      <c r="G91" s="212"/>
    </row>
    <row r="92" spans="1:7" s="228" customFormat="1">
      <c r="A92" s="608" t="s">
        <v>1141</v>
      </c>
      <c r="B92" s="616"/>
      <c r="C92" s="609" t="s">
        <v>1111</v>
      </c>
      <c r="D92" s="612" t="s">
        <v>1073</v>
      </c>
      <c r="E92" s="613">
        <v>10</v>
      </c>
      <c r="F92" s="615"/>
      <c r="G92" s="212"/>
    </row>
    <row r="93" spans="1:7" s="228" customFormat="1" ht="26.4">
      <c r="A93" s="608" t="s">
        <v>1142</v>
      </c>
      <c r="B93" s="616"/>
      <c r="C93" s="609" t="s">
        <v>1112</v>
      </c>
      <c r="D93" s="612" t="s">
        <v>1073</v>
      </c>
      <c r="E93" s="613">
        <v>10</v>
      </c>
      <c r="F93" s="615"/>
      <c r="G93" s="212"/>
    </row>
    <row r="94" spans="1:7" s="228" customFormat="1">
      <c r="A94" s="608" t="s">
        <v>1143</v>
      </c>
      <c r="B94" s="616"/>
      <c r="C94" s="609" t="s">
        <v>1113</v>
      </c>
      <c r="D94" s="612" t="s">
        <v>1073</v>
      </c>
      <c r="E94" s="613">
        <v>10</v>
      </c>
      <c r="F94" s="615"/>
      <c r="G94" s="212"/>
    </row>
    <row r="95" spans="1:7" s="228" customFormat="1" ht="11.7" customHeight="1">
      <c r="A95" s="608"/>
      <c r="B95" s="616"/>
      <c r="C95" s="609" t="s">
        <v>1114</v>
      </c>
      <c r="D95" s="612"/>
      <c r="E95" s="613"/>
      <c r="F95" s="615"/>
      <c r="G95" s="212"/>
    </row>
    <row r="96" spans="1:7" s="228" customFormat="1">
      <c r="A96" s="608" t="s">
        <v>1144</v>
      </c>
      <c r="B96" s="616"/>
      <c r="C96" s="609" t="s">
        <v>1115</v>
      </c>
      <c r="D96" s="612"/>
      <c r="E96" s="613"/>
      <c r="F96" s="615"/>
      <c r="G96" s="212"/>
    </row>
    <row r="97" spans="1:7" s="228" customFormat="1" ht="12.75" customHeight="1">
      <c r="A97" s="608" t="s">
        <v>1145</v>
      </c>
      <c r="B97" s="616"/>
      <c r="C97" s="609" t="s">
        <v>1116</v>
      </c>
      <c r="D97" s="612" t="s">
        <v>83</v>
      </c>
      <c r="E97" s="613">
        <v>10</v>
      </c>
      <c r="F97" s="615"/>
      <c r="G97" s="212"/>
    </row>
    <row r="98" spans="1:7" s="228" customFormat="1" ht="26.4">
      <c r="A98" s="608" t="s">
        <v>1146</v>
      </c>
      <c r="B98" s="616"/>
      <c r="C98" s="609" t="s">
        <v>1117</v>
      </c>
      <c r="D98" s="612" t="s">
        <v>83</v>
      </c>
      <c r="E98" s="613">
        <v>10</v>
      </c>
      <c r="F98" s="615"/>
      <c r="G98" s="212"/>
    </row>
    <row r="99" spans="1:7" s="228" customFormat="1" ht="26.4">
      <c r="A99" s="608" t="s">
        <v>1147</v>
      </c>
      <c r="B99" s="616"/>
      <c r="C99" s="609" t="s">
        <v>1118</v>
      </c>
      <c r="D99" s="612" t="s">
        <v>83</v>
      </c>
      <c r="E99" s="613">
        <v>10</v>
      </c>
      <c r="F99" s="615"/>
      <c r="G99" s="212"/>
    </row>
    <row r="100" spans="1:7" ht="8.6999999999999993" customHeight="1">
      <c r="A100" s="477"/>
      <c r="B100" s="381"/>
      <c r="C100" s="389"/>
      <c r="D100" s="381"/>
      <c r="E100" s="435"/>
      <c r="F100" s="296"/>
      <c r="G100" s="172"/>
    </row>
    <row r="101" spans="1:7" s="228" customFormat="1">
      <c r="A101" s="477"/>
      <c r="B101" s="381"/>
      <c r="C101" s="421" t="s">
        <v>651</v>
      </c>
      <c r="D101" s="381"/>
      <c r="E101" s="435"/>
      <c r="F101" s="296"/>
      <c r="G101" s="172"/>
    </row>
    <row r="102" spans="1:7" ht="8.6999999999999993" customHeight="1">
      <c r="A102" s="477"/>
      <c r="B102" s="381"/>
      <c r="C102" s="389"/>
      <c r="D102" s="381"/>
      <c r="E102" s="435"/>
      <c r="F102" s="296"/>
      <c r="G102" s="172"/>
    </row>
    <row r="103" spans="1:7" s="228" customFormat="1" ht="13.5" customHeight="1">
      <c r="A103" s="477" t="s">
        <v>1148</v>
      </c>
      <c r="B103" s="381" t="s">
        <v>653</v>
      </c>
      <c r="C103" s="383" t="s">
        <v>654</v>
      </c>
      <c r="D103" s="381" t="s">
        <v>637</v>
      </c>
      <c r="E103" s="420">
        <v>1</v>
      </c>
      <c r="F103" s="296">
        <v>500000</v>
      </c>
      <c r="G103" s="296">
        <v>500000</v>
      </c>
    </row>
    <row r="104" spans="1:7" ht="14.7" customHeight="1">
      <c r="A104" s="477"/>
      <c r="B104" s="381"/>
      <c r="C104" s="389"/>
      <c r="D104" s="381"/>
      <c r="E104" s="435"/>
      <c r="F104" s="296"/>
      <c r="G104" s="172"/>
    </row>
    <row r="105" spans="1:7" s="329" customFormat="1" ht="23.1" customHeight="1">
      <c r="A105" s="586" t="s">
        <v>1149</v>
      </c>
      <c r="B105" s="587" t="s">
        <v>639</v>
      </c>
      <c r="C105" s="470" t="s">
        <v>2948</v>
      </c>
      <c r="D105" s="587" t="s">
        <v>24</v>
      </c>
      <c r="E105" s="588">
        <v>500000</v>
      </c>
      <c r="F105" s="1399"/>
      <c r="G105" s="276"/>
    </row>
    <row r="106" spans="1:7" ht="8.6999999999999993" customHeight="1">
      <c r="A106" s="477"/>
      <c r="B106" s="381"/>
      <c r="C106" s="389"/>
      <c r="D106" s="381"/>
      <c r="E106" s="435"/>
      <c r="F106" s="296"/>
      <c r="G106" s="172"/>
    </row>
    <row r="107" spans="1:7" s="228" customFormat="1">
      <c r="A107" s="477"/>
      <c r="B107" s="381"/>
      <c r="C107" s="421" t="s">
        <v>656</v>
      </c>
      <c r="D107" s="381"/>
      <c r="E107" s="435"/>
      <c r="F107" s="296"/>
      <c r="G107" s="172"/>
    </row>
    <row r="108" spans="1:7" ht="8.6999999999999993" customHeight="1">
      <c r="A108" s="477"/>
      <c r="B108" s="381"/>
      <c r="C108" s="389"/>
      <c r="D108" s="381"/>
      <c r="E108" s="435"/>
      <c r="F108" s="296"/>
      <c r="G108" s="172"/>
    </row>
    <row r="109" spans="1:7" s="228" customFormat="1" ht="26.4">
      <c r="A109" s="477" t="s">
        <v>1150</v>
      </c>
      <c r="B109" s="381" t="s">
        <v>658</v>
      </c>
      <c r="C109" s="383" t="s">
        <v>659</v>
      </c>
      <c r="D109" s="381" t="s">
        <v>637</v>
      </c>
      <c r="E109" s="420">
        <v>1</v>
      </c>
      <c r="F109" s="452">
        <v>800000</v>
      </c>
      <c r="G109" s="452">
        <v>800000</v>
      </c>
    </row>
    <row r="110" spans="1:7" s="228" customFormat="1" ht="7.2" customHeight="1">
      <c r="A110" s="477"/>
      <c r="B110" s="381"/>
      <c r="C110" s="383"/>
      <c r="D110" s="441"/>
      <c r="E110" s="435"/>
      <c r="F110" s="296"/>
      <c r="G110" s="172"/>
    </row>
    <row r="111" spans="1:7" s="228" customFormat="1">
      <c r="A111" s="477"/>
      <c r="B111" s="381"/>
      <c r="C111" s="421" t="s">
        <v>660</v>
      </c>
      <c r="D111" s="441"/>
      <c r="E111" s="435"/>
      <c r="F111" s="296"/>
      <c r="G111" s="172"/>
    </row>
    <row r="112" spans="1:7" s="228" customFormat="1" ht="14.25" customHeight="1">
      <c r="A112" s="477"/>
      <c r="B112" s="381"/>
      <c r="C112" s="383"/>
      <c r="D112" s="441"/>
      <c r="E112" s="435"/>
      <c r="F112" s="1397"/>
      <c r="G112" s="172"/>
    </row>
    <row r="113" spans="1:7" s="228" customFormat="1">
      <c r="A113" s="477" t="s">
        <v>1151</v>
      </c>
      <c r="B113" s="381" t="s">
        <v>635</v>
      </c>
      <c r="C113" s="383" t="s">
        <v>662</v>
      </c>
      <c r="D113" s="381" t="s">
        <v>637</v>
      </c>
      <c r="E113" s="420">
        <v>1</v>
      </c>
      <c r="F113" s="296">
        <v>250000</v>
      </c>
      <c r="G113" s="296">
        <v>250000</v>
      </c>
    </row>
    <row r="114" spans="1:7" s="228" customFormat="1">
      <c r="A114" s="477"/>
      <c r="B114" s="381"/>
      <c r="C114" s="442"/>
      <c r="D114" s="381"/>
      <c r="E114" s="435"/>
      <c r="F114" s="296"/>
      <c r="G114" s="172"/>
    </row>
    <row r="115" spans="1:7" s="228" customFormat="1" ht="26.4">
      <c r="A115" s="477" t="s">
        <v>1152</v>
      </c>
      <c r="B115" s="438" t="s">
        <v>639</v>
      </c>
      <c r="C115" s="383" t="s">
        <v>2949</v>
      </c>
      <c r="D115" s="381" t="s">
        <v>24</v>
      </c>
      <c r="E115" s="440">
        <v>250000</v>
      </c>
      <c r="F115" s="1400"/>
      <c r="G115" s="174"/>
    </row>
    <row r="116" spans="1:7" s="228" customFormat="1" ht="9.6" customHeight="1">
      <c r="A116" s="477"/>
      <c r="B116" s="443"/>
      <c r="C116" s="444"/>
      <c r="D116" s="423"/>
      <c r="E116" s="423"/>
      <c r="F116" s="296"/>
      <c r="G116" s="172"/>
    </row>
    <row r="117" spans="1:7" s="228" customFormat="1">
      <c r="A117" s="478"/>
      <c r="B117" s="387"/>
      <c r="C117" s="9" t="s">
        <v>664</v>
      </c>
      <c r="D117" s="387"/>
      <c r="E117" s="432"/>
      <c r="F117" s="296"/>
      <c r="G117" s="172"/>
    </row>
    <row r="118" spans="1:7" s="228" customFormat="1" ht="5.7" customHeight="1">
      <c r="A118" s="478"/>
      <c r="B118" s="387"/>
      <c r="C118" s="384"/>
      <c r="D118" s="387"/>
      <c r="E118" s="432"/>
      <c r="F118" s="296"/>
      <c r="G118" s="172"/>
    </row>
    <row r="119" spans="1:7" s="228" customFormat="1" ht="52.8">
      <c r="A119" s="478" t="s">
        <v>1153</v>
      </c>
      <c r="B119" s="387" t="s">
        <v>658</v>
      </c>
      <c r="C119" s="384" t="s">
        <v>666</v>
      </c>
      <c r="D119" s="381" t="s">
        <v>20</v>
      </c>
      <c r="E119" s="420">
        <v>1</v>
      </c>
      <c r="F119" s="452"/>
      <c r="G119" s="174"/>
    </row>
    <row r="120" spans="1:7" s="228" customFormat="1">
      <c r="A120" s="478"/>
      <c r="B120" s="387"/>
      <c r="C120" s="7"/>
      <c r="D120" s="387"/>
      <c r="E120" s="432"/>
      <c r="F120" s="296"/>
      <c r="G120" s="172"/>
    </row>
    <row r="121" spans="1:7" s="228" customFormat="1" ht="29.1" customHeight="1">
      <c r="A121" s="479">
        <v>2.2000000000000002</v>
      </c>
      <c r="B121" s="382">
        <v>8.5</v>
      </c>
      <c r="C121" s="389" t="s">
        <v>667</v>
      </c>
      <c r="D121" s="382"/>
      <c r="E121" s="431"/>
      <c r="F121" s="296"/>
      <c r="G121" s="172"/>
    </row>
    <row r="122" spans="1:7" s="228" customFormat="1">
      <c r="A122" s="479"/>
      <c r="B122" s="382" t="s">
        <v>639</v>
      </c>
      <c r="C122" s="383"/>
      <c r="D122" s="382"/>
      <c r="E122" s="431"/>
      <c r="F122" s="296"/>
      <c r="G122" s="172"/>
    </row>
    <row r="123" spans="1:7" s="228" customFormat="1" ht="39.6">
      <c r="A123" s="479" t="s">
        <v>727</v>
      </c>
      <c r="B123" s="419"/>
      <c r="C123" s="383" t="s">
        <v>669</v>
      </c>
      <c r="D123" s="381" t="s">
        <v>637</v>
      </c>
      <c r="E123" s="420">
        <v>1</v>
      </c>
      <c r="F123" s="452">
        <v>18000</v>
      </c>
      <c r="G123" s="452">
        <v>18000</v>
      </c>
    </row>
    <row r="124" spans="1:7" s="228" customFormat="1">
      <c r="A124" s="479"/>
      <c r="B124" s="382"/>
      <c r="C124" s="421"/>
      <c r="D124" s="382"/>
      <c r="E124" s="431"/>
      <c r="F124" s="296"/>
      <c r="G124" s="172"/>
    </row>
    <row r="125" spans="1:7" s="329" customFormat="1" ht="26.4">
      <c r="A125" s="589" t="s">
        <v>728</v>
      </c>
      <c r="B125" s="393"/>
      <c r="C125" s="470" t="s">
        <v>731</v>
      </c>
      <c r="D125" s="587" t="s">
        <v>24</v>
      </c>
      <c r="E125" s="588">
        <v>18000</v>
      </c>
      <c r="F125" s="590"/>
      <c r="G125" s="276"/>
    </row>
    <row r="126" spans="1:7" s="228" customFormat="1" ht="13.5" customHeight="1">
      <c r="A126" s="479"/>
      <c r="B126" s="382"/>
      <c r="C126" s="421"/>
      <c r="D126" s="382"/>
      <c r="E126" s="431"/>
      <c r="F126" s="296"/>
      <c r="G126" s="172"/>
    </row>
    <row r="127" spans="1:7" s="228" customFormat="1">
      <c r="A127" s="1191"/>
      <c r="B127" s="1192"/>
      <c r="C127" s="1193"/>
      <c r="D127" s="1194"/>
      <c r="E127" s="1195"/>
      <c r="F127" s="1401"/>
      <c r="G127" s="1196"/>
    </row>
    <row r="128" spans="1:7" s="228" customFormat="1" ht="7.2" customHeight="1">
      <c r="A128" s="1191"/>
      <c r="B128" s="1197"/>
      <c r="C128" s="1193"/>
      <c r="D128" s="1197"/>
      <c r="E128" s="1198"/>
      <c r="F128" s="1402"/>
      <c r="G128" s="1199"/>
    </row>
    <row r="129" spans="1:7" s="329" customFormat="1" ht="19.5" customHeight="1">
      <c r="A129" s="1200"/>
      <c r="B129" s="1201"/>
      <c r="C129" s="1202"/>
      <c r="D129" s="1203"/>
      <c r="E129" s="1204"/>
      <c r="F129" s="1205"/>
      <c r="G129" s="1206"/>
    </row>
    <row r="130" spans="1:7" s="228" customFormat="1" ht="15.6" customHeight="1">
      <c r="A130" s="479"/>
      <c r="B130" s="419"/>
      <c r="C130" s="383"/>
      <c r="D130" s="381"/>
      <c r="E130" s="445"/>
      <c r="F130" s="296"/>
      <c r="G130" s="172"/>
    </row>
    <row r="131" spans="1:7" s="228" customFormat="1" ht="15.6" customHeight="1">
      <c r="A131" s="479"/>
      <c r="B131" s="419"/>
      <c r="C131" s="383"/>
      <c r="D131" s="381"/>
      <c r="E131" s="445"/>
      <c r="F131" s="296"/>
      <c r="G131" s="172"/>
    </row>
    <row r="132" spans="1:7" s="228" customFormat="1" ht="15.6" customHeight="1">
      <c r="A132" s="479"/>
      <c r="B132" s="419"/>
      <c r="C132" s="383"/>
      <c r="D132" s="381"/>
      <c r="E132" s="445"/>
      <c r="F132" s="296"/>
      <c r="G132" s="172"/>
    </row>
    <row r="133" spans="1:7" s="228" customFormat="1" ht="15.6" customHeight="1">
      <c r="A133" s="479"/>
      <c r="B133" s="419"/>
      <c r="C133" s="383"/>
      <c r="D133" s="381"/>
      <c r="E133" s="445"/>
      <c r="F133" s="296"/>
      <c r="G133" s="172"/>
    </row>
    <row r="134" spans="1:7" s="228" customFormat="1" ht="15.6" customHeight="1">
      <c r="A134" s="479"/>
      <c r="B134" s="419"/>
      <c r="C134" s="383"/>
      <c r="D134" s="381"/>
      <c r="E134" s="445"/>
      <c r="F134" s="296"/>
      <c r="G134" s="172"/>
    </row>
    <row r="135" spans="1:7" s="228" customFormat="1" ht="15.6" customHeight="1">
      <c r="A135" s="479"/>
      <c r="B135" s="419"/>
      <c r="C135" s="383"/>
      <c r="D135" s="381"/>
      <c r="E135" s="445"/>
      <c r="F135" s="296"/>
      <c r="G135" s="172"/>
    </row>
    <row r="136" spans="1:7" s="228" customFormat="1" ht="15.6" customHeight="1">
      <c r="A136" s="479"/>
      <c r="B136" s="419"/>
      <c r="C136" s="383"/>
      <c r="D136" s="381"/>
      <c r="E136" s="445"/>
      <c r="F136" s="296"/>
      <c r="G136" s="172"/>
    </row>
    <row r="137" spans="1:7" s="228" customFormat="1" ht="15.6" customHeight="1">
      <c r="A137" s="479"/>
      <c r="B137" s="419"/>
      <c r="C137" s="383"/>
      <c r="D137" s="381"/>
      <c r="E137" s="445"/>
      <c r="F137" s="296"/>
      <c r="G137" s="172"/>
    </row>
    <row r="138" spans="1:7" s="228" customFormat="1" ht="15.6" customHeight="1">
      <c r="A138" s="479"/>
      <c r="B138" s="419"/>
      <c r="C138" s="383"/>
      <c r="D138" s="381"/>
      <c r="E138" s="445"/>
      <c r="F138" s="296"/>
      <c r="G138" s="172"/>
    </row>
    <row r="139" spans="1:7" s="228" customFormat="1" ht="15.6" customHeight="1">
      <c r="A139" s="479"/>
      <c r="B139" s="419"/>
      <c r="C139" s="383"/>
      <c r="D139" s="381"/>
      <c r="E139" s="445"/>
      <c r="F139" s="296"/>
      <c r="G139" s="172"/>
    </row>
    <row r="140" spans="1:7" s="5" customFormat="1">
      <c r="A140" s="468"/>
      <c r="B140" s="143"/>
      <c r="C140" s="144" t="s">
        <v>79</v>
      </c>
      <c r="D140" s="145"/>
      <c r="E140" s="146"/>
      <c r="F140" s="379" t="s">
        <v>18</v>
      </c>
      <c r="G140" s="218"/>
    </row>
    <row r="141" spans="1:7" s="5" customFormat="1" ht="15" customHeight="1">
      <c r="A141" s="455"/>
      <c r="B141" s="147"/>
      <c r="C141" s="144" t="s">
        <v>80</v>
      </c>
      <c r="D141" s="148"/>
      <c r="E141" s="146"/>
      <c r="F141" s="379" t="s">
        <v>18</v>
      </c>
      <c r="G141" s="218"/>
    </row>
    <row r="142" spans="1:7" s="228" customFormat="1">
      <c r="A142" s="479"/>
      <c r="B142" s="382"/>
      <c r="C142" s="383"/>
      <c r="D142" s="381"/>
      <c r="E142" s="440"/>
      <c r="F142" s="469"/>
      <c r="G142" s="172"/>
    </row>
    <row r="143" spans="1:7" s="228" customFormat="1" ht="39.6">
      <c r="A143" s="479" t="s">
        <v>670</v>
      </c>
      <c r="B143" s="382"/>
      <c r="C143" s="383" t="s">
        <v>673</v>
      </c>
      <c r="D143" s="381" t="s">
        <v>637</v>
      </c>
      <c r="E143" s="420">
        <v>1</v>
      </c>
      <c r="F143" s="452">
        <v>80000</v>
      </c>
      <c r="G143" s="452">
        <v>80000</v>
      </c>
    </row>
    <row r="144" spans="1:7" s="228" customFormat="1" ht="11.7" customHeight="1">
      <c r="A144" s="479"/>
      <c r="B144" s="382"/>
      <c r="C144" s="383"/>
      <c r="D144" s="382"/>
      <c r="E144" s="423"/>
      <c r="F144" s="296"/>
      <c r="G144" s="172"/>
    </row>
    <row r="145" spans="1:7" s="228" customFormat="1" ht="26.4">
      <c r="A145" s="479" t="s">
        <v>671</v>
      </c>
      <c r="B145" s="419"/>
      <c r="C145" s="383" t="s">
        <v>732</v>
      </c>
      <c r="D145" s="381" t="s">
        <v>24</v>
      </c>
      <c r="E145" s="422">
        <v>80000</v>
      </c>
      <c r="F145" s="1403"/>
      <c r="G145" s="174"/>
    </row>
    <row r="146" spans="1:7" s="228" customFormat="1">
      <c r="A146" s="479"/>
      <c r="B146" s="382"/>
      <c r="C146" s="421" t="s">
        <v>678</v>
      </c>
      <c r="D146" s="382"/>
      <c r="E146" s="431"/>
      <c r="F146" s="296"/>
      <c r="G146" s="172"/>
    </row>
    <row r="147" spans="1:7" s="228" customFormat="1" ht="6.6" customHeight="1">
      <c r="A147" s="479"/>
      <c r="B147" s="382"/>
      <c r="C147" s="383"/>
      <c r="D147" s="382"/>
      <c r="E147" s="431"/>
      <c r="F147" s="296"/>
      <c r="G147" s="172"/>
    </row>
    <row r="148" spans="1:7" s="228" customFormat="1" ht="26.4">
      <c r="A148" s="479" t="s">
        <v>672</v>
      </c>
      <c r="B148" s="382"/>
      <c r="C148" s="383" t="s">
        <v>680</v>
      </c>
      <c r="D148" s="381" t="s">
        <v>637</v>
      </c>
      <c r="E148" s="420">
        <v>1</v>
      </c>
      <c r="F148" s="440">
        <v>30000</v>
      </c>
      <c r="G148" s="440">
        <v>30000</v>
      </c>
    </row>
    <row r="149" spans="1:7" s="228" customFormat="1">
      <c r="A149" s="479"/>
      <c r="B149" s="382"/>
      <c r="C149" s="383"/>
      <c r="D149" s="382"/>
      <c r="E149" s="423"/>
      <c r="F149" s="296"/>
      <c r="G149" s="172"/>
    </row>
    <row r="150" spans="1:7" s="228" customFormat="1" ht="17.7" customHeight="1">
      <c r="A150" s="479" t="s">
        <v>674</v>
      </c>
      <c r="B150" s="382"/>
      <c r="C150" s="383" t="s">
        <v>675</v>
      </c>
      <c r="D150" s="381" t="s">
        <v>24</v>
      </c>
      <c r="E150" s="440">
        <v>30000</v>
      </c>
      <c r="F150" s="1403"/>
      <c r="G150" s="174"/>
    </row>
    <row r="151" spans="1:7" s="228" customFormat="1">
      <c r="A151" s="479"/>
      <c r="B151" s="382"/>
      <c r="C151" s="383"/>
      <c r="D151" s="382"/>
      <c r="E151" s="423"/>
      <c r="F151" s="296"/>
      <c r="G151" s="172"/>
    </row>
    <row r="152" spans="1:7" s="228" customFormat="1" ht="17.100000000000001" customHeight="1">
      <c r="A152" s="479"/>
      <c r="B152" s="382" t="s">
        <v>682</v>
      </c>
      <c r="C152" s="421" t="s">
        <v>683</v>
      </c>
      <c r="D152" s="382"/>
      <c r="E152" s="431"/>
      <c r="F152" s="296"/>
      <c r="G152" s="172"/>
    </row>
    <row r="153" spans="1:7" s="228" customFormat="1">
      <c r="A153" s="479"/>
      <c r="B153" s="382"/>
      <c r="C153" s="383"/>
      <c r="D153" s="382"/>
      <c r="E153" s="431"/>
      <c r="F153" s="296"/>
      <c r="G153" s="172"/>
    </row>
    <row r="154" spans="1:7" s="228" customFormat="1" ht="66">
      <c r="A154" s="479" t="s">
        <v>676</v>
      </c>
      <c r="B154" s="423" t="s">
        <v>685</v>
      </c>
      <c r="C154" s="383" t="s">
        <v>2816</v>
      </c>
      <c r="D154" s="381" t="s">
        <v>637</v>
      </c>
      <c r="E154" s="420">
        <v>1</v>
      </c>
      <c r="F154" s="452">
        <v>162000</v>
      </c>
      <c r="G154" s="452">
        <v>162000</v>
      </c>
    </row>
    <row r="155" spans="1:7" s="228" customFormat="1" ht="7.2" customHeight="1">
      <c r="A155" s="479"/>
      <c r="B155" s="382"/>
      <c r="C155" s="383"/>
      <c r="D155" s="382"/>
      <c r="E155" s="423"/>
      <c r="F155" s="296"/>
      <c r="G155" s="172"/>
    </row>
    <row r="156" spans="1:7" s="228" customFormat="1">
      <c r="A156" s="479" t="s">
        <v>677</v>
      </c>
      <c r="B156" s="444" t="s">
        <v>687</v>
      </c>
      <c r="C156" s="383" t="s">
        <v>730</v>
      </c>
      <c r="D156" s="381" t="s">
        <v>24</v>
      </c>
      <c r="E156" s="452">
        <v>162000</v>
      </c>
      <c r="F156" s="1403"/>
      <c r="G156" s="172"/>
    </row>
    <row r="157" spans="1:7" s="228" customFormat="1" ht="9.75" customHeight="1">
      <c r="A157" s="479"/>
      <c r="B157" s="382"/>
      <c r="C157" s="383"/>
      <c r="D157" s="382"/>
      <c r="E157" s="431"/>
      <c r="F157" s="296"/>
      <c r="G157" s="172"/>
    </row>
    <row r="158" spans="1:7" s="228" customFormat="1" ht="26.4">
      <c r="A158" s="479" t="s">
        <v>679</v>
      </c>
      <c r="B158" s="382"/>
      <c r="C158" s="383" t="s">
        <v>690</v>
      </c>
      <c r="D158" s="381" t="s">
        <v>637</v>
      </c>
      <c r="E158" s="420">
        <v>1</v>
      </c>
      <c r="F158" s="452">
        <v>550000</v>
      </c>
      <c r="G158" s="452">
        <v>550000</v>
      </c>
    </row>
    <row r="159" spans="1:7" s="228" customFormat="1" ht="9" customHeight="1">
      <c r="A159" s="479"/>
      <c r="B159" s="382"/>
      <c r="C159" s="383"/>
      <c r="D159" s="382"/>
      <c r="E159" s="423"/>
      <c r="F159" s="296"/>
      <c r="G159" s="172"/>
    </row>
    <row r="160" spans="1:7" s="228" customFormat="1">
      <c r="A160" s="479" t="s">
        <v>681</v>
      </c>
      <c r="B160" s="382" t="s">
        <v>639</v>
      </c>
      <c r="C160" s="383" t="s">
        <v>729</v>
      </c>
      <c r="D160" s="381" t="s">
        <v>24</v>
      </c>
      <c r="E160" s="440">
        <v>550000</v>
      </c>
      <c r="F160" s="1403"/>
      <c r="G160" s="172"/>
    </row>
    <row r="161" spans="1:7" s="228" customFormat="1">
      <c r="A161" s="479"/>
      <c r="B161" s="382"/>
      <c r="C161" s="383"/>
      <c r="D161" s="382"/>
      <c r="E161" s="431"/>
      <c r="F161" s="296"/>
      <c r="G161" s="172"/>
    </row>
    <row r="162" spans="1:7" s="228" customFormat="1">
      <c r="A162" s="479"/>
      <c r="B162" s="382" t="s">
        <v>693</v>
      </c>
      <c r="C162" s="421" t="s">
        <v>694</v>
      </c>
      <c r="D162" s="382"/>
      <c r="E162" s="431"/>
      <c r="F162" s="296"/>
      <c r="G162" s="172"/>
    </row>
    <row r="163" spans="1:7" s="228" customFormat="1" ht="11.1" customHeight="1">
      <c r="A163" s="479"/>
      <c r="B163" s="382" t="s">
        <v>695</v>
      </c>
      <c r="C163" s="383"/>
      <c r="D163" s="382"/>
      <c r="E163" s="431"/>
      <c r="F163" s="296"/>
      <c r="G163" s="172"/>
    </row>
    <row r="164" spans="1:7" s="228" customFormat="1" ht="18" customHeight="1">
      <c r="A164" s="479" t="s">
        <v>684</v>
      </c>
      <c r="B164" s="382"/>
      <c r="C164" s="433" t="s">
        <v>697</v>
      </c>
      <c r="D164" s="381" t="s">
        <v>637</v>
      </c>
      <c r="E164" s="420">
        <v>1</v>
      </c>
      <c r="F164" s="1404">
        <v>200000</v>
      </c>
      <c r="G164" s="1404">
        <v>200000</v>
      </c>
    </row>
    <row r="165" spans="1:7" s="228" customFormat="1" ht="2.25" customHeight="1">
      <c r="A165" s="479"/>
      <c r="B165" s="382"/>
      <c r="C165" s="383"/>
      <c r="D165" s="382"/>
      <c r="E165" s="423"/>
      <c r="F165" s="1397"/>
      <c r="G165" s="172"/>
    </row>
    <row r="166" spans="1:7" s="228" customFormat="1" ht="20.7" customHeight="1">
      <c r="A166" s="479" t="s">
        <v>686</v>
      </c>
      <c r="B166" s="382" t="s">
        <v>639</v>
      </c>
      <c r="C166" s="383" t="s">
        <v>688</v>
      </c>
      <c r="D166" s="381" t="s">
        <v>24</v>
      </c>
      <c r="E166" s="440">
        <v>200000</v>
      </c>
      <c r="F166" s="1403"/>
      <c r="G166" s="453"/>
    </row>
    <row r="167" spans="1:7" s="228" customFormat="1" ht="2.7" customHeight="1">
      <c r="A167" s="479"/>
      <c r="B167" s="382"/>
      <c r="C167" s="383"/>
      <c r="D167" s="381"/>
      <c r="E167" s="445"/>
      <c r="F167" s="1397"/>
      <c r="G167" s="279"/>
    </row>
    <row r="168" spans="1:7" s="228" customFormat="1">
      <c r="A168" s="479" t="s">
        <v>689</v>
      </c>
      <c r="B168" s="382" t="s">
        <v>701</v>
      </c>
      <c r="C168" s="383" t="s">
        <v>702</v>
      </c>
      <c r="D168" s="381" t="s">
        <v>637</v>
      </c>
      <c r="E168" s="420">
        <v>1</v>
      </c>
      <c r="F168" s="296">
        <v>100000</v>
      </c>
      <c r="G168" s="296">
        <v>100000</v>
      </c>
    </row>
    <row r="169" spans="1:7" s="228" customFormat="1" ht="8.6999999999999993" customHeight="1">
      <c r="A169" s="479"/>
      <c r="B169" s="382"/>
      <c r="C169" s="383"/>
      <c r="D169" s="381"/>
      <c r="E169" s="420"/>
      <c r="F169" s="296"/>
      <c r="G169" s="172"/>
    </row>
    <row r="170" spans="1:7" s="228" customFormat="1">
      <c r="A170" s="479" t="s">
        <v>691</v>
      </c>
      <c r="B170" s="382"/>
      <c r="C170" s="439" t="s">
        <v>692</v>
      </c>
      <c r="D170" s="381" t="s">
        <v>24</v>
      </c>
      <c r="E170" s="440">
        <v>100000</v>
      </c>
      <c r="F170" s="1403"/>
      <c r="G170" s="172"/>
    </row>
    <row r="171" spans="1:7" s="228" customFormat="1">
      <c r="A171" s="480"/>
      <c r="B171" s="423"/>
      <c r="C171" s="383"/>
      <c r="D171" s="382"/>
      <c r="E171" s="431"/>
      <c r="F171" s="296"/>
      <c r="G171" s="172"/>
    </row>
    <row r="172" spans="1:7" s="228" customFormat="1">
      <c r="A172" s="479"/>
      <c r="B172" s="382" t="s">
        <v>705</v>
      </c>
      <c r="C172" s="421" t="s">
        <v>706</v>
      </c>
      <c r="D172" s="382"/>
      <c r="E172" s="431"/>
      <c r="F172" s="296"/>
      <c r="G172" s="172"/>
    </row>
    <row r="173" spans="1:7" s="228" customFormat="1" ht="8.6999999999999993" customHeight="1">
      <c r="A173" s="479"/>
      <c r="B173" s="382"/>
      <c r="C173" s="383"/>
      <c r="D173" s="382"/>
      <c r="E173" s="431"/>
      <c r="F173" s="1405"/>
      <c r="G173" s="172"/>
    </row>
    <row r="174" spans="1:7" s="228" customFormat="1">
      <c r="A174" s="479" t="s">
        <v>696</v>
      </c>
      <c r="B174" s="382"/>
      <c r="C174" s="383" t="s">
        <v>708</v>
      </c>
      <c r="D174" s="381" t="s">
        <v>637</v>
      </c>
      <c r="E174" s="420">
        <v>1</v>
      </c>
      <c r="F174" s="296">
        <v>100000</v>
      </c>
      <c r="G174" s="1405">
        <v>100000</v>
      </c>
    </row>
    <row r="175" spans="1:7" s="228" customFormat="1" ht="8.6999999999999993" customHeight="1">
      <c r="A175" s="479"/>
      <c r="B175" s="382"/>
      <c r="C175" s="383"/>
      <c r="D175" s="382"/>
      <c r="E175" s="431"/>
      <c r="F175" s="1405"/>
      <c r="G175" s="172"/>
    </row>
    <row r="176" spans="1:7" s="228" customFormat="1">
      <c r="A176" s="479" t="s">
        <v>698</v>
      </c>
      <c r="B176" s="382" t="s">
        <v>639</v>
      </c>
      <c r="C176" s="383" t="s">
        <v>699</v>
      </c>
      <c r="D176" s="381" t="s">
        <v>24</v>
      </c>
      <c r="E176" s="440">
        <v>100000</v>
      </c>
      <c r="F176" s="1403"/>
      <c r="G176" s="450"/>
    </row>
    <row r="177" spans="1:7" s="228" customFormat="1" ht="8.6999999999999993" customHeight="1">
      <c r="A177" s="479"/>
      <c r="B177" s="382"/>
      <c r="C177" s="383"/>
      <c r="D177" s="382"/>
      <c r="E177" s="431"/>
      <c r="F177" s="1405"/>
      <c r="G177" s="172"/>
    </row>
    <row r="178" spans="1:7" s="228" customFormat="1">
      <c r="A178" s="479"/>
      <c r="B178" s="382"/>
      <c r="C178" s="421" t="s">
        <v>711</v>
      </c>
      <c r="D178" s="382"/>
      <c r="E178" s="431"/>
      <c r="F178" s="296"/>
      <c r="G178" s="213"/>
    </row>
    <row r="179" spans="1:7" s="228" customFormat="1" ht="8.6999999999999993" customHeight="1">
      <c r="A179" s="479"/>
      <c r="B179" s="382"/>
      <c r="C179" s="383"/>
      <c r="D179" s="382"/>
      <c r="E179" s="431"/>
      <c r="F179" s="1405"/>
      <c r="G179" s="172"/>
    </row>
    <row r="180" spans="1:7" s="228" customFormat="1">
      <c r="A180" s="479" t="s">
        <v>700</v>
      </c>
      <c r="B180" s="382"/>
      <c r="C180" s="383" t="s">
        <v>718</v>
      </c>
      <c r="D180" s="381" t="s">
        <v>637</v>
      </c>
      <c r="E180" s="420">
        <v>1</v>
      </c>
      <c r="F180" s="1397">
        <v>200000</v>
      </c>
      <c r="G180" s="1397">
        <v>200000</v>
      </c>
    </row>
    <row r="181" spans="1:7" s="228" customFormat="1" ht="8.6999999999999993" customHeight="1">
      <c r="A181" s="479"/>
      <c r="B181" s="382"/>
      <c r="C181" s="383"/>
      <c r="D181" s="382"/>
      <c r="E181" s="431"/>
      <c r="F181" s="1405"/>
      <c r="G181" s="172"/>
    </row>
    <row r="182" spans="1:7" s="228" customFormat="1">
      <c r="A182" s="479" t="s">
        <v>703</v>
      </c>
      <c r="B182" s="382"/>
      <c r="C182" s="383" t="s">
        <v>704</v>
      </c>
      <c r="D182" s="381" t="s">
        <v>24</v>
      </c>
      <c r="E182" s="440">
        <v>200000</v>
      </c>
      <c r="F182" s="1403"/>
      <c r="G182" s="172"/>
    </row>
    <row r="183" spans="1:7" s="228" customFormat="1">
      <c r="A183" s="480"/>
      <c r="B183" s="382"/>
      <c r="C183" s="383"/>
      <c r="D183" s="382"/>
      <c r="E183" s="431"/>
      <c r="F183" s="296"/>
      <c r="G183" s="172"/>
    </row>
    <row r="184" spans="1:7" s="228" customFormat="1">
      <c r="A184" s="479"/>
      <c r="B184" s="382"/>
      <c r="C184" s="421" t="s">
        <v>714</v>
      </c>
      <c r="D184" s="382"/>
      <c r="E184" s="431"/>
      <c r="F184" s="1397"/>
      <c r="G184" s="172"/>
    </row>
    <row r="185" spans="1:7" s="228" customFormat="1">
      <c r="A185" s="479"/>
      <c r="B185" s="382"/>
      <c r="C185" s="383"/>
      <c r="D185" s="382"/>
      <c r="E185" s="431"/>
      <c r="F185" s="296"/>
      <c r="G185" s="172"/>
    </row>
    <row r="186" spans="1:7" s="228" customFormat="1" ht="15" customHeight="1">
      <c r="A186" s="477" t="s">
        <v>707</v>
      </c>
      <c r="B186" s="381" t="s">
        <v>715</v>
      </c>
      <c r="C186" s="383" t="s">
        <v>716</v>
      </c>
      <c r="D186" s="381" t="s">
        <v>637</v>
      </c>
      <c r="E186" s="420">
        <v>1</v>
      </c>
      <c r="F186" s="440">
        <v>200000</v>
      </c>
      <c r="G186" s="440">
        <v>200000</v>
      </c>
    </row>
    <row r="187" spans="1:7" s="228" customFormat="1">
      <c r="A187" s="477"/>
      <c r="B187" s="381"/>
      <c r="C187" s="383"/>
      <c r="D187" s="381"/>
      <c r="E187" s="435"/>
      <c r="F187" s="296"/>
      <c r="G187" s="172"/>
    </row>
    <row r="188" spans="1:7" s="228" customFormat="1">
      <c r="A188" s="477" t="s">
        <v>709</v>
      </c>
      <c r="B188" s="381" t="s">
        <v>717</v>
      </c>
      <c r="C188" s="383" t="s">
        <v>710</v>
      </c>
      <c r="D188" s="381" t="s">
        <v>24</v>
      </c>
      <c r="E188" s="440">
        <v>200000</v>
      </c>
      <c r="F188" s="1403"/>
      <c r="G188" s="172"/>
    </row>
    <row r="189" spans="1:7" s="228" customFormat="1">
      <c r="A189" s="477"/>
      <c r="B189" s="381"/>
      <c r="C189" s="383"/>
      <c r="D189" s="381"/>
      <c r="E189" s="440"/>
      <c r="F189" s="1403"/>
      <c r="G189" s="172"/>
    </row>
    <row r="190" spans="1:7" s="228" customFormat="1">
      <c r="A190" s="477"/>
      <c r="B190" s="381"/>
      <c r="C190" s="383"/>
      <c r="D190" s="381"/>
      <c r="E190" s="440"/>
      <c r="F190" s="1403"/>
      <c r="G190" s="172"/>
    </row>
    <row r="191" spans="1:7" s="228" customFormat="1">
      <c r="A191" s="477"/>
      <c r="B191" s="381"/>
      <c r="C191" s="383"/>
      <c r="D191" s="381"/>
      <c r="E191" s="440"/>
      <c r="F191" s="1403"/>
      <c r="G191" s="172"/>
    </row>
    <row r="192" spans="1:7" s="228" customFormat="1">
      <c r="A192" s="477"/>
      <c r="B192" s="381"/>
      <c r="C192" s="383"/>
      <c r="D192" s="381"/>
      <c r="E192" s="440"/>
      <c r="F192" s="1403"/>
      <c r="G192" s="172"/>
    </row>
    <row r="193" spans="1:7" s="228" customFormat="1">
      <c r="A193" s="477"/>
      <c r="B193" s="381"/>
      <c r="C193" s="383"/>
      <c r="D193" s="381"/>
      <c r="E193" s="440"/>
      <c r="F193" s="1403"/>
      <c r="G193" s="172"/>
    </row>
    <row r="194" spans="1:7" s="228" customFormat="1">
      <c r="A194" s="477"/>
      <c r="B194" s="381"/>
      <c r="C194" s="383"/>
      <c r="D194" s="381"/>
      <c r="E194" s="440"/>
      <c r="F194" s="1403"/>
      <c r="G194" s="172"/>
    </row>
    <row r="195" spans="1:7" s="228" customFormat="1">
      <c r="A195" s="477"/>
      <c r="B195" s="381"/>
      <c r="C195" s="383"/>
      <c r="D195" s="381"/>
      <c r="E195" s="440"/>
      <c r="F195" s="1403"/>
      <c r="G195" s="172"/>
    </row>
    <row r="196" spans="1:7" s="228" customFormat="1">
      <c r="A196" s="477"/>
      <c r="B196" s="381"/>
      <c r="C196" s="383"/>
      <c r="D196" s="381"/>
      <c r="E196" s="440"/>
      <c r="F196" s="1403"/>
      <c r="G196" s="172"/>
    </row>
    <row r="197" spans="1:7" s="228" customFormat="1">
      <c r="A197" s="477"/>
      <c r="B197" s="381"/>
      <c r="C197" s="383"/>
      <c r="D197" s="381"/>
      <c r="E197" s="440"/>
      <c r="F197" s="1403"/>
      <c r="G197" s="172"/>
    </row>
    <row r="198" spans="1:7" s="228" customFormat="1">
      <c r="A198" s="477"/>
      <c r="B198" s="381"/>
      <c r="C198" s="383"/>
      <c r="D198" s="381"/>
      <c r="E198" s="440"/>
      <c r="F198" s="1403"/>
      <c r="G198" s="172"/>
    </row>
    <row r="199" spans="1:7" s="228" customFormat="1">
      <c r="A199" s="477"/>
      <c r="B199" s="381"/>
      <c r="C199" s="383"/>
      <c r="D199" s="381"/>
      <c r="E199" s="440"/>
      <c r="F199" s="1403"/>
      <c r="G199" s="172"/>
    </row>
    <row r="200" spans="1:7" s="228" customFormat="1">
      <c r="A200" s="477"/>
      <c r="B200" s="381"/>
      <c r="C200" s="383"/>
      <c r="D200" s="381"/>
      <c r="E200" s="440"/>
      <c r="F200" s="1403"/>
      <c r="G200" s="172"/>
    </row>
    <row r="201" spans="1:7" s="228" customFormat="1">
      <c r="A201" s="477"/>
      <c r="B201" s="381"/>
      <c r="C201" s="383"/>
      <c r="D201" s="381"/>
      <c r="E201" s="440"/>
      <c r="F201" s="1403"/>
      <c r="G201" s="172"/>
    </row>
    <row r="202" spans="1:7" s="228" customFormat="1">
      <c r="A202" s="477"/>
      <c r="B202" s="381"/>
      <c r="C202" s="383"/>
      <c r="D202" s="381"/>
      <c r="E202" s="440"/>
      <c r="F202" s="1403"/>
      <c r="G202" s="172"/>
    </row>
    <row r="203" spans="1:7" s="228" customFormat="1">
      <c r="A203" s="477"/>
      <c r="B203" s="381"/>
      <c r="C203" s="383"/>
      <c r="D203" s="381"/>
      <c r="E203" s="440"/>
      <c r="F203" s="1403"/>
      <c r="G203" s="172"/>
    </row>
    <row r="204" spans="1:7" s="5" customFormat="1">
      <c r="A204" s="468"/>
      <c r="B204" s="143"/>
      <c r="C204" s="144" t="s">
        <v>79</v>
      </c>
      <c r="D204" s="145"/>
      <c r="E204" s="146"/>
      <c r="F204" s="379" t="s">
        <v>18</v>
      </c>
      <c r="G204" s="218"/>
    </row>
    <row r="205" spans="1:7" s="5" customFormat="1" ht="15" customHeight="1">
      <c r="A205" s="455"/>
      <c r="B205" s="147"/>
      <c r="C205" s="144" t="s">
        <v>80</v>
      </c>
      <c r="D205" s="148"/>
      <c r="E205" s="146"/>
      <c r="F205" s="379" t="s">
        <v>18</v>
      </c>
      <c r="G205" s="218"/>
    </row>
    <row r="206" spans="1:7" s="228" customFormat="1">
      <c r="A206" s="481"/>
      <c r="B206" s="382"/>
      <c r="C206" s="383"/>
      <c r="D206" s="382"/>
      <c r="E206" s="431"/>
      <c r="F206" s="296"/>
      <c r="G206" s="172"/>
    </row>
    <row r="207" spans="1:7" s="228" customFormat="1" ht="21" customHeight="1">
      <c r="A207" s="479"/>
      <c r="B207" s="382" t="s">
        <v>639</v>
      </c>
      <c r="C207" s="421" t="s">
        <v>719</v>
      </c>
      <c r="D207" s="382"/>
      <c r="E207" s="431"/>
      <c r="F207" s="1397"/>
      <c r="G207" s="172"/>
    </row>
    <row r="208" spans="1:7" s="228" customFormat="1" ht="8.1" customHeight="1">
      <c r="A208" s="479"/>
      <c r="B208" s="382"/>
      <c r="C208" s="383"/>
      <c r="D208" s="382"/>
      <c r="E208" s="431"/>
      <c r="F208" s="1397"/>
      <c r="G208" s="172"/>
    </row>
    <row r="209" spans="1:7" s="228" customFormat="1" ht="27.6" customHeight="1">
      <c r="A209" s="479" t="s">
        <v>712</v>
      </c>
      <c r="B209" s="419"/>
      <c r="C209" s="383" t="s">
        <v>720</v>
      </c>
      <c r="D209" s="381" t="s">
        <v>637</v>
      </c>
      <c r="E209" s="420">
        <v>1</v>
      </c>
      <c r="F209" s="440">
        <v>360000</v>
      </c>
      <c r="G209" s="440">
        <v>360000</v>
      </c>
    </row>
    <row r="210" spans="1:7" s="228" customFormat="1">
      <c r="A210" s="479"/>
      <c r="B210" s="419"/>
      <c r="C210" s="439"/>
      <c r="D210" s="382"/>
      <c r="E210" s="423"/>
      <c r="F210" s="296"/>
      <c r="G210" s="174"/>
    </row>
    <row r="211" spans="1:7" s="228" customFormat="1" ht="26.4">
      <c r="A211" s="479" t="s">
        <v>713</v>
      </c>
      <c r="B211" s="419"/>
      <c r="C211" s="428" t="s">
        <v>733</v>
      </c>
      <c r="D211" s="381" t="s">
        <v>24</v>
      </c>
      <c r="E211" s="440">
        <v>360000</v>
      </c>
      <c r="F211" s="1403"/>
      <c r="G211" s="174"/>
    </row>
    <row r="212" spans="1:7" s="228" customFormat="1">
      <c r="A212" s="479"/>
      <c r="B212" s="419"/>
      <c r="C212" s="439"/>
      <c r="D212" s="381"/>
      <c r="E212" s="445"/>
      <c r="F212" s="296"/>
      <c r="G212" s="172"/>
    </row>
    <row r="213" spans="1:7" s="228" customFormat="1">
      <c r="A213" s="482">
        <v>2.2999999999999998</v>
      </c>
      <c r="B213" s="382" t="s">
        <v>451</v>
      </c>
      <c r="C213" s="389" t="s">
        <v>453</v>
      </c>
      <c r="D213" s="430"/>
      <c r="E213" s="382"/>
      <c r="F213" s="296"/>
      <c r="G213" s="172"/>
    </row>
    <row r="214" spans="1:7" s="228" customFormat="1">
      <c r="A214" s="482"/>
      <c r="B214" s="382"/>
      <c r="C214" s="389"/>
      <c r="D214" s="430"/>
      <c r="E214" s="382"/>
      <c r="F214" s="296"/>
      <c r="G214" s="172"/>
    </row>
    <row r="215" spans="1:7" s="228" customFormat="1" ht="26.4">
      <c r="A215" s="482" t="s">
        <v>721</v>
      </c>
      <c r="B215" s="382"/>
      <c r="C215" s="383" t="s">
        <v>722</v>
      </c>
      <c r="D215" s="381" t="s">
        <v>637</v>
      </c>
      <c r="E215" s="420">
        <v>1</v>
      </c>
      <c r="F215" s="1404">
        <v>20000</v>
      </c>
      <c r="G215" s="1404">
        <v>20000</v>
      </c>
    </row>
    <row r="216" spans="1:7" s="228" customFormat="1" ht="9.6" customHeight="1">
      <c r="A216" s="480"/>
      <c r="B216" s="382"/>
      <c r="C216" s="383"/>
      <c r="D216" s="382"/>
      <c r="E216" s="431"/>
      <c r="F216" s="1397"/>
      <c r="G216" s="172"/>
    </row>
    <row r="217" spans="1:7" s="329" customFormat="1" ht="16.2" customHeight="1">
      <c r="A217" s="483" t="s">
        <v>723</v>
      </c>
      <c r="B217" s="393"/>
      <c r="C217" s="470" t="s">
        <v>724</v>
      </c>
      <c r="D217" s="471" t="s">
        <v>24</v>
      </c>
      <c r="E217" s="472">
        <v>20000</v>
      </c>
      <c r="F217" s="1406"/>
      <c r="G217" s="276"/>
    </row>
    <row r="218" spans="1:7" s="228" customFormat="1">
      <c r="A218" s="482"/>
      <c r="B218" s="382"/>
      <c r="C218" s="439"/>
      <c r="D218" s="430"/>
      <c r="E218" s="447"/>
      <c r="F218" s="296"/>
      <c r="G218" s="172"/>
    </row>
    <row r="219" spans="1:7" s="228" customFormat="1" ht="39.6">
      <c r="A219" s="478" t="s">
        <v>725</v>
      </c>
      <c r="B219" s="10" t="s">
        <v>622</v>
      </c>
      <c r="C219" s="384" t="s">
        <v>2950</v>
      </c>
      <c r="D219" s="387" t="s">
        <v>20</v>
      </c>
      <c r="E219" s="448">
        <v>1</v>
      </c>
      <c r="F219" s="452"/>
      <c r="G219" s="174"/>
    </row>
    <row r="220" spans="1:7" s="228" customFormat="1">
      <c r="A220" s="476"/>
      <c r="B220" s="382"/>
      <c r="C220" s="389"/>
      <c r="D220" s="419"/>
      <c r="E220" s="382"/>
      <c r="F220" s="296"/>
      <c r="G220" s="172"/>
    </row>
    <row r="221" spans="1:7" s="228" customFormat="1">
      <c r="A221" s="476"/>
      <c r="B221" s="382"/>
      <c r="C221" s="389"/>
      <c r="D221" s="419"/>
      <c r="E221" s="382"/>
      <c r="F221" s="296"/>
      <c r="G221" s="172"/>
    </row>
    <row r="222" spans="1:7" s="228" customFormat="1">
      <c r="A222" s="476"/>
      <c r="B222" s="382"/>
      <c r="C222" s="389"/>
      <c r="D222" s="419"/>
      <c r="E222" s="382"/>
      <c r="F222" s="296"/>
      <c r="G222" s="172"/>
    </row>
    <row r="223" spans="1:7" s="228" customFormat="1">
      <c r="A223" s="476"/>
      <c r="B223" s="382"/>
      <c r="C223" s="389"/>
      <c r="D223" s="419"/>
      <c r="E223" s="382"/>
      <c r="F223" s="296"/>
      <c r="G223" s="172"/>
    </row>
    <row r="224" spans="1:7" s="228" customFormat="1">
      <c r="A224" s="476"/>
      <c r="B224" s="382"/>
      <c r="C224" s="389"/>
      <c r="D224" s="419"/>
      <c r="E224" s="382"/>
      <c r="F224" s="296"/>
      <c r="G224" s="172"/>
    </row>
    <row r="225" spans="1:7" s="228" customFormat="1">
      <c r="A225" s="476"/>
      <c r="B225" s="382"/>
      <c r="C225" s="389"/>
      <c r="D225" s="419"/>
      <c r="E225" s="382"/>
      <c r="F225" s="296"/>
      <c r="G225" s="172"/>
    </row>
    <row r="226" spans="1:7" s="228" customFormat="1">
      <c r="A226" s="476"/>
      <c r="B226" s="382"/>
      <c r="C226" s="389"/>
      <c r="D226" s="419"/>
      <c r="E226" s="382"/>
      <c r="F226" s="296"/>
      <c r="G226" s="172"/>
    </row>
    <row r="227" spans="1:7" s="228" customFormat="1">
      <c r="A227" s="476"/>
      <c r="B227" s="382"/>
      <c r="C227" s="389"/>
      <c r="D227" s="419"/>
      <c r="E227" s="382"/>
      <c r="F227" s="296"/>
      <c r="G227" s="172"/>
    </row>
    <row r="228" spans="1:7" s="228" customFormat="1">
      <c r="A228" s="476"/>
      <c r="B228" s="382"/>
      <c r="C228" s="389"/>
      <c r="D228" s="419"/>
      <c r="E228" s="382"/>
      <c r="F228" s="296"/>
      <c r="G228" s="172"/>
    </row>
    <row r="229" spans="1:7" s="228" customFormat="1">
      <c r="A229" s="476"/>
      <c r="B229" s="382"/>
      <c r="C229" s="389"/>
      <c r="D229" s="419"/>
      <c r="E229" s="382"/>
      <c r="F229" s="296"/>
      <c r="G229" s="172"/>
    </row>
    <row r="230" spans="1:7" s="228" customFormat="1">
      <c r="A230" s="476"/>
      <c r="B230" s="382"/>
      <c r="C230" s="389"/>
      <c r="D230" s="419"/>
      <c r="E230" s="382"/>
      <c r="F230" s="296"/>
      <c r="G230" s="172"/>
    </row>
    <row r="231" spans="1:7" s="228" customFormat="1">
      <c r="A231" s="476"/>
      <c r="B231" s="382"/>
      <c r="C231" s="389"/>
      <c r="D231" s="419"/>
      <c r="E231" s="382"/>
      <c r="F231" s="296"/>
      <c r="G231" s="172"/>
    </row>
    <row r="232" spans="1:7" s="228" customFormat="1">
      <c r="A232" s="476"/>
      <c r="B232" s="382"/>
      <c r="C232" s="389"/>
      <c r="D232" s="419"/>
      <c r="E232" s="382"/>
      <c r="F232" s="296"/>
      <c r="G232" s="172"/>
    </row>
    <row r="233" spans="1:7" s="228" customFormat="1">
      <c r="A233" s="476"/>
      <c r="B233" s="382"/>
      <c r="C233" s="389"/>
      <c r="D233" s="419"/>
      <c r="E233" s="382"/>
      <c r="F233" s="296"/>
      <c r="G233" s="172"/>
    </row>
    <row r="234" spans="1:7" s="228" customFormat="1">
      <c r="A234" s="476"/>
      <c r="B234" s="382"/>
      <c r="C234" s="389"/>
      <c r="D234" s="419"/>
      <c r="E234" s="382"/>
      <c r="F234" s="296"/>
      <c r="G234" s="172"/>
    </row>
    <row r="235" spans="1:7" s="228" customFormat="1">
      <c r="A235" s="476"/>
      <c r="B235" s="382"/>
      <c r="C235" s="389"/>
      <c r="D235" s="419"/>
      <c r="E235" s="382"/>
      <c r="F235" s="296"/>
      <c r="G235" s="172"/>
    </row>
    <row r="236" spans="1:7" s="228" customFormat="1">
      <c r="A236" s="476"/>
      <c r="B236" s="382"/>
      <c r="C236" s="389"/>
      <c r="D236" s="419"/>
      <c r="E236" s="382"/>
      <c r="F236" s="296"/>
      <c r="G236" s="172"/>
    </row>
    <row r="237" spans="1:7" s="228" customFormat="1">
      <c r="A237" s="476"/>
      <c r="B237" s="382"/>
      <c r="C237" s="389"/>
      <c r="D237" s="419"/>
      <c r="E237" s="382"/>
      <c r="F237" s="296"/>
      <c r="G237" s="172"/>
    </row>
    <row r="238" spans="1:7" s="228" customFormat="1">
      <c r="A238" s="476"/>
      <c r="B238" s="382"/>
      <c r="C238" s="389"/>
      <c r="D238" s="419"/>
      <c r="E238" s="382"/>
      <c r="F238" s="296"/>
      <c r="G238" s="172"/>
    </row>
    <row r="239" spans="1:7" s="228" customFormat="1">
      <c r="A239" s="476"/>
      <c r="B239" s="382"/>
      <c r="C239" s="389"/>
      <c r="D239" s="419"/>
      <c r="E239" s="382"/>
      <c r="F239" s="296"/>
      <c r="G239" s="172"/>
    </row>
    <row r="240" spans="1:7" s="228" customFormat="1">
      <c r="A240" s="476"/>
      <c r="B240" s="382"/>
      <c r="C240" s="389"/>
      <c r="D240" s="419"/>
      <c r="E240" s="382"/>
      <c r="F240" s="296"/>
      <c r="G240" s="172"/>
    </row>
    <row r="241" spans="1:7" s="228" customFormat="1">
      <c r="A241" s="476"/>
      <c r="B241" s="382"/>
      <c r="C241" s="389"/>
      <c r="D241" s="419"/>
      <c r="E241" s="382"/>
      <c r="F241" s="296"/>
      <c r="G241" s="172"/>
    </row>
    <row r="242" spans="1:7" s="228" customFormat="1">
      <c r="A242" s="476"/>
      <c r="B242" s="382"/>
      <c r="C242" s="389"/>
      <c r="D242" s="419"/>
      <c r="E242" s="382"/>
      <c r="F242" s="296"/>
      <c r="G242" s="172"/>
    </row>
    <row r="243" spans="1:7" s="228" customFormat="1">
      <c r="A243" s="476"/>
      <c r="B243" s="382"/>
      <c r="C243" s="389"/>
      <c r="D243" s="419"/>
      <c r="E243" s="382"/>
      <c r="F243" s="296"/>
      <c r="G243" s="172"/>
    </row>
    <row r="244" spans="1:7" s="228" customFormat="1">
      <c r="A244" s="476"/>
      <c r="B244" s="382"/>
      <c r="C244" s="389"/>
      <c r="D244" s="419"/>
      <c r="E244" s="382"/>
      <c r="F244" s="296"/>
      <c r="G244" s="172"/>
    </row>
    <row r="245" spans="1:7" s="228" customFormat="1">
      <c r="A245" s="476"/>
      <c r="B245" s="382"/>
      <c r="C245" s="389"/>
      <c r="D245" s="419"/>
      <c r="E245" s="382"/>
      <c r="F245" s="296"/>
      <c r="G245" s="172"/>
    </row>
    <row r="246" spans="1:7" s="228" customFormat="1">
      <c r="A246" s="476"/>
      <c r="B246" s="382"/>
      <c r="C246" s="389"/>
      <c r="D246" s="419"/>
      <c r="E246" s="382"/>
      <c r="F246" s="296"/>
      <c r="G246" s="172"/>
    </row>
    <row r="247" spans="1:7" s="228" customFormat="1">
      <c r="A247" s="476"/>
      <c r="B247" s="382"/>
      <c r="C247" s="389"/>
      <c r="D247" s="419"/>
      <c r="E247" s="382"/>
      <c r="F247" s="296"/>
      <c r="G247" s="172"/>
    </row>
    <row r="248" spans="1:7" s="228" customFormat="1">
      <c r="A248" s="476"/>
      <c r="B248" s="382"/>
      <c r="C248" s="389"/>
      <c r="D248" s="419"/>
      <c r="E248" s="382"/>
      <c r="F248" s="296"/>
      <c r="G248" s="172"/>
    </row>
    <row r="249" spans="1:7" s="228" customFormat="1">
      <c r="A249" s="476"/>
      <c r="B249" s="382"/>
      <c r="C249" s="389"/>
      <c r="D249" s="419"/>
      <c r="E249" s="382"/>
      <c r="F249" s="296"/>
      <c r="G249" s="172"/>
    </row>
    <row r="250" spans="1:7" s="228" customFormat="1">
      <c r="A250" s="476"/>
      <c r="B250" s="382"/>
      <c r="C250" s="389"/>
      <c r="D250" s="419"/>
      <c r="E250" s="382"/>
      <c r="F250" s="296"/>
      <c r="G250" s="172"/>
    </row>
    <row r="251" spans="1:7" s="228" customFormat="1">
      <c r="A251" s="476"/>
      <c r="B251" s="382"/>
      <c r="C251" s="389"/>
      <c r="D251" s="419"/>
      <c r="E251" s="382"/>
      <c r="F251" s="296"/>
      <c r="G251" s="172"/>
    </row>
    <row r="252" spans="1:7" s="228" customFormat="1">
      <c r="A252" s="476"/>
      <c r="B252" s="382"/>
      <c r="C252" s="389"/>
      <c r="D252" s="419"/>
      <c r="E252" s="382"/>
      <c r="F252" s="296"/>
      <c r="G252" s="172"/>
    </row>
    <row r="253" spans="1:7" s="228" customFormat="1">
      <c r="A253" s="476"/>
      <c r="B253" s="382"/>
      <c r="C253" s="389"/>
      <c r="D253" s="419"/>
      <c r="E253" s="382"/>
      <c r="F253" s="296"/>
      <c r="G253" s="172"/>
    </row>
    <row r="254" spans="1:7" s="228" customFormat="1">
      <c r="A254" s="476"/>
      <c r="B254" s="382"/>
      <c r="C254" s="389"/>
      <c r="D254" s="419"/>
      <c r="E254" s="382"/>
      <c r="F254" s="296"/>
      <c r="G254" s="172"/>
    </row>
    <row r="255" spans="1:7" s="228" customFormat="1">
      <c r="A255" s="476"/>
      <c r="B255" s="382"/>
      <c r="C255" s="389"/>
      <c r="D255" s="419"/>
      <c r="E255" s="382"/>
      <c r="F255" s="296"/>
      <c r="G255" s="172"/>
    </row>
    <row r="256" spans="1:7" s="228" customFormat="1">
      <c r="A256" s="476"/>
      <c r="B256" s="382"/>
      <c r="C256" s="389"/>
      <c r="D256" s="419"/>
      <c r="E256" s="382"/>
      <c r="F256" s="296"/>
      <c r="G256" s="172"/>
    </row>
    <row r="257" spans="1:7" s="228" customFormat="1">
      <c r="A257" s="476"/>
      <c r="B257" s="382"/>
      <c r="C257" s="389"/>
      <c r="D257" s="419"/>
      <c r="E257" s="382"/>
      <c r="F257" s="296"/>
      <c r="G257" s="172"/>
    </row>
    <row r="258" spans="1:7" s="228" customFormat="1">
      <c r="A258" s="476"/>
      <c r="B258" s="382"/>
      <c r="C258" s="389"/>
      <c r="D258" s="419"/>
      <c r="E258" s="382"/>
      <c r="F258" s="296"/>
      <c r="G258" s="172"/>
    </row>
    <row r="259" spans="1:7" s="228" customFormat="1">
      <c r="A259" s="476"/>
      <c r="B259" s="382"/>
      <c r="C259" s="389"/>
      <c r="D259" s="419"/>
      <c r="E259" s="382"/>
      <c r="F259" s="296"/>
      <c r="G259" s="172"/>
    </row>
    <row r="260" spans="1:7" s="228" customFormat="1">
      <c r="A260" s="476"/>
      <c r="B260" s="382"/>
      <c r="C260" s="389"/>
      <c r="D260" s="419"/>
      <c r="E260" s="382"/>
      <c r="F260" s="296"/>
      <c r="G260" s="172"/>
    </row>
    <row r="261" spans="1:7" s="228" customFormat="1">
      <c r="A261" s="476"/>
      <c r="B261" s="382"/>
      <c r="C261" s="389"/>
      <c r="D261" s="419"/>
      <c r="E261" s="382"/>
      <c r="F261" s="296"/>
      <c r="G261" s="172"/>
    </row>
    <row r="262" spans="1:7" s="228" customFormat="1">
      <c r="A262" s="476"/>
      <c r="B262" s="382"/>
      <c r="C262" s="389"/>
      <c r="D262" s="419"/>
      <c r="E262" s="382"/>
      <c r="F262" s="296"/>
      <c r="G262" s="172"/>
    </row>
    <row r="263" spans="1:7" s="228" customFormat="1">
      <c r="A263" s="476"/>
      <c r="B263" s="382"/>
      <c r="C263" s="389"/>
      <c r="D263" s="419"/>
      <c r="E263" s="382"/>
      <c r="F263" s="296"/>
      <c r="G263" s="172"/>
    </row>
    <row r="264" spans="1:7" s="228" customFormat="1">
      <c r="A264" s="476"/>
      <c r="B264" s="382"/>
      <c r="C264" s="389"/>
      <c r="D264" s="419"/>
      <c r="E264" s="382"/>
      <c r="F264" s="296"/>
      <c r="G264" s="172"/>
    </row>
    <row r="265" spans="1:7" s="228" customFormat="1">
      <c r="A265" s="476"/>
      <c r="B265" s="382"/>
      <c r="C265" s="389"/>
      <c r="D265" s="419"/>
      <c r="E265" s="382"/>
      <c r="F265" s="296"/>
      <c r="G265" s="172"/>
    </row>
    <row r="266" spans="1:7" s="228" customFormat="1">
      <c r="A266" s="476"/>
      <c r="B266" s="382"/>
      <c r="C266" s="389"/>
      <c r="D266" s="419"/>
      <c r="E266" s="382"/>
      <c r="F266" s="296"/>
      <c r="G266" s="172"/>
    </row>
    <row r="267" spans="1:7" s="228" customFormat="1">
      <c r="A267" s="479"/>
      <c r="B267" s="382"/>
      <c r="C267" s="383"/>
      <c r="D267" s="382"/>
      <c r="E267" s="431"/>
      <c r="F267" s="296"/>
      <c r="G267" s="172"/>
    </row>
    <row r="268" spans="1:7" s="228" customFormat="1">
      <c r="A268" s="484"/>
      <c r="B268" s="381"/>
      <c r="C268" s="434"/>
      <c r="D268" s="382"/>
      <c r="E268" s="431"/>
      <c r="F268" s="296"/>
      <c r="G268" s="172"/>
    </row>
    <row r="269" spans="1:7" s="228" customFormat="1">
      <c r="A269" s="476"/>
      <c r="B269" s="382"/>
      <c r="C269" s="389"/>
      <c r="D269" s="419"/>
      <c r="E269" s="382"/>
      <c r="F269" s="296"/>
      <c r="G269" s="172"/>
    </row>
    <row r="270" spans="1:7" s="228" customFormat="1">
      <c r="A270" s="476"/>
      <c r="B270" s="382"/>
      <c r="C270" s="389"/>
      <c r="D270" s="419"/>
      <c r="E270" s="382"/>
      <c r="F270" s="296"/>
      <c r="G270" s="172"/>
    </row>
    <row r="271" spans="1:7" ht="10.5" customHeight="1">
      <c r="A271" s="175"/>
      <c r="B271" s="107"/>
      <c r="C271" s="2"/>
      <c r="D271" s="343"/>
      <c r="E271" s="344"/>
      <c r="F271" s="345"/>
      <c r="G271" s="346"/>
    </row>
    <row r="272" spans="1:7" ht="13.8" thickBot="1">
      <c r="A272" s="177"/>
      <c r="B272" s="1175" t="s">
        <v>1030</v>
      </c>
      <c r="C272" s="178"/>
      <c r="D272" s="1176"/>
      <c r="E272" s="1177"/>
      <c r="F272" s="1178" t="s">
        <v>18</v>
      </c>
      <c r="G272" s="1179"/>
    </row>
    <row r="273" spans="4:7">
      <c r="D273" s="224"/>
      <c r="E273" s="224"/>
      <c r="G273" s="224"/>
    </row>
    <row r="274" spans="4:7">
      <c r="D274" s="224"/>
      <c r="E274" s="224"/>
      <c r="G274" s="224"/>
    </row>
    <row r="275" spans="4:7">
      <c r="D275" s="224"/>
      <c r="E275" s="224"/>
      <c r="G275" s="224"/>
    </row>
    <row r="276" spans="4:7">
      <c r="D276" s="224"/>
      <c r="E276" s="224"/>
      <c r="G276" s="224"/>
    </row>
    <row r="277" spans="4:7">
      <c r="D277" s="224"/>
      <c r="E277" s="224"/>
      <c r="G277" s="224"/>
    </row>
    <row r="278" spans="4:7">
      <c r="D278" s="224"/>
      <c r="E278" s="224"/>
      <c r="G278" s="224"/>
    </row>
    <row r="279" spans="4:7">
      <c r="D279" s="224"/>
      <c r="E279" s="224"/>
      <c r="G279" s="224"/>
    </row>
    <row r="280" spans="4:7">
      <c r="D280" s="224"/>
      <c r="E280" s="224"/>
      <c r="G280" s="224"/>
    </row>
    <row r="281" spans="4:7">
      <c r="D281" s="224"/>
      <c r="E281" s="224"/>
      <c r="G281" s="224"/>
    </row>
    <row r="282" spans="4:7">
      <c r="D282" s="224"/>
      <c r="E282" s="224"/>
      <c r="G282" s="224"/>
    </row>
    <row r="283" spans="4:7">
      <c r="D283" s="224"/>
      <c r="E283" s="224"/>
      <c r="G283" s="224"/>
    </row>
    <row r="284" spans="4:7">
      <c r="D284" s="224"/>
      <c r="E284" s="224"/>
      <c r="G284" s="224"/>
    </row>
    <row r="285" spans="4:7">
      <c r="D285" s="224"/>
      <c r="E285" s="224"/>
      <c r="G285" s="224"/>
    </row>
    <row r="286" spans="4:7">
      <c r="D286" s="224"/>
      <c r="E286" s="224"/>
      <c r="G286" s="224"/>
    </row>
    <row r="287" spans="4:7">
      <c r="D287" s="224"/>
      <c r="E287" s="224"/>
      <c r="G287" s="224"/>
    </row>
    <row r="288" spans="4:7">
      <c r="D288" s="224"/>
      <c r="E288" s="224"/>
      <c r="G288" s="224"/>
    </row>
    <row r="289" spans="4:7">
      <c r="D289" s="224"/>
      <c r="E289" s="224"/>
      <c r="G289" s="224"/>
    </row>
    <row r="290" spans="4:7">
      <c r="D290" s="224"/>
      <c r="E290" s="224"/>
      <c r="G290" s="224"/>
    </row>
    <row r="291" spans="4:7">
      <c r="D291" s="224"/>
      <c r="E291" s="224"/>
      <c r="G291" s="224"/>
    </row>
    <row r="292" spans="4:7">
      <c r="D292" s="224"/>
      <c r="E292" s="224"/>
      <c r="G292" s="224"/>
    </row>
    <row r="343" spans="7:8">
      <c r="G343" s="300">
        <v>600000</v>
      </c>
    </row>
    <row r="345" spans="7:8">
      <c r="G345" s="300">
        <v>806000</v>
      </c>
    </row>
    <row r="348" spans="7:8">
      <c r="G348" s="300">
        <v>60000</v>
      </c>
      <c r="H348" s="224">
        <v>60000</v>
      </c>
    </row>
    <row r="350" spans="7:8">
      <c r="G350" s="300">
        <v>3200000</v>
      </c>
    </row>
    <row r="352" spans="7:8">
      <c r="G352" s="300">
        <v>70000</v>
      </c>
    </row>
    <row r="405" spans="7:7">
      <c r="G405" s="300">
        <v>120000</v>
      </c>
    </row>
  </sheetData>
  <printOptions horizontalCentered="1" gridLinesSet="0"/>
  <pageMargins left="0" right="0" top="0.31496062992125984" bottom="0.31496062992125984" header="0" footer="0"/>
  <pageSetup paperSize="9" scale="80" firstPageNumber="10" orientation="portrait" useFirstPageNumber="1" r:id="rId1"/>
  <headerFooter alignWithMargins="0">
    <oddHeader>&amp;RCO1486: LINBRO PARK TOWER (with associated works)</oddHeader>
  </headerFooter>
  <rowBreaks count="3" manualBreakCount="3">
    <brk id="77" max="6" man="1"/>
    <brk id="140" max="6" man="1"/>
    <brk id="204" max="6"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H478"/>
  <sheetViews>
    <sheetView showGridLines="0" view="pageBreakPreview" topLeftCell="A39" zoomScaleNormal="100" zoomScaleSheetLayoutView="100" workbookViewId="0">
      <selection activeCell="M52" sqref="M52"/>
    </sheetView>
  </sheetViews>
  <sheetFormatPr defaultColWidth="9.33203125" defaultRowHeight="13.2"/>
  <cols>
    <col min="1" max="1" width="8" style="900" customWidth="1"/>
    <col min="2" max="2" width="11.33203125" style="900" customWidth="1"/>
    <col min="3" max="3" width="36.5546875" style="900" customWidth="1"/>
    <col min="4" max="4" width="7.5546875" style="887" customWidth="1"/>
    <col min="5" max="5" width="10.5546875" style="888" customWidth="1"/>
    <col min="6" max="6" width="12.5546875" style="285" customWidth="1"/>
    <col min="7" max="7" width="15.5546875" style="901" customWidth="1"/>
    <col min="8" max="16384" width="9.33203125" style="284"/>
  </cols>
  <sheetData>
    <row r="1" spans="1:8" ht="13.8" thickBot="1">
      <c r="A1" s="870"/>
      <c r="B1" s="870"/>
      <c r="C1" s="870"/>
      <c r="D1" s="871"/>
      <c r="E1" s="872"/>
      <c r="F1" s="873"/>
      <c r="G1" s="874"/>
    </row>
    <row r="2" spans="1:8" ht="27.75" customHeight="1" thickTop="1" thickBot="1">
      <c r="A2" s="875" t="s">
        <v>9</v>
      </c>
      <c r="B2" s="876" t="s">
        <v>10</v>
      </c>
      <c r="C2" s="876" t="s">
        <v>11</v>
      </c>
      <c r="D2" s="876" t="s">
        <v>12</v>
      </c>
      <c r="E2" s="877" t="s">
        <v>13</v>
      </c>
      <c r="F2" s="878" t="s">
        <v>14</v>
      </c>
      <c r="G2" s="879" t="s">
        <v>15</v>
      </c>
    </row>
    <row r="3" spans="1:8" ht="13.8" thickTop="1">
      <c r="A3" s="880"/>
      <c r="B3" s="881"/>
      <c r="C3" s="881"/>
      <c r="D3" s="881"/>
      <c r="E3" s="882"/>
      <c r="F3" s="883"/>
      <c r="G3" s="884"/>
    </row>
    <row r="4" spans="1:8" ht="26.4">
      <c r="A4" s="885">
        <v>20</v>
      </c>
      <c r="B4" s="886" t="s">
        <v>1412</v>
      </c>
      <c r="C4" s="886" t="s">
        <v>1801</v>
      </c>
      <c r="G4" s="330"/>
    </row>
    <row r="5" spans="1:8">
      <c r="A5" s="885"/>
      <c r="B5" s="886" t="s">
        <v>1413</v>
      </c>
      <c r="C5" s="886" t="s">
        <v>1800</v>
      </c>
      <c r="G5" s="330"/>
    </row>
    <row r="6" spans="1:8" ht="7.2" customHeight="1">
      <c r="A6" s="885"/>
      <c r="B6" s="886"/>
      <c r="C6" s="886"/>
      <c r="G6" s="330"/>
    </row>
    <row r="7" spans="1:8" ht="16.5" customHeight="1">
      <c r="A7" s="173" t="s">
        <v>2371</v>
      </c>
      <c r="B7" s="21"/>
      <c r="C7" s="416" t="s">
        <v>491</v>
      </c>
      <c r="D7" s="287"/>
      <c r="E7" s="287"/>
      <c r="G7" s="216"/>
    </row>
    <row r="8" spans="1:8" s="5" customFormat="1" ht="9" customHeight="1">
      <c r="A8" s="173"/>
      <c r="B8" s="385"/>
      <c r="C8" s="386"/>
      <c r="D8" s="10"/>
      <c r="E8" s="18"/>
      <c r="F8" s="26"/>
      <c r="G8" s="216"/>
    </row>
    <row r="9" spans="1:8" ht="39.6">
      <c r="A9" s="173" t="s">
        <v>2372</v>
      </c>
      <c r="B9" s="116"/>
      <c r="C9" s="7" t="s">
        <v>247</v>
      </c>
      <c r="D9" s="141" t="s">
        <v>30</v>
      </c>
      <c r="E9" s="292">
        <v>3.08</v>
      </c>
      <c r="G9" s="216"/>
      <c r="H9" s="1"/>
    </row>
    <row r="10" spans="1:8" ht="7.2" customHeight="1">
      <c r="A10" s="885"/>
      <c r="B10" s="886"/>
      <c r="C10" s="886"/>
      <c r="G10" s="330"/>
    </row>
    <row r="11" spans="1:8">
      <c r="A11" s="173"/>
      <c r="B11" s="286" t="s">
        <v>1</v>
      </c>
      <c r="C11" s="416" t="s">
        <v>461</v>
      </c>
      <c r="D11" s="287"/>
      <c r="E11" s="287"/>
      <c r="G11" s="216"/>
    </row>
    <row r="12" spans="1:8" s="5" customFormat="1" ht="9" customHeight="1">
      <c r="A12" s="173"/>
      <c r="B12" s="385"/>
      <c r="C12" s="386"/>
      <c r="D12" s="10"/>
      <c r="E12" s="18"/>
      <c r="F12" s="26"/>
      <c r="G12" s="216"/>
    </row>
    <row r="13" spans="1:8">
      <c r="A13" s="173" t="s">
        <v>2373</v>
      </c>
      <c r="B13" s="286"/>
      <c r="C13" s="241" t="s">
        <v>459</v>
      </c>
      <c r="D13" s="287" t="s">
        <v>30</v>
      </c>
      <c r="E13" s="292">
        <v>3.08</v>
      </c>
      <c r="G13" s="216"/>
    </row>
    <row r="14" spans="1:8" ht="7.2" customHeight="1">
      <c r="A14" s="173"/>
      <c r="B14" s="886"/>
      <c r="C14" s="886"/>
      <c r="G14" s="330"/>
    </row>
    <row r="15" spans="1:8" s="5" customFormat="1" ht="31.2" customHeight="1">
      <c r="A15" s="173" t="s">
        <v>2374</v>
      </c>
      <c r="B15" s="286"/>
      <c r="C15" s="395" t="s">
        <v>460</v>
      </c>
      <c r="D15" s="370" t="s">
        <v>17</v>
      </c>
      <c r="E15" s="396">
        <v>25</v>
      </c>
      <c r="F15" s="158"/>
      <c r="G15" s="216"/>
    </row>
    <row r="16" spans="1:8" ht="7.2" customHeight="1">
      <c r="A16" s="885"/>
      <c r="B16" s="886"/>
      <c r="C16" s="886"/>
      <c r="G16" s="330"/>
    </row>
    <row r="17" spans="1:7">
      <c r="A17" s="173"/>
      <c r="B17" s="286" t="s">
        <v>2</v>
      </c>
      <c r="C17" s="416" t="s">
        <v>492</v>
      </c>
      <c r="D17" s="287"/>
      <c r="E17" s="287"/>
      <c r="G17" s="202"/>
    </row>
    <row r="18" spans="1:7" s="5" customFormat="1" ht="9" customHeight="1">
      <c r="A18" s="173"/>
      <c r="B18" s="385"/>
      <c r="C18" s="386"/>
      <c r="D18" s="10"/>
      <c r="E18" s="18"/>
      <c r="F18" s="26"/>
      <c r="G18" s="216"/>
    </row>
    <row r="19" spans="1:7" ht="26.4">
      <c r="A19" s="173" t="s">
        <v>2375</v>
      </c>
      <c r="B19" s="288" t="s">
        <v>236</v>
      </c>
      <c r="C19" s="286" t="s">
        <v>237</v>
      </c>
      <c r="D19" s="287" t="s">
        <v>30</v>
      </c>
      <c r="E19" s="292">
        <v>3.1</v>
      </c>
      <c r="G19" s="216"/>
    </row>
    <row r="20" spans="1:7" s="5" customFormat="1" ht="9" customHeight="1">
      <c r="A20" s="173"/>
      <c r="B20" s="385"/>
      <c r="C20" s="386"/>
      <c r="D20" s="10"/>
      <c r="E20" s="18"/>
      <c r="F20" s="26"/>
      <c r="G20" s="216"/>
    </row>
    <row r="21" spans="1:7">
      <c r="A21" s="173"/>
      <c r="B21" s="286" t="s">
        <v>3</v>
      </c>
      <c r="C21" s="416" t="s">
        <v>493</v>
      </c>
      <c r="D21" s="287"/>
      <c r="E21" s="287"/>
      <c r="G21" s="216"/>
    </row>
    <row r="22" spans="1:7" ht="39.6">
      <c r="A22" s="173" t="s">
        <v>2376</v>
      </c>
      <c r="B22" s="286"/>
      <c r="C22" s="241" t="s">
        <v>238</v>
      </c>
      <c r="D22" s="287" t="s">
        <v>30</v>
      </c>
      <c r="E22" s="292">
        <v>3.1</v>
      </c>
      <c r="G22" s="216"/>
    </row>
    <row r="23" spans="1:7" s="5" customFormat="1" ht="9" customHeight="1">
      <c r="A23" s="173"/>
      <c r="B23" s="385"/>
      <c r="C23" s="386"/>
      <c r="D23" s="10"/>
      <c r="E23" s="18"/>
      <c r="F23" s="26"/>
      <c r="G23" s="216"/>
    </row>
    <row r="24" spans="1:7">
      <c r="A24" s="173"/>
      <c r="B24" s="241" t="s">
        <v>239</v>
      </c>
      <c r="C24" s="416" t="s">
        <v>494</v>
      </c>
      <c r="D24" s="287"/>
      <c r="E24" s="287"/>
      <c r="G24" s="216"/>
    </row>
    <row r="25" spans="1:7" ht="39.6">
      <c r="A25" s="173"/>
      <c r="B25" s="286"/>
      <c r="C25" s="241" t="s">
        <v>2958</v>
      </c>
      <c r="D25" s="287"/>
      <c r="E25" s="287"/>
      <c r="G25" s="216"/>
    </row>
    <row r="26" spans="1:7" ht="7.2" customHeight="1">
      <c r="A26" s="885"/>
      <c r="B26" s="886"/>
      <c r="C26" s="886"/>
      <c r="G26" s="330"/>
    </row>
    <row r="27" spans="1:7">
      <c r="A27" s="173" t="s">
        <v>2377</v>
      </c>
      <c r="B27" s="286"/>
      <c r="C27" s="241" t="s">
        <v>464</v>
      </c>
      <c r="D27" s="141" t="s">
        <v>30</v>
      </c>
      <c r="E27" s="292">
        <v>0.12</v>
      </c>
      <c r="G27" s="216"/>
    </row>
    <row r="28" spans="1:7" ht="7.2" customHeight="1">
      <c r="A28" s="885"/>
      <c r="B28" s="886"/>
      <c r="C28" s="886"/>
      <c r="G28" s="330"/>
    </row>
    <row r="29" spans="1:7">
      <c r="A29" s="173"/>
      <c r="B29" s="291" t="s">
        <v>241</v>
      </c>
      <c r="C29" s="416" t="s">
        <v>495</v>
      </c>
      <c r="D29" s="287"/>
      <c r="E29" s="287"/>
      <c r="G29" s="216"/>
    </row>
    <row r="30" spans="1:7" s="5" customFormat="1" ht="9" customHeight="1">
      <c r="A30" s="173"/>
      <c r="B30" s="385"/>
      <c r="C30" s="386"/>
      <c r="D30" s="10"/>
      <c r="E30" s="18"/>
      <c r="F30" s="26"/>
      <c r="G30" s="216"/>
    </row>
    <row r="31" spans="1:7" ht="26.4">
      <c r="A31" s="173" t="s">
        <v>2378</v>
      </c>
      <c r="B31" s="241"/>
      <c r="C31" s="241" t="s">
        <v>2961</v>
      </c>
      <c r="D31" s="287"/>
      <c r="E31" s="287"/>
      <c r="G31" s="216"/>
    </row>
    <row r="32" spans="1:7">
      <c r="A32" s="173" t="s">
        <v>2379</v>
      </c>
      <c r="B32" s="286"/>
      <c r="C32" s="241" t="s">
        <v>462</v>
      </c>
      <c r="D32" s="280" t="s">
        <v>28</v>
      </c>
      <c r="E32" s="293">
        <v>18</v>
      </c>
      <c r="G32" s="216"/>
    </row>
    <row r="33" spans="1:7" s="5" customFormat="1" ht="9" customHeight="1">
      <c r="A33" s="173"/>
      <c r="B33" s="385"/>
      <c r="C33" s="386"/>
      <c r="D33" s="10"/>
      <c r="E33" s="18"/>
      <c r="F33" s="26"/>
      <c r="G33" s="216"/>
    </row>
    <row r="34" spans="1:7" s="602" customFormat="1" ht="14.1" customHeight="1">
      <c r="A34" s="592" t="s">
        <v>2380</v>
      </c>
      <c r="B34" s="599"/>
      <c r="C34" s="395" t="s">
        <v>242</v>
      </c>
      <c r="D34" s="370" t="s">
        <v>28</v>
      </c>
      <c r="E34" s="600">
        <v>66.352000000000004</v>
      </c>
      <c r="F34" s="601"/>
      <c r="G34" s="593"/>
    </row>
    <row r="35" spans="1:7" s="5" customFormat="1" ht="9" customHeight="1">
      <c r="A35" s="173"/>
      <c r="B35" s="385"/>
      <c r="C35" s="386"/>
      <c r="D35" s="10"/>
      <c r="E35" s="18"/>
      <c r="F35" s="26"/>
      <c r="G35" s="216"/>
    </row>
    <row r="36" spans="1:7">
      <c r="A36" s="173"/>
      <c r="B36" s="291" t="s">
        <v>88</v>
      </c>
      <c r="C36" s="289" t="s">
        <v>496</v>
      </c>
      <c r="D36" s="287"/>
      <c r="E36" s="287"/>
      <c r="G36" s="216"/>
    </row>
    <row r="37" spans="1:7" s="602" customFormat="1" ht="39.6">
      <c r="A37" s="592" t="s">
        <v>2381</v>
      </c>
      <c r="B37" s="599"/>
      <c r="C37" s="395" t="s">
        <v>2960</v>
      </c>
      <c r="D37" s="370" t="s">
        <v>28</v>
      </c>
      <c r="E37" s="371">
        <v>11</v>
      </c>
      <c r="F37" s="399"/>
      <c r="G37" s="593"/>
    </row>
    <row r="38" spans="1:7" ht="7.2" customHeight="1">
      <c r="A38" s="885"/>
      <c r="B38" s="886"/>
      <c r="C38" s="886"/>
      <c r="G38" s="330"/>
    </row>
    <row r="39" spans="1:7" s="602" customFormat="1" ht="39.6">
      <c r="A39" s="592" t="s">
        <v>2382</v>
      </c>
      <c r="B39" s="599"/>
      <c r="C39" s="395" t="s">
        <v>2959</v>
      </c>
      <c r="D39" s="370" t="s">
        <v>28</v>
      </c>
      <c r="E39" s="371">
        <v>8</v>
      </c>
      <c r="F39" s="399"/>
      <c r="G39" s="593"/>
    </row>
    <row r="40" spans="1:7" ht="7.2" customHeight="1">
      <c r="A40" s="885"/>
      <c r="B40" s="886"/>
      <c r="C40" s="886"/>
      <c r="G40" s="330"/>
    </row>
    <row r="41" spans="1:7">
      <c r="A41" s="173"/>
      <c r="B41" s="286"/>
      <c r="C41" s="401" t="s">
        <v>497</v>
      </c>
      <c r="D41" s="141"/>
      <c r="E41" s="142"/>
      <c r="F41" s="158"/>
      <c r="G41" s="202"/>
    </row>
    <row r="42" spans="1:7" s="5" customFormat="1" ht="9" customHeight="1">
      <c r="A42" s="173"/>
      <c r="B42" s="385"/>
      <c r="C42" s="386"/>
      <c r="D42" s="10"/>
      <c r="E42" s="18"/>
      <c r="F42" s="26"/>
      <c r="G42" s="216"/>
    </row>
    <row r="43" spans="1:7" s="602" customFormat="1" ht="39.6">
      <c r="A43" s="592" t="s">
        <v>2383</v>
      </c>
      <c r="B43" s="599"/>
      <c r="C43" s="470" t="s">
        <v>2962</v>
      </c>
      <c r="D43" s="370" t="s">
        <v>21</v>
      </c>
      <c r="E43" s="371">
        <v>6</v>
      </c>
      <c r="F43" s="399"/>
      <c r="G43" s="593"/>
    </row>
    <row r="44" spans="1:7" ht="7.2" customHeight="1">
      <c r="A44" s="885"/>
      <c r="B44" s="886"/>
      <c r="C44" s="886"/>
      <c r="G44" s="330"/>
    </row>
    <row r="45" spans="1:7">
      <c r="A45" s="173"/>
      <c r="B45" s="286"/>
      <c r="C45" s="401" t="s">
        <v>498</v>
      </c>
      <c r="D45" s="141"/>
      <c r="E45" s="142"/>
      <c r="F45" s="158"/>
      <c r="G45" s="216"/>
    </row>
    <row r="46" spans="1:7" ht="7.2" customHeight="1">
      <c r="A46" s="173"/>
      <c r="B46" s="286"/>
      <c r="C46" s="7"/>
      <c r="D46" s="141"/>
      <c r="E46" s="142"/>
      <c r="F46" s="158"/>
      <c r="G46" s="216"/>
    </row>
    <row r="47" spans="1:7" ht="57.6" customHeight="1">
      <c r="A47" s="173"/>
      <c r="B47" s="385" t="s">
        <v>451</v>
      </c>
      <c r="C47" s="397" t="s">
        <v>463</v>
      </c>
      <c r="D47" s="141"/>
      <c r="E47" s="142"/>
      <c r="F47" s="158"/>
      <c r="G47" s="216"/>
    </row>
    <row r="48" spans="1:7" ht="57.6" customHeight="1">
      <c r="A48" s="173"/>
      <c r="B48" s="385" t="s">
        <v>1414</v>
      </c>
      <c r="C48" s="397" t="s">
        <v>463</v>
      </c>
      <c r="D48" s="141"/>
      <c r="E48" s="142"/>
      <c r="F48" s="158"/>
      <c r="G48" s="216"/>
    </row>
    <row r="49" spans="1:7" ht="16.5" customHeight="1">
      <c r="A49" s="173" t="s">
        <v>2384</v>
      </c>
      <c r="B49" s="385"/>
      <c r="C49" s="397" t="s">
        <v>2963</v>
      </c>
      <c r="D49" s="141" t="s">
        <v>240</v>
      </c>
      <c r="E49" s="142">
        <v>3</v>
      </c>
      <c r="F49" s="158"/>
      <c r="G49" s="216"/>
    </row>
    <row r="50" spans="1:7" s="5" customFormat="1" ht="9" customHeight="1">
      <c r="A50" s="173"/>
      <c r="B50" s="385"/>
      <c r="C50" s="386"/>
      <c r="D50" s="10"/>
      <c r="E50" s="18"/>
      <c r="F50" s="26"/>
      <c r="G50" s="215"/>
    </row>
    <row r="51" spans="1:7" ht="16.5" customHeight="1">
      <c r="A51" s="173"/>
      <c r="B51" s="385"/>
      <c r="C51" s="386" t="s">
        <v>740</v>
      </c>
      <c r="D51" s="141"/>
      <c r="E51" s="142"/>
      <c r="F51" s="158"/>
      <c r="G51" s="212"/>
    </row>
    <row r="52" spans="1:7" ht="3" customHeight="1">
      <c r="A52" s="173"/>
      <c r="B52" s="385"/>
      <c r="C52" s="397"/>
      <c r="D52" s="141"/>
      <c r="E52" s="142"/>
      <c r="F52" s="158"/>
      <c r="G52" s="212"/>
    </row>
    <row r="53" spans="1:7" s="602" customFormat="1" ht="68.099999999999994" customHeight="1">
      <c r="A53" s="592" t="s">
        <v>2385</v>
      </c>
      <c r="B53" s="603"/>
      <c r="C53" s="604" t="s">
        <v>2964</v>
      </c>
      <c r="D53" s="370" t="s">
        <v>240</v>
      </c>
      <c r="E53" s="371">
        <v>12</v>
      </c>
      <c r="F53" s="399"/>
      <c r="G53" s="605"/>
    </row>
    <row r="54" spans="1:7" ht="16.5" customHeight="1">
      <c r="A54" s="173"/>
      <c r="B54" s="385"/>
      <c r="C54" s="386"/>
      <c r="D54" s="141"/>
      <c r="E54" s="142"/>
      <c r="F54" s="158"/>
      <c r="G54" s="212"/>
    </row>
    <row r="55" spans="1:7">
      <c r="A55" s="670"/>
      <c r="B55" s="696"/>
      <c r="C55" s="696"/>
      <c r="D55" s="697"/>
      <c r="E55" s="698"/>
      <c r="F55" s="889"/>
      <c r="G55" s="890"/>
    </row>
    <row r="56" spans="1:7">
      <c r="A56" s="695"/>
      <c r="B56" s="891" t="s">
        <v>2813</v>
      </c>
      <c r="C56" s="671"/>
      <c r="D56" s="672"/>
      <c r="E56" s="699"/>
      <c r="F56" s="892" t="s">
        <v>18</v>
      </c>
      <c r="G56" s="893"/>
    </row>
    <row r="57" spans="1:7" ht="13.8" thickBot="1">
      <c r="A57" s="894"/>
      <c r="B57" s="679"/>
      <c r="C57" s="679"/>
      <c r="D57" s="680"/>
      <c r="E57" s="895"/>
      <c r="F57" s="682"/>
      <c r="G57" s="896"/>
    </row>
    <row r="58" spans="1:7">
      <c r="A58" s="284"/>
      <c r="B58" s="284"/>
      <c r="C58" s="284"/>
      <c r="D58" s="897"/>
      <c r="E58" s="898"/>
      <c r="F58" s="899"/>
      <c r="G58" s="899"/>
    </row>
    <row r="59" spans="1:7">
      <c r="A59" s="284"/>
      <c r="B59" s="284"/>
      <c r="C59" s="284"/>
      <c r="D59" s="897"/>
      <c r="E59" s="898"/>
      <c r="F59" s="899"/>
      <c r="G59" s="899"/>
    </row>
    <row r="60" spans="1:7">
      <c r="A60" s="284"/>
      <c r="B60" s="284"/>
      <c r="C60" s="284"/>
      <c r="D60" s="897"/>
      <c r="E60" s="898"/>
      <c r="F60" s="899"/>
      <c r="G60" s="899"/>
    </row>
    <row r="61" spans="1:7">
      <c r="A61" s="284"/>
      <c r="B61" s="284"/>
      <c r="C61" s="284"/>
      <c r="D61" s="897"/>
      <c r="E61" s="898"/>
      <c r="F61" s="899"/>
      <c r="G61" s="899"/>
    </row>
    <row r="62" spans="1:7">
      <c r="A62" s="284"/>
      <c r="B62" s="284"/>
      <c r="C62" s="284"/>
      <c r="D62" s="897"/>
      <c r="E62" s="898"/>
      <c r="F62" s="899"/>
      <c r="G62" s="899"/>
    </row>
    <row r="63" spans="1:7">
      <c r="A63" s="284"/>
      <c r="B63" s="284"/>
      <c r="C63" s="284"/>
      <c r="D63" s="897"/>
      <c r="E63" s="898"/>
      <c r="F63" s="899"/>
      <c r="G63" s="899"/>
    </row>
    <row r="64" spans="1:7">
      <c r="A64" s="284"/>
      <c r="B64" s="284"/>
      <c r="C64" s="284"/>
      <c r="D64" s="897"/>
      <c r="E64" s="898"/>
      <c r="F64" s="899"/>
      <c r="G64" s="899"/>
    </row>
    <row r="65" spans="1:7">
      <c r="A65" s="284"/>
      <c r="B65" s="284"/>
      <c r="C65" s="284"/>
      <c r="D65" s="897"/>
      <c r="E65" s="898"/>
      <c r="F65" s="899"/>
      <c r="G65" s="899"/>
    </row>
    <row r="66" spans="1:7">
      <c r="A66" s="284"/>
      <c r="B66" s="284"/>
      <c r="C66" s="284"/>
      <c r="D66" s="897"/>
      <c r="E66" s="898"/>
      <c r="F66" s="899"/>
      <c r="G66" s="899"/>
    </row>
    <row r="67" spans="1:7">
      <c r="A67" s="284"/>
      <c r="B67" s="284"/>
      <c r="C67" s="284"/>
      <c r="D67" s="897"/>
      <c r="E67" s="898"/>
      <c r="F67" s="899"/>
      <c r="G67" s="899"/>
    </row>
    <row r="68" spans="1:7">
      <c r="A68" s="284"/>
      <c r="B68" s="284"/>
      <c r="C68" s="284"/>
      <c r="D68" s="897"/>
      <c r="E68" s="898"/>
      <c r="F68" s="899"/>
      <c r="G68" s="899"/>
    </row>
    <row r="69" spans="1:7">
      <c r="A69" s="284"/>
      <c r="B69" s="284"/>
      <c r="C69" s="284"/>
      <c r="D69" s="897"/>
      <c r="E69" s="898"/>
      <c r="F69" s="899"/>
      <c r="G69" s="899"/>
    </row>
    <row r="70" spans="1:7">
      <c r="A70" s="284"/>
      <c r="B70" s="284"/>
      <c r="C70" s="284"/>
      <c r="D70" s="897"/>
      <c r="E70" s="898"/>
      <c r="F70" s="899"/>
      <c r="G70" s="899"/>
    </row>
    <row r="71" spans="1:7">
      <c r="A71" s="284"/>
      <c r="B71" s="284"/>
      <c r="C71" s="284"/>
      <c r="D71" s="897"/>
      <c r="E71" s="898"/>
      <c r="F71" s="899"/>
      <c r="G71" s="899"/>
    </row>
    <row r="72" spans="1:7">
      <c r="A72" s="284"/>
      <c r="B72" s="284"/>
      <c r="C72" s="284"/>
      <c r="D72" s="897"/>
      <c r="E72" s="898"/>
      <c r="F72" s="899"/>
      <c r="G72" s="899"/>
    </row>
    <row r="73" spans="1:7">
      <c r="A73" s="284"/>
      <c r="B73" s="284"/>
      <c r="C73" s="284"/>
      <c r="D73" s="897"/>
      <c r="E73" s="898"/>
      <c r="F73" s="899"/>
      <c r="G73" s="899"/>
    </row>
    <row r="74" spans="1:7">
      <c r="A74" s="284"/>
      <c r="B74" s="284"/>
      <c r="C74" s="284"/>
      <c r="D74" s="897"/>
      <c r="E74" s="898"/>
      <c r="F74" s="899"/>
      <c r="G74" s="899"/>
    </row>
    <row r="75" spans="1:7">
      <c r="A75" s="284"/>
      <c r="B75" s="284"/>
      <c r="C75" s="284"/>
      <c r="D75" s="897"/>
      <c r="E75" s="898"/>
      <c r="F75" s="899"/>
      <c r="G75" s="899"/>
    </row>
    <row r="76" spans="1:7">
      <c r="A76" s="284"/>
      <c r="B76" s="284"/>
      <c r="C76" s="284"/>
      <c r="D76" s="897"/>
      <c r="E76" s="898"/>
      <c r="F76" s="899"/>
      <c r="G76" s="899"/>
    </row>
    <row r="77" spans="1:7">
      <c r="A77" s="284"/>
      <c r="B77" s="284"/>
      <c r="C77" s="284"/>
      <c r="D77" s="897"/>
      <c r="E77" s="898"/>
      <c r="F77" s="899"/>
      <c r="G77" s="899"/>
    </row>
    <row r="78" spans="1:7">
      <c r="A78" s="284"/>
      <c r="B78" s="284"/>
      <c r="C78" s="284"/>
      <c r="D78" s="897"/>
      <c r="E78" s="898"/>
      <c r="F78" s="899"/>
      <c r="G78" s="899"/>
    </row>
    <row r="79" spans="1:7">
      <c r="A79" s="284"/>
      <c r="B79" s="284"/>
      <c r="C79" s="284"/>
      <c r="D79" s="897"/>
      <c r="E79" s="898"/>
      <c r="F79" s="899"/>
      <c r="G79" s="899"/>
    </row>
    <row r="80" spans="1:7">
      <c r="A80" s="284"/>
      <c r="B80" s="284"/>
      <c r="C80" s="284"/>
      <c r="D80" s="897"/>
      <c r="E80" s="898"/>
      <c r="F80" s="899"/>
      <c r="G80" s="899"/>
    </row>
    <row r="81" spans="1:7">
      <c r="A81" s="284"/>
      <c r="B81" s="284"/>
      <c r="C81" s="284"/>
      <c r="D81" s="897"/>
      <c r="E81" s="898"/>
      <c r="F81" s="899"/>
      <c r="G81" s="899"/>
    </row>
    <row r="82" spans="1:7">
      <c r="A82" s="284"/>
      <c r="B82" s="284"/>
      <c r="C82" s="284"/>
      <c r="D82" s="897"/>
      <c r="E82" s="898"/>
      <c r="F82" s="899"/>
      <c r="G82" s="899"/>
    </row>
    <row r="83" spans="1:7">
      <c r="A83" s="284"/>
      <c r="B83" s="284"/>
      <c r="C83" s="284"/>
      <c r="D83" s="897"/>
      <c r="E83" s="898"/>
      <c r="F83" s="899"/>
      <c r="G83" s="899"/>
    </row>
    <row r="84" spans="1:7">
      <c r="A84" s="284"/>
      <c r="B84" s="284"/>
      <c r="C84" s="284"/>
      <c r="D84" s="897"/>
      <c r="E84" s="898"/>
      <c r="F84" s="899"/>
      <c r="G84" s="899"/>
    </row>
    <row r="85" spans="1:7">
      <c r="A85" s="284"/>
      <c r="B85" s="284"/>
      <c r="C85" s="284"/>
      <c r="D85" s="897"/>
      <c r="E85" s="898"/>
      <c r="F85" s="899"/>
      <c r="G85" s="899"/>
    </row>
    <row r="86" spans="1:7">
      <c r="A86" s="284"/>
      <c r="B86" s="284"/>
      <c r="C86" s="284"/>
      <c r="D86" s="897"/>
      <c r="E86" s="898"/>
      <c r="F86" s="899"/>
      <c r="G86" s="899"/>
    </row>
    <row r="87" spans="1:7">
      <c r="A87" s="284"/>
      <c r="B87" s="284"/>
      <c r="C87" s="284"/>
      <c r="D87" s="897"/>
      <c r="E87" s="898"/>
      <c r="F87" s="899"/>
      <c r="G87" s="899"/>
    </row>
    <row r="88" spans="1:7">
      <c r="A88" s="284"/>
      <c r="B88" s="284"/>
      <c r="C88" s="284"/>
      <c r="D88" s="897"/>
      <c r="E88" s="898"/>
      <c r="F88" s="899"/>
      <c r="G88" s="899"/>
    </row>
    <row r="89" spans="1:7">
      <c r="A89" s="284"/>
      <c r="B89" s="284"/>
      <c r="C89" s="284"/>
      <c r="D89" s="897"/>
      <c r="E89" s="898"/>
      <c r="F89" s="899"/>
      <c r="G89" s="899"/>
    </row>
    <row r="90" spans="1:7">
      <c r="A90" s="284"/>
      <c r="B90" s="284"/>
      <c r="C90" s="284"/>
      <c r="D90" s="897"/>
      <c r="E90" s="898"/>
      <c r="F90" s="899"/>
      <c r="G90" s="899"/>
    </row>
    <row r="91" spans="1:7">
      <c r="A91" s="284"/>
      <c r="B91" s="284"/>
      <c r="C91" s="284"/>
      <c r="D91" s="897"/>
      <c r="E91" s="898"/>
      <c r="F91" s="899"/>
      <c r="G91" s="899"/>
    </row>
    <row r="92" spans="1:7">
      <c r="A92" s="284"/>
      <c r="B92" s="284"/>
      <c r="C92" s="284"/>
      <c r="D92" s="897"/>
      <c r="E92" s="898"/>
      <c r="F92" s="899"/>
      <c r="G92" s="899"/>
    </row>
    <row r="93" spans="1:7">
      <c r="A93" s="284"/>
      <c r="B93" s="284"/>
      <c r="C93" s="284"/>
      <c r="D93" s="897"/>
      <c r="E93" s="898"/>
      <c r="F93" s="899"/>
      <c r="G93" s="899"/>
    </row>
    <row r="94" spans="1:7">
      <c r="A94" s="284"/>
      <c r="B94" s="284"/>
      <c r="C94" s="284"/>
      <c r="D94" s="897"/>
      <c r="E94" s="898"/>
      <c r="F94" s="899"/>
      <c r="G94" s="899"/>
    </row>
    <row r="95" spans="1:7">
      <c r="A95" s="284"/>
      <c r="B95" s="284"/>
      <c r="C95" s="284"/>
      <c r="D95" s="897"/>
      <c r="E95" s="898"/>
      <c r="F95" s="899"/>
      <c r="G95" s="899"/>
    </row>
    <row r="96" spans="1:7">
      <c r="A96" s="284"/>
      <c r="B96" s="284"/>
      <c r="C96" s="284"/>
      <c r="D96" s="897"/>
      <c r="E96" s="898"/>
      <c r="F96" s="899"/>
      <c r="G96" s="899"/>
    </row>
    <row r="97" spans="1:7">
      <c r="A97" s="284"/>
      <c r="B97" s="284"/>
      <c r="C97" s="284"/>
      <c r="D97" s="897"/>
      <c r="E97" s="898"/>
      <c r="F97" s="899"/>
      <c r="G97" s="899"/>
    </row>
    <row r="98" spans="1:7">
      <c r="A98" s="284"/>
      <c r="B98" s="284"/>
      <c r="C98" s="284"/>
      <c r="D98" s="897"/>
      <c r="E98" s="898"/>
      <c r="F98" s="899"/>
      <c r="G98" s="899"/>
    </row>
    <row r="99" spans="1:7">
      <c r="A99" s="284"/>
      <c r="B99" s="284"/>
      <c r="C99" s="284"/>
      <c r="D99" s="897"/>
      <c r="E99" s="898"/>
      <c r="F99" s="899"/>
      <c r="G99" s="899"/>
    </row>
    <row r="100" spans="1:7">
      <c r="A100" s="284"/>
      <c r="B100" s="284"/>
      <c r="C100" s="284"/>
      <c r="D100" s="897"/>
      <c r="E100" s="898"/>
      <c r="F100" s="899"/>
      <c r="G100" s="899"/>
    </row>
    <row r="101" spans="1:7">
      <c r="A101" s="284"/>
      <c r="B101" s="284"/>
      <c r="C101" s="284"/>
      <c r="D101" s="897"/>
      <c r="E101" s="898"/>
      <c r="F101" s="899"/>
      <c r="G101" s="899"/>
    </row>
    <row r="102" spans="1:7">
      <c r="A102" s="284"/>
      <c r="B102" s="284"/>
      <c r="C102" s="284"/>
      <c r="D102" s="897"/>
      <c r="E102" s="898"/>
      <c r="F102" s="899"/>
      <c r="G102" s="899"/>
    </row>
    <row r="103" spans="1:7">
      <c r="A103" s="284"/>
      <c r="B103" s="284"/>
      <c r="C103" s="284"/>
      <c r="D103" s="897"/>
      <c r="E103" s="898"/>
      <c r="F103" s="899"/>
      <c r="G103" s="899"/>
    </row>
    <row r="104" spans="1:7">
      <c r="A104" s="284"/>
      <c r="B104" s="284"/>
      <c r="C104" s="284"/>
      <c r="D104" s="897"/>
      <c r="E104" s="898"/>
      <c r="F104" s="899"/>
      <c r="G104" s="899"/>
    </row>
    <row r="105" spans="1:7">
      <c r="A105" s="284"/>
      <c r="B105" s="284"/>
      <c r="C105" s="284"/>
      <c r="D105" s="897"/>
      <c r="E105" s="898"/>
      <c r="F105" s="899"/>
      <c r="G105" s="899"/>
    </row>
    <row r="106" spans="1:7">
      <c r="A106" s="284"/>
      <c r="B106" s="284"/>
      <c r="C106" s="284"/>
      <c r="D106" s="897"/>
      <c r="E106" s="898"/>
      <c r="F106" s="899"/>
      <c r="G106" s="899"/>
    </row>
    <row r="107" spans="1:7">
      <c r="A107" s="284"/>
      <c r="B107" s="284"/>
      <c r="C107" s="284"/>
      <c r="D107" s="897"/>
      <c r="E107" s="898"/>
      <c r="F107" s="899"/>
      <c r="G107" s="899"/>
    </row>
    <row r="108" spans="1:7">
      <c r="A108" s="284"/>
      <c r="B108" s="284"/>
      <c r="C108" s="284"/>
      <c r="D108" s="897"/>
      <c r="E108" s="898"/>
      <c r="F108" s="899"/>
      <c r="G108" s="899"/>
    </row>
    <row r="109" spans="1:7">
      <c r="A109" s="284"/>
      <c r="B109" s="284"/>
      <c r="C109" s="284"/>
      <c r="D109" s="897"/>
      <c r="E109" s="898"/>
      <c r="F109" s="899"/>
      <c r="G109" s="899"/>
    </row>
    <row r="110" spans="1:7">
      <c r="A110" s="284"/>
      <c r="B110" s="284"/>
      <c r="C110" s="284"/>
      <c r="D110" s="897"/>
      <c r="E110" s="898"/>
      <c r="F110" s="899"/>
      <c r="G110" s="899"/>
    </row>
    <row r="111" spans="1:7">
      <c r="A111" s="284"/>
      <c r="B111" s="284"/>
      <c r="C111" s="284"/>
      <c r="D111" s="897"/>
      <c r="E111" s="898"/>
      <c r="F111" s="899"/>
      <c r="G111" s="899"/>
    </row>
    <row r="112" spans="1:7">
      <c r="A112" s="284"/>
      <c r="B112" s="284"/>
      <c r="C112" s="284"/>
      <c r="D112" s="897"/>
      <c r="E112" s="898"/>
      <c r="F112" s="899"/>
      <c r="G112" s="899"/>
    </row>
    <row r="113" spans="1:7">
      <c r="A113" s="284"/>
      <c r="B113" s="284"/>
      <c r="C113" s="284"/>
      <c r="D113" s="897"/>
      <c r="E113" s="898"/>
      <c r="F113" s="899"/>
      <c r="G113" s="899"/>
    </row>
    <row r="114" spans="1:7">
      <c r="A114" s="284"/>
      <c r="B114" s="284"/>
      <c r="C114" s="284"/>
      <c r="D114" s="897"/>
      <c r="E114" s="898"/>
      <c r="F114" s="899"/>
      <c r="G114" s="899"/>
    </row>
    <row r="115" spans="1:7">
      <c r="A115" s="284"/>
      <c r="B115" s="284"/>
      <c r="C115" s="284"/>
      <c r="D115" s="897"/>
      <c r="E115" s="898"/>
      <c r="F115" s="899"/>
      <c r="G115" s="899"/>
    </row>
    <row r="116" spans="1:7">
      <c r="A116" s="284"/>
      <c r="B116" s="284"/>
      <c r="C116" s="284"/>
      <c r="D116" s="897"/>
      <c r="E116" s="898"/>
      <c r="F116" s="899"/>
      <c r="G116" s="899"/>
    </row>
    <row r="117" spans="1:7">
      <c r="A117" s="284"/>
      <c r="B117" s="284"/>
      <c r="C117" s="284"/>
      <c r="D117" s="897"/>
      <c r="E117" s="898"/>
      <c r="F117" s="899"/>
      <c r="G117" s="899"/>
    </row>
    <row r="118" spans="1:7">
      <c r="A118" s="284"/>
      <c r="B118" s="284"/>
      <c r="C118" s="284"/>
      <c r="D118" s="897"/>
      <c r="E118" s="898"/>
      <c r="F118" s="899"/>
      <c r="G118" s="899"/>
    </row>
    <row r="119" spans="1:7">
      <c r="A119" s="284"/>
      <c r="B119" s="284"/>
      <c r="C119" s="284"/>
      <c r="D119" s="897"/>
      <c r="E119" s="898"/>
      <c r="F119" s="899"/>
      <c r="G119" s="899"/>
    </row>
    <row r="120" spans="1:7">
      <c r="A120" s="284"/>
      <c r="B120" s="284"/>
      <c r="C120" s="284"/>
      <c r="D120" s="897"/>
      <c r="E120" s="898"/>
      <c r="F120" s="899"/>
      <c r="G120" s="899"/>
    </row>
    <row r="121" spans="1:7">
      <c r="A121" s="284"/>
      <c r="B121" s="284"/>
      <c r="C121" s="284"/>
      <c r="D121" s="897"/>
      <c r="E121" s="898"/>
      <c r="F121" s="899"/>
      <c r="G121" s="899"/>
    </row>
    <row r="122" spans="1:7">
      <c r="A122" s="284"/>
      <c r="B122" s="284"/>
      <c r="C122" s="284"/>
      <c r="D122" s="897"/>
      <c r="E122" s="898"/>
      <c r="F122" s="899"/>
      <c r="G122" s="899"/>
    </row>
    <row r="123" spans="1:7">
      <c r="A123" s="284"/>
      <c r="B123" s="284"/>
      <c r="C123" s="284"/>
      <c r="D123" s="897"/>
      <c r="E123" s="898"/>
      <c r="F123" s="899"/>
      <c r="G123" s="899"/>
    </row>
    <row r="124" spans="1:7">
      <c r="A124" s="284"/>
      <c r="B124" s="284"/>
      <c r="C124" s="284"/>
      <c r="D124" s="897"/>
      <c r="E124" s="898"/>
      <c r="F124" s="899"/>
      <c r="G124" s="899"/>
    </row>
    <row r="125" spans="1:7">
      <c r="A125" s="284"/>
      <c r="B125" s="284"/>
      <c r="C125" s="284"/>
      <c r="D125" s="897"/>
      <c r="E125" s="898"/>
      <c r="F125" s="899"/>
      <c r="G125" s="899"/>
    </row>
    <row r="126" spans="1:7">
      <c r="A126" s="284"/>
      <c r="B126" s="284"/>
      <c r="C126" s="284"/>
      <c r="D126" s="897"/>
      <c r="E126" s="898"/>
      <c r="F126" s="899"/>
      <c r="G126" s="899"/>
    </row>
    <row r="127" spans="1:7">
      <c r="A127" s="284"/>
      <c r="B127" s="284"/>
      <c r="C127" s="284"/>
      <c r="D127" s="897"/>
      <c r="E127" s="898"/>
      <c r="F127" s="899"/>
      <c r="G127" s="899"/>
    </row>
    <row r="128" spans="1:7">
      <c r="A128" s="284"/>
      <c r="B128" s="284"/>
      <c r="C128" s="284"/>
      <c r="D128" s="897"/>
      <c r="E128" s="898"/>
      <c r="F128" s="899"/>
      <c r="G128" s="899"/>
    </row>
    <row r="129" spans="1:7">
      <c r="A129" s="284"/>
      <c r="B129" s="284"/>
      <c r="C129" s="284"/>
      <c r="D129" s="897"/>
      <c r="E129" s="898"/>
      <c r="F129" s="899"/>
      <c r="G129" s="899"/>
    </row>
    <row r="130" spans="1:7">
      <c r="A130" s="284"/>
      <c r="B130" s="284"/>
      <c r="C130" s="284"/>
      <c r="D130" s="897"/>
      <c r="E130" s="898"/>
      <c r="F130" s="899"/>
      <c r="G130" s="899"/>
    </row>
    <row r="131" spans="1:7">
      <c r="A131" s="284"/>
      <c r="B131" s="284"/>
      <c r="C131" s="284"/>
      <c r="D131" s="897"/>
      <c r="E131" s="898"/>
      <c r="F131" s="899"/>
      <c r="G131" s="899"/>
    </row>
    <row r="132" spans="1:7">
      <c r="A132" s="284"/>
      <c r="B132" s="284"/>
      <c r="C132" s="284"/>
      <c r="D132" s="897"/>
      <c r="E132" s="898"/>
      <c r="F132" s="899"/>
      <c r="G132" s="899"/>
    </row>
    <row r="133" spans="1:7">
      <c r="A133" s="284"/>
      <c r="B133" s="284"/>
      <c r="C133" s="284"/>
      <c r="D133" s="897"/>
      <c r="E133" s="898"/>
      <c r="F133" s="899"/>
      <c r="G133" s="899"/>
    </row>
    <row r="134" spans="1:7">
      <c r="A134" s="284"/>
      <c r="B134" s="284"/>
      <c r="C134" s="284"/>
      <c r="D134" s="897"/>
      <c r="E134" s="898"/>
      <c r="F134" s="899"/>
      <c r="G134" s="899"/>
    </row>
    <row r="135" spans="1:7">
      <c r="A135" s="284"/>
      <c r="B135" s="284"/>
      <c r="C135" s="284"/>
      <c r="D135" s="897"/>
      <c r="E135" s="898"/>
      <c r="F135" s="899"/>
      <c r="G135" s="899"/>
    </row>
    <row r="136" spans="1:7">
      <c r="A136" s="284"/>
      <c r="B136" s="284"/>
      <c r="C136" s="284"/>
      <c r="D136" s="897"/>
      <c r="E136" s="898"/>
      <c r="F136" s="899"/>
      <c r="G136" s="899"/>
    </row>
    <row r="137" spans="1:7">
      <c r="A137" s="284"/>
      <c r="B137" s="284"/>
      <c r="C137" s="284"/>
      <c r="D137" s="897"/>
      <c r="E137" s="898"/>
      <c r="F137" s="899"/>
      <c r="G137" s="899"/>
    </row>
    <row r="138" spans="1:7">
      <c r="A138" s="284"/>
      <c r="B138" s="284"/>
      <c r="C138" s="284"/>
      <c r="D138" s="897"/>
      <c r="E138" s="898"/>
      <c r="F138" s="899"/>
      <c r="G138" s="899"/>
    </row>
    <row r="139" spans="1:7">
      <c r="A139" s="284"/>
      <c r="B139" s="284"/>
      <c r="C139" s="284"/>
      <c r="D139" s="897"/>
      <c r="E139" s="898"/>
      <c r="F139" s="899"/>
      <c r="G139" s="899"/>
    </row>
    <row r="140" spans="1:7">
      <c r="A140" s="284"/>
      <c r="B140" s="284"/>
      <c r="C140" s="284"/>
      <c r="D140" s="897"/>
      <c r="E140" s="898"/>
      <c r="F140" s="899"/>
      <c r="G140" s="899"/>
    </row>
    <row r="141" spans="1:7">
      <c r="A141" s="284"/>
      <c r="B141" s="284"/>
      <c r="C141" s="284"/>
      <c r="D141" s="897"/>
      <c r="E141" s="898"/>
      <c r="F141" s="899"/>
      <c r="G141" s="899"/>
    </row>
    <row r="142" spans="1:7">
      <c r="A142" s="284"/>
      <c r="B142" s="284"/>
      <c r="C142" s="284"/>
      <c r="D142" s="897"/>
      <c r="E142" s="898"/>
      <c r="F142" s="899"/>
      <c r="G142" s="899"/>
    </row>
    <row r="143" spans="1:7">
      <c r="A143" s="284"/>
      <c r="B143" s="284"/>
      <c r="C143" s="284"/>
      <c r="D143" s="897"/>
      <c r="E143" s="898"/>
      <c r="F143" s="899"/>
      <c r="G143" s="899"/>
    </row>
    <row r="144" spans="1:7">
      <c r="A144" s="284"/>
      <c r="B144" s="284"/>
      <c r="C144" s="284"/>
      <c r="D144" s="897"/>
      <c r="E144" s="898"/>
      <c r="F144" s="899"/>
      <c r="G144" s="899"/>
    </row>
    <row r="145" spans="1:7">
      <c r="A145" s="284"/>
      <c r="B145" s="284"/>
      <c r="C145" s="284"/>
      <c r="D145" s="897"/>
      <c r="E145" s="898"/>
      <c r="F145" s="899"/>
      <c r="G145" s="899"/>
    </row>
    <row r="146" spans="1:7">
      <c r="A146" s="284"/>
      <c r="B146" s="284"/>
      <c r="C146" s="284"/>
      <c r="D146" s="897"/>
      <c r="E146" s="898"/>
      <c r="F146" s="899"/>
      <c r="G146" s="899"/>
    </row>
    <row r="147" spans="1:7">
      <c r="A147" s="284"/>
      <c r="B147" s="284"/>
      <c r="C147" s="284"/>
      <c r="D147" s="897"/>
      <c r="E147" s="898"/>
      <c r="F147" s="899"/>
      <c r="G147" s="899"/>
    </row>
    <row r="148" spans="1:7">
      <c r="A148" s="284"/>
      <c r="B148" s="284"/>
      <c r="C148" s="284"/>
      <c r="D148" s="897"/>
      <c r="E148" s="898"/>
      <c r="F148" s="899"/>
      <c r="G148" s="899"/>
    </row>
    <row r="149" spans="1:7">
      <c r="A149" s="284"/>
      <c r="B149" s="284"/>
      <c r="C149" s="284"/>
      <c r="D149" s="897"/>
      <c r="E149" s="898"/>
      <c r="F149" s="899"/>
      <c r="G149" s="899"/>
    </row>
    <row r="150" spans="1:7">
      <c r="A150" s="284"/>
      <c r="B150" s="284"/>
      <c r="C150" s="284"/>
      <c r="D150" s="897"/>
      <c r="E150" s="898"/>
      <c r="F150" s="899"/>
      <c r="G150" s="899"/>
    </row>
    <row r="151" spans="1:7">
      <c r="A151" s="284"/>
      <c r="B151" s="284"/>
      <c r="C151" s="284"/>
      <c r="D151" s="897"/>
      <c r="E151" s="898"/>
      <c r="F151" s="899"/>
      <c r="G151" s="899"/>
    </row>
    <row r="152" spans="1:7">
      <c r="A152" s="284"/>
      <c r="B152" s="284"/>
      <c r="C152" s="284"/>
      <c r="D152" s="897"/>
      <c r="E152" s="898"/>
      <c r="F152" s="899"/>
      <c r="G152" s="899"/>
    </row>
    <row r="153" spans="1:7">
      <c r="A153" s="284"/>
      <c r="B153" s="284"/>
      <c r="C153" s="284"/>
      <c r="D153" s="897"/>
      <c r="E153" s="898"/>
      <c r="F153" s="899"/>
      <c r="G153" s="899"/>
    </row>
    <row r="154" spans="1:7">
      <c r="A154" s="284"/>
      <c r="B154" s="284"/>
      <c r="C154" s="284"/>
      <c r="D154" s="897"/>
      <c r="E154" s="898"/>
      <c r="F154" s="899"/>
      <c r="G154" s="899"/>
    </row>
    <row r="155" spans="1:7">
      <c r="A155" s="284"/>
      <c r="B155" s="284"/>
      <c r="C155" s="284"/>
      <c r="D155" s="897"/>
      <c r="E155" s="898"/>
      <c r="F155" s="899"/>
      <c r="G155" s="899"/>
    </row>
    <row r="156" spans="1:7">
      <c r="A156" s="284"/>
      <c r="B156" s="284"/>
      <c r="C156" s="284"/>
      <c r="D156" s="897"/>
      <c r="E156" s="898"/>
      <c r="F156" s="899"/>
      <c r="G156" s="899"/>
    </row>
    <row r="157" spans="1:7">
      <c r="A157" s="284"/>
      <c r="B157" s="284"/>
      <c r="C157" s="284"/>
      <c r="D157" s="897"/>
      <c r="E157" s="898"/>
      <c r="F157" s="899"/>
      <c r="G157" s="899"/>
    </row>
    <row r="158" spans="1:7">
      <c r="A158" s="284"/>
      <c r="B158" s="284"/>
      <c r="C158" s="284"/>
      <c r="D158" s="897"/>
      <c r="E158" s="898"/>
      <c r="F158" s="899"/>
      <c r="G158" s="899"/>
    </row>
    <row r="159" spans="1:7">
      <c r="A159" s="284"/>
      <c r="B159" s="284"/>
      <c r="C159" s="284"/>
      <c r="D159" s="897"/>
      <c r="E159" s="898"/>
      <c r="F159" s="899"/>
      <c r="G159" s="899"/>
    </row>
    <row r="160" spans="1:7">
      <c r="A160" s="284"/>
      <c r="B160" s="284"/>
      <c r="C160" s="284"/>
      <c r="D160" s="897"/>
      <c r="E160" s="898"/>
      <c r="F160" s="899"/>
      <c r="G160" s="899"/>
    </row>
    <row r="161" spans="1:7">
      <c r="A161" s="284"/>
      <c r="B161" s="284"/>
      <c r="C161" s="284"/>
      <c r="D161" s="897"/>
      <c r="E161" s="898"/>
      <c r="F161" s="899"/>
      <c r="G161" s="899"/>
    </row>
    <row r="162" spans="1:7">
      <c r="A162" s="284"/>
      <c r="B162" s="284"/>
      <c r="C162" s="284"/>
      <c r="D162" s="897"/>
      <c r="E162" s="898"/>
      <c r="F162" s="899"/>
      <c r="G162" s="899"/>
    </row>
    <row r="163" spans="1:7">
      <c r="A163" s="284"/>
      <c r="B163" s="284"/>
      <c r="C163" s="284"/>
      <c r="D163" s="897"/>
      <c r="E163" s="898"/>
      <c r="F163" s="899"/>
      <c r="G163" s="899"/>
    </row>
    <row r="164" spans="1:7">
      <c r="A164" s="284"/>
      <c r="B164" s="284"/>
      <c r="C164" s="284"/>
      <c r="D164" s="897"/>
      <c r="E164" s="898"/>
      <c r="F164" s="899"/>
      <c r="G164" s="899"/>
    </row>
    <row r="165" spans="1:7">
      <c r="A165" s="284"/>
      <c r="B165" s="284"/>
      <c r="C165" s="284"/>
      <c r="D165" s="897"/>
      <c r="E165" s="898"/>
      <c r="F165" s="899"/>
      <c r="G165" s="899"/>
    </row>
    <row r="166" spans="1:7">
      <c r="A166" s="284"/>
      <c r="B166" s="284"/>
      <c r="C166" s="284"/>
      <c r="D166" s="897"/>
      <c r="E166" s="898"/>
      <c r="F166" s="899"/>
      <c r="G166" s="899"/>
    </row>
    <row r="167" spans="1:7">
      <c r="A167" s="284"/>
      <c r="B167" s="284"/>
      <c r="C167" s="284"/>
      <c r="D167" s="897"/>
      <c r="E167" s="898"/>
      <c r="F167" s="899"/>
      <c r="G167" s="899"/>
    </row>
    <row r="168" spans="1:7">
      <c r="A168" s="284"/>
      <c r="B168" s="284"/>
      <c r="C168" s="284"/>
      <c r="D168" s="897"/>
      <c r="E168" s="898"/>
      <c r="F168" s="899"/>
      <c r="G168" s="899"/>
    </row>
    <row r="169" spans="1:7">
      <c r="A169" s="284"/>
      <c r="B169" s="284"/>
      <c r="C169" s="284"/>
      <c r="D169" s="897"/>
      <c r="E169" s="898"/>
      <c r="F169" s="899"/>
      <c r="G169" s="899"/>
    </row>
    <row r="170" spans="1:7">
      <c r="A170" s="284"/>
      <c r="B170" s="284"/>
      <c r="C170" s="284"/>
      <c r="D170" s="897"/>
      <c r="E170" s="898"/>
      <c r="F170" s="899"/>
      <c r="G170" s="899"/>
    </row>
    <row r="171" spans="1:7">
      <c r="A171" s="284"/>
      <c r="B171" s="284"/>
      <c r="C171" s="284"/>
      <c r="D171" s="897"/>
      <c r="E171" s="898"/>
      <c r="F171" s="899"/>
      <c r="G171" s="899"/>
    </row>
    <row r="172" spans="1:7">
      <c r="A172" s="284"/>
      <c r="B172" s="284"/>
      <c r="C172" s="284"/>
      <c r="D172" s="897"/>
      <c r="E172" s="898"/>
      <c r="F172" s="899"/>
      <c r="G172" s="899"/>
    </row>
    <row r="173" spans="1:7">
      <c r="A173" s="284"/>
      <c r="B173" s="284"/>
      <c r="C173" s="284"/>
      <c r="D173" s="897"/>
      <c r="E173" s="898"/>
      <c r="F173" s="899"/>
      <c r="G173" s="899"/>
    </row>
    <row r="174" spans="1:7">
      <c r="A174" s="284"/>
      <c r="B174" s="284"/>
      <c r="C174" s="284"/>
      <c r="D174" s="897"/>
      <c r="E174" s="898"/>
      <c r="F174" s="899"/>
      <c r="G174" s="899"/>
    </row>
    <row r="175" spans="1:7">
      <c r="A175" s="284"/>
      <c r="B175" s="284"/>
      <c r="C175" s="284"/>
      <c r="D175" s="897"/>
      <c r="E175" s="898"/>
      <c r="F175" s="899"/>
      <c r="G175" s="899"/>
    </row>
    <row r="176" spans="1:7">
      <c r="A176" s="284"/>
      <c r="B176" s="284"/>
      <c r="C176" s="284"/>
      <c r="D176" s="897"/>
      <c r="E176" s="898"/>
      <c r="F176" s="899"/>
      <c r="G176" s="899"/>
    </row>
    <row r="177" spans="1:7">
      <c r="A177" s="284"/>
      <c r="B177" s="284"/>
      <c r="C177" s="284"/>
      <c r="D177" s="897"/>
      <c r="E177" s="898"/>
      <c r="F177" s="899"/>
      <c r="G177" s="899"/>
    </row>
    <row r="178" spans="1:7">
      <c r="A178" s="284"/>
      <c r="B178" s="284"/>
      <c r="C178" s="284"/>
      <c r="D178" s="897"/>
      <c r="E178" s="898"/>
      <c r="F178" s="899"/>
      <c r="G178" s="899"/>
    </row>
    <row r="179" spans="1:7">
      <c r="A179" s="284"/>
      <c r="B179" s="284"/>
      <c r="C179" s="284"/>
      <c r="D179" s="897"/>
      <c r="E179" s="898"/>
      <c r="F179" s="899"/>
      <c r="G179" s="899"/>
    </row>
    <row r="180" spans="1:7">
      <c r="A180" s="284"/>
      <c r="B180" s="284"/>
      <c r="C180" s="284"/>
      <c r="D180" s="897"/>
      <c r="E180" s="898"/>
      <c r="F180" s="899"/>
      <c r="G180" s="899"/>
    </row>
    <row r="181" spans="1:7">
      <c r="A181" s="284"/>
      <c r="B181" s="284"/>
      <c r="C181" s="284"/>
      <c r="D181" s="897"/>
      <c r="E181" s="898"/>
      <c r="F181" s="899"/>
      <c r="G181" s="899"/>
    </row>
    <row r="182" spans="1:7">
      <c r="A182" s="284"/>
      <c r="B182" s="284"/>
      <c r="C182" s="284"/>
      <c r="D182" s="897"/>
      <c r="E182" s="898"/>
      <c r="F182" s="899"/>
      <c r="G182" s="899"/>
    </row>
    <row r="183" spans="1:7">
      <c r="A183" s="284"/>
      <c r="B183" s="284"/>
      <c r="C183" s="284"/>
      <c r="D183" s="897"/>
      <c r="E183" s="898"/>
      <c r="F183" s="899"/>
      <c r="G183" s="899"/>
    </row>
    <row r="184" spans="1:7">
      <c r="A184" s="284"/>
      <c r="B184" s="284"/>
      <c r="C184" s="284"/>
      <c r="D184" s="897"/>
      <c r="E184" s="898"/>
      <c r="F184" s="899"/>
      <c r="G184" s="899"/>
    </row>
    <row r="185" spans="1:7">
      <c r="A185" s="284"/>
      <c r="B185" s="284"/>
      <c r="C185" s="284"/>
      <c r="D185" s="897"/>
      <c r="E185" s="898"/>
      <c r="F185" s="899"/>
      <c r="G185" s="899"/>
    </row>
    <row r="186" spans="1:7">
      <c r="A186" s="284"/>
      <c r="B186" s="284"/>
      <c r="C186" s="284"/>
      <c r="D186" s="897"/>
      <c r="E186" s="898"/>
      <c r="F186" s="899"/>
      <c r="G186" s="899"/>
    </row>
    <row r="187" spans="1:7">
      <c r="A187" s="284"/>
      <c r="B187" s="284"/>
      <c r="C187" s="284"/>
      <c r="D187" s="897"/>
      <c r="E187" s="898"/>
      <c r="F187" s="899"/>
      <c r="G187" s="899"/>
    </row>
    <row r="188" spans="1:7">
      <c r="A188" s="284"/>
      <c r="B188" s="284"/>
      <c r="C188" s="284"/>
      <c r="D188" s="897"/>
      <c r="E188" s="898"/>
      <c r="F188" s="899"/>
      <c r="G188" s="899"/>
    </row>
    <row r="189" spans="1:7">
      <c r="A189" s="284"/>
      <c r="B189" s="284"/>
      <c r="C189" s="284"/>
      <c r="D189" s="897"/>
      <c r="E189" s="898"/>
      <c r="F189" s="899"/>
      <c r="G189" s="899"/>
    </row>
    <row r="190" spans="1:7">
      <c r="A190" s="284"/>
      <c r="B190" s="284"/>
      <c r="C190" s="284"/>
      <c r="D190" s="897"/>
      <c r="E190" s="898"/>
      <c r="F190" s="899"/>
      <c r="G190" s="899"/>
    </row>
    <row r="191" spans="1:7">
      <c r="A191" s="284"/>
      <c r="B191" s="284"/>
      <c r="C191" s="284"/>
      <c r="D191" s="897"/>
      <c r="E191" s="898"/>
      <c r="F191" s="899"/>
      <c r="G191" s="899"/>
    </row>
    <row r="192" spans="1:7">
      <c r="A192" s="284"/>
      <c r="B192" s="284"/>
      <c r="C192" s="284"/>
      <c r="D192" s="897"/>
      <c r="E192" s="898"/>
      <c r="F192" s="899"/>
      <c r="G192" s="899"/>
    </row>
    <row r="193" spans="1:7">
      <c r="A193" s="284"/>
      <c r="B193" s="284"/>
      <c r="C193" s="284"/>
      <c r="D193" s="897"/>
      <c r="E193" s="898"/>
      <c r="F193" s="899"/>
      <c r="G193" s="899"/>
    </row>
    <row r="194" spans="1:7">
      <c r="A194" s="284"/>
      <c r="B194" s="284"/>
      <c r="C194" s="284"/>
      <c r="D194" s="897"/>
      <c r="E194" s="898"/>
      <c r="F194" s="899"/>
      <c r="G194" s="899"/>
    </row>
    <row r="195" spans="1:7">
      <c r="A195" s="284"/>
      <c r="B195" s="284"/>
      <c r="C195" s="284"/>
      <c r="D195" s="897"/>
      <c r="E195" s="898"/>
      <c r="F195" s="899"/>
      <c r="G195" s="899"/>
    </row>
    <row r="196" spans="1:7">
      <c r="A196" s="284"/>
      <c r="B196" s="284"/>
      <c r="C196" s="284"/>
      <c r="D196" s="897"/>
      <c r="E196" s="898"/>
      <c r="F196" s="899"/>
      <c r="G196" s="899"/>
    </row>
    <row r="197" spans="1:7">
      <c r="A197" s="284"/>
      <c r="B197" s="284"/>
      <c r="C197" s="284"/>
      <c r="D197" s="897"/>
      <c r="E197" s="898"/>
      <c r="F197" s="899"/>
      <c r="G197" s="899"/>
    </row>
    <row r="198" spans="1:7">
      <c r="A198" s="284"/>
      <c r="B198" s="284"/>
      <c r="C198" s="284"/>
      <c r="D198" s="897"/>
      <c r="E198" s="898"/>
      <c r="F198" s="899"/>
      <c r="G198" s="899"/>
    </row>
    <row r="199" spans="1:7">
      <c r="A199" s="284"/>
      <c r="B199" s="284"/>
      <c r="C199" s="284"/>
      <c r="D199" s="897"/>
      <c r="E199" s="898"/>
      <c r="F199" s="899"/>
      <c r="G199" s="899"/>
    </row>
    <row r="200" spans="1:7">
      <c r="A200" s="284"/>
      <c r="B200" s="284"/>
      <c r="C200" s="284"/>
      <c r="D200" s="897"/>
      <c r="E200" s="898"/>
      <c r="F200" s="899"/>
      <c r="G200" s="899">
        <v>150000</v>
      </c>
    </row>
    <row r="201" spans="1:7">
      <c r="A201" s="284"/>
      <c r="B201" s="284"/>
      <c r="C201" s="284"/>
      <c r="D201" s="897"/>
      <c r="E201" s="898"/>
      <c r="F201" s="899"/>
      <c r="G201" s="899"/>
    </row>
    <row r="202" spans="1:7">
      <c r="A202" s="284"/>
      <c r="B202" s="284"/>
      <c r="C202" s="284"/>
      <c r="D202" s="897"/>
      <c r="E202" s="898"/>
      <c r="F202" s="899"/>
      <c r="G202" s="899"/>
    </row>
    <row r="203" spans="1:7">
      <c r="A203" s="284"/>
      <c r="B203" s="284"/>
      <c r="C203" s="284"/>
      <c r="D203" s="897"/>
      <c r="E203" s="898"/>
      <c r="F203" s="899"/>
      <c r="G203" s="899"/>
    </row>
    <row r="204" spans="1:7">
      <c r="A204" s="284"/>
      <c r="B204" s="284"/>
      <c r="C204" s="284"/>
      <c r="D204" s="897"/>
      <c r="E204" s="898"/>
      <c r="F204" s="899"/>
      <c r="G204" s="899"/>
    </row>
    <row r="205" spans="1:7">
      <c r="A205" s="284"/>
      <c r="B205" s="284"/>
      <c r="C205" s="284"/>
      <c r="D205" s="897"/>
      <c r="E205" s="898"/>
      <c r="F205" s="899"/>
      <c r="G205" s="899"/>
    </row>
    <row r="206" spans="1:7">
      <c r="A206" s="284"/>
      <c r="B206" s="284"/>
      <c r="C206" s="284"/>
      <c r="D206" s="897"/>
      <c r="E206" s="898"/>
      <c r="F206" s="899"/>
      <c r="G206" s="899"/>
    </row>
    <row r="207" spans="1:7">
      <c r="A207" s="284"/>
      <c r="B207" s="284"/>
      <c r="C207" s="284"/>
      <c r="D207" s="897"/>
      <c r="E207" s="898"/>
      <c r="F207" s="899"/>
      <c r="G207" s="899"/>
    </row>
    <row r="208" spans="1:7">
      <c r="A208" s="284"/>
      <c r="B208" s="284"/>
      <c r="C208" s="284"/>
      <c r="D208" s="897"/>
      <c r="E208" s="898"/>
      <c r="F208" s="899"/>
      <c r="G208" s="899"/>
    </row>
    <row r="209" spans="1:7">
      <c r="A209" s="284"/>
      <c r="B209" s="284"/>
      <c r="C209" s="284"/>
      <c r="D209" s="897"/>
      <c r="E209" s="898"/>
      <c r="F209" s="899"/>
      <c r="G209" s="899"/>
    </row>
    <row r="210" spans="1:7">
      <c r="A210" s="284"/>
      <c r="B210" s="284"/>
      <c r="C210" s="284"/>
      <c r="D210" s="897"/>
      <c r="E210" s="898"/>
      <c r="F210" s="899"/>
      <c r="G210" s="899"/>
    </row>
    <row r="211" spans="1:7">
      <c r="A211" s="284"/>
      <c r="B211" s="284"/>
      <c r="C211" s="284"/>
      <c r="D211" s="897"/>
      <c r="E211" s="898"/>
      <c r="F211" s="899"/>
      <c r="G211" s="899"/>
    </row>
    <row r="212" spans="1:7">
      <c r="A212" s="284"/>
      <c r="B212" s="284"/>
      <c r="C212" s="284"/>
      <c r="D212" s="897"/>
      <c r="E212" s="898"/>
      <c r="F212" s="899"/>
      <c r="G212" s="899"/>
    </row>
    <row r="213" spans="1:7">
      <c r="A213" s="284"/>
      <c r="B213" s="284"/>
      <c r="C213" s="284"/>
      <c r="D213" s="897"/>
      <c r="E213" s="898"/>
      <c r="F213" s="899"/>
      <c r="G213" s="899"/>
    </row>
    <row r="214" spans="1:7">
      <c r="A214" s="284"/>
      <c r="B214" s="284"/>
      <c r="C214" s="284"/>
      <c r="D214" s="897"/>
      <c r="E214" s="898"/>
      <c r="F214" s="899"/>
      <c r="G214" s="899"/>
    </row>
    <row r="215" spans="1:7">
      <c r="A215" s="284"/>
      <c r="B215" s="284"/>
      <c r="C215" s="284"/>
      <c r="D215" s="897"/>
      <c r="E215" s="898"/>
      <c r="F215" s="899"/>
      <c r="G215" s="899"/>
    </row>
    <row r="216" spans="1:7">
      <c r="A216" s="284"/>
      <c r="B216" s="284"/>
      <c r="C216" s="284"/>
      <c r="D216" s="897"/>
      <c r="E216" s="898"/>
      <c r="F216" s="899"/>
      <c r="G216" s="899"/>
    </row>
    <row r="217" spans="1:7">
      <c r="A217" s="284"/>
      <c r="B217" s="284"/>
      <c r="C217" s="284"/>
      <c r="D217" s="897"/>
      <c r="E217" s="898"/>
      <c r="F217" s="899"/>
      <c r="G217" s="899"/>
    </row>
    <row r="218" spans="1:7">
      <c r="A218" s="284"/>
      <c r="B218" s="284"/>
      <c r="C218" s="284"/>
      <c r="D218" s="897"/>
      <c r="E218" s="898"/>
      <c r="F218" s="899"/>
      <c r="G218" s="899"/>
    </row>
    <row r="219" spans="1:7">
      <c r="A219" s="284"/>
      <c r="B219" s="284"/>
      <c r="C219" s="284"/>
      <c r="D219" s="897"/>
      <c r="E219" s="898"/>
      <c r="F219" s="899"/>
      <c r="G219" s="899"/>
    </row>
    <row r="220" spans="1:7">
      <c r="A220" s="284"/>
      <c r="B220" s="284"/>
      <c r="C220" s="284"/>
      <c r="D220" s="897"/>
      <c r="E220" s="898"/>
      <c r="F220" s="899"/>
      <c r="G220" s="899"/>
    </row>
    <row r="221" spans="1:7">
      <c r="A221" s="284"/>
      <c r="B221" s="284"/>
      <c r="C221" s="284"/>
      <c r="D221" s="897"/>
      <c r="E221" s="898"/>
      <c r="F221" s="899"/>
      <c r="G221" s="899"/>
    </row>
    <row r="222" spans="1:7">
      <c r="A222" s="284"/>
      <c r="B222" s="284"/>
      <c r="C222" s="284"/>
      <c r="D222" s="897"/>
      <c r="E222" s="898"/>
      <c r="F222" s="899"/>
      <c r="G222" s="899"/>
    </row>
    <row r="223" spans="1:7">
      <c r="A223" s="284"/>
      <c r="B223" s="284"/>
      <c r="C223" s="284"/>
      <c r="D223" s="897"/>
      <c r="E223" s="898"/>
      <c r="F223" s="899"/>
      <c r="G223" s="899"/>
    </row>
    <row r="224" spans="1:7">
      <c r="A224" s="284"/>
      <c r="B224" s="284"/>
      <c r="C224" s="284"/>
      <c r="D224" s="897"/>
      <c r="E224" s="898"/>
      <c r="F224" s="899"/>
      <c r="G224" s="899"/>
    </row>
    <row r="225" spans="1:7">
      <c r="A225" s="284"/>
      <c r="B225" s="284"/>
      <c r="C225" s="284"/>
      <c r="D225" s="897"/>
      <c r="E225" s="898"/>
      <c r="F225" s="899"/>
      <c r="G225" s="899"/>
    </row>
    <row r="226" spans="1:7">
      <c r="A226" s="284"/>
      <c r="B226" s="284"/>
      <c r="C226" s="284"/>
      <c r="D226" s="897"/>
      <c r="E226" s="898"/>
      <c r="F226" s="899"/>
      <c r="G226" s="899"/>
    </row>
    <row r="227" spans="1:7">
      <c r="A227" s="284"/>
      <c r="B227" s="284"/>
      <c r="C227" s="284"/>
      <c r="D227" s="897"/>
      <c r="E227" s="898"/>
      <c r="F227" s="899"/>
      <c r="G227" s="899"/>
    </row>
    <row r="228" spans="1:7">
      <c r="A228" s="284"/>
      <c r="B228" s="284"/>
      <c r="C228" s="284"/>
      <c r="D228" s="897"/>
      <c r="E228" s="898"/>
      <c r="F228" s="899"/>
      <c r="G228" s="899"/>
    </row>
    <row r="229" spans="1:7">
      <c r="A229" s="284"/>
      <c r="B229" s="284"/>
      <c r="C229" s="284"/>
      <c r="D229" s="897"/>
      <c r="E229" s="898"/>
      <c r="F229" s="899"/>
      <c r="G229" s="899"/>
    </row>
    <row r="230" spans="1:7">
      <c r="A230" s="284"/>
      <c r="B230" s="284"/>
      <c r="C230" s="284"/>
      <c r="D230" s="897"/>
      <c r="E230" s="898"/>
      <c r="F230" s="899"/>
      <c r="G230" s="899"/>
    </row>
    <row r="231" spans="1:7">
      <c r="A231" s="284"/>
      <c r="B231" s="284"/>
      <c r="C231" s="284"/>
      <c r="D231" s="897"/>
      <c r="E231" s="898"/>
      <c r="F231" s="899"/>
      <c r="G231" s="899"/>
    </row>
    <row r="232" spans="1:7">
      <c r="A232" s="284"/>
      <c r="B232" s="284"/>
      <c r="C232" s="284"/>
      <c r="D232" s="897"/>
      <c r="E232" s="898"/>
      <c r="F232" s="899"/>
      <c r="G232" s="899"/>
    </row>
    <row r="233" spans="1:7">
      <c r="A233" s="284"/>
      <c r="B233" s="284"/>
      <c r="C233" s="284"/>
      <c r="D233" s="897"/>
      <c r="E233" s="898"/>
      <c r="F233" s="899"/>
      <c r="G233" s="899"/>
    </row>
    <row r="234" spans="1:7">
      <c r="A234" s="284"/>
      <c r="B234" s="284"/>
      <c r="C234" s="284"/>
      <c r="D234" s="897"/>
      <c r="E234" s="898"/>
      <c r="F234" s="899"/>
      <c r="G234" s="899"/>
    </row>
    <row r="235" spans="1:7">
      <c r="A235" s="284"/>
      <c r="B235" s="284"/>
      <c r="C235" s="284"/>
      <c r="D235" s="897"/>
      <c r="E235" s="898"/>
      <c r="F235" s="899"/>
      <c r="G235" s="899"/>
    </row>
    <row r="236" spans="1:7">
      <c r="A236" s="284"/>
      <c r="B236" s="284"/>
      <c r="C236" s="284"/>
      <c r="D236" s="897"/>
      <c r="E236" s="898"/>
      <c r="F236" s="899"/>
      <c r="G236" s="899"/>
    </row>
    <row r="237" spans="1:7">
      <c r="A237" s="284"/>
      <c r="B237" s="284"/>
      <c r="C237" s="284"/>
      <c r="D237" s="897"/>
      <c r="E237" s="898"/>
      <c r="F237" s="899"/>
      <c r="G237" s="899"/>
    </row>
    <row r="238" spans="1:7">
      <c r="A238" s="284"/>
      <c r="B238" s="284"/>
      <c r="C238" s="284"/>
      <c r="D238" s="897"/>
      <c r="E238" s="898"/>
      <c r="F238" s="899"/>
      <c r="G238" s="899"/>
    </row>
    <row r="239" spans="1:7">
      <c r="A239" s="284"/>
      <c r="B239" s="284"/>
      <c r="C239" s="284"/>
      <c r="D239" s="897"/>
      <c r="E239" s="898"/>
      <c r="F239" s="899"/>
      <c r="G239" s="899"/>
    </row>
    <row r="240" spans="1:7">
      <c r="A240" s="284"/>
      <c r="B240" s="284"/>
      <c r="C240" s="284"/>
      <c r="D240" s="897"/>
      <c r="E240" s="898"/>
      <c r="F240" s="899"/>
      <c r="G240" s="899"/>
    </row>
    <row r="241" spans="1:7">
      <c r="A241" s="284"/>
      <c r="B241" s="284"/>
      <c r="C241" s="284"/>
      <c r="D241" s="897"/>
      <c r="E241" s="898"/>
      <c r="F241" s="899"/>
      <c r="G241" s="899"/>
    </row>
    <row r="242" spans="1:7">
      <c r="A242" s="284"/>
      <c r="B242" s="284"/>
      <c r="C242" s="284"/>
      <c r="D242" s="897"/>
      <c r="E242" s="898"/>
      <c r="F242" s="899"/>
      <c r="G242" s="899"/>
    </row>
    <row r="243" spans="1:7">
      <c r="A243" s="284"/>
      <c r="B243" s="284"/>
      <c r="C243" s="284"/>
      <c r="D243" s="897"/>
      <c r="E243" s="898"/>
      <c r="F243" s="899"/>
      <c r="G243" s="899"/>
    </row>
    <row r="244" spans="1:7">
      <c r="A244" s="284"/>
      <c r="B244" s="284"/>
      <c r="C244" s="284"/>
      <c r="D244" s="897"/>
      <c r="E244" s="898"/>
      <c r="F244" s="899"/>
      <c r="G244" s="899"/>
    </row>
    <row r="245" spans="1:7">
      <c r="A245" s="284"/>
      <c r="B245" s="284"/>
      <c r="C245" s="284"/>
      <c r="D245" s="897"/>
      <c r="E245" s="898"/>
      <c r="F245" s="899"/>
      <c r="G245" s="899"/>
    </row>
    <row r="246" spans="1:7">
      <c r="A246" s="284"/>
      <c r="B246" s="284"/>
      <c r="C246" s="284"/>
      <c r="D246" s="897"/>
      <c r="E246" s="898"/>
      <c r="F246" s="899"/>
      <c r="G246" s="899"/>
    </row>
    <row r="247" spans="1:7">
      <c r="A247" s="284"/>
      <c r="B247" s="284"/>
      <c r="C247" s="284"/>
      <c r="D247" s="897"/>
      <c r="E247" s="898"/>
      <c r="F247" s="899"/>
      <c r="G247" s="899"/>
    </row>
    <row r="248" spans="1:7">
      <c r="A248" s="284"/>
      <c r="B248" s="284"/>
      <c r="C248" s="284"/>
      <c r="D248" s="897"/>
      <c r="E248" s="898"/>
      <c r="F248" s="899"/>
      <c r="G248" s="899"/>
    </row>
    <row r="249" spans="1:7">
      <c r="A249" s="284"/>
      <c r="B249" s="284"/>
      <c r="C249" s="284"/>
      <c r="D249" s="897"/>
      <c r="E249" s="898"/>
      <c r="F249" s="899"/>
      <c r="G249" s="899"/>
    </row>
    <row r="250" spans="1:7">
      <c r="A250" s="284"/>
      <c r="B250" s="284"/>
      <c r="C250" s="284"/>
      <c r="D250" s="897"/>
      <c r="E250" s="898"/>
      <c r="F250" s="899"/>
      <c r="G250" s="899"/>
    </row>
    <row r="251" spans="1:7">
      <c r="A251" s="284"/>
      <c r="B251" s="284"/>
      <c r="C251" s="284"/>
      <c r="D251" s="897"/>
      <c r="E251" s="898"/>
      <c r="F251" s="899"/>
      <c r="G251" s="899"/>
    </row>
    <row r="252" spans="1:7">
      <c r="A252" s="284"/>
      <c r="B252" s="284"/>
      <c r="C252" s="284"/>
      <c r="D252" s="897"/>
      <c r="E252" s="898"/>
      <c r="F252" s="899"/>
      <c r="G252" s="899"/>
    </row>
    <row r="253" spans="1:7">
      <c r="A253" s="284"/>
      <c r="B253" s="284"/>
      <c r="C253" s="284"/>
      <c r="D253" s="897"/>
      <c r="E253" s="898"/>
      <c r="F253" s="899"/>
      <c r="G253" s="899"/>
    </row>
    <row r="254" spans="1:7">
      <c r="A254" s="284"/>
      <c r="B254" s="284"/>
      <c r="C254" s="284"/>
      <c r="D254" s="897"/>
      <c r="E254" s="898"/>
      <c r="F254" s="899"/>
      <c r="G254" s="899"/>
    </row>
    <row r="255" spans="1:7">
      <c r="A255" s="284"/>
      <c r="B255" s="284"/>
      <c r="C255" s="284"/>
      <c r="D255" s="897"/>
      <c r="E255" s="898"/>
      <c r="F255" s="899"/>
      <c r="G255" s="899"/>
    </row>
    <row r="256" spans="1:7">
      <c r="A256" s="284"/>
      <c r="B256" s="284"/>
      <c r="C256" s="284"/>
      <c r="D256" s="897"/>
      <c r="E256" s="898"/>
      <c r="F256" s="899"/>
      <c r="G256" s="899"/>
    </row>
    <row r="257" spans="1:7">
      <c r="A257" s="284"/>
      <c r="B257" s="284"/>
      <c r="C257" s="284"/>
      <c r="D257" s="897"/>
      <c r="E257" s="898"/>
      <c r="F257" s="899"/>
      <c r="G257" s="899"/>
    </row>
    <row r="258" spans="1:7">
      <c r="A258" s="284"/>
      <c r="B258" s="284"/>
      <c r="C258" s="284"/>
      <c r="D258" s="897"/>
      <c r="E258" s="898"/>
      <c r="F258" s="899"/>
      <c r="G258" s="899"/>
    </row>
    <row r="259" spans="1:7">
      <c r="A259" s="284"/>
      <c r="B259" s="284"/>
      <c r="C259" s="284"/>
      <c r="D259" s="897"/>
      <c r="E259" s="898"/>
      <c r="F259" s="899"/>
      <c r="G259" s="899"/>
    </row>
    <row r="260" spans="1:7">
      <c r="A260" s="284"/>
      <c r="B260" s="284"/>
      <c r="C260" s="284"/>
      <c r="D260" s="897"/>
      <c r="E260" s="898"/>
      <c r="F260" s="899"/>
      <c r="G260" s="899"/>
    </row>
    <row r="261" spans="1:7">
      <c r="A261" s="284"/>
      <c r="B261" s="284"/>
      <c r="C261" s="284"/>
      <c r="D261" s="897"/>
      <c r="E261" s="898"/>
      <c r="F261" s="899"/>
      <c r="G261" s="899"/>
    </row>
    <row r="262" spans="1:7">
      <c r="A262" s="284"/>
      <c r="B262" s="284"/>
      <c r="C262" s="284"/>
      <c r="D262" s="897"/>
      <c r="E262" s="898"/>
      <c r="F262" s="899"/>
      <c r="G262" s="899"/>
    </row>
    <row r="263" spans="1:7">
      <c r="A263" s="284"/>
      <c r="B263" s="284"/>
      <c r="C263" s="284"/>
      <c r="D263" s="897"/>
      <c r="E263" s="898"/>
      <c r="F263" s="899"/>
      <c r="G263" s="899"/>
    </row>
    <row r="264" spans="1:7">
      <c r="A264" s="284"/>
      <c r="B264" s="284"/>
      <c r="C264" s="284"/>
      <c r="D264" s="897"/>
      <c r="E264" s="898"/>
      <c r="F264" s="899"/>
      <c r="G264" s="899"/>
    </row>
    <row r="265" spans="1:7">
      <c r="A265" s="284"/>
      <c r="B265" s="284"/>
      <c r="C265" s="284"/>
      <c r="D265" s="897"/>
      <c r="E265" s="898"/>
      <c r="F265" s="899"/>
      <c r="G265" s="899"/>
    </row>
    <row r="266" spans="1:7">
      <c r="A266" s="284"/>
      <c r="B266" s="284"/>
      <c r="C266" s="284"/>
      <c r="D266" s="897"/>
      <c r="E266" s="898"/>
      <c r="F266" s="899"/>
      <c r="G266" s="899"/>
    </row>
    <row r="267" spans="1:7">
      <c r="A267" s="284"/>
      <c r="B267" s="284"/>
      <c r="C267" s="284"/>
      <c r="D267" s="897"/>
      <c r="E267" s="898"/>
      <c r="F267" s="899"/>
      <c r="G267" s="899"/>
    </row>
    <row r="268" spans="1:7">
      <c r="A268" s="284"/>
      <c r="B268" s="284"/>
      <c r="C268" s="284"/>
      <c r="D268" s="897"/>
      <c r="E268" s="898"/>
      <c r="F268" s="899"/>
      <c r="G268" s="899"/>
    </row>
    <row r="269" spans="1:7">
      <c r="A269" s="284"/>
      <c r="B269" s="284"/>
      <c r="C269" s="284"/>
      <c r="D269" s="897"/>
      <c r="E269" s="898"/>
      <c r="F269" s="899"/>
      <c r="G269" s="899"/>
    </row>
    <row r="270" spans="1:7">
      <c r="A270" s="284"/>
      <c r="B270" s="284"/>
      <c r="C270" s="284"/>
      <c r="D270" s="897"/>
      <c r="E270" s="898"/>
      <c r="F270" s="899"/>
      <c r="G270" s="899"/>
    </row>
    <row r="271" spans="1:7">
      <c r="A271" s="284"/>
      <c r="B271" s="284"/>
      <c r="C271" s="284"/>
      <c r="D271" s="897"/>
      <c r="E271" s="898"/>
      <c r="F271" s="899"/>
      <c r="G271" s="899"/>
    </row>
    <row r="272" spans="1:7">
      <c r="A272" s="284"/>
      <c r="B272" s="284"/>
      <c r="C272" s="284"/>
      <c r="D272" s="897"/>
      <c r="E272" s="898"/>
      <c r="F272" s="899"/>
      <c r="G272" s="899"/>
    </row>
    <row r="273" spans="1:7">
      <c r="A273" s="284"/>
      <c r="B273" s="284"/>
      <c r="C273" s="284"/>
      <c r="D273" s="897"/>
      <c r="E273" s="898"/>
      <c r="F273" s="899"/>
      <c r="G273" s="899"/>
    </row>
    <row r="274" spans="1:7">
      <c r="A274" s="284"/>
      <c r="B274" s="284"/>
      <c r="C274" s="284"/>
      <c r="D274" s="897"/>
      <c r="E274" s="898"/>
      <c r="F274" s="899"/>
      <c r="G274" s="899"/>
    </row>
    <row r="275" spans="1:7">
      <c r="A275" s="284"/>
      <c r="B275" s="284"/>
      <c r="C275" s="284"/>
      <c r="D275" s="897"/>
      <c r="E275" s="898"/>
      <c r="F275" s="899"/>
      <c r="G275" s="899"/>
    </row>
    <row r="276" spans="1:7">
      <c r="A276" s="284"/>
      <c r="B276" s="284"/>
      <c r="C276" s="284"/>
      <c r="D276" s="897"/>
      <c r="E276" s="898"/>
      <c r="F276" s="899"/>
      <c r="G276" s="899"/>
    </row>
    <row r="277" spans="1:7">
      <c r="A277" s="284"/>
      <c r="B277" s="284"/>
      <c r="C277" s="284"/>
      <c r="D277" s="897"/>
      <c r="E277" s="898"/>
      <c r="F277" s="899"/>
      <c r="G277" s="899"/>
    </row>
    <row r="278" spans="1:7">
      <c r="A278" s="284"/>
      <c r="B278" s="284"/>
      <c r="C278" s="284"/>
      <c r="D278" s="897"/>
      <c r="E278" s="898"/>
      <c r="F278" s="899"/>
      <c r="G278" s="899"/>
    </row>
    <row r="279" spans="1:7">
      <c r="A279" s="284"/>
      <c r="B279" s="284"/>
      <c r="C279" s="284"/>
      <c r="D279" s="897"/>
      <c r="E279" s="898"/>
      <c r="F279" s="899"/>
      <c r="G279" s="899"/>
    </row>
    <row r="280" spans="1:7">
      <c r="A280" s="284"/>
      <c r="B280" s="284"/>
      <c r="C280" s="284"/>
      <c r="D280" s="897"/>
      <c r="E280" s="898"/>
      <c r="F280" s="899"/>
      <c r="G280" s="899"/>
    </row>
    <row r="281" spans="1:7">
      <c r="A281" s="284"/>
      <c r="B281" s="284"/>
      <c r="C281" s="284"/>
      <c r="D281" s="897"/>
      <c r="E281" s="898"/>
      <c r="F281" s="899"/>
      <c r="G281" s="899"/>
    </row>
    <row r="282" spans="1:7">
      <c r="A282" s="284"/>
      <c r="B282" s="284"/>
      <c r="C282" s="284"/>
      <c r="D282" s="897"/>
      <c r="E282" s="898"/>
      <c r="F282" s="899"/>
      <c r="G282" s="899"/>
    </row>
    <row r="283" spans="1:7">
      <c r="A283" s="284"/>
      <c r="B283" s="284"/>
      <c r="C283" s="284"/>
      <c r="D283" s="897"/>
      <c r="E283" s="898"/>
      <c r="F283" s="899"/>
      <c r="G283" s="899"/>
    </row>
    <row r="284" spans="1:7">
      <c r="A284" s="284"/>
      <c r="B284" s="284"/>
      <c r="C284" s="284"/>
      <c r="D284" s="897"/>
      <c r="E284" s="898"/>
      <c r="F284" s="899"/>
      <c r="G284" s="899"/>
    </row>
    <row r="285" spans="1:7">
      <c r="A285" s="284"/>
      <c r="B285" s="284"/>
      <c r="C285" s="284"/>
      <c r="D285" s="897"/>
      <c r="E285" s="898"/>
      <c r="F285" s="899"/>
      <c r="G285" s="899"/>
    </row>
    <row r="286" spans="1:7">
      <c r="A286" s="284"/>
      <c r="B286" s="284"/>
      <c r="C286" s="284"/>
      <c r="D286" s="897"/>
      <c r="E286" s="898"/>
      <c r="F286" s="899"/>
      <c r="G286" s="899"/>
    </row>
    <row r="287" spans="1:7">
      <c r="A287" s="284"/>
      <c r="B287" s="284"/>
      <c r="C287" s="284"/>
      <c r="D287" s="897"/>
      <c r="E287" s="898"/>
      <c r="F287" s="899"/>
      <c r="G287" s="899"/>
    </row>
    <row r="288" spans="1:7">
      <c r="A288" s="284"/>
      <c r="B288" s="284"/>
      <c r="C288" s="284"/>
      <c r="D288" s="897"/>
      <c r="E288" s="898"/>
      <c r="F288" s="899"/>
      <c r="G288" s="899"/>
    </row>
    <row r="289" spans="1:7">
      <c r="A289" s="284"/>
      <c r="B289" s="284"/>
      <c r="C289" s="284"/>
      <c r="D289" s="897"/>
      <c r="E289" s="898"/>
      <c r="F289" s="899"/>
      <c r="G289" s="899"/>
    </row>
    <row r="290" spans="1:7">
      <c r="A290" s="284"/>
      <c r="B290" s="284"/>
      <c r="C290" s="284"/>
      <c r="D290" s="897"/>
      <c r="E290" s="898"/>
      <c r="F290" s="899"/>
      <c r="G290" s="899"/>
    </row>
    <row r="291" spans="1:7">
      <c r="A291" s="284"/>
      <c r="B291" s="284"/>
      <c r="C291" s="284"/>
      <c r="D291" s="897"/>
      <c r="E291" s="898"/>
      <c r="F291" s="899"/>
      <c r="G291" s="899"/>
    </row>
    <row r="292" spans="1:7">
      <c r="A292" s="284"/>
      <c r="B292" s="284"/>
      <c r="C292" s="284"/>
      <c r="D292" s="897"/>
      <c r="E292" s="898"/>
      <c r="F292" s="899"/>
      <c r="G292" s="899"/>
    </row>
    <row r="293" spans="1:7">
      <c r="A293" s="284"/>
      <c r="B293" s="284"/>
      <c r="C293" s="284"/>
      <c r="D293" s="897"/>
      <c r="E293" s="898"/>
      <c r="F293" s="899"/>
      <c r="G293" s="899"/>
    </row>
    <row r="294" spans="1:7">
      <c r="A294" s="284"/>
      <c r="B294" s="284"/>
      <c r="C294" s="284"/>
      <c r="D294" s="897"/>
      <c r="E294" s="898"/>
      <c r="F294" s="899"/>
      <c r="G294" s="899"/>
    </row>
    <row r="295" spans="1:7">
      <c r="A295" s="284"/>
      <c r="B295" s="284"/>
      <c r="C295" s="284"/>
      <c r="D295" s="897"/>
      <c r="E295" s="898"/>
      <c r="F295" s="899"/>
      <c r="G295" s="899"/>
    </row>
    <row r="296" spans="1:7">
      <c r="A296" s="284"/>
      <c r="B296" s="284"/>
      <c r="C296" s="284"/>
      <c r="D296" s="897"/>
      <c r="E296" s="898"/>
      <c r="F296" s="899"/>
      <c r="G296" s="899"/>
    </row>
    <row r="297" spans="1:7">
      <c r="A297" s="284"/>
      <c r="B297" s="284"/>
      <c r="C297" s="284"/>
      <c r="D297" s="897"/>
      <c r="E297" s="898"/>
      <c r="F297" s="899"/>
      <c r="G297" s="899"/>
    </row>
    <row r="298" spans="1:7">
      <c r="A298" s="284"/>
      <c r="B298" s="284"/>
      <c r="C298" s="284"/>
      <c r="D298" s="897"/>
      <c r="E298" s="898"/>
      <c r="F298" s="899"/>
      <c r="G298" s="899"/>
    </row>
    <row r="299" spans="1:7">
      <c r="A299" s="284"/>
      <c r="B299" s="284"/>
      <c r="C299" s="284"/>
      <c r="D299" s="897"/>
      <c r="E299" s="898"/>
      <c r="F299" s="899"/>
      <c r="G299" s="899"/>
    </row>
    <row r="300" spans="1:7">
      <c r="A300" s="284"/>
      <c r="B300" s="284"/>
      <c r="C300" s="284"/>
      <c r="D300" s="897"/>
      <c r="E300" s="898"/>
      <c r="F300" s="899"/>
      <c r="G300" s="899"/>
    </row>
    <row r="301" spans="1:7">
      <c r="A301" s="284"/>
      <c r="B301" s="284"/>
      <c r="C301" s="284"/>
      <c r="D301" s="897"/>
      <c r="E301" s="898"/>
      <c r="F301" s="899"/>
      <c r="G301" s="899"/>
    </row>
    <row r="302" spans="1:7">
      <c r="A302" s="284"/>
      <c r="B302" s="284"/>
      <c r="C302" s="284"/>
      <c r="D302" s="897"/>
      <c r="E302" s="898"/>
      <c r="F302" s="899"/>
      <c r="G302" s="899"/>
    </row>
    <row r="303" spans="1:7">
      <c r="A303" s="284"/>
      <c r="B303" s="284"/>
      <c r="C303" s="284"/>
      <c r="D303" s="897"/>
      <c r="E303" s="898"/>
      <c r="F303" s="899"/>
      <c r="G303" s="899"/>
    </row>
    <row r="304" spans="1:7">
      <c r="A304" s="284"/>
      <c r="B304" s="284"/>
      <c r="C304" s="284"/>
      <c r="D304" s="897"/>
      <c r="E304" s="898"/>
      <c r="F304" s="899"/>
      <c r="G304" s="899"/>
    </row>
    <row r="305" spans="1:7">
      <c r="A305" s="284"/>
      <c r="B305" s="284"/>
      <c r="C305" s="284"/>
      <c r="D305" s="897"/>
      <c r="E305" s="898"/>
      <c r="F305" s="899"/>
      <c r="G305" s="899"/>
    </row>
    <row r="306" spans="1:7">
      <c r="A306" s="284"/>
      <c r="B306" s="284"/>
      <c r="C306" s="284"/>
      <c r="D306" s="897"/>
      <c r="E306" s="898"/>
      <c r="F306" s="899"/>
      <c r="G306" s="899"/>
    </row>
    <row r="307" spans="1:7">
      <c r="A307" s="284"/>
      <c r="B307" s="284"/>
      <c r="C307" s="284"/>
      <c r="D307" s="897"/>
      <c r="E307" s="898"/>
      <c r="F307" s="899"/>
      <c r="G307" s="899"/>
    </row>
    <row r="308" spans="1:7">
      <c r="A308" s="284"/>
      <c r="B308" s="284"/>
      <c r="C308" s="284"/>
      <c r="D308" s="897"/>
      <c r="E308" s="898"/>
      <c r="F308" s="899"/>
      <c r="G308" s="899"/>
    </row>
    <row r="309" spans="1:7">
      <c r="A309" s="284"/>
      <c r="B309" s="284"/>
      <c r="C309" s="284"/>
      <c r="D309" s="897"/>
      <c r="E309" s="898"/>
      <c r="F309" s="899"/>
      <c r="G309" s="899"/>
    </row>
    <row r="310" spans="1:7">
      <c r="A310" s="284"/>
      <c r="B310" s="284"/>
      <c r="C310" s="284"/>
      <c r="D310" s="897"/>
      <c r="E310" s="898"/>
      <c r="F310" s="899"/>
      <c r="G310" s="899"/>
    </row>
    <row r="311" spans="1:7">
      <c r="A311" s="284"/>
      <c r="B311" s="284"/>
      <c r="C311" s="284"/>
      <c r="D311" s="897"/>
      <c r="E311" s="898"/>
      <c r="F311" s="899"/>
      <c r="G311" s="899"/>
    </row>
    <row r="312" spans="1:7">
      <c r="A312" s="284"/>
      <c r="B312" s="284"/>
      <c r="C312" s="284"/>
      <c r="D312" s="897"/>
      <c r="E312" s="898"/>
      <c r="F312" s="899"/>
      <c r="G312" s="899"/>
    </row>
    <row r="313" spans="1:7">
      <c r="A313" s="284"/>
      <c r="B313" s="284"/>
      <c r="C313" s="284"/>
      <c r="D313" s="897"/>
      <c r="E313" s="898"/>
      <c r="F313" s="899"/>
      <c r="G313" s="899"/>
    </row>
    <row r="314" spans="1:7">
      <c r="A314" s="284"/>
      <c r="B314" s="284"/>
      <c r="C314" s="284"/>
      <c r="D314" s="897"/>
      <c r="E314" s="898"/>
      <c r="F314" s="899"/>
      <c r="G314" s="899"/>
    </row>
    <row r="315" spans="1:7">
      <c r="A315" s="284"/>
      <c r="B315" s="284"/>
      <c r="C315" s="284"/>
      <c r="D315" s="897"/>
      <c r="E315" s="898"/>
      <c r="F315" s="899"/>
      <c r="G315" s="899"/>
    </row>
    <row r="316" spans="1:7">
      <c r="A316" s="284"/>
      <c r="B316" s="284"/>
      <c r="C316" s="284"/>
      <c r="D316" s="897"/>
      <c r="E316" s="898"/>
      <c r="F316" s="899"/>
      <c r="G316" s="899"/>
    </row>
    <row r="317" spans="1:7">
      <c r="A317" s="284"/>
      <c r="B317" s="284"/>
      <c r="C317" s="284"/>
      <c r="D317" s="897"/>
      <c r="E317" s="898"/>
      <c r="F317" s="899"/>
      <c r="G317" s="899"/>
    </row>
    <row r="318" spans="1:7">
      <c r="A318" s="284"/>
      <c r="B318" s="284"/>
      <c r="C318" s="284"/>
      <c r="D318" s="897"/>
      <c r="E318" s="898"/>
      <c r="F318" s="899"/>
      <c r="G318" s="899"/>
    </row>
    <row r="319" spans="1:7">
      <c r="A319" s="284"/>
      <c r="B319" s="284"/>
      <c r="C319" s="284"/>
      <c r="D319" s="897"/>
      <c r="E319" s="898"/>
      <c r="F319" s="899"/>
      <c r="G319" s="899"/>
    </row>
    <row r="320" spans="1:7">
      <c r="A320" s="284"/>
      <c r="B320" s="284"/>
      <c r="C320" s="284"/>
      <c r="D320" s="897"/>
      <c r="E320" s="898"/>
      <c r="F320" s="899"/>
      <c r="G320" s="899"/>
    </row>
    <row r="321" spans="1:7">
      <c r="A321" s="284"/>
      <c r="B321" s="284"/>
      <c r="C321" s="284"/>
      <c r="D321" s="897"/>
      <c r="E321" s="898"/>
      <c r="F321" s="899"/>
      <c r="G321" s="899"/>
    </row>
    <row r="322" spans="1:7">
      <c r="A322" s="284"/>
      <c r="B322" s="284"/>
      <c r="C322" s="284"/>
      <c r="D322" s="897"/>
      <c r="E322" s="898"/>
      <c r="F322" s="899"/>
      <c r="G322" s="899"/>
    </row>
    <row r="323" spans="1:7">
      <c r="A323" s="284"/>
      <c r="B323" s="284"/>
      <c r="C323" s="284"/>
      <c r="D323" s="897"/>
      <c r="E323" s="898"/>
      <c r="F323" s="899"/>
      <c r="G323" s="899"/>
    </row>
    <row r="324" spans="1:7">
      <c r="A324" s="284"/>
      <c r="B324" s="284"/>
      <c r="C324" s="284"/>
      <c r="D324" s="897"/>
      <c r="E324" s="898"/>
      <c r="F324" s="899"/>
      <c r="G324" s="899"/>
    </row>
    <row r="325" spans="1:7">
      <c r="A325" s="284"/>
      <c r="B325" s="284"/>
      <c r="C325" s="284"/>
      <c r="D325" s="897"/>
      <c r="E325" s="898"/>
      <c r="F325" s="899"/>
      <c r="G325" s="899"/>
    </row>
    <row r="326" spans="1:7">
      <c r="A326" s="284"/>
      <c r="B326" s="284"/>
      <c r="C326" s="284"/>
      <c r="D326" s="897"/>
      <c r="E326" s="898"/>
      <c r="F326" s="899"/>
      <c r="G326" s="899"/>
    </row>
    <row r="327" spans="1:7">
      <c r="A327" s="284"/>
      <c r="B327" s="284"/>
      <c r="C327" s="284"/>
      <c r="D327" s="897"/>
      <c r="E327" s="898"/>
      <c r="F327" s="899"/>
      <c r="G327" s="899"/>
    </row>
    <row r="328" spans="1:7">
      <c r="A328" s="284"/>
      <c r="B328" s="284"/>
      <c r="C328" s="284"/>
      <c r="D328" s="897"/>
      <c r="E328" s="898"/>
      <c r="F328" s="899"/>
      <c r="G328" s="899"/>
    </row>
    <row r="329" spans="1:7">
      <c r="A329" s="284"/>
      <c r="B329" s="284"/>
      <c r="C329" s="284"/>
      <c r="D329" s="897"/>
      <c r="E329" s="898"/>
      <c r="F329" s="899"/>
      <c r="G329" s="899"/>
    </row>
    <row r="330" spans="1:7">
      <c r="A330" s="284"/>
      <c r="B330" s="284"/>
      <c r="C330" s="284"/>
      <c r="D330" s="897"/>
      <c r="E330" s="898"/>
      <c r="F330" s="899"/>
      <c r="G330" s="899"/>
    </row>
    <row r="331" spans="1:7">
      <c r="A331" s="284"/>
      <c r="B331" s="284"/>
      <c r="C331" s="284"/>
      <c r="D331" s="897"/>
      <c r="E331" s="898"/>
      <c r="F331" s="899"/>
      <c r="G331" s="899"/>
    </row>
    <row r="332" spans="1:7">
      <c r="A332" s="284"/>
      <c r="B332" s="284"/>
      <c r="C332" s="284"/>
      <c r="D332" s="897"/>
      <c r="E332" s="898"/>
      <c r="F332" s="899"/>
      <c r="G332" s="899"/>
    </row>
    <row r="333" spans="1:7">
      <c r="A333" s="284"/>
      <c r="B333" s="284"/>
      <c r="C333" s="284"/>
      <c r="D333" s="897"/>
      <c r="E333" s="898"/>
      <c r="F333" s="899"/>
      <c r="G333" s="899"/>
    </row>
    <row r="334" spans="1:7">
      <c r="A334" s="284"/>
      <c r="B334" s="284"/>
      <c r="C334" s="284"/>
      <c r="D334" s="897"/>
      <c r="E334" s="898"/>
      <c r="F334" s="899"/>
      <c r="G334" s="899"/>
    </row>
    <row r="335" spans="1:7">
      <c r="A335" s="284"/>
      <c r="B335" s="284"/>
      <c r="C335" s="284"/>
      <c r="D335" s="897"/>
      <c r="E335" s="898"/>
      <c r="F335" s="899"/>
      <c r="G335" s="899"/>
    </row>
    <row r="336" spans="1:7">
      <c r="A336" s="284"/>
      <c r="B336" s="284"/>
      <c r="C336" s="284"/>
      <c r="D336" s="897"/>
      <c r="E336" s="898"/>
      <c r="F336" s="899"/>
      <c r="G336" s="899"/>
    </row>
    <row r="337" spans="1:8">
      <c r="A337" s="284"/>
      <c r="B337" s="284"/>
      <c r="C337" s="284"/>
      <c r="D337" s="897"/>
      <c r="E337" s="898"/>
      <c r="F337" s="899"/>
      <c r="G337" s="899"/>
    </row>
    <row r="338" spans="1:8">
      <c r="A338" s="284"/>
      <c r="B338" s="284"/>
      <c r="C338" s="284"/>
      <c r="D338" s="897"/>
      <c r="E338" s="898"/>
      <c r="F338" s="899"/>
      <c r="G338" s="899"/>
    </row>
    <row r="339" spans="1:8">
      <c r="A339" s="284"/>
      <c r="B339" s="284"/>
      <c r="C339" s="284"/>
      <c r="D339" s="897"/>
      <c r="E339" s="898"/>
      <c r="F339" s="899"/>
      <c r="G339" s="899"/>
    </row>
    <row r="340" spans="1:8">
      <c r="A340" s="284"/>
      <c r="B340" s="284"/>
      <c r="C340" s="284"/>
      <c r="D340" s="897"/>
      <c r="E340" s="898"/>
      <c r="F340" s="899"/>
      <c r="G340" s="899"/>
    </row>
    <row r="341" spans="1:8">
      <c r="A341" s="284"/>
      <c r="B341" s="284"/>
      <c r="C341" s="284"/>
      <c r="D341" s="897"/>
      <c r="E341" s="898"/>
      <c r="F341" s="899"/>
      <c r="G341" s="899"/>
    </row>
    <row r="342" spans="1:8">
      <c r="A342" s="284"/>
      <c r="B342" s="284"/>
      <c r="C342" s="284"/>
      <c r="D342" s="897"/>
      <c r="E342" s="898"/>
      <c r="F342" s="899"/>
      <c r="G342" s="899"/>
    </row>
    <row r="343" spans="1:8">
      <c r="A343" s="284"/>
      <c r="B343" s="284"/>
      <c r="C343" s="284"/>
      <c r="D343" s="897"/>
      <c r="E343" s="898"/>
      <c r="F343" s="899"/>
      <c r="G343" s="899">
        <v>600000</v>
      </c>
    </row>
    <row r="344" spans="1:8">
      <c r="A344" s="284"/>
      <c r="B344" s="284"/>
      <c r="C344" s="284"/>
      <c r="D344" s="897"/>
      <c r="E344" s="898"/>
      <c r="F344" s="899"/>
      <c r="G344" s="899"/>
    </row>
    <row r="345" spans="1:8">
      <c r="A345" s="284"/>
      <c r="B345" s="284"/>
      <c r="C345" s="284"/>
      <c r="D345" s="897"/>
      <c r="E345" s="898"/>
      <c r="F345" s="899"/>
      <c r="G345" s="899">
        <v>806000</v>
      </c>
    </row>
    <row r="346" spans="1:8">
      <c r="A346" s="284"/>
      <c r="B346" s="284"/>
      <c r="C346" s="284"/>
      <c r="D346" s="897"/>
      <c r="E346" s="898"/>
      <c r="F346" s="899"/>
      <c r="G346" s="899"/>
    </row>
    <row r="347" spans="1:8">
      <c r="A347" s="284"/>
      <c r="B347" s="284"/>
      <c r="C347" s="284"/>
      <c r="D347" s="897"/>
      <c r="E347" s="898"/>
      <c r="F347" s="899"/>
      <c r="G347" s="899"/>
    </row>
    <row r="348" spans="1:8">
      <c r="A348" s="284"/>
      <c r="B348" s="284"/>
      <c r="C348" s="284"/>
      <c r="D348" s="897"/>
      <c r="E348" s="898"/>
      <c r="F348" s="899"/>
      <c r="G348" s="899">
        <v>60000</v>
      </c>
      <c r="H348" s="284">
        <v>60000</v>
      </c>
    </row>
    <row r="349" spans="1:8">
      <c r="A349" s="284"/>
      <c r="B349" s="284"/>
      <c r="C349" s="284"/>
      <c r="D349" s="897"/>
      <c r="E349" s="898"/>
      <c r="F349" s="899"/>
      <c r="G349" s="899"/>
    </row>
    <row r="350" spans="1:8">
      <c r="A350" s="284"/>
      <c r="B350" s="284"/>
      <c r="C350" s="284"/>
      <c r="D350" s="897"/>
      <c r="E350" s="898"/>
      <c r="F350" s="899"/>
      <c r="G350" s="899">
        <v>3200000</v>
      </c>
    </row>
    <row r="351" spans="1:8">
      <c r="A351" s="284"/>
      <c r="B351" s="284"/>
      <c r="C351" s="284"/>
      <c r="D351" s="897"/>
      <c r="E351" s="898"/>
      <c r="F351" s="899"/>
      <c r="G351" s="899"/>
    </row>
    <row r="352" spans="1:8">
      <c r="A352" s="284"/>
      <c r="B352" s="284"/>
      <c r="C352" s="284"/>
      <c r="D352" s="897"/>
      <c r="E352" s="898"/>
      <c r="F352" s="899"/>
      <c r="G352" s="899">
        <v>70000</v>
      </c>
    </row>
    <row r="353" spans="1:7">
      <c r="A353" s="284"/>
      <c r="B353" s="284"/>
      <c r="C353" s="284"/>
      <c r="D353" s="897"/>
      <c r="E353" s="898"/>
      <c r="F353" s="899"/>
      <c r="G353" s="899"/>
    </row>
    <row r="354" spans="1:7">
      <c r="A354" s="284"/>
      <c r="B354" s="284"/>
      <c r="C354" s="284"/>
      <c r="D354" s="897"/>
      <c r="E354" s="898"/>
      <c r="F354" s="899"/>
      <c r="G354" s="899"/>
    </row>
    <row r="355" spans="1:7">
      <c r="A355" s="284"/>
      <c r="B355" s="284"/>
      <c r="C355" s="284"/>
      <c r="D355" s="897"/>
      <c r="E355" s="898"/>
      <c r="F355" s="899"/>
      <c r="G355" s="899"/>
    </row>
    <row r="356" spans="1:7">
      <c r="A356" s="284"/>
      <c r="B356" s="284"/>
      <c r="C356" s="284"/>
      <c r="D356" s="897"/>
      <c r="E356" s="898"/>
      <c r="F356" s="899"/>
      <c r="G356" s="899"/>
    </row>
    <row r="357" spans="1:7">
      <c r="A357" s="284"/>
      <c r="B357" s="284"/>
      <c r="C357" s="284"/>
      <c r="D357" s="897"/>
      <c r="E357" s="898"/>
      <c r="F357" s="899"/>
      <c r="G357" s="899"/>
    </row>
    <row r="358" spans="1:7">
      <c r="A358" s="284"/>
      <c r="B358" s="284"/>
      <c r="C358" s="284"/>
      <c r="D358" s="897"/>
      <c r="E358" s="898"/>
      <c r="F358" s="899"/>
      <c r="G358" s="899"/>
    </row>
    <row r="359" spans="1:7">
      <c r="A359" s="284"/>
      <c r="B359" s="284"/>
      <c r="C359" s="284"/>
      <c r="D359" s="897"/>
      <c r="E359" s="898"/>
      <c r="F359" s="899"/>
      <c r="G359" s="899"/>
    </row>
    <row r="360" spans="1:7">
      <c r="A360" s="284"/>
      <c r="B360" s="284"/>
      <c r="C360" s="284"/>
      <c r="D360" s="897"/>
      <c r="E360" s="898"/>
      <c r="F360" s="899"/>
      <c r="G360" s="899"/>
    </row>
    <row r="361" spans="1:7">
      <c r="A361" s="284"/>
      <c r="B361" s="284"/>
      <c r="C361" s="284"/>
      <c r="D361" s="897"/>
      <c r="E361" s="898"/>
      <c r="F361" s="899"/>
      <c r="G361" s="899"/>
    </row>
    <row r="362" spans="1:7">
      <c r="A362" s="284"/>
      <c r="B362" s="284"/>
      <c r="C362" s="284"/>
      <c r="D362" s="897"/>
      <c r="E362" s="898"/>
      <c r="F362" s="899"/>
      <c r="G362" s="899"/>
    </row>
    <row r="363" spans="1:7">
      <c r="A363" s="284"/>
      <c r="B363" s="284"/>
      <c r="C363" s="284"/>
      <c r="D363" s="897"/>
      <c r="E363" s="898"/>
      <c r="F363" s="899"/>
      <c r="G363" s="899"/>
    </row>
    <row r="364" spans="1:7">
      <c r="A364" s="284"/>
      <c r="B364" s="284"/>
      <c r="C364" s="284"/>
      <c r="D364" s="897"/>
      <c r="E364" s="898"/>
      <c r="F364" s="899"/>
      <c r="G364" s="899"/>
    </row>
    <row r="365" spans="1:7">
      <c r="A365" s="284"/>
      <c r="B365" s="284"/>
      <c r="C365" s="284"/>
      <c r="D365" s="897"/>
      <c r="E365" s="898"/>
      <c r="F365" s="899"/>
      <c r="G365" s="899"/>
    </row>
    <row r="366" spans="1:7">
      <c r="A366" s="284"/>
      <c r="B366" s="284"/>
      <c r="C366" s="284"/>
      <c r="D366" s="897"/>
      <c r="E366" s="898"/>
      <c r="F366" s="899"/>
      <c r="G366" s="899"/>
    </row>
    <row r="367" spans="1:7">
      <c r="A367" s="284"/>
      <c r="B367" s="284"/>
      <c r="C367" s="284"/>
      <c r="D367" s="897"/>
      <c r="E367" s="898"/>
      <c r="F367" s="899"/>
      <c r="G367" s="899"/>
    </row>
    <row r="368" spans="1:7">
      <c r="A368" s="284"/>
      <c r="B368" s="284"/>
      <c r="C368" s="284"/>
      <c r="D368" s="897"/>
      <c r="E368" s="898"/>
      <c r="F368" s="899"/>
      <c r="G368" s="899"/>
    </row>
    <row r="369" spans="1:7">
      <c r="A369" s="284"/>
      <c r="B369" s="284"/>
      <c r="C369" s="284"/>
      <c r="D369" s="897"/>
      <c r="E369" s="898"/>
      <c r="F369" s="899"/>
      <c r="G369" s="899"/>
    </row>
    <row r="370" spans="1:7">
      <c r="A370" s="284"/>
      <c r="B370" s="284"/>
      <c r="C370" s="284"/>
      <c r="D370" s="897"/>
      <c r="E370" s="898"/>
      <c r="F370" s="899"/>
      <c r="G370" s="899"/>
    </row>
    <row r="371" spans="1:7">
      <c r="A371" s="284"/>
      <c r="B371" s="284"/>
      <c r="C371" s="284"/>
      <c r="D371" s="897"/>
      <c r="E371" s="898"/>
      <c r="F371" s="899"/>
      <c r="G371" s="899"/>
    </row>
    <row r="372" spans="1:7">
      <c r="A372" s="284"/>
      <c r="B372" s="284"/>
      <c r="C372" s="284"/>
      <c r="D372" s="897"/>
      <c r="E372" s="898"/>
      <c r="F372" s="899"/>
      <c r="G372" s="899"/>
    </row>
    <row r="373" spans="1:7">
      <c r="A373" s="284"/>
      <c r="B373" s="284"/>
      <c r="C373" s="284"/>
      <c r="D373" s="897"/>
      <c r="E373" s="898"/>
      <c r="F373" s="899"/>
      <c r="G373" s="899"/>
    </row>
    <row r="374" spans="1:7">
      <c r="A374" s="284"/>
      <c r="B374" s="284"/>
      <c r="C374" s="284"/>
      <c r="D374" s="897"/>
      <c r="E374" s="898"/>
      <c r="F374" s="899"/>
      <c r="G374" s="899"/>
    </row>
    <row r="375" spans="1:7">
      <c r="A375" s="284"/>
      <c r="B375" s="284"/>
      <c r="C375" s="284"/>
      <c r="D375" s="897"/>
      <c r="E375" s="898"/>
      <c r="F375" s="899"/>
      <c r="G375" s="899"/>
    </row>
    <row r="376" spans="1:7">
      <c r="A376" s="284"/>
      <c r="B376" s="284"/>
      <c r="C376" s="284"/>
      <c r="D376" s="897"/>
      <c r="E376" s="898"/>
      <c r="F376" s="899"/>
      <c r="G376" s="899"/>
    </row>
    <row r="377" spans="1:7">
      <c r="A377" s="284"/>
      <c r="B377" s="284"/>
      <c r="C377" s="284"/>
      <c r="D377" s="897"/>
      <c r="E377" s="898"/>
      <c r="F377" s="899"/>
      <c r="G377" s="899"/>
    </row>
    <row r="378" spans="1:7">
      <c r="A378" s="284"/>
      <c r="B378" s="284"/>
      <c r="C378" s="284"/>
      <c r="D378" s="897"/>
      <c r="E378" s="898"/>
      <c r="F378" s="899"/>
      <c r="G378" s="899"/>
    </row>
    <row r="379" spans="1:7">
      <c r="A379" s="284"/>
      <c r="B379" s="284"/>
      <c r="C379" s="284"/>
      <c r="D379" s="897"/>
      <c r="E379" s="898"/>
      <c r="F379" s="899"/>
      <c r="G379" s="899"/>
    </row>
    <row r="380" spans="1:7">
      <c r="A380" s="284"/>
      <c r="B380" s="284"/>
      <c r="C380" s="284"/>
      <c r="D380" s="897"/>
      <c r="E380" s="898"/>
      <c r="F380" s="899"/>
      <c r="G380" s="899"/>
    </row>
    <row r="381" spans="1:7">
      <c r="A381" s="284"/>
      <c r="B381" s="284"/>
      <c r="C381" s="284"/>
      <c r="D381" s="897"/>
      <c r="E381" s="898"/>
      <c r="F381" s="899"/>
      <c r="G381" s="899"/>
    </row>
    <row r="382" spans="1:7">
      <c r="A382" s="284"/>
      <c r="B382" s="284"/>
      <c r="C382" s="284"/>
      <c r="D382" s="897"/>
      <c r="E382" s="898"/>
      <c r="F382" s="899"/>
      <c r="G382" s="899"/>
    </row>
    <row r="383" spans="1:7">
      <c r="A383" s="284"/>
      <c r="B383" s="284"/>
      <c r="C383" s="284"/>
      <c r="D383" s="897"/>
      <c r="E383" s="898"/>
      <c r="F383" s="899"/>
      <c r="G383" s="899"/>
    </row>
    <row r="384" spans="1:7">
      <c r="A384" s="284"/>
      <c r="B384" s="284"/>
      <c r="C384" s="284"/>
      <c r="D384" s="897"/>
      <c r="E384" s="898"/>
      <c r="F384" s="899"/>
      <c r="G384" s="899"/>
    </row>
    <row r="385" spans="1:7">
      <c r="A385" s="284"/>
      <c r="B385" s="284"/>
      <c r="C385" s="284"/>
      <c r="D385" s="897"/>
      <c r="E385" s="898"/>
      <c r="F385" s="899"/>
      <c r="G385" s="899"/>
    </row>
    <row r="386" spans="1:7">
      <c r="A386" s="284"/>
      <c r="B386" s="284"/>
      <c r="C386" s="284"/>
      <c r="D386" s="897"/>
      <c r="E386" s="898"/>
      <c r="F386" s="899"/>
      <c r="G386" s="899"/>
    </row>
    <row r="387" spans="1:7">
      <c r="A387" s="284"/>
      <c r="B387" s="284"/>
      <c r="C387" s="284"/>
      <c r="D387" s="897"/>
      <c r="E387" s="898"/>
      <c r="F387" s="899"/>
      <c r="G387" s="899"/>
    </row>
    <row r="388" spans="1:7">
      <c r="A388" s="284"/>
      <c r="B388" s="284"/>
      <c r="C388" s="284"/>
      <c r="D388" s="897"/>
      <c r="E388" s="898"/>
      <c r="F388" s="899"/>
      <c r="G388" s="899"/>
    </row>
    <row r="389" spans="1:7">
      <c r="A389" s="284"/>
      <c r="B389" s="284"/>
      <c r="C389" s="284"/>
      <c r="D389" s="897"/>
      <c r="E389" s="898"/>
      <c r="F389" s="899"/>
      <c r="G389" s="899"/>
    </row>
    <row r="390" spans="1:7">
      <c r="A390" s="284"/>
      <c r="B390" s="284"/>
      <c r="C390" s="284"/>
      <c r="D390" s="897"/>
      <c r="E390" s="898"/>
      <c r="F390" s="899"/>
      <c r="G390" s="899"/>
    </row>
    <row r="391" spans="1:7">
      <c r="A391" s="284"/>
      <c r="B391" s="284"/>
      <c r="C391" s="284"/>
      <c r="D391" s="897"/>
      <c r="E391" s="898"/>
      <c r="F391" s="899"/>
      <c r="G391" s="899"/>
    </row>
    <row r="392" spans="1:7">
      <c r="A392" s="284"/>
      <c r="B392" s="284"/>
      <c r="C392" s="284"/>
      <c r="D392" s="897"/>
      <c r="E392" s="898"/>
      <c r="F392" s="899"/>
      <c r="G392" s="899"/>
    </row>
    <row r="393" spans="1:7">
      <c r="A393" s="284"/>
      <c r="B393" s="284"/>
      <c r="C393" s="284"/>
      <c r="D393" s="897"/>
      <c r="E393" s="898"/>
      <c r="F393" s="899"/>
      <c r="G393" s="899"/>
    </row>
    <row r="394" spans="1:7">
      <c r="A394" s="284"/>
      <c r="B394" s="284"/>
      <c r="C394" s="284"/>
      <c r="D394" s="897"/>
      <c r="E394" s="898"/>
      <c r="F394" s="899"/>
      <c r="G394" s="899"/>
    </row>
    <row r="395" spans="1:7">
      <c r="A395" s="284"/>
      <c r="B395" s="284"/>
      <c r="C395" s="284"/>
      <c r="D395" s="897"/>
      <c r="E395" s="898"/>
      <c r="F395" s="899"/>
      <c r="G395" s="899"/>
    </row>
    <row r="396" spans="1:7">
      <c r="A396" s="284"/>
      <c r="B396" s="284"/>
      <c r="C396" s="284"/>
      <c r="D396" s="897"/>
      <c r="E396" s="898"/>
      <c r="F396" s="899"/>
      <c r="G396" s="899"/>
    </row>
    <row r="397" spans="1:7">
      <c r="A397" s="284"/>
      <c r="B397" s="284"/>
      <c r="C397" s="284"/>
      <c r="D397" s="897"/>
      <c r="E397" s="898"/>
      <c r="F397" s="899"/>
      <c r="G397" s="899"/>
    </row>
    <row r="398" spans="1:7">
      <c r="A398" s="284"/>
      <c r="B398" s="284"/>
      <c r="C398" s="284"/>
      <c r="D398" s="897"/>
      <c r="E398" s="898"/>
      <c r="F398" s="899"/>
      <c r="G398" s="899"/>
    </row>
    <row r="399" spans="1:7">
      <c r="A399" s="284"/>
      <c r="B399" s="284"/>
      <c r="C399" s="284"/>
      <c r="D399" s="897"/>
      <c r="E399" s="898"/>
      <c r="F399" s="899"/>
      <c r="G399" s="899"/>
    </row>
    <row r="400" spans="1:7">
      <c r="A400" s="284"/>
      <c r="B400" s="284"/>
      <c r="C400" s="284"/>
      <c r="D400" s="897"/>
      <c r="E400" s="898"/>
      <c r="F400" s="899"/>
      <c r="G400" s="899"/>
    </row>
    <row r="401" spans="1:7">
      <c r="A401" s="284"/>
      <c r="B401" s="284"/>
      <c r="C401" s="284"/>
      <c r="D401" s="897"/>
      <c r="E401" s="898"/>
      <c r="F401" s="899"/>
      <c r="G401" s="899"/>
    </row>
    <row r="402" spans="1:7">
      <c r="A402" s="284"/>
      <c r="B402" s="284"/>
      <c r="C402" s="284"/>
      <c r="D402" s="897"/>
      <c r="E402" s="898"/>
      <c r="F402" s="899"/>
      <c r="G402" s="899"/>
    </row>
    <row r="403" spans="1:7">
      <c r="A403" s="284"/>
      <c r="B403" s="284"/>
      <c r="C403" s="284"/>
      <c r="D403" s="897"/>
      <c r="E403" s="898"/>
      <c r="F403" s="899"/>
      <c r="G403" s="899"/>
    </row>
    <row r="404" spans="1:7">
      <c r="A404" s="284"/>
      <c r="B404" s="284"/>
      <c r="C404" s="284"/>
      <c r="D404" s="897"/>
      <c r="E404" s="898"/>
      <c r="F404" s="899"/>
      <c r="G404" s="899"/>
    </row>
    <row r="405" spans="1:7">
      <c r="A405" s="284"/>
      <c r="B405" s="284"/>
      <c r="C405" s="284"/>
      <c r="D405" s="897"/>
      <c r="E405" s="898"/>
      <c r="F405" s="899"/>
      <c r="G405" s="899">
        <v>120000</v>
      </c>
    </row>
    <row r="406" spans="1:7">
      <c r="A406" s="284"/>
      <c r="B406" s="284"/>
      <c r="C406" s="284"/>
      <c r="D406" s="897"/>
      <c r="E406" s="898"/>
      <c r="F406" s="899"/>
      <c r="G406" s="899"/>
    </row>
    <row r="407" spans="1:7">
      <c r="A407" s="284"/>
      <c r="B407" s="284"/>
      <c r="C407" s="284"/>
      <c r="D407" s="897"/>
      <c r="E407" s="898"/>
      <c r="F407" s="899"/>
      <c r="G407" s="899"/>
    </row>
    <row r="408" spans="1:7">
      <c r="A408" s="284"/>
      <c r="B408" s="284"/>
      <c r="C408" s="284"/>
      <c r="D408" s="897"/>
      <c r="E408" s="898"/>
      <c r="F408" s="899"/>
      <c r="G408" s="899"/>
    </row>
    <row r="409" spans="1:7">
      <c r="A409" s="284"/>
      <c r="B409" s="284"/>
      <c r="C409" s="284"/>
      <c r="D409" s="897"/>
      <c r="E409" s="898"/>
      <c r="F409" s="899"/>
      <c r="G409" s="899"/>
    </row>
    <row r="410" spans="1:7">
      <c r="A410" s="284"/>
      <c r="B410" s="284"/>
      <c r="C410" s="284"/>
      <c r="D410" s="897"/>
      <c r="E410" s="898"/>
      <c r="F410" s="899"/>
      <c r="G410" s="899"/>
    </row>
    <row r="411" spans="1:7">
      <c r="A411" s="284"/>
      <c r="B411" s="284"/>
      <c r="C411" s="284"/>
      <c r="D411" s="897"/>
      <c r="E411" s="898"/>
      <c r="F411" s="899"/>
      <c r="G411" s="899"/>
    </row>
    <row r="412" spans="1:7">
      <c r="A412" s="284"/>
      <c r="B412" s="284"/>
      <c r="C412" s="284"/>
      <c r="D412" s="897"/>
      <c r="E412" s="898"/>
      <c r="F412" s="899"/>
      <c r="G412" s="899"/>
    </row>
    <row r="413" spans="1:7">
      <c r="A413" s="284"/>
      <c r="B413" s="284"/>
      <c r="C413" s="284"/>
      <c r="D413" s="897"/>
      <c r="E413" s="898"/>
      <c r="F413" s="899"/>
      <c r="G413" s="899"/>
    </row>
    <row r="414" spans="1:7">
      <c r="A414" s="284"/>
      <c r="B414" s="284"/>
      <c r="C414" s="284"/>
      <c r="D414" s="897"/>
      <c r="E414" s="898"/>
      <c r="F414" s="899"/>
      <c r="G414" s="899"/>
    </row>
    <row r="415" spans="1:7">
      <c r="A415" s="284"/>
      <c r="B415" s="284"/>
      <c r="C415" s="284"/>
      <c r="D415" s="897"/>
      <c r="E415" s="898"/>
      <c r="F415" s="899"/>
      <c r="G415" s="899"/>
    </row>
    <row r="416" spans="1:7">
      <c r="A416" s="284"/>
      <c r="B416" s="284"/>
      <c r="C416" s="284"/>
      <c r="D416" s="897"/>
      <c r="E416" s="898"/>
      <c r="F416" s="899"/>
      <c r="G416" s="899"/>
    </row>
    <row r="417" spans="1:7">
      <c r="A417" s="284"/>
      <c r="B417" s="284"/>
      <c r="C417" s="284"/>
      <c r="D417" s="897"/>
      <c r="E417" s="898"/>
      <c r="F417" s="899"/>
      <c r="G417" s="899"/>
    </row>
    <row r="418" spans="1:7">
      <c r="A418" s="284"/>
      <c r="B418" s="284"/>
      <c r="C418" s="284"/>
      <c r="D418" s="897"/>
      <c r="E418" s="898"/>
      <c r="F418" s="899"/>
      <c r="G418" s="899"/>
    </row>
    <row r="419" spans="1:7">
      <c r="A419" s="284"/>
      <c r="B419" s="284"/>
      <c r="C419" s="284"/>
      <c r="D419" s="897"/>
      <c r="E419" s="898"/>
      <c r="F419" s="899"/>
      <c r="G419" s="899"/>
    </row>
    <row r="420" spans="1:7">
      <c r="A420" s="284"/>
      <c r="B420" s="284"/>
      <c r="C420" s="284"/>
      <c r="D420" s="897"/>
      <c r="E420" s="898"/>
      <c r="F420" s="899"/>
      <c r="G420" s="899"/>
    </row>
    <row r="421" spans="1:7">
      <c r="A421" s="284"/>
      <c r="B421" s="284"/>
      <c r="C421" s="284"/>
      <c r="D421" s="897"/>
      <c r="E421" s="898"/>
      <c r="F421" s="899"/>
      <c r="G421" s="899"/>
    </row>
    <row r="422" spans="1:7">
      <c r="A422" s="284"/>
      <c r="B422" s="284"/>
      <c r="C422" s="284"/>
      <c r="D422" s="897"/>
      <c r="E422" s="898"/>
      <c r="F422" s="899"/>
      <c r="G422" s="899"/>
    </row>
    <row r="423" spans="1:7">
      <c r="A423" s="284"/>
      <c r="B423" s="284"/>
      <c r="C423" s="284"/>
      <c r="D423" s="897"/>
      <c r="E423" s="898"/>
      <c r="F423" s="899"/>
      <c r="G423" s="899"/>
    </row>
    <row r="424" spans="1:7">
      <c r="A424" s="284"/>
      <c r="B424" s="284"/>
      <c r="C424" s="284"/>
      <c r="D424" s="897"/>
      <c r="E424" s="898"/>
      <c r="F424" s="899"/>
      <c r="G424" s="899"/>
    </row>
    <row r="425" spans="1:7">
      <c r="A425" s="284"/>
      <c r="B425" s="284"/>
      <c r="C425" s="284"/>
      <c r="D425" s="897"/>
      <c r="E425" s="898"/>
      <c r="F425" s="899"/>
      <c r="G425" s="899"/>
    </row>
    <row r="426" spans="1:7">
      <c r="A426" s="284"/>
      <c r="B426" s="284"/>
      <c r="C426" s="284"/>
      <c r="D426" s="897"/>
      <c r="E426" s="898"/>
      <c r="F426" s="899"/>
      <c r="G426" s="899"/>
    </row>
    <row r="427" spans="1:7">
      <c r="A427" s="284"/>
      <c r="B427" s="284"/>
      <c r="C427" s="284"/>
      <c r="D427" s="897"/>
      <c r="E427" s="898"/>
      <c r="F427" s="899"/>
      <c r="G427" s="899"/>
    </row>
    <row r="428" spans="1:7">
      <c r="A428" s="284"/>
      <c r="B428" s="284"/>
      <c r="C428" s="284"/>
      <c r="D428" s="897"/>
      <c r="E428" s="898"/>
      <c r="F428" s="899"/>
      <c r="G428" s="899"/>
    </row>
    <row r="429" spans="1:7">
      <c r="A429" s="284"/>
      <c r="B429" s="284"/>
      <c r="C429" s="284"/>
      <c r="D429" s="897"/>
      <c r="E429" s="898"/>
      <c r="F429" s="899"/>
      <c r="G429" s="899"/>
    </row>
    <row r="430" spans="1:7">
      <c r="A430" s="284"/>
      <c r="B430" s="284"/>
      <c r="C430" s="284"/>
      <c r="D430" s="897"/>
      <c r="E430" s="898"/>
      <c r="F430" s="899"/>
      <c r="G430" s="899"/>
    </row>
    <row r="431" spans="1:7">
      <c r="A431" s="284"/>
      <c r="B431" s="284"/>
      <c r="C431" s="284"/>
      <c r="D431" s="897"/>
      <c r="E431" s="898"/>
      <c r="F431" s="899"/>
      <c r="G431" s="899"/>
    </row>
    <row r="432" spans="1:7">
      <c r="A432" s="284"/>
      <c r="B432" s="284"/>
      <c r="C432" s="284"/>
      <c r="D432" s="897"/>
      <c r="E432" s="898"/>
      <c r="F432" s="899"/>
      <c r="G432" s="899"/>
    </row>
    <row r="433" spans="1:7">
      <c r="A433" s="284"/>
      <c r="B433" s="284"/>
      <c r="C433" s="284"/>
      <c r="D433" s="897"/>
      <c r="E433" s="898"/>
      <c r="F433" s="899"/>
      <c r="G433" s="899"/>
    </row>
    <row r="434" spans="1:7">
      <c r="A434" s="284"/>
      <c r="B434" s="284"/>
      <c r="C434" s="284"/>
      <c r="D434" s="897"/>
      <c r="E434" s="898"/>
      <c r="F434" s="899"/>
      <c r="G434" s="899"/>
    </row>
    <row r="435" spans="1:7">
      <c r="A435" s="284"/>
      <c r="B435" s="284"/>
      <c r="C435" s="284"/>
      <c r="D435" s="897"/>
      <c r="E435" s="898"/>
      <c r="F435" s="899"/>
      <c r="G435" s="899"/>
    </row>
    <row r="436" spans="1:7">
      <c r="A436" s="284"/>
      <c r="B436" s="284"/>
      <c r="C436" s="284"/>
      <c r="D436" s="897"/>
      <c r="E436" s="898"/>
      <c r="F436" s="899"/>
      <c r="G436" s="899"/>
    </row>
    <row r="437" spans="1:7">
      <c r="A437" s="284"/>
      <c r="B437" s="284"/>
      <c r="C437" s="284"/>
      <c r="D437" s="897"/>
      <c r="E437" s="898"/>
      <c r="F437" s="899"/>
      <c r="G437" s="899"/>
    </row>
    <row r="438" spans="1:7">
      <c r="A438" s="284"/>
      <c r="B438" s="284"/>
      <c r="C438" s="284"/>
      <c r="D438" s="897"/>
      <c r="E438" s="898"/>
      <c r="F438" s="899"/>
      <c r="G438" s="899"/>
    </row>
    <row r="439" spans="1:7">
      <c r="A439" s="284"/>
      <c r="B439" s="284"/>
      <c r="C439" s="284"/>
      <c r="D439" s="897"/>
      <c r="E439" s="898"/>
      <c r="F439" s="899"/>
      <c r="G439" s="899"/>
    </row>
    <row r="440" spans="1:7">
      <c r="A440" s="284"/>
      <c r="B440" s="284"/>
      <c r="C440" s="284"/>
      <c r="D440" s="897"/>
      <c r="E440" s="898"/>
      <c r="F440" s="899"/>
      <c r="G440" s="899"/>
    </row>
    <row r="441" spans="1:7">
      <c r="A441" s="284"/>
      <c r="B441" s="284"/>
      <c r="C441" s="284"/>
      <c r="D441" s="897"/>
      <c r="E441" s="898"/>
      <c r="F441" s="899"/>
      <c r="G441" s="899"/>
    </row>
    <row r="442" spans="1:7">
      <c r="A442" s="284"/>
      <c r="B442" s="284"/>
      <c r="C442" s="284"/>
      <c r="D442" s="897"/>
      <c r="E442" s="898"/>
      <c r="F442" s="899"/>
      <c r="G442" s="899"/>
    </row>
    <row r="443" spans="1:7">
      <c r="A443" s="284"/>
      <c r="B443" s="284"/>
      <c r="C443" s="284"/>
      <c r="D443" s="897"/>
      <c r="E443" s="898"/>
      <c r="F443" s="899"/>
      <c r="G443" s="899"/>
    </row>
    <row r="444" spans="1:7">
      <c r="A444" s="284"/>
      <c r="B444" s="284"/>
      <c r="C444" s="284"/>
      <c r="D444" s="897"/>
      <c r="E444" s="898"/>
      <c r="F444" s="899"/>
      <c r="G444" s="899"/>
    </row>
    <row r="445" spans="1:7">
      <c r="A445" s="284"/>
      <c r="B445" s="284"/>
      <c r="C445" s="284"/>
      <c r="D445" s="897"/>
      <c r="E445" s="898"/>
      <c r="F445" s="899"/>
      <c r="G445" s="899"/>
    </row>
    <row r="446" spans="1:7">
      <c r="A446" s="284"/>
      <c r="B446" s="284"/>
      <c r="C446" s="284"/>
      <c r="D446" s="897"/>
      <c r="E446" s="898"/>
      <c r="F446" s="899"/>
      <c r="G446" s="899"/>
    </row>
    <row r="447" spans="1:7">
      <c r="A447" s="284"/>
      <c r="B447" s="284"/>
      <c r="C447" s="284"/>
      <c r="D447" s="897"/>
      <c r="E447" s="898"/>
      <c r="F447" s="899"/>
      <c r="G447" s="899"/>
    </row>
    <row r="448" spans="1:7">
      <c r="A448" s="284"/>
      <c r="B448" s="284"/>
      <c r="C448" s="284"/>
      <c r="D448" s="897"/>
      <c r="E448" s="898"/>
      <c r="F448" s="899"/>
      <c r="G448" s="899"/>
    </row>
    <row r="449" spans="1:7">
      <c r="A449" s="284"/>
      <c r="B449" s="284"/>
      <c r="C449" s="284"/>
      <c r="D449" s="897"/>
      <c r="E449" s="898"/>
      <c r="F449" s="899"/>
      <c r="G449" s="899"/>
    </row>
    <row r="450" spans="1:7">
      <c r="A450" s="284"/>
      <c r="B450" s="284"/>
      <c r="C450" s="284"/>
      <c r="D450" s="897"/>
      <c r="E450" s="898"/>
      <c r="F450" s="899"/>
      <c r="G450" s="899"/>
    </row>
    <row r="451" spans="1:7">
      <c r="A451" s="284"/>
      <c r="B451" s="284"/>
      <c r="C451" s="284"/>
      <c r="D451" s="897"/>
      <c r="E451" s="898"/>
      <c r="F451" s="899"/>
      <c r="G451" s="899"/>
    </row>
    <row r="452" spans="1:7">
      <c r="A452" s="284"/>
      <c r="B452" s="284"/>
      <c r="C452" s="284"/>
      <c r="D452" s="897"/>
      <c r="E452" s="898"/>
      <c r="F452" s="899"/>
      <c r="G452" s="899"/>
    </row>
    <row r="453" spans="1:7">
      <c r="A453" s="284"/>
      <c r="B453" s="284"/>
      <c r="C453" s="284"/>
      <c r="D453" s="897"/>
      <c r="E453" s="898"/>
      <c r="F453" s="899"/>
      <c r="G453" s="899"/>
    </row>
    <row r="454" spans="1:7">
      <c r="A454" s="284"/>
      <c r="B454" s="284"/>
      <c r="C454" s="284"/>
      <c r="D454" s="897"/>
      <c r="E454" s="898"/>
      <c r="F454" s="899"/>
      <c r="G454" s="899"/>
    </row>
    <row r="455" spans="1:7">
      <c r="A455" s="284"/>
      <c r="B455" s="284"/>
      <c r="C455" s="284"/>
      <c r="D455" s="897"/>
      <c r="E455" s="898"/>
      <c r="F455" s="899"/>
      <c r="G455" s="899"/>
    </row>
    <row r="456" spans="1:7">
      <c r="A456" s="284"/>
      <c r="B456" s="284"/>
      <c r="C456" s="284"/>
      <c r="D456" s="897"/>
      <c r="E456" s="898"/>
      <c r="F456" s="899"/>
      <c r="G456" s="899"/>
    </row>
    <row r="457" spans="1:7">
      <c r="A457" s="284"/>
      <c r="B457" s="284"/>
      <c r="C457" s="284"/>
      <c r="D457" s="897"/>
      <c r="E457" s="898"/>
      <c r="F457" s="899"/>
      <c r="G457" s="899"/>
    </row>
    <row r="458" spans="1:7">
      <c r="A458" s="284"/>
      <c r="B458" s="284"/>
      <c r="C458" s="284"/>
      <c r="D458" s="897"/>
      <c r="E458" s="898"/>
      <c r="F458" s="899"/>
      <c r="G458" s="899"/>
    </row>
    <row r="459" spans="1:7">
      <c r="A459" s="284"/>
      <c r="B459" s="284"/>
      <c r="C459" s="284"/>
      <c r="D459" s="897"/>
      <c r="E459" s="898"/>
      <c r="F459" s="899"/>
      <c r="G459" s="899"/>
    </row>
    <row r="460" spans="1:7">
      <c r="A460" s="284"/>
      <c r="B460" s="284"/>
      <c r="C460" s="284"/>
      <c r="D460" s="897"/>
      <c r="E460" s="898"/>
      <c r="F460" s="899"/>
      <c r="G460" s="899"/>
    </row>
    <row r="461" spans="1:7">
      <c r="A461" s="284"/>
      <c r="B461" s="284"/>
      <c r="C461" s="284"/>
      <c r="D461" s="897"/>
      <c r="E461" s="898"/>
      <c r="F461" s="899"/>
      <c r="G461" s="899"/>
    </row>
    <row r="462" spans="1:7">
      <c r="A462" s="284"/>
      <c r="B462" s="284"/>
      <c r="C462" s="284"/>
      <c r="D462" s="897"/>
      <c r="E462" s="898"/>
      <c r="F462" s="899"/>
      <c r="G462" s="899"/>
    </row>
    <row r="463" spans="1:7">
      <c r="A463" s="284"/>
      <c r="B463" s="284"/>
      <c r="C463" s="284"/>
      <c r="D463" s="897"/>
      <c r="E463" s="898"/>
      <c r="F463" s="899"/>
      <c r="G463" s="899"/>
    </row>
    <row r="464" spans="1:7">
      <c r="A464" s="284"/>
      <c r="B464" s="284"/>
      <c r="C464" s="284"/>
      <c r="D464" s="897"/>
      <c r="E464" s="898"/>
      <c r="F464" s="899"/>
      <c r="G464" s="899"/>
    </row>
    <row r="465" spans="1:7">
      <c r="A465" s="284"/>
      <c r="B465" s="284"/>
      <c r="C465" s="284"/>
      <c r="D465" s="897"/>
      <c r="E465" s="898"/>
      <c r="F465" s="899"/>
      <c r="G465" s="899"/>
    </row>
    <row r="466" spans="1:7">
      <c r="A466" s="284"/>
      <c r="B466" s="284"/>
      <c r="C466" s="284"/>
      <c r="D466" s="897"/>
      <c r="E466" s="898"/>
      <c r="F466" s="899"/>
      <c r="G466" s="899"/>
    </row>
    <row r="467" spans="1:7">
      <c r="A467" s="284"/>
      <c r="B467" s="284"/>
      <c r="C467" s="284"/>
      <c r="D467" s="897"/>
      <c r="E467" s="898"/>
      <c r="F467" s="899"/>
      <c r="G467" s="899"/>
    </row>
    <row r="468" spans="1:7">
      <c r="A468" s="284"/>
      <c r="B468" s="284"/>
      <c r="C468" s="284"/>
      <c r="D468" s="897"/>
      <c r="E468" s="898"/>
      <c r="F468" s="899"/>
      <c r="G468" s="899"/>
    </row>
    <row r="469" spans="1:7">
      <c r="A469" s="284"/>
      <c r="B469" s="284"/>
      <c r="C469" s="284"/>
      <c r="D469" s="897"/>
      <c r="E469" s="898"/>
      <c r="F469" s="899"/>
      <c r="G469" s="899"/>
    </row>
    <row r="470" spans="1:7">
      <c r="A470" s="284"/>
      <c r="B470" s="284"/>
      <c r="C470" s="284"/>
      <c r="D470" s="897"/>
      <c r="E470" s="898"/>
      <c r="F470" s="899"/>
      <c r="G470" s="899"/>
    </row>
    <row r="471" spans="1:7">
      <c r="A471" s="284"/>
      <c r="B471" s="284"/>
      <c r="C471" s="284"/>
      <c r="D471" s="897"/>
      <c r="E471" s="898"/>
      <c r="F471" s="899"/>
      <c r="G471" s="899"/>
    </row>
    <row r="472" spans="1:7">
      <c r="A472" s="284"/>
      <c r="B472" s="284"/>
      <c r="C472" s="284"/>
      <c r="D472" s="897"/>
      <c r="E472" s="898"/>
      <c r="F472" s="899"/>
      <c r="G472" s="899"/>
    </row>
    <row r="473" spans="1:7">
      <c r="A473" s="284"/>
      <c r="B473" s="284"/>
      <c r="C473" s="284"/>
      <c r="D473" s="897"/>
      <c r="E473" s="898"/>
      <c r="F473" s="899"/>
      <c r="G473" s="899"/>
    </row>
    <row r="474" spans="1:7">
      <c r="A474" s="284"/>
      <c r="B474" s="284"/>
      <c r="C474" s="284"/>
      <c r="D474" s="897"/>
      <c r="E474" s="898"/>
      <c r="F474" s="899"/>
      <c r="G474" s="899"/>
    </row>
    <row r="475" spans="1:7">
      <c r="A475" s="284"/>
      <c r="B475" s="284"/>
      <c r="C475" s="284"/>
      <c r="D475" s="897"/>
      <c r="E475" s="898"/>
      <c r="F475" s="899"/>
      <c r="G475" s="899"/>
    </row>
    <row r="476" spans="1:7">
      <c r="A476" s="284"/>
      <c r="B476" s="284"/>
      <c r="C476" s="284"/>
      <c r="D476" s="897"/>
      <c r="E476" s="898"/>
      <c r="F476" s="899"/>
      <c r="G476" s="899"/>
    </row>
    <row r="477" spans="1:7">
      <c r="A477" s="284"/>
      <c r="B477" s="284"/>
      <c r="C477" s="284"/>
      <c r="D477" s="897"/>
      <c r="E477" s="898"/>
      <c r="F477" s="899"/>
      <c r="G477" s="899"/>
    </row>
    <row r="478" spans="1:7">
      <c r="A478" s="284"/>
      <c r="B478" s="284"/>
      <c r="C478" s="284"/>
      <c r="D478" s="897"/>
      <c r="E478" s="898"/>
      <c r="F478" s="899"/>
      <c r="G478" s="899"/>
    </row>
  </sheetData>
  <phoneticPr fontId="57" type="noConversion"/>
  <printOptions horizontalCentered="1" gridLinesSet="0"/>
  <pageMargins left="0.31496062992125984" right="0" top="0.31496062992125984" bottom="0.31496062992125984" header="0" footer="0"/>
  <pageSetup paperSize="9" scale="80" firstPageNumber="146" orientation="portrait" r:id="rId1"/>
  <headerFooter alignWithMargins="0">
    <oddHeader>&amp;RCO1486: LINBRO PARK TOWER (with associated works)</oddHeader>
    <oddFooter>&amp;CPD&amp;P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H541"/>
  <sheetViews>
    <sheetView showGridLines="0" view="pageBreakPreview" topLeftCell="A70" zoomScaleNormal="100" zoomScaleSheetLayoutView="100" workbookViewId="0">
      <selection activeCell="C83" sqref="C83"/>
    </sheetView>
  </sheetViews>
  <sheetFormatPr defaultColWidth="9.33203125" defaultRowHeight="13.2"/>
  <cols>
    <col min="1" max="1" width="7.5546875" style="900" customWidth="1"/>
    <col min="2" max="2" width="11.33203125" style="900" customWidth="1"/>
    <col min="3" max="3" width="36.5546875" style="900" customWidth="1"/>
    <col min="4" max="4" width="7.5546875" style="887" customWidth="1"/>
    <col min="5" max="5" width="10.5546875" style="888" customWidth="1"/>
    <col min="6" max="6" width="12.5546875" style="285" customWidth="1"/>
    <col min="7" max="7" width="15.5546875" style="901" customWidth="1"/>
    <col min="8" max="16384" width="9.33203125" style="284"/>
  </cols>
  <sheetData>
    <row r="1" spans="1:8" ht="13.8" thickBot="1">
      <c r="A1" s="870"/>
      <c r="B1" s="870"/>
      <c r="C1" s="870"/>
      <c r="D1" s="871"/>
      <c r="E1" s="872"/>
      <c r="F1" s="873"/>
      <c r="G1" s="874"/>
    </row>
    <row r="2" spans="1:8" ht="27.75" customHeight="1" thickTop="1" thickBot="1">
      <c r="A2" s="875" t="s">
        <v>9</v>
      </c>
      <c r="B2" s="876" t="s">
        <v>10</v>
      </c>
      <c r="C2" s="876" t="s">
        <v>11</v>
      </c>
      <c r="D2" s="876" t="s">
        <v>12</v>
      </c>
      <c r="E2" s="877" t="s">
        <v>13</v>
      </c>
      <c r="F2" s="878" t="s">
        <v>14</v>
      </c>
      <c r="G2" s="879" t="s">
        <v>15</v>
      </c>
    </row>
    <row r="3" spans="1:8" ht="13.8" thickTop="1">
      <c r="A3" s="1214"/>
      <c r="B3" s="881"/>
      <c r="C3" s="881"/>
      <c r="D3" s="881"/>
      <c r="E3" s="882"/>
      <c r="F3" s="883"/>
      <c r="G3" s="1215"/>
    </row>
    <row r="4" spans="1:8" ht="26.4">
      <c r="A4" s="1216">
        <v>21</v>
      </c>
      <c r="B4" s="886" t="s">
        <v>1412</v>
      </c>
      <c r="C4" s="886" t="s">
        <v>1803</v>
      </c>
      <c r="G4" s="330"/>
    </row>
    <row r="5" spans="1:8">
      <c r="A5" s="885"/>
      <c r="B5" s="886" t="s">
        <v>1413</v>
      </c>
      <c r="C5" s="886" t="s">
        <v>1802</v>
      </c>
      <c r="G5" s="330"/>
    </row>
    <row r="6" spans="1:8">
      <c r="A6" s="885"/>
      <c r="B6" s="886"/>
      <c r="C6" s="886"/>
      <c r="G6" s="330"/>
    </row>
    <row r="7" spans="1:8" ht="13.5" customHeight="1">
      <c r="A7" s="1217" t="s">
        <v>2386</v>
      </c>
      <c r="B7" s="241" t="s">
        <v>1</v>
      </c>
      <c r="C7" s="241" t="s">
        <v>1738</v>
      </c>
      <c r="D7" s="141"/>
      <c r="E7" s="141"/>
      <c r="G7" s="330"/>
    </row>
    <row r="8" spans="1:8" ht="29.7" customHeight="1">
      <c r="A8" s="173" t="s">
        <v>2387</v>
      </c>
      <c r="B8" s="7" t="s">
        <v>1739</v>
      </c>
      <c r="C8" s="7" t="s">
        <v>247</v>
      </c>
      <c r="D8" s="141" t="s">
        <v>30</v>
      </c>
      <c r="E8" s="1237">
        <v>1.2</v>
      </c>
      <c r="G8" s="330"/>
      <c r="H8" s="1"/>
    </row>
    <row r="9" spans="1:8">
      <c r="A9" s="1218"/>
      <c r="B9" s="241"/>
      <c r="C9" s="241"/>
      <c r="D9" s="141"/>
      <c r="E9" s="141"/>
      <c r="G9" s="330"/>
    </row>
    <row r="10" spans="1:8">
      <c r="A10" s="1218"/>
      <c r="B10" s="241"/>
      <c r="C10" s="241" t="s">
        <v>1740</v>
      </c>
      <c r="D10" s="141"/>
      <c r="E10" s="141"/>
      <c r="G10" s="330"/>
    </row>
    <row r="11" spans="1:8">
      <c r="A11" s="1217"/>
      <c r="B11" s="241"/>
      <c r="C11" s="1219" t="s">
        <v>1741</v>
      </c>
      <c r="D11" s="141"/>
      <c r="E11" s="141"/>
      <c r="G11" s="330"/>
    </row>
    <row r="12" spans="1:8">
      <c r="A12" s="1217"/>
      <c r="B12" s="241"/>
      <c r="C12" s="289" t="s">
        <v>1742</v>
      </c>
      <c r="D12" s="141"/>
      <c r="E12" s="141"/>
      <c r="G12" s="330"/>
    </row>
    <row r="13" spans="1:8">
      <c r="A13" s="1217" t="s">
        <v>2388</v>
      </c>
      <c r="B13" s="241"/>
      <c r="C13" s="241" t="s">
        <v>1743</v>
      </c>
      <c r="D13" s="141" t="s">
        <v>30</v>
      </c>
      <c r="E13" s="1237">
        <v>0</v>
      </c>
      <c r="G13" s="212" t="s">
        <v>2951</v>
      </c>
    </row>
    <row r="14" spans="1:8">
      <c r="A14" s="1217" t="s">
        <v>2389</v>
      </c>
      <c r="B14" s="241"/>
      <c r="C14" s="241" t="s">
        <v>1744</v>
      </c>
      <c r="D14" s="141" t="s">
        <v>21</v>
      </c>
      <c r="E14" s="1237">
        <v>0</v>
      </c>
      <c r="G14" s="212" t="s">
        <v>2951</v>
      </c>
    </row>
    <row r="15" spans="1:8" s="628" customFormat="1">
      <c r="A15" s="1217"/>
      <c r="B15" s="241"/>
      <c r="C15" s="289"/>
      <c r="D15" s="141"/>
      <c r="E15" s="141"/>
      <c r="F15" s="158"/>
      <c r="G15" s="1238"/>
    </row>
    <row r="16" spans="1:8">
      <c r="A16" s="1217"/>
      <c r="B16" s="241" t="s">
        <v>2</v>
      </c>
      <c r="C16" s="241" t="s">
        <v>1745</v>
      </c>
      <c r="D16" s="141"/>
      <c r="E16" s="141"/>
      <c r="G16" s="330"/>
    </row>
    <row r="17" spans="1:7" ht="26.4">
      <c r="A17" s="173" t="s">
        <v>2390</v>
      </c>
      <c r="B17" s="7" t="s">
        <v>236</v>
      </c>
      <c r="C17" s="241" t="s">
        <v>237</v>
      </c>
      <c r="D17" s="141" t="s">
        <v>30</v>
      </c>
      <c r="E17" s="1237">
        <v>1.2</v>
      </c>
      <c r="G17" s="212"/>
    </row>
    <row r="18" spans="1:7">
      <c r="A18" s="1217"/>
      <c r="B18" s="241"/>
      <c r="C18" s="241"/>
      <c r="D18" s="141"/>
      <c r="E18" s="141"/>
      <c r="G18" s="330"/>
    </row>
    <row r="19" spans="1:7">
      <c r="A19" s="173"/>
      <c r="B19" s="241" t="s">
        <v>3</v>
      </c>
      <c r="C19" s="241" t="s">
        <v>1746</v>
      </c>
      <c r="D19" s="141"/>
      <c r="E19" s="141"/>
      <c r="G19" s="330"/>
    </row>
    <row r="20" spans="1:7" ht="39.6">
      <c r="A20" s="173" t="s">
        <v>2391</v>
      </c>
      <c r="B20" s="241"/>
      <c r="C20" s="241" t="s">
        <v>238</v>
      </c>
      <c r="D20" s="141" t="s">
        <v>30</v>
      </c>
      <c r="E20" s="1237">
        <v>1.2</v>
      </c>
      <c r="G20" s="212"/>
    </row>
    <row r="21" spans="1:7">
      <c r="A21" s="173"/>
      <c r="B21" s="241"/>
      <c r="C21" s="241"/>
      <c r="D21" s="141"/>
      <c r="E21" s="141"/>
      <c r="G21" s="212"/>
    </row>
    <row r="22" spans="1:7">
      <c r="A22" s="1217"/>
      <c r="B22" s="241" t="s">
        <v>239</v>
      </c>
      <c r="C22" s="241" t="s">
        <v>1747</v>
      </c>
      <c r="D22" s="141"/>
      <c r="E22" s="141"/>
      <c r="G22" s="212"/>
    </row>
    <row r="23" spans="1:7" ht="39.6">
      <c r="A23" s="173"/>
      <c r="B23" s="241"/>
      <c r="C23" s="241" t="s">
        <v>1748</v>
      </c>
      <c r="D23" s="141"/>
      <c r="E23" s="141"/>
      <c r="G23" s="212"/>
    </row>
    <row r="24" spans="1:7">
      <c r="A24" s="173" t="s">
        <v>2392</v>
      </c>
      <c r="B24" s="241"/>
      <c r="C24" s="241" t="s">
        <v>1749</v>
      </c>
      <c r="D24" s="141" t="s">
        <v>30</v>
      </c>
      <c r="E24" s="1237">
        <v>0.1</v>
      </c>
      <c r="G24" s="212"/>
    </row>
    <row r="25" spans="1:7">
      <c r="A25" s="173"/>
      <c r="B25" s="241"/>
      <c r="C25" s="241"/>
      <c r="D25" s="141"/>
      <c r="E25" s="141"/>
      <c r="G25" s="212"/>
    </row>
    <row r="26" spans="1:7">
      <c r="A26" s="1217"/>
      <c r="B26" s="241" t="s">
        <v>241</v>
      </c>
      <c r="C26" s="241" t="s">
        <v>1750</v>
      </c>
      <c r="D26" s="141"/>
      <c r="E26" s="141"/>
      <c r="G26" s="330"/>
    </row>
    <row r="27" spans="1:7" ht="26.4">
      <c r="A27" s="173"/>
      <c r="B27" s="241"/>
      <c r="C27" s="241" t="s">
        <v>1751</v>
      </c>
      <c r="D27" s="141"/>
      <c r="E27" s="141"/>
      <c r="G27" s="212"/>
    </row>
    <row r="28" spans="1:7">
      <c r="A28" s="173" t="s">
        <v>2393</v>
      </c>
      <c r="B28" s="241"/>
      <c r="C28" s="241" t="s">
        <v>1752</v>
      </c>
      <c r="D28" s="141" t="s">
        <v>28</v>
      </c>
      <c r="E28" s="1239">
        <v>30</v>
      </c>
      <c r="G28" s="212"/>
    </row>
    <row r="29" spans="1:7">
      <c r="A29" s="173" t="s">
        <v>2394</v>
      </c>
      <c r="B29" s="241"/>
      <c r="C29" s="241" t="s">
        <v>242</v>
      </c>
      <c r="D29" s="141" t="s">
        <v>28</v>
      </c>
      <c r="E29" s="1239">
        <v>60</v>
      </c>
      <c r="G29" s="212"/>
    </row>
    <row r="30" spans="1:7">
      <c r="A30" s="1217"/>
      <c r="B30" s="241"/>
      <c r="C30" s="241"/>
      <c r="D30" s="141"/>
      <c r="E30" s="141"/>
      <c r="G30" s="330"/>
    </row>
    <row r="31" spans="1:7">
      <c r="A31" s="1217"/>
      <c r="B31" s="241" t="s">
        <v>88</v>
      </c>
      <c r="C31" s="241" t="s">
        <v>1753</v>
      </c>
      <c r="D31" s="141"/>
      <c r="E31" s="141"/>
      <c r="G31" s="330"/>
    </row>
    <row r="32" spans="1:7" ht="39.6">
      <c r="A32" s="173" t="s">
        <v>2395</v>
      </c>
      <c r="B32" s="241"/>
      <c r="C32" s="7" t="s">
        <v>1754</v>
      </c>
      <c r="D32" s="141" t="s">
        <v>28</v>
      </c>
      <c r="E32" s="142">
        <v>15</v>
      </c>
      <c r="F32" s="158"/>
      <c r="G32" s="212"/>
    </row>
    <row r="33" spans="1:7">
      <c r="A33" s="173"/>
      <c r="B33" s="7"/>
      <c r="C33" s="8"/>
      <c r="D33" s="141"/>
      <c r="E33" s="159"/>
      <c r="G33" s="330"/>
    </row>
    <row r="34" spans="1:7">
      <c r="A34" s="1217"/>
      <c r="B34" s="241" t="s">
        <v>1755</v>
      </c>
      <c r="C34" s="241" t="s">
        <v>1756</v>
      </c>
      <c r="D34" s="141"/>
      <c r="E34" s="141"/>
      <c r="G34" s="330"/>
    </row>
    <row r="35" spans="1:7" ht="39.6">
      <c r="A35" s="173" t="s">
        <v>2396</v>
      </c>
      <c r="B35" s="241"/>
      <c r="C35" s="241" t="s">
        <v>1757</v>
      </c>
      <c r="D35" s="141" t="s">
        <v>240</v>
      </c>
      <c r="E35" s="141">
        <v>10</v>
      </c>
      <c r="G35" s="212"/>
    </row>
    <row r="36" spans="1:7">
      <c r="A36" s="173"/>
      <c r="B36" s="1220"/>
      <c r="C36" s="1220"/>
      <c r="D36" s="1221"/>
      <c r="E36" s="1221"/>
      <c r="F36" s="1240"/>
      <c r="G36" s="212"/>
    </row>
    <row r="37" spans="1:7">
      <c r="A37" s="1227"/>
      <c r="B37" s="1097" t="s">
        <v>1758</v>
      </c>
      <c r="C37" s="1097" t="s">
        <v>1759</v>
      </c>
      <c r="D37" s="377"/>
      <c r="E37" s="377"/>
      <c r="F37" s="377"/>
      <c r="G37" s="1241"/>
    </row>
    <row r="38" spans="1:7" ht="26.4">
      <c r="A38" s="1227" t="s">
        <v>2397</v>
      </c>
      <c r="B38" s="377"/>
      <c r="C38" s="1097" t="s">
        <v>1760</v>
      </c>
      <c r="D38" s="1222" t="s">
        <v>30</v>
      </c>
      <c r="E38" s="1223">
        <v>1.2</v>
      </c>
      <c r="F38" s="1224"/>
      <c r="G38" s="1225"/>
    </row>
    <row r="39" spans="1:7">
      <c r="A39" s="1242"/>
      <c r="B39" s="377"/>
      <c r="F39" s="1229"/>
      <c r="G39" s="212"/>
    </row>
    <row r="40" spans="1:7">
      <c r="A40" s="173" t="s">
        <v>2398</v>
      </c>
      <c r="B40" s="377"/>
      <c r="C40" s="377" t="s">
        <v>1761</v>
      </c>
      <c r="D40" s="141" t="s">
        <v>30</v>
      </c>
      <c r="E40" s="1221"/>
      <c r="F40" s="1221"/>
      <c r="G40" s="1226"/>
    </row>
    <row r="41" spans="1:7">
      <c r="A41" s="173"/>
      <c r="B41" s="377"/>
      <c r="C41" s="377"/>
      <c r="D41" s="1228"/>
      <c r="E41" s="1221"/>
      <c r="F41" s="1221"/>
      <c r="G41" s="1226"/>
    </row>
    <row r="42" spans="1:7" ht="26.4">
      <c r="A42" s="173" t="s">
        <v>2399</v>
      </c>
      <c r="B42" s="7"/>
      <c r="C42" s="7" t="s">
        <v>1762</v>
      </c>
      <c r="D42" s="141" t="s">
        <v>30</v>
      </c>
      <c r="E42" s="141"/>
      <c r="F42" s="141"/>
      <c r="G42" s="1226"/>
    </row>
    <row r="43" spans="1:7">
      <c r="A43" s="173"/>
      <c r="B43" s="377"/>
      <c r="C43" s="377"/>
      <c r="D43" s="1221"/>
      <c r="E43" s="1221"/>
      <c r="F43" s="1221"/>
      <c r="G43" s="1226"/>
    </row>
    <row r="44" spans="1:7" ht="39.6">
      <c r="A44" s="1227" t="s">
        <v>2400</v>
      </c>
      <c r="B44" s="1097" t="s">
        <v>1763</v>
      </c>
      <c r="C44" s="1097" t="s">
        <v>1764</v>
      </c>
      <c r="D44" s="1228" t="s">
        <v>30</v>
      </c>
      <c r="E44" s="1235">
        <v>1</v>
      </c>
      <c r="F44" s="1229"/>
      <c r="G44" s="212"/>
    </row>
    <row r="45" spans="1:7">
      <c r="A45" s="173"/>
      <c r="B45" s="377"/>
      <c r="C45" s="377"/>
      <c r="D45" s="1220"/>
      <c r="E45" s="1221"/>
      <c r="F45" s="1221"/>
      <c r="G45" s="1226"/>
    </row>
    <row r="46" spans="1:7" ht="26.4">
      <c r="A46" s="1227" t="s">
        <v>2401</v>
      </c>
      <c r="B46" s="1097" t="s">
        <v>1765</v>
      </c>
      <c r="C46" s="1097" t="s">
        <v>1766</v>
      </c>
      <c r="D46" s="1228" t="s">
        <v>30</v>
      </c>
      <c r="E46" s="1229">
        <v>0.1</v>
      </c>
      <c r="F46" s="1229"/>
      <c r="G46" s="212"/>
    </row>
    <row r="47" spans="1:7">
      <c r="A47" s="173"/>
      <c r="B47" s="377"/>
      <c r="C47" s="377"/>
      <c r="D47" s="1220"/>
      <c r="E47" s="1221"/>
      <c r="F47" s="1221"/>
      <c r="G47" s="1226"/>
    </row>
    <row r="48" spans="1:7" ht="26.4">
      <c r="A48" s="1227" t="s">
        <v>2402</v>
      </c>
      <c r="B48" s="1097" t="s">
        <v>1767</v>
      </c>
      <c r="C48" s="1097" t="s">
        <v>1768</v>
      </c>
      <c r="D48" s="1228" t="s">
        <v>17</v>
      </c>
      <c r="E48" s="1235">
        <v>40</v>
      </c>
      <c r="F48" s="1229"/>
      <c r="G48" s="212"/>
    </row>
    <row r="49" spans="1:7">
      <c r="A49" s="1227"/>
      <c r="B49" s="1097"/>
      <c r="C49" s="1097"/>
      <c r="D49" s="1228"/>
      <c r="E49" s="1235"/>
      <c r="F49" s="1229"/>
      <c r="G49" s="212"/>
    </row>
    <row r="50" spans="1:7">
      <c r="A50" s="1227"/>
      <c r="B50" s="1097"/>
      <c r="C50" s="1097"/>
      <c r="D50" s="1228"/>
      <c r="E50" s="1235"/>
      <c r="F50" s="1229"/>
      <c r="G50" s="212"/>
    </row>
    <row r="51" spans="1:7">
      <c r="A51" s="1227"/>
      <c r="B51" s="1097"/>
      <c r="C51" s="1097"/>
      <c r="D51" s="1228"/>
      <c r="E51" s="1235"/>
      <c r="F51" s="1229"/>
      <c r="G51" s="212"/>
    </row>
    <row r="52" spans="1:7">
      <c r="A52" s="1227"/>
      <c r="B52" s="1097"/>
      <c r="C52" s="1097"/>
      <c r="D52" s="1228"/>
      <c r="E52" s="1235"/>
      <c r="F52" s="1229"/>
      <c r="G52" s="212"/>
    </row>
    <row r="53" spans="1:7">
      <c r="A53" s="1227"/>
      <c r="B53" s="1097"/>
      <c r="C53" s="1097"/>
      <c r="D53" s="1228"/>
      <c r="E53" s="1235"/>
      <c r="F53" s="1229"/>
      <c r="G53" s="212"/>
    </row>
    <row r="54" spans="1:7">
      <c r="A54" s="1227"/>
      <c r="B54" s="1097"/>
      <c r="C54" s="1097"/>
      <c r="D54" s="1228"/>
      <c r="E54" s="1235"/>
      <c r="F54" s="1229"/>
      <c r="G54" s="212"/>
    </row>
    <row r="55" spans="1:7">
      <c r="A55" s="1227"/>
      <c r="B55" s="1097"/>
      <c r="C55" s="1097"/>
      <c r="D55" s="1228"/>
      <c r="E55" s="1235"/>
      <c r="F55" s="1229"/>
      <c r="G55" s="212"/>
    </row>
    <row r="56" spans="1:7">
      <c r="A56" s="1227"/>
      <c r="B56" s="1097"/>
      <c r="C56" s="1097"/>
      <c r="D56" s="1228"/>
      <c r="E56" s="1235"/>
      <c r="F56" s="1229"/>
      <c r="G56" s="212"/>
    </row>
    <row r="57" spans="1:7">
      <c r="A57" s="1230"/>
      <c r="B57" s="1231"/>
      <c r="C57" s="1231"/>
      <c r="D57" s="1232"/>
      <c r="E57" s="1208"/>
      <c r="F57" s="1233"/>
      <c r="G57" s="1137"/>
    </row>
    <row r="58" spans="1:7">
      <c r="A58" s="1243"/>
      <c r="B58" s="143"/>
      <c r="C58" s="625" t="s">
        <v>79</v>
      </c>
      <c r="D58" s="145"/>
      <c r="E58" s="146"/>
      <c r="F58" s="626" t="s">
        <v>18</v>
      </c>
      <c r="G58" s="627"/>
    </row>
    <row r="59" spans="1:7">
      <c r="A59" s="1243"/>
      <c r="B59" s="147"/>
      <c r="C59" s="625" t="s">
        <v>80</v>
      </c>
      <c r="D59" s="148"/>
      <c r="E59" s="146"/>
      <c r="F59" s="626" t="s">
        <v>18</v>
      </c>
      <c r="G59" s="627"/>
    </row>
    <row r="60" spans="1:7">
      <c r="A60" s="1154"/>
      <c r="B60" s="377"/>
      <c r="C60" s="377"/>
      <c r="D60" s="1220"/>
      <c r="E60" s="1221"/>
      <c r="F60" s="1221"/>
      <c r="G60" s="1234"/>
    </row>
    <row r="61" spans="1:7">
      <c r="A61" s="1227" t="s">
        <v>2403</v>
      </c>
      <c r="B61" s="377"/>
      <c r="C61" s="1098" t="s">
        <v>453</v>
      </c>
      <c r="D61" s="1220"/>
      <c r="E61" s="1221"/>
      <c r="F61" s="1221"/>
      <c r="G61" s="1226"/>
    </row>
    <row r="62" spans="1:7">
      <c r="A62" s="173"/>
      <c r="B62" s="377"/>
      <c r="C62" s="377"/>
      <c r="D62" s="1220"/>
      <c r="E62" s="1221"/>
      <c r="F62" s="1221"/>
      <c r="G62" s="1226"/>
    </row>
    <row r="63" spans="1:7" ht="39.6">
      <c r="A63" s="1227" t="s">
        <v>2404</v>
      </c>
      <c r="B63" s="1097" t="s">
        <v>1769</v>
      </c>
      <c r="C63" s="1097" t="s">
        <v>1770</v>
      </c>
      <c r="D63" s="1228" t="s">
        <v>240</v>
      </c>
      <c r="E63" s="1235">
        <v>2</v>
      </c>
      <c r="F63" s="1229"/>
      <c r="G63" s="212"/>
    </row>
    <row r="64" spans="1:7">
      <c r="A64" s="173"/>
      <c r="B64" s="377"/>
      <c r="C64" s="377"/>
      <c r="D64" s="1220"/>
      <c r="E64" s="1221"/>
      <c r="F64" s="1221"/>
      <c r="G64" s="212"/>
    </row>
    <row r="65" spans="1:7" ht="26.4">
      <c r="A65" s="1227" t="s">
        <v>2405</v>
      </c>
      <c r="B65" s="1097" t="s">
        <v>1769</v>
      </c>
      <c r="C65" s="1097" t="s">
        <v>1771</v>
      </c>
      <c r="D65" s="1228" t="s">
        <v>240</v>
      </c>
      <c r="E65" s="1235">
        <v>1</v>
      </c>
      <c r="F65" s="1229"/>
      <c r="G65" s="212"/>
    </row>
    <row r="66" spans="1:7">
      <c r="A66" s="173"/>
      <c r="B66" s="377"/>
      <c r="C66" s="377"/>
      <c r="D66" s="1220"/>
      <c r="E66" s="1221"/>
      <c r="F66" s="1221"/>
      <c r="G66" s="212"/>
    </row>
    <row r="67" spans="1:7" ht="39.6">
      <c r="A67" s="1227" t="s">
        <v>2406</v>
      </c>
      <c r="B67" s="1097" t="s">
        <v>1769</v>
      </c>
      <c r="C67" s="1097" t="s">
        <v>1772</v>
      </c>
      <c r="D67" s="1228" t="s">
        <v>240</v>
      </c>
      <c r="E67" s="1235">
        <v>2</v>
      </c>
      <c r="F67" s="1229"/>
      <c r="G67" s="212"/>
    </row>
    <row r="68" spans="1:7">
      <c r="A68" s="1227"/>
      <c r="B68" s="1097"/>
      <c r="C68" s="1097"/>
      <c r="D68" s="1228"/>
      <c r="E68" s="1235"/>
      <c r="F68" s="1229"/>
      <c r="G68" s="212"/>
    </row>
    <row r="69" spans="1:7" ht="26.4">
      <c r="A69" s="1227"/>
      <c r="B69" s="1097"/>
      <c r="C69" s="1097" t="s">
        <v>1773</v>
      </c>
      <c r="D69" s="1228"/>
      <c r="E69" s="1235"/>
      <c r="F69" s="1229"/>
      <c r="G69" s="622"/>
    </row>
    <row r="70" spans="1:7">
      <c r="A70" s="1227"/>
      <c r="B70" s="1097"/>
      <c r="C70" s="1097"/>
      <c r="D70" s="1228"/>
      <c r="E70" s="1235"/>
      <c r="F70" s="1229"/>
      <c r="G70" s="622"/>
    </row>
    <row r="71" spans="1:7" ht="26.4">
      <c r="A71" s="1227" t="s">
        <v>2407</v>
      </c>
      <c r="B71" s="1097" t="s">
        <v>1774</v>
      </c>
      <c r="C71" s="1097" t="s">
        <v>1775</v>
      </c>
      <c r="D71" s="1228" t="s">
        <v>240</v>
      </c>
      <c r="E71" s="1235">
        <v>46</v>
      </c>
      <c r="F71" s="1229"/>
      <c r="G71" s="212"/>
    </row>
    <row r="72" spans="1:7">
      <c r="A72" s="173"/>
      <c r="B72" s="377"/>
      <c r="C72" s="377"/>
      <c r="D72" s="1220"/>
      <c r="E72" s="1221"/>
      <c r="F72" s="1221"/>
      <c r="G72" s="212"/>
    </row>
    <row r="73" spans="1:7" ht="26.4">
      <c r="A73" s="1227" t="s">
        <v>2408</v>
      </c>
      <c r="B73" s="1097" t="s">
        <v>1776</v>
      </c>
      <c r="C73" s="1097" t="s">
        <v>1777</v>
      </c>
      <c r="D73" s="1228" t="s">
        <v>637</v>
      </c>
      <c r="E73" s="1235">
        <v>1</v>
      </c>
      <c r="F73" s="1420">
        <v>40000</v>
      </c>
      <c r="G73" s="212">
        <v>40000</v>
      </c>
    </row>
    <row r="74" spans="1:7">
      <c r="A74" s="173"/>
      <c r="B74" s="377"/>
      <c r="C74" s="377"/>
      <c r="D74" s="1220"/>
      <c r="E74" s="1221"/>
      <c r="F74" s="1221"/>
      <c r="G74" s="212"/>
    </row>
    <row r="75" spans="1:7">
      <c r="A75" s="173"/>
      <c r="B75" s="7" t="s">
        <v>245</v>
      </c>
      <c r="C75" s="7" t="s">
        <v>1778</v>
      </c>
      <c r="D75" s="141"/>
      <c r="E75" s="142"/>
      <c r="G75" s="212"/>
    </row>
    <row r="76" spans="1:7" ht="52.8">
      <c r="A76" s="173" t="s">
        <v>2410</v>
      </c>
      <c r="B76" s="7"/>
      <c r="C76" s="7" t="s">
        <v>1779</v>
      </c>
      <c r="D76" s="141" t="s">
        <v>21</v>
      </c>
      <c r="E76" s="142">
        <v>2</v>
      </c>
      <c r="G76" s="212"/>
    </row>
    <row r="77" spans="1:7">
      <c r="A77" s="173"/>
      <c r="B77" s="377"/>
      <c r="C77" s="377"/>
      <c r="D77" s="1220"/>
      <c r="E77" s="1221"/>
      <c r="F77" s="1221"/>
      <c r="G77" s="212"/>
    </row>
    <row r="78" spans="1:7" s="1249" customFormat="1" ht="39.6">
      <c r="A78" s="1244" t="s">
        <v>2411</v>
      </c>
      <c r="B78" s="1236" t="s">
        <v>1781</v>
      </c>
      <c r="C78" s="1236" t="s">
        <v>1782</v>
      </c>
      <c r="D78" s="1245"/>
      <c r="E78" s="1246"/>
      <c r="F78" s="1247"/>
      <c r="G78" s="1248"/>
    </row>
    <row r="79" spans="1:7" s="1249" customFormat="1">
      <c r="A79" s="1244"/>
      <c r="B79" s="1246"/>
      <c r="C79" s="1246"/>
      <c r="D79" s="1245"/>
      <c r="E79" s="1246"/>
      <c r="F79" s="1247"/>
      <c r="G79" s="1248"/>
    </row>
    <row r="80" spans="1:7" s="1249" customFormat="1" ht="26.4">
      <c r="A80" s="1250"/>
      <c r="B80" s="1251" t="s">
        <v>1783</v>
      </c>
      <c r="C80" s="1246" t="s">
        <v>1784</v>
      </c>
      <c r="D80" s="1245"/>
      <c r="E80" s="1246"/>
      <c r="F80" s="1247"/>
      <c r="G80" s="1248"/>
    </row>
    <row r="81" spans="1:7" s="1249" customFormat="1">
      <c r="A81" s="1244"/>
      <c r="B81" s="1246"/>
      <c r="C81" s="1236" t="s">
        <v>1785</v>
      </c>
      <c r="D81" s="1245"/>
      <c r="E81" s="1246"/>
      <c r="F81" s="1247"/>
      <c r="G81" s="1248"/>
    </row>
    <row r="82" spans="1:7" s="1249" customFormat="1" ht="26.4">
      <c r="A82" s="1250" t="s">
        <v>2412</v>
      </c>
      <c r="B82" s="1246"/>
      <c r="C82" s="1246" t="s">
        <v>1786</v>
      </c>
      <c r="D82" s="1245" t="s">
        <v>30</v>
      </c>
      <c r="E82" s="1237">
        <f>1.2+1.5</f>
        <v>2.7</v>
      </c>
      <c r="F82" s="1247"/>
      <c r="G82" s="1248"/>
    </row>
    <row r="83" spans="1:7" s="1249" customFormat="1">
      <c r="A83" s="1250" t="s">
        <v>2413</v>
      </c>
      <c r="B83" s="1246"/>
      <c r="C83" s="1252" t="s">
        <v>1787</v>
      </c>
      <c r="D83" s="1245" t="s">
        <v>30</v>
      </c>
      <c r="E83" s="1237">
        <f>E82</f>
        <v>2.7</v>
      </c>
      <c r="F83" s="1247"/>
      <c r="G83" s="1248"/>
    </row>
    <row r="84" spans="1:7" s="1249" customFormat="1">
      <c r="A84" s="1244"/>
      <c r="B84" s="1246"/>
      <c r="C84" s="1236"/>
      <c r="D84" s="1245"/>
      <c r="E84" s="141"/>
      <c r="F84" s="1247"/>
      <c r="G84" s="1248"/>
    </row>
    <row r="85" spans="1:7">
      <c r="A85" s="1227"/>
      <c r="B85" s="1097"/>
      <c r="C85" s="1097"/>
      <c r="D85" s="1228"/>
      <c r="E85" s="1235"/>
      <c r="F85" s="1229"/>
      <c r="G85" s="622"/>
    </row>
    <row r="86" spans="1:7">
      <c r="A86" s="1227"/>
      <c r="B86" s="1097"/>
      <c r="C86" s="1097"/>
      <c r="D86" s="1228"/>
      <c r="E86" s="1235"/>
      <c r="F86" s="1229"/>
      <c r="G86" s="622"/>
    </row>
    <row r="87" spans="1:7">
      <c r="A87" s="1227"/>
      <c r="B87" s="1097"/>
      <c r="C87" s="1097"/>
      <c r="D87" s="1228"/>
      <c r="E87" s="1235"/>
      <c r="F87" s="1229"/>
      <c r="G87" s="622"/>
    </row>
    <row r="88" spans="1:7">
      <c r="A88" s="1227"/>
      <c r="B88" s="1097"/>
      <c r="C88" s="1097"/>
      <c r="D88" s="1228"/>
      <c r="E88" s="1235"/>
      <c r="F88" s="1229"/>
      <c r="G88" s="622"/>
    </row>
    <row r="89" spans="1:7">
      <c r="A89" s="1227"/>
      <c r="B89" s="1097"/>
      <c r="C89" s="1097"/>
      <c r="D89" s="1228"/>
      <c r="E89" s="1235"/>
      <c r="F89" s="1229"/>
      <c r="G89" s="622"/>
    </row>
    <row r="90" spans="1:7">
      <c r="A90" s="1227"/>
      <c r="B90" s="1097"/>
      <c r="C90" s="1097"/>
      <c r="D90" s="1228"/>
      <c r="E90" s="1235"/>
      <c r="F90" s="1229"/>
      <c r="G90" s="622"/>
    </row>
    <row r="91" spans="1:7">
      <c r="A91" s="1227"/>
      <c r="B91" s="1097"/>
      <c r="C91" s="1097"/>
      <c r="D91" s="1228"/>
      <c r="E91" s="1235"/>
      <c r="F91" s="1229"/>
      <c r="G91" s="622"/>
    </row>
    <row r="92" spans="1:7">
      <c r="A92" s="1227"/>
      <c r="B92" s="1097"/>
      <c r="C92" s="1097"/>
      <c r="D92" s="1228"/>
      <c r="E92" s="1235"/>
      <c r="F92" s="1229"/>
      <c r="G92" s="622"/>
    </row>
    <row r="93" spans="1:7">
      <c r="A93" s="1227"/>
      <c r="B93" s="1097"/>
      <c r="C93" s="1097"/>
      <c r="D93" s="1228"/>
      <c r="E93" s="1235"/>
      <c r="F93" s="1229"/>
      <c r="G93" s="622"/>
    </row>
    <row r="94" spans="1:7">
      <c r="A94" s="1227"/>
      <c r="B94" s="1097"/>
      <c r="C94" s="1097"/>
      <c r="D94" s="1228"/>
      <c r="E94" s="1235"/>
      <c r="F94" s="1229"/>
      <c r="G94" s="622"/>
    </row>
    <row r="95" spans="1:7">
      <c r="A95" s="1227"/>
      <c r="B95" s="1097"/>
      <c r="C95" s="1097"/>
      <c r="D95" s="1228"/>
      <c r="E95" s="1235"/>
      <c r="F95" s="1229"/>
      <c r="G95" s="622"/>
    </row>
    <row r="96" spans="1:7">
      <c r="A96" s="1227"/>
      <c r="B96" s="1097"/>
      <c r="C96" s="1097"/>
      <c r="D96" s="1228"/>
      <c r="E96" s="1235"/>
      <c r="F96" s="1229"/>
      <c r="G96" s="622"/>
    </row>
    <row r="97" spans="1:7">
      <c r="A97" s="1227"/>
      <c r="B97" s="1097"/>
      <c r="C97" s="1097"/>
      <c r="D97" s="1228"/>
      <c r="E97" s="1235"/>
      <c r="F97" s="1229"/>
      <c r="G97" s="622"/>
    </row>
    <row r="98" spans="1:7">
      <c r="A98" s="1227"/>
      <c r="B98" s="1097"/>
      <c r="C98" s="1097"/>
      <c r="D98" s="1228"/>
      <c r="E98" s="1235"/>
      <c r="F98" s="1229"/>
      <c r="G98" s="622"/>
    </row>
    <row r="99" spans="1:7">
      <c r="A99" s="1227"/>
      <c r="B99" s="1097"/>
      <c r="C99" s="1097"/>
      <c r="D99" s="1228"/>
      <c r="E99" s="1235"/>
      <c r="F99" s="1229"/>
      <c r="G99" s="622"/>
    </row>
    <row r="100" spans="1:7">
      <c r="A100" s="1227"/>
      <c r="B100" s="1097"/>
      <c r="C100" s="1097"/>
      <c r="D100" s="1228"/>
      <c r="E100" s="1235"/>
      <c r="F100" s="1229"/>
      <c r="G100" s="622"/>
    </row>
    <row r="101" spans="1:7">
      <c r="A101" s="1227"/>
      <c r="B101" s="1097"/>
      <c r="C101" s="1097"/>
      <c r="D101" s="1228"/>
      <c r="E101" s="1235"/>
      <c r="F101" s="1229"/>
      <c r="G101" s="622"/>
    </row>
    <row r="102" spans="1:7">
      <c r="A102" s="1227"/>
      <c r="B102" s="1097"/>
      <c r="C102" s="1097"/>
      <c r="D102" s="1228"/>
      <c r="E102" s="1235"/>
      <c r="F102" s="1229"/>
      <c r="G102" s="622"/>
    </row>
    <row r="103" spans="1:7">
      <c r="A103" s="1227"/>
      <c r="B103" s="1097"/>
      <c r="C103" s="1097"/>
      <c r="D103" s="1228"/>
      <c r="E103" s="1235"/>
      <c r="F103" s="1229"/>
      <c r="G103" s="622"/>
    </row>
    <row r="104" spans="1:7">
      <c r="A104" s="1227"/>
      <c r="B104" s="1097"/>
      <c r="C104" s="1097"/>
      <c r="D104" s="1228"/>
      <c r="E104" s="1235"/>
      <c r="F104" s="1229"/>
      <c r="G104" s="622"/>
    </row>
    <row r="105" spans="1:7">
      <c r="A105" s="1227"/>
      <c r="B105" s="1097"/>
      <c r="C105" s="1097"/>
      <c r="D105" s="1228"/>
      <c r="E105" s="1235"/>
      <c r="F105" s="1229"/>
      <c r="G105" s="622"/>
    </row>
    <row r="106" spans="1:7">
      <c r="A106" s="1227"/>
      <c r="B106" s="1097"/>
      <c r="C106" s="1097"/>
      <c r="D106" s="1228"/>
      <c r="E106" s="1235"/>
      <c r="F106" s="1229"/>
      <c r="G106" s="622"/>
    </row>
    <row r="107" spans="1:7">
      <c r="A107" s="1227"/>
      <c r="B107" s="1097"/>
      <c r="C107" s="1097"/>
      <c r="D107" s="1228"/>
      <c r="E107" s="1235"/>
      <c r="F107" s="1229"/>
      <c r="G107" s="622"/>
    </row>
    <row r="108" spans="1:7">
      <c r="A108" s="1227"/>
      <c r="B108" s="1097"/>
      <c r="C108" s="1097"/>
      <c r="D108" s="1228"/>
      <c r="E108" s="1235"/>
      <c r="F108" s="1229"/>
      <c r="G108" s="622"/>
    </row>
    <row r="109" spans="1:7">
      <c r="A109" s="173"/>
      <c r="B109" s="7"/>
      <c r="C109" s="7"/>
      <c r="D109" s="141"/>
      <c r="E109" s="142"/>
      <c r="G109" s="622"/>
    </row>
    <row r="110" spans="1:7">
      <c r="A110" s="173"/>
      <c r="B110" s="7"/>
      <c r="C110" s="7"/>
      <c r="D110" s="141"/>
      <c r="E110" s="142"/>
      <c r="G110" s="622"/>
    </row>
    <row r="111" spans="1:7">
      <c r="A111" s="173"/>
      <c r="B111" s="7"/>
      <c r="C111" s="7"/>
      <c r="D111" s="141"/>
      <c r="E111" s="142"/>
      <c r="G111" s="622"/>
    </row>
    <row r="112" spans="1:7">
      <c r="A112" s="173"/>
      <c r="B112" s="7"/>
      <c r="C112" s="7"/>
      <c r="D112" s="141"/>
      <c r="E112" s="142"/>
      <c r="G112" s="622"/>
    </row>
    <row r="113" spans="1:7">
      <c r="A113" s="173"/>
      <c r="B113" s="7"/>
      <c r="C113" s="7"/>
      <c r="D113" s="141"/>
      <c r="E113" s="142"/>
      <c r="G113" s="622"/>
    </row>
    <row r="114" spans="1:7">
      <c r="A114" s="173"/>
      <c r="B114" s="7"/>
      <c r="C114" s="7"/>
      <c r="D114" s="141"/>
      <c r="E114" s="142"/>
      <c r="G114" s="622"/>
    </row>
    <row r="115" spans="1:7">
      <c r="A115" s="173"/>
      <c r="B115" s="7"/>
      <c r="C115" s="7"/>
      <c r="D115" s="141"/>
      <c r="E115" s="142"/>
      <c r="G115" s="622"/>
    </row>
    <row r="116" spans="1:7">
      <c r="A116" s="173"/>
      <c r="B116" s="7"/>
      <c r="C116" s="7"/>
      <c r="D116" s="141"/>
      <c r="E116" s="142"/>
      <c r="G116" s="622"/>
    </row>
    <row r="117" spans="1:7">
      <c r="A117" s="173"/>
      <c r="B117" s="7"/>
      <c r="C117" s="7"/>
      <c r="D117" s="141"/>
      <c r="E117" s="142"/>
      <c r="G117" s="622"/>
    </row>
    <row r="118" spans="1:7">
      <c r="A118" s="670"/>
      <c r="B118" s="696"/>
      <c r="C118" s="696"/>
      <c r="D118" s="697"/>
      <c r="E118" s="698"/>
      <c r="F118" s="889"/>
      <c r="G118" s="890"/>
    </row>
    <row r="119" spans="1:7">
      <c r="A119" s="695"/>
      <c r="B119" s="891" t="s">
        <v>2814</v>
      </c>
      <c r="C119" s="671"/>
      <c r="D119" s="672"/>
      <c r="E119" s="699"/>
      <c r="F119" s="892" t="s">
        <v>18</v>
      </c>
      <c r="G119" s="893"/>
    </row>
    <row r="120" spans="1:7" ht="13.8" thickBot="1">
      <c r="A120" s="894"/>
      <c r="B120" s="679"/>
      <c r="C120" s="679"/>
      <c r="D120" s="680"/>
      <c r="E120" s="895"/>
      <c r="F120" s="682"/>
      <c r="G120" s="896"/>
    </row>
    <row r="121" spans="1:7">
      <c r="A121" s="284"/>
      <c r="B121" s="284"/>
      <c r="C121" s="284"/>
      <c r="D121" s="897"/>
      <c r="E121" s="898"/>
      <c r="F121" s="899"/>
      <c r="G121" s="899"/>
    </row>
    <row r="122" spans="1:7">
      <c r="A122" s="284"/>
      <c r="B122" s="284"/>
      <c r="C122" s="284"/>
      <c r="D122" s="897"/>
      <c r="E122" s="898"/>
      <c r="F122" s="899"/>
      <c r="G122" s="899"/>
    </row>
    <row r="123" spans="1:7">
      <c r="A123" s="284"/>
      <c r="B123" s="284"/>
      <c r="C123" s="284"/>
      <c r="D123" s="897"/>
      <c r="E123" s="898"/>
      <c r="F123" s="899"/>
      <c r="G123" s="899"/>
    </row>
    <row r="124" spans="1:7">
      <c r="A124" s="284"/>
      <c r="B124" s="284"/>
      <c r="C124" s="284"/>
      <c r="D124" s="897"/>
      <c r="E124" s="898"/>
      <c r="F124" s="899"/>
      <c r="G124" s="899"/>
    </row>
    <row r="125" spans="1:7">
      <c r="A125" s="284"/>
      <c r="B125" s="284"/>
      <c r="C125" s="284"/>
      <c r="D125" s="897"/>
      <c r="E125" s="898"/>
      <c r="F125" s="899"/>
      <c r="G125" s="899"/>
    </row>
    <row r="126" spans="1:7">
      <c r="A126" s="284"/>
      <c r="B126" s="284"/>
      <c r="C126" s="284"/>
      <c r="D126" s="897"/>
      <c r="E126" s="898"/>
      <c r="F126" s="899"/>
      <c r="G126" s="899"/>
    </row>
    <row r="127" spans="1:7">
      <c r="A127" s="284"/>
      <c r="B127" s="284"/>
      <c r="C127" s="284"/>
      <c r="D127" s="897"/>
      <c r="E127" s="898"/>
      <c r="F127" s="899"/>
      <c r="G127" s="899"/>
    </row>
    <row r="128" spans="1:7">
      <c r="A128" s="284"/>
      <c r="B128" s="284"/>
      <c r="C128" s="284"/>
      <c r="D128" s="897"/>
      <c r="E128" s="898"/>
      <c r="F128" s="899"/>
      <c r="G128" s="899"/>
    </row>
    <row r="129" spans="1:7">
      <c r="A129" s="284"/>
      <c r="B129" s="284"/>
      <c r="C129" s="284"/>
      <c r="D129" s="897"/>
      <c r="E129" s="898"/>
      <c r="F129" s="899"/>
      <c r="G129" s="899"/>
    </row>
    <row r="130" spans="1:7">
      <c r="A130" s="284"/>
      <c r="B130" s="284"/>
      <c r="C130" s="284"/>
      <c r="D130" s="897"/>
      <c r="E130" s="898"/>
      <c r="F130" s="899"/>
      <c r="G130" s="899"/>
    </row>
    <row r="131" spans="1:7">
      <c r="A131" s="284"/>
      <c r="B131" s="284"/>
      <c r="C131" s="284"/>
      <c r="D131" s="897"/>
      <c r="E131" s="898"/>
      <c r="F131" s="899"/>
      <c r="G131" s="899"/>
    </row>
    <row r="132" spans="1:7">
      <c r="A132" s="284"/>
      <c r="B132" s="284"/>
      <c r="C132" s="284"/>
      <c r="D132" s="897"/>
      <c r="E132" s="898"/>
      <c r="F132" s="899"/>
      <c r="G132" s="899"/>
    </row>
    <row r="133" spans="1:7">
      <c r="A133" s="284"/>
      <c r="B133" s="284"/>
      <c r="C133" s="284"/>
      <c r="D133" s="897"/>
      <c r="E133" s="898"/>
      <c r="F133" s="899"/>
      <c r="G133" s="899"/>
    </row>
    <row r="134" spans="1:7">
      <c r="A134" s="284"/>
      <c r="B134" s="284"/>
      <c r="C134" s="284"/>
      <c r="D134" s="897"/>
      <c r="E134" s="898"/>
      <c r="F134" s="899"/>
      <c r="G134" s="899"/>
    </row>
    <row r="135" spans="1:7">
      <c r="A135" s="284"/>
      <c r="B135" s="284"/>
      <c r="C135" s="284"/>
      <c r="D135" s="897"/>
      <c r="E135" s="898"/>
      <c r="F135" s="899"/>
      <c r="G135" s="899"/>
    </row>
    <row r="136" spans="1:7">
      <c r="A136" s="284"/>
      <c r="B136" s="284"/>
      <c r="C136" s="284"/>
      <c r="D136" s="897"/>
      <c r="E136" s="898"/>
      <c r="F136" s="899"/>
      <c r="G136" s="899"/>
    </row>
    <row r="137" spans="1:7">
      <c r="A137" s="284"/>
      <c r="B137" s="284"/>
      <c r="C137" s="284"/>
      <c r="D137" s="897"/>
      <c r="E137" s="898"/>
      <c r="F137" s="899"/>
      <c r="G137" s="899"/>
    </row>
    <row r="138" spans="1:7">
      <c r="A138" s="284"/>
      <c r="B138" s="284"/>
      <c r="C138" s="284"/>
      <c r="D138" s="897"/>
      <c r="E138" s="898"/>
      <c r="F138" s="899"/>
      <c r="G138" s="899"/>
    </row>
    <row r="139" spans="1:7">
      <c r="A139" s="284"/>
      <c r="B139" s="284"/>
      <c r="C139" s="284"/>
      <c r="D139" s="897"/>
      <c r="E139" s="898"/>
      <c r="F139" s="899"/>
      <c r="G139" s="899"/>
    </row>
    <row r="140" spans="1:7">
      <c r="A140" s="284"/>
      <c r="B140" s="284"/>
      <c r="C140" s="284"/>
      <c r="D140" s="897"/>
      <c r="E140" s="898"/>
      <c r="F140" s="899"/>
      <c r="G140" s="899"/>
    </row>
    <row r="141" spans="1:7">
      <c r="A141" s="284"/>
      <c r="B141" s="284"/>
      <c r="C141" s="284"/>
      <c r="D141" s="897"/>
      <c r="E141" s="898"/>
      <c r="F141" s="899"/>
      <c r="G141" s="899"/>
    </row>
    <row r="142" spans="1:7">
      <c r="A142" s="284"/>
      <c r="B142" s="284"/>
      <c r="C142" s="284"/>
      <c r="D142" s="897"/>
      <c r="E142" s="898"/>
      <c r="F142" s="899"/>
      <c r="G142" s="899"/>
    </row>
    <row r="143" spans="1:7">
      <c r="A143" s="284"/>
      <c r="B143" s="284"/>
      <c r="C143" s="284"/>
      <c r="D143" s="897"/>
      <c r="E143" s="898"/>
      <c r="F143" s="899"/>
      <c r="G143" s="899"/>
    </row>
    <row r="144" spans="1:7">
      <c r="A144" s="284"/>
      <c r="B144" s="284"/>
      <c r="C144" s="284"/>
      <c r="D144" s="897"/>
      <c r="E144" s="898"/>
      <c r="F144" s="899"/>
      <c r="G144" s="899"/>
    </row>
    <row r="145" spans="1:7">
      <c r="A145" s="284"/>
      <c r="B145" s="284"/>
      <c r="C145" s="284"/>
      <c r="D145" s="897"/>
      <c r="E145" s="898"/>
      <c r="F145" s="899"/>
      <c r="G145" s="899"/>
    </row>
    <row r="146" spans="1:7">
      <c r="A146" s="284"/>
      <c r="B146" s="284"/>
      <c r="C146" s="284"/>
      <c r="D146" s="897"/>
      <c r="E146" s="898"/>
      <c r="F146" s="899"/>
      <c r="G146" s="899"/>
    </row>
    <row r="147" spans="1:7">
      <c r="A147" s="284"/>
      <c r="B147" s="284"/>
      <c r="C147" s="284"/>
      <c r="D147" s="897"/>
      <c r="E147" s="898"/>
      <c r="F147" s="899"/>
      <c r="G147" s="899"/>
    </row>
    <row r="148" spans="1:7">
      <c r="A148" s="284"/>
      <c r="B148" s="284"/>
      <c r="C148" s="284"/>
      <c r="D148" s="897"/>
      <c r="E148" s="898"/>
      <c r="F148" s="899"/>
      <c r="G148" s="899"/>
    </row>
    <row r="149" spans="1:7">
      <c r="A149" s="284"/>
      <c r="B149" s="284"/>
      <c r="C149" s="284"/>
      <c r="D149" s="897"/>
      <c r="E149" s="898"/>
      <c r="F149" s="899"/>
      <c r="G149" s="899"/>
    </row>
    <row r="150" spans="1:7">
      <c r="A150" s="284"/>
      <c r="B150" s="284"/>
      <c r="C150" s="284"/>
      <c r="D150" s="897"/>
      <c r="E150" s="898"/>
      <c r="F150" s="899"/>
      <c r="G150" s="899"/>
    </row>
    <row r="151" spans="1:7">
      <c r="A151" s="284"/>
      <c r="B151" s="284"/>
      <c r="C151" s="284"/>
      <c r="D151" s="897"/>
      <c r="E151" s="898"/>
      <c r="F151" s="899"/>
      <c r="G151" s="899"/>
    </row>
    <row r="152" spans="1:7">
      <c r="A152" s="284"/>
      <c r="B152" s="284"/>
      <c r="C152" s="284"/>
      <c r="D152" s="897"/>
      <c r="E152" s="898"/>
      <c r="F152" s="899"/>
      <c r="G152" s="899"/>
    </row>
    <row r="153" spans="1:7">
      <c r="A153" s="284"/>
      <c r="B153" s="284"/>
      <c r="C153" s="284"/>
      <c r="D153" s="897"/>
      <c r="E153" s="898"/>
      <c r="F153" s="899"/>
      <c r="G153" s="899"/>
    </row>
    <row r="154" spans="1:7">
      <c r="A154" s="284"/>
      <c r="B154" s="284"/>
      <c r="C154" s="284"/>
      <c r="D154" s="897"/>
      <c r="E154" s="898"/>
      <c r="F154" s="899"/>
      <c r="G154" s="899"/>
    </row>
    <row r="155" spans="1:7">
      <c r="A155" s="284"/>
      <c r="B155" s="284"/>
      <c r="C155" s="284"/>
      <c r="D155" s="897"/>
      <c r="E155" s="898"/>
      <c r="F155" s="899"/>
      <c r="G155" s="899"/>
    </row>
    <row r="156" spans="1:7">
      <c r="A156" s="284"/>
      <c r="B156" s="284"/>
      <c r="C156" s="284"/>
      <c r="D156" s="897"/>
      <c r="E156" s="898"/>
      <c r="F156" s="899"/>
      <c r="G156" s="899"/>
    </row>
    <row r="157" spans="1:7">
      <c r="A157" s="284"/>
      <c r="B157" s="284"/>
      <c r="C157" s="284"/>
      <c r="D157" s="897"/>
      <c r="E157" s="898"/>
      <c r="F157" s="899"/>
      <c r="G157" s="899"/>
    </row>
    <row r="158" spans="1:7">
      <c r="A158" s="284"/>
      <c r="B158" s="284"/>
      <c r="C158" s="284"/>
      <c r="D158" s="897"/>
      <c r="E158" s="898"/>
      <c r="F158" s="899"/>
      <c r="G158" s="899"/>
    </row>
    <row r="159" spans="1:7">
      <c r="A159" s="284"/>
      <c r="B159" s="284"/>
      <c r="C159" s="284"/>
      <c r="D159" s="897"/>
      <c r="E159" s="898"/>
      <c r="F159" s="899"/>
      <c r="G159" s="899"/>
    </row>
    <row r="160" spans="1:7">
      <c r="A160" s="284"/>
      <c r="B160" s="284"/>
      <c r="C160" s="284"/>
      <c r="D160" s="897"/>
      <c r="E160" s="898"/>
      <c r="F160" s="899"/>
      <c r="G160" s="899"/>
    </row>
    <row r="161" spans="1:7">
      <c r="A161" s="284"/>
      <c r="B161" s="284"/>
      <c r="C161" s="284"/>
      <c r="D161" s="897"/>
      <c r="E161" s="898"/>
      <c r="F161" s="899"/>
      <c r="G161" s="899"/>
    </row>
    <row r="162" spans="1:7">
      <c r="A162" s="284"/>
      <c r="B162" s="284"/>
      <c r="C162" s="284"/>
      <c r="D162" s="897"/>
      <c r="E162" s="898"/>
      <c r="F162" s="899"/>
      <c r="G162" s="899"/>
    </row>
    <row r="163" spans="1:7">
      <c r="A163" s="284"/>
      <c r="B163" s="284"/>
      <c r="C163" s="284"/>
      <c r="D163" s="897"/>
      <c r="E163" s="898"/>
      <c r="F163" s="899"/>
      <c r="G163" s="899"/>
    </row>
    <row r="164" spans="1:7">
      <c r="A164" s="284"/>
      <c r="B164" s="284"/>
      <c r="C164" s="284"/>
      <c r="D164" s="897"/>
      <c r="E164" s="898"/>
      <c r="F164" s="899"/>
      <c r="G164" s="899"/>
    </row>
    <row r="165" spans="1:7">
      <c r="A165" s="284"/>
      <c r="B165" s="284"/>
      <c r="C165" s="284"/>
      <c r="D165" s="897"/>
      <c r="E165" s="898"/>
      <c r="F165" s="899"/>
      <c r="G165" s="899"/>
    </row>
    <row r="166" spans="1:7">
      <c r="A166" s="284"/>
      <c r="B166" s="284"/>
      <c r="C166" s="284"/>
      <c r="D166" s="897"/>
      <c r="E166" s="898"/>
      <c r="F166" s="899"/>
      <c r="G166" s="899"/>
    </row>
    <row r="167" spans="1:7">
      <c r="A167" s="284"/>
      <c r="B167" s="284"/>
      <c r="C167" s="284"/>
      <c r="D167" s="897"/>
      <c r="E167" s="898"/>
      <c r="F167" s="899"/>
      <c r="G167" s="899"/>
    </row>
    <row r="168" spans="1:7">
      <c r="A168" s="284"/>
      <c r="B168" s="284"/>
      <c r="C168" s="284"/>
      <c r="D168" s="897"/>
      <c r="E168" s="898"/>
      <c r="F168" s="899"/>
      <c r="G168" s="899"/>
    </row>
    <row r="169" spans="1:7">
      <c r="A169" s="284"/>
      <c r="B169" s="284"/>
      <c r="C169" s="284"/>
      <c r="D169" s="897"/>
      <c r="E169" s="898"/>
      <c r="F169" s="899"/>
      <c r="G169" s="899"/>
    </row>
    <row r="170" spans="1:7">
      <c r="A170" s="284"/>
      <c r="B170" s="284"/>
      <c r="C170" s="284"/>
      <c r="D170" s="897"/>
      <c r="E170" s="898"/>
      <c r="F170" s="899"/>
      <c r="G170" s="899"/>
    </row>
    <row r="171" spans="1:7">
      <c r="A171" s="284"/>
      <c r="B171" s="284"/>
      <c r="C171" s="284"/>
      <c r="D171" s="897"/>
      <c r="E171" s="898"/>
      <c r="F171" s="899"/>
      <c r="G171" s="899"/>
    </row>
    <row r="172" spans="1:7">
      <c r="A172" s="284"/>
      <c r="B172" s="284"/>
      <c r="C172" s="284"/>
      <c r="D172" s="897"/>
      <c r="E172" s="898"/>
      <c r="F172" s="899"/>
      <c r="G172" s="899"/>
    </row>
    <row r="173" spans="1:7">
      <c r="A173" s="284"/>
      <c r="B173" s="284"/>
      <c r="C173" s="284"/>
      <c r="D173" s="897"/>
      <c r="E173" s="898"/>
      <c r="F173" s="899"/>
      <c r="G173" s="899"/>
    </row>
    <row r="174" spans="1:7">
      <c r="A174" s="284"/>
      <c r="B174" s="284"/>
      <c r="C174" s="284"/>
      <c r="D174" s="897"/>
      <c r="E174" s="898"/>
      <c r="F174" s="899"/>
      <c r="G174" s="899"/>
    </row>
    <row r="175" spans="1:7">
      <c r="A175" s="284"/>
      <c r="B175" s="284"/>
      <c r="C175" s="284"/>
      <c r="D175" s="897"/>
      <c r="E175" s="898"/>
      <c r="F175" s="899"/>
      <c r="G175" s="899"/>
    </row>
    <row r="176" spans="1:7">
      <c r="A176" s="284"/>
      <c r="B176" s="284"/>
      <c r="C176" s="284"/>
      <c r="D176" s="897"/>
      <c r="E176" s="898"/>
      <c r="F176" s="899"/>
      <c r="G176" s="899"/>
    </row>
    <row r="177" spans="1:7">
      <c r="A177" s="284"/>
      <c r="B177" s="284"/>
      <c r="C177" s="284"/>
      <c r="D177" s="897"/>
      <c r="E177" s="898"/>
      <c r="F177" s="899"/>
      <c r="G177" s="899"/>
    </row>
    <row r="178" spans="1:7">
      <c r="A178" s="284"/>
      <c r="B178" s="284"/>
      <c r="C178" s="284"/>
      <c r="D178" s="897"/>
      <c r="E178" s="898"/>
      <c r="F178" s="899"/>
      <c r="G178" s="899"/>
    </row>
    <row r="179" spans="1:7">
      <c r="A179" s="284"/>
      <c r="B179" s="284"/>
      <c r="C179" s="284"/>
      <c r="D179" s="897"/>
      <c r="E179" s="898"/>
      <c r="F179" s="899"/>
      <c r="G179" s="899"/>
    </row>
    <row r="180" spans="1:7">
      <c r="A180" s="284"/>
      <c r="B180" s="284"/>
      <c r="C180" s="284"/>
      <c r="D180" s="897"/>
      <c r="E180" s="898"/>
      <c r="F180" s="899"/>
      <c r="G180" s="899"/>
    </row>
    <row r="181" spans="1:7">
      <c r="A181" s="284"/>
      <c r="B181" s="284"/>
      <c r="C181" s="284"/>
      <c r="D181" s="897"/>
      <c r="E181" s="898"/>
      <c r="F181" s="899"/>
      <c r="G181" s="899"/>
    </row>
    <row r="182" spans="1:7">
      <c r="A182" s="284"/>
      <c r="B182" s="284"/>
      <c r="C182" s="284"/>
      <c r="D182" s="897"/>
      <c r="E182" s="898"/>
      <c r="F182" s="899"/>
      <c r="G182" s="899"/>
    </row>
    <row r="183" spans="1:7">
      <c r="A183" s="284"/>
      <c r="B183" s="284"/>
      <c r="C183" s="284"/>
      <c r="D183" s="897"/>
      <c r="E183" s="898"/>
      <c r="F183" s="899"/>
      <c r="G183" s="899"/>
    </row>
    <row r="184" spans="1:7">
      <c r="A184" s="284"/>
      <c r="B184" s="284"/>
      <c r="C184" s="284"/>
      <c r="D184" s="897"/>
      <c r="E184" s="898"/>
      <c r="F184" s="899"/>
      <c r="G184" s="899"/>
    </row>
    <row r="185" spans="1:7">
      <c r="A185" s="284"/>
      <c r="B185" s="284"/>
      <c r="C185" s="284"/>
      <c r="D185" s="897"/>
      <c r="E185" s="898"/>
      <c r="F185" s="899"/>
      <c r="G185" s="899"/>
    </row>
    <row r="186" spans="1:7">
      <c r="A186" s="284"/>
      <c r="B186" s="284"/>
      <c r="C186" s="284"/>
      <c r="D186" s="897"/>
      <c r="E186" s="898"/>
      <c r="F186" s="899"/>
      <c r="G186" s="899"/>
    </row>
    <row r="187" spans="1:7">
      <c r="A187" s="284"/>
      <c r="B187" s="284"/>
      <c r="C187" s="284"/>
      <c r="D187" s="897"/>
      <c r="E187" s="898"/>
      <c r="F187" s="899"/>
      <c r="G187" s="899"/>
    </row>
    <row r="188" spans="1:7">
      <c r="A188" s="284"/>
      <c r="B188" s="284"/>
      <c r="C188" s="284"/>
      <c r="D188" s="897"/>
      <c r="E188" s="898"/>
      <c r="F188" s="899"/>
      <c r="G188" s="899"/>
    </row>
    <row r="189" spans="1:7">
      <c r="A189" s="284"/>
      <c r="B189" s="284"/>
      <c r="C189" s="284"/>
      <c r="D189" s="897"/>
      <c r="E189" s="898"/>
      <c r="F189" s="899"/>
      <c r="G189" s="899"/>
    </row>
    <row r="190" spans="1:7">
      <c r="A190" s="284"/>
      <c r="B190" s="284"/>
      <c r="C190" s="284"/>
      <c r="D190" s="897"/>
      <c r="E190" s="898"/>
      <c r="F190" s="899"/>
      <c r="G190" s="899"/>
    </row>
    <row r="191" spans="1:7">
      <c r="A191" s="284"/>
      <c r="B191" s="284"/>
      <c r="C191" s="284"/>
      <c r="D191" s="897"/>
      <c r="E191" s="898"/>
      <c r="F191" s="899"/>
      <c r="G191" s="899"/>
    </row>
    <row r="192" spans="1:7">
      <c r="A192" s="284"/>
      <c r="B192" s="284"/>
      <c r="C192" s="284"/>
      <c r="D192" s="897"/>
      <c r="E192" s="898"/>
      <c r="F192" s="899"/>
      <c r="G192" s="899"/>
    </row>
    <row r="193" spans="1:7">
      <c r="A193" s="284"/>
      <c r="B193" s="284"/>
      <c r="C193" s="284"/>
      <c r="D193" s="897"/>
      <c r="E193" s="898"/>
      <c r="F193" s="899"/>
      <c r="G193" s="899"/>
    </row>
    <row r="194" spans="1:7">
      <c r="A194" s="284"/>
      <c r="B194" s="284"/>
      <c r="C194" s="284"/>
      <c r="D194" s="897"/>
      <c r="E194" s="898"/>
      <c r="F194" s="899"/>
      <c r="G194" s="899"/>
    </row>
    <row r="195" spans="1:7">
      <c r="A195" s="284"/>
      <c r="B195" s="284"/>
      <c r="C195" s="284"/>
      <c r="D195" s="897"/>
      <c r="E195" s="898"/>
      <c r="F195" s="899"/>
      <c r="G195" s="899"/>
    </row>
    <row r="196" spans="1:7">
      <c r="A196" s="284"/>
      <c r="B196" s="284"/>
      <c r="C196" s="284"/>
      <c r="D196" s="897"/>
      <c r="E196" s="898"/>
      <c r="F196" s="899"/>
      <c r="G196" s="899"/>
    </row>
    <row r="197" spans="1:7">
      <c r="A197" s="284"/>
      <c r="B197" s="284"/>
      <c r="C197" s="284"/>
      <c r="D197" s="897"/>
      <c r="E197" s="898"/>
      <c r="F197" s="899"/>
      <c r="G197" s="899">
        <v>150000</v>
      </c>
    </row>
    <row r="198" spans="1:7">
      <c r="A198" s="284"/>
      <c r="B198" s="284"/>
      <c r="C198" s="284"/>
      <c r="D198" s="897"/>
      <c r="E198" s="898"/>
      <c r="F198" s="899"/>
      <c r="G198" s="899"/>
    </row>
    <row r="199" spans="1:7">
      <c r="A199" s="284"/>
      <c r="B199" s="284"/>
      <c r="C199" s="284"/>
      <c r="D199" s="897"/>
      <c r="E199" s="898"/>
      <c r="F199" s="899"/>
      <c r="G199" s="899"/>
    </row>
    <row r="200" spans="1:7">
      <c r="A200" s="284"/>
      <c r="B200" s="284"/>
      <c r="C200" s="284"/>
      <c r="D200" s="897"/>
      <c r="E200" s="898"/>
      <c r="F200" s="899"/>
      <c r="G200" s="899"/>
    </row>
    <row r="201" spans="1:7">
      <c r="A201" s="284"/>
      <c r="B201" s="284"/>
      <c r="C201" s="284"/>
      <c r="D201" s="897"/>
      <c r="E201" s="898"/>
      <c r="F201" s="899"/>
      <c r="G201" s="899"/>
    </row>
    <row r="202" spans="1:7">
      <c r="A202" s="284"/>
      <c r="B202" s="284"/>
      <c r="C202" s="284"/>
      <c r="D202" s="897"/>
      <c r="E202" s="898"/>
      <c r="F202" s="899"/>
      <c r="G202" s="899"/>
    </row>
    <row r="203" spans="1:7">
      <c r="A203" s="284"/>
      <c r="B203" s="284"/>
      <c r="C203" s="284"/>
      <c r="D203" s="897"/>
      <c r="E203" s="898"/>
      <c r="F203" s="899"/>
      <c r="G203" s="899"/>
    </row>
    <row r="204" spans="1:7">
      <c r="A204" s="284"/>
      <c r="B204" s="284"/>
      <c r="C204" s="284"/>
      <c r="D204" s="897"/>
      <c r="E204" s="898"/>
      <c r="F204" s="899"/>
      <c r="G204" s="899"/>
    </row>
    <row r="205" spans="1:7">
      <c r="A205" s="284"/>
      <c r="B205" s="284"/>
      <c r="C205" s="284"/>
      <c r="D205" s="897"/>
      <c r="E205" s="898"/>
      <c r="F205" s="899"/>
      <c r="G205" s="899"/>
    </row>
    <row r="206" spans="1:7">
      <c r="A206" s="284"/>
      <c r="B206" s="284"/>
      <c r="C206" s="284"/>
      <c r="D206" s="897"/>
      <c r="E206" s="898"/>
      <c r="F206" s="899"/>
      <c r="G206" s="899"/>
    </row>
    <row r="207" spans="1:7">
      <c r="A207" s="284"/>
      <c r="B207" s="284"/>
      <c r="C207" s="284"/>
      <c r="D207" s="897"/>
      <c r="E207" s="898"/>
      <c r="F207" s="899"/>
      <c r="G207" s="899"/>
    </row>
    <row r="208" spans="1:7">
      <c r="A208" s="284"/>
      <c r="B208" s="284"/>
      <c r="C208" s="284"/>
      <c r="D208" s="897"/>
      <c r="E208" s="898"/>
      <c r="F208" s="899"/>
      <c r="G208" s="899"/>
    </row>
    <row r="209" spans="1:7">
      <c r="A209" s="284"/>
      <c r="B209" s="284"/>
      <c r="C209" s="284"/>
      <c r="D209" s="897"/>
      <c r="E209" s="898"/>
      <c r="F209" s="899"/>
      <c r="G209" s="899"/>
    </row>
    <row r="210" spans="1:7">
      <c r="A210" s="284"/>
      <c r="B210" s="284"/>
      <c r="C210" s="284"/>
      <c r="D210" s="897"/>
      <c r="E210" s="898"/>
      <c r="F210" s="899"/>
      <c r="G210" s="899"/>
    </row>
    <row r="211" spans="1:7">
      <c r="A211" s="284"/>
      <c r="B211" s="284"/>
      <c r="C211" s="284"/>
      <c r="D211" s="897"/>
      <c r="E211" s="898"/>
      <c r="F211" s="899"/>
      <c r="G211" s="899"/>
    </row>
    <row r="212" spans="1:7">
      <c r="A212" s="284"/>
      <c r="B212" s="284"/>
      <c r="C212" s="284"/>
      <c r="D212" s="897"/>
      <c r="E212" s="898"/>
      <c r="F212" s="899"/>
      <c r="G212" s="899"/>
    </row>
    <row r="213" spans="1:7">
      <c r="A213" s="284"/>
      <c r="B213" s="284"/>
      <c r="C213" s="284"/>
      <c r="D213" s="897"/>
      <c r="E213" s="898"/>
      <c r="F213" s="899"/>
      <c r="G213" s="899"/>
    </row>
    <row r="214" spans="1:7">
      <c r="A214" s="284"/>
      <c r="B214" s="284"/>
      <c r="C214" s="284"/>
      <c r="D214" s="897"/>
      <c r="E214" s="898"/>
      <c r="F214" s="899"/>
      <c r="G214" s="899"/>
    </row>
    <row r="215" spans="1:7">
      <c r="A215" s="284"/>
      <c r="B215" s="284"/>
      <c r="C215" s="284"/>
      <c r="D215" s="897"/>
      <c r="E215" s="898"/>
      <c r="F215" s="899"/>
      <c r="G215" s="899"/>
    </row>
    <row r="216" spans="1:7">
      <c r="A216" s="284"/>
      <c r="B216" s="284"/>
      <c r="C216" s="284"/>
      <c r="D216" s="897"/>
      <c r="E216" s="898"/>
      <c r="F216" s="899"/>
      <c r="G216" s="899"/>
    </row>
    <row r="217" spans="1:7">
      <c r="A217" s="284"/>
      <c r="B217" s="284"/>
      <c r="C217" s="284"/>
      <c r="D217" s="897"/>
      <c r="E217" s="898"/>
      <c r="F217" s="899"/>
      <c r="G217" s="899"/>
    </row>
    <row r="218" spans="1:7">
      <c r="A218" s="284"/>
      <c r="B218" s="284"/>
      <c r="C218" s="284"/>
      <c r="D218" s="897"/>
      <c r="E218" s="898"/>
      <c r="F218" s="899"/>
      <c r="G218" s="899"/>
    </row>
    <row r="219" spans="1:7">
      <c r="A219" s="284"/>
      <c r="B219" s="284"/>
      <c r="C219" s="284"/>
      <c r="D219" s="897"/>
      <c r="E219" s="898"/>
      <c r="F219" s="899"/>
      <c r="G219" s="899"/>
    </row>
    <row r="220" spans="1:7">
      <c r="A220" s="284"/>
      <c r="B220" s="284"/>
      <c r="C220" s="284"/>
      <c r="D220" s="897"/>
      <c r="E220" s="898"/>
      <c r="F220" s="899"/>
      <c r="G220" s="899"/>
    </row>
    <row r="221" spans="1:7">
      <c r="A221" s="284"/>
      <c r="B221" s="284"/>
      <c r="C221" s="284"/>
      <c r="D221" s="897"/>
      <c r="E221" s="898"/>
      <c r="F221" s="899"/>
      <c r="G221" s="899"/>
    </row>
    <row r="222" spans="1:7">
      <c r="A222" s="284"/>
      <c r="B222" s="284"/>
      <c r="C222" s="284"/>
      <c r="D222" s="897"/>
      <c r="E222" s="898"/>
      <c r="F222" s="899"/>
      <c r="G222" s="899"/>
    </row>
    <row r="223" spans="1:7">
      <c r="A223" s="284"/>
      <c r="B223" s="284"/>
      <c r="C223" s="284"/>
      <c r="D223" s="897"/>
      <c r="E223" s="898"/>
      <c r="F223" s="899"/>
      <c r="G223" s="899"/>
    </row>
    <row r="224" spans="1:7">
      <c r="A224" s="284"/>
      <c r="B224" s="284"/>
      <c r="C224" s="284"/>
      <c r="D224" s="897"/>
      <c r="E224" s="898"/>
      <c r="F224" s="899"/>
      <c r="G224" s="899"/>
    </row>
    <row r="225" spans="1:7">
      <c r="A225" s="284"/>
      <c r="B225" s="284"/>
      <c r="C225" s="284"/>
      <c r="D225" s="897"/>
      <c r="E225" s="898"/>
      <c r="F225" s="899"/>
      <c r="G225" s="899"/>
    </row>
    <row r="226" spans="1:7">
      <c r="A226" s="284"/>
      <c r="B226" s="284"/>
      <c r="C226" s="284"/>
      <c r="D226" s="897"/>
      <c r="E226" s="898"/>
      <c r="F226" s="899"/>
      <c r="G226" s="899"/>
    </row>
    <row r="227" spans="1:7">
      <c r="A227" s="284"/>
      <c r="B227" s="284"/>
      <c r="C227" s="284"/>
      <c r="D227" s="897"/>
      <c r="E227" s="898"/>
      <c r="F227" s="899"/>
      <c r="G227" s="899"/>
    </row>
    <row r="228" spans="1:7">
      <c r="A228" s="284"/>
      <c r="B228" s="284"/>
      <c r="C228" s="284"/>
      <c r="D228" s="897"/>
      <c r="E228" s="898"/>
      <c r="F228" s="899"/>
      <c r="G228" s="899"/>
    </row>
    <row r="229" spans="1:7">
      <c r="A229" s="284"/>
      <c r="B229" s="284"/>
      <c r="C229" s="284"/>
      <c r="D229" s="897"/>
      <c r="E229" s="898"/>
      <c r="F229" s="899"/>
      <c r="G229" s="899"/>
    </row>
    <row r="230" spans="1:7">
      <c r="A230" s="284"/>
      <c r="B230" s="284"/>
      <c r="C230" s="284"/>
      <c r="D230" s="897"/>
      <c r="E230" s="898"/>
      <c r="F230" s="899"/>
      <c r="G230" s="899"/>
    </row>
    <row r="231" spans="1:7">
      <c r="A231" s="284"/>
      <c r="B231" s="284"/>
      <c r="C231" s="284"/>
      <c r="D231" s="897"/>
      <c r="E231" s="898"/>
      <c r="F231" s="899"/>
      <c r="G231" s="899"/>
    </row>
    <row r="232" spans="1:7">
      <c r="A232" s="284"/>
      <c r="B232" s="284"/>
      <c r="C232" s="284"/>
      <c r="D232" s="897"/>
      <c r="E232" s="898"/>
      <c r="F232" s="899"/>
      <c r="G232" s="899"/>
    </row>
    <row r="233" spans="1:7">
      <c r="A233" s="284"/>
      <c r="B233" s="284"/>
      <c r="C233" s="284"/>
      <c r="D233" s="897"/>
      <c r="E233" s="898"/>
      <c r="F233" s="899"/>
      <c r="G233" s="899"/>
    </row>
    <row r="234" spans="1:7">
      <c r="A234" s="284"/>
      <c r="B234" s="284"/>
      <c r="C234" s="284"/>
      <c r="D234" s="897"/>
      <c r="E234" s="898"/>
      <c r="F234" s="899"/>
      <c r="G234" s="899"/>
    </row>
    <row r="235" spans="1:7">
      <c r="A235" s="284"/>
      <c r="B235" s="284"/>
      <c r="C235" s="284"/>
      <c r="D235" s="897"/>
      <c r="E235" s="898"/>
      <c r="F235" s="899"/>
      <c r="G235" s="899"/>
    </row>
    <row r="236" spans="1:7">
      <c r="A236" s="284"/>
      <c r="B236" s="284"/>
      <c r="C236" s="284"/>
      <c r="D236" s="897"/>
      <c r="E236" s="898"/>
      <c r="F236" s="899"/>
      <c r="G236" s="899"/>
    </row>
    <row r="237" spans="1:7">
      <c r="A237" s="284"/>
      <c r="B237" s="284"/>
      <c r="C237" s="284"/>
      <c r="D237" s="897"/>
      <c r="E237" s="898"/>
      <c r="F237" s="899"/>
      <c r="G237" s="899"/>
    </row>
    <row r="238" spans="1:7">
      <c r="A238" s="284"/>
      <c r="B238" s="284"/>
      <c r="C238" s="284"/>
      <c r="D238" s="897"/>
      <c r="E238" s="898"/>
      <c r="F238" s="899"/>
      <c r="G238" s="899"/>
    </row>
    <row r="239" spans="1:7">
      <c r="A239" s="284"/>
      <c r="B239" s="284"/>
      <c r="C239" s="284"/>
      <c r="D239" s="897"/>
      <c r="E239" s="898"/>
      <c r="F239" s="899"/>
      <c r="G239" s="899"/>
    </row>
    <row r="240" spans="1:7">
      <c r="A240" s="284"/>
      <c r="B240" s="284"/>
      <c r="C240" s="284"/>
      <c r="D240" s="897"/>
      <c r="E240" s="898"/>
      <c r="F240" s="899"/>
      <c r="G240" s="899"/>
    </row>
    <row r="241" spans="1:7">
      <c r="A241" s="284"/>
      <c r="B241" s="284"/>
      <c r="C241" s="284"/>
      <c r="D241" s="897"/>
      <c r="E241" s="898"/>
      <c r="F241" s="899"/>
      <c r="G241" s="899"/>
    </row>
    <row r="242" spans="1:7">
      <c r="A242" s="284"/>
      <c r="B242" s="284"/>
      <c r="C242" s="284"/>
      <c r="D242" s="897"/>
      <c r="E242" s="898"/>
      <c r="F242" s="899"/>
      <c r="G242" s="899"/>
    </row>
    <row r="243" spans="1:7">
      <c r="A243" s="284"/>
      <c r="B243" s="284"/>
      <c r="C243" s="284"/>
      <c r="D243" s="897"/>
      <c r="E243" s="898"/>
      <c r="F243" s="899"/>
      <c r="G243" s="899"/>
    </row>
    <row r="244" spans="1:7">
      <c r="A244" s="284"/>
      <c r="B244" s="284"/>
      <c r="C244" s="284"/>
      <c r="D244" s="897"/>
      <c r="E244" s="898"/>
      <c r="F244" s="899"/>
      <c r="G244" s="899"/>
    </row>
    <row r="245" spans="1:7">
      <c r="A245" s="284"/>
      <c r="B245" s="284"/>
      <c r="C245" s="284"/>
      <c r="D245" s="897"/>
      <c r="E245" s="898"/>
      <c r="F245" s="899"/>
      <c r="G245" s="899"/>
    </row>
    <row r="246" spans="1:7">
      <c r="A246" s="284"/>
      <c r="B246" s="284"/>
      <c r="C246" s="284"/>
      <c r="D246" s="897"/>
      <c r="E246" s="898"/>
      <c r="F246" s="899"/>
      <c r="G246" s="899"/>
    </row>
    <row r="247" spans="1:7">
      <c r="A247" s="284"/>
      <c r="B247" s="284"/>
      <c r="C247" s="284"/>
      <c r="D247" s="897"/>
      <c r="E247" s="898"/>
      <c r="F247" s="899"/>
      <c r="G247" s="899"/>
    </row>
    <row r="248" spans="1:7">
      <c r="A248" s="284"/>
      <c r="B248" s="284"/>
      <c r="C248" s="284"/>
      <c r="D248" s="897"/>
      <c r="E248" s="898"/>
      <c r="F248" s="899"/>
      <c r="G248" s="899"/>
    </row>
    <row r="249" spans="1:7">
      <c r="A249" s="284"/>
      <c r="B249" s="284"/>
      <c r="C249" s="284"/>
      <c r="D249" s="897"/>
      <c r="E249" s="898"/>
      <c r="F249" s="899"/>
      <c r="G249" s="899"/>
    </row>
    <row r="250" spans="1:7">
      <c r="A250" s="284"/>
      <c r="B250" s="284"/>
      <c r="C250" s="284"/>
      <c r="D250" s="897"/>
      <c r="E250" s="898"/>
      <c r="F250" s="899"/>
      <c r="G250" s="899"/>
    </row>
    <row r="251" spans="1:7">
      <c r="A251" s="284"/>
      <c r="B251" s="284"/>
      <c r="C251" s="284"/>
      <c r="D251" s="897"/>
      <c r="E251" s="898"/>
      <c r="F251" s="899"/>
      <c r="G251" s="899"/>
    </row>
    <row r="252" spans="1:7">
      <c r="A252" s="284"/>
      <c r="B252" s="284"/>
      <c r="C252" s="284"/>
      <c r="D252" s="897"/>
      <c r="E252" s="898"/>
      <c r="F252" s="899"/>
      <c r="G252" s="899"/>
    </row>
    <row r="253" spans="1:7">
      <c r="A253" s="284"/>
      <c r="B253" s="284"/>
      <c r="C253" s="284"/>
      <c r="D253" s="897"/>
      <c r="E253" s="898"/>
      <c r="F253" s="899"/>
      <c r="G253" s="899"/>
    </row>
    <row r="254" spans="1:7">
      <c r="A254" s="284"/>
      <c r="B254" s="284"/>
      <c r="C254" s="284"/>
      <c r="D254" s="897"/>
      <c r="E254" s="898"/>
      <c r="F254" s="899"/>
      <c r="G254" s="899"/>
    </row>
    <row r="255" spans="1:7">
      <c r="A255" s="284"/>
      <c r="B255" s="284"/>
      <c r="C255" s="284"/>
      <c r="D255" s="897"/>
      <c r="E255" s="898"/>
      <c r="F255" s="899"/>
      <c r="G255" s="899"/>
    </row>
    <row r="256" spans="1:7">
      <c r="A256" s="284"/>
      <c r="B256" s="284"/>
      <c r="C256" s="284"/>
      <c r="D256" s="897"/>
      <c r="E256" s="898"/>
      <c r="F256" s="899"/>
      <c r="G256" s="899"/>
    </row>
    <row r="257" spans="1:7">
      <c r="A257" s="284"/>
      <c r="B257" s="284"/>
      <c r="C257" s="284"/>
      <c r="D257" s="897"/>
      <c r="E257" s="898"/>
      <c r="F257" s="899"/>
      <c r="G257" s="899"/>
    </row>
    <row r="258" spans="1:7">
      <c r="A258" s="284"/>
      <c r="B258" s="284"/>
      <c r="C258" s="284"/>
      <c r="D258" s="897"/>
      <c r="E258" s="898"/>
      <c r="F258" s="899"/>
      <c r="G258" s="899"/>
    </row>
    <row r="259" spans="1:7">
      <c r="A259" s="284"/>
      <c r="B259" s="284"/>
      <c r="C259" s="284"/>
      <c r="D259" s="897"/>
      <c r="E259" s="898"/>
      <c r="F259" s="899"/>
      <c r="G259" s="899"/>
    </row>
    <row r="260" spans="1:7">
      <c r="A260" s="284"/>
      <c r="B260" s="284"/>
      <c r="C260" s="284"/>
      <c r="D260" s="897"/>
      <c r="E260" s="898"/>
      <c r="F260" s="899"/>
      <c r="G260" s="899"/>
    </row>
    <row r="261" spans="1:7">
      <c r="A261" s="284"/>
      <c r="B261" s="284"/>
      <c r="C261" s="284"/>
      <c r="D261" s="897"/>
      <c r="E261" s="898"/>
      <c r="F261" s="899"/>
      <c r="G261" s="899"/>
    </row>
    <row r="262" spans="1:7">
      <c r="A262" s="284"/>
      <c r="B262" s="284"/>
      <c r="C262" s="284"/>
      <c r="D262" s="897"/>
      <c r="E262" s="898"/>
      <c r="F262" s="899"/>
      <c r="G262" s="899"/>
    </row>
    <row r="263" spans="1:7">
      <c r="A263" s="284"/>
      <c r="B263" s="284"/>
      <c r="C263" s="284"/>
      <c r="D263" s="897"/>
      <c r="E263" s="898"/>
      <c r="F263" s="899"/>
      <c r="G263" s="899"/>
    </row>
    <row r="264" spans="1:7">
      <c r="A264" s="284"/>
      <c r="B264" s="284"/>
      <c r="C264" s="284"/>
      <c r="D264" s="897"/>
      <c r="E264" s="898"/>
      <c r="F264" s="899"/>
      <c r="G264" s="899"/>
    </row>
    <row r="265" spans="1:7">
      <c r="A265" s="284"/>
      <c r="B265" s="284"/>
      <c r="C265" s="284"/>
      <c r="D265" s="897"/>
      <c r="E265" s="898"/>
      <c r="F265" s="899"/>
      <c r="G265" s="899"/>
    </row>
    <row r="266" spans="1:7">
      <c r="A266" s="284"/>
      <c r="B266" s="284"/>
      <c r="C266" s="284"/>
      <c r="D266" s="897"/>
      <c r="E266" s="898"/>
      <c r="F266" s="899"/>
      <c r="G266" s="899"/>
    </row>
    <row r="267" spans="1:7">
      <c r="A267" s="284"/>
      <c r="B267" s="284"/>
      <c r="C267" s="284"/>
      <c r="D267" s="897"/>
      <c r="E267" s="898"/>
      <c r="F267" s="899"/>
      <c r="G267" s="899"/>
    </row>
    <row r="268" spans="1:7">
      <c r="A268" s="284"/>
      <c r="B268" s="284"/>
      <c r="C268" s="284"/>
      <c r="D268" s="897"/>
      <c r="E268" s="898"/>
      <c r="F268" s="899"/>
      <c r="G268" s="899"/>
    </row>
    <row r="269" spans="1:7">
      <c r="A269" s="284"/>
      <c r="B269" s="284"/>
      <c r="C269" s="284"/>
      <c r="D269" s="897"/>
      <c r="E269" s="898"/>
      <c r="F269" s="899"/>
      <c r="G269" s="899"/>
    </row>
    <row r="270" spans="1:7">
      <c r="A270" s="284"/>
      <c r="B270" s="284"/>
      <c r="C270" s="284"/>
      <c r="D270" s="897"/>
      <c r="E270" s="898"/>
      <c r="F270" s="899"/>
      <c r="G270" s="899"/>
    </row>
    <row r="271" spans="1:7">
      <c r="A271" s="284"/>
      <c r="B271" s="284"/>
      <c r="C271" s="284"/>
      <c r="D271" s="897"/>
      <c r="E271" s="898"/>
      <c r="F271" s="899"/>
      <c r="G271" s="899"/>
    </row>
    <row r="272" spans="1:7">
      <c r="A272" s="284"/>
      <c r="B272" s="284"/>
      <c r="C272" s="284"/>
      <c r="D272" s="897"/>
      <c r="E272" s="898"/>
      <c r="F272" s="899"/>
      <c r="G272" s="899"/>
    </row>
    <row r="273" spans="1:7">
      <c r="A273" s="284"/>
      <c r="B273" s="284"/>
      <c r="C273" s="284"/>
      <c r="D273" s="897"/>
      <c r="E273" s="898"/>
      <c r="F273" s="899"/>
      <c r="G273" s="899"/>
    </row>
    <row r="274" spans="1:7">
      <c r="A274" s="284"/>
      <c r="B274" s="284"/>
      <c r="C274" s="284"/>
      <c r="D274" s="897"/>
      <c r="E274" s="898"/>
      <c r="F274" s="899"/>
      <c r="G274" s="899"/>
    </row>
    <row r="275" spans="1:7">
      <c r="A275" s="284"/>
      <c r="B275" s="284"/>
      <c r="C275" s="284"/>
      <c r="D275" s="897"/>
      <c r="E275" s="898"/>
      <c r="F275" s="899"/>
      <c r="G275" s="899"/>
    </row>
    <row r="276" spans="1:7">
      <c r="A276" s="284"/>
      <c r="B276" s="284"/>
      <c r="C276" s="284"/>
      <c r="D276" s="897"/>
      <c r="E276" s="898"/>
      <c r="F276" s="899"/>
      <c r="G276" s="899"/>
    </row>
    <row r="277" spans="1:7">
      <c r="A277" s="284"/>
      <c r="B277" s="284"/>
      <c r="C277" s="284"/>
      <c r="D277" s="897"/>
      <c r="E277" s="898"/>
      <c r="F277" s="899"/>
      <c r="G277" s="899"/>
    </row>
    <row r="278" spans="1:7">
      <c r="A278" s="284"/>
      <c r="B278" s="284"/>
      <c r="C278" s="284"/>
      <c r="D278" s="897"/>
      <c r="E278" s="898"/>
      <c r="F278" s="899"/>
      <c r="G278" s="899"/>
    </row>
    <row r="279" spans="1:7">
      <c r="A279" s="284"/>
      <c r="B279" s="284"/>
      <c r="C279" s="284"/>
      <c r="D279" s="897"/>
      <c r="E279" s="898"/>
      <c r="F279" s="899"/>
      <c r="G279" s="899"/>
    </row>
    <row r="280" spans="1:7">
      <c r="A280" s="284"/>
      <c r="B280" s="284"/>
      <c r="C280" s="284"/>
      <c r="D280" s="897"/>
      <c r="E280" s="898"/>
      <c r="F280" s="899"/>
      <c r="G280" s="899"/>
    </row>
    <row r="281" spans="1:7">
      <c r="A281" s="284"/>
      <c r="B281" s="284"/>
      <c r="C281" s="284"/>
      <c r="D281" s="897"/>
      <c r="E281" s="898"/>
      <c r="F281" s="899"/>
      <c r="G281" s="899"/>
    </row>
    <row r="282" spans="1:7">
      <c r="A282" s="284"/>
      <c r="B282" s="284"/>
      <c r="C282" s="284"/>
      <c r="D282" s="897"/>
      <c r="E282" s="898"/>
      <c r="F282" s="899"/>
      <c r="G282" s="899"/>
    </row>
    <row r="283" spans="1:7">
      <c r="A283" s="284"/>
      <c r="B283" s="284"/>
      <c r="C283" s="284"/>
      <c r="D283" s="897"/>
      <c r="E283" s="898"/>
      <c r="F283" s="899"/>
      <c r="G283" s="899"/>
    </row>
    <row r="284" spans="1:7">
      <c r="A284" s="284"/>
      <c r="B284" s="284"/>
      <c r="C284" s="284"/>
      <c r="D284" s="897"/>
      <c r="E284" s="898"/>
      <c r="F284" s="899"/>
      <c r="G284" s="899"/>
    </row>
    <row r="285" spans="1:7">
      <c r="A285" s="284"/>
      <c r="B285" s="284"/>
      <c r="C285" s="284"/>
      <c r="D285" s="897"/>
      <c r="E285" s="898"/>
      <c r="F285" s="899"/>
      <c r="G285" s="899"/>
    </row>
    <row r="286" spans="1:7">
      <c r="A286" s="284"/>
      <c r="B286" s="284"/>
      <c r="C286" s="284"/>
      <c r="D286" s="897"/>
      <c r="E286" s="898"/>
      <c r="F286" s="899"/>
      <c r="G286" s="899"/>
    </row>
    <row r="287" spans="1:7">
      <c r="A287" s="284"/>
      <c r="B287" s="284"/>
      <c r="C287" s="284"/>
      <c r="D287" s="897"/>
      <c r="E287" s="898"/>
      <c r="F287" s="899"/>
      <c r="G287" s="899"/>
    </row>
    <row r="288" spans="1:7">
      <c r="A288" s="284"/>
      <c r="B288" s="284"/>
      <c r="C288" s="284"/>
      <c r="D288" s="897"/>
      <c r="E288" s="898"/>
      <c r="F288" s="899"/>
      <c r="G288" s="899"/>
    </row>
    <row r="289" spans="1:7">
      <c r="A289" s="284"/>
      <c r="B289" s="284"/>
      <c r="C289" s="284"/>
      <c r="D289" s="897"/>
      <c r="E289" s="898"/>
      <c r="F289" s="899"/>
      <c r="G289" s="899"/>
    </row>
    <row r="290" spans="1:7">
      <c r="A290" s="284"/>
      <c r="B290" s="284"/>
      <c r="C290" s="284"/>
      <c r="D290" s="897"/>
      <c r="E290" s="898"/>
      <c r="F290" s="899"/>
      <c r="G290" s="899"/>
    </row>
    <row r="291" spans="1:7">
      <c r="A291" s="284"/>
      <c r="B291" s="284"/>
      <c r="C291" s="284"/>
      <c r="D291" s="897"/>
      <c r="E291" s="898"/>
      <c r="F291" s="899"/>
      <c r="G291" s="899"/>
    </row>
    <row r="292" spans="1:7">
      <c r="A292" s="284"/>
      <c r="B292" s="284"/>
      <c r="C292" s="284"/>
      <c r="D292" s="897"/>
      <c r="E292" s="898"/>
      <c r="F292" s="899"/>
      <c r="G292" s="899"/>
    </row>
    <row r="293" spans="1:7">
      <c r="A293" s="284"/>
      <c r="B293" s="284"/>
      <c r="C293" s="284"/>
      <c r="D293" s="897"/>
      <c r="E293" s="898"/>
      <c r="F293" s="899"/>
      <c r="G293" s="899"/>
    </row>
    <row r="294" spans="1:7">
      <c r="A294" s="284"/>
      <c r="B294" s="284"/>
      <c r="C294" s="284"/>
      <c r="D294" s="897"/>
      <c r="E294" s="898"/>
      <c r="F294" s="899"/>
      <c r="G294" s="899"/>
    </row>
    <row r="295" spans="1:7">
      <c r="A295" s="284"/>
      <c r="B295" s="284"/>
      <c r="C295" s="284"/>
      <c r="D295" s="897"/>
      <c r="E295" s="898"/>
      <c r="F295" s="899"/>
      <c r="G295" s="899"/>
    </row>
    <row r="296" spans="1:7">
      <c r="A296" s="284"/>
      <c r="B296" s="284"/>
      <c r="C296" s="284"/>
      <c r="D296" s="897"/>
      <c r="E296" s="898"/>
      <c r="F296" s="899"/>
      <c r="G296" s="899"/>
    </row>
    <row r="297" spans="1:7">
      <c r="A297" s="284"/>
      <c r="B297" s="284"/>
      <c r="C297" s="284"/>
      <c r="D297" s="897"/>
      <c r="E297" s="898"/>
      <c r="F297" s="899"/>
      <c r="G297" s="899"/>
    </row>
    <row r="298" spans="1:7">
      <c r="A298" s="284"/>
      <c r="B298" s="284"/>
      <c r="C298" s="284"/>
      <c r="D298" s="897"/>
      <c r="E298" s="898"/>
      <c r="F298" s="899"/>
      <c r="G298" s="899"/>
    </row>
    <row r="299" spans="1:7">
      <c r="A299" s="284"/>
      <c r="B299" s="284"/>
      <c r="C299" s="284"/>
      <c r="D299" s="897"/>
      <c r="E299" s="898"/>
      <c r="F299" s="899"/>
      <c r="G299" s="899"/>
    </row>
    <row r="300" spans="1:7">
      <c r="A300" s="284"/>
      <c r="B300" s="284"/>
      <c r="C300" s="284"/>
      <c r="D300" s="897"/>
      <c r="E300" s="898"/>
      <c r="F300" s="899"/>
      <c r="G300" s="899"/>
    </row>
    <row r="301" spans="1:7">
      <c r="A301" s="284"/>
      <c r="B301" s="284"/>
      <c r="C301" s="284"/>
      <c r="D301" s="897"/>
      <c r="E301" s="898"/>
      <c r="F301" s="899"/>
      <c r="G301" s="899"/>
    </row>
    <row r="302" spans="1:7">
      <c r="A302" s="284"/>
      <c r="B302" s="284"/>
      <c r="C302" s="284"/>
      <c r="D302" s="897"/>
      <c r="E302" s="898"/>
      <c r="F302" s="899"/>
      <c r="G302" s="899"/>
    </row>
    <row r="303" spans="1:7">
      <c r="A303" s="284"/>
      <c r="B303" s="284"/>
      <c r="C303" s="284"/>
      <c r="D303" s="897"/>
      <c r="E303" s="898"/>
      <c r="F303" s="899"/>
      <c r="G303" s="899"/>
    </row>
    <row r="304" spans="1:7">
      <c r="A304" s="284"/>
      <c r="B304" s="284"/>
      <c r="C304" s="284"/>
      <c r="D304" s="897"/>
      <c r="E304" s="898"/>
      <c r="F304" s="899"/>
      <c r="G304" s="899"/>
    </row>
    <row r="305" spans="1:7">
      <c r="A305" s="284"/>
      <c r="B305" s="284"/>
      <c r="C305" s="284"/>
      <c r="D305" s="897"/>
      <c r="E305" s="898"/>
      <c r="F305" s="899"/>
      <c r="G305" s="899"/>
    </row>
    <row r="306" spans="1:7">
      <c r="A306" s="284"/>
      <c r="B306" s="284"/>
      <c r="C306" s="284"/>
      <c r="D306" s="897"/>
      <c r="E306" s="898"/>
      <c r="F306" s="899"/>
      <c r="G306" s="899"/>
    </row>
    <row r="307" spans="1:7">
      <c r="A307" s="284"/>
      <c r="B307" s="284"/>
      <c r="C307" s="284"/>
      <c r="D307" s="897"/>
      <c r="E307" s="898"/>
      <c r="F307" s="899"/>
      <c r="G307" s="899"/>
    </row>
    <row r="308" spans="1:7">
      <c r="A308" s="284"/>
      <c r="B308" s="284"/>
      <c r="C308" s="284"/>
      <c r="D308" s="897"/>
      <c r="E308" s="898"/>
      <c r="F308" s="899"/>
      <c r="G308" s="899"/>
    </row>
    <row r="309" spans="1:7">
      <c r="A309" s="284"/>
      <c r="B309" s="284"/>
      <c r="C309" s="284"/>
      <c r="D309" s="897"/>
      <c r="E309" s="898"/>
      <c r="F309" s="899"/>
      <c r="G309" s="899"/>
    </row>
    <row r="310" spans="1:7">
      <c r="A310" s="284"/>
      <c r="B310" s="284"/>
      <c r="C310" s="284"/>
      <c r="D310" s="897"/>
      <c r="E310" s="898"/>
      <c r="F310" s="899"/>
      <c r="G310" s="899"/>
    </row>
    <row r="311" spans="1:7">
      <c r="A311" s="284"/>
      <c r="B311" s="284"/>
      <c r="C311" s="284"/>
      <c r="D311" s="897"/>
      <c r="E311" s="898"/>
      <c r="F311" s="899"/>
      <c r="G311" s="899"/>
    </row>
    <row r="312" spans="1:7">
      <c r="A312" s="284"/>
      <c r="B312" s="284"/>
      <c r="C312" s="284"/>
      <c r="D312" s="897"/>
      <c r="E312" s="898"/>
      <c r="F312" s="899"/>
      <c r="G312" s="899"/>
    </row>
    <row r="313" spans="1:7">
      <c r="A313" s="284"/>
      <c r="B313" s="284"/>
      <c r="C313" s="284"/>
      <c r="D313" s="897"/>
      <c r="E313" s="898"/>
      <c r="F313" s="899"/>
      <c r="G313" s="899"/>
    </row>
    <row r="314" spans="1:7">
      <c r="A314" s="284"/>
      <c r="B314" s="284"/>
      <c r="C314" s="284"/>
      <c r="D314" s="897"/>
      <c r="E314" s="898"/>
      <c r="F314" s="899"/>
      <c r="G314" s="899"/>
    </row>
    <row r="315" spans="1:7">
      <c r="A315" s="284"/>
      <c r="B315" s="284"/>
      <c r="C315" s="284"/>
      <c r="D315" s="897"/>
      <c r="E315" s="898"/>
      <c r="F315" s="899"/>
      <c r="G315" s="899"/>
    </row>
    <row r="316" spans="1:7">
      <c r="A316" s="284"/>
      <c r="B316" s="284"/>
      <c r="C316" s="284"/>
      <c r="D316" s="897"/>
      <c r="E316" s="898"/>
      <c r="F316" s="899"/>
      <c r="G316" s="899"/>
    </row>
    <row r="317" spans="1:7">
      <c r="A317" s="284"/>
      <c r="B317" s="284"/>
      <c r="C317" s="284"/>
      <c r="D317" s="897"/>
      <c r="E317" s="898"/>
      <c r="F317" s="899"/>
      <c r="G317" s="899"/>
    </row>
    <row r="318" spans="1:7">
      <c r="A318" s="284"/>
      <c r="B318" s="284"/>
      <c r="C318" s="284"/>
      <c r="D318" s="897"/>
      <c r="E318" s="898"/>
      <c r="F318" s="899"/>
      <c r="G318" s="899"/>
    </row>
    <row r="319" spans="1:7">
      <c r="A319" s="284"/>
      <c r="B319" s="284"/>
      <c r="C319" s="284"/>
      <c r="D319" s="897"/>
      <c r="E319" s="898"/>
      <c r="F319" s="899"/>
      <c r="G319" s="899"/>
    </row>
    <row r="320" spans="1:7">
      <c r="A320" s="284"/>
      <c r="B320" s="284"/>
      <c r="C320" s="284"/>
      <c r="D320" s="897"/>
      <c r="E320" s="898"/>
      <c r="F320" s="899"/>
      <c r="G320" s="899"/>
    </row>
    <row r="321" spans="1:7">
      <c r="A321" s="284"/>
      <c r="B321" s="284"/>
      <c r="C321" s="284"/>
      <c r="D321" s="897"/>
      <c r="E321" s="898"/>
      <c r="F321" s="899"/>
      <c r="G321" s="899"/>
    </row>
    <row r="322" spans="1:7">
      <c r="A322" s="284"/>
      <c r="B322" s="284"/>
      <c r="C322" s="284"/>
      <c r="D322" s="897"/>
      <c r="E322" s="898"/>
      <c r="F322" s="899"/>
      <c r="G322" s="899"/>
    </row>
    <row r="323" spans="1:7">
      <c r="A323" s="284"/>
      <c r="B323" s="284"/>
      <c r="C323" s="284"/>
      <c r="D323" s="897"/>
      <c r="E323" s="898"/>
      <c r="F323" s="899"/>
      <c r="G323" s="899"/>
    </row>
    <row r="324" spans="1:7">
      <c r="A324" s="284"/>
      <c r="B324" s="284"/>
      <c r="C324" s="284"/>
      <c r="D324" s="897"/>
      <c r="E324" s="898"/>
      <c r="F324" s="899"/>
      <c r="G324" s="899"/>
    </row>
    <row r="325" spans="1:7">
      <c r="A325" s="284"/>
      <c r="B325" s="284"/>
      <c r="C325" s="284"/>
      <c r="D325" s="897"/>
      <c r="E325" s="898"/>
      <c r="F325" s="899"/>
      <c r="G325" s="899"/>
    </row>
    <row r="326" spans="1:7">
      <c r="A326" s="284"/>
      <c r="B326" s="284"/>
      <c r="C326" s="284"/>
      <c r="D326" s="897"/>
      <c r="E326" s="898"/>
      <c r="F326" s="899"/>
      <c r="G326" s="899"/>
    </row>
    <row r="327" spans="1:7">
      <c r="A327" s="284"/>
      <c r="B327" s="284"/>
      <c r="C327" s="284"/>
      <c r="D327" s="897"/>
      <c r="E327" s="898"/>
      <c r="F327" s="899"/>
      <c r="G327" s="899"/>
    </row>
    <row r="328" spans="1:7">
      <c r="A328" s="284"/>
      <c r="B328" s="284"/>
      <c r="C328" s="284"/>
      <c r="D328" s="897"/>
      <c r="E328" s="898"/>
      <c r="F328" s="899"/>
      <c r="G328" s="899"/>
    </row>
    <row r="329" spans="1:7">
      <c r="A329" s="284"/>
      <c r="B329" s="284"/>
      <c r="C329" s="284"/>
      <c r="D329" s="897"/>
      <c r="E329" s="898"/>
      <c r="F329" s="899"/>
      <c r="G329" s="899"/>
    </row>
    <row r="330" spans="1:7">
      <c r="A330" s="284"/>
      <c r="B330" s="284"/>
      <c r="C330" s="284"/>
      <c r="D330" s="897"/>
      <c r="E330" s="898"/>
      <c r="F330" s="899"/>
      <c r="G330" s="899"/>
    </row>
    <row r="331" spans="1:7">
      <c r="A331" s="284"/>
      <c r="B331" s="284"/>
      <c r="C331" s="284"/>
      <c r="D331" s="897"/>
      <c r="E331" s="898"/>
      <c r="F331" s="899"/>
      <c r="G331" s="899"/>
    </row>
    <row r="332" spans="1:7">
      <c r="A332" s="284"/>
      <c r="B332" s="284"/>
      <c r="C332" s="284"/>
      <c r="D332" s="897"/>
      <c r="E332" s="898"/>
      <c r="F332" s="899"/>
      <c r="G332" s="899"/>
    </row>
    <row r="333" spans="1:7">
      <c r="A333" s="284"/>
      <c r="B333" s="284"/>
      <c r="C333" s="284"/>
      <c r="D333" s="897"/>
      <c r="E333" s="898"/>
      <c r="F333" s="899"/>
      <c r="G333" s="899"/>
    </row>
    <row r="334" spans="1:7">
      <c r="A334" s="284"/>
      <c r="B334" s="284"/>
      <c r="C334" s="284"/>
      <c r="D334" s="897"/>
      <c r="E334" s="898"/>
      <c r="F334" s="899"/>
      <c r="G334" s="899"/>
    </row>
    <row r="335" spans="1:7">
      <c r="A335" s="284"/>
      <c r="B335" s="284"/>
      <c r="C335" s="284"/>
      <c r="D335" s="897"/>
      <c r="E335" s="898"/>
      <c r="F335" s="899"/>
      <c r="G335" s="899"/>
    </row>
    <row r="336" spans="1:7">
      <c r="A336" s="284"/>
      <c r="B336" s="284"/>
      <c r="C336" s="284"/>
      <c r="D336" s="897"/>
      <c r="E336" s="898"/>
      <c r="F336" s="899"/>
      <c r="G336" s="899"/>
    </row>
    <row r="337" spans="1:8">
      <c r="A337" s="284"/>
      <c r="B337" s="284"/>
      <c r="C337" s="284"/>
      <c r="D337" s="897"/>
      <c r="E337" s="898"/>
      <c r="F337" s="899"/>
      <c r="G337" s="899"/>
    </row>
    <row r="338" spans="1:8">
      <c r="A338" s="284"/>
      <c r="B338" s="284"/>
      <c r="C338" s="284"/>
      <c r="D338" s="897"/>
      <c r="E338" s="898"/>
      <c r="F338" s="899"/>
      <c r="G338" s="899"/>
    </row>
    <row r="339" spans="1:8">
      <c r="A339" s="284"/>
      <c r="B339" s="284"/>
      <c r="C339" s="284"/>
      <c r="D339" s="897"/>
      <c r="E339" s="898"/>
      <c r="F339" s="899"/>
      <c r="G339" s="899"/>
    </row>
    <row r="340" spans="1:8">
      <c r="A340" s="284"/>
      <c r="B340" s="284"/>
      <c r="C340" s="284"/>
      <c r="D340" s="897"/>
      <c r="E340" s="898"/>
      <c r="F340" s="899"/>
      <c r="G340" s="899">
        <v>600000</v>
      </c>
    </row>
    <row r="341" spans="1:8">
      <c r="A341" s="284"/>
      <c r="B341" s="284"/>
      <c r="C341" s="284"/>
      <c r="D341" s="897"/>
      <c r="E341" s="898"/>
      <c r="F341" s="899"/>
      <c r="G341" s="899"/>
    </row>
    <row r="342" spans="1:8">
      <c r="A342" s="284"/>
      <c r="B342" s="284"/>
      <c r="C342" s="284"/>
      <c r="D342" s="897"/>
      <c r="E342" s="898"/>
      <c r="F342" s="899"/>
      <c r="G342" s="899">
        <v>806000</v>
      </c>
    </row>
    <row r="343" spans="1:8">
      <c r="A343" s="284"/>
      <c r="B343" s="284"/>
      <c r="C343" s="284"/>
      <c r="D343" s="897"/>
      <c r="E343" s="898"/>
      <c r="F343" s="899"/>
      <c r="G343" s="899"/>
    </row>
    <row r="344" spans="1:8">
      <c r="A344" s="284"/>
      <c r="B344" s="284"/>
      <c r="C344" s="284"/>
      <c r="D344" s="897"/>
      <c r="E344" s="898"/>
      <c r="F344" s="899"/>
      <c r="G344" s="899"/>
    </row>
    <row r="345" spans="1:8">
      <c r="A345" s="284"/>
      <c r="B345" s="284"/>
      <c r="C345" s="284"/>
      <c r="D345" s="897"/>
      <c r="E345" s="898"/>
      <c r="F345" s="899"/>
      <c r="G345" s="899">
        <v>60000</v>
      </c>
      <c r="H345" s="284">
        <v>60000</v>
      </c>
    </row>
    <row r="346" spans="1:8">
      <c r="A346" s="284"/>
      <c r="B346" s="284"/>
      <c r="C346" s="284"/>
      <c r="D346" s="897"/>
      <c r="E346" s="898"/>
      <c r="F346" s="899"/>
      <c r="G346" s="899"/>
    </row>
    <row r="347" spans="1:8">
      <c r="A347" s="284"/>
      <c r="B347" s="284"/>
      <c r="C347" s="284"/>
      <c r="D347" s="897"/>
      <c r="E347" s="898"/>
      <c r="F347" s="899"/>
      <c r="G347" s="899">
        <v>3200000</v>
      </c>
    </row>
    <row r="348" spans="1:8">
      <c r="A348" s="284"/>
      <c r="B348" s="284"/>
      <c r="C348" s="284"/>
      <c r="D348" s="897"/>
      <c r="E348" s="898"/>
      <c r="F348" s="899"/>
      <c r="G348" s="899"/>
    </row>
    <row r="349" spans="1:8">
      <c r="A349" s="284"/>
      <c r="B349" s="284"/>
      <c r="C349" s="284"/>
      <c r="D349" s="897"/>
      <c r="E349" s="898"/>
      <c r="F349" s="899"/>
      <c r="G349" s="899">
        <v>70000</v>
      </c>
    </row>
    <row r="350" spans="1:8">
      <c r="A350" s="284"/>
      <c r="B350" s="284"/>
      <c r="C350" s="284"/>
      <c r="D350" s="897"/>
      <c r="E350" s="898"/>
      <c r="F350" s="899"/>
      <c r="G350" s="899"/>
    </row>
    <row r="351" spans="1:8">
      <c r="A351" s="284"/>
      <c r="B351" s="284"/>
      <c r="C351" s="284"/>
      <c r="D351" s="897"/>
      <c r="E351" s="898"/>
      <c r="F351" s="899"/>
      <c r="G351" s="899"/>
    </row>
    <row r="352" spans="1:8">
      <c r="A352" s="284"/>
      <c r="B352" s="284"/>
      <c r="C352" s="284"/>
      <c r="D352" s="897"/>
      <c r="E352" s="898"/>
      <c r="F352" s="899"/>
      <c r="G352" s="899"/>
    </row>
    <row r="353" spans="1:7">
      <c r="A353" s="284"/>
      <c r="B353" s="284"/>
      <c r="C353" s="284"/>
      <c r="D353" s="897"/>
      <c r="E353" s="898"/>
      <c r="F353" s="899"/>
      <c r="G353" s="899"/>
    </row>
    <row r="354" spans="1:7">
      <c r="A354" s="284"/>
      <c r="B354" s="284"/>
      <c r="C354" s="284"/>
      <c r="D354" s="897"/>
      <c r="E354" s="898"/>
      <c r="F354" s="899"/>
      <c r="G354" s="899"/>
    </row>
    <row r="355" spans="1:7">
      <c r="A355" s="284"/>
      <c r="B355" s="284"/>
      <c r="C355" s="284"/>
      <c r="D355" s="897"/>
      <c r="E355" s="898"/>
      <c r="F355" s="899"/>
      <c r="G355" s="899"/>
    </row>
    <row r="356" spans="1:7">
      <c r="A356" s="284"/>
      <c r="B356" s="284"/>
      <c r="C356" s="284"/>
      <c r="D356" s="897"/>
      <c r="E356" s="898"/>
      <c r="F356" s="899"/>
      <c r="G356" s="899"/>
    </row>
    <row r="357" spans="1:7">
      <c r="A357" s="284"/>
      <c r="B357" s="284"/>
      <c r="C357" s="284"/>
      <c r="D357" s="897"/>
      <c r="E357" s="898"/>
      <c r="F357" s="899"/>
      <c r="G357" s="899"/>
    </row>
    <row r="358" spans="1:7">
      <c r="A358" s="284"/>
      <c r="B358" s="284"/>
      <c r="C358" s="284"/>
      <c r="D358" s="897"/>
      <c r="E358" s="898"/>
      <c r="F358" s="899"/>
      <c r="G358" s="899"/>
    </row>
    <row r="359" spans="1:7">
      <c r="A359" s="284"/>
      <c r="B359" s="284"/>
      <c r="C359" s="284"/>
      <c r="D359" s="897"/>
      <c r="E359" s="898"/>
      <c r="F359" s="899"/>
      <c r="G359" s="899"/>
    </row>
    <row r="360" spans="1:7">
      <c r="A360" s="284"/>
      <c r="B360" s="284"/>
      <c r="C360" s="284"/>
      <c r="D360" s="897"/>
      <c r="E360" s="898"/>
      <c r="F360" s="899"/>
      <c r="G360" s="899"/>
    </row>
    <row r="361" spans="1:7">
      <c r="A361" s="284"/>
      <c r="B361" s="284"/>
      <c r="C361" s="284"/>
      <c r="D361" s="897"/>
      <c r="E361" s="898"/>
      <c r="F361" s="899"/>
      <c r="G361" s="899"/>
    </row>
    <row r="362" spans="1:7">
      <c r="A362" s="284"/>
      <c r="B362" s="284"/>
      <c r="C362" s="284"/>
      <c r="D362" s="897"/>
      <c r="E362" s="898"/>
      <c r="F362" s="899"/>
      <c r="G362" s="899"/>
    </row>
    <row r="363" spans="1:7">
      <c r="A363" s="284"/>
      <c r="B363" s="284"/>
      <c r="C363" s="284"/>
      <c r="D363" s="897"/>
      <c r="E363" s="898"/>
      <c r="F363" s="899"/>
      <c r="G363" s="899"/>
    </row>
    <row r="364" spans="1:7">
      <c r="A364" s="284"/>
      <c r="B364" s="284"/>
      <c r="C364" s="284"/>
      <c r="D364" s="897"/>
      <c r="E364" s="898"/>
      <c r="F364" s="899"/>
      <c r="G364" s="899"/>
    </row>
    <row r="365" spans="1:7">
      <c r="A365" s="284"/>
      <c r="B365" s="284"/>
      <c r="C365" s="284"/>
      <c r="D365" s="897"/>
      <c r="E365" s="898"/>
      <c r="F365" s="899"/>
      <c r="G365" s="899"/>
    </row>
    <row r="366" spans="1:7">
      <c r="A366" s="284"/>
      <c r="B366" s="284"/>
      <c r="C366" s="284"/>
      <c r="D366" s="897"/>
      <c r="E366" s="898"/>
      <c r="F366" s="899"/>
      <c r="G366" s="899"/>
    </row>
    <row r="367" spans="1:7">
      <c r="A367" s="284"/>
      <c r="B367" s="284"/>
      <c r="C367" s="284"/>
      <c r="D367" s="897"/>
      <c r="E367" s="898"/>
      <c r="F367" s="899"/>
      <c r="G367" s="899"/>
    </row>
    <row r="368" spans="1:7">
      <c r="A368" s="284"/>
      <c r="B368" s="284"/>
      <c r="C368" s="284"/>
      <c r="D368" s="897"/>
      <c r="E368" s="898"/>
      <c r="F368" s="899"/>
      <c r="G368" s="899"/>
    </row>
    <row r="369" spans="1:7">
      <c r="A369" s="284"/>
      <c r="B369" s="284"/>
      <c r="C369" s="284"/>
      <c r="D369" s="897"/>
      <c r="E369" s="898"/>
      <c r="F369" s="899"/>
      <c r="G369" s="899"/>
    </row>
    <row r="370" spans="1:7">
      <c r="A370" s="284"/>
      <c r="B370" s="284"/>
      <c r="C370" s="284"/>
      <c r="D370" s="897"/>
      <c r="E370" s="898"/>
      <c r="F370" s="899"/>
      <c r="G370" s="899"/>
    </row>
    <row r="371" spans="1:7">
      <c r="A371" s="284"/>
      <c r="B371" s="284"/>
      <c r="C371" s="284"/>
      <c r="D371" s="897"/>
      <c r="E371" s="898"/>
      <c r="F371" s="899"/>
      <c r="G371" s="899"/>
    </row>
    <row r="372" spans="1:7">
      <c r="A372" s="284"/>
      <c r="B372" s="284"/>
      <c r="C372" s="284"/>
      <c r="D372" s="897"/>
      <c r="E372" s="898"/>
      <c r="F372" s="899"/>
      <c r="G372" s="899"/>
    </row>
    <row r="373" spans="1:7">
      <c r="A373" s="284"/>
      <c r="B373" s="284"/>
      <c r="C373" s="284"/>
      <c r="D373" s="897"/>
      <c r="E373" s="898"/>
      <c r="F373" s="899"/>
      <c r="G373" s="899"/>
    </row>
    <row r="374" spans="1:7">
      <c r="A374" s="284"/>
      <c r="B374" s="284"/>
      <c r="C374" s="284"/>
      <c r="D374" s="897"/>
      <c r="E374" s="898"/>
      <c r="F374" s="899"/>
      <c r="G374" s="899"/>
    </row>
    <row r="375" spans="1:7">
      <c r="A375" s="284"/>
      <c r="B375" s="284"/>
      <c r="C375" s="284"/>
      <c r="D375" s="897"/>
      <c r="E375" s="898"/>
      <c r="F375" s="899"/>
      <c r="G375" s="899"/>
    </row>
    <row r="376" spans="1:7">
      <c r="A376" s="284"/>
      <c r="B376" s="284"/>
      <c r="C376" s="284"/>
      <c r="D376" s="897"/>
      <c r="E376" s="898"/>
      <c r="F376" s="899"/>
      <c r="G376" s="899"/>
    </row>
    <row r="377" spans="1:7">
      <c r="A377" s="284"/>
      <c r="B377" s="284"/>
      <c r="C377" s="284"/>
      <c r="D377" s="897"/>
      <c r="E377" s="898"/>
      <c r="F377" s="899"/>
      <c r="G377" s="899"/>
    </row>
    <row r="378" spans="1:7">
      <c r="A378" s="284"/>
      <c r="B378" s="284"/>
      <c r="C378" s="284"/>
      <c r="D378" s="897"/>
      <c r="E378" s="898"/>
      <c r="F378" s="899"/>
      <c r="G378" s="899"/>
    </row>
    <row r="379" spans="1:7">
      <c r="A379" s="284"/>
      <c r="B379" s="284"/>
      <c r="C379" s="284"/>
      <c r="D379" s="897"/>
      <c r="E379" s="898"/>
      <c r="F379" s="899"/>
      <c r="G379" s="899"/>
    </row>
    <row r="380" spans="1:7">
      <c r="A380" s="284"/>
      <c r="B380" s="284"/>
      <c r="C380" s="284"/>
      <c r="D380" s="897"/>
      <c r="E380" s="898"/>
      <c r="F380" s="899"/>
      <c r="G380" s="899"/>
    </row>
    <row r="381" spans="1:7">
      <c r="A381" s="284"/>
      <c r="B381" s="284"/>
      <c r="C381" s="284"/>
      <c r="D381" s="897"/>
      <c r="E381" s="898"/>
      <c r="F381" s="899"/>
      <c r="G381" s="899"/>
    </row>
    <row r="382" spans="1:7">
      <c r="A382" s="284"/>
      <c r="B382" s="284"/>
      <c r="C382" s="284"/>
      <c r="D382" s="897"/>
      <c r="E382" s="898"/>
      <c r="F382" s="899"/>
      <c r="G382" s="899"/>
    </row>
    <row r="383" spans="1:7">
      <c r="A383" s="284"/>
      <c r="B383" s="284"/>
      <c r="C383" s="284"/>
      <c r="D383" s="897"/>
      <c r="E383" s="898"/>
      <c r="F383" s="899"/>
      <c r="G383" s="899"/>
    </row>
    <row r="384" spans="1:7">
      <c r="A384" s="284"/>
      <c r="B384" s="284"/>
      <c r="C384" s="284"/>
      <c r="D384" s="897"/>
      <c r="E384" s="898"/>
      <c r="F384" s="899"/>
      <c r="G384" s="899"/>
    </row>
    <row r="385" spans="1:7">
      <c r="A385" s="284"/>
      <c r="B385" s="284"/>
      <c r="C385" s="284"/>
      <c r="D385" s="897"/>
      <c r="E385" s="898"/>
      <c r="F385" s="899"/>
      <c r="G385" s="899"/>
    </row>
    <row r="386" spans="1:7">
      <c r="A386" s="284"/>
      <c r="B386" s="284"/>
      <c r="C386" s="284"/>
      <c r="D386" s="897"/>
      <c r="E386" s="898"/>
      <c r="F386" s="899"/>
      <c r="G386" s="899"/>
    </row>
    <row r="387" spans="1:7">
      <c r="A387" s="284"/>
      <c r="B387" s="284"/>
      <c r="C387" s="284"/>
      <c r="D387" s="897"/>
      <c r="E387" s="898"/>
      <c r="F387" s="899"/>
      <c r="G387" s="899"/>
    </row>
    <row r="388" spans="1:7">
      <c r="A388" s="284"/>
      <c r="B388" s="284"/>
      <c r="C388" s="284"/>
      <c r="D388" s="897"/>
      <c r="E388" s="898"/>
      <c r="F388" s="899"/>
      <c r="G388" s="899"/>
    </row>
    <row r="389" spans="1:7">
      <c r="A389" s="284"/>
      <c r="B389" s="284"/>
      <c r="C389" s="284"/>
      <c r="D389" s="897"/>
      <c r="E389" s="898"/>
      <c r="F389" s="899"/>
      <c r="G389" s="899"/>
    </row>
    <row r="390" spans="1:7">
      <c r="A390" s="284"/>
      <c r="B390" s="284"/>
      <c r="C390" s="284"/>
      <c r="D390" s="897"/>
      <c r="E390" s="898"/>
      <c r="F390" s="899"/>
      <c r="G390" s="899"/>
    </row>
    <row r="391" spans="1:7">
      <c r="A391" s="284"/>
      <c r="B391" s="284"/>
      <c r="C391" s="284"/>
      <c r="D391" s="897"/>
      <c r="E391" s="898"/>
      <c r="F391" s="899"/>
      <c r="G391" s="899"/>
    </row>
    <row r="392" spans="1:7">
      <c r="A392" s="284"/>
      <c r="B392" s="284"/>
      <c r="C392" s="284"/>
      <c r="D392" s="897"/>
      <c r="E392" s="898"/>
      <c r="F392" s="899"/>
      <c r="G392" s="899"/>
    </row>
    <row r="393" spans="1:7">
      <c r="A393" s="284"/>
      <c r="B393" s="284"/>
      <c r="C393" s="284"/>
      <c r="D393" s="897"/>
      <c r="E393" s="898"/>
      <c r="F393" s="899"/>
      <c r="G393" s="899"/>
    </row>
    <row r="394" spans="1:7">
      <c r="A394" s="284"/>
      <c r="B394" s="284"/>
      <c r="C394" s="284"/>
      <c r="D394" s="897"/>
      <c r="E394" s="898"/>
      <c r="F394" s="899"/>
      <c r="G394" s="899"/>
    </row>
    <row r="395" spans="1:7">
      <c r="A395" s="284"/>
      <c r="B395" s="284"/>
      <c r="C395" s="284"/>
      <c r="D395" s="897"/>
      <c r="E395" s="898"/>
      <c r="F395" s="899"/>
      <c r="G395" s="899"/>
    </row>
    <row r="396" spans="1:7">
      <c r="A396" s="284"/>
      <c r="B396" s="284"/>
      <c r="C396" s="284"/>
      <c r="D396" s="897"/>
      <c r="E396" s="898"/>
      <c r="F396" s="899"/>
      <c r="G396" s="899"/>
    </row>
    <row r="397" spans="1:7">
      <c r="A397" s="284"/>
      <c r="B397" s="284"/>
      <c r="C397" s="284"/>
      <c r="D397" s="897"/>
      <c r="E397" s="898"/>
      <c r="F397" s="899"/>
      <c r="G397" s="899"/>
    </row>
    <row r="398" spans="1:7">
      <c r="A398" s="284"/>
      <c r="B398" s="284"/>
      <c r="C398" s="284"/>
      <c r="D398" s="897"/>
      <c r="E398" s="898"/>
      <c r="F398" s="899"/>
      <c r="G398" s="899"/>
    </row>
    <row r="399" spans="1:7">
      <c r="A399" s="284"/>
      <c r="B399" s="284"/>
      <c r="C399" s="284"/>
      <c r="D399" s="897"/>
      <c r="E399" s="898"/>
      <c r="F399" s="899"/>
      <c r="G399" s="899"/>
    </row>
    <row r="400" spans="1:7">
      <c r="A400" s="284"/>
      <c r="B400" s="284"/>
      <c r="C400" s="284"/>
      <c r="D400" s="897"/>
      <c r="E400" s="898"/>
      <c r="F400" s="899"/>
      <c r="G400" s="899"/>
    </row>
    <row r="401" spans="1:7">
      <c r="A401" s="284"/>
      <c r="B401" s="284"/>
      <c r="C401" s="284"/>
      <c r="D401" s="897"/>
      <c r="E401" s="898"/>
      <c r="F401" s="899"/>
      <c r="G401" s="899"/>
    </row>
    <row r="402" spans="1:7">
      <c r="A402" s="284"/>
      <c r="B402" s="284"/>
      <c r="C402" s="284"/>
      <c r="D402" s="897"/>
      <c r="E402" s="898"/>
      <c r="F402" s="899"/>
      <c r="G402" s="899">
        <v>120000</v>
      </c>
    </row>
    <row r="403" spans="1:7">
      <c r="A403" s="284"/>
      <c r="B403" s="284"/>
      <c r="C403" s="284"/>
      <c r="D403" s="897"/>
      <c r="E403" s="898"/>
      <c r="F403" s="899"/>
      <c r="G403" s="899"/>
    </row>
    <row r="404" spans="1:7">
      <c r="A404" s="284"/>
      <c r="B404" s="284"/>
      <c r="C404" s="284"/>
      <c r="D404" s="897"/>
      <c r="E404" s="898"/>
      <c r="F404" s="899"/>
      <c r="G404" s="899"/>
    </row>
    <row r="405" spans="1:7">
      <c r="A405" s="284"/>
      <c r="B405" s="284"/>
      <c r="C405" s="284"/>
      <c r="D405" s="897"/>
      <c r="E405" s="898"/>
      <c r="F405" s="899"/>
      <c r="G405" s="899"/>
    </row>
    <row r="406" spans="1:7">
      <c r="A406" s="284"/>
      <c r="B406" s="284"/>
      <c r="C406" s="284"/>
      <c r="D406" s="897"/>
      <c r="E406" s="898"/>
      <c r="F406" s="899"/>
      <c r="G406" s="899"/>
    </row>
    <row r="407" spans="1:7">
      <c r="A407" s="284"/>
      <c r="B407" s="284"/>
      <c r="C407" s="284"/>
      <c r="D407" s="897"/>
      <c r="E407" s="898"/>
      <c r="F407" s="899"/>
      <c r="G407" s="899"/>
    </row>
    <row r="408" spans="1:7">
      <c r="A408" s="284"/>
      <c r="B408" s="284"/>
      <c r="C408" s="284"/>
      <c r="D408" s="897"/>
      <c r="E408" s="898"/>
      <c r="F408" s="899"/>
      <c r="G408" s="899"/>
    </row>
    <row r="409" spans="1:7">
      <c r="A409" s="284"/>
      <c r="B409" s="284"/>
      <c r="C409" s="284"/>
      <c r="D409" s="897"/>
      <c r="E409" s="898"/>
      <c r="F409" s="899"/>
      <c r="G409" s="899"/>
    </row>
    <row r="410" spans="1:7">
      <c r="A410" s="284"/>
      <c r="B410" s="284"/>
      <c r="C410" s="284"/>
      <c r="D410" s="897"/>
      <c r="E410" s="898"/>
      <c r="F410" s="899"/>
      <c r="G410" s="899"/>
    </row>
    <row r="411" spans="1:7">
      <c r="A411" s="284"/>
      <c r="B411" s="284"/>
      <c r="C411" s="284"/>
      <c r="D411" s="897"/>
      <c r="E411" s="898"/>
      <c r="F411" s="899"/>
      <c r="G411" s="899"/>
    </row>
    <row r="412" spans="1:7">
      <c r="A412" s="284"/>
      <c r="B412" s="284"/>
      <c r="C412" s="284"/>
      <c r="D412" s="897"/>
      <c r="E412" s="898"/>
      <c r="F412" s="899"/>
      <c r="G412" s="899"/>
    </row>
    <row r="413" spans="1:7">
      <c r="A413" s="284"/>
      <c r="B413" s="284"/>
      <c r="C413" s="284"/>
      <c r="D413" s="897"/>
      <c r="E413" s="898"/>
      <c r="F413" s="899"/>
      <c r="G413" s="899"/>
    </row>
    <row r="414" spans="1:7">
      <c r="A414" s="284"/>
      <c r="B414" s="284"/>
      <c r="C414" s="284"/>
      <c r="D414" s="897"/>
      <c r="E414" s="898"/>
      <c r="F414" s="899"/>
      <c r="G414" s="899"/>
    </row>
    <row r="415" spans="1:7">
      <c r="A415" s="284"/>
      <c r="B415" s="284"/>
      <c r="C415" s="284"/>
      <c r="D415" s="897"/>
      <c r="E415" s="898"/>
      <c r="F415" s="899"/>
      <c r="G415" s="899"/>
    </row>
    <row r="416" spans="1:7">
      <c r="A416" s="284"/>
      <c r="B416" s="284"/>
      <c r="C416" s="284"/>
      <c r="D416" s="897"/>
      <c r="E416" s="898"/>
      <c r="F416" s="899"/>
      <c r="G416" s="899"/>
    </row>
    <row r="417" spans="1:7">
      <c r="A417" s="284"/>
      <c r="B417" s="284"/>
      <c r="C417" s="284"/>
      <c r="D417" s="897"/>
      <c r="E417" s="898"/>
      <c r="F417" s="899"/>
      <c r="G417" s="899"/>
    </row>
    <row r="418" spans="1:7">
      <c r="A418" s="284"/>
      <c r="B418" s="284"/>
      <c r="C418" s="284"/>
      <c r="D418" s="897"/>
      <c r="E418" s="898"/>
      <c r="F418" s="899"/>
      <c r="G418" s="899"/>
    </row>
    <row r="419" spans="1:7">
      <c r="A419" s="284"/>
      <c r="B419" s="284"/>
      <c r="C419" s="284"/>
      <c r="D419" s="897"/>
      <c r="E419" s="898"/>
      <c r="F419" s="899"/>
      <c r="G419" s="899"/>
    </row>
    <row r="420" spans="1:7">
      <c r="A420" s="284"/>
      <c r="B420" s="284"/>
      <c r="C420" s="284"/>
      <c r="D420" s="897"/>
      <c r="E420" s="898"/>
      <c r="F420" s="899"/>
      <c r="G420" s="899"/>
    </row>
    <row r="421" spans="1:7">
      <c r="A421" s="284"/>
      <c r="B421" s="284"/>
      <c r="C421" s="284"/>
      <c r="D421" s="897"/>
      <c r="E421" s="898"/>
      <c r="F421" s="899"/>
      <c r="G421" s="899"/>
    </row>
    <row r="422" spans="1:7">
      <c r="A422" s="284"/>
      <c r="B422" s="284"/>
      <c r="C422" s="284"/>
      <c r="D422" s="897"/>
      <c r="E422" s="898"/>
      <c r="F422" s="899"/>
      <c r="G422" s="899"/>
    </row>
    <row r="423" spans="1:7">
      <c r="A423" s="284"/>
      <c r="B423" s="284"/>
      <c r="C423" s="284"/>
      <c r="D423" s="897"/>
      <c r="E423" s="898"/>
      <c r="F423" s="899"/>
      <c r="G423" s="899"/>
    </row>
    <row r="424" spans="1:7">
      <c r="A424" s="284"/>
      <c r="B424" s="284"/>
      <c r="C424" s="284"/>
      <c r="D424" s="897"/>
      <c r="E424" s="898"/>
      <c r="F424" s="899"/>
      <c r="G424" s="899"/>
    </row>
    <row r="425" spans="1:7">
      <c r="A425" s="284"/>
      <c r="B425" s="284"/>
      <c r="C425" s="284"/>
      <c r="D425" s="897"/>
      <c r="E425" s="898"/>
      <c r="F425" s="899"/>
      <c r="G425" s="899"/>
    </row>
    <row r="426" spans="1:7">
      <c r="A426" s="284"/>
      <c r="B426" s="284"/>
      <c r="C426" s="284"/>
      <c r="D426" s="897"/>
      <c r="E426" s="898"/>
      <c r="F426" s="899"/>
      <c r="G426" s="899"/>
    </row>
    <row r="427" spans="1:7">
      <c r="A427" s="284"/>
      <c r="B427" s="284"/>
      <c r="C427" s="284"/>
      <c r="D427" s="897"/>
      <c r="E427" s="898"/>
      <c r="F427" s="899"/>
      <c r="G427" s="899"/>
    </row>
    <row r="428" spans="1:7">
      <c r="A428" s="284"/>
      <c r="B428" s="284"/>
      <c r="C428" s="284"/>
      <c r="D428" s="897"/>
      <c r="E428" s="898"/>
      <c r="F428" s="899"/>
      <c r="G428" s="899"/>
    </row>
    <row r="429" spans="1:7">
      <c r="A429" s="284"/>
      <c r="B429" s="284"/>
      <c r="C429" s="284"/>
      <c r="D429" s="897"/>
      <c r="E429" s="898"/>
      <c r="F429" s="899"/>
      <c r="G429" s="899"/>
    </row>
    <row r="430" spans="1:7">
      <c r="A430" s="284"/>
      <c r="B430" s="284"/>
      <c r="C430" s="284"/>
      <c r="D430" s="897"/>
      <c r="E430" s="898"/>
      <c r="F430" s="899"/>
      <c r="G430" s="899"/>
    </row>
    <row r="431" spans="1:7">
      <c r="A431" s="284"/>
      <c r="B431" s="284"/>
      <c r="C431" s="284"/>
      <c r="D431" s="897"/>
      <c r="E431" s="898"/>
      <c r="F431" s="899"/>
      <c r="G431" s="899"/>
    </row>
    <row r="432" spans="1:7">
      <c r="A432" s="284"/>
      <c r="B432" s="284"/>
      <c r="C432" s="284"/>
      <c r="D432" s="897"/>
      <c r="E432" s="898"/>
      <c r="F432" s="899"/>
      <c r="G432" s="899"/>
    </row>
    <row r="433" spans="1:7">
      <c r="A433" s="284"/>
      <c r="B433" s="284"/>
      <c r="C433" s="284"/>
      <c r="D433" s="897"/>
      <c r="E433" s="898"/>
      <c r="F433" s="899"/>
      <c r="G433" s="899"/>
    </row>
    <row r="434" spans="1:7">
      <c r="A434" s="284"/>
      <c r="B434" s="284"/>
      <c r="C434" s="284"/>
      <c r="D434" s="897"/>
      <c r="E434" s="898"/>
      <c r="F434" s="899"/>
      <c r="G434" s="899"/>
    </row>
    <row r="435" spans="1:7">
      <c r="A435" s="284"/>
      <c r="B435" s="284"/>
      <c r="C435" s="284"/>
      <c r="D435" s="897"/>
      <c r="E435" s="898"/>
      <c r="F435" s="899"/>
      <c r="G435" s="899"/>
    </row>
    <row r="436" spans="1:7">
      <c r="A436" s="284"/>
      <c r="B436" s="284"/>
      <c r="C436" s="284"/>
      <c r="D436" s="897"/>
      <c r="E436" s="898"/>
      <c r="F436" s="899"/>
      <c r="G436" s="899"/>
    </row>
    <row r="437" spans="1:7">
      <c r="A437" s="284"/>
      <c r="B437" s="284"/>
      <c r="C437" s="284"/>
      <c r="D437" s="897"/>
      <c r="E437" s="898"/>
      <c r="F437" s="899"/>
      <c r="G437" s="899"/>
    </row>
    <row r="438" spans="1:7">
      <c r="A438" s="284"/>
      <c r="B438" s="284"/>
      <c r="C438" s="284"/>
      <c r="D438" s="897"/>
      <c r="E438" s="898"/>
      <c r="F438" s="899"/>
      <c r="G438" s="899"/>
    </row>
    <row r="439" spans="1:7">
      <c r="A439" s="284"/>
      <c r="B439" s="284"/>
      <c r="C439" s="284"/>
      <c r="D439" s="897"/>
      <c r="E439" s="898"/>
      <c r="F439" s="899"/>
      <c r="G439" s="899"/>
    </row>
    <row r="440" spans="1:7">
      <c r="A440" s="284"/>
      <c r="B440" s="284"/>
      <c r="C440" s="284"/>
      <c r="D440" s="897"/>
      <c r="E440" s="898"/>
      <c r="F440" s="899"/>
      <c r="G440" s="899"/>
    </row>
    <row r="441" spans="1:7">
      <c r="A441" s="284"/>
      <c r="B441" s="284"/>
      <c r="C441" s="284"/>
      <c r="D441" s="897"/>
      <c r="E441" s="898"/>
      <c r="F441" s="899"/>
      <c r="G441" s="899"/>
    </row>
    <row r="442" spans="1:7">
      <c r="A442" s="284"/>
      <c r="B442" s="284"/>
      <c r="C442" s="284"/>
      <c r="D442" s="897"/>
      <c r="E442" s="898"/>
      <c r="F442" s="899"/>
      <c r="G442" s="899"/>
    </row>
    <row r="443" spans="1:7">
      <c r="A443" s="284"/>
      <c r="B443" s="284"/>
      <c r="C443" s="284"/>
      <c r="D443" s="897"/>
      <c r="E443" s="898"/>
      <c r="F443" s="899"/>
      <c r="G443" s="899"/>
    </row>
    <row r="444" spans="1:7">
      <c r="A444" s="284"/>
      <c r="B444" s="284"/>
      <c r="C444" s="284"/>
      <c r="D444" s="897"/>
      <c r="E444" s="898"/>
      <c r="F444" s="899"/>
      <c r="G444" s="899"/>
    </row>
    <row r="445" spans="1:7">
      <c r="A445" s="284"/>
      <c r="B445" s="284"/>
      <c r="C445" s="284"/>
      <c r="D445" s="897"/>
      <c r="E445" s="898"/>
      <c r="F445" s="899"/>
      <c r="G445" s="899"/>
    </row>
    <row r="446" spans="1:7">
      <c r="A446" s="284"/>
      <c r="B446" s="284"/>
      <c r="C446" s="284"/>
      <c r="D446" s="897"/>
      <c r="E446" s="898"/>
      <c r="F446" s="899"/>
      <c r="G446" s="899"/>
    </row>
    <row r="447" spans="1:7">
      <c r="A447" s="284"/>
      <c r="B447" s="284"/>
      <c r="C447" s="284"/>
      <c r="D447" s="897"/>
      <c r="E447" s="898"/>
      <c r="F447" s="899"/>
      <c r="G447" s="899"/>
    </row>
    <row r="448" spans="1:7">
      <c r="A448" s="284"/>
      <c r="B448" s="284"/>
      <c r="C448" s="284"/>
      <c r="D448" s="897"/>
      <c r="E448" s="898"/>
      <c r="F448" s="899"/>
      <c r="G448" s="899"/>
    </row>
    <row r="449" spans="1:7">
      <c r="A449" s="284"/>
      <c r="B449" s="284"/>
      <c r="C449" s="284"/>
      <c r="D449" s="897"/>
      <c r="E449" s="898"/>
      <c r="F449" s="899"/>
      <c r="G449" s="899"/>
    </row>
    <row r="450" spans="1:7">
      <c r="A450" s="284"/>
      <c r="B450" s="284"/>
      <c r="C450" s="284"/>
      <c r="D450" s="897"/>
      <c r="E450" s="898"/>
      <c r="F450" s="899"/>
      <c r="G450" s="899"/>
    </row>
    <row r="451" spans="1:7">
      <c r="A451" s="284"/>
      <c r="B451" s="284"/>
      <c r="C451" s="284"/>
      <c r="D451" s="897"/>
      <c r="E451" s="898"/>
      <c r="F451" s="899"/>
      <c r="G451" s="899"/>
    </row>
    <row r="452" spans="1:7">
      <c r="A452" s="284"/>
      <c r="B452" s="284"/>
      <c r="C452" s="284"/>
      <c r="D452" s="897"/>
      <c r="E452" s="898"/>
      <c r="F452" s="899"/>
      <c r="G452" s="899"/>
    </row>
    <row r="453" spans="1:7">
      <c r="A453" s="284"/>
      <c r="B453" s="284"/>
      <c r="C453" s="284"/>
      <c r="D453" s="897"/>
      <c r="E453" s="898"/>
      <c r="F453" s="899"/>
      <c r="G453" s="899"/>
    </row>
    <row r="454" spans="1:7">
      <c r="A454" s="284"/>
      <c r="B454" s="284"/>
      <c r="C454" s="284"/>
      <c r="D454" s="897"/>
      <c r="E454" s="898"/>
      <c r="F454" s="899"/>
      <c r="G454" s="899"/>
    </row>
    <row r="455" spans="1:7">
      <c r="A455" s="284"/>
      <c r="B455" s="284"/>
      <c r="C455" s="284"/>
      <c r="D455" s="897"/>
      <c r="E455" s="898"/>
      <c r="F455" s="899"/>
      <c r="G455" s="899"/>
    </row>
    <row r="456" spans="1:7">
      <c r="A456" s="284"/>
      <c r="B456" s="284"/>
      <c r="C456" s="284"/>
      <c r="D456" s="897"/>
      <c r="E456" s="898"/>
      <c r="F456" s="899"/>
      <c r="G456" s="899"/>
    </row>
    <row r="457" spans="1:7">
      <c r="A457" s="284"/>
      <c r="B457" s="284"/>
      <c r="C457" s="284"/>
      <c r="D457" s="897"/>
      <c r="E457" s="898"/>
      <c r="F457" s="899"/>
      <c r="G457" s="899"/>
    </row>
    <row r="458" spans="1:7">
      <c r="A458" s="284"/>
      <c r="B458" s="284"/>
      <c r="C458" s="284"/>
      <c r="D458" s="897"/>
      <c r="E458" s="898"/>
      <c r="F458" s="899"/>
      <c r="G458" s="899"/>
    </row>
    <row r="459" spans="1:7">
      <c r="A459" s="284"/>
      <c r="B459" s="284"/>
      <c r="C459" s="284"/>
      <c r="D459" s="897"/>
      <c r="E459" s="898"/>
      <c r="F459" s="899"/>
      <c r="G459" s="899"/>
    </row>
    <row r="460" spans="1:7">
      <c r="A460" s="284"/>
      <c r="B460" s="284"/>
      <c r="C460" s="284"/>
      <c r="D460" s="897"/>
      <c r="E460" s="898"/>
      <c r="F460" s="899"/>
      <c r="G460" s="899"/>
    </row>
    <row r="461" spans="1:7">
      <c r="A461" s="284"/>
      <c r="B461" s="284"/>
      <c r="C461" s="284"/>
      <c r="D461" s="897"/>
      <c r="E461" s="898"/>
      <c r="F461" s="899"/>
      <c r="G461" s="899"/>
    </row>
    <row r="462" spans="1:7">
      <c r="A462" s="284"/>
      <c r="B462" s="284"/>
      <c r="C462" s="284"/>
      <c r="D462" s="897"/>
      <c r="E462" s="898"/>
      <c r="F462" s="899"/>
      <c r="G462" s="899"/>
    </row>
    <row r="463" spans="1:7">
      <c r="A463" s="284"/>
      <c r="B463" s="284"/>
      <c r="C463" s="284"/>
      <c r="D463" s="897"/>
      <c r="E463" s="898"/>
      <c r="F463" s="899"/>
      <c r="G463" s="899"/>
    </row>
    <row r="464" spans="1:7">
      <c r="A464" s="284"/>
      <c r="B464" s="284"/>
      <c r="C464" s="284"/>
      <c r="D464" s="897"/>
      <c r="E464" s="898"/>
      <c r="F464" s="899"/>
      <c r="G464" s="899"/>
    </row>
    <row r="465" spans="1:7">
      <c r="A465" s="284"/>
      <c r="B465" s="284"/>
      <c r="C465" s="284"/>
      <c r="D465" s="897"/>
      <c r="E465" s="898"/>
      <c r="F465" s="899"/>
      <c r="G465" s="899"/>
    </row>
    <row r="466" spans="1:7">
      <c r="A466" s="284"/>
      <c r="B466" s="284"/>
      <c r="C466" s="284"/>
      <c r="D466" s="897"/>
      <c r="E466" s="898"/>
      <c r="F466" s="899"/>
      <c r="G466" s="899"/>
    </row>
    <row r="467" spans="1:7">
      <c r="A467" s="284"/>
      <c r="B467" s="284"/>
      <c r="C467" s="284"/>
      <c r="D467" s="897"/>
      <c r="E467" s="898"/>
      <c r="F467" s="899"/>
      <c r="G467" s="899"/>
    </row>
    <row r="468" spans="1:7">
      <c r="A468" s="284"/>
      <c r="B468" s="284"/>
      <c r="C468" s="284"/>
      <c r="D468" s="897"/>
      <c r="E468" s="898"/>
      <c r="F468" s="899"/>
      <c r="G468" s="899"/>
    </row>
    <row r="469" spans="1:7">
      <c r="A469" s="284"/>
      <c r="B469" s="284"/>
      <c r="C469" s="284"/>
      <c r="D469" s="897"/>
      <c r="E469" s="898"/>
      <c r="F469" s="899"/>
      <c r="G469" s="899"/>
    </row>
    <row r="470" spans="1:7">
      <c r="A470" s="284"/>
      <c r="B470" s="284"/>
      <c r="C470" s="284"/>
      <c r="D470" s="897"/>
      <c r="E470" s="898"/>
      <c r="F470" s="899"/>
      <c r="G470" s="899"/>
    </row>
    <row r="471" spans="1:7">
      <c r="A471" s="284"/>
      <c r="B471" s="284"/>
      <c r="C471" s="284"/>
      <c r="D471" s="897"/>
      <c r="E471" s="898"/>
      <c r="F471" s="899"/>
      <c r="G471" s="899"/>
    </row>
    <row r="472" spans="1:7">
      <c r="A472" s="284"/>
      <c r="B472" s="284"/>
      <c r="C472" s="284"/>
      <c r="D472" s="897"/>
      <c r="E472" s="898"/>
      <c r="F472" s="899"/>
      <c r="G472" s="899"/>
    </row>
    <row r="473" spans="1:7">
      <c r="A473" s="284"/>
      <c r="B473" s="284"/>
      <c r="C473" s="284"/>
      <c r="D473" s="897"/>
      <c r="E473" s="898"/>
      <c r="F473" s="899"/>
      <c r="G473" s="899"/>
    </row>
    <row r="474" spans="1:7">
      <c r="A474" s="284"/>
      <c r="B474" s="284"/>
      <c r="C474" s="284"/>
      <c r="D474" s="897"/>
      <c r="E474" s="898"/>
      <c r="F474" s="899"/>
      <c r="G474" s="899"/>
    </row>
    <row r="475" spans="1:7">
      <c r="A475" s="284"/>
      <c r="B475" s="284"/>
      <c r="C475" s="284"/>
      <c r="D475" s="897"/>
      <c r="E475" s="898"/>
      <c r="F475" s="899"/>
      <c r="G475" s="899"/>
    </row>
    <row r="476" spans="1:7">
      <c r="A476" s="284"/>
      <c r="B476" s="284"/>
      <c r="C476" s="284"/>
      <c r="D476" s="897"/>
      <c r="E476" s="898"/>
      <c r="F476" s="899"/>
      <c r="G476" s="899"/>
    </row>
    <row r="477" spans="1:7">
      <c r="A477" s="284"/>
      <c r="B477" s="284"/>
      <c r="C477" s="284"/>
      <c r="D477" s="897"/>
      <c r="E477" s="898"/>
      <c r="F477" s="899"/>
      <c r="G477" s="899"/>
    </row>
    <row r="478" spans="1:7">
      <c r="A478" s="284"/>
      <c r="B478" s="284"/>
      <c r="C478" s="284"/>
      <c r="D478" s="897"/>
      <c r="E478" s="898"/>
      <c r="F478" s="899"/>
      <c r="G478" s="899"/>
    </row>
    <row r="479" spans="1:7">
      <c r="A479" s="284"/>
      <c r="B479" s="284"/>
      <c r="C479" s="284"/>
      <c r="D479" s="897"/>
      <c r="E479" s="898"/>
      <c r="F479" s="899"/>
      <c r="G479" s="899"/>
    </row>
    <row r="480" spans="1:7">
      <c r="A480" s="284"/>
      <c r="B480" s="284"/>
      <c r="C480" s="284"/>
      <c r="D480" s="897"/>
      <c r="E480" s="898"/>
      <c r="F480" s="899"/>
      <c r="G480" s="899"/>
    </row>
    <row r="481" spans="1:7">
      <c r="A481" s="284"/>
      <c r="B481" s="284"/>
      <c r="C481" s="284"/>
      <c r="D481" s="897"/>
      <c r="E481" s="898"/>
      <c r="F481" s="899"/>
      <c r="G481" s="899"/>
    </row>
    <row r="482" spans="1:7">
      <c r="A482" s="284"/>
      <c r="B482" s="284"/>
      <c r="C482" s="284"/>
      <c r="D482" s="897"/>
      <c r="E482" s="898"/>
      <c r="F482" s="899"/>
      <c r="G482" s="899"/>
    </row>
    <row r="483" spans="1:7">
      <c r="A483" s="284"/>
      <c r="B483" s="284"/>
      <c r="C483" s="284"/>
      <c r="D483" s="897"/>
      <c r="E483" s="898"/>
      <c r="F483" s="899"/>
      <c r="G483" s="899"/>
    </row>
    <row r="484" spans="1:7">
      <c r="A484" s="284"/>
      <c r="B484" s="284"/>
      <c r="C484" s="284"/>
      <c r="D484" s="897"/>
      <c r="E484" s="898"/>
      <c r="F484" s="899"/>
      <c r="G484" s="899"/>
    </row>
    <row r="485" spans="1:7">
      <c r="A485" s="284"/>
      <c r="B485" s="284"/>
      <c r="C485" s="284"/>
      <c r="D485" s="897"/>
      <c r="E485" s="898"/>
      <c r="F485" s="899"/>
      <c r="G485" s="899"/>
    </row>
    <row r="486" spans="1:7">
      <c r="A486" s="284"/>
      <c r="B486" s="284"/>
      <c r="C486" s="284"/>
      <c r="D486" s="897"/>
      <c r="E486" s="898"/>
      <c r="F486" s="899"/>
      <c r="G486" s="899"/>
    </row>
    <row r="487" spans="1:7">
      <c r="A487" s="284"/>
      <c r="B487" s="284"/>
      <c r="C487" s="284"/>
      <c r="D487" s="897"/>
      <c r="E487" s="898"/>
      <c r="F487" s="899"/>
      <c r="G487" s="899"/>
    </row>
    <row r="488" spans="1:7">
      <c r="A488" s="284"/>
      <c r="B488" s="284"/>
      <c r="C488" s="284"/>
      <c r="D488" s="897"/>
      <c r="E488" s="898"/>
      <c r="F488" s="899"/>
      <c r="G488" s="899"/>
    </row>
    <row r="489" spans="1:7">
      <c r="A489" s="284"/>
      <c r="B489" s="284"/>
      <c r="C489" s="284"/>
      <c r="D489" s="897"/>
      <c r="E489" s="898"/>
      <c r="F489" s="899"/>
      <c r="G489" s="899"/>
    </row>
    <row r="490" spans="1:7">
      <c r="A490" s="284"/>
      <c r="B490" s="284"/>
      <c r="C490" s="284"/>
      <c r="D490" s="897"/>
      <c r="E490" s="898"/>
      <c r="F490" s="899"/>
      <c r="G490" s="899"/>
    </row>
    <row r="491" spans="1:7">
      <c r="A491" s="284"/>
      <c r="B491" s="284"/>
      <c r="C491" s="284"/>
      <c r="D491" s="897"/>
      <c r="E491" s="898"/>
      <c r="F491" s="899"/>
      <c r="G491" s="899"/>
    </row>
    <row r="492" spans="1:7">
      <c r="A492" s="284"/>
      <c r="B492" s="284"/>
      <c r="C492" s="284"/>
      <c r="D492" s="897"/>
      <c r="E492" s="898"/>
      <c r="F492" s="899"/>
      <c r="G492" s="899"/>
    </row>
    <row r="493" spans="1:7">
      <c r="A493" s="284"/>
      <c r="B493" s="284"/>
      <c r="C493" s="284"/>
      <c r="D493" s="897"/>
      <c r="E493" s="898"/>
      <c r="F493" s="899"/>
      <c r="G493" s="899"/>
    </row>
    <row r="494" spans="1:7">
      <c r="A494" s="284"/>
      <c r="B494" s="284"/>
      <c r="C494" s="284"/>
      <c r="D494" s="897"/>
      <c r="E494" s="898"/>
      <c r="F494" s="899"/>
      <c r="G494" s="899"/>
    </row>
    <row r="495" spans="1:7">
      <c r="A495" s="284"/>
      <c r="B495" s="284"/>
      <c r="C495" s="284"/>
      <c r="D495" s="897"/>
      <c r="E495" s="898"/>
      <c r="F495" s="899"/>
      <c r="G495" s="899"/>
    </row>
    <row r="496" spans="1:7">
      <c r="A496" s="284"/>
      <c r="B496" s="284"/>
      <c r="C496" s="284"/>
      <c r="D496" s="897"/>
      <c r="E496" s="898"/>
      <c r="F496" s="899"/>
      <c r="G496" s="899"/>
    </row>
    <row r="497" spans="1:7">
      <c r="A497" s="284"/>
      <c r="B497" s="284"/>
      <c r="C497" s="284"/>
      <c r="D497" s="897"/>
      <c r="E497" s="898"/>
      <c r="F497" s="899"/>
      <c r="G497" s="899"/>
    </row>
    <row r="498" spans="1:7">
      <c r="A498" s="284"/>
      <c r="B498" s="284"/>
      <c r="C498" s="284"/>
      <c r="D498" s="897"/>
      <c r="E498" s="898"/>
      <c r="F498" s="899"/>
      <c r="G498" s="899"/>
    </row>
    <row r="499" spans="1:7">
      <c r="A499" s="284"/>
      <c r="B499" s="284"/>
      <c r="C499" s="284"/>
      <c r="D499" s="897"/>
      <c r="E499" s="898"/>
      <c r="F499" s="899"/>
      <c r="G499" s="899"/>
    </row>
    <row r="500" spans="1:7">
      <c r="A500" s="284"/>
      <c r="B500" s="284"/>
      <c r="C500" s="284"/>
      <c r="D500" s="897"/>
      <c r="E500" s="898"/>
      <c r="F500" s="899"/>
      <c r="G500" s="899"/>
    </row>
    <row r="501" spans="1:7">
      <c r="A501" s="284"/>
      <c r="B501" s="284"/>
      <c r="C501" s="284"/>
      <c r="D501" s="897"/>
      <c r="E501" s="898"/>
      <c r="F501" s="899"/>
      <c r="G501" s="899"/>
    </row>
    <row r="502" spans="1:7">
      <c r="A502" s="284"/>
      <c r="B502" s="284"/>
      <c r="C502" s="284"/>
      <c r="D502" s="897"/>
      <c r="E502" s="898"/>
      <c r="F502" s="899"/>
      <c r="G502" s="899"/>
    </row>
    <row r="503" spans="1:7">
      <c r="A503" s="284"/>
      <c r="B503" s="284"/>
      <c r="C503" s="284"/>
      <c r="D503" s="897"/>
      <c r="E503" s="898"/>
      <c r="F503" s="899"/>
      <c r="G503" s="899"/>
    </row>
    <row r="504" spans="1:7">
      <c r="A504" s="284"/>
      <c r="B504" s="284"/>
      <c r="C504" s="284"/>
      <c r="D504" s="897"/>
      <c r="E504" s="898"/>
      <c r="F504" s="899"/>
      <c r="G504" s="899"/>
    </row>
    <row r="505" spans="1:7">
      <c r="A505" s="284"/>
      <c r="B505" s="284"/>
      <c r="C505" s="284"/>
      <c r="D505" s="897"/>
      <c r="E505" s="898"/>
      <c r="F505" s="899"/>
      <c r="G505" s="899"/>
    </row>
    <row r="506" spans="1:7">
      <c r="A506" s="284"/>
      <c r="B506" s="284"/>
      <c r="C506" s="284"/>
      <c r="D506" s="897"/>
      <c r="E506" s="898"/>
      <c r="F506" s="899"/>
      <c r="G506" s="899"/>
    </row>
    <row r="507" spans="1:7">
      <c r="A507" s="284"/>
      <c r="B507" s="284"/>
      <c r="C507" s="284"/>
      <c r="D507" s="897"/>
      <c r="E507" s="898"/>
      <c r="F507" s="899"/>
      <c r="G507" s="899"/>
    </row>
    <row r="508" spans="1:7">
      <c r="A508" s="284"/>
      <c r="B508" s="284"/>
      <c r="C508" s="284"/>
      <c r="D508" s="897"/>
      <c r="E508" s="898"/>
      <c r="F508" s="899"/>
      <c r="G508" s="899"/>
    </row>
    <row r="509" spans="1:7">
      <c r="A509" s="284"/>
      <c r="B509" s="284"/>
      <c r="C509" s="284"/>
      <c r="D509" s="897"/>
      <c r="E509" s="898"/>
      <c r="F509" s="899"/>
      <c r="G509" s="899"/>
    </row>
    <row r="510" spans="1:7">
      <c r="A510" s="284"/>
      <c r="B510" s="284"/>
      <c r="C510" s="284"/>
      <c r="D510" s="897"/>
      <c r="E510" s="898"/>
      <c r="F510" s="899"/>
      <c r="G510" s="899"/>
    </row>
    <row r="511" spans="1:7">
      <c r="A511" s="284"/>
      <c r="B511" s="284"/>
      <c r="C511" s="284"/>
      <c r="D511" s="897"/>
      <c r="E511" s="898"/>
      <c r="F511" s="899"/>
      <c r="G511" s="899"/>
    </row>
    <row r="512" spans="1:7">
      <c r="A512" s="284"/>
      <c r="B512" s="284"/>
      <c r="C512" s="284"/>
      <c r="D512" s="897"/>
      <c r="E512" s="898"/>
      <c r="F512" s="899"/>
      <c r="G512" s="899"/>
    </row>
    <row r="513" spans="1:7">
      <c r="A513" s="284"/>
      <c r="B513" s="284"/>
      <c r="C513" s="284"/>
      <c r="D513" s="897"/>
      <c r="E513" s="898"/>
      <c r="F513" s="899"/>
      <c r="G513" s="899"/>
    </row>
    <row r="514" spans="1:7">
      <c r="A514" s="284"/>
      <c r="B514" s="284"/>
      <c r="C514" s="284"/>
      <c r="D514" s="897"/>
      <c r="E514" s="898"/>
      <c r="F514" s="899"/>
      <c r="G514" s="899"/>
    </row>
    <row r="515" spans="1:7">
      <c r="A515" s="284"/>
      <c r="B515" s="284"/>
      <c r="C515" s="284"/>
      <c r="D515" s="897"/>
      <c r="E515" s="898"/>
      <c r="F515" s="899"/>
      <c r="G515" s="899"/>
    </row>
    <row r="516" spans="1:7">
      <c r="A516" s="284"/>
      <c r="B516" s="284"/>
      <c r="C516" s="284"/>
      <c r="D516" s="897"/>
      <c r="E516" s="898"/>
      <c r="F516" s="899"/>
      <c r="G516" s="899"/>
    </row>
    <row r="517" spans="1:7">
      <c r="A517" s="284"/>
      <c r="B517" s="284"/>
      <c r="C517" s="284"/>
      <c r="D517" s="897"/>
      <c r="E517" s="898"/>
      <c r="F517" s="899"/>
      <c r="G517" s="899"/>
    </row>
    <row r="518" spans="1:7">
      <c r="A518" s="284"/>
      <c r="B518" s="284"/>
      <c r="C518" s="284"/>
      <c r="D518" s="897"/>
      <c r="E518" s="898"/>
      <c r="F518" s="899"/>
      <c r="G518" s="899"/>
    </row>
    <row r="519" spans="1:7">
      <c r="A519" s="284"/>
      <c r="B519" s="284"/>
      <c r="C519" s="284"/>
      <c r="D519" s="897"/>
      <c r="E519" s="898"/>
      <c r="F519" s="899"/>
      <c r="G519" s="899"/>
    </row>
    <row r="520" spans="1:7">
      <c r="A520" s="284"/>
      <c r="B520" s="284"/>
      <c r="C520" s="284"/>
      <c r="D520" s="897"/>
      <c r="E520" s="898"/>
      <c r="F520" s="899"/>
      <c r="G520" s="899"/>
    </row>
    <row r="521" spans="1:7">
      <c r="A521" s="284"/>
      <c r="B521" s="284"/>
      <c r="C521" s="284"/>
      <c r="D521" s="897"/>
      <c r="E521" s="898"/>
      <c r="F521" s="899"/>
      <c r="G521" s="899"/>
    </row>
    <row r="522" spans="1:7">
      <c r="A522" s="284"/>
      <c r="B522" s="284"/>
      <c r="C522" s="284"/>
      <c r="D522" s="897"/>
      <c r="E522" s="898"/>
      <c r="F522" s="899"/>
      <c r="G522" s="899"/>
    </row>
    <row r="523" spans="1:7">
      <c r="A523" s="284"/>
      <c r="B523" s="284"/>
      <c r="C523" s="284"/>
      <c r="D523" s="897"/>
      <c r="E523" s="898"/>
      <c r="F523" s="899"/>
      <c r="G523" s="899"/>
    </row>
    <row r="524" spans="1:7">
      <c r="A524" s="284"/>
      <c r="B524" s="284"/>
      <c r="C524" s="284"/>
      <c r="D524" s="897"/>
      <c r="E524" s="898"/>
      <c r="F524" s="899"/>
      <c r="G524" s="899"/>
    </row>
    <row r="525" spans="1:7">
      <c r="A525" s="284"/>
      <c r="B525" s="284"/>
      <c r="C525" s="284"/>
      <c r="D525" s="897"/>
      <c r="E525" s="898"/>
      <c r="F525" s="899"/>
      <c r="G525" s="899"/>
    </row>
    <row r="526" spans="1:7">
      <c r="A526" s="284"/>
      <c r="B526" s="284"/>
      <c r="C526" s="284"/>
      <c r="D526" s="897"/>
      <c r="E526" s="898"/>
      <c r="F526" s="899"/>
      <c r="G526" s="899"/>
    </row>
    <row r="527" spans="1:7">
      <c r="A527" s="284"/>
      <c r="B527" s="284"/>
      <c r="C527" s="284"/>
      <c r="D527" s="897"/>
      <c r="E527" s="898"/>
      <c r="F527" s="899"/>
      <c r="G527" s="899"/>
    </row>
    <row r="528" spans="1:7">
      <c r="A528" s="284"/>
      <c r="B528" s="284"/>
      <c r="C528" s="284"/>
      <c r="D528" s="897"/>
      <c r="E528" s="898"/>
      <c r="F528" s="899"/>
      <c r="G528" s="899"/>
    </row>
    <row r="529" spans="1:7">
      <c r="A529" s="284"/>
      <c r="B529" s="284"/>
      <c r="C529" s="284"/>
      <c r="D529" s="897"/>
      <c r="E529" s="898"/>
      <c r="F529" s="899"/>
      <c r="G529" s="899"/>
    </row>
    <row r="530" spans="1:7">
      <c r="A530" s="284"/>
      <c r="B530" s="284"/>
      <c r="C530" s="284"/>
      <c r="D530" s="897"/>
      <c r="E530" s="898"/>
      <c r="F530" s="899"/>
      <c r="G530" s="899"/>
    </row>
    <row r="531" spans="1:7">
      <c r="A531" s="284"/>
      <c r="B531" s="284"/>
      <c r="C531" s="284"/>
      <c r="D531" s="897"/>
      <c r="E531" s="898"/>
      <c r="F531" s="899"/>
      <c r="G531" s="899"/>
    </row>
    <row r="532" spans="1:7">
      <c r="A532" s="284"/>
      <c r="B532" s="284"/>
      <c r="C532" s="284"/>
      <c r="D532" s="897"/>
      <c r="E532" s="898"/>
      <c r="F532" s="899"/>
      <c r="G532" s="899"/>
    </row>
    <row r="533" spans="1:7">
      <c r="A533" s="284"/>
      <c r="B533" s="284"/>
      <c r="C533" s="284"/>
      <c r="D533" s="897"/>
      <c r="E533" s="898"/>
      <c r="F533" s="899"/>
      <c r="G533" s="899"/>
    </row>
    <row r="534" spans="1:7">
      <c r="A534" s="284"/>
      <c r="B534" s="284"/>
      <c r="C534" s="284"/>
      <c r="D534" s="897"/>
      <c r="E534" s="898"/>
      <c r="F534" s="899"/>
      <c r="G534" s="899"/>
    </row>
    <row r="535" spans="1:7">
      <c r="A535" s="284"/>
      <c r="B535" s="284"/>
      <c r="C535" s="284"/>
      <c r="D535" s="897"/>
      <c r="E535" s="898"/>
      <c r="F535" s="899"/>
      <c r="G535" s="899"/>
    </row>
    <row r="536" spans="1:7">
      <c r="A536" s="284"/>
      <c r="B536" s="284"/>
      <c r="C536" s="284"/>
      <c r="D536" s="897"/>
      <c r="E536" s="898"/>
      <c r="F536" s="899"/>
      <c r="G536" s="899"/>
    </row>
    <row r="537" spans="1:7">
      <c r="A537" s="284"/>
      <c r="B537" s="284"/>
      <c r="C537" s="284"/>
      <c r="D537" s="897"/>
      <c r="E537" s="898"/>
      <c r="F537" s="899"/>
      <c r="G537" s="899"/>
    </row>
    <row r="538" spans="1:7">
      <c r="A538" s="284"/>
      <c r="B538" s="284"/>
      <c r="C538" s="284"/>
      <c r="D538" s="897"/>
      <c r="E538" s="898"/>
      <c r="F538" s="899"/>
      <c r="G538" s="899"/>
    </row>
    <row r="539" spans="1:7">
      <c r="A539" s="284"/>
      <c r="B539" s="284"/>
      <c r="C539" s="284"/>
      <c r="D539" s="897"/>
      <c r="E539" s="898"/>
      <c r="F539" s="899"/>
      <c r="G539" s="899"/>
    </row>
    <row r="540" spans="1:7">
      <c r="A540" s="284"/>
      <c r="B540" s="284"/>
      <c r="C540" s="284"/>
      <c r="D540" s="897"/>
      <c r="E540" s="898"/>
      <c r="F540" s="899"/>
      <c r="G540" s="899"/>
    </row>
    <row r="541" spans="1:7">
      <c r="A541" s="284"/>
      <c r="B541" s="284"/>
      <c r="C541" s="284"/>
      <c r="D541" s="897"/>
      <c r="E541" s="898"/>
      <c r="F541" s="899"/>
      <c r="G541" s="899"/>
    </row>
  </sheetData>
  <phoneticPr fontId="57" type="noConversion"/>
  <printOptions horizontalCentered="1" gridLinesSet="0"/>
  <pageMargins left="0.31496062992125984" right="0" top="0.31496062992125984" bottom="0.31496062992125984" header="0" footer="0"/>
  <pageSetup paperSize="9" scale="80" firstPageNumber="146" orientation="portrait" r:id="rId1"/>
  <headerFooter alignWithMargins="0">
    <oddHeader>&amp;RCO1486: LINBRO PARK TOWER (with associated works)</oddHeader>
  </headerFooter>
  <rowBreaks count="1" manualBreakCount="1">
    <brk id="58" min="1" max="6" man="1"/>
  </row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H454"/>
  <sheetViews>
    <sheetView showGridLines="0" view="pageBreakPreview" topLeftCell="B424" zoomScaleNormal="100" zoomScaleSheetLayoutView="100" workbookViewId="0">
      <selection activeCell="D441" sqref="D441"/>
    </sheetView>
  </sheetViews>
  <sheetFormatPr defaultColWidth="9.33203125" defaultRowHeight="13.2"/>
  <cols>
    <col min="1" max="1" width="5.44140625" style="532" hidden="1" customWidth="1"/>
    <col min="2" max="3" width="9.5546875" style="532" customWidth="1"/>
    <col min="4" max="4" width="43.44140625" style="532" customWidth="1"/>
    <col min="5" max="5" width="6.44140625" style="532" customWidth="1"/>
    <col min="6" max="6" width="10.6640625" style="532" customWidth="1"/>
    <col min="7" max="7" width="13.5546875" style="533" customWidth="1"/>
    <col min="8" max="8" width="17.44140625" style="533" customWidth="1"/>
    <col min="9" max="16384" width="9.33203125" style="532"/>
  </cols>
  <sheetData>
    <row r="1" spans="1:8" ht="13.8" thickBot="1"/>
    <row r="2" spans="1:8" s="492" customFormat="1" ht="27.45" customHeight="1">
      <c r="B2" s="1342" t="s">
        <v>752</v>
      </c>
      <c r="C2" s="1343"/>
      <c r="D2" s="1344" t="s">
        <v>45</v>
      </c>
      <c r="E2" s="1344" t="s">
        <v>12</v>
      </c>
      <c r="F2" s="1344" t="s">
        <v>753</v>
      </c>
      <c r="G2" s="1345" t="s">
        <v>14</v>
      </c>
      <c r="H2" s="1346" t="s">
        <v>754</v>
      </c>
    </row>
    <row r="3" spans="1:8" s="492" customFormat="1" ht="24" customHeight="1">
      <c r="A3" s="492">
        <v>7842</v>
      </c>
      <c r="B3" s="497" t="s">
        <v>2414</v>
      </c>
      <c r="C3" s="509"/>
      <c r="D3" s="498" t="s">
        <v>1804</v>
      </c>
      <c r="E3" s="499"/>
      <c r="F3" s="500"/>
      <c r="G3" s="501"/>
      <c r="H3" s="502"/>
    </row>
    <row r="4" spans="1:8" s="492" customFormat="1" ht="12" customHeight="1">
      <c r="B4" s="503"/>
      <c r="C4" s="504"/>
      <c r="D4" s="504"/>
      <c r="E4" s="504"/>
      <c r="F4" s="505"/>
      <c r="G4" s="506"/>
      <c r="H4" s="507"/>
    </row>
    <row r="5" spans="1:8" s="492" customFormat="1" ht="12" customHeight="1">
      <c r="A5" s="492">
        <v>7844</v>
      </c>
      <c r="B5" s="497" t="s">
        <v>2415</v>
      </c>
      <c r="C5" s="509"/>
      <c r="D5" s="498" t="s">
        <v>755</v>
      </c>
      <c r="E5" s="499"/>
      <c r="F5" s="500"/>
      <c r="G5" s="501"/>
      <c r="H5" s="502"/>
    </row>
    <row r="6" spans="1:8" s="492" customFormat="1" ht="12" customHeight="1">
      <c r="B6" s="503"/>
      <c r="C6" s="504"/>
      <c r="D6" s="504"/>
      <c r="E6" s="504"/>
      <c r="F6" s="505"/>
      <c r="G6" s="506"/>
      <c r="H6" s="507"/>
    </row>
    <row r="7" spans="1:8" s="492" customFormat="1" ht="12" customHeight="1">
      <c r="A7" s="492">
        <v>7845</v>
      </c>
      <c r="B7" s="497"/>
      <c r="C7" s="509"/>
      <c r="D7" s="508" t="s">
        <v>756</v>
      </c>
      <c r="E7" s="499"/>
      <c r="F7" s="500"/>
      <c r="G7" s="501"/>
      <c r="H7" s="502"/>
    </row>
    <row r="8" spans="1:8" s="492" customFormat="1" ht="12" customHeight="1">
      <c r="B8" s="503"/>
      <c r="C8" s="504"/>
      <c r="D8" s="504"/>
      <c r="E8" s="504"/>
      <c r="F8" s="505"/>
      <c r="G8" s="506"/>
      <c r="H8" s="507"/>
    </row>
    <row r="9" spans="1:8" s="492" customFormat="1" ht="24" customHeight="1">
      <c r="A9" s="492">
        <v>7846</v>
      </c>
      <c r="B9" s="497"/>
      <c r="C9" s="509"/>
      <c r="D9" s="509" t="s">
        <v>757</v>
      </c>
      <c r="E9" s="499"/>
      <c r="F9" s="500"/>
      <c r="G9" s="501"/>
      <c r="H9" s="502"/>
    </row>
    <row r="10" spans="1:8" s="492" customFormat="1" ht="12" customHeight="1">
      <c r="B10" s="503"/>
      <c r="C10" s="504"/>
      <c r="D10" s="504"/>
      <c r="E10" s="504"/>
      <c r="F10" s="505"/>
      <c r="G10" s="506"/>
      <c r="H10" s="507"/>
    </row>
    <row r="11" spans="1:8" s="492" customFormat="1" ht="36" customHeight="1">
      <c r="A11" s="492">
        <v>7847</v>
      </c>
      <c r="B11" s="497"/>
      <c r="C11" s="509"/>
      <c r="D11" s="498" t="s">
        <v>758</v>
      </c>
      <c r="E11" s="499"/>
      <c r="F11" s="500"/>
      <c r="G11" s="501"/>
      <c r="H11" s="502"/>
    </row>
    <row r="12" spans="1:8" s="492" customFormat="1" ht="12" customHeight="1">
      <c r="A12" s="492">
        <v>7848</v>
      </c>
      <c r="B12" s="497" t="s">
        <v>2416</v>
      </c>
      <c r="C12" s="509"/>
      <c r="D12" s="509" t="s">
        <v>759</v>
      </c>
      <c r="E12" s="499" t="s">
        <v>396</v>
      </c>
      <c r="F12" s="500">
        <v>1</v>
      </c>
      <c r="G12" s="510"/>
      <c r="H12" s="511"/>
    </row>
    <row r="13" spans="1:8" s="492" customFormat="1" ht="12" customHeight="1">
      <c r="B13" s="503"/>
      <c r="C13" s="504"/>
      <c r="D13" s="504"/>
      <c r="E13" s="504"/>
      <c r="F13" s="505"/>
      <c r="G13" s="506"/>
      <c r="H13" s="507"/>
    </row>
    <row r="14" spans="1:8" s="492" customFormat="1" ht="24" customHeight="1">
      <c r="A14" s="492">
        <v>7849</v>
      </c>
      <c r="B14" s="497"/>
      <c r="C14" s="509"/>
      <c r="D14" s="498" t="s">
        <v>760</v>
      </c>
      <c r="E14" s="499"/>
      <c r="F14" s="500"/>
      <c r="G14" s="501"/>
      <c r="H14" s="502"/>
    </row>
    <row r="15" spans="1:8" s="492" customFormat="1" ht="12" customHeight="1">
      <c r="B15" s="503"/>
      <c r="C15" s="504"/>
      <c r="D15" s="504"/>
      <c r="E15" s="504"/>
      <c r="F15" s="505"/>
      <c r="G15" s="506"/>
      <c r="H15" s="507"/>
    </row>
    <row r="16" spans="1:8" s="492" customFormat="1" ht="12" customHeight="1">
      <c r="A16" s="492">
        <v>7850</v>
      </c>
      <c r="B16" s="497" t="s">
        <v>2417</v>
      </c>
      <c r="C16" s="509"/>
      <c r="D16" s="509" t="s">
        <v>759</v>
      </c>
      <c r="E16" s="499" t="s">
        <v>396</v>
      </c>
      <c r="F16" s="500">
        <f>F12</f>
        <v>1</v>
      </c>
      <c r="G16" s="512"/>
      <c r="H16" s="511"/>
    </row>
    <row r="17" spans="2:8" s="492" customFormat="1" ht="12" customHeight="1">
      <c r="B17" s="503"/>
      <c r="C17" s="504"/>
      <c r="D17" s="504"/>
      <c r="E17" s="504"/>
      <c r="F17" s="505"/>
      <c r="G17" s="506"/>
      <c r="H17" s="507"/>
    </row>
    <row r="18" spans="2:8" s="492" customFormat="1" ht="12" customHeight="1">
      <c r="B18" s="497"/>
      <c r="C18" s="509"/>
      <c r="D18" s="508" t="s">
        <v>761</v>
      </c>
      <c r="E18" s="499"/>
      <c r="F18" s="500"/>
      <c r="G18" s="512"/>
      <c r="H18" s="502"/>
    </row>
    <row r="19" spans="2:8" s="492" customFormat="1" ht="12" customHeight="1">
      <c r="B19" s="497"/>
      <c r="C19" s="509"/>
      <c r="D19" s="498"/>
      <c r="E19" s="499"/>
      <c r="F19" s="500"/>
      <c r="G19" s="512"/>
      <c r="H19" s="502"/>
    </row>
    <row r="20" spans="2:8" s="492" customFormat="1" ht="27" customHeight="1">
      <c r="B20" s="497"/>
      <c r="C20" s="509"/>
      <c r="D20" s="509" t="s">
        <v>762</v>
      </c>
      <c r="E20" s="499"/>
      <c r="F20" s="500"/>
      <c r="G20" s="512"/>
      <c r="H20" s="502"/>
    </row>
    <row r="21" spans="2:8" s="492" customFormat="1" ht="12" customHeight="1">
      <c r="B21" s="497"/>
      <c r="C21" s="509"/>
      <c r="D21" s="509"/>
      <c r="E21" s="499"/>
      <c r="F21" s="500"/>
      <c r="G21" s="512"/>
      <c r="H21" s="502"/>
    </row>
    <row r="22" spans="2:8" s="492" customFormat="1" ht="23.7" customHeight="1">
      <c r="B22" s="497"/>
      <c r="C22" s="509"/>
      <c r="D22" s="498" t="s">
        <v>763</v>
      </c>
      <c r="E22" s="499"/>
      <c r="F22" s="500"/>
      <c r="G22" s="512"/>
      <c r="H22" s="502"/>
    </row>
    <row r="23" spans="2:8" s="492" customFormat="1" ht="12" customHeight="1">
      <c r="B23" s="497"/>
      <c r="C23" s="509"/>
      <c r="D23" s="509"/>
      <c r="E23" s="499"/>
      <c r="F23" s="500"/>
      <c r="G23" s="512"/>
      <c r="H23" s="502"/>
    </row>
    <row r="24" spans="2:8" s="492" customFormat="1" ht="12" customHeight="1">
      <c r="B24" s="497" t="s">
        <v>2418</v>
      </c>
      <c r="C24" s="509"/>
      <c r="D24" s="509" t="s">
        <v>764</v>
      </c>
      <c r="E24" s="499" t="s">
        <v>396</v>
      </c>
      <c r="F24" s="500">
        <v>1</v>
      </c>
      <c r="G24" s="512"/>
      <c r="H24" s="511"/>
    </row>
    <row r="25" spans="2:8" s="492" customFormat="1" ht="12" customHeight="1">
      <c r="B25" s="497"/>
      <c r="C25" s="509"/>
      <c r="D25" s="509"/>
      <c r="E25" s="499"/>
      <c r="F25" s="500"/>
      <c r="G25" s="512"/>
      <c r="H25" s="502"/>
    </row>
    <row r="26" spans="2:8" s="492" customFormat="1" ht="36" customHeight="1">
      <c r="B26" s="497" t="s">
        <v>2419</v>
      </c>
      <c r="C26" s="509"/>
      <c r="D26" s="509" t="s">
        <v>765</v>
      </c>
      <c r="E26" s="499" t="s">
        <v>396</v>
      </c>
      <c r="F26" s="500">
        <v>1</v>
      </c>
      <c r="G26" s="512"/>
      <c r="H26" s="511"/>
    </row>
    <row r="27" spans="2:8" s="492" customFormat="1" ht="12" customHeight="1">
      <c r="B27" s="497"/>
      <c r="C27" s="509"/>
      <c r="D27" s="509"/>
      <c r="E27" s="499"/>
      <c r="F27" s="500"/>
      <c r="G27" s="512"/>
      <c r="H27" s="502"/>
    </row>
    <row r="28" spans="2:8" s="492" customFormat="1" ht="22.35" customHeight="1">
      <c r="B28" s="497"/>
      <c r="C28" s="509"/>
      <c r="D28" s="498" t="s">
        <v>766</v>
      </c>
      <c r="E28" s="499"/>
      <c r="F28" s="500"/>
      <c r="G28" s="512"/>
      <c r="H28" s="502"/>
    </row>
    <row r="29" spans="2:8" s="492" customFormat="1" ht="12" customHeight="1">
      <c r="B29" s="497"/>
      <c r="C29" s="509"/>
      <c r="D29" s="509"/>
      <c r="E29" s="499"/>
      <c r="F29" s="500"/>
      <c r="G29" s="512"/>
      <c r="H29" s="502"/>
    </row>
    <row r="30" spans="2:8" s="492" customFormat="1" ht="12" customHeight="1">
      <c r="B30" s="497" t="s">
        <v>2420</v>
      </c>
      <c r="C30" s="509"/>
      <c r="D30" s="509" t="s">
        <v>764</v>
      </c>
      <c r="E30" s="499" t="s">
        <v>396</v>
      </c>
      <c r="F30" s="500">
        <f>F24</f>
        <v>1</v>
      </c>
      <c r="G30" s="512"/>
      <c r="H30" s="511"/>
    </row>
    <row r="31" spans="2:8" s="492" customFormat="1" ht="12" customHeight="1">
      <c r="B31" s="497"/>
      <c r="C31" s="509"/>
      <c r="D31" s="509"/>
      <c r="E31" s="499"/>
      <c r="F31" s="500"/>
      <c r="G31" s="512"/>
      <c r="H31" s="502"/>
    </row>
    <row r="32" spans="2:8" s="492" customFormat="1" ht="25.5" customHeight="1">
      <c r="B32" s="497" t="s">
        <v>2421</v>
      </c>
      <c r="C32" s="509"/>
      <c r="D32" s="509" t="s">
        <v>767</v>
      </c>
      <c r="E32" s="499" t="s">
        <v>396</v>
      </c>
      <c r="F32" s="500">
        <v>1</v>
      </c>
      <c r="G32" s="512"/>
      <c r="H32" s="511"/>
    </row>
    <row r="33" spans="2:8" s="492" customFormat="1" ht="10.35" customHeight="1">
      <c r="B33" s="497"/>
      <c r="C33" s="509"/>
      <c r="D33" s="509"/>
      <c r="E33" s="499"/>
      <c r="F33" s="500"/>
      <c r="G33" s="512"/>
      <c r="H33" s="502"/>
    </row>
    <row r="34" spans="2:8" s="492" customFormat="1" ht="24" customHeight="1">
      <c r="B34" s="497" t="s">
        <v>2422</v>
      </c>
      <c r="C34" s="509"/>
      <c r="D34" s="509" t="s">
        <v>768</v>
      </c>
      <c r="E34" s="499" t="s">
        <v>769</v>
      </c>
      <c r="F34" s="500">
        <v>1200</v>
      </c>
      <c r="G34" s="512"/>
      <c r="H34" s="511"/>
    </row>
    <row r="35" spans="2:8" s="492" customFormat="1" ht="16.350000000000001" customHeight="1">
      <c r="B35" s="497"/>
      <c r="C35" s="509"/>
      <c r="D35" s="508" t="s">
        <v>771</v>
      </c>
      <c r="E35" s="499"/>
      <c r="F35" s="500"/>
      <c r="G35" s="512"/>
      <c r="H35" s="502"/>
    </row>
    <row r="36" spans="2:8" s="492" customFormat="1" ht="12" customHeight="1">
      <c r="B36" s="497"/>
      <c r="C36" s="509"/>
      <c r="D36" s="509"/>
      <c r="E36" s="499"/>
      <c r="F36" s="500"/>
      <c r="G36" s="512"/>
      <c r="H36" s="502"/>
    </row>
    <row r="37" spans="2:8" s="492" customFormat="1" ht="16.350000000000001" customHeight="1">
      <c r="B37" s="497"/>
      <c r="C37" s="509"/>
      <c r="D37" s="509" t="s">
        <v>772</v>
      </c>
      <c r="E37" s="499"/>
      <c r="F37" s="500"/>
      <c r="G37" s="512"/>
      <c r="H37" s="502"/>
    </row>
    <row r="38" spans="2:8" s="492" customFormat="1" ht="12" customHeight="1">
      <c r="B38" s="497"/>
      <c r="C38" s="509"/>
      <c r="D38" s="509"/>
      <c r="E38" s="499"/>
      <c r="F38" s="500"/>
      <c r="G38" s="512"/>
      <c r="H38" s="502"/>
    </row>
    <row r="39" spans="2:8" s="492" customFormat="1" ht="12" customHeight="1">
      <c r="B39" s="497"/>
      <c r="C39" s="509"/>
      <c r="D39" s="498" t="s">
        <v>773</v>
      </c>
      <c r="E39" s="499"/>
      <c r="F39" s="500"/>
      <c r="G39" s="512"/>
      <c r="H39" s="502"/>
    </row>
    <row r="40" spans="2:8" s="492" customFormat="1" ht="12" customHeight="1">
      <c r="B40" s="497"/>
      <c r="C40" s="509"/>
      <c r="D40" s="509"/>
      <c r="E40" s="499"/>
      <c r="F40" s="500"/>
      <c r="G40" s="512"/>
      <c r="H40" s="502"/>
    </row>
    <row r="41" spans="2:8" s="492" customFormat="1" ht="12" customHeight="1">
      <c r="B41" s="497" t="s">
        <v>2423</v>
      </c>
      <c r="C41" s="509"/>
      <c r="D41" s="509" t="s">
        <v>774</v>
      </c>
      <c r="E41" s="499" t="s">
        <v>396</v>
      </c>
      <c r="F41" s="500">
        <v>1</v>
      </c>
      <c r="G41" s="512"/>
      <c r="H41" s="511"/>
    </row>
    <row r="42" spans="2:8" s="492" customFormat="1" ht="12" customHeight="1">
      <c r="B42" s="497"/>
      <c r="C42" s="509"/>
      <c r="D42" s="509"/>
      <c r="E42" s="499"/>
      <c r="F42" s="500"/>
      <c r="G42" s="512"/>
      <c r="H42" s="502"/>
    </row>
    <row r="43" spans="2:8" s="492" customFormat="1" ht="12" customHeight="1">
      <c r="B43" s="497"/>
      <c r="C43" s="509"/>
      <c r="D43" s="498" t="s">
        <v>775</v>
      </c>
      <c r="E43" s="499"/>
      <c r="F43" s="500"/>
      <c r="G43" s="512"/>
      <c r="H43" s="502"/>
    </row>
    <row r="44" spans="2:8" s="492" customFormat="1" ht="12" customHeight="1">
      <c r="B44" s="497"/>
      <c r="C44" s="509"/>
      <c r="D44" s="509"/>
      <c r="E44" s="499"/>
      <c r="F44" s="500"/>
      <c r="G44" s="512"/>
      <c r="H44" s="502"/>
    </row>
    <row r="45" spans="2:8" s="492" customFormat="1" ht="12" customHeight="1">
      <c r="B45" s="497" t="s">
        <v>2424</v>
      </c>
      <c r="C45" s="509"/>
      <c r="D45" s="509" t="s">
        <v>774</v>
      </c>
      <c r="E45" s="499" t="s">
        <v>396</v>
      </c>
      <c r="F45" s="500">
        <f>F41</f>
        <v>1</v>
      </c>
      <c r="G45" s="512"/>
      <c r="H45" s="511"/>
    </row>
    <row r="46" spans="2:8" s="492" customFormat="1" ht="12" customHeight="1">
      <c r="B46" s="497"/>
      <c r="C46" s="509"/>
      <c r="D46" s="509"/>
      <c r="E46" s="499"/>
      <c r="F46" s="500"/>
      <c r="G46" s="512"/>
      <c r="H46" s="502"/>
    </row>
    <row r="47" spans="2:8" s="492" customFormat="1" ht="12" customHeight="1">
      <c r="B47" s="497"/>
      <c r="C47" s="509"/>
      <c r="D47" s="508" t="s">
        <v>776</v>
      </c>
      <c r="E47" s="499"/>
      <c r="F47" s="500"/>
      <c r="G47" s="512"/>
      <c r="H47" s="502"/>
    </row>
    <row r="48" spans="2:8" s="492" customFormat="1" ht="12" customHeight="1">
      <c r="B48" s="497"/>
      <c r="C48" s="509"/>
      <c r="D48" s="509"/>
      <c r="E48" s="499"/>
      <c r="F48" s="500"/>
      <c r="G48" s="512"/>
      <c r="H48" s="502"/>
    </row>
    <row r="49" spans="2:8" s="492" customFormat="1" ht="12" customHeight="1">
      <c r="B49" s="497"/>
      <c r="C49" s="509"/>
      <c r="D49" s="498" t="s">
        <v>777</v>
      </c>
      <c r="E49" s="499"/>
      <c r="F49" s="500"/>
      <c r="G49" s="512"/>
      <c r="H49" s="502"/>
    </row>
    <row r="50" spans="2:8" s="492" customFormat="1" ht="12" customHeight="1">
      <c r="B50" s="497"/>
      <c r="C50" s="509"/>
      <c r="D50" s="509"/>
      <c r="E50" s="499"/>
      <c r="F50" s="500"/>
      <c r="G50" s="512"/>
      <c r="H50" s="502"/>
    </row>
    <row r="51" spans="2:8" s="492" customFormat="1" ht="12" customHeight="1">
      <c r="B51" s="497" t="s">
        <v>2425</v>
      </c>
      <c r="C51" s="509"/>
      <c r="D51" s="509" t="s">
        <v>779</v>
      </c>
      <c r="E51" s="499" t="s">
        <v>396</v>
      </c>
      <c r="F51" s="500">
        <v>2</v>
      </c>
      <c r="G51" s="512"/>
      <c r="H51" s="511"/>
    </row>
    <row r="52" spans="2:8" s="492" customFormat="1" ht="12" customHeight="1">
      <c r="B52" s="497"/>
      <c r="C52" s="509"/>
      <c r="D52" s="509"/>
      <c r="E52" s="499"/>
      <c r="F52" s="500"/>
      <c r="G52" s="512"/>
      <c r="H52" s="502"/>
    </row>
    <row r="53" spans="2:8" s="492" customFormat="1" ht="12" customHeight="1">
      <c r="B53" s="497" t="s">
        <v>2426</v>
      </c>
      <c r="C53" s="509"/>
      <c r="D53" s="509" t="s">
        <v>781</v>
      </c>
      <c r="E53" s="499" t="s">
        <v>396</v>
      </c>
      <c r="F53" s="500">
        <v>2</v>
      </c>
      <c r="G53" s="512"/>
      <c r="H53" s="511"/>
    </row>
    <row r="54" spans="2:8" s="492" customFormat="1" ht="12" customHeight="1">
      <c r="B54" s="497"/>
      <c r="C54" s="509"/>
      <c r="D54" s="509"/>
      <c r="E54" s="499"/>
      <c r="F54" s="500"/>
      <c r="G54" s="512"/>
      <c r="H54" s="502"/>
    </row>
    <row r="55" spans="2:8" s="492" customFormat="1" ht="12" customHeight="1">
      <c r="B55" s="497"/>
      <c r="C55" s="509"/>
      <c r="D55" s="498" t="s">
        <v>782</v>
      </c>
      <c r="E55" s="499"/>
      <c r="F55" s="500"/>
      <c r="G55" s="512"/>
      <c r="H55" s="502"/>
    </row>
    <row r="56" spans="2:8" s="492" customFormat="1" ht="12" customHeight="1">
      <c r="B56" s="497"/>
      <c r="C56" s="509"/>
      <c r="D56" s="498"/>
      <c r="E56" s="499"/>
      <c r="F56" s="500"/>
      <c r="G56" s="512"/>
      <c r="H56" s="502"/>
    </row>
    <row r="57" spans="2:8" s="492" customFormat="1" ht="12" customHeight="1">
      <c r="B57" s="497" t="s">
        <v>2427</v>
      </c>
      <c r="C57" s="509"/>
      <c r="D57" s="509" t="s">
        <v>779</v>
      </c>
      <c r="E57" s="499" t="s">
        <v>396</v>
      </c>
      <c r="F57" s="500">
        <f>F51</f>
        <v>2</v>
      </c>
      <c r="G57" s="512"/>
      <c r="H57" s="511"/>
    </row>
    <row r="58" spans="2:8" s="492" customFormat="1" ht="12" customHeight="1">
      <c r="B58" s="503"/>
      <c r="C58" s="504"/>
      <c r="D58" s="504"/>
      <c r="E58" s="504"/>
      <c r="F58" s="505"/>
      <c r="G58" s="506"/>
      <c r="H58" s="507"/>
    </row>
    <row r="59" spans="2:8" s="492" customFormat="1" ht="12" customHeight="1">
      <c r="B59" s="497" t="s">
        <v>2428</v>
      </c>
      <c r="C59" s="509"/>
      <c r="D59" s="509" t="s">
        <v>781</v>
      </c>
      <c r="E59" s="499" t="s">
        <v>396</v>
      </c>
      <c r="F59" s="500">
        <v>2</v>
      </c>
      <c r="G59" s="512"/>
      <c r="H59" s="511"/>
    </row>
    <row r="60" spans="2:8" s="492" customFormat="1" ht="12" customHeight="1">
      <c r="B60" s="503"/>
      <c r="C60" s="504"/>
      <c r="D60" s="504"/>
      <c r="E60" s="504"/>
      <c r="F60" s="505"/>
      <c r="G60" s="506"/>
      <c r="H60" s="507"/>
    </row>
    <row r="61" spans="2:8" s="492" customFormat="1" ht="12" customHeight="1">
      <c r="B61" s="503" t="s">
        <v>2429</v>
      </c>
      <c r="C61" s="504"/>
      <c r="D61" s="504" t="s">
        <v>786</v>
      </c>
      <c r="E61" s="504" t="s">
        <v>396</v>
      </c>
      <c r="F61" s="505">
        <v>2</v>
      </c>
      <c r="G61" s="506"/>
      <c r="H61" s="511"/>
    </row>
    <row r="62" spans="2:8" s="492" customFormat="1" ht="12" customHeight="1">
      <c r="B62" s="503"/>
      <c r="C62" s="504"/>
      <c r="D62" s="504"/>
      <c r="E62" s="504"/>
      <c r="F62" s="505"/>
      <c r="G62" s="506"/>
      <c r="H62" s="1155"/>
    </row>
    <row r="63" spans="2:8" s="492" customFormat="1" ht="12" customHeight="1">
      <c r="B63" s="503"/>
      <c r="C63" s="504"/>
      <c r="D63" s="504"/>
      <c r="E63" s="504"/>
      <c r="F63" s="505"/>
      <c r="G63" s="506"/>
      <c r="H63" s="1155"/>
    </row>
    <row r="64" spans="2:8" s="492" customFormat="1" ht="12" customHeight="1">
      <c r="B64" s="503"/>
      <c r="C64" s="504"/>
      <c r="D64" s="504"/>
      <c r="E64" s="504"/>
      <c r="F64" s="505"/>
      <c r="G64" s="506"/>
      <c r="H64" s="1155"/>
    </row>
    <row r="65" spans="1:8" s="492" customFormat="1" ht="12" customHeight="1">
      <c r="B65" s="503"/>
      <c r="C65" s="504"/>
      <c r="D65" s="504"/>
      <c r="E65" s="504"/>
      <c r="F65" s="505"/>
      <c r="G65" s="506"/>
      <c r="H65" s="1155"/>
    </row>
    <row r="66" spans="1:8" s="492" customFormat="1" ht="12" customHeight="1">
      <c r="B66" s="503"/>
      <c r="C66" s="504"/>
      <c r="D66" s="504"/>
      <c r="E66" s="504"/>
      <c r="F66" s="505"/>
      <c r="G66" s="506"/>
      <c r="H66" s="507"/>
    </row>
    <row r="67" spans="1:8" s="513" customFormat="1" ht="20.100000000000001" customHeight="1">
      <c r="B67" s="514" t="s">
        <v>787</v>
      </c>
      <c r="C67" s="583"/>
      <c r="D67" s="515"/>
      <c r="E67" s="516"/>
      <c r="F67" s="516"/>
      <c r="G67" s="517"/>
      <c r="H67" s="518"/>
    </row>
    <row r="68" spans="1:8" s="492" customFormat="1" ht="27.45" customHeight="1">
      <c r="B68" s="493" t="s">
        <v>752</v>
      </c>
      <c r="C68" s="582"/>
      <c r="D68" s="494" t="s">
        <v>45</v>
      </c>
      <c r="E68" s="494" t="s">
        <v>12</v>
      </c>
      <c r="F68" s="494" t="s">
        <v>753</v>
      </c>
      <c r="G68" s="495"/>
      <c r="H68" s="496"/>
    </row>
    <row r="69" spans="1:8" s="513" customFormat="1" ht="20.100000000000001" customHeight="1">
      <c r="B69" s="514" t="s">
        <v>788</v>
      </c>
      <c r="C69" s="583"/>
      <c r="D69" s="515"/>
      <c r="E69" s="516"/>
      <c r="F69" s="516"/>
      <c r="G69" s="517"/>
      <c r="H69" s="519"/>
    </row>
    <row r="70" spans="1:8" s="492" customFormat="1" ht="12" customHeight="1">
      <c r="A70" s="492">
        <v>7853</v>
      </c>
      <c r="B70" s="497"/>
      <c r="C70" s="509"/>
      <c r="D70" s="508" t="s">
        <v>789</v>
      </c>
      <c r="E70" s="499"/>
      <c r="F70" s="500"/>
      <c r="G70" s="501"/>
      <c r="H70" s="502"/>
    </row>
    <row r="71" spans="1:8" s="492" customFormat="1" ht="12" customHeight="1">
      <c r="B71" s="503"/>
      <c r="C71" s="504"/>
      <c r="D71" s="504"/>
      <c r="E71" s="504"/>
      <c r="F71" s="505"/>
      <c r="G71" s="506"/>
      <c r="H71" s="507"/>
    </row>
    <row r="72" spans="1:8" s="492" customFormat="1" ht="36" customHeight="1">
      <c r="A72" s="492">
        <v>7854</v>
      </c>
      <c r="B72" s="497"/>
      <c r="C72" s="509"/>
      <c r="D72" s="509" t="s">
        <v>790</v>
      </c>
      <c r="E72" s="499"/>
      <c r="F72" s="500"/>
      <c r="G72" s="501"/>
      <c r="H72" s="502"/>
    </row>
    <row r="73" spans="1:8" s="492" customFormat="1" ht="12" customHeight="1">
      <c r="B73" s="503"/>
      <c r="C73" s="504"/>
      <c r="D73" s="504"/>
      <c r="E73" s="504"/>
      <c r="F73" s="505"/>
      <c r="G73" s="506"/>
      <c r="H73" s="507"/>
    </row>
    <row r="74" spans="1:8" s="492" customFormat="1" ht="12" customHeight="1">
      <c r="A74" s="492">
        <v>7855</v>
      </c>
      <c r="B74" s="497"/>
      <c r="C74" s="509"/>
      <c r="D74" s="498" t="s">
        <v>777</v>
      </c>
      <c r="E74" s="499"/>
      <c r="F74" s="500"/>
      <c r="G74" s="501"/>
      <c r="H74" s="502"/>
    </row>
    <row r="75" spans="1:8" s="492" customFormat="1" ht="12" customHeight="1">
      <c r="B75" s="503"/>
      <c r="C75" s="504"/>
      <c r="D75" s="504"/>
      <c r="E75" s="504"/>
      <c r="F75" s="505"/>
      <c r="G75" s="506"/>
      <c r="H75" s="507"/>
    </row>
    <row r="76" spans="1:8" s="492" customFormat="1" ht="12" customHeight="1">
      <c r="A76" s="492">
        <v>7856</v>
      </c>
      <c r="B76" s="497" t="s">
        <v>2430</v>
      </c>
      <c r="C76" s="509"/>
      <c r="D76" s="509" t="s">
        <v>791</v>
      </c>
      <c r="E76" s="499" t="s">
        <v>28</v>
      </c>
      <c r="F76" s="500">
        <f>ROUNDUP((165)*1.2,-1)</f>
        <v>200</v>
      </c>
      <c r="G76" s="512"/>
      <c r="H76" s="511"/>
    </row>
    <row r="77" spans="1:8" s="492" customFormat="1" ht="12" customHeight="1">
      <c r="B77" s="503"/>
      <c r="C77" s="504"/>
      <c r="D77" s="504"/>
      <c r="E77" s="504"/>
      <c r="F77" s="505"/>
      <c r="G77" s="506"/>
      <c r="H77" s="507"/>
    </row>
    <row r="78" spans="1:8" s="492" customFormat="1" ht="12" customHeight="1">
      <c r="A78" s="492">
        <v>7857</v>
      </c>
      <c r="B78" s="497" t="s">
        <v>2431</v>
      </c>
      <c r="C78" s="509"/>
      <c r="D78" s="509" t="s">
        <v>792</v>
      </c>
      <c r="E78" s="499" t="s">
        <v>28</v>
      </c>
      <c r="F78" s="500">
        <v>150</v>
      </c>
      <c r="G78" s="512"/>
      <c r="H78" s="511"/>
    </row>
    <row r="79" spans="1:8" s="492" customFormat="1" ht="12" customHeight="1">
      <c r="B79" s="497"/>
      <c r="C79" s="509"/>
      <c r="D79" s="504"/>
      <c r="E79" s="504"/>
      <c r="F79" s="505"/>
      <c r="G79" s="506"/>
      <c r="H79" s="507"/>
    </row>
    <row r="80" spans="1:8" s="492" customFormat="1" ht="12" customHeight="1">
      <c r="B80" s="503" t="s">
        <v>2432</v>
      </c>
      <c r="C80" s="504"/>
      <c r="D80" s="509" t="s">
        <v>793</v>
      </c>
      <c r="E80" s="499" t="s">
        <v>28</v>
      </c>
      <c r="F80" s="500">
        <v>100</v>
      </c>
      <c r="G80" s="512"/>
      <c r="H80" s="511"/>
    </row>
    <row r="81" spans="1:8" s="492" customFormat="1" ht="12" customHeight="1">
      <c r="B81" s="497"/>
      <c r="C81" s="509"/>
      <c r="D81" s="509"/>
      <c r="E81" s="499"/>
      <c r="F81" s="500"/>
      <c r="G81" s="512"/>
      <c r="H81" s="502"/>
    </row>
    <row r="82" spans="1:8" s="492" customFormat="1" ht="12" customHeight="1">
      <c r="B82" s="497" t="s">
        <v>2433</v>
      </c>
      <c r="C82" s="509"/>
      <c r="D82" s="509" t="s">
        <v>794</v>
      </c>
      <c r="E82" s="499" t="s">
        <v>28</v>
      </c>
      <c r="F82" s="500">
        <v>40</v>
      </c>
      <c r="G82" s="512"/>
      <c r="H82" s="511"/>
    </row>
    <row r="83" spans="1:8" s="492" customFormat="1" ht="12" customHeight="1">
      <c r="B83" s="503"/>
      <c r="C83" s="504"/>
      <c r="D83" s="504"/>
      <c r="E83" s="504"/>
      <c r="F83" s="505"/>
      <c r="G83" s="506"/>
      <c r="H83" s="507"/>
    </row>
    <row r="84" spans="1:8" s="492" customFormat="1" ht="12" customHeight="1">
      <c r="A84" s="492">
        <v>7862</v>
      </c>
      <c r="B84" s="497"/>
      <c r="C84" s="509"/>
      <c r="D84" s="498" t="s">
        <v>795</v>
      </c>
      <c r="E84" s="499"/>
      <c r="F84" s="500"/>
      <c r="G84" s="501"/>
      <c r="H84" s="502"/>
    </row>
    <row r="85" spans="1:8" s="492" customFormat="1" ht="12" customHeight="1">
      <c r="B85" s="503"/>
      <c r="C85" s="504"/>
      <c r="D85" s="504"/>
      <c r="E85" s="504"/>
      <c r="F85" s="505"/>
      <c r="G85" s="506"/>
      <c r="H85" s="507"/>
    </row>
    <row r="86" spans="1:8" s="492" customFormat="1" ht="12" customHeight="1">
      <c r="A86" s="492">
        <v>7856</v>
      </c>
      <c r="B86" s="497" t="s">
        <v>2434</v>
      </c>
      <c r="C86" s="509"/>
      <c r="D86" s="509" t="s">
        <v>791</v>
      </c>
      <c r="E86" s="499" t="s">
        <v>28</v>
      </c>
      <c r="F86" s="500">
        <f>ROUNDUP((165)*1.2,-1)</f>
        <v>200</v>
      </c>
      <c r="G86" s="512"/>
      <c r="H86" s="511"/>
    </row>
    <row r="87" spans="1:8" s="492" customFormat="1" ht="12" customHeight="1">
      <c r="B87" s="503"/>
      <c r="C87" s="504"/>
      <c r="D87" s="504"/>
      <c r="E87" s="504"/>
      <c r="F87" s="505"/>
      <c r="G87" s="506"/>
      <c r="H87" s="507"/>
    </row>
    <row r="88" spans="1:8" s="492" customFormat="1" ht="12" customHeight="1">
      <c r="A88" s="492">
        <v>7857</v>
      </c>
      <c r="B88" s="497" t="s">
        <v>2435</v>
      </c>
      <c r="C88" s="509"/>
      <c r="D88" s="509" t="s">
        <v>792</v>
      </c>
      <c r="E88" s="499" t="s">
        <v>28</v>
      </c>
      <c r="F88" s="500">
        <v>150</v>
      </c>
      <c r="G88" s="512"/>
      <c r="H88" s="511"/>
    </row>
    <row r="89" spans="1:8" s="492" customFormat="1" ht="12" customHeight="1">
      <c r="B89" s="497"/>
      <c r="C89" s="509"/>
      <c r="D89" s="504"/>
      <c r="E89" s="504"/>
      <c r="F89" s="505"/>
      <c r="G89" s="506"/>
      <c r="H89" s="507"/>
    </row>
    <row r="90" spans="1:8" s="492" customFormat="1" ht="12" customHeight="1">
      <c r="B90" s="503" t="s">
        <v>2436</v>
      </c>
      <c r="C90" s="504"/>
      <c r="D90" s="509" t="s">
        <v>793</v>
      </c>
      <c r="E90" s="499" t="s">
        <v>28</v>
      </c>
      <c r="F90" s="500">
        <v>100</v>
      </c>
      <c r="G90" s="512"/>
      <c r="H90" s="511"/>
    </row>
    <row r="91" spans="1:8" s="492" customFormat="1" ht="12" customHeight="1">
      <c r="B91" s="497"/>
      <c r="C91" s="509"/>
      <c r="D91" s="509"/>
      <c r="E91" s="499"/>
      <c r="F91" s="500"/>
      <c r="G91" s="512"/>
      <c r="H91" s="502"/>
    </row>
    <row r="92" spans="1:8" s="492" customFormat="1" ht="12" customHeight="1">
      <c r="B92" s="497" t="s">
        <v>2437</v>
      </c>
      <c r="C92" s="509"/>
      <c r="D92" s="509" t="s">
        <v>794</v>
      </c>
      <c r="E92" s="499" t="s">
        <v>28</v>
      </c>
      <c r="F92" s="500">
        <v>40</v>
      </c>
      <c r="G92" s="512"/>
      <c r="H92" s="511"/>
    </row>
    <row r="93" spans="1:8" s="492" customFormat="1" ht="12" customHeight="1">
      <c r="B93" s="503"/>
      <c r="C93" s="504"/>
      <c r="D93" s="504"/>
      <c r="E93" s="504"/>
      <c r="F93" s="505"/>
      <c r="G93" s="506"/>
      <c r="H93" s="507"/>
    </row>
    <row r="94" spans="1:8" s="492" customFormat="1" ht="12" customHeight="1">
      <c r="B94" s="503"/>
      <c r="C94" s="504"/>
      <c r="D94" s="504"/>
      <c r="E94" s="504"/>
      <c r="F94" s="505"/>
      <c r="G94" s="506"/>
      <c r="H94" s="507"/>
    </row>
    <row r="95" spans="1:8" s="492" customFormat="1" ht="12" customHeight="1">
      <c r="A95" s="492">
        <v>7869</v>
      </c>
      <c r="B95" s="497"/>
      <c r="C95" s="509"/>
      <c r="D95" s="508" t="s">
        <v>796</v>
      </c>
      <c r="E95" s="499"/>
      <c r="F95" s="500"/>
      <c r="G95" s="501"/>
      <c r="H95" s="502"/>
    </row>
    <row r="96" spans="1:8" s="492" customFormat="1" ht="12" customHeight="1">
      <c r="B96" s="503"/>
      <c r="C96" s="504"/>
      <c r="D96" s="504"/>
      <c r="E96" s="504"/>
      <c r="F96" s="505"/>
      <c r="G96" s="506"/>
      <c r="H96" s="507"/>
    </row>
    <row r="97" spans="1:8" s="492" customFormat="1" ht="24" customHeight="1">
      <c r="A97" s="492">
        <v>7870</v>
      </c>
      <c r="B97" s="497"/>
      <c r="C97" s="509"/>
      <c r="D97" s="509" t="s">
        <v>797</v>
      </c>
      <c r="E97" s="499"/>
      <c r="F97" s="500"/>
      <c r="G97" s="501"/>
      <c r="H97" s="502"/>
    </row>
    <row r="98" spans="1:8" s="492" customFormat="1" ht="12" customHeight="1">
      <c r="B98" s="503"/>
      <c r="C98" s="504"/>
      <c r="D98" s="504"/>
      <c r="E98" s="504"/>
      <c r="F98" s="505"/>
      <c r="G98" s="506"/>
      <c r="H98" s="507"/>
    </row>
    <row r="99" spans="1:8" s="492" customFormat="1" ht="12" customHeight="1">
      <c r="A99" s="492">
        <v>7871</v>
      </c>
      <c r="B99" s="497"/>
      <c r="C99" s="509"/>
      <c r="D99" s="498" t="s">
        <v>777</v>
      </c>
      <c r="E99" s="499"/>
      <c r="F99" s="500"/>
      <c r="G99" s="501"/>
      <c r="H99" s="502"/>
    </row>
    <row r="100" spans="1:8" s="492" customFormat="1" ht="12" customHeight="1">
      <c r="B100" s="503"/>
      <c r="C100" s="504"/>
      <c r="D100" s="504"/>
      <c r="E100" s="504"/>
      <c r="F100" s="505"/>
      <c r="G100" s="506"/>
      <c r="H100" s="507"/>
    </row>
    <row r="101" spans="1:8" s="492" customFormat="1" ht="12" customHeight="1">
      <c r="A101" s="492">
        <v>7872</v>
      </c>
      <c r="B101" s="497" t="s">
        <v>2438</v>
      </c>
      <c r="C101" s="509"/>
      <c r="D101" s="509" t="s">
        <v>791</v>
      </c>
      <c r="E101" s="499" t="s">
        <v>21</v>
      </c>
      <c r="F101" s="520">
        <v>6</v>
      </c>
      <c r="G101" s="512"/>
      <c r="H101" s="511"/>
    </row>
    <row r="102" spans="1:8" s="492" customFormat="1" ht="12" customHeight="1">
      <c r="B102" s="503"/>
      <c r="C102" s="504"/>
      <c r="D102" s="504"/>
      <c r="E102" s="504"/>
      <c r="F102" s="505"/>
      <c r="G102" s="506"/>
      <c r="H102" s="507"/>
    </row>
    <row r="103" spans="1:8" s="492" customFormat="1" ht="12" customHeight="1">
      <c r="A103" s="492">
        <v>7873</v>
      </c>
      <c r="B103" s="497" t="s">
        <v>2439</v>
      </c>
      <c r="C103" s="509"/>
      <c r="D103" s="509" t="s">
        <v>792</v>
      </c>
      <c r="E103" s="499" t="s">
        <v>21</v>
      </c>
      <c r="F103" s="520">
        <v>6</v>
      </c>
      <c r="G103" s="512"/>
      <c r="H103" s="511"/>
    </row>
    <row r="104" spans="1:8" s="492" customFormat="1" ht="12" customHeight="1">
      <c r="B104" s="497"/>
      <c r="C104" s="509"/>
      <c r="D104" s="504"/>
      <c r="E104" s="504"/>
      <c r="F104" s="505"/>
      <c r="G104" s="506"/>
      <c r="H104" s="507"/>
    </row>
    <row r="105" spans="1:8" s="492" customFormat="1" ht="12" customHeight="1">
      <c r="B105" s="503" t="s">
        <v>2440</v>
      </c>
      <c r="C105" s="504"/>
      <c r="D105" s="509" t="s">
        <v>793</v>
      </c>
      <c r="E105" s="499" t="s">
        <v>21</v>
      </c>
      <c r="F105" s="520">
        <v>6</v>
      </c>
      <c r="G105" s="512"/>
      <c r="H105" s="511"/>
    </row>
    <row r="106" spans="1:8" s="492" customFormat="1" ht="12" customHeight="1">
      <c r="B106" s="497"/>
      <c r="C106" s="509"/>
      <c r="D106" s="509"/>
      <c r="E106" s="499"/>
      <c r="F106" s="500"/>
      <c r="G106" s="512"/>
      <c r="H106" s="502"/>
    </row>
    <row r="107" spans="1:8" s="492" customFormat="1" ht="12" customHeight="1">
      <c r="B107" s="497" t="s">
        <v>2441</v>
      </c>
      <c r="C107" s="509"/>
      <c r="D107" s="509" t="s">
        <v>794</v>
      </c>
      <c r="E107" s="499" t="s">
        <v>21</v>
      </c>
      <c r="F107" s="520">
        <v>2</v>
      </c>
      <c r="G107" s="512"/>
      <c r="H107" s="511"/>
    </row>
    <row r="108" spans="1:8" s="492" customFormat="1" ht="12" customHeight="1">
      <c r="B108" s="503"/>
      <c r="C108" s="504"/>
      <c r="D108" s="504"/>
      <c r="E108" s="504"/>
      <c r="F108" s="505"/>
      <c r="G108" s="506"/>
      <c r="H108" s="507"/>
    </row>
    <row r="109" spans="1:8" s="492" customFormat="1" ht="12" customHeight="1">
      <c r="B109" s="503"/>
      <c r="C109" s="504"/>
      <c r="D109" s="504"/>
      <c r="E109" s="504"/>
      <c r="F109" s="505"/>
      <c r="G109" s="506"/>
      <c r="H109" s="507"/>
    </row>
    <row r="110" spans="1:8" s="492" customFormat="1" ht="12" customHeight="1">
      <c r="A110" s="492">
        <v>7878</v>
      </c>
      <c r="B110" s="497"/>
      <c r="C110" s="509"/>
      <c r="D110" s="498" t="s">
        <v>795</v>
      </c>
      <c r="E110" s="499"/>
      <c r="F110" s="500"/>
      <c r="G110" s="501"/>
      <c r="H110" s="502"/>
    </row>
    <row r="111" spans="1:8" s="492" customFormat="1" ht="12" customHeight="1">
      <c r="B111" s="503"/>
      <c r="C111" s="504"/>
      <c r="D111" s="504"/>
      <c r="E111" s="504"/>
      <c r="F111" s="505"/>
      <c r="G111" s="506"/>
      <c r="H111" s="507"/>
    </row>
    <row r="112" spans="1:8" s="492" customFormat="1" ht="12" customHeight="1">
      <c r="A112" s="492">
        <v>7879</v>
      </c>
      <c r="B112" s="497" t="s">
        <v>2442</v>
      </c>
      <c r="C112" s="509"/>
      <c r="D112" s="509" t="s">
        <v>791</v>
      </c>
      <c r="E112" s="499" t="s">
        <v>21</v>
      </c>
      <c r="F112" s="520">
        <v>6</v>
      </c>
      <c r="G112" s="512"/>
      <c r="H112" s="511"/>
    </row>
    <row r="113" spans="1:8" s="492" customFormat="1" ht="12" customHeight="1">
      <c r="B113" s="503"/>
      <c r="C113" s="504"/>
      <c r="D113" s="504"/>
      <c r="E113" s="504"/>
      <c r="F113" s="505"/>
      <c r="G113" s="506"/>
      <c r="H113" s="507"/>
    </row>
    <row r="114" spans="1:8" s="492" customFormat="1" ht="12" customHeight="1">
      <c r="A114" s="492">
        <v>7880</v>
      </c>
      <c r="B114" s="497" t="s">
        <v>2443</v>
      </c>
      <c r="C114" s="509"/>
      <c r="D114" s="509" t="s">
        <v>792</v>
      </c>
      <c r="E114" s="499" t="s">
        <v>21</v>
      </c>
      <c r="F114" s="520">
        <v>6</v>
      </c>
      <c r="G114" s="512"/>
      <c r="H114" s="511"/>
    </row>
    <row r="115" spans="1:8" s="492" customFormat="1" ht="12" customHeight="1">
      <c r="B115" s="497"/>
      <c r="C115" s="509"/>
      <c r="D115" s="504"/>
      <c r="E115" s="504"/>
      <c r="F115" s="505"/>
      <c r="G115" s="506"/>
      <c r="H115" s="507"/>
    </row>
    <row r="116" spans="1:8" s="492" customFormat="1" ht="12" customHeight="1">
      <c r="B116" s="503" t="s">
        <v>2444</v>
      </c>
      <c r="C116" s="504"/>
      <c r="D116" s="509" t="s">
        <v>793</v>
      </c>
      <c r="E116" s="499" t="s">
        <v>21</v>
      </c>
      <c r="F116" s="520">
        <v>6</v>
      </c>
      <c r="G116" s="512"/>
      <c r="H116" s="511"/>
    </row>
    <row r="117" spans="1:8" s="492" customFormat="1" ht="12" customHeight="1">
      <c r="B117" s="497"/>
      <c r="C117" s="509"/>
      <c r="D117" s="509"/>
      <c r="E117" s="499"/>
      <c r="F117" s="500"/>
      <c r="G117" s="512"/>
      <c r="H117" s="511"/>
    </row>
    <row r="118" spans="1:8" s="492" customFormat="1" ht="12" customHeight="1">
      <c r="B118" s="497" t="s">
        <v>2445</v>
      </c>
      <c r="C118" s="509"/>
      <c r="D118" s="509" t="s">
        <v>794</v>
      </c>
      <c r="E118" s="499" t="s">
        <v>21</v>
      </c>
      <c r="F118" s="520">
        <v>2</v>
      </c>
      <c r="G118" s="512"/>
      <c r="H118" s="511"/>
    </row>
    <row r="119" spans="1:8" s="492" customFormat="1" ht="12" customHeight="1">
      <c r="B119" s="497"/>
      <c r="C119" s="509"/>
      <c r="D119" s="509"/>
      <c r="E119" s="499"/>
      <c r="F119" s="500"/>
      <c r="G119" s="512"/>
      <c r="H119" s="502"/>
    </row>
    <row r="120" spans="1:8" s="492" customFormat="1" ht="12" customHeight="1">
      <c r="B120" s="503"/>
      <c r="C120" s="504"/>
      <c r="D120" s="504"/>
      <c r="E120" s="504"/>
      <c r="F120" s="505"/>
      <c r="G120" s="506"/>
      <c r="H120" s="507"/>
    </row>
    <row r="121" spans="1:8" s="492" customFormat="1" ht="12" customHeight="1">
      <c r="A121" s="492">
        <v>7885</v>
      </c>
      <c r="B121" s="497"/>
      <c r="C121" s="509"/>
      <c r="D121" s="508" t="s">
        <v>798</v>
      </c>
      <c r="E121" s="499"/>
      <c r="F121" s="500"/>
      <c r="G121" s="501"/>
      <c r="H121" s="502"/>
    </row>
    <row r="122" spans="1:8" s="492" customFormat="1" ht="12" customHeight="1">
      <c r="B122" s="503"/>
      <c r="C122" s="504"/>
      <c r="D122" s="504"/>
      <c r="E122" s="504"/>
      <c r="F122" s="505"/>
      <c r="G122" s="506"/>
      <c r="H122" s="507"/>
    </row>
    <row r="123" spans="1:8" s="492" customFormat="1" ht="36" customHeight="1">
      <c r="A123" s="492">
        <v>7886</v>
      </c>
      <c r="B123" s="497"/>
      <c r="C123" s="509"/>
      <c r="D123" s="509" t="s">
        <v>799</v>
      </c>
      <c r="E123" s="499"/>
      <c r="F123" s="500"/>
      <c r="G123" s="501"/>
      <c r="H123" s="502"/>
    </row>
    <row r="124" spans="1:8" s="492" customFormat="1" ht="12" customHeight="1">
      <c r="B124" s="503"/>
      <c r="C124" s="504"/>
      <c r="D124" s="504"/>
      <c r="E124" s="504"/>
      <c r="F124" s="505"/>
      <c r="G124" s="506"/>
      <c r="H124" s="507"/>
    </row>
    <row r="125" spans="1:8" s="492" customFormat="1" ht="12" customHeight="1">
      <c r="A125" s="492">
        <v>7887</v>
      </c>
      <c r="B125" s="497"/>
      <c r="C125" s="509"/>
      <c r="D125" s="498" t="s">
        <v>777</v>
      </c>
      <c r="E125" s="499"/>
      <c r="F125" s="500"/>
      <c r="G125" s="501"/>
      <c r="H125" s="502"/>
    </row>
    <row r="126" spans="1:8" s="492" customFormat="1" ht="12" customHeight="1">
      <c r="B126" s="503"/>
      <c r="C126" s="504"/>
      <c r="D126" s="504"/>
      <c r="E126" s="504"/>
      <c r="F126" s="505"/>
      <c r="G126" s="506"/>
      <c r="H126" s="507"/>
    </row>
    <row r="127" spans="1:8" s="492" customFormat="1" ht="12" customHeight="1">
      <c r="A127" s="492">
        <v>7888</v>
      </c>
      <c r="B127" s="497" t="s">
        <v>2446</v>
      </c>
      <c r="C127" s="509"/>
      <c r="D127" s="509" t="s">
        <v>800</v>
      </c>
      <c r="E127" s="499" t="s">
        <v>28</v>
      </c>
      <c r="F127" s="500">
        <v>200</v>
      </c>
      <c r="G127" s="512"/>
      <c r="H127" s="511"/>
    </row>
    <row r="128" spans="1:8" s="492" customFormat="1" ht="12" customHeight="1">
      <c r="B128" s="503"/>
      <c r="C128" s="504"/>
      <c r="D128" s="504"/>
      <c r="E128" s="504"/>
      <c r="F128" s="505"/>
      <c r="G128" s="506"/>
      <c r="H128" s="507"/>
    </row>
    <row r="129" spans="1:8" s="492" customFormat="1" ht="12" customHeight="1">
      <c r="A129" s="492">
        <v>7889</v>
      </c>
      <c r="B129" s="497" t="s">
        <v>2447</v>
      </c>
      <c r="C129" s="509"/>
      <c r="D129" s="509" t="s">
        <v>801</v>
      </c>
      <c r="E129" s="499" t="s">
        <v>28</v>
      </c>
      <c r="F129" s="500">
        <v>150</v>
      </c>
      <c r="G129" s="512"/>
      <c r="H129" s="511"/>
    </row>
    <row r="130" spans="1:8" s="492" customFormat="1" ht="12" customHeight="1">
      <c r="B130" s="503"/>
      <c r="C130" s="504"/>
      <c r="D130" s="504"/>
      <c r="E130" s="504"/>
      <c r="F130" s="505"/>
      <c r="G130" s="506"/>
      <c r="H130" s="507"/>
    </row>
    <row r="131" spans="1:8" s="492" customFormat="1" ht="12" customHeight="1">
      <c r="A131" s="492">
        <v>7892</v>
      </c>
      <c r="B131" s="497" t="s">
        <v>2448</v>
      </c>
      <c r="C131" s="509"/>
      <c r="D131" s="509" t="s">
        <v>802</v>
      </c>
      <c r="E131" s="499" t="s">
        <v>21</v>
      </c>
      <c r="F131" s="500">
        <v>4</v>
      </c>
      <c r="G131" s="512"/>
      <c r="H131" s="511"/>
    </row>
    <row r="132" spans="1:8" s="492" customFormat="1" ht="12" customHeight="1">
      <c r="B132" s="497"/>
      <c r="C132" s="509"/>
      <c r="D132" s="509"/>
      <c r="E132" s="499"/>
      <c r="F132" s="500"/>
      <c r="G132" s="512"/>
      <c r="H132" s="1155"/>
    </row>
    <row r="133" spans="1:8" s="492" customFormat="1" ht="12" customHeight="1">
      <c r="B133" s="497"/>
      <c r="C133" s="509"/>
      <c r="D133" s="509"/>
      <c r="E133" s="499"/>
      <c r="F133" s="500"/>
      <c r="G133" s="512"/>
      <c r="H133" s="1155"/>
    </row>
    <row r="134" spans="1:8" s="492" customFormat="1" ht="12" customHeight="1">
      <c r="B134" s="497"/>
      <c r="C134" s="509"/>
      <c r="D134" s="509"/>
      <c r="E134" s="499"/>
      <c r="F134" s="500"/>
      <c r="G134" s="512"/>
      <c r="H134" s="1155"/>
    </row>
    <row r="135" spans="1:8" s="492" customFormat="1" ht="12" customHeight="1">
      <c r="B135" s="497"/>
      <c r="C135" s="509"/>
      <c r="D135" s="509"/>
      <c r="E135" s="499"/>
      <c r="F135" s="500"/>
      <c r="G135" s="512"/>
      <c r="H135" s="1155"/>
    </row>
    <row r="136" spans="1:8" s="492" customFormat="1" ht="12" customHeight="1">
      <c r="B136" s="497"/>
      <c r="C136" s="509"/>
      <c r="D136" s="509"/>
      <c r="E136" s="499"/>
      <c r="F136" s="500"/>
      <c r="G136" s="512"/>
      <c r="H136" s="1155"/>
    </row>
    <row r="137" spans="1:8" s="492" customFormat="1" ht="12" customHeight="1">
      <c r="B137" s="497"/>
      <c r="C137" s="509"/>
      <c r="D137" s="509"/>
      <c r="E137" s="499"/>
      <c r="F137" s="500"/>
      <c r="G137" s="512"/>
      <c r="H137" s="1155"/>
    </row>
    <row r="138" spans="1:8" s="492" customFormat="1" ht="12" customHeight="1">
      <c r="B138" s="497"/>
      <c r="C138" s="509"/>
      <c r="D138" s="509"/>
      <c r="E138" s="499"/>
      <c r="F138" s="500"/>
      <c r="G138" s="512"/>
      <c r="H138" s="1155"/>
    </row>
    <row r="139" spans="1:8" s="492" customFormat="1" ht="12" customHeight="1">
      <c r="B139" s="497"/>
      <c r="C139" s="509"/>
      <c r="D139" s="509"/>
      <c r="E139" s="499"/>
      <c r="F139" s="500"/>
      <c r="G139" s="512"/>
      <c r="H139" s="502"/>
    </row>
    <row r="140" spans="1:8" s="513" customFormat="1" ht="20.100000000000001" customHeight="1">
      <c r="B140" s="514" t="s">
        <v>787</v>
      </c>
      <c r="C140" s="583"/>
      <c r="D140" s="515"/>
      <c r="E140" s="516"/>
      <c r="F140" s="516"/>
      <c r="G140" s="517"/>
      <c r="H140" s="518"/>
    </row>
    <row r="141" spans="1:8" s="489" customFormat="1" ht="15" customHeight="1">
      <c r="B141" s="490"/>
      <c r="F141" s="1347"/>
      <c r="G141" s="1348"/>
      <c r="H141" s="491"/>
    </row>
    <row r="142" spans="1:8" s="492" customFormat="1" ht="27.45" customHeight="1">
      <c r="B142" s="493" t="s">
        <v>752</v>
      </c>
      <c r="C142" s="582"/>
      <c r="D142" s="494" t="s">
        <v>45</v>
      </c>
      <c r="E142" s="494" t="s">
        <v>12</v>
      </c>
      <c r="F142" s="494" t="s">
        <v>753</v>
      </c>
      <c r="G142" s="495"/>
      <c r="H142" s="496"/>
    </row>
    <row r="143" spans="1:8" s="513" customFormat="1" ht="20.100000000000001" customHeight="1">
      <c r="B143" s="514" t="s">
        <v>788</v>
      </c>
      <c r="C143" s="583"/>
      <c r="D143" s="515"/>
      <c r="E143" s="516"/>
      <c r="F143" s="516"/>
      <c r="G143" s="517"/>
      <c r="H143" s="519"/>
    </row>
    <row r="144" spans="1:8" s="492" customFormat="1" ht="12" customHeight="1">
      <c r="A144" s="492">
        <v>7893</v>
      </c>
      <c r="B144" s="497"/>
      <c r="C144" s="509"/>
      <c r="D144" s="498" t="s">
        <v>795</v>
      </c>
      <c r="E144" s="499"/>
      <c r="F144" s="500"/>
      <c r="G144" s="501"/>
      <c r="H144" s="502"/>
    </row>
    <row r="145" spans="1:8" s="492" customFormat="1" ht="12" customHeight="1">
      <c r="B145" s="503"/>
      <c r="C145" s="504"/>
      <c r="D145" s="504"/>
      <c r="E145" s="504"/>
      <c r="F145" s="505"/>
      <c r="G145" s="506"/>
      <c r="H145" s="507"/>
    </row>
    <row r="146" spans="1:8" s="492" customFormat="1" ht="12" customHeight="1">
      <c r="A146" s="492">
        <v>7894</v>
      </c>
      <c r="B146" s="497" t="s">
        <v>2449</v>
      </c>
      <c r="C146" s="509"/>
      <c r="D146" s="509" t="s">
        <v>800</v>
      </c>
      <c r="E146" s="499" t="s">
        <v>28</v>
      </c>
      <c r="F146" s="500">
        <f>F127</f>
        <v>200</v>
      </c>
      <c r="G146" s="512"/>
      <c r="H146" s="511"/>
    </row>
    <row r="147" spans="1:8" s="492" customFormat="1" ht="12" customHeight="1">
      <c r="B147" s="503"/>
      <c r="C147" s="504"/>
      <c r="D147" s="504"/>
      <c r="E147" s="504"/>
      <c r="F147" s="505"/>
      <c r="G147" s="506"/>
      <c r="H147" s="507"/>
    </row>
    <row r="148" spans="1:8" s="492" customFormat="1" ht="12" customHeight="1">
      <c r="A148" s="492">
        <v>7895</v>
      </c>
      <c r="B148" s="497" t="s">
        <v>2450</v>
      </c>
      <c r="C148" s="509"/>
      <c r="D148" s="509" t="s">
        <v>801</v>
      </c>
      <c r="E148" s="499" t="s">
        <v>28</v>
      </c>
      <c r="F148" s="500">
        <f>F129</f>
        <v>150</v>
      </c>
      <c r="G148" s="512"/>
      <c r="H148" s="511"/>
    </row>
    <row r="149" spans="1:8" s="492" customFormat="1" ht="12" customHeight="1">
      <c r="B149" s="503"/>
      <c r="C149" s="504"/>
      <c r="D149" s="504"/>
      <c r="E149" s="504"/>
      <c r="F149" s="505"/>
      <c r="G149" s="506"/>
      <c r="H149" s="507"/>
    </row>
    <row r="150" spans="1:8" s="492" customFormat="1" ht="12" customHeight="1">
      <c r="A150" s="492">
        <v>7898</v>
      </c>
      <c r="B150" s="497" t="s">
        <v>2451</v>
      </c>
      <c r="C150" s="509"/>
      <c r="D150" s="509" t="s">
        <v>802</v>
      </c>
      <c r="E150" s="499" t="s">
        <v>21</v>
      </c>
      <c r="F150" s="500">
        <f>F131</f>
        <v>4</v>
      </c>
      <c r="G150" s="512"/>
      <c r="H150" s="511"/>
    </row>
    <row r="151" spans="1:8" s="492" customFormat="1" ht="12" customHeight="1">
      <c r="B151" s="503"/>
      <c r="C151" s="504"/>
      <c r="D151" s="504"/>
      <c r="E151" s="504"/>
      <c r="F151" s="505"/>
      <c r="G151" s="506"/>
      <c r="H151" s="507"/>
    </row>
    <row r="152" spans="1:8" s="492" customFormat="1" ht="12" customHeight="1">
      <c r="A152" s="492">
        <v>7899</v>
      </c>
      <c r="B152" s="497"/>
      <c r="C152" s="509"/>
      <c r="D152" s="508" t="s">
        <v>803</v>
      </c>
      <c r="E152" s="499"/>
      <c r="F152" s="500"/>
      <c r="G152" s="501"/>
      <c r="H152" s="502"/>
    </row>
    <row r="153" spans="1:8" s="492" customFormat="1" ht="12" customHeight="1">
      <c r="B153" s="503"/>
      <c r="C153" s="504"/>
      <c r="D153" s="504"/>
      <c r="E153" s="504"/>
      <c r="F153" s="505"/>
      <c r="G153" s="506"/>
      <c r="H153" s="507"/>
    </row>
    <row r="154" spans="1:8" s="492" customFormat="1" ht="12" customHeight="1">
      <c r="A154" s="492">
        <v>7900</v>
      </c>
      <c r="B154" s="497"/>
      <c r="C154" s="509"/>
      <c r="D154" s="498" t="s">
        <v>777</v>
      </c>
      <c r="E154" s="499"/>
      <c r="F154" s="500"/>
      <c r="G154" s="501"/>
      <c r="H154" s="502"/>
    </row>
    <row r="155" spans="1:8" s="492" customFormat="1" ht="12" customHeight="1">
      <c r="B155" s="503"/>
      <c r="C155" s="504"/>
      <c r="D155" s="504"/>
      <c r="E155" s="504"/>
      <c r="F155" s="505"/>
      <c r="G155" s="506"/>
      <c r="H155" s="507"/>
    </row>
    <row r="156" spans="1:8" s="492" customFormat="1" ht="12" customHeight="1">
      <c r="A156" s="492">
        <v>7901</v>
      </c>
      <c r="B156" s="497" t="s">
        <v>2452</v>
      </c>
      <c r="C156" s="509"/>
      <c r="D156" s="509" t="s">
        <v>800</v>
      </c>
      <c r="E156" s="499" t="s">
        <v>21</v>
      </c>
      <c r="F156" s="500">
        <v>6</v>
      </c>
      <c r="G156" s="512"/>
      <c r="H156" s="511"/>
    </row>
    <row r="157" spans="1:8" s="492" customFormat="1" ht="12" customHeight="1">
      <c r="B157" s="503"/>
      <c r="C157" s="504"/>
      <c r="D157" s="504"/>
      <c r="E157" s="504"/>
      <c r="F157" s="505"/>
      <c r="G157" s="506"/>
      <c r="H157" s="507"/>
    </row>
    <row r="158" spans="1:8" s="492" customFormat="1" ht="12" customHeight="1">
      <c r="A158" s="492">
        <v>7902</v>
      </c>
      <c r="B158" s="497" t="s">
        <v>2453</v>
      </c>
      <c r="C158" s="509"/>
      <c r="D158" s="509" t="s">
        <v>801</v>
      </c>
      <c r="E158" s="499" t="s">
        <v>21</v>
      </c>
      <c r="F158" s="500">
        <v>6</v>
      </c>
      <c r="G158" s="512"/>
      <c r="H158" s="511"/>
    </row>
    <row r="159" spans="1:8" s="492" customFormat="1" ht="12" customHeight="1">
      <c r="B159" s="503"/>
      <c r="C159" s="504"/>
      <c r="D159" s="504"/>
      <c r="E159" s="504"/>
      <c r="F159" s="505"/>
      <c r="G159" s="506"/>
      <c r="H159" s="507"/>
    </row>
    <row r="160" spans="1:8" s="492" customFormat="1" ht="12" customHeight="1">
      <c r="A160" s="492">
        <v>7906</v>
      </c>
      <c r="B160" s="497"/>
      <c r="C160" s="509"/>
      <c r="D160" s="498" t="s">
        <v>795</v>
      </c>
      <c r="E160" s="499"/>
      <c r="F160" s="500"/>
      <c r="G160" s="501"/>
      <c r="H160" s="502"/>
    </row>
    <row r="161" spans="1:8" s="492" customFormat="1" ht="12" customHeight="1">
      <c r="B161" s="503"/>
      <c r="C161" s="504"/>
      <c r="D161" s="504"/>
      <c r="E161" s="504"/>
      <c r="F161" s="505"/>
      <c r="G161" s="506"/>
      <c r="H161" s="507"/>
    </row>
    <row r="162" spans="1:8" s="492" customFormat="1" ht="12" customHeight="1">
      <c r="A162" s="492">
        <v>7907</v>
      </c>
      <c r="B162" s="497" t="s">
        <v>2454</v>
      </c>
      <c r="C162" s="509"/>
      <c r="D162" s="509" t="s">
        <v>800</v>
      </c>
      <c r="E162" s="499" t="s">
        <v>21</v>
      </c>
      <c r="F162" s="500">
        <f>F156</f>
        <v>6</v>
      </c>
      <c r="G162" s="512"/>
      <c r="H162" s="511"/>
    </row>
    <row r="163" spans="1:8" s="492" customFormat="1" ht="12" customHeight="1">
      <c r="B163" s="503"/>
      <c r="C163" s="504"/>
      <c r="D163" s="504"/>
      <c r="E163" s="504"/>
      <c r="F163" s="505"/>
      <c r="G163" s="506"/>
      <c r="H163" s="507"/>
    </row>
    <row r="164" spans="1:8" s="492" customFormat="1" ht="12" customHeight="1">
      <c r="A164" s="492">
        <v>7908</v>
      </c>
      <c r="B164" s="497" t="s">
        <v>2455</v>
      </c>
      <c r="C164" s="509"/>
      <c r="D164" s="509" t="s">
        <v>801</v>
      </c>
      <c r="E164" s="499" t="s">
        <v>21</v>
      </c>
      <c r="F164" s="500">
        <f>F158</f>
        <v>6</v>
      </c>
      <c r="G164" s="512"/>
      <c r="H164" s="511"/>
    </row>
    <row r="165" spans="1:8" s="492" customFormat="1" ht="12" customHeight="1">
      <c r="B165" s="503"/>
      <c r="C165" s="504"/>
      <c r="D165" s="504"/>
      <c r="E165" s="504"/>
      <c r="F165" s="505"/>
      <c r="G165" s="506"/>
      <c r="H165" s="507"/>
    </row>
    <row r="166" spans="1:8" s="492" customFormat="1" ht="12" customHeight="1">
      <c r="B166" s="503" t="s">
        <v>2456</v>
      </c>
      <c r="C166" s="504"/>
      <c r="D166" s="504" t="s">
        <v>804</v>
      </c>
      <c r="E166" s="504" t="s">
        <v>396</v>
      </c>
      <c r="F166" s="505">
        <v>1</v>
      </c>
      <c r="G166" s="506"/>
      <c r="H166" s="511"/>
    </row>
    <row r="167" spans="1:8" s="492" customFormat="1" ht="12" customHeight="1">
      <c r="B167" s="503"/>
      <c r="C167" s="504"/>
      <c r="D167" s="504"/>
      <c r="E167" s="504"/>
      <c r="F167" s="505"/>
      <c r="G167" s="506"/>
      <c r="H167" s="507"/>
    </row>
    <row r="168" spans="1:8" s="492" customFormat="1" ht="24" customHeight="1">
      <c r="A168" s="492">
        <v>7912</v>
      </c>
      <c r="B168" s="497" t="s">
        <v>2457</v>
      </c>
      <c r="C168" s="509"/>
      <c r="D168" s="509" t="s">
        <v>805</v>
      </c>
      <c r="E168" s="499" t="s">
        <v>396</v>
      </c>
      <c r="F168" s="500">
        <v>1</v>
      </c>
      <c r="G168" s="512"/>
      <c r="H168" s="511"/>
    </row>
    <row r="169" spans="1:8" s="492" customFormat="1" ht="12" customHeight="1">
      <c r="B169" s="503"/>
      <c r="C169" s="504"/>
      <c r="D169" s="504"/>
      <c r="E169" s="504"/>
      <c r="F169" s="505"/>
      <c r="G169" s="506"/>
      <c r="H169" s="507"/>
    </row>
    <row r="170" spans="1:8" s="492" customFormat="1" ht="12" customHeight="1">
      <c r="A170" s="492">
        <v>7913</v>
      </c>
      <c r="B170" s="497" t="s">
        <v>2458</v>
      </c>
      <c r="C170" s="509"/>
      <c r="D170" s="509" t="s">
        <v>806</v>
      </c>
      <c r="E170" s="499" t="s">
        <v>396</v>
      </c>
      <c r="F170" s="500">
        <v>1</v>
      </c>
      <c r="G170" s="512"/>
      <c r="H170" s="511"/>
    </row>
    <row r="171" spans="1:8" s="492" customFormat="1" ht="12" customHeight="1">
      <c r="B171" s="503"/>
      <c r="C171" s="504"/>
      <c r="D171" s="504"/>
      <c r="E171" s="504"/>
      <c r="F171" s="505"/>
      <c r="G171" s="506"/>
      <c r="H171" s="507"/>
    </row>
    <row r="172" spans="1:8" s="492" customFormat="1" ht="36" customHeight="1">
      <c r="A172" s="492">
        <v>7914</v>
      </c>
      <c r="B172" s="497" t="s">
        <v>2459</v>
      </c>
      <c r="C172" s="509"/>
      <c r="D172" s="509" t="s">
        <v>807</v>
      </c>
      <c r="E172" s="499" t="s">
        <v>396</v>
      </c>
      <c r="F172" s="500">
        <v>1</v>
      </c>
      <c r="G172" s="512"/>
      <c r="H172" s="511"/>
    </row>
    <row r="173" spans="1:8" s="492" customFormat="1" ht="28.95" customHeight="1">
      <c r="B173" s="503" t="s">
        <v>2460</v>
      </c>
      <c r="C173" s="504"/>
      <c r="D173" s="504" t="s">
        <v>808</v>
      </c>
      <c r="E173" s="504" t="s">
        <v>637</v>
      </c>
      <c r="F173" s="505">
        <v>1</v>
      </c>
      <c r="G173" s="506">
        <v>50000</v>
      </c>
      <c r="H173" s="511">
        <v>50000</v>
      </c>
    </row>
    <row r="174" spans="1:8" s="492" customFormat="1" ht="12" customHeight="1">
      <c r="A174" s="492">
        <v>7915</v>
      </c>
      <c r="B174" s="497"/>
      <c r="C174" s="509"/>
      <c r="D174" s="508" t="s">
        <v>809</v>
      </c>
      <c r="E174" s="499"/>
      <c r="F174" s="500"/>
      <c r="G174" s="501"/>
      <c r="H174" s="502"/>
    </row>
    <row r="175" spans="1:8" s="492" customFormat="1" ht="12" customHeight="1">
      <c r="B175" s="503"/>
      <c r="C175" s="504"/>
      <c r="D175" s="504"/>
      <c r="E175" s="504"/>
      <c r="F175" s="505"/>
      <c r="G175" s="506"/>
      <c r="H175" s="507"/>
    </row>
    <row r="176" spans="1:8" s="492" customFormat="1" ht="36" customHeight="1">
      <c r="A176" s="492">
        <v>7916</v>
      </c>
      <c r="B176" s="497"/>
      <c r="C176" s="509"/>
      <c r="D176" s="509" t="s">
        <v>2955</v>
      </c>
      <c r="E176" s="499"/>
      <c r="F176" s="500"/>
      <c r="G176" s="501"/>
      <c r="H176" s="502"/>
    </row>
    <row r="177" spans="1:8" s="492" customFormat="1" ht="12" customHeight="1">
      <c r="B177" s="503"/>
      <c r="C177" s="504"/>
      <c r="D177" s="504"/>
      <c r="E177" s="504"/>
      <c r="F177" s="505"/>
      <c r="G177" s="506"/>
      <c r="H177" s="507"/>
    </row>
    <row r="178" spans="1:8" s="492" customFormat="1" ht="12" customHeight="1">
      <c r="A178" s="492">
        <v>7917</v>
      </c>
      <c r="B178" s="497"/>
      <c r="C178" s="509"/>
      <c r="D178" s="509" t="s">
        <v>810</v>
      </c>
      <c r="E178" s="499"/>
      <c r="F178" s="500"/>
      <c r="G178" s="501"/>
      <c r="H178" s="502"/>
    </row>
    <row r="179" spans="1:8" s="492" customFormat="1" ht="12" customHeight="1">
      <c r="B179" s="503"/>
      <c r="C179" s="504"/>
      <c r="D179" s="504"/>
      <c r="E179" s="504"/>
      <c r="F179" s="505"/>
      <c r="G179" s="506"/>
      <c r="H179" s="507"/>
    </row>
    <row r="180" spans="1:8" s="492" customFormat="1" ht="12" customHeight="1">
      <c r="A180" s="492">
        <v>7918</v>
      </c>
      <c r="B180" s="497" t="s">
        <v>2461</v>
      </c>
      <c r="C180" s="509"/>
      <c r="D180" s="509" t="s">
        <v>811</v>
      </c>
      <c r="E180" s="499" t="s">
        <v>28</v>
      </c>
      <c r="F180" s="500">
        <f>(100+50)</f>
        <v>150</v>
      </c>
      <c r="G180" s="512"/>
      <c r="H180" s="511"/>
    </row>
    <row r="181" spans="1:8" s="492" customFormat="1" ht="12" customHeight="1">
      <c r="B181" s="503"/>
      <c r="C181" s="504"/>
      <c r="D181" s="504"/>
      <c r="E181" s="504"/>
      <c r="F181" s="505"/>
      <c r="G181" s="506"/>
      <c r="H181" s="507"/>
    </row>
    <row r="182" spans="1:8" s="492" customFormat="1" ht="12" customHeight="1">
      <c r="A182" s="492">
        <v>7919</v>
      </c>
      <c r="B182" s="497" t="s">
        <v>2462</v>
      </c>
      <c r="C182" s="509"/>
      <c r="D182" s="509" t="s">
        <v>812</v>
      </c>
      <c r="E182" s="499" t="s">
        <v>28</v>
      </c>
      <c r="F182" s="500">
        <v>70</v>
      </c>
      <c r="G182" s="512"/>
      <c r="H182" s="511"/>
    </row>
    <row r="183" spans="1:8" s="492" customFormat="1" ht="12" customHeight="1">
      <c r="B183" s="503"/>
      <c r="C183" s="504"/>
      <c r="D183" s="504"/>
      <c r="E183" s="504"/>
      <c r="F183" s="505"/>
      <c r="G183" s="506"/>
      <c r="H183" s="507"/>
    </row>
    <row r="184" spans="1:8" s="492" customFormat="1" ht="12" customHeight="1">
      <c r="A184" s="492">
        <v>7920</v>
      </c>
      <c r="B184" s="497" t="s">
        <v>2463</v>
      </c>
      <c r="C184" s="509"/>
      <c r="D184" s="509" t="s">
        <v>813</v>
      </c>
      <c r="E184" s="499" t="s">
        <v>28</v>
      </c>
      <c r="F184" s="500">
        <v>40</v>
      </c>
      <c r="G184" s="512"/>
      <c r="H184" s="511"/>
    </row>
    <row r="185" spans="1:8" s="492" customFormat="1" ht="12" customHeight="1">
      <c r="B185" s="503"/>
      <c r="C185" s="504"/>
      <c r="D185" s="504"/>
      <c r="E185" s="504"/>
      <c r="F185" s="505"/>
      <c r="G185" s="506"/>
      <c r="H185" s="507"/>
    </row>
    <row r="186" spans="1:8" s="492" customFormat="1" ht="12" customHeight="1">
      <c r="A186" s="492">
        <v>7921</v>
      </c>
      <c r="B186" s="497" t="s">
        <v>2464</v>
      </c>
      <c r="C186" s="509"/>
      <c r="D186" s="509" t="s">
        <v>814</v>
      </c>
      <c r="E186" s="499" t="s">
        <v>28</v>
      </c>
      <c r="F186" s="500">
        <v>40</v>
      </c>
      <c r="G186" s="512"/>
      <c r="H186" s="511"/>
    </row>
    <row r="187" spans="1:8" s="492" customFormat="1" ht="12" customHeight="1">
      <c r="B187" s="503"/>
      <c r="C187" s="504"/>
      <c r="D187" s="504"/>
      <c r="E187" s="504"/>
      <c r="F187" s="505"/>
      <c r="G187" s="506"/>
      <c r="H187" s="507"/>
    </row>
    <row r="188" spans="1:8" s="492" customFormat="1" ht="16.95" customHeight="1">
      <c r="A188" s="492">
        <v>7922</v>
      </c>
      <c r="B188" s="497" t="s">
        <v>2465</v>
      </c>
      <c r="C188" s="509"/>
      <c r="D188" s="509" t="s">
        <v>815</v>
      </c>
      <c r="E188" s="499" t="s">
        <v>16</v>
      </c>
      <c r="F188" s="500">
        <f>ROUNDUP(0.6*0.6*F180,-1)</f>
        <v>60</v>
      </c>
      <c r="G188" s="512"/>
      <c r="H188" s="511"/>
    </row>
    <row r="189" spans="1:8" s="492" customFormat="1" ht="12" customHeight="1">
      <c r="B189" s="503"/>
      <c r="C189" s="504"/>
      <c r="D189" s="504"/>
      <c r="E189" s="504"/>
      <c r="F189" s="505"/>
      <c r="G189" s="506"/>
      <c r="H189" s="507"/>
    </row>
    <row r="190" spans="1:8" s="492" customFormat="1" ht="24" customHeight="1">
      <c r="A190" s="492">
        <v>7924</v>
      </c>
      <c r="B190" s="497"/>
      <c r="C190" s="509"/>
      <c r="D190" s="509" t="s">
        <v>816</v>
      </c>
      <c r="E190" s="499"/>
      <c r="F190" s="500"/>
      <c r="G190" s="501"/>
      <c r="H190" s="502"/>
    </row>
    <row r="191" spans="1:8" s="492" customFormat="1" ht="12" customHeight="1">
      <c r="B191" s="503"/>
      <c r="C191" s="504"/>
      <c r="D191" s="504"/>
      <c r="E191" s="504"/>
      <c r="F191" s="505"/>
      <c r="G191" s="506"/>
      <c r="H191" s="507"/>
    </row>
    <row r="192" spans="1:8" s="492" customFormat="1" ht="12" customHeight="1">
      <c r="A192" s="492">
        <v>7925</v>
      </c>
      <c r="B192" s="497" t="s">
        <v>2466</v>
      </c>
      <c r="C192" s="509"/>
      <c r="D192" s="509" t="s">
        <v>817</v>
      </c>
      <c r="E192" s="499" t="s">
        <v>28</v>
      </c>
      <c r="F192" s="500">
        <v>150</v>
      </c>
      <c r="G192" s="512"/>
      <c r="H192" s="511"/>
    </row>
    <row r="193" spans="1:8" s="492" customFormat="1" ht="12" customHeight="1">
      <c r="B193" s="503"/>
      <c r="C193" s="504"/>
      <c r="D193" s="504"/>
      <c r="E193" s="504"/>
      <c r="F193" s="505"/>
      <c r="G193" s="506"/>
      <c r="H193" s="507"/>
    </row>
    <row r="194" spans="1:8" s="492" customFormat="1" ht="12" customHeight="1">
      <c r="A194" s="492">
        <v>7926</v>
      </c>
      <c r="B194" s="497" t="s">
        <v>2467</v>
      </c>
      <c r="C194" s="509"/>
      <c r="D194" s="509" t="s">
        <v>818</v>
      </c>
      <c r="E194" s="499" t="s">
        <v>28</v>
      </c>
      <c r="F194" s="500">
        <v>150</v>
      </c>
      <c r="G194" s="512"/>
      <c r="H194" s="511"/>
    </row>
    <row r="195" spans="1:8" s="492" customFormat="1" ht="12" customHeight="1">
      <c r="B195" s="503"/>
      <c r="C195" s="504"/>
      <c r="D195" s="504"/>
      <c r="E195" s="504"/>
      <c r="F195" s="505"/>
      <c r="G195" s="506"/>
      <c r="H195" s="507"/>
    </row>
    <row r="196" spans="1:8" s="492" customFormat="1" ht="12" customHeight="1">
      <c r="A196" s="492">
        <v>7927</v>
      </c>
      <c r="B196" s="497"/>
      <c r="C196" s="509"/>
      <c r="D196" s="498" t="s">
        <v>819</v>
      </c>
      <c r="E196" s="499"/>
      <c r="F196" s="500"/>
      <c r="G196" s="501"/>
      <c r="H196" s="502"/>
    </row>
    <row r="197" spans="1:8" s="492" customFormat="1" ht="12" customHeight="1">
      <c r="B197" s="503"/>
      <c r="C197" s="504"/>
      <c r="D197" s="504"/>
      <c r="E197" s="504"/>
      <c r="F197" s="505"/>
      <c r="G197" s="506"/>
      <c r="H197" s="507"/>
    </row>
    <row r="198" spans="1:8" s="492" customFormat="1" ht="24" customHeight="1">
      <c r="A198" s="492">
        <v>7928</v>
      </c>
      <c r="B198" s="497" t="s">
        <v>2468</v>
      </c>
      <c r="C198" s="509"/>
      <c r="D198" s="509" t="s">
        <v>820</v>
      </c>
      <c r="E198" s="499" t="s">
        <v>396</v>
      </c>
      <c r="F198" s="500">
        <v>1</v>
      </c>
      <c r="G198" s="512"/>
      <c r="H198" s="511"/>
    </row>
    <row r="199" spans="1:8" s="492" customFormat="1" ht="12" customHeight="1">
      <c r="B199" s="503"/>
      <c r="C199" s="504"/>
      <c r="D199" s="504"/>
      <c r="E199" s="504"/>
      <c r="F199" s="505"/>
      <c r="G199" s="1349"/>
      <c r="H199" s="1163"/>
    </row>
    <row r="200" spans="1:8" s="492" customFormat="1" ht="12" customHeight="1">
      <c r="B200" s="503"/>
      <c r="C200" s="504"/>
      <c r="D200" s="504"/>
      <c r="E200" s="504"/>
      <c r="F200" s="505"/>
      <c r="G200" s="1349"/>
      <c r="H200" s="1163"/>
    </row>
    <row r="201" spans="1:8" s="492" customFormat="1" ht="12" customHeight="1">
      <c r="B201" s="503"/>
      <c r="C201" s="504"/>
      <c r="D201" s="504"/>
      <c r="E201" s="504"/>
      <c r="F201" s="505"/>
      <c r="G201" s="1349"/>
      <c r="H201" s="1163"/>
    </row>
    <row r="202" spans="1:8" s="492" customFormat="1" ht="12" customHeight="1">
      <c r="B202" s="503"/>
      <c r="C202" s="504"/>
      <c r="D202" s="504"/>
      <c r="E202" s="504"/>
      <c r="F202" s="505"/>
      <c r="G202" s="1349"/>
      <c r="H202" s="1163"/>
    </row>
    <row r="203" spans="1:8" s="492" customFormat="1" ht="12" customHeight="1">
      <c r="B203" s="503"/>
      <c r="C203" s="504"/>
      <c r="D203" s="504"/>
      <c r="E203" s="504"/>
      <c r="F203" s="505"/>
      <c r="G203" s="1349"/>
      <c r="H203" s="1163"/>
    </row>
    <row r="204" spans="1:8" s="492" customFormat="1" ht="12" customHeight="1">
      <c r="B204" s="503"/>
      <c r="C204" s="504"/>
      <c r="D204" s="504"/>
      <c r="E204" s="504"/>
      <c r="F204" s="505"/>
      <c r="G204" s="1349"/>
      <c r="H204" s="1163"/>
    </row>
    <row r="205" spans="1:8" s="492" customFormat="1" ht="12" customHeight="1">
      <c r="B205" s="503"/>
      <c r="C205" s="504"/>
      <c r="D205" s="504"/>
      <c r="E205" s="504"/>
      <c r="F205" s="505"/>
      <c r="G205" s="1349"/>
      <c r="H205" s="1163"/>
    </row>
    <row r="206" spans="1:8" s="492" customFormat="1" ht="12" customHeight="1">
      <c r="B206" s="503"/>
      <c r="C206" s="504"/>
      <c r="D206" s="504"/>
      <c r="E206" s="504"/>
      <c r="F206" s="505"/>
      <c r="G206" s="1349"/>
      <c r="H206" s="1163"/>
    </row>
    <row r="207" spans="1:8" s="492" customFormat="1" ht="12" customHeight="1">
      <c r="B207" s="503"/>
      <c r="C207" s="504"/>
      <c r="D207" s="504"/>
      <c r="E207" s="504"/>
      <c r="F207" s="505"/>
      <c r="G207" s="1349"/>
      <c r="H207" s="1163"/>
    </row>
    <row r="208" spans="1:8" s="492" customFormat="1" ht="12" customHeight="1">
      <c r="B208" s="503"/>
      <c r="C208" s="504"/>
      <c r="D208" s="504"/>
      <c r="E208" s="504"/>
      <c r="F208" s="505"/>
      <c r="G208" s="506"/>
      <c r="H208" s="507"/>
    </row>
    <row r="209" spans="1:8" s="513" customFormat="1" ht="20.100000000000001" customHeight="1">
      <c r="B209" s="514" t="s">
        <v>787</v>
      </c>
      <c r="C209" s="583"/>
      <c r="D209" s="515"/>
      <c r="E209" s="516"/>
      <c r="F209" s="516"/>
      <c r="G209" s="517"/>
      <c r="H209" s="518"/>
    </row>
    <row r="210" spans="1:8" s="492" customFormat="1" ht="27.45" customHeight="1">
      <c r="B210" s="493" t="s">
        <v>752</v>
      </c>
      <c r="C210" s="582"/>
      <c r="D210" s="494" t="s">
        <v>45</v>
      </c>
      <c r="E210" s="494" t="s">
        <v>12</v>
      </c>
      <c r="F210" s="494" t="s">
        <v>753</v>
      </c>
      <c r="G210" s="495"/>
      <c r="H210" s="496" t="s">
        <v>754</v>
      </c>
    </row>
    <row r="211" spans="1:8" s="513" customFormat="1" ht="20.100000000000001" customHeight="1">
      <c r="B211" s="514" t="s">
        <v>788</v>
      </c>
      <c r="C211" s="583"/>
      <c r="D211" s="515"/>
      <c r="E211" s="516"/>
      <c r="F211" s="516"/>
      <c r="G211" s="517"/>
      <c r="H211" s="519"/>
    </row>
    <row r="212" spans="1:8" s="492" customFormat="1" ht="18.600000000000001" customHeight="1">
      <c r="A212" s="492">
        <v>7930</v>
      </c>
      <c r="B212" s="497"/>
      <c r="C212" s="509"/>
      <c r="D212" s="498" t="s">
        <v>821</v>
      </c>
      <c r="E212" s="499"/>
      <c r="F212" s="500"/>
      <c r="G212" s="501"/>
      <c r="H212" s="502"/>
    </row>
    <row r="213" spans="1:8" s="492" customFormat="1" ht="61.5" customHeight="1">
      <c r="B213" s="497"/>
      <c r="C213" s="509"/>
      <c r="D213" s="509" t="s">
        <v>822</v>
      </c>
      <c r="E213" s="499"/>
      <c r="F213" s="500"/>
      <c r="G213" s="501"/>
      <c r="H213" s="502"/>
    </row>
    <row r="214" spans="1:8" s="492" customFormat="1" ht="12" customHeight="1">
      <c r="B214" s="503"/>
      <c r="C214" s="504"/>
      <c r="D214" s="504"/>
      <c r="E214" s="504"/>
      <c r="F214" s="505"/>
      <c r="G214" s="506"/>
      <c r="H214" s="507"/>
    </row>
    <row r="215" spans="1:8" s="492" customFormat="1" ht="12" customHeight="1">
      <c r="A215" s="492">
        <v>7931</v>
      </c>
      <c r="B215" s="497"/>
      <c r="C215" s="509"/>
      <c r="D215" s="498" t="s">
        <v>777</v>
      </c>
      <c r="E215" s="499"/>
      <c r="F215" s="500"/>
      <c r="G215" s="501"/>
      <c r="H215" s="502"/>
    </row>
    <row r="216" spans="1:8" s="492" customFormat="1" ht="12" customHeight="1">
      <c r="B216" s="503"/>
      <c r="C216" s="504"/>
      <c r="D216" s="504"/>
      <c r="E216" s="504"/>
      <c r="F216" s="505"/>
      <c r="G216" s="506"/>
      <c r="H216" s="507"/>
    </row>
    <row r="217" spans="1:8" s="492" customFormat="1" ht="12" customHeight="1">
      <c r="A217" s="492">
        <v>7932</v>
      </c>
      <c r="B217" s="497" t="s">
        <v>2469</v>
      </c>
      <c r="C217" s="509"/>
      <c r="D217" s="509" t="s">
        <v>823</v>
      </c>
      <c r="E217" s="499" t="s">
        <v>28</v>
      </c>
      <c r="F217" s="500">
        <v>30</v>
      </c>
      <c r="G217" s="512"/>
      <c r="H217" s="511"/>
    </row>
    <row r="218" spans="1:8" s="492" customFormat="1" ht="12" customHeight="1">
      <c r="B218" s="503"/>
      <c r="C218" s="504"/>
      <c r="D218" s="504"/>
      <c r="E218" s="504"/>
      <c r="F218" s="505"/>
      <c r="G218" s="506"/>
      <c r="H218" s="507"/>
    </row>
    <row r="219" spans="1:8" s="492" customFormat="1" ht="12" customHeight="1">
      <c r="A219" s="492">
        <v>7933</v>
      </c>
      <c r="B219" s="497" t="s">
        <v>2470</v>
      </c>
      <c r="C219" s="509"/>
      <c r="D219" s="509" t="s">
        <v>824</v>
      </c>
      <c r="E219" s="499" t="s">
        <v>28</v>
      </c>
      <c r="F219" s="500">
        <v>150</v>
      </c>
      <c r="G219" s="512"/>
      <c r="H219" s="511"/>
    </row>
    <row r="220" spans="1:8" s="492" customFormat="1" ht="12" customHeight="1">
      <c r="B220" s="503"/>
      <c r="C220" s="504"/>
      <c r="D220" s="504"/>
      <c r="E220" s="504"/>
      <c r="F220" s="505"/>
      <c r="G220" s="506"/>
      <c r="H220" s="507"/>
    </row>
    <row r="221" spans="1:8" s="492" customFormat="1" ht="12" customHeight="1">
      <c r="A221" s="492">
        <v>7934</v>
      </c>
      <c r="B221" s="497"/>
      <c r="C221" s="509"/>
      <c r="D221" s="498" t="s">
        <v>795</v>
      </c>
      <c r="E221" s="499"/>
      <c r="F221" s="500"/>
      <c r="G221" s="501"/>
      <c r="H221" s="502"/>
    </row>
    <row r="222" spans="1:8" s="492" customFormat="1" ht="12" customHeight="1">
      <c r="B222" s="503"/>
      <c r="C222" s="504"/>
      <c r="D222" s="504"/>
      <c r="E222" s="504"/>
      <c r="F222" s="505"/>
      <c r="G222" s="506"/>
      <c r="H222" s="507"/>
    </row>
    <row r="223" spans="1:8" s="492" customFormat="1" ht="12" customHeight="1">
      <c r="A223" s="492">
        <v>7935</v>
      </c>
      <c r="B223" s="497" t="s">
        <v>2471</v>
      </c>
      <c r="C223" s="509"/>
      <c r="D223" s="509" t="s">
        <v>825</v>
      </c>
      <c r="E223" s="499" t="s">
        <v>28</v>
      </c>
      <c r="F223" s="500">
        <f>F217</f>
        <v>30</v>
      </c>
      <c r="G223" s="512"/>
      <c r="H223" s="511"/>
    </row>
    <row r="224" spans="1:8" s="492" customFormat="1" ht="12" customHeight="1">
      <c r="B224" s="503"/>
      <c r="C224" s="504"/>
      <c r="D224" s="504"/>
      <c r="E224" s="504"/>
      <c r="F224" s="505"/>
      <c r="G224" s="506"/>
      <c r="H224" s="507"/>
    </row>
    <row r="225" spans="1:8" s="492" customFormat="1" ht="12" customHeight="1">
      <c r="A225" s="492">
        <v>7936</v>
      </c>
      <c r="B225" s="497" t="s">
        <v>2472</v>
      </c>
      <c r="C225" s="509"/>
      <c r="D225" s="509" t="s">
        <v>826</v>
      </c>
      <c r="E225" s="499" t="s">
        <v>28</v>
      </c>
      <c r="F225" s="500">
        <f>F219</f>
        <v>150</v>
      </c>
      <c r="G225" s="512"/>
      <c r="H225" s="511"/>
    </row>
    <row r="226" spans="1:8" s="492" customFormat="1" ht="12" customHeight="1">
      <c r="B226" s="503"/>
      <c r="C226" s="504"/>
      <c r="D226" s="504"/>
      <c r="E226" s="504"/>
      <c r="F226" s="505"/>
      <c r="G226" s="506"/>
      <c r="H226" s="507"/>
    </row>
    <row r="227" spans="1:8" s="492" customFormat="1" ht="12" customHeight="1">
      <c r="A227" s="492">
        <v>7937</v>
      </c>
      <c r="B227" s="497"/>
      <c r="C227" s="509"/>
      <c r="D227" s="498" t="s">
        <v>777</v>
      </c>
      <c r="E227" s="499"/>
      <c r="F227" s="500"/>
      <c r="G227" s="501"/>
      <c r="H227" s="502"/>
    </row>
    <row r="228" spans="1:8" s="492" customFormat="1" ht="12" customHeight="1">
      <c r="B228" s="503"/>
      <c r="C228" s="504"/>
      <c r="D228" s="504"/>
      <c r="E228" s="504"/>
      <c r="F228" s="505"/>
      <c r="G228" s="506"/>
      <c r="H228" s="507"/>
    </row>
    <row r="229" spans="1:8" s="492" customFormat="1" ht="12" customHeight="1">
      <c r="A229" s="492">
        <v>7938</v>
      </c>
      <c r="B229" s="497" t="s">
        <v>2473</v>
      </c>
      <c r="C229" s="509"/>
      <c r="D229" s="509" t="s">
        <v>827</v>
      </c>
      <c r="E229" s="499" t="s">
        <v>240</v>
      </c>
      <c r="F229" s="500">
        <v>2</v>
      </c>
      <c r="G229" s="512"/>
      <c r="H229" s="511"/>
    </row>
    <row r="230" spans="1:8" s="492" customFormat="1" ht="12" customHeight="1">
      <c r="B230" s="503"/>
      <c r="C230" s="504"/>
      <c r="D230" s="504"/>
      <c r="E230" s="504"/>
      <c r="F230" s="505"/>
      <c r="G230" s="506"/>
      <c r="H230" s="507"/>
    </row>
    <row r="231" spans="1:8" s="492" customFormat="1" ht="12" customHeight="1">
      <c r="A231" s="492">
        <v>7939</v>
      </c>
      <c r="B231" s="497" t="s">
        <v>2474</v>
      </c>
      <c r="C231" s="509"/>
      <c r="D231" s="509" t="s">
        <v>828</v>
      </c>
      <c r="E231" s="499" t="s">
        <v>240</v>
      </c>
      <c r="F231" s="500">
        <v>6</v>
      </c>
      <c r="G231" s="512"/>
      <c r="H231" s="511"/>
    </row>
    <row r="232" spans="1:8" s="492" customFormat="1" ht="12" customHeight="1">
      <c r="B232" s="503"/>
      <c r="C232" s="504"/>
      <c r="D232" s="504"/>
      <c r="E232" s="504"/>
      <c r="F232" s="505"/>
      <c r="G232" s="506"/>
      <c r="H232" s="507"/>
    </row>
    <row r="233" spans="1:8" s="492" customFormat="1" ht="12" customHeight="1">
      <c r="A233" s="492">
        <v>7940</v>
      </c>
      <c r="B233" s="497"/>
      <c r="C233" s="509"/>
      <c r="D233" s="498" t="s">
        <v>795</v>
      </c>
      <c r="E233" s="499"/>
      <c r="F233" s="500"/>
      <c r="G233" s="501"/>
      <c r="H233" s="502"/>
    </row>
    <row r="234" spans="1:8" s="492" customFormat="1" ht="12" customHeight="1">
      <c r="B234" s="503"/>
      <c r="C234" s="504"/>
      <c r="D234" s="504"/>
      <c r="E234" s="504"/>
      <c r="F234" s="505"/>
      <c r="G234" s="506"/>
      <c r="H234" s="507"/>
    </row>
    <row r="235" spans="1:8" s="492" customFormat="1" ht="12" customHeight="1">
      <c r="A235" s="492">
        <v>7941</v>
      </c>
      <c r="B235" s="497" t="s">
        <v>2475</v>
      </c>
      <c r="C235" s="509"/>
      <c r="D235" s="509" t="s">
        <v>827</v>
      </c>
      <c r="E235" s="499" t="s">
        <v>240</v>
      </c>
      <c r="F235" s="500">
        <f>F229</f>
        <v>2</v>
      </c>
      <c r="G235" s="512"/>
      <c r="H235" s="511"/>
    </row>
    <row r="236" spans="1:8" s="492" customFormat="1" ht="12" customHeight="1">
      <c r="B236" s="503"/>
      <c r="C236" s="504"/>
      <c r="D236" s="504"/>
      <c r="E236" s="504"/>
      <c r="F236" s="505"/>
      <c r="G236" s="506"/>
      <c r="H236" s="507"/>
    </row>
    <row r="237" spans="1:8" s="492" customFormat="1" ht="12" customHeight="1">
      <c r="A237" s="492">
        <v>7942</v>
      </c>
      <c r="B237" s="497" t="s">
        <v>2476</v>
      </c>
      <c r="C237" s="509"/>
      <c r="D237" s="509" t="s">
        <v>828</v>
      </c>
      <c r="E237" s="499" t="s">
        <v>240</v>
      </c>
      <c r="F237" s="500">
        <f>F231</f>
        <v>6</v>
      </c>
      <c r="G237" s="512"/>
      <c r="H237" s="511"/>
    </row>
    <row r="238" spans="1:8" s="492" customFormat="1" ht="12" customHeight="1">
      <c r="B238" s="503"/>
      <c r="C238" s="504"/>
      <c r="D238" s="504"/>
      <c r="E238" s="504"/>
      <c r="F238" s="505"/>
      <c r="G238" s="506"/>
      <c r="H238" s="507"/>
    </row>
    <row r="239" spans="1:8" s="492" customFormat="1" ht="12" customHeight="1">
      <c r="A239" s="492">
        <v>7943</v>
      </c>
      <c r="B239" s="497"/>
      <c r="C239" s="509"/>
      <c r="D239" s="498" t="s">
        <v>777</v>
      </c>
      <c r="E239" s="499"/>
      <c r="F239" s="500"/>
      <c r="G239" s="501"/>
      <c r="H239" s="502"/>
    </row>
    <row r="240" spans="1:8" s="492" customFormat="1" ht="12" customHeight="1">
      <c r="B240" s="503"/>
      <c r="C240" s="504"/>
      <c r="D240" s="504"/>
      <c r="E240" s="504"/>
      <c r="F240" s="505"/>
      <c r="G240" s="506"/>
      <c r="H240" s="507"/>
    </row>
    <row r="241" spans="1:8" s="492" customFormat="1" ht="12" customHeight="1">
      <c r="A241" s="492">
        <v>7944</v>
      </c>
      <c r="B241" s="497" t="s">
        <v>2477</v>
      </c>
      <c r="C241" s="509"/>
      <c r="D241" s="509" t="s">
        <v>829</v>
      </c>
      <c r="E241" s="499" t="s">
        <v>240</v>
      </c>
      <c r="F241" s="500">
        <v>2</v>
      </c>
      <c r="G241" s="512"/>
      <c r="H241" s="511"/>
    </row>
    <row r="242" spans="1:8" s="492" customFormat="1" ht="12" customHeight="1">
      <c r="B242" s="503"/>
      <c r="C242" s="504"/>
      <c r="D242" s="504"/>
      <c r="E242" s="504"/>
      <c r="F242" s="505"/>
      <c r="G242" s="506"/>
      <c r="H242" s="507"/>
    </row>
    <row r="243" spans="1:8" s="492" customFormat="1" ht="12" customHeight="1">
      <c r="A243" s="492">
        <v>7945</v>
      </c>
      <c r="B243" s="497" t="s">
        <v>2478</v>
      </c>
      <c r="C243" s="509"/>
      <c r="D243" s="509" t="s">
        <v>830</v>
      </c>
      <c r="E243" s="499" t="s">
        <v>240</v>
      </c>
      <c r="F243" s="500">
        <v>6</v>
      </c>
      <c r="G243" s="512"/>
      <c r="H243" s="511"/>
    </row>
    <row r="244" spans="1:8" s="492" customFormat="1" ht="12" customHeight="1">
      <c r="B244" s="503"/>
      <c r="C244" s="504"/>
      <c r="D244" s="504"/>
      <c r="E244" s="504"/>
      <c r="F244" s="505"/>
      <c r="G244" s="506"/>
      <c r="H244" s="507"/>
    </row>
    <row r="245" spans="1:8" s="492" customFormat="1" ht="12" customHeight="1">
      <c r="A245" s="492">
        <v>7946</v>
      </c>
      <c r="B245" s="497"/>
      <c r="C245" s="509"/>
      <c r="D245" s="498" t="s">
        <v>795</v>
      </c>
      <c r="E245" s="499"/>
      <c r="F245" s="500"/>
      <c r="G245" s="501"/>
      <c r="H245" s="502"/>
    </row>
    <row r="246" spans="1:8" s="492" customFormat="1" ht="12" customHeight="1">
      <c r="B246" s="503"/>
      <c r="C246" s="504"/>
      <c r="D246" s="504"/>
      <c r="E246" s="504"/>
      <c r="F246" s="505"/>
      <c r="G246" s="506"/>
      <c r="H246" s="507"/>
    </row>
    <row r="247" spans="1:8" s="492" customFormat="1" ht="12" customHeight="1">
      <c r="A247" s="492">
        <v>7947</v>
      </c>
      <c r="B247" s="497" t="s">
        <v>2479</v>
      </c>
      <c r="C247" s="509"/>
      <c r="D247" s="509" t="s">
        <v>829</v>
      </c>
      <c r="E247" s="499" t="s">
        <v>240</v>
      </c>
      <c r="F247" s="500">
        <f>F241</f>
        <v>2</v>
      </c>
      <c r="G247" s="512"/>
      <c r="H247" s="511"/>
    </row>
    <row r="248" spans="1:8" s="492" customFormat="1" ht="12" customHeight="1">
      <c r="B248" s="503"/>
      <c r="C248" s="504"/>
      <c r="D248" s="504"/>
      <c r="E248" s="504"/>
      <c r="F248" s="505"/>
      <c r="G248" s="506"/>
      <c r="H248" s="507"/>
    </row>
    <row r="249" spans="1:8" s="492" customFormat="1" ht="12" customHeight="1">
      <c r="A249" s="492">
        <v>7948</v>
      </c>
      <c r="B249" s="497" t="s">
        <v>2480</v>
      </c>
      <c r="C249" s="509"/>
      <c r="D249" s="509" t="s">
        <v>830</v>
      </c>
      <c r="E249" s="499" t="s">
        <v>240</v>
      </c>
      <c r="F249" s="500">
        <f>F243</f>
        <v>6</v>
      </c>
      <c r="G249" s="512"/>
      <c r="H249" s="511"/>
    </row>
    <row r="250" spans="1:8" s="492" customFormat="1" ht="12" customHeight="1">
      <c r="B250" s="503"/>
      <c r="C250" s="504"/>
      <c r="D250" s="504"/>
      <c r="E250" s="504"/>
      <c r="F250" s="505"/>
      <c r="G250" s="506"/>
      <c r="H250" s="507"/>
    </row>
    <row r="251" spans="1:8" s="492" customFormat="1" ht="12" customHeight="1">
      <c r="A251" s="492">
        <v>7949</v>
      </c>
      <c r="B251" s="497"/>
      <c r="C251" s="509"/>
      <c r="D251" s="498" t="s">
        <v>777</v>
      </c>
      <c r="E251" s="499"/>
      <c r="F251" s="500"/>
      <c r="G251" s="501"/>
      <c r="H251" s="502"/>
    </row>
    <row r="252" spans="1:8" s="492" customFormat="1" ht="12" customHeight="1">
      <c r="B252" s="503"/>
      <c r="C252" s="504"/>
      <c r="D252" s="504"/>
      <c r="E252" s="504"/>
      <c r="F252" s="505"/>
      <c r="G252" s="506"/>
      <c r="H252" s="507"/>
    </row>
    <row r="253" spans="1:8" s="492" customFormat="1" ht="12" customHeight="1">
      <c r="A253" s="492">
        <v>7950</v>
      </c>
      <c r="B253" s="497" t="s">
        <v>2481</v>
      </c>
      <c r="C253" s="509"/>
      <c r="D253" s="509" t="s">
        <v>831</v>
      </c>
      <c r="E253" s="499" t="s">
        <v>28</v>
      </c>
      <c r="F253" s="500">
        <v>150</v>
      </c>
      <c r="G253" s="512"/>
      <c r="H253" s="511"/>
    </row>
    <row r="254" spans="1:8" s="492" customFormat="1" ht="12" customHeight="1">
      <c r="B254" s="503"/>
      <c r="C254" s="504"/>
      <c r="D254" s="504"/>
      <c r="E254" s="504"/>
      <c r="F254" s="505"/>
      <c r="G254" s="506"/>
      <c r="H254" s="507"/>
    </row>
    <row r="255" spans="1:8" s="492" customFormat="1" ht="24" customHeight="1">
      <c r="A255" s="492">
        <v>7951</v>
      </c>
      <c r="B255" s="497" t="s">
        <v>2482</v>
      </c>
      <c r="C255" s="509"/>
      <c r="D255" s="509" t="s">
        <v>832</v>
      </c>
      <c r="E255" s="499" t="s">
        <v>28</v>
      </c>
      <c r="F255" s="500">
        <v>60</v>
      </c>
      <c r="G255" s="512"/>
      <c r="H255" s="511"/>
    </row>
    <row r="256" spans="1:8" s="492" customFormat="1" ht="12" customHeight="1">
      <c r="B256" s="503"/>
      <c r="C256" s="504"/>
      <c r="D256" s="504"/>
      <c r="E256" s="504"/>
      <c r="F256" s="505"/>
      <c r="G256" s="506"/>
      <c r="H256" s="507"/>
    </row>
    <row r="257" spans="1:8" s="492" customFormat="1" ht="24" customHeight="1">
      <c r="A257" s="492">
        <v>7952</v>
      </c>
      <c r="B257" s="497" t="s">
        <v>2483</v>
      </c>
      <c r="C257" s="509"/>
      <c r="D257" s="509" t="s">
        <v>833</v>
      </c>
      <c r="E257" s="499" t="s">
        <v>28</v>
      </c>
      <c r="F257" s="500">
        <v>20</v>
      </c>
      <c r="G257" s="512"/>
      <c r="H257" s="511"/>
    </row>
    <row r="258" spans="1:8" s="492" customFormat="1" ht="12" customHeight="1">
      <c r="B258" s="503"/>
      <c r="C258" s="504"/>
      <c r="D258" s="504"/>
      <c r="E258" s="504"/>
      <c r="F258" s="505"/>
      <c r="G258" s="506"/>
      <c r="H258" s="507"/>
    </row>
    <row r="259" spans="1:8" s="492" customFormat="1" ht="12" customHeight="1">
      <c r="A259" s="492">
        <v>7953</v>
      </c>
      <c r="B259" s="497"/>
      <c r="C259" s="509"/>
      <c r="D259" s="498" t="s">
        <v>795</v>
      </c>
      <c r="E259" s="499"/>
      <c r="F259" s="500"/>
      <c r="G259" s="501"/>
      <c r="H259" s="502"/>
    </row>
    <row r="260" spans="1:8" s="492" customFormat="1" ht="12" customHeight="1">
      <c r="B260" s="503"/>
      <c r="C260" s="504"/>
      <c r="D260" s="504"/>
      <c r="E260" s="504"/>
      <c r="F260" s="505"/>
      <c r="G260" s="506"/>
      <c r="H260" s="507"/>
    </row>
    <row r="261" spans="1:8" s="492" customFormat="1" ht="12" customHeight="1">
      <c r="A261" s="492">
        <v>7954</v>
      </c>
      <c r="B261" s="497" t="s">
        <v>2484</v>
      </c>
      <c r="C261" s="509"/>
      <c r="D261" s="509" t="s">
        <v>831</v>
      </c>
      <c r="E261" s="499" t="s">
        <v>28</v>
      </c>
      <c r="F261" s="500">
        <f>F253</f>
        <v>150</v>
      </c>
      <c r="G261" s="512"/>
      <c r="H261" s="511"/>
    </row>
    <row r="262" spans="1:8" s="492" customFormat="1" ht="12" customHeight="1">
      <c r="B262" s="503"/>
      <c r="C262" s="504"/>
      <c r="D262" s="504"/>
      <c r="E262" s="504"/>
      <c r="F262" s="505"/>
      <c r="G262" s="506"/>
      <c r="H262" s="507"/>
    </row>
    <row r="263" spans="1:8" s="492" customFormat="1" ht="24" customHeight="1">
      <c r="A263" s="492">
        <v>7955</v>
      </c>
      <c r="B263" s="497" t="s">
        <v>2485</v>
      </c>
      <c r="C263" s="509"/>
      <c r="D263" s="509" t="s">
        <v>832</v>
      </c>
      <c r="E263" s="499" t="s">
        <v>28</v>
      </c>
      <c r="F263" s="500">
        <f>F255</f>
        <v>60</v>
      </c>
      <c r="G263" s="512"/>
      <c r="H263" s="511"/>
    </row>
    <row r="264" spans="1:8" s="492" customFormat="1" ht="12" customHeight="1">
      <c r="B264" s="503"/>
      <c r="C264" s="504"/>
      <c r="D264" s="504"/>
      <c r="E264" s="504"/>
      <c r="F264" s="505"/>
      <c r="G264" s="506"/>
      <c r="H264" s="507"/>
    </row>
    <row r="265" spans="1:8" s="492" customFormat="1" ht="24" customHeight="1">
      <c r="A265" s="492">
        <v>7956</v>
      </c>
      <c r="B265" s="497" t="s">
        <v>2486</v>
      </c>
      <c r="C265" s="509"/>
      <c r="D265" s="509" t="s">
        <v>833</v>
      </c>
      <c r="E265" s="499" t="s">
        <v>28</v>
      </c>
      <c r="F265" s="500">
        <f>F257</f>
        <v>20</v>
      </c>
      <c r="G265" s="512"/>
      <c r="H265" s="511"/>
    </row>
    <row r="266" spans="1:8" s="492" customFormat="1" ht="24" customHeight="1">
      <c r="B266" s="497"/>
      <c r="C266" s="509"/>
      <c r="D266" s="509"/>
      <c r="E266" s="499"/>
      <c r="F266" s="500"/>
      <c r="G266" s="512"/>
      <c r="H266" s="1155"/>
    </row>
    <row r="267" spans="1:8" s="492" customFormat="1" ht="24" customHeight="1">
      <c r="B267" s="497"/>
      <c r="C267" s="509"/>
      <c r="D267" s="509"/>
      <c r="E267" s="499"/>
      <c r="F267" s="500"/>
      <c r="G267" s="512"/>
      <c r="H267" s="1155"/>
    </row>
    <row r="268" spans="1:8" s="492" customFormat="1" ht="24" customHeight="1">
      <c r="B268" s="497"/>
      <c r="C268" s="509"/>
      <c r="D268" s="509"/>
      <c r="E268" s="499"/>
      <c r="F268" s="500"/>
      <c r="G268" s="512"/>
      <c r="H268" s="1155"/>
    </row>
    <row r="269" spans="1:8" s="492" customFormat="1" ht="24" customHeight="1">
      <c r="B269" s="497"/>
      <c r="C269" s="509"/>
      <c r="D269" s="509"/>
      <c r="E269" s="499"/>
      <c r="F269" s="500"/>
      <c r="G269" s="512"/>
      <c r="H269" s="1155"/>
    </row>
    <row r="270" spans="1:8" s="492" customFormat="1" ht="24" customHeight="1">
      <c r="B270" s="497"/>
      <c r="C270" s="509"/>
      <c r="D270" s="509"/>
      <c r="E270" s="499"/>
      <c r="F270" s="500"/>
      <c r="G270" s="512"/>
      <c r="H270" s="1155"/>
    </row>
    <row r="271" spans="1:8" s="492" customFormat="1" ht="24" customHeight="1">
      <c r="B271" s="497"/>
      <c r="C271" s="509"/>
      <c r="D271" s="509"/>
      <c r="E271" s="499"/>
      <c r="F271" s="500"/>
      <c r="G271" s="512"/>
      <c r="H271" s="1155"/>
    </row>
    <row r="272" spans="1:8" s="492" customFormat="1" ht="12" customHeight="1">
      <c r="B272" s="503"/>
      <c r="C272" s="504"/>
      <c r="D272" s="504"/>
      <c r="E272" s="504"/>
      <c r="F272" s="505"/>
      <c r="G272" s="506"/>
      <c r="H272" s="507"/>
    </row>
    <row r="273" spans="1:8" s="513" customFormat="1" ht="20.100000000000001" customHeight="1">
      <c r="B273" s="514" t="s">
        <v>787</v>
      </c>
      <c r="C273" s="583"/>
      <c r="D273" s="515"/>
      <c r="E273" s="516"/>
      <c r="F273" s="516"/>
      <c r="G273" s="517"/>
      <c r="H273" s="518"/>
    </row>
    <row r="274" spans="1:8" s="492" customFormat="1" ht="27.45" customHeight="1">
      <c r="B274" s="493" t="s">
        <v>752</v>
      </c>
      <c r="C274" s="582"/>
      <c r="D274" s="494" t="s">
        <v>45</v>
      </c>
      <c r="E274" s="494" t="s">
        <v>12</v>
      </c>
      <c r="F274" s="494" t="s">
        <v>753</v>
      </c>
      <c r="G274" s="495"/>
      <c r="H274" s="496"/>
    </row>
    <row r="275" spans="1:8" s="513" customFormat="1" ht="20.100000000000001" customHeight="1">
      <c r="B275" s="514" t="s">
        <v>788</v>
      </c>
      <c r="C275" s="583"/>
      <c r="D275" s="515"/>
      <c r="E275" s="516"/>
      <c r="F275" s="516"/>
      <c r="G275" s="517"/>
      <c r="H275" s="518"/>
    </row>
    <row r="276" spans="1:8" s="492" customFormat="1" ht="12" customHeight="1">
      <c r="A276" s="492">
        <v>7979</v>
      </c>
      <c r="B276" s="497"/>
      <c r="C276" s="509"/>
      <c r="D276" s="508" t="s">
        <v>834</v>
      </c>
      <c r="E276" s="499"/>
      <c r="F276" s="500"/>
      <c r="G276" s="501"/>
      <c r="H276" s="502"/>
    </row>
    <row r="277" spans="1:8" s="492" customFormat="1" ht="12" customHeight="1">
      <c r="B277" s="503"/>
      <c r="C277" s="504"/>
      <c r="D277" s="504"/>
      <c r="E277" s="504"/>
      <c r="F277" s="505"/>
      <c r="G277" s="506"/>
      <c r="H277" s="507"/>
    </row>
    <row r="278" spans="1:8" s="492" customFormat="1" ht="12" customHeight="1">
      <c r="B278" s="497" t="s">
        <v>2487</v>
      </c>
      <c r="C278" s="509"/>
      <c r="D278" s="509" t="s">
        <v>835</v>
      </c>
      <c r="E278" s="499" t="s">
        <v>21</v>
      </c>
      <c r="F278" s="500">
        <v>3</v>
      </c>
      <c r="G278" s="512"/>
      <c r="H278" s="511"/>
    </row>
    <row r="279" spans="1:8" s="492" customFormat="1" ht="12" customHeight="1">
      <c r="B279" s="503"/>
      <c r="C279" s="504"/>
      <c r="D279" s="504"/>
      <c r="E279" s="504"/>
      <c r="F279" s="505"/>
      <c r="G279" s="506"/>
      <c r="H279" s="507"/>
    </row>
    <row r="280" spans="1:8" s="492" customFormat="1" ht="12" customHeight="1">
      <c r="B280" s="497" t="s">
        <v>2488</v>
      </c>
      <c r="C280" s="509"/>
      <c r="D280" s="509" t="s">
        <v>836</v>
      </c>
      <c r="E280" s="499" t="s">
        <v>21</v>
      </c>
      <c r="F280" s="500">
        <v>3</v>
      </c>
      <c r="G280" s="512"/>
      <c r="H280" s="511"/>
    </row>
    <row r="281" spans="1:8" s="492" customFormat="1" ht="12" customHeight="1">
      <c r="B281" s="503"/>
      <c r="C281" s="504"/>
      <c r="D281" s="504"/>
      <c r="E281" s="504"/>
      <c r="F281" s="505"/>
      <c r="G281" s="506"/>
      <c r="H281" s="507"/>
    </row>
    <row r="282" spans="1:8" s="492" customFormat="1" ht="12" customHeight="1">
      <c r="B282" s="497"/>
      <c r="C282" s="509"/>
      <c r="D282" s="521" t="s">
        <v>837</v>
      </c>
      <c r="E282" s="504"/>
      <c r="F282" s="505"/>
      <c r="G282" s="506"/>
      <c r="H282" s="507"/>
    </row>
    <row r="283" spans="1:8" s="492" customFormat="1" ht="12" customHeight="1">
      <c r="B283" s="503"/>
      <c r="C283" s="504"/>
      <c r="D283" s="504"/>
      <c r="E283" s="504"/>
      <c r="F283" s="505"/>
      <c r="G283" s="506"/>
      <c r="H283" s="507"/>
    </row>
    <row r="284" spans="1:8" s="492" customFormat="1" ht="12" customHeight="1">
      <c r="B284" s="503" t="s">
        <v>2489</v>
      </c>
      <c r="C284" s="504"/>
      <c r="D284" s="509" t="s">
        <v>838</v>
      </c>
      <c r="E284" s="504" t="s">
        <v>28</v>
      </c>
      <c r="F284" s="500">
        <v>200</v>
      </c>
      <c r="G284" s="512"/>
      <c r="H284" s="511"/>
    </row>
    <row r="285" spans="1:8" s="492" customFormat="1" ht="12" customHeight="1">
      <c r="B285" s="503"/>
      <c r="C285" s="504"/>
      <c r="D285" s="509"/>
      <c r="E285" s="504"/>
      <c r="F285" s="505"/>
      <c r="G285" s="506"/>
      <c r="H285" s="507"/>
    </row>
    <row r="286" spans="1:8" s="492" customFormat="1" ht="12" customHeight="1">
      <c r="B286" s="503" t="s">
        <v>2490</v>
      </c>
      <c r="C286" s="504"/>
      <c r="D286" s="509" t="s">
        <v>839</v>
      </c>
      <c r="E286" s="504" t="s">
        <v>28</v>
      </c>
      <c r="F286" s="500">
        <v>200</v>
      </c>
      <c r="G286" s="512"/>
      <c r="H286" s="511"/>
    </row>
    <row r="287" spans="1:8" s="492" customFormat="1" ht="12" customHeight="1">
      <c r="B287" s="503"/>
      <c r="C287" s="504"/>
      <c r="D287" s="509"/>
      <c r="E287" s="504"/>
      <c r="F287" s="505"/>
      <c r="G287" s="506"/>
      <c r="H287" s="507"/>
    </row>
    <row r="288" spans="1:8" s="492" customFormat="1" ht="12" customHeight="1">
      <c r="B288" s="503" t="s">
        <v>2491</v>
      </c>
      <c r="C288" s="504"/>
      <c r="D288" s="509" t="s">
        <v>840</v>
      </c>
      <c r="E288" s="504" t="s">
        <v>21</v>
      </c>
      <c r="F288" s="500">
        <v>6</v>
      </c>
      <c r="G288" s="512"/>
      <c r="H288" s="511"/>
    </row>
    <row r="289" spans="1:8" s="492" customFormat="1" ht="12" customHeight="1">
      <c r="B289" s="503"/>
      <c r="C289" s="504"/>
      <c r="D289" s="509"/>
      <c r="E289" s="504"/>
      <c r="F289" s="505"/>
      <c r="G289" s="506"/>
      <c r="H289" s="507"/>
    </row>
    <row r="290" spans="1:8" s="492" customFormat="1" ht="12" customHeight="1">
      <c r="B290" s="503" t="s">
        <v>2492</v>
      </c>
      <c r="C290" s="504"/>
      <c r="D290" s="509" t="s">
        <v>841</v>
      </c>
      <c r="E290" s="504" t="s">
        <v>21</v>
      </c>
      <c r="F290" s="500">
        <v>6</v>
      </c>
      <c r="G290" s="512"/>
      <c r="H290" s="511"/>
    </row>
    <row r="291" spans="1:8" s="492" customFormat="1" ht="12" customHeight="1">
      <c r="B291" s="503"/>
      <c r="C291" s="504"/>
      <c r="D291" s="504"/>
      <c r="E291" s="504"/>
      <c r="F291" s="505"/>
      <c r="G291" s="506"/>
      <c r="H291" s="507"/>
    </row>
    <row r="292" spans="1:8" s="492" customFormat="1" ht="12" customHeight="1">
      <c r="B292" s="497"/>
      <c r="C292" s="509"/>
      <c r="D292" s="508" t="s">
        <v>842</v>
      </c>
      <c r="E292" s="499"/>
      <c r="F292" s="500"/>
      <c r="G292" s="501"/>
      <c r="H292" s="502"/>
    </row>
    <row r="293" spans="1:8" s="492" customFormat="1" ht="24" customHeight="1">
      <c r="A293" s="492">
        <v>7980</v>
      </c>
      <c r="B293" s="497"/>
      <c r="C293" s="509"/>
      <c r="D293" s="509" t="s">
        <v>843</v>
      </c>
      <c r="E293" s="499"/>
      <c r="F293" s="500"/>
      <c r="G293" s="501"/>
      <c r="H293" s="502"/>
    </row>
    <row r="294" spans="1:8" s="492" customFormat="1" ht="12" customHeight="1">
      <c r="B294" s="503"/>
      <c r="C294" s="504"/>
      <c r="D294" s="504"/>
      <c r="E294" s="504"/>
      <c r="F294" s="505"/>
      <c r="G294" s="506"/>
      <c r="H294" s="507"/>
    </row>
    <row r="295" spans="1:8" s="492" customFormat="1" ht="12" customHeight="1">
      <c r="A295" s="492">
        <v>7981</v>
      </c>
      <c r="B295" s="497"/>
      <c r="C295" s="509"/>
      <c r="D295" s="498" t="s">
        <v>777</v>
      </c>
      <c r="E295" s="499"/>
      <c r="F295" s="500"/>
      <c r="G295" s="501"/>
      <c r="H295" s="502"/>
    </row>
    <row r="296" spans="1:8" s="492" customFormat="1" ht="12" customHeight="1">
      <c r="B296" s="503"/>
      <c r="C296" s="504"/>
      <c r="D296" s="504"/>
      <c r="E296" s="504"/>
      <c r="F296" s="505"/>
      <c r="G296" s="506"/>
      <c r="H296" s="507"/>
    </row>
    <row r="297" spans="1:8" s="492" customFormat="1" ht="12" customHeight="1">
      <c r="A297" s="492">
        <v>7982</v>
      </c>
      <c r="B297" s="497" t="s">
        <v>2494</v>
      </c>
      <c r="C297" s="509"/>
      <c r="D297" s="509" t="s">
        <v>844</v>
      </c>
      <c r="E297" s="499" t="s">
        <v>21</v>
      </c>
      <c r="F297" s="500">
        <v>12</v>
      </c>
      <c r="G297" s="512"/>
      <c r="H297" s="511"/>
    </row>
    <row r="298" spans="1:8" s="492" customFormat="1" ht="12" customHeight="1">
      <c r="B298" s="503"/>
      <c r="C298" s="504"/>
      <c r="D298" s="504"/>
      <c r="E298" s="504"/>
      <c r="F298" s="505"/>
      <c r="G298" s="506"/>
      <c r="H298" s="507"/>
    </row>
    <row r="299" spans="1:8" s="492" customFormat="1" ht="12" customHeight="1">
      <c r="A299" s="492">
        <v>7983</v>
      </c>
      <c r="B299" s="497"/>
      <c r="C299" s="509"/>
      <c r="D299" s="498" t="s">
        <v>795</v>
      </c>
      <c r="E299" s="499"/>
      <c r="F299" s="500"/>
      <c r="G299" s="501"/>
      <c r="H299" s="502"/>
    </row>
    <row r="300" spans="1:8" s="492" customFormat="1" ht="12" customHeight="1">
      <c r="B300" s="503"/>
      <c r="C300" s="504"/>
      <c r="D300" s="504"/>
      <c r="E300" s="504"/>
      <c r="F300" s="505"/>
      <c r="G300" s="506"/>
      <c r="H300" s="507"/>
    </row>
    <row r="301" spans="1:8" s="492" customFormat="1" ht="12" customHeight="1">
      <c r="A301" s="492">
        <v>7984</v>
      </c>
      <c r="B301" s="497" t="s">
        <v>2495</v>
      </c>
      <c r="C301" s="509"/>
      <c r="D301" s="509" t="s">
        <v>844</v>
      </c>
      <c r="E301" s="499" t="s">
        <v>21</v>
      </c>
      <c r="F301" s="500">
        <f>F297</f>
        <v>12</v>
      </c>
      <c r="G301" s="512"/>
      <c r="H301" s="511"/>
    </row>
    <row r="302" spans="1:8" s="492" customFormat="1" ht="12" customHeight="1">
      <c r="B302" s="503"/>
      <c r="C302" s="504"/>
      <c r="D302" s="504"/>
      <c r="E302" s="504"/>
      <c r="F302" s="505"/>
      <c r="G302" s="506"/>
      <c r="H302" s="507"/>
    </row>
    <row r="303" spans="1:8" s="492" customFormat="1" ht="12" customHeight="1">
      <c r="A303" s="492">
        <v>7988</v>
      </c>
      <c r="B303" s="497"/>
      <c r="C303" s="509"/>
      <c r="D303" s="508" t="s">
        <v>845</v>
      </c>
      <c r="E303" s="499"/>
      <c r="F303" s="500"/>
      <c r="G303" s="501"/>
      <c r="H303" s="502"/>
    </row>
    <row r="304" spans="1:8" s="492" customFormat="1" ht="12" customHeight="1">
      <c r="B304" s="503"/>
      <c r="C304" s="504"/>
      <c r="D304" s="504"/>
      <c r="E304" s="504"/>
      <c r="F304" s="505"/>
      <c r="G304" s="506"/>
      <c r="H304" s="507"/>
    </row>
    <row r="305" spans="1:8" s="492" customFormat="1" ht="45.6" customHeight="1">
      <c r="A305" s="492">
        <v>7989</v>
      </c>
      <c r="B305" s="497"/>
      <c r="C305" s="509"/>
      <c r="D305" s="522" t="s">
        <v>846</v>
      </c>
      <c r="E305" s="499"/>
      <c r="F305" s="500"/>
      <c r="G305" s="501"/>
      <c r="H305" s="502"/>
    </row>
    <row r="306" spans="1:8" s="492" customFormat="1" ht="12" customHeight="1">
      <c r="B306" s="503"/>
      <c r="C306" s="504"/>
      <c r="D306" s="504"/>
      <c r="E306" s="504"/>
      <c r="F306" s="505"/>
      <c r="G306" s="506"/>
      <c r="H306" s="507"/>
    </row>
    <row r="307" spans="1:8" s="492" customFormat="1" ht="23.7" customHeight="1">
      <c r="A307" s="492">
        <v>7990</v>
      </c>
      <c r="B307" s="497"/>
      <c r="C307" s="509"/>
      <c r="D307" s="498" t="s">
        <v>847</v>
      </c>
      <c r="E307" s="499"/>
      <c r="F307" s="500"/>
      <c r="G307" s="512"/>
      <c r="H307" s="502"/>
    </row>
    <row r="308" spans="1:8" s="492" customFormat="1" ht="27.6" customHeight="1">
      <c r="B308" s="497" t="s">
        <v>2496</v>
      </c>
      <c r="C308" s="509"/>
      <c r="D308" s="509" t="s">
        <v>848</v>
      </c>
      <c r="E308" s="499" t="s">
        <v>240</v>
      </c>
      <c r="F308" s="500">
        <v>4</v>
      </c>
      <c r="G308" s="512"/>
      <c r="H308" s="511"/>
    </row>
    <row r="309" spans="1:8" s="492" customFormat="1" ht="12" customHeight="1">
      <c r="B309" s="497"/>
      <c r="C309" s="509"/>
      <c r="D309" s="509"/>
      <c r="E309" s="499"/>
      <c r="F309" s="500"/>
      <c r="G309" s="512"/>
      <c r="H309" s="502"/>
    </row>
    <row r="310" spans="1:8" s="492" customFormat="1" ht="27.6" customHeight="1">
      <c r="B310" s="497" t="s">
        <v>2497</v>
      </c>
      <c r="C310" s="509"/>
      <c r="D310" s="509" t="s">
        <v>849</v>
      </c>
      <c r="E310" s="499" t="s">
        <v>21</v>
      </c>
      <c r="F310" s="500">
        <v>4</v>
      </c>
      <c r="G310" s="512"/>
      <c r="H310" s="511"/>
    </row>
    <row r="311" spans="1:8" s="492" customFormat="1" ht="13.35" customHeight="1">
      <c r="B311" s="497"/>
      <c r="C311" s="509"/>
      <c r="D311" s="509"/>
      <c r="E311" s="499"/>
      <c r="F311" s="500"/>
      <c r="G311" s="512"/>
      <c r="H311" s="502"/>
    </row>
    <row r="312" spans="1:8" s="492" customFormat="1" ht="27" customHeight="1">
      <c r="B312" s="497" t="s">
        <v>2498</v>
      </c>
      <c r="C312" s="509"/>
      <c r="D312" s="509" t="s">
        <v>850</v>
      </c>
      <c r="E312" s="499" t="s">
        <v>21</v>
      </c>
      <c r="F312" s="500">
        <v>2</v>
      </c>
      <c r="G312" s="512"/>
      <c r="H312" s="511"/>
    </row>
    <row r="313" spans="1:8" s="492" customFormat="1" ht="13.35" customHeight="1">
      <c r="B313" s="497"/>
      <c r="C313" s="509"/>
      <c r="D313" s="509"/>
      <c r="E313" s="499"/>
      <c r="F313" s="500"/>
      <c r="G313" s="512"/>
      <c r="H313" s="502"/>
    </row>
    <row r="314" spans="1:8" s="492" customFormat="1" ht="39.6" customHeight="1">
      <c r="B314" s="497" t="s">
        <v>2499</v>
      </c>
      <c r="C314" s="509"/>
      <c r="D314" s="509" t="s">
        <v>851</v>
      </c>
      <c r="E314" s="499" t="s">
        <v>21</v>
      </c>
      <c r="F314" s="500">
        <v>10</v>
      </c>
      <c r="G314" s="512"/>
      <c r="H314" s="511"/>
    </row>
    <row r="315" spans="1:8" s="492" customFormat="1" ht="10.95" customHeight="1">
      <c r="B315" s="497"/>
      <c r="C315" s="509"/>
      <c r="D315" s="509"/>
      <c r="E315" s="499"/>
      <c r="F315" s="500"/>
      <c r="G315" s="512"/>
      <c r="H315" s="502"/>
    </row>
    <row r="316" spans="1:8" s="492" customFormat="1" ht="13.95" customHeight="1">
      <c r="B316" s="497"/>
      <c r="C316" s="509"/>
      <c r="D316" s="498" t="s">
        <v>852</v>
      </c>
      <c r="E316" s="499"/>
      <c r="F316" s="500"/>
      <c r="G316" s="512"/>
      <c r="H316" s="502"/>
    </row>
    <row r="317" spans="1:8" s="492" customFormat="1" ht="27" customHeight="1">
      <c r="B317" s="497" t="s">
        <v>2500</v>
      </c>
      <c r="C317" s="509"/>
      <c r="D317" s="509" t="s">
        <v>848</v>
      </c>
      <c r="E317" s="499" t="s">
        <v>240</v>
      </c>
      <c r="F317" s="500">
        <v>4</v>
      </c>
      <c r="G317" s="512"/>
      <c r="H317" s="511"/>
    </row>
    <row r="318" spans="1:8" s="492" customFormat="1" ht="10.95" customHeight="1">
      <c r="B318" s="497"/>
      <c r="C318" s="509"/>
      <c r="D318" s="509"/>
      <c r="E318" s="499"/>
      <c r="F318" s="500"/>
      <c r="G318" s="512"/>
      <c r="H318" s="502"/>
    </row>
    <row r="319" spans="1:8" s="492" customFormat="1" ht="27" customHeight="1">
      <c r="B319" s="497" t="s">
        <v>2501</v>
      </c>
      <c r="C319" s="509"/>
      <c r="D319" s="509" t="s">
        <v>849</v>
      </c>
      <c r="E319" s="499" t="s">
        <v>21</v>
      </c>
      <c r="F319" s="500">
        <v>4</v>
      </c>
      <c r="G319" s="512"/>
      <c r="H319" s="511"/>
    </row>
    <row r="320" spans="1:8" s="492" customFormat="1" ht="4.3499999999999996" customHeight="1">
      <c r="B320" s="497"/>
      <c r="C320" s="509"/>
      <c r="D320" s="509"/>
      <c r="E320" s="499"/>
      <c r="F320" s="500"/>
      <c r="G320" s="512"/>
      <c r="H320" s="502"/>
    </row>
    <row r="321" spans="2:8" s="492" customFormat="1" ht="27" customHeight="1">
      <c r="B321" s="497" t="s">
        <v>2502</v>
      </c>
      <c r="C321" s="509"/>
      <c r="D321" s="509" t="s">
        <v>850</v>
      </c>
      <c r="E321" s="499" t="s">
        <v>21</v>
      </c>
      <c r="F321" s="500">
        <v>2</v>
      </c>
      <c r="G321" s="512"/>
      <c r="H321" s="511"/>
    </row>
    <row r="322" spans="2:8" s="492" customFormat="1" ht="8.6999999999999993" customHeight="1">
      <c r="B322" s="497"/>
      <c r="C322" s="509"/>
      <c r="D322" s="509"/>
      <c r="E322" s="499"/>
      <c r="F322" s="500"/>
      <c r="G322" s="512"/>
      <c r="H322" s="502"/>
    </row>
    <row r="323" spans="2:8" s="492" customFormat="1" ht="27" customHeight="1">
      <c r="B323" s="497" t="s">
        <v>2503</v>
      </c>
      <c r="C323" s="509"/>
      <c r="D323" s="509" t="s">
        <v>851</v>
      </c>
      <c r="E323" s="499" t="s">
        <v>21</v>
      </c>
      <c r="F323" s="500">
        <v>10</v>
      </c>
      <c r="G323" s="512"/>
      <c r="H323" s="511"/>
    </row>
    <row r="324" spans="2:8" s="492" customFormat="1" ht="27" customHeight="1">
      <c r="B324" s="497"/>
      <c r="C324" s="509"/>
      <c r="D324" s="509"/>
      <c r="E324" s="499"/>
      <c r="F324" s="500"/>
      <c r="G324" s="512"/>
      <c r="H324" s="1155"/>
    </row>
    <row r="325" spans="2:8" s="492" customFormat="1" ht="27" customHeight="1">
      <c r="B325" s="497"/>
      <c r="C325" s="509"/>
      <c r="D325" s="509"/>
      <c r="E325" s="499"/>
      <c r="F325" s="500"/>
      <c r="G325" s="512"/>
      <c r="H325" s="1155"/>
    </row>
    <row r="326" spans="2:8" s="492" customFormat="1" ht="27" customHeight="1">
      <c r="B326" s="497"/>
      <c r="C326" s="509"/>
      <c r="D326" s="509"/>
      <c r="E326" s="499"/>
      <c r="F326" s="500"/>
      <c r="G326" s="512"/>
      <c r="H326" s="1155"/>
    </row>
    <row r="327" spans="2:8" s="492" customFormat="1" ht="27" customHeight="1">
      <c r="B327" s="497"/>
      <c r="C327" s="509"/>
      <c r="D327" s="509"/>
      <c r="E327" s="499"/>
      <c r="F327" s="500"/>
      <c r="G327" s="512"/>
      <c r="H327" s="1155"/>
    </row>
    <row r="328" spans="2:8" s="492" customFormat="1" ht="27" customHeight="1">
      <c r="B328" s="497"/>
      <c r="C328" s="509"/>
      <c r="D328" s="509"/>
      <c r="E328" s="499"/>
      <c r="F328" s="500"/>
      <c r="G328" s="512"/>
      <c r="H328" s="1155"/>
    </row>
    <row r="329" spans="2:8" s="492" customFormat="1" ht="13.95" customHeight="1">
      <c r="B329" s="497"/>
      <c r="C329" s="509"/>
      <c r="D329" s="509"/>
      <c r="E329" s="499"/>
      <c r="F329" s="500"/>
      <c r="G329" s="512"/>
      <c r="H329" s="502"/>
    </row>
    <row r="330" spans="2:8" s="513" customFormat="1" ht="20.100000000000001" customHeight="1">
      <c r="B330" s="514" t="s">
        <v>787</v>
      </c>
      <c r="C330" s="583"/>
      <c r="D330" s="515"/>
      <c r="E330" s="516"/>
      <c r="F330" s="516"/>
      <c r="G330" s="517"/>
      <c r="H330" s="518"/>
    </row>
    <row r="331" spans="2:8" s="492" customFormat="1" ht="27.45" customHeight="1">
      <c r="B331" s="493" t="s">
        <v>752</v>
      </c>
      <c r="C331" s="582"/>
      <c r="D331" s="494" t="s">
        <v>45</v>
      </c>
      <c r="E331" s="494" t="s">
        <v>12</v>
      </c>
      <c r="F331" s="494" t="s">
        <v>753</v>
      </c>
      <c r="G331" s="495"/>
      <c r="H331" s="496" t="s">
        <v>754</v>
      </c>
    </row>
    <row r="332" spans="2:8" s="513" customFormat="1" ht="20.100000000000001" customHeight="1">
      <c r="B332" s="514" t="s">
        <v>788</v>
      </c>
      <c r="C332" s="583"/>
      <c r="D332" s="515"/>
      <c r="E332" s="516"/>
      <c r="F332" s="516"/>
      <c r="G332" s="517"/>
      <c r="H332" s="518"/>
    </row>
    <row r="333" spans="2:8" s="492" customFormat="1" ht="12" customHeight="1">
      <c r="B333" s="497" t="s">
        <v>2493</v>
      </c>
      <c r="C333" s="509"/>
      <c r="D333" s="498" t="s">
        <v>853</v>
      </c>
      <c r="E333" s="499"/>
      <c r="F333" s="500"/>
      <c r="G333" s="512"/>
      <c r="H333" s="502"/>
    </row>
    <row r="334" spans="2:8" s="492" customFormat="1" ht="57">
      <c r="B334" s="497"/>
      <c r="C334" s="509"/>
      <c r="D334" s="509" t="s">
        <v>854</v>
      </c>
      <c r="E334" s="499"/>
      <c r="F334" s="500"/>
      <c r="G334" s="512"/>
      <c r="H334" s="502"/>
    </row>
    <row r="335" spans="2:8" s="492" customFormat="1" ht="12" customHeight="1">
      <c r="B335" s="497"/>
      <c r="C335" s="509"/>
      <c r="D335" s="498" t="s">
        <v>855</v>
      </c>
      <c r="E335" s="499"/>
      <c r="F335" s="500"/>
      <c r="G335" s="512"/>
      <c r="H335" s="502"/>
    </row>
    <row r="336" spans="2:8" s="492" customFormat="1" ht="12" customHeight="1">
      <c r="B336" s="497"/>
      <c r="C336" s="509"/>
      <c r="D336" s="509" t="s">
        <v>856</v>
      </c>
      <c r="E336" s="499"/>
      <c r="F336" s="500"/>
      <c r="G336" s="512"/>
      <c r="H336" s="502"/>
    </row>
    <row r="337" spans="2:8" s="492" customFormat="1" ht="12" customHeight="1">
      <c r="B337" s="497"/>
      <c r="C337" s="509"/>
      <c r="D337" s="509"/>
      <c r="E337" s="499"/>
      <c r="F337" s="500"/>
      <c r="G337" s="512"/>
      <c r="H337" s="502"/>
    </row>
    <row r="338" spans="2:8" s="492" customFormat="1" ht="12" customHeight="1">
      <c r="B338" s="497" t="s">
        <v>2504</v>
      </c>
      <c r="C338" s="509"/>
      <c r="D338" s="509" t="s">
        <v>857</v>
      </c>
      <c r="E338" s="499" t="s">
        <v>396</v>
      </c>
      <c r="F338" s="500">
        <v>1</v>
      </c>
      <c r="G338" s="512"/>
      <c r="H338" s="511"/>
    </row>
    <row r="339" spans="2:8" s="492" customFormat="1" ht="12" customHeight="1">
      <c r="B339" s="497" t="s">
        <v>2505</v>
      </c>
      <c r="C339" s="509"/>
      <c r="D339" s="509" t="s">
        <v>858</v>
      </c>
      <c r="E339" s="499" t="s">
        <v>396</v>
      </c>
      <c r="F339" s="500">
        <v>1</v>
      </c>
      <c r="G339" s="512"/>
      <c r="H339" s="511"/>
    </row>
    <row r="340" spans="2:8" s="492" customFormat="1" ht="12" customHeight="1">
      <c r="B340" s="497"/>
      <c r="C340" s="509"/>
      <c r="D340" s="509"/>
      <c r="E340" s="499"/>
      <c r="F340" s="500"/>
      <c r="G340" s="512"/>
      <c r="H340" s="502"/>
    </row>
    <row r="341" spans="2:8" s="492" customFormat="1" ht="12" customHeight="1">
      <c r="B341" s="497"/>
      <c r="C341" s="509"/>
      <c r="D341" s="509" t="s">
        <v>852</v>
      </c>
      <c r="E341" s="499"/>
      <c r="F341" s="500"/>
      <c r="G341" s="512"/>
      <c r="H341" s="502"/>
    </row>
    <row r="342" spans="2:8" s="492" customFormat="1" ht="12" customHeight="1">
      <c r="B342" s="497"/>
      <c r="C342" s="509"/>
      <c r="D342" s="509"/>
      <c r="E342" s="499"/>
      <c r="F342" s="500"/>
      <c r="G342" s="512"/>
      <c r="H342" s="502"/>
    </row>
    <row r="343" spans="2:8" s="492" customFormat="1" ht="12" customHeight="1">
      <c r="B343" s="497" t="s">
        <v>2506</v>
      </c>
      <c r="C343" s="509"/>
      <c r="D343" s="509" t="s">
        <v>857</v>
      </c>
      <c r="E343" s="499" t="s">
        <v>396</v>
      </c>
      <c r="F343" s="500">
        <v>1</v>
      </c>
      <c r="G343" s="512"/>
      <c r="H343" s="511"/>
    </row>
    <row r="344" spans="2:8" s="492" customFormat="1" ht="12" customHeight="1">
      <c r="B344" s="497" t="s">
        <v>2507</v>
      </c>
      <c r="C344" s="509"/>
      <c r="D344" s="509" t="s">
        <v>858</v>
      </c>
      <c r="E344" s="499" t="s">
        <v>396</v>
      </c>
      <c r="F344" s="500">
        <v>1</v>
      </c>
      <c r="G344" s="512"/>
      <c r="H344" s="511"/>
    </row>
    <row r="345" spans="2:8" s="492" customFormat="1" ht="12" customHeight="1">
      <c r="B345" s="497"/>
      <c r="C345" s="509"/>
      <c r="D345" s="509"/>
      <c r="E345" s="499"/>
      <c r="F345" s="500"/>
      <c r="G345" s="512"/>
      <c r="H345" s="502"/>
    </row>
    <row r="346" spans="2:8" s="492" customFormat="1" ht="12" customHeight="1">
      <c r="B346" s="497"/>
      <c r="C346" s="509"/>
      <c r="D346" s="509" t="s">
        <v>859</v>
      </c>
      <c r="E346" s="499"/>
      <c r="F346" s="500"/>
      <c r="G346" s="512"/>
      <c r="H346" s="502"/>
    </row>
    <row r="347" spans="2:8" s="492" customFormat="1" ht="12" customHeight="1">
      <c r="B347" s="497" t="s">
        <v>2409</v>
      </c>
      <c r="C347" s="509"/>
      <c r="D347" s="509" t="s">
        <v>860</v>
      </c>
      <c r="E347" s="499" t="s">
        <v>20</v>
      </c>
      <c r="F347" s="500">
        <v>1</v>
      </c>
      <c r="G347" s="512"/>
      <c r="H347" s="511"/>
    </row>
    <row r="348" spans="2:8" s="492" customFormat="1" ht="12" customHeight="1">
      <c r="B348" s="497" t="s">
        <v>2508</v>
      </c>
      <c r="C348" s="509"/>
      <c r="D348" s="509" t="s">
        <v>861</v>
      </c>
      <c r="E348" s="499" t="s">
        <v>20</v>
      </c>
      <c r="F348" s="500">
        <v>1</v>
      </c>
      <c r="G348" s="512"/>
      <c r="H348" s="511"/>
    </row>
    <row r="349" spans="2:8" s="492" customFormat="1" ht="12" customHeight="1">
      <c r="B349" s="497"/>
      <c r="C349" s="509"/>
      <c r="D349" s="509"/>
      <c r="E349" s="499"/>
      <c r="F349" s="500"/>
      <c r="G349" s="512"/>
      <c r="H349" s="502"/>
    </row>
    <row r="350" spans="2:8" s="492" customFormat="1" ht="35.700000000000003" customHeight="1">
      <c r="B350" s="497"/>
      <c r="C350" s="509"/>
      <c r="D350" s="509" t="s">
        <v>862</v>
      </c>
      <c r="E350" s="499"/>
      <c r="F350" s="500"/>
      <c r="G350" s="512"/>
      <c r="H350" s="502"/>
    </row>
    <row r="351" spans="2:8" s="492" customFormat="1" ht="12" customHeight="1">
      <c r="B351" s="497"/>
      <c r="C351" s="509"/>
      <c r="D351" s="509"/>
      <c r="E351" s="499"/>
      <c r="F351" s="500"/>
      <c r="G351" s="512"/>
      <c r="H351" s="502"/>
    </row>
    <row r="352" spans="2:8" s="492" customFormat="1" ht="12" customHeight="1">
      <c r="B352" s="497"/>
      <c r="C352" s="509"/>
      <c r="D352" s="509" t="s">
        <v>863</v>
      </c>
      <c r="E352" s="499"/>
      <c r="F352" s="500"/>
      <c r="G352" s="512"/>
      <c r="H352" s="502"/>
    </row>
    <row r="353" spans="2:8" s="492" customFormat="1" ht="12" customHeight="1">
      <c r="B353" s="497"/>
      <c r="C353" s="509"/>
      <c r="D353" s="509"/>
      <c r="E353" s="499"/>
      <c r="F353" s="500"/>
      <c r="G353" s="512"/>
      <c r="H353" s="502"/>
    </row>
    <row r="354" spans="2:8" s="492" customFormat="1" ht="12" customHeight="1">
      <c r="B354" s="497" t="s">
        <v>2509</v>
      </c>
      <c r="C354" s="509"/>
      <c r="D354" s="509" t="s">
        <v>864</v>
      </c>
      <c r="E354" s="500" t="s">
        <v>28</v>
      </c>
      <c r="F354" s="500">
        <v>250</v>
      </c>
      <c r="G354" s="512"/>
      <c r="H354" s="511"/>
    </row>
    <row r="355" spans="2:8" s="492" customFormat="1" ht="12" customHeight="1">
      <c r="B355" s="497" t="s">
        <v>2510</v>
      </c>
      <c r="C355" s="509"/>
      <c r="D355" s="509" t="s">
        <v>865</v>
      </c>
      <c r="E355" s="500" t="s">
        <v>28</v>
      </c>
      <c r="F355" s="500">
        <v>100</v>
      </c>
      <c r="G355" s="512"/>
      <c r="H355" s="511"/>
    </row>
    <row r="356" spans="2:8" s="492" customFormat="1" ht="12" customHeight="1">
      <c r="B356" s="497"/>
      <c r="C356" s="509"/>
      <c r="D356" s="509"/>
      <c r="E356" s="500"/>
      <c r="F356" s="500"/>
      <c r="G356" s="512"/>
      <c r="H356" s="511"/>
    </row>
    <row r="357" spans="2:8" s="492" customFormat="1" ht="12" customHeight="1">
      <c r="B357" s="497"/>
      <c r="C357" s="509"/>
      <c r="D357" s="509" t="s">
        <v>852</v>
      </c>
      <c r="E357" s="500"/>
      <c r="F357" s="500"/>
      <c r="G357" s="512"/>
      <c r="H357" s="502"/>
    </row>
    <row r="358" spans="2:8" s="492" customFormat="1" ht="12" customHeight="1">
      <c r="B358" s="497"/>
      <c r="C358" s="509"/>
      <c r="D358" s="509"/>
      <c r="E358" s="500"/>
      <c r="F358" s="500"/>
      <c r="G358" s="512"/>
      <c r="H358" s="502"/>
    </row>
    <row r="359" spans="2:8" s="492" customFormat="1" ht="12" customHeight="1">
      <c r="B359" s="497" t="s">
        <v>2511</v>
      </c>
      <c r="C359" s="509"/>
      <c r="D359" s="509" t="s">
        <v>864</v>
      </c>
      <c r="E359" s="500" t="s">
        <v>28</v>
      </c>
      <c r="F359" s="500">
        <v>250</v>
      </c>
      <c r="G359" s="512"/>
      <c r="H359" s="511"/>
    </row>
    <row r="360" spans="2:8" s="492" customFormat="1" ht="12" customHeight="1">
      <c r="B360" s="497" t="s">
        <v>2512</v>
      </c>
      <c r="C360" s="509"/>
      <c r="D360" s="509" t="s">
        <v>865</v>
      </c>
      <c r="E360" s="500" t="s">
        <v>28</v>
      </c>
      <c r="F360" s="500">
        <v>100</v>
      </c>
      <c r="G360" s="512"/>
      <c r="H360" s="511"/>
    </row>
    <row r="361" spans="2:8" s="492" customFormat="1" ht="12" customHeight="1">
      <c r="B361" s="497"/>
      <c r="C361" s="509"/>
      <c r="D361" s="509"/>
      <c r="E361" s="500"/>
      <c r="F361" s="500"/>
      <c r="G361" s="512"/>
      <c r="H361" s="502"/>
    </row>
    <row r="362" spans="2:8" s="492" customFormat="1" ht="12" customHeight="1">
      <c r="B362" s="497"/>
      <c r="C362" s="1350"/>
      <c r="D362" s="523" t="s">
        <v>866</v>
      </c>
      <c r="E362" s="499"/>
      <c r="F362" s="500"/>
      <c r="G362" s="512"/>
      <c r="H362" s="502"/>
    </row>
    <row r="363" spans="2:8" s="492" customFormat="1" ht="66" customHeight="1">
      <c r="B363" s="497"/>
      <c r="C363" s="509"/>
      <c r="D363" s="509" t="s">
        <v>867</v>
      </c>
      <c r="E363" s="499"/>
      <c r="F363" s="500"/>
      <c r="G363" s="512"/>
      <c r="H363" s="502"/>
    </row>
    <row r="364" spans="2:8" s="492" customFormat="1" ht="12" customHeight="1">
      <c r="B364" s="497"/>
      <c r="C364" s="509"/>
      <c r="D364" s="509"/>
      <c r="E364" s="499"/>
      <c r="F364" s="500"/>
      <c r="G364" s="512"/>
      <c r="H364" s="502"/>
    </row>
    <row r="365" spans="2:8" s="492" customFormat="1" ht="12" customHeight="1">
      <c r="B365" s="497"/>
      <c r="C365" s="509"/>
      <c r="D365" s="509" t="s">
        <v>863</v>
      </c>
      <c r="E365" s="499"/>
      <c r="F365" s="500"/>
      <c r="G365" s="512"/>
      <c r="H365" s="502"/>
    </row>
    <row r="366" spans="2:8" s="492" customFormat="1" ht="12" customHeight="1">
      <c r="B366" s="497"/>
      <c r="C366" s="509"/>
      <c r="D366" s="509"/>
      <c r="E366" s="499"/>
      <c r="F366" s="500"/>
      <c r="G366" s="512"/>
      <c r="H366" s="502"/>
    </row>
    <row r="367" spans="2:8" s="492" customFormat="1" ht="12" customHeight="1">
      <c r="B367" s="497" t="s">
        <v>2513</v>
      </c>
      <c r="C367" s="509"/>
      <c r="D367" s="509" t="s">
        <v>868</v>
      </c>
      <c r="E367" s="500" t="s">
        <v>28</v>
      </c>
      <c r="F367" s="500">
        <v>300</v>
      </c>
      <c r="G367" s="512"/>
      <c r="H367" s="511"/>
    </row>
    <row r="368" spans="2:8" s="492" customFormat="1" ht="12" customHeight="1">
      <c r="B368" s="497" t="s">
        <v>2514</v>
      </c>
      <c r="C368" s="509"/>
      <c r="D368" s="509" t="s">
        <v>869</v>
      </c>
      <c r="E368" s="500" t="s">
        <v>20</v>
      </c>
      <c r="F368" s="500">
        <v>1</v>
      </c>
      <c r="G368" s="512"/>
      <c r="H368" s="511"/>
    </row>
    <row r="369" spans="2:8" s="492" customFormat="1" ht="12" customHeight="1">
      <c r="B369" s="497"/>
      <c r="C369" s="509"/>
      <c r="D369" s="509"/>
      <c r="E369" s="499"/>
      <c r="F369" s="500"/>
      <c r="G369" s="512"/>
      <c r="H369" s="502"/>
    </row>
    <row r="370" spans="2:8" s="492" customFormat="1" ht="12" customHeight="1">
      <c r="B370" s="497"/>
      <c r="C370" s="509"/>
      <c r="D370" s="509" t="s">
        <v>852</v>
      </c>
      <c r="E370" s="499"/>
      <c r="F370" s="500"/>
      <c r="G370" s="512"/>
      <c r="H370" s="502"/>
    </row>
    <row r="371" spans="2:8" s="492" customFormat="1" ht="12" customHeight="1">
      <c r="B371" s="497"/>
      <c r="C371" s="509"/>
      <c r="D371" s="509"/>
      <c r="E371" s="499"/>
      <c r="F371" s="500"/>
      <c r="G371" s="512"/>
      <c r="H371" s="502"/>
    </row>
    <row r="372" spans="2:8" s="492" customFormat="1" ht="12" customHeight="1">
      <c r="B372" s="497" t="s">
        <v>2515</v>
      </c>
      <c r="C372" s="509"/>
      <c r="D372" s="509" t="s">
        <v>868</v>
      </c>
      <c r="E372" s="500" t="s">
        <v>28</v>
      </c>
      <c r="F372" s="500">
        <v>300</v>
      </c>
      <c r="G372" s="512"/>
      <c r="H372" s="511"/>
    </row>
    <row r="373" spans="2:8" s="492" customFormat="1" ht="12" customHeight="1">
      <c r="B373" s="497" t="s">
        <v>2516</v>
      </c>
      <c r="C373" s="509"/>
      <c r="D373" s="509" t="s">
        <v>869</v>
      </c>
      <c r="E373" s="499" t="s">
        <v>870</v>
      </c>
      <c r="F373" s="500">
        <v>1</v>
      </c>
      <c r="G373" s="512"/>
      <c r="H373" s="511"/>
    </row>
    <row r="374" spans="2:8" s="492" customFormat="1" ht="12" customHeight="1">
      <c r="B374" s="497"/>
      <c r="C374" s="509"/>
      <c r="D374" s="498" t="s">
        <v>871</v>
      </c>
      <c r="E374" s="499"/>
      <c r="F374" s="500"/>
      <c r="G374" s="512"/>
      <c r="H374" s="502"/>
    </row>
    <row r="375" spans="2:8" s="492" customFormat="1" ht="12" customHeight="1">
      <c r="B375" s="497"/>
      <c r="C375" s="509"/>
      <c r="D375" s="509"/>
      <c r="E375" s="499"/>
      <c r="F375" s="500"/>
      <c r="G375" s="512"/>
      <c r="H375" s="502"/>
    </row>
    <row r="376" spans="2:8" s="492" customFormat="1" ht="12" customHeight="1">
      <c r="B376" s="497"/>
      <c r="C376" s="509"/>
      <c r="D376" s="509" t="s">
        <v>856</v>
      </c>
      <c r="E376" s="499"/>
      <c r="F376" s="500"/>
      <c r="G376" s="512"/>
      <c r="H376" s="502"/>
    </row>
    <row r="377" spans="2:8" s="492" customFormat="1" ht="12" customHeight="1">
      <c r="B377" s="497"/>
      <c r="C377" s="509"/>
      <c r="D377" s="509"/>
      <c r="E377" s="499"/>
      <c r="F377" s="500"/>
      <c r="G377" s="512"/>
      <c r="H377" s="502"/>
    </row>
    <row r="378" spans="2:8" s="492" customFormat="1" ht="12" customHeight="1">
      <c r="B378" s="497" t="s">
        <v>2517</v>
      </c>
      <c r="C378" s="509"/>
      <c r="D378" s="509" t="s">
        <v>872</v>
      </c>
      <c r="E378" s="500" t="s">
        <v>21</v>
      </c>
      <c r="F378" s="500">
        <v>4</v>
      </c>
      <c r="G378" s="512"/>
      <c r="H378" s="511"/>
    </row>
    <row r="379" spans="2:8" s="492" customFormat="1" ht="12" customHeight="1">
      <c r="B379" s="497" t="s">
        <v>2518</v>
      </c>
      <c r="C379" s="509"/>
      <c r="D379" s="509" t="s">
        <v>873</v>
      </c>
      <c r="E379" s="499" t="s">
        <v>21</v>
      </c>
      <c r="F379" s="500">
        <v>2</v>
      </c>
      <c r="G379" s="512"/>
      <c r="H379" s="511"/>
    </row>
    <row r="380" spans="2:8" s="492" customFormat="1" ht="12" customHeight="1">
      <c r="B380" s="497"/>
      <c r="C380" s="509"/>
      <c r="D380" s="498"/>
      <c r="E380" s="499"/>
      <c r="F380" s="500"/>
      <c r="G380" s="512"/>
      <c r="H380" s="502"/>
    </row>
    <row r="381" spans="2:8" s="492" customFormat="1" ht="12" customHeight="1">
      <c r="B381" s="497"/>
      <c r="C381" s="509"/>
      <c r="D381" s="509" t="s">
        <v>852</v>
      </c>
      <c r="E381" s="499"/>
      <c r="F381" s="500"/>
      <c r="G381" s="512"/>
      <c r="H381" s="502"/>
    </row>
    <row r="382" spans="2:8" s="492" customFormat="1" ht="12" customHeight="1">
      <c r="B382" s="497"/>
      <c r="C382" s="509"/>
      <c r="D382" s="509"/>
      <c r="E382" s="500"/>
      <c r="F382" s="500"/>
      <c r="G382" s="512"/>
      <c r="H382" s="502"/>
    </row>
    <row r="383" spans="2:8" s="492" customFormat="1" ht="12" customHeight="1">
      <c r="B383" s="497" t="s">
        <v>2519</v>
      </c>
      <c r="C383" s="509"/>
      <c r="D383" s="509" t="s">
        <v>872</v>
      </c>
      <c r="E383" s="499" t="s">
        <v>21</v>
      </c>
      <c r="F383" s="500">
        <v>4</v>
      </c>
      <c r="G383" s="512"/>
      <c r="H383" s="511"/>
    </row>
    <row r="384" spans="2:8" s="492" customFormat="1" ht="12" customHeight="1">
      <c r="B384" s="497" t="s">
        <v>2520</v>
      </c>
      <c r="C384" s="509"/>
      <c r="D384" s="509" t="s">
        <v>873</v>
      </c>
      <c r="E384" s="499" t="s">
        <v>21</v>
      </c>
      <c r="F384" s="500">
        <v>2</v>
      </c>
      <c r="G384" s="512"/>
      <c r="H384" s="511"/>
    </row>
    <row r="385" spans="2:8" s="492" customFormat="1" ht="12" customHeight="1">
      <c r="B385" s="497"/>
      <c r="C385" s="509"/>
      <c r="D385" s="509"/>
      <c r="E385" s="499"/>
      <c r="F385" s="500"/>
      <c r="G385" s="512"/>
      <c r="H385" s="502"/>
    </row>
    <row r="386" spans="2:8" s="492" customFormat="1" ht="12" customHeight="1">
      <c r="B386" s="497"/>
      <c r="C386" s="509"/>
      <c r="D386" s="498" t="s">
        <v>248</v>
      </c>
      <c r="E386" s="500"/>
      <c r="F386" s="500"/>
      <c r="G386" s="512"/>
      <c r="H386" s="502"/>
    </row>
    <row r="387" spans="2:8" s="492" customFormat="1" ht="9" customHeight="1">
      <c r="B387" s="497"/>
      <c r="C387" s="509"/>
      <c r="D387" s="509"/>
      <c r="E387" s="499"/>
      <c r="F387" s="500"/>
      <c r="G387" s="512"/>
      <c r="H387" s="502"/>
    </row>
    <row r="388" spans="2:8" s="492" customFormat="1" ht="12" customHeight="1">
      <c r="B388" s="497"/>
      <c r="C388" s="509"/>
      <c r="D388" s="509" t="s">
        <v>856</v>
      </c>
      <c r="E388" s="499"/>
      <c r="F388" s="500"/>
      <c r="G388" s="512"/>
      <c r="H388" s="502"/>
    </row>
    <row r="389" spans="2:8" s="492" customFormat="1" ht="12" customHeight="1">
      <c r="B389" s="497"/>
      <c r="C389" s="509"/>
      <c r="D389" s="509"/>
      <c r="E389" s="499"/>
      <c r="F389" s="500"/>
      <c r="G389" s="512"/>
      <c r="H389" s="502"/>
    </row>
    <row r="390" spans="2:8" s="492" customFormat="1" ht="16.350000000000001" customHeight="1">
      <c r="B390" s="497" t="s">
        <v>2521</v>
      </c>
      <c r="C390" s="509"/>
      <c r="D390" s="509" t="s">
        <v>874</v>
      </c>
      <c r="E390" s="500" t="s">
        <v>21</v>
      </c>
      <c r="F390" s="500">
        <v>5</v>
      </c>
      <c r="G390" s="512"/>
      <c r="H390" s="511"/>
    </row>
    <row r="391" spans="2:8" s="492" customFormat="1" ht="24" customHeight="1">
      <c r="B391" s="497" t="s">
        <v>2522</v>
      </c>
      <c r="C391" s="509"/>
      <c r="D391" s="509" t="s">
        <v>875</v>
      </c>
      <c r="E391" s="499" t="s">
        <v>21</v>
      </c>
      <c r="F391" s="500">
        <v>1</v>
      </c>
      <c r="G391" s="512"/>
      <c r="H391" s="511"/>
    </row>
    <row r="392" spans="2:8" s="492" customFormat="1" ht="24" customHeight="1">
      <c r="B392" s="497"/>
      <c r="C392" s="509"/>
      <c r="D392" s="1350"/>
      <c r="E392" s="1158"/>
      <c r="F392" s="500"/>
      <c r="G392" s="1351"/>
      <c r="H392" s="511"/>
    </row>
    <row r="393" spans="2:8" s="492" customFormat="1" ht="24" customHeight="1">
      <c r="B393" s="497"/>
      <c r="C393" s="509"/>
      <c r="D393" s="1350"/>
      <c r="E393" s="1158"/>
      <c r="F393" s="500"/>
      <c r="G393" s="1351"/>
      <c r="H393" s="511"/>
    </row>
    <row r="394" spans="2:8" s="492" customFormat="1" ht="24" customHeight="1">
      <c r="B394" s="497"/>
      <c r="C394" s="509"/>
      <c r="D394" s="1350"/>
      <c r="E394" s="1157"/>
      <c r="F394" s="500"/>
      <c r="G394" s="1351"/>
      <c r="H394" s="511"/>
    </row>
    <row r="395" spans="2:8" s="513" customFormat="1" ht="20.100000000000001" customHeight="1">
      <c r="B395" s="514" t="s">
        <v>787</v>
      </c>
      <c r="C395" s="583"/>
      <c r="D395" s="515"/>
      <c r="E395" s="516"/>
      <c r="F395" s="524"/>
      <c r="G395" s="517"/>
      <c r="H395" s="518"/>
    </row>
    <row r="396" spans="2:8" s="492" customFormat="1" ht="27.45" customHeight="1">
      <c r="B396" s="493" t="s">
        <v>752</v>
      </c>
      <c r="C396" s="582"/>
      <c r="D396" s="494" t="s">
        <v>45</v>
      </c>
      <c r="E396" s="494" t="s">
        <v>12</v>
      </c>
      <c r="F396" s="494" t="s">
        <v>753</v>
      </c>
      <c r="G396" s="495" t="s">
        <v>14</v>
      </c>
      <c r="H396" s="496" t="s">
        <v>754</v>
      </c>
    </row>
    <row r="397" spans="2:8" s="513" customFormat="1" ht="20.100000000000001" customHeight="1">
      <c r="B397" s="514" t="s">
        <v>788</v>
      </c>
      <c r="C397" s="583"/>
      <c r="D397" s="515"/>
      <c r="E397" s="516"/>
      <c r="F397" s="524"/>
      <c r="G397" s="517"/>
      <c r="H397" s="518"/>
    </row>
    <row r="398" spans="2:8" s="492" customFormat="1" ht="12" customHeight="1">
      <c r="B398" s="497"/>
      <c r="C398" s="509"/>
      <c r="D398" s="498" t="s">
        <v>852</v>
      </c>
      <c r="E398" s="499"/>
      <c r="F398" s="525"/>
      <c r="G398" s="512"/>
      <c r="H398" s="502"/>
    </row>
    <row r="399" spans="2:8" s="492" customFormat="1" ht="12" customHeight="1">
      <c r="B399" s="497"/>
      <c r="C399" s="509"/>
      <c r="D399" s="509"/>
      <c r="E399" s="499"/>
      <c r="F399" s="500"/>
      <c r="G399" s="512"/>
      <c r="H399" s="502"/>
    </row>
    <row r="400" spans="2:8" s="492" customFormat="1" ht="12" customHeight="1">
      <c r="B400" s="497" t="s">
        <v>2523</v>
      </c>
      <c r="C400" s="509"/>
      <c r="D400" s="509" t="s">
        <v>874</v>
      </c>
      <c r="E400" s="500" t="s">
        <v>21</v>
      </c>
      <c r="F400" s="500">
        <v>5</v>
      </c>
      <c r="G400" s="512"/>
      <c r="H400" s="511"/>
    </row>
    <row r="401" spans="2:8" s="492" customFormat="1" ht="25.35" customHeight="1">
      <c r="B401" s="497" t="s">
        <v>2524</v>
      </c>
      <c r="C401" s="509"/>
      <c r="D401" s="509" t="s">
        <v>875</v>
      </c>
      <c r="E401" s="499" t="s">
        <v>21</v>
      </c>
      <c r="F401" s="500">
        <v>1</v>
      </c>
      <c r="G401" s="512"/>
      <c r="H401" s="511"/>
    </row>
    <row r="402" spans="2:8" s="492" customFormat="1" ht="12" customHeight="1">
      <c r="B402" s="503"/>
      <c r="C402" s="504"/>
      <c r="D402" s="504"/>
      <c r="E402" s="504"/>
      <c r="F402" s="504"/>
      <c r="G402" s="506"/>
      <c r="H402" s="507"/>
    </row>
    <row r="403" spans="2:8" s="492" customFormat="1" ht="12" customHeight="1">
      <c r="B403" s="503"/>
      <c r="C403" s="504"/>
      <c r="D403" s="521" t="s">
        <v>876</v>
      </c>
      <c r="E403" s="504"/>
      <c r="F403" s="504"/>
      <c r="G403" s="506"/>
      <c r="H403" s="507"/>
    </row>
    <row r="404" spans="2:8" s="492" customFormat="1" ht="12" customHeight="1">
      <c r="B404" s="503"/>
      <c r="C404" s="504"/>
      <c r="D404" s="504"/>
      <c r="E404" s="504"/>
      <c r="F404" s="504"/>
      <c r="G404" s="506"/>
      <c r="H404" s="507"/>
    </row>
    <row r="405" spans="2:8" s="492" customFormat="1" ht="12" customHeight="1">
      <c r="B405" s="503"/>
      <c r="C405" s="504"/>
      <c r="D405" s="521" t="s">
        <v>856</v>
      </c>
      <c r="E405" s="504"/>
      <c r="F405" s="504"/>
      <c r="G405" s="506"/>
      <c r="H405" s="507"/>
    </row>
    <row r="406" spans="2:8" s="492" customFormat="1" ht="25.35" customHeight="1">
      <c r="B406" s="497" t="s">
        <v>2525</v>
      </c>
      <c r="C406" s="509"/>
      <c r="D406" s="504" t="s">
        <v>877</v>
      </c>
      <c r="E406" s="504" t="s">
        <v>21</v>
      </c>
      <c r="F406" s="500">
        <v>9</v>
      </c>
      <c r="G406" s="506"/>
      <c r="H406" s="511"/>
    </row>
    <row r="407" spans="2:8" s="492" customFormat="1" ht="28.35" customHeight="1">
      <c r="B407" s="497" t="s">
        <v>2526</v>
      </c>
      <c r="C407" s="509"/>
      <c r="D407" s="504" t="s">
        <v>878</v>
      </c>
      <c r="E407" s="504" t="s">
        <v>21</v>
      </c>
      <c r="F407" s="500">
        <v>7</v>
      </c>
      <c r="G407" s="506"/>
      <c r="H407" s="511"/>
    </row>
    <row r="408" spans="2:8" s="492" customFormat="1" ht="24.6" customHeight="1">
      <c r="B408" s="497" t="s">
        <v>2527</v>
      </c>
      <c r="C408" s="509"/>
      <c r="D408" s="504" t="s">
        <v>879</v>
      </c>
      <c r="E408" s="504" t="s">
        <v>21</v>
      </c>
      <c r="F408" s="500">
        <v>10</v>
      </c>
      <c r="G408" s="506"/>
      <c r="H408" s="511"/>
    </row>
    <row r="409" spans="2:8" s="492" customFormat="1" ht="13.95" customHeight="1">
      <c r="B409" s="497" t="s">
        <v>2528</v>
      </c>
      <c r="C409" s="509"/>
      <c r="D409" s="521" t="s">
        <v>852</v>
      </c>
      <c r="E409" s="504"/>
      <c r="F409" s="500"/>
      <c r="G409" s="506"/>
      <c r="H409" s="507"/>
    </row>
    <row r="410" spans="2:8" s="492" customFormat="1" ht="25.35" customHeight="1">
      <c r="B410" s="497" t="s">
        <v>2529</v>
      </c>
      <c r="C410" s="509"/>
      <c r="D410" s="504" t="s">
        <v>880</v>
      </c>
      <c r="E410" s="504" t="s">
        <v>21</v>
      </c>
      <c r="F410" s="500">
        <v>9</v>
      </c>
      <c r="G410" s="506"/>
      <c r="H410" s="511"/>
    </row>
    <row r="411" spans="2:8" s="492" customFormat="1" ht="24.6" customHeight="1">
      <c r="B411" s="497" t="s">
        <v>2530</v>
      </c>
      <c r="C411" s="509"/>
      <c r="D411" s="504" t="s">
        <v>881</v>
      </c>
      <c r="E411" s="504" t="s">
        <v>21</v>
      </c>
      <c r="F411" s="500">
        <v>7</v>
      </c>
      <c r="G411" s="506"/>
      <c r="H411" s="511"/>
    </row>
    <row r="412" spans="2:8" s="492" customFormat="1" ht="24" customHeight="1">
      <c r="B412" s="497" t="s">
        <v>2531</v>
      </c>
      <c r="C412" s="509"/>
      <c r="D412" s="504" t="s">
        <v>882</v>
      </c>
      <c r="E412" s="504" t="s">
        <v>21</v>
      </c>
      <c r="F412" s="500">
        <v>10</v>
      </c>
      <c r="G412" s="506"/>
      <c r="H412" s="511"/>
    </row>
    <row r="413" spans="2:8" s="492" customFormat="1" ht="12" customHeight="1">
      <c r="B413" s="503"/>
      <c r="C413" s="504"/>
      <c r="D413" s="504"/>
      <c r="E413" s="504"/>
      <c r="F413" s="504"/>
      <c r="G413" s="506"/>
      <c r="H413" s="507"/>
    </row>
    <row r="414" spans="2:8" s="492" customFormat="1" ht="12" customHeight="1">
      <c r="B414" s="497"/>
      <c r="C414" s="509"/>
      <c r="D414" s="498" t="s">
        <v>883</v>
      </c>
      <c r="E414" s="499"/>
      <c r="F414" s="525"/>
      <c r="G414" s="512"/>
      <c r="H414" s="502"/>
    </row>
    <row r="415" spans="2:8" s="492" customFormat="1" ht="12" customHeight="1">
      <c r="B415" s="497"/>
      <c r="C415" s="509"/>
      <c r="D415" s="498"/>
      <c r="E415" s="499"/>
      <c r="F415" s="525"/>
      <c r="G415" s="512"/>
      <c r="H415" s="502"/>
    </row>
    <row r="416" spans="2:8" s="492" customFormat="1" ht="12" customHeight="1">
      <c r="B416" s="497" t="s">
        <v>2532</v>
      </c>
      <c r="C416" s="509"/>
      <c r="D416" s="509" t="s">
        <v>883</v>
      </c>
      <c r="E416" s="499" t="s">
        <v>20</v>
      </c>
      <c r="F416" s="525">
        <v>1</v>
      </c>
      <c r="G416" s="512"/>
      <c r="H416" s="511"/>
    </row>
    <row r="417" spans="1:8" s="492" customFormat="1" ht="12" customHeight="1">
      <c r="B417" s="497"/>
      <c r="C417" s="509"/>
      <c r="D417" s="509"/>
      <c r="E417" s="499"/>
      <c r="F417" s="525"/>
      <c r="G417" s="512"/>
      <c r="H417" s="502"/>
    </row>
    <row r="418" spans="1:8" s="492" customFormat="1" ht="12" customHeight="1">
      <c r="A418" s="492">
        <v>8004</v>
      </c>
      <c r="B418" s="497"/>
      <c r="C418" s="509"/>
      <c r="D418" s="508" t="s">
        <v>884</v>
      </c>
      <c r="E418" s="499"/>
      <c r="F418" s="525"/>
      <c r="G418" s="501"/>
      <c r="H418" s="502"/>
    </row>
    <row r="419" spans="1:8" s="492" customFormat="1" ht="12" customHeight="1">
      <c r="B419" s="503"/>
      <c r="C419" s="504"/>
      <c r="D419" s="504"/>
      <c r="E419" s="504"/>
      <c r="F419" s="504"/>
      <c r="G419" s="506"/>
      <c r="H419" s="507"/>
    </row>
    <row r="420" spans="1:8" s="492" customFormat="1" ht="12" customHeight="1">
      <c r="A420" s="492">
        <v>8005</v>
      </c>
      <c r="B420" s="497"/>
      <c r="C420" s="509"/>
      <c r="D420" s="509" t="s">
        <v>885</v>
      </c>
      <c r="E420" s="499"/>
      <c r="F420" s="525"/>
      <c r="G420" s="501"/>
      <c r="H420" s="502"/>
    </row>
    <row r="421" spans="1:8" s="492" customFormat="1" ht="12" customHeight="1">
      <c r="B421" s="503"/>
      <c r="C421" s="504"/>
      <c r="D421" s="504"/>
      <c r="E421" s="504"/>
      <c r="F421" s="504"/>
      <c r="G421" s="506"/>
      <c r="H421" s="507"/>
    </row>
    <row r="422" spans="1:8" s="492" customFormat="1" ht="12" customHeight="1">
      <c r="A422" s="492">
        <v>8006</v>
      </c>
      <c r="B422" s="497" t="s">
        <v>2533</v>
      </c>
      <c r="C422" s="509"/>
      <c r="D422" s="509" t="s">
        <v>886</v>
      </c>
      <c r="E422" s="499" t="s">
        <v>21</v>
      </c>
      <c r="F422" s="525">
        <v>2</v>
      </c>
      <c r="G422" s="512"/>
      <c r="H422" s="511"/>
    </row>
    <row r="423" spans="1:8" s="492" customFormat="1" ht="12" customHeight="1">
      <c r="B423" s="503"/>
      <c r="C423" s="504"/>
      <c r="D423" s="504"/>
      <c r="E423" s="504"/>
      <c r="F423" s="504"/>
      <c r="G423" s="506"/>
      <c r="H423" s="507"/>
    </row>
    <row r="424" spans="1:8" s="492" customFormat="1" ht="12" customHeight="1">
      <c r="A424" s="492">
        <v>8007</v>
      </c>
      <c r="B424" s="497" t="s">
        <v>2534</v>
      </c>
      <c r="C424" s="509"/>
      <c r="D424" s="509" t="s">
        <v>887</v>
      </c>
      <c r="E424" s="499" t="s">
        <v>21</v>
      </c>
      <c r="F424" s="525">
        <v>1</v>
      </c>
      <c r="G424" s="512"/>
      <c r="H424" s="511"/>
    </row>
    <row r="425" spans="1:8" s="492" customFormat="1" ht="12" customHeight="1">
      <c r="B425" s="503"/>
      <c r="C425" s="504"/>
      <c r="D425" s="504"/>
      <c r="E425" s="504"/>
      <c r="F425" s="504"/>
      <c r="G425" s="506"/>
      <c r="H425" s="507"/>
    </row>
    <row r="426" spans="1:8" s="492" customFormat="1" ht="12" customHeight="1">
      <c r="A426" s="492">
        <v>8008</v>
      </c>
      <c r="B426" s="497" t="s">
        <v>2535</v>
      </c>
      <c r="C426" s="509"/>
      <c r="D426" s="509" t="s">
        <v>888</v>
      </c>
      <c r="E426" s="499" t="s">
        <v>396</v>
      </c>
      <c r="F426" s="525">
        <v>1</v>
      </c>
      <c r="G426" s="512"/>
      <c r="H426" s="511"/>
    </row>
    <row r="427" spans="1:8" s="492" customFormat="1" ht="12" customHeight="1">
      <c r="B427" s="497"/>
      <c r="C427" s="509"/>
      <c r="D427" s="509"/>
      <c r="E427" s="499"/>
      <c r="F427" s="525"/>
      <c r="G427" s="506"/>
      <c r="H427" s="502"/>
    </row>
    <row r="428" spans="1:8" s="492" customFormat="1" ht="12" customHeight="1">
      <c r="B428" s="497" t="s">
        <v>2536</v>
      </c>
      <c r="C428" s="509"/>
      <c r="D428" s="509" t="s">
        <v>889</v>
      </c>
      <c r="E428" s="499" t="s">
        <v>28</v>
      </c>
      <c r="F428" s="525">
        <v>250</v>
      </c>
      <c r="G428" s="512"/>
      <c r="H428" s="511"/>
    </row>
    <row r="429" spans="1:8" s="492" customFormat="1" ht="12" customHeight="1">
      <c r="B429" s="497"/>
      <c r="C429" s="509"/>
      <c r="D429" s="509"/>
      <c r="E429" s="499"/>
      <c r="F429" s="525"/>
      <c r="G429" s="512"/>
      <c r="H429" s="502"/>
    </row>
    <row r="430" spans="1:8" s="492" customFormat="1" ht="12" customHeight="1">
      <c r="A430" s="492">
        <v>8009</v>
      </c>
      <c r="B430" s="497"/>
      <c r="C430" s="509"/>
      <c r="D430" s="508" t="s">
        <v>890</v>
      </c>
      <c r="E430" s="499"/>
      <c r="F430" s="525"/>
      <c r="G430" s="501"/>
      <c r="H430" s="502"/>
    </row>
    <row r="431" spans="1:8" s="492" customFormat="1" ht="12" customHeight="1">
      <c r="B431" s="503"/>
      <c r="C431" s="504"/>
      <c r="D431" s="504"/>
      <c r="E431" s="504"/>
      <c r="F431" s="504"/>
      <c r="G431" s="506"/>
      <c r="H431" s="507"/>
    </row>
    <row r="432" spans="1:8" s="492" customFormat="1" ht="63" customHeight="1">
      <c r="A432" s="492">
        <v>8010</v>
      </c>
      <c r="B432" s="497" t="s">
        <v>2537</v>
      </c>
      <c r="C432" s="509"/>
      <c r="D432" s="509" t="s">
        <v>891</v>
      </c>
      <c r="E432" s="499" t="s">
        <v>20</v>
      </c>
      <c r="F432" s="525">
        <v>1</v>
      </c>
      <c r="G432" s="512"/>
      <c r="H432" s="511"/>
    </row>
    <row r="433" spans="1:8" s="492" customFormat="1" ht="12" customHeight="1">
      <c r="B433" s="503"/>
      <c r="C433" s="504"/>
      <c r="D433" s="504"/>
      <c r="E433" s="504"/>
      <c r="F433" s="504"/>
      <c r="G433" s="506"/>
      <c r="H433" s="507"/>
    </row>
    <row r="434" spans="1:8" s="492" customFormat="1" ht="36" customHeight="1">
      <c r="A434" s="492">
        <v>8014</v>
      </c>
      <c r="B434" s="497" t="s">
        <v>2538</v>
      </c>
      <c r="C434" s="509"/>
      <c r="D434" s="509" t="s">
        <v>892</v>
      </c>
      <c r="E434" s="499" t="s">
        <v>20</v>
      </c>
      <c r="F434" s="525">
        <v>1</v>
      </c>
      <c r="G434" s="512"/>
      <c r="H434" s="511"/>
    </row>
    <row r="435" spans="1:8" s="492" customFormat="1" ht="12" customHeight="1">
      <c r="A435" s="492">
        <v>8016</v>
      </c>
      <c r="B435" s="497" t="s">
        <v>2539</v>
      </c>
      <c r="C435" s="509"/>
      <c r="D435" s="509" t="s">
        <v>893</v>
      </c>
      <c r="E435" s="499" t="s">
        <v>20</v>
      </c>
      <c r="F435" s="525">
        <v>1</v>
      </c>
      <c r="G435" s="512"/>
      <c r="H435" s="511"/>
    </row>
    <row r="436" spans="1:8" s="492" customFormat="1" ht="12" customHeight="1">
      <c r="B436" s="503"/>
      <c r="C436" s="504"/>
      <c r="D436" s="504"/>
      <c r="E436" s="504"/>
      <c r="F436" s="504"/>
      <c r="G436" s="506"/>
      <c r="H436" s="507"/>
    </row>
    <row r="437" spans="1:8" s="492" customFormat="1" ht="12" customHeight="1">
      <c r="A437" s="492">
        <v>8017</v>
      </c>
      <c r="B437" s="497" t="s">
        <v>2540</v>
      </c>
      <c r="C437" s="509"/>
      <c r="D437" s="509" t="s">
        <v>894</v>
      </c>
      <c r="E437" s="499" t="s">
        <v>20</v>
      </c>
      <c r="F437" s="525">
        <v>1</v>
      </c>
      <c r="G437" s="512"/>
      <c r="H437" s="511"/>
    </row>
    <row r="438" spans="1:8" s="492" customFormat="1" ht="12" customHeight="1">
      <c r="B438" s="503"/>
      <c r="C438" s="504"/>
      <c r="D438" s="504"/>
      <c r="E438" s="504"/>
      <c r="F438" s="504"/>
      <c r="G438" s="506"/>
      <c r="H438" s="507"/>
    </row>
    <row r="439" spans="1:8" s="492" customFormat="1" ht="48" customHeight="1">
      <c r="A439" s="492">
        <v>8018</v>
      </c>
      <c r="B439" s="497" t="s">
        <v>2541</v>
      </c>
      <c r="C439" s="509"/>
      <c r="D439" s="509" t="s">
        <v>895</v>
      </c>
      <c r="E439" s="499" t="s">
        <v>396</v>
      </c>
      <c r="F439" s="525">
        <v>3</v>
      </c>
      <c r="G439" s="512"/>
      <c r="H439" s="511"/>
    </row>
    <row r="440" spans="1:8" s="492" customFormat="1" ht="12" customHeight="1">
      <c r="B440" s="503"/>
      <c r="C440" s="504"/>
      <c r="D440" s="504"/>
      <c r="E440" s="504"/>
      <c r="F440" s="504"/>
      <c r="G440" s="506"/>
      <c r="H440" s="507"/>
    </row>
    <row r="441" spans="1:8" s="492" customFormat="1" ht="53.25" customHeight="1">
      <c r="A441" s="492">
        <v>8019</v>
      </c>
      <c r="B441" s="497" t="s">
        <v>2542</v>
      </c>
      <c r="C441" s="509"/>
      <c r="D441" s="509" t="s">
        <v>896</v>
      </c>
      <c r="E441" s="499" t="s">
        <v>20</v>
      </c>
      <c r="F441" s="525">
        <v>1</v>
      </c>
      <c r="G441" s="512"/>
      <c r="H441" s="511"/>
    </row>
    <row r="442" spans="1:8" s="492" customFormat="1" ht="12" customHeight="1">
      <c r="B442" s="503"/>
      <c r="C442" s="504"/>
      <c r="D442" s="509"/>
      <c r="E442" s="504"/>
      <c r="F442" s="504"/>
      <c r="G442" s="506"/>
      <c r="H442" s="507"/>
    </row>
    <row r="443" spans="1:8" s="492" customFormat="1" ht="12" customHeight="1">
      <c r="B443" s="503"/>
      <c r="C443" s="504"/>
      <c r="D443" s="504"/>
      <c r="E443" s="504"/>
      <c r="F443" s="504"/>
      <c r="G443" s="506"/>
      <c r="H443" s="507"/>
    </row>
    <row r="444" spans="1:8" s="492" customFormat="1" ht="12" customHeight="1">
      <c r="B444" s="503"/>
      <c r="C444" s="504"/>
      <c r="D444" s="509"/>
      <c r="E444" s="504"/>
      <c r="F444" s="504"/>
      <c r="G444" s="506"/>
      <c r="H444" s="507"/>
    </row>
    <row r="445" spans="1:8" s="492" customFormat="1" ht="12" customHeight="1">
      <c r="B445" s="503"/>
      <c r="C445" s="504"/>
      <c r="D445" s="504"/>
      <c r="E445" s="504"/>
      <c r="F445" s="504"/>
      <c r="G445" s="506"/>
      <c r="H445" s="507"/>
    </row>
    <row r="446" spans="1:8" s="492" customFormat="1" ht="12" customHeight="1">
      <c r="B446" s="503"/>
      <c r="C446" s="504"/>
      <c r="D446" s="509"/>
      <c r="E446" s="504"/>
      <c r="F446" s="504"/>
      <c r="G446" s="506"/>
      <c r="H446" s="507"/>
    </row>
    <row r="447" spans="1:8" s="492" customFormat="1" ht="12" customHeight="1">
      <c r="B447" s="1159"/>
      <c r="C447" s="1160"/>
      <c r="D447" s="1165"/>
      <c r="F447" s="1160"/>
      <c r="G447" s="1156"/>
      <c r="H447" s="1163"/>
    </row>
    <row r="448" spans="1:8" s="492" customFormat="1" ht="12" customHeight="1">
      <c r="B448" s="1159"/>
      <c r="C448" s="1160"/>
      <c r="D448" s="1165"/>
      <c r="F448" s="1160"/>
      <c r="G448" s="1156"/>
      <c r="H448" s="1163"/>
    </row>
    <row r="449" spans="2:8" s="492" customFormat="1" ht="12" customHeight="1">
      <c r="B449" s="1159"/>
      <c r="C449" s="1160"/>
      <c r="D449" s="1165"/>
      <c r="F449" s="1160"/>
      <c r="G449" s="1156"/>
      <c r="H449" s="1163"/>
    </row>
    <row r="450" spans="2:8" s="492" customFormat="1" ht="12" customHeight="1">
      <c r="B450" s="1159"/>
      <c r="C450" s="1160"/>
      <c r="D450" s="1165"/>
      <c r="F450" s="1160"/>
      <c r="G450" s="1156"/>
      <c r="H450" s="1163"/>
    </row>
    <row r="451" spans="2:8" s="492" customFormat="1" ht="12" customHeight="1">
      <c r="B451" s="1159"/>
      <c r="C451" s="1160"/>
      <c r="D451" s="1165"/>
      <c r="F451" s="1160"/>
      <c r="G451" s="1156"/>
      <c r="H451" s="1163"/>
    </row>
    <row r="452" spans="2:8" s="492" customFormat="1" ht="12" customHeight="1">
      <c r="B452" s="1159"/>
      <c r="C452" s="1160"/>
      <c r="D452" s="1165"/>
      <c r="F452" s="1160"/>
      <c r="G452" s="1156"/>
      <c r="H452" s="1163"/>
    </row>
    <row r="453" spans="2:8" s="492" customFormat="1" ht="12" customHeight="1">
      <c r="B453" s="1159"/>
      <c r="C453" s="1161"/>
      <c r="D453" s="1166"/>
      <c r="F453" s="1161"/>
      <c r="G453" s="1162"/>
      <c r="H453" s="1164"/>
    </row>
    <row r="454" spans="2:8" s="513" customFormat="1" ht="20.100000000000001" customHeight="1" thickBot="1">
      <c r="B454" s="526" t="s">
        <v>897</v>
      </c>
      <c r="C454" s="584"/>
      <c r="D454" s="527"/>
      <c r="E454" s="528"/>
      <c r="F454" s="529"/>
      <c r="G454" s="530"/>
      <c r="H454" s="531"/>
    </row>
  </sheetData>
  <phoneticPr fontId="24" type="noConversion"/>
  <pageMargins left="0.70866141732283472" right="0.35433070866141736" top="0.43307086614173229" bottom="0.43307086614173229" header="0.31496062992125984" footer="0.31496062992125984"/>
  <pageSetup paperSize="9" scale="80" orientation="portrait" r:id="rId1"/>
  <headerFooter>
    <oddHeader>&amp;RCO1486: LINBRO PARK TOWER (with associated works)</oddHeader>
  </headerFooter>
  <rowBreaks count="6" manualBreakCount="6">
    <brk id="67" min="1" max="7" man="1"/>
    <brk id="140" min="1" max="7" man="1"/>
    <brk id="209" min="1" max="7" man="1"/>
    <brk id="273" min="1" max="7" man="1"/>
    <brk id="330" min="1" max="7" man="1"/>
    <brk id="395" min="1" max="7"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391"/>
  <sheetViews>
    <sheetView showGridLines="0" view="pageBreakPreview" topLeftCell="B153" zoomScale="104" zoomScaleNormal="100" zoomScaleSheetLayoutView="104" workbookViewId="0">
      <selection activeCell="K160" sqref="K160"/>
    </sheetView>
  </sheetViews>
  <sheetFormatPr defaultColWidth="9.33203125" defaultRowHeight="13.2"/>
  <cols>
    <col min="1" max="1" width="5.44140625" style="532" hidden="1" customWidth="1"/>
    <col min="2" max="2" width="9.5546875" style="532" customWidth="1"/>
    <col min="3" max="3" width="10.6640625" style="532" customWidth="1"/>
    <col min="4" max="4" width="38.6640625" style="532" customWidth="1"/>
    <col min="5" max="5" width="6.44140625" style="532" customWidth="1"/>
    <col min="6" max="6" width="10.6640625" style="532" customWidth="1"/>
    <col min="7" max="7" width="13.5546875" style="1445" customWidth="1"/>
    <col min="8" max="8" width="17.44140625" style="533" customWidth="1"/>
    <col min="9" max="16384" width="9.33203125" style="532"/>
  </cols>
  <sheetData>
    <row r="1" spans="1:8" s="1052" customFormat="1" ht="27.45" customHeight="1">
      <c r="B1" s="1337" t="s">
        <v>752</v>
      </c>
      <c r="C1" s="1338" t="s">
        <v>898</v>
      </c>
      <c r="D1" s="1338" t="s">
        <v>45</v>
      </c>
      <c r="E1" s="1338" t="s">
        <v>12</v>
      </c>
      <c r="F1" s="1338" t="s">
        <v>753</v>
      </c>
      <c r="G1" s="1437"/>
      <c r="H1" s="1432" t="s">
        <v>754</v>
      </c>
    </row>
    <row r="2" spans="1:8" s="1052" customFormat="1" ht="39.6">
      <c r="A2" s="1052">
        <v>8020</v>
      </c>
      <c r="B2" s="1053" t="s">
        <v>2543</v>
      </c>
      <c r="C2" s="1054"/>
      <c r="D2" s="1055" t="s">
        <v>1805</v>
      </c>
      <c r="E2" s="1056"/>
      <c r="F2" s="1057"/>
      <c r="G2" s="1058"/>
      <c r="H2" s="1059"/>
    </row>
    <row r="3" spans="1:8" s="1052" customFormat="1" ht="12" customHeight="1">
      <c r="B3" s="1060"/>
      <c r="C3" s="1061"/>
      <c r="D3" s="1061"/>
      <c r="E3" s="1061"/>
      <c r="F3" s="1061"/>
      <c r="G3" s="1062"/>
      <c r="H3" s="1063"/>
    </row>
    <row r="4" spans="1:8" s="1052" customFormat="1" ht="12" customHeight="1">
      <c r="A4" s="1052">
        <v>8378</v>
      </c>
      <c r="B4" s="1053" t="s">
        <v>2544</v>
      </c>
      <c r="C4" s="1054"/>
      <c r="D4" s="1064" t="s">
        <v>899</v>
      </c>
      <c r="E4" s="1056"/>
      <c r="F4" s="1057"/>
      <c r="G4" s="1058"/>
      <c r="H4" s="1059"/>
    </row>
    <row r="5" spans="1:8" s="1052" customFormat="1" ht="12" customHeight="1">
      <c r="B5" s="1060"/>
      <c r="C5" s="1061"/>
      <c r="D5" s="1061"/>
      <c r="E5" s="1061"/>
      <c r="F5" s="1061"/>
      <c r="G5" s="1062"/>
      <c r="H5" s="1063"/>
    </row>
    <row r="6" spans="1:8" s="1052" customFormat="1" ht="79.2">
      <c r="A6" s="1052">
        <v>8379</v>
      </c>
      <c r="B6" s="1053"/>
      <c r="C6" s="1054"/>
      <c r="D6" s="1054" t="s">
        <v>900</v>
      </c>
      <c r="E6" s="1056"/>
      <c r="F6" s="1057"/>
      <c r="G6" s="1058"/>
      <c r="H6" s="1059"/>
    </row>
    <row r="7" spans="1:8" s="1052" customFormat="1" ht="12" customHeight="1">
      <c r="B7" s="1060"/>
      <c r="C7" s="1061"/>
      <c r="D7" s="1061"/>
      <c r="E7" s="1061"/>
      <c r="F7" s="1061"/>
      <c r="G7" s="1062"/>
      <c r="H7" s="1063"/>
    </row>
    <row r="8" spans="1:8" s="1052" customFormat="1" ht="12" customHeight="1">
      <c r="A8" s="1052">
        <v>8380</v>
      </c>
      <c r="B8" s="1053" t="s">
        <v>2545</v>
      </c>
      <c r="C8" s="1054"/>
      <c r="D8" s="1054" t="s">
        <v>901</v>
      </c>
      <c r="E8" s="1056" t="s">
        <v>396</v>
      </c>
      <c r="F8" s="1057">
        <v>1</v>
      </c>
      <c r="G8" s="1065"/>
      <c r="H8" s="1059"/>
    </row>
    <row r="9" spans="1:8" s="1052" customFormat="1" ht="12" customHeight="1">
      <c r="B9" s="1060"/>
      <c r="C9" s="1061"/>
      <c r="D9" s="1061"/>
      <c r="E9" s="1061"/>
      <c r="F9" s="1061"/>
      <c r="G9" s="1065"/>
      <c r="H9" s="1059"/>
    </row>
    <row r="10" spans="1:8" s="1052" customFormat="1" ht="12" customHeight="1">
      <c r="A10" s="1052">
        <v>8381</v>
      </c>
      <c r="B10" s="1053"/>
      <c r="C10" s="1054"/>
      <c r="D10" s="1055" t="s">
        <v>902</v>
      </c>
      <c r="E10" s="1056"/>
      <c r="F10" s="1057"/>
      <c r="G10" s="1065"/>
      <c r="H10" s="1059"/>
    </row>
    <row r="11" spans="1:8" s="1052" customFormat="1" ht="12" customHeight="1">
      <c r="B11" s="1060"/>
      <c r="C11" s="1061"/>
      <c r="D11" s="1061"/>
      <c r="E11" s="1061"/>
      <c r="F11" s="1061"/>
      <c r="G11" s="1062"/>
      <c r="H11" s="1059"/>
    </row>
    <row r="12" spans="1:8" s="1052" customFormat="1" ht="12" customHeight="1">
      <c r="A12" s="1052">
        <v>8382</v>
      </c>
      <c r="B12" s="1053" t="s">
        <v>2546</v>
      </c>
      <c r="C12" s="1054"/>
      <c r="D12" s="1054" t="s">
        <v>903</v>
      </c>
      <c r="E12" s="1056" t="s">
        <v>396</v>
      </c>
      <c r="F12" s="1057">
        <f>F8</f>
        <v>1</v>
      </c>
      <c r="G12" s="1065"/>
      <c r="H12" s="1059"/>
    </row>
    <row r="13" spans="1:8" s="1052" customFormat="1" ht="12" customHeight="1">
      <c r="B13" s="1060"/>
      <c r="C13" s="1061"/>
      <c r="D13" s="1061"/>
      <c r="E13" s="1061"/>
      <c r="F13" s="1061"/>
      <c r="G13" s="1062"/>
      <c r="H13" s="1059"/>
    </row>
    <row r="14" spans="1:8" s="1052" customFormat="1" ht="12" customHeight="1">
      <c r="A14" s="1052">
        <v>8383</v>
      </c>
      <c r="B14" s="1053"/>
      <c r="C14" s="1054"/>
      <c r="D14" s="1064" t="s">
        <v>904</v>
      </c>
      <c r="E14" s="1056"/>
      <c r="F14" s="1057"/>
      <c r="G14" s="1065"/>
      <c r="H14" s="1059"/>
    </row>
    <row r="15" spans="1:8" s="1052" customFormat="1" ht="12" customHeight="1">
      <c r="B15" s="1060"/>
      <c r="C15" s="1061"/>
      <c r="D15" s="1061"/>
      <c r="E15" s="1061"/>
      <c r="F15" s="1061"/>
      <c r="G15" s="1062"/>
      <c r="H15" s="1059"/>
    </row>
    <row r="16" spans="1:8" s="1052" customFormat="1" ht="87.75" customHeight="1">
      <c r="A16" s="1052">
        <v>8384</v>
      </c>
      <c r="B16" s="1053"/>
      <c r="C16" s="1054"/>
      <c r="D16" s="1054" t="s">
        <v>905</v>
      </c>
      <c r="E16" s="1056"/>
      <c r="F16" s="1057"/>
      <c r="G16" s="1065"/>
      <c r="H16" s="1059"/>
    </row>
    <row r="17" spans="1:8" s="1052" customFormat="1" ht="12" customHeight="1">
      <c r="A17" s="1052">
        <v>8385</v>
      </c>
      <c r="B17" s="1053" t="s">
        <v>2547</v>
      </c>
      <c r="C17" s="1054"/>
      <c r="D17" s="1054" t="s">
        <v>906</v>
      </c>
      <c r="E17" s="1056" t="s">
        <v>396</v>
      </c>
      <c r="F17" s="1057">
        <v>1</v>
      </c>
      <c r="G17" s="1065"/>
      <c r="H17" s="1059"/>
    </row>
    <row r="18" spans="1:8" s="1052" customFormat="1" ht="12" customHeight="1">
      <c r="B18" s="1060"/>
      <c r="C18" s="1061"/>
      <c r="D18" s="1061"/>
      <c r="E18" s="1061"/>
      <c r="F18" s="1061"/>
      <c r="G18" s="1062"/>
      <c r="H18" s="1063"/>
    </row>
    <row r="19" spans="1:8" s="1052" customFormat="1" ht="12" customHeight="1">
      <c r="A19" s="1052">
        <v>8386</v>
      </c>
      <c r="B19" s="1053"/>
      <c r="C19" s="1054"/>
      <c r="D19" s="1055" t="s">
        <v>907</v>
      </c>
      <c r="E19" s="1056"/>
      <c r="F19" s="1057"/>
      <c r="G19" s="1065"/>
      <c r="H19" s="1059"/>
    </row>
    <row r="20" spans="1:8" s="1052" customFormat="1" ht="12" customHeight="1">
      <c r="B20" s="1060"/>
      <c r="C20" s="1061"/>
      <c r="D20" s="1061"/>
      <c r="E20" s="1061"/>
      <c r="F20" s="1061"/>
      <c r="G20" s="1062"/>
      <c r="H20" s="1063"/>
    </row>
    <row r="21" spans="1:8" s="1052" customFormat="1" ht="12" customHeight="1">
      <c r="A21" s="1052">
        <v>8387</v>
      </c>
      <c r="B21" s="1053" t="s">
        <v>2548</v>
      </c>
      <c r="C21" s="1054"/>
      <c r="D21" s="1054" t="s">
        <v>906</v>
      </c>
      <c r="E21" s="1056" t="s">
        <v>396</v>
      </c>
      <c r="F21" s="1057">
        <f>F17</f>
        <v>1</v>
      </c>
      <c r="G21" s="1065"/>
      <c r="H21" s="1059"/>
    </row>
    <row r="22" spans="1:8" s="1052" customFormat="1" ht="12" customHeight="1">
      <c r="B22" s="1060"/>
      <c r="C22" s="1061"/>
      <c r="D22" s="1061"/>
      <c r="E22" s="1061"/>
      <c r="F22" s="1061"/>
      <c r="G22" s="1062"/>
      <c r="H22" s="1063"/>
    </row>
    <row r="23" spans="1:8" s="1052" customFormat="1" ht="24" customHeight="1">
      <c r="A23" s="1052">
        <v>8388</v>
      </c>
      <c r="B23" s="1053"/>
      <c r="C23" s="1054"/>
      <c r="D23" s="1064" t="s">
        <v>908</v>
      </c>
      <c r="E23" s="1056"/>
      <c r="F23" s="1057"/>
      <c r="G23" s="1058"/>
      <c r="H23" s="1059"/>
    </row>
    <row r="24" spans="1:8" s="1052" customFormat="1" ht="66.75" customHeight="1">
      <c r="A24" s="1052">
        <v>8389</v>
      </c>
      <c r="B24" s="1053"/>
      <c r="C24" s="1054"/>
      <c r="D24" s="1054" t="s">
        <v>909</v>
      </c>
      <c r="E24" s="1056"/>
      <c r="F24" s="1057"/>
      <c r="G24" s="1065"/>
      <c r="H24" s="1059"/>
    </row>
    <row r="25" spans="1:8" s="1052" customFormat="1" ht="12" customHeight="1">
      <c r="B25" s="1060"/>
      <c r="C25" s="1061"/>
      <c r="D25" s="1061"/>
      <c r="E25" s="1061"/>
      <c r="F25" s="1061"/>
      <c r="G25" s="1062"/>
      <c r="H25" s="1063"/>
    </row>
    <row r="26" spans="1:8" s="1052" customFormat="1" ht="12" customHeight="1">
      <c r="A26" s="1052">
        <v>8390</v>
      </c>
      <c r="B26" s="1053" t="s">
        <v>2549</v>
      </c>
      <c r="C26" s="1054"/>
      <c r="D26" s="1054" t="s">
        <v>910</v>
      </c>
      <c r="E26" s="1056" t="s">
        <v>396</v>
      </c>
      <c r="F26" s="1057">
        <v>4</v>
      </c>
      <c r="G26" s="1065"/>
      <c r="H26" s="1059"/>
    </row>
    <row r="27" spans="1:8" s="1052" customFormat="1" ht="12" customHeight="1">
      <c r="B27" s="1060"/>
      <c r="C27" s="1061"/>
      <c r="D27" s="1061"/>
      <c r="E27" s="1061"/>
      <c r="F27" s="1061"/>
      <c r="G27" s="1062"/>
      <c r="H27" s="1063"/>
    </row>
    <row r="28" spans="1:8" s="1052" customFormat="1" ht="30.75" customHeight="1">
      <c r="A28" s="1052">
        <v>8392</v>
      </c>
      <c r="B28" s="1053" t="s">
        <v>2550</v>
      </c>
      <c r="C28" s="1054"/>
      <c r="D28" s="1054" t="s">
        <v>911</v>
      </c>
      <c r="E28" s="1056" t="s">
        <v>396</v>
      </c>
      <c r="F28" s="1057">
        <v>3</v>
      </c>
      <c r="G28" s="1065"/>
      <c r="H28" s="1059"/>
    </row>
    <row r="29" spans="1:8" s="1052" customFormat="1" ht="12" customHeight="1">
      <c r="B29" s="1053"/>
      <c r="C29" s="1054"/>
      <c r="D29" s="1054"/>
      <c r="E29" s="1056"/>
      <c r="F29" s="1057"/>
      <c r="G29" s="1062"/>
      <c r="H29" s="1063"/>
    </row>
    <row r="30" spans="1:8" s="1052" customFormat="1" ht="27" customHeight="1">
      <c r="B30" s="1053" t="s">
        <v>2551</v>
      </c>
      <c r="C30" s="1054"/>
      <c r="D30" s="1054" t="s">
        <v>912</v>
      </c>
      <c r="E30" s="1056" t="s">
        <v>396</v>
      </c>
      <c r="F30" s="1057">
        <v>1</v>
      </c>
      <c r="G30" s="1065"/>
      <c r="H30" s="1059"/>
    </row>
    <row r="31" spans="1:8" s="1052" customFormat="1" ht="12" customHeight="1">
      <c r="B31" s="1053"/>
      <c r="C31" s="1054"/>
      <c r="D31" s="1054"/>
      <c r="E31" s="1056"/>
      <c r="F31" s="1057"/>
      <c r="G31" s="1062"/>
      <c r="H31" s="1063"/>
    </row>
    <row r="32" spans="1:8" s="1052" customFormat="1" ht="12" customHeight="1">
      <c r="B32" s="1053" t="s">
        <v>2552</v>
      </c>
      <c r="C32" s="1054"/>
      <c r="D32" s="1054" t="s">
        <v>913</v>
      </c>
      <c r="E32" s="1056" t="s">
        <v>396</v>
      </c>
      <c r="F32" s="1057">
        <v>1</v>
      </c>
      <c r="G32" s="1065"/>
      <c r="H32" s="1059"/>
    </row>
    <row r="33" spans="1:8" s="1052" customFormat="1" ht="12" customHeight="1">
      <c r="B33" s="1053"/>
      <c r="C33" s="1054"/>
      <c r="D33" s="1054"/>
      <c r="E33" s="1056"/>
      <c r="F33" s="1057"/>
      <c r="G33" s="1062"/>
      <c r="H33" s="1063"/>
    </row>
    <row r="34" spans="1:8" s="1052" customFormat="1" ht="12" customHeight="1">
      <c r="B34" s="1053" t="s">
        <v>2552</v>
      </c>
      <c r="C34" s="1054"/>
      <c r="D34" s="1054" t="s">
        <v>914</v>
      </c>
      <c r="E34" s="1056" t="s">
        <v>396</v>
      </c>
      <c r="F34" s="1057">
        <v>8</v>
      </c>
      <c r="G34" s="1065"/>
      <c r="H34" s="1059"/>
    </row>
    <row r="35" spans="1:8" s="1052" customFormat="1" ht="12" customHeight="1">
      <c r="B35" s="1053"/>
      <c r="C35" s="1054"/>
      <c r="D35" s="1054"/>
      <c r="E35" s="1054"/>
      <c r="F35" s="1056"/>
      <c r="G35" s="1062"/>
      <c r="H35" s="1063"/>
    </row>
    <row r="36" spans="1:8" s="1052" customFormat="1" ht="12" customHeight="1">
      <c r="B36" s="1053" t="s">
        <v>2553</v>
      </c>
      <c r="C36" s="1054"/>
      <c r="D36" s="1054" t="s">
        <v>915</v>
      </c>
      <c r="E36" s="1056" t="s">
        <v>396</v>
      </c>
      <c r="F36" s="1057">
        <v>12</v>
      </c>
      <c r="G36" s="1065"/>
      <c r="H36" s="1059"/>
    </row>
    <row r="37" spans="1:8" s="1052" customFormat="1" ht="12" customHeight="1">
      <c r="B37" s="1060"/>
      <c r="C37" s="1061"/>
      <c r="D37" s="1061"/>
      <c r="E37" s="1061"/>
      <c r="F37" s="1061"/>
      <c r="G37" s="1062"/>
      <c r="H37" s="1063"/>
    </row>
    <row r="38" spans="1:8" s="1052" customFormat="1" ht="12" customHeight="1">
      <c r="A38" s="1052">
        <v>8393</v>
      </c>
      <c r="B38" s="1053"/>
      <c r="C38" s="1054"/>
      <c r="D38" s="1055" t="s">
        <v>916</v>
      </c>
      <c r="E38" s="1056"/>
      <c r="F38" s="1057"/>
      <c r="G38" s="1065"/>
      <c r="H38" s="1059"/>
    </row>
    <row r="39" spans="1:8" s="1052" customFormat="1" ht="12" customHeight="1">
      <c r="B39" s="1060"/>
      <c r="C39" s="1061"/>
      <c r="D39" s="1061"/>
      <c r="E39" s="1061"/>
      <c r="F39" s="1061"/>
      <c r="G39" s="1062"/>
      <c r="H39" s="1063"/>
    </row>
    <row r="40" spans="1:8" s="1052" customFormat="1" ht="12" customHeight="1">
      <c r="A40" s="1052">
        <v>8394</v>
      </c>
      <c r="B40" s="1053" t="s">
        <v>2554</v>
      </c>
      <c r="C40" s="1054"/>
      <c r="D40" s="1054" t="s">
        <v>917</v>
      </c>
      <c r="E40" s="1056" t="s">
        <v>396</v>
      </c>
      <c r="F40" s="1057">
        <f>F26</f>
        <v>4</v>
      </c>
      <c r="G40" s="1065"/>
      <c r="H40" s="1059"/>
    </row>
    <row r="41" spans="1:8" s="1052" customFormat="1" ht="12" customHeight="1">
      <c r="B41" s="1060"/>
      <c r="C41" s="1061"/>
      <c r="D41" s="1061"/>
      <c r="E41" s="1061"/>
      <c r="F41" s="1061"/>
      <c r="G41" s="1062"/>
      <c r="H41" s="1063"/>
    </row>
    <row r="42" spans="1:8" s="1052" customFormat="1" ht="12" customHeight="1">
      <c r="A42" s="1052">
        <v>8396</v>
      </c>
      <c r="B42" s="1053" t="s">
        <v>2555</v>
      </c>
      <c r="C42" s="1054"/>
      <c r="D42" s="1054" t="s">
        <v>911</v>
      </c>
      <c r="E42" s="1056" t="s">
        <v>396</v>
      </c>
      <c r="F42" s="1057">
        <f>F28</f>
        <v>3</v>
      </c>
      <c r="G42" s="1065"/>
      <c r="H42" s="1059"/>
    </row>
    <row r="43" spans="1:8" s="1052" customFormat="1" ht="12" customHeight="1">
      <c r="B43" s="1060"/>
      <c r="C43" s="1054"/>
      <c r="D43" s="1054"/>
      <c r="E43" s="1056"/>
      <c r="F43" s="1061"/>
      <c r="G43" s="1062"/>
      <c r="H43" s="1063"/>
    </row>
    <row r="44" spans="1:8" s="1052" customFormat="1" ht="28.5" customHeight="1">
      <c r="B44" s="1053" t="s">
        <v>2556</v>
      </c>
      <c r="C44" s="1054"/>
      <c r="D44" s="1054" t="s">
        <v>912</v>
      </c>
      <c r="E44" s="1056" t="s">
        <v>396</v>
      </c>
      <c r="F44" s="1057">
        <f>F30</f>
        <v>1</v>
      </c>
      <c r="G44" s="1065"/>
      <c r="H44" s="1059"/>
    </row>
    <row r="45" spans="1:8" s="1052" customFormat="1" ht="12" customHeight="1">
      <c r="B45" s="1060"/>
      <c r="C45" s="1054"/>
      <c r="D45" s="1054"/>
      <c r="E45" s="1056"/>
      <c r="F45" s="1061"/>
      <c r="G45" s="1062"/>
      <c r="H45" s="1063"/>
    </row>
    <row r="46" spans="1:8" s="1052" customFormat="1" ht="12" customHeight="1">
      <c r="B46" s="1053" t="s">
        <v>2557</v>
      </c>
      <c r="C46" s="1054"/>
      <c r="D46" s="1054" t="s">
        <v>913</v>
      </c>
      <c r="E46" s="1056" t="s">
        <v>396</v>
      </c>
      <c r="F46" s="1057">
        <f>F32</f>
        <v>1</v>
      </c>
      <c r="G46" s="1065"/>
      <c r="H46" s="1059"/>
    </row>
    <row r="47" spans="1:8" s="1052" customFormat="1" ht="12" customHeight="1">
      <c r="B47" s="1060"/>
      <c r="C47" s="1054"/>
      <c r="D47" s="1054"/>
      <c r="E47" s="1056"/>
      <c r="F47" s="1061"/>
      <c r="G47" s="1062"/>
      <c r="H47" s="1063"/>
    </row>
    <row r="48" spans="1:8" s="1052" customFormat="1" ht="12" customHeight="1">
      <c r="B48" s="1053" t="s">
        <v>2558</v>
      </c>
      <c r="C48" s="1054"/>
      <c r="D48" s="1054" t="s">
        <v>914</v>
      </c>
      <c r="E48" s="1056" t="s">
        <v>396</v>
      </c>
      <c r="F48" s="1057">
        <f>F34</f>
        <v>8</v>
      </c>
      <c r="G48" s="1065"/>
      <c r="H48" s="1059"/>
    </row>
    <row r="49" spans="1:11" s="1052" customFormat="1" ht="12" customHeight="1">
      <c r="B49" s="1060"/>
      <c r="C49" s="1054"/>
      <c r="D49" s="1054"/>
      <c r="E49" s="1056"/>
      <c r="F49" s="1061"/>
      <c r="G49" s="1062"/>
      <c r="H49" s="1063"/>
    </row>
    <row r="50" spans="1:11" s="1052" customFormat="1" ht="12" customHeight="1">
      <c r="B50" s="1053" t="s">
        <v>2559</v>
      </c>
      <c r="C50" s="1054"/>
      <c r="D50" s="1054" t="s">
        <v>915</v>
      </c>
      <c r="E50" s="1056" t="s">
        <v>396</v>
      </c>
      <c r="F50" s="1057">
        <f>F36</f>
        <v>12</v>
      </c>
      <c r="G50" s="1065"/>
      <c r="H50" s="1059"/>
    </row>
    <row r="51" spans="1:11" s="1052" customFormat="1" ht="12" customHeight="1">
      <c r="A51" s="1052">
        <v>8399</v>
      </c>
      <c r="B51" s="1053"/>
      <c r="C51" s="1054"/>
      <c r="D51" s="1064" t="s">
        <v>918</v>
      </c>
      <c r="E51" s="1056"/>
      <c r="F51" s="1057"/>
      <c r="G51" s="1065"/>
      <c r="H51" s="1059"/>
    </row>
    <row r="52" spans="1:11" s="1052" customFormat="1" ht="12" customHeight="1">
      <c r="B52" s="1060"/>
      <c r="C52" s="1061"/>
      <c r="D52" s="1061"/>
      <c r="E52" s="1061"/>
      <c r="F52" s="1061"/>
      <c r="G52" s="1062"/>
      <c r="H52" s="1063"/>
    </row>
    <row r="53" spans="1:11" s="1052" customFormat="1" ht="26.25" customHeight="1">
      <c r="A53" s="1052">
        <v>8400</v>
      </c>
      <c r="B53" s="1053"/>
      <c r="C53" s="1054"/>
      <c r="D53" s="1054" t="s">
        <v>919</v>
      </c>
      <c r="E53" s="1056"/>
      <c r="F53" s="1057"/>
      <c r="G53" s="1065"/>
      <c r="H53" s="1059"/>
    </row>
    <row r="54" spans="1:11" s="1052" customFormat="1" ht="31.35" customHeight="1">
      <c r="A54" s="1052">
        <v>8401</v>
      </c>
      <c r="B54" s="1053" t="s">
        <v>2560</v>
      </c>
      <c r="C54" s="1054"/>
      <c r="D54" s="1054" t="s">
        <v>920</v>
      </c>
      <c r="E54" s="1056" t="s">
        <v>637</v>
      </c>
      <c r="F54" s="1057">
        <v>1</v>
      </c>
      <c r="G54" s="1421">
        <v>25000</v>
      </c>
      <c r="H54" s="1059">
        <v>25000</v>
      </c>
    </row>
    <row r="55" spans="1:11" s="1066" customFormat="1" ht="20.100000000000001" customHeight="1" thickBot="1">
      <c r="B55" s="1170" t="s">
        <v>787</v>
      </c>
      <c r="C55" s="1171"/>
      <c r="D55" s="1172"/>
      <c r="E55" s="1173"/>
      <c r="F55" s="1174"/>
      <c r="G55" s="1438"/>
      <c r="H55" s="1433"/>
      <c r="J55" s="1072"/>
      <c r="K55" s="1052"/>
    </row>
    <row r="56" spans="1:11" s="1052" customFormat="1" ht="27.45" customHeight="1">
      <c r="B56" s="1337" t="s">
        <v>752</v>
      </c>
      <c r="C56" s="1338" t="s">
        <v>898</v>
      </c>
      <c r="D56" s="1338" t="s">
        <v>45</v>
      </c>
      <c r="E56" s="1338" t="s">
        <v>12</v>
      </c>
      <c r="F56" s="1338" t="s">
        <v>753</v>
      </c>
      <c r="G56" s="1437"/>
      <c r="H56" s="1432"/>
    </row>
    <row r="57" spans="1:11" s="1066" customFormat="1" ht="20.100000000000001" customHeight="1">
      <c r="B57" s="1067" t="s">
        <v>788</v>
      </c>
      <c r="C57" s="1068"/>
      <c r="D57" s="1069"/>
      <c r="E57" s="1070"/>
      <c r="F57" s="1071"/>
      <c r="G57" s="1439"/>
      <c r="H57" s="1434"/>
    </row>
    <row r="58" spans="1:11" s="1052" customFormat="1" ht="12" customHeight="1">
      <c r="A58" s="1052">
        <v>8406</v>
      </c>
      <c r="B58" s="1053"/>
      <c r="C58" s="1054"/>
      <c r="D58" s="1055"/>
      <c r="E58" s="1056"/>
      <c r="F58" s="1057"/>
      <c r="G58" s="1058"/>
      <c r="H58" s="1059"/>
    </row>
    <row r="59" spans="1:11" s="1052" customFormat="1" ht="12" customHeight="1">
      <c r="B59" s="1053" t="s">
        <v>2561</v>
      </c>
      <c r="C59" s="1054"/>
      <c r="D59" s="1054" t="s">
        <v>921</v>
      </c>
      <c r="E59" s="1056" t="s">
        <v>16</v>
      </c>
      <c r="F59" s="1057">
        <v>15</v>
      </c>
      <c r="G59" s="1065"/>
      <c r="H59" s="1059"/>
    </row>
    <row r="60" spans="1:11" s="1052" customFormat="1" ht="12" customHeight="1">
      <c r="B60" s="1060"/>
      <c r="C60" s="1061"/>
      <c r="D60" s="1061"/>
      <c r="E60" s="1061"/>
      <c r="F60" s="1061"/>
      <c r="G60" s="1062"/>
      <c r="H60" s="1059"/>
    </row>
    <row r="61" spans="1:11" s="1052" customFormat="1" ht="12" customHeight="1">
      <c r="B61" s="1053" t="s">
        <v>2562</v>
      </c>
      <c r="C61" s="1054"/>
      <c r="D61" s="1054" t="s">
        <v>922</v>
      </c>
      <c r="E61" s="1056" t="s">
        <v>16</v>
      </c>
      <c r="F61" s="1057">
        <v>35</v>
      </c>
      <c r="G61" s="1065"/>
      <c r="H61" s="1059"/>
    </row>
    <row r="62" spans="1:11" s="1052" customFormat="1" ht="12" customHeight="1">
      <c r="B62" s="1060"/>
      <c r="C62" s="1061"/>
      <c r="D62" s="1061"/>
      <c r="E62" s="1061"/>
      <c r="F62" s="1061"/>
      <c r="G62" s="1062"/>
      <c r="H62" s="1059"/>
    </row>
    <row r="63" spans="1:11" s="1052" customFormat="1" ht="12" customHeight="1">
      <c r="B63" s="1053" t="s">
        <v>2563</v>
      </c>
      <c r="C63" s="1054"/>
      <c r="D63" s="1054" t="s">
        <v>923</v>
      </c>
      <c r="E63" s="1056" t="s">
        <v>16</v>
      </c>
      <c r="F63" s="1057">
        <v>50</v>
      </c>
      <c r="G63" s="1065"/>
      <c r="H63" s="1059"/>
    </row>
    <row r="64" spans="1:11" s="1052" customFormat="1" ht="12" customHeight="1">
      <c r="B64" s="1060"/>
      <c r="C64" s="1061"/>
      <c r="D64" s="1061"/>
      <c r="E64" s="1061"/>
      <c r="F64" s="1061"/>
      <c r="G64" s="1062"/>
      <c r="H64" s="1059"/>
    </row>
    <row r="65" spans="1:8" s="1052" customFormat="1" ht="12" customHeight="1">
      <c r="B65" s="1053" t="s">
        <v>2564</v>
      </c>
      <c r="C65" s="1054"/>
      <c r="D65" s="1054" t="s">
        <v>924</v>
      </c>
      <c r="E65" s="1056" t="s">
        <v>16</v>
      </c>
      <c r="F65" s="1057">
        <v>105</v>
      </c>
      <c r="G65" s="1065"/>
      <c r="H65" s="1059"/>
    </row>
    <row r="66" spans="1:8" s="1052" customFormat="1" ht="13.95" customHeight="1">
      <c r="B66" s="1060"/>
      <c r="C66" s="1061"/>
      <c r="D66" s="1061"/>
      <c r="E66" s="1061"/>
      <c r="F66" s="1061"/>
      <c r="G66" s="1062"/>
      <c r="H66" s="1063"/>
    </row>
    <row r="67" spans="1:8" s="1052" customFormat="1" ht="12" customHeight="1">
      <c r="B67" s="1053"/>
      <c r="C67" s="1054"/>
      <c r="D67" s="1055" t="s">
        <v>925</v>
      </c>
      <c r="E67" s="1056"/>
      <c r="F67" s="1057"/>
      <c r="G67" s="1058"/>
      <c r="H67" s="1059"/>
    </row>
    <row r="68" spans="1:8" s="1052" customFormat="1" ht="13.95" customHeight="1">
      <c r="A68" s="1052">
        <v>8407</v>
      </c>
      <c r="B68" s="1053" t="s">
        <v>2565</v>
      </c>
      <c r="C68" s="1054"/>
      <c r="D68" s="1054" t="s">
        <v>926</v>
      </c>
      <c r="E68" s="1056" t="s">
        <v>28</v>
      </c>
      <c r="F68" s="1057">
        <v>200</v>
      </c>
      <c r="G68" s="1065"/>
      <c r="H68" s="1059"/>
    </row>
    <row r="69" spans="1:8" s="1052" customFormat="1" ht="11.7" customHeight="1">
      <c r="B69" s="1060"/>
      <c r="C69" s="1061"/>
      <c r="D69" s="1061"/>
      <c r="E69" s="1061"/>
      <c r="F69" s="1061"/>
      <c r="G69" s="1062"/>
      <c r="H69" s="1063"/>
    </row>
    <row r="70" spans="1:8" s="1052" customFormat="1" ht="12" customHeight="1">
      <c r="A70" s="1052">
        <v>8408</v>
      </c>
      <c r="B70" s="1053" t="s">
        <v>2566</v>
      </c>
      <c r="C70" s="1054"/>
      <c r="D70" s="1054" t="s">
        <v>927</v>
      </c>
      <c r="E70" s="1056" t="s">
        <v>28</v>
      </c>
      <c r="F70" s="1057">
        <v>200</v>
      </c>
      <c r="G70" s="1065"/>
      <c r="H70" s="1059"/>
    </row>
    <row r="71" spans="1:8" s="1052" customFormat="1" ht="12" customHeight="1">
      <c r="B71" s="1060"/>
      <c r="C71" s="1061"/>
      <c r="D71" s="1061"/>
      <c r="E71" s="1061"/>
      <c r="F71" s="1061"/>
      <c r="G71" s="1062"/>
      <c r="H71" s="1063"/>
    </row>
    <row r="72" spans="1:8" s="1052" customFormat="1" ht="12" customHeight="1">
      <c r="A72" s="1052">
        <v>8409</v>
      </c>
      <c r="B72" s="1053" t="s">
        <v>2567</v>
      </c>
      <c r="C72" s="1054"/>
      <c r="D72" s="1054" t="s">
        <v>928</v>
      </c>
      <c r="E72" s="1056" t="s">
        <v>28</v>
      </c>
      <c r="F72" s="1057">
        <v>200</v>
      </c>
      <c r="G72" s="1065"/>
      <c r="H72" s="1059"/>
    </row>
    <row r="73" spans="1:8" s="1052" customFormat="1" ht="12" customHeight="1">
      <c r="B73" s="1060"/>
      <c r="C73" s="1061"/>
      <c r="D73" s="1061"/>
      <c r="E73" s="1061"/>
      <c r="F73" s="1061"/>
      <c r="G73" s="1062"/>
      <c r="H73" s="1063"/>
    </row>
    <row r="74" spans="1:8" s="1052" customFormat="1" ht="12" customHeight="1">
      <c r="A74" s="1052">
        <v>8410</v>
      </c>
      <c r="B74" s="1053" t="s">
        <v>2568</v>
      </c>
      <c r="C74" s="1054"/>
      <c r="D74" s="1054" t="s">
        <v>929</v>
      </c>
      <c r="E74" s="1056" t="s">
        <v>28</v>
      </c>
      <c r="F74" s="1057">
        <v>200</v>
      </c>
      <c r="G74" s="1065"/>
      <c r="H74" s="1059"/>
    </row>
    <row r="75" spans="1:8" s="1052" customFormat="1" ht="12" customHeight="1">
      <c r="B75" s="1060"/>
      <c r="C75" s="1061"/>
      <c r="D75" s="1061"/>
      <c r="E75" s="1061"/>
      <c r="F75" s="1061"/>
      <c r="G75" s="1062"/>
      <c r="H75" s="1063"/>
    </row>
    <row r="76" spans="1:8" s="1052" customFormat="1" ht="12" customHeight="1">
      <c r="A76" s="1052">
        <v>8411</v>
      </c>
      <c r="B76" s="1053"/>
      <c r="C76" s="1054"/>
      <c r="D76" s="1055" t="s">
        <v>930</v>
      </c>
      <c r="E76" s="1056"/>
      <c r="F76" s="1057"/>
      <c r="G76" s="1058"/>
      <c r="H76" s="1059"/>
    </row>
    <row r="77" spans="1:8" s="1052" customFormat="1" ht="12" customHeight="1">
      <c r="B77" s="1060"/>
      <c r="C77" s="1061"/>
      <c r="D77" s="1061"/>
      <c r="E77" s="1061"/>
      <c r="F77" s="1061"/>
      <c r="G77" s="1062"/>
      <c r="H77" s="1063"/>
    </row>
    <row r="78" spans="1:8" s="1052" customFormat="1" ht="12" customHeight="1">
      <c r="A78" s="1052">
        <v>8412</v>
      </c>
      <c r="B78" s="1053" t="s">
        <v>2569</v>
      </c>
      <c r="C78" s="1054"/>
      <c r="D78" s="1054" t="s">
        <v>931</v>
      </c>
      <c r="E78" s="1056" t="s">
        <v>28</v>
      </c>
      <c r="F78" s="1057">
        <v>100</v>
      </c>
      <c r="G78" s="1065"/>
      <c r="H78" s="1059"/>
    </row>
    <row r="79" spans="1:8" s="1052" customFormat="1" ht="12" customHeight="1">
      <c r="B79" s="1060"/>
      <c r="C79" s="1061"/>
      <c r="D79" s="1061"/>
      <c r="E79" s="1061"/>
      <c r="F79" s="1061"/>
      <c r="G79" s="1062"/>
      <c r="H79" s="1063"/>
    </row>
    <row r="80" spans="1:8" s="1052" customFormat="1" ht="12" customHeight="1">
      <c r="B80" s="1053" t="s">
        <v>2570</v>
      </c>
      <c r="C80" s="1061"/>
      <c r="D80" s="1061" t="s">
        <v>932</v>
      </c>
      <c r="E80" s="1074" t="s">
        <v>396</v>
      </c>
      <c r="F80" s="1061">
        <v>1</v>
      </c>
      <c r="G80" s="1065"/>
      <c r="H80" s="1059"/>
    </row>
    <row r="81" spans="1:8" s="1052" customFormat="1" ht="12" customHeight="1">
      <c r="B81" s="1060"/>
      <c r="C81" s="1061"/>
      <c r="D81" s="1061"/>
      <c r="E81" s="1061"/>
      <c r="F81" s="1061"/>
      <c r="G81" s="1062"/>
      <c r="H81" s="1059"/>
    </row>
    <row r="82" spans="1:8" s="1052" customFormat="1" ht="12" customHeight="1">
      <c r="B82" s="1060"/>
      <c r="C82" s="1061"/>
      <c r="D82" s="1061"/>
      <c r="E82" s="1061"/>
      <c r="F82" s="1061"/>
      <c r="G82" s="1062"/>
      <c r="H82" s="1059"/>
    </row>
    <row r="83" spans="1:8" s="1052" customFormat="1" ht="43.5" customHeight="1">
      <c r="A83" s="1052">
        <v>8414</v>
      </c>
      <c r="B83" s="1053"/>
      <c r="C83" s="1054"/>
      <c r="D83" s="1055" t="s">
        <v>933</v>
      </c>
      <c r="E83" s="1056"/>
      <c r="F83" s="1057"/>
      <c r="G83" s="1058"/>
      <c r="H83" s="1059"/>
    </row>
    <row r="84" spans="1:8" s="1052" customFormat="1" ht="12" customHeight="1">
      <c r="B84" s="1060"/>
      <c r="C84" s="1061"/>
      <c r="D84" s="1061"/>
      <c r="E84" s="1061"/>
      <c r="F84" s="1061"/>
      <c r="G84" s="1062"/>
      <c r="H84" s="1063"/>
    </row>
    <row r="85" spans="1:8" s="1052" customFormat="1" ht="12" customHeight="1">
      <c r="A85" s="1052">
        <v>8415</v>
      </c>
      <c r="B85" s="1053" t="s">
        <v>2571</v>
      </c>
      <c r="C85" s="1054"/>
      <c r="D85" s="1054" t="s">
        <v>934</v>
      </c>
      <c r="E85" s="1056" t="s">
        <v>637</v>
      </c>
      <c r="F85" s="1057">
        <v>1</v>
      </c>
      <c r="G85" s="1058"/>
      <c r="H85" s="1059"/>
    </row>
    <row r="86" spans="1:8" s="1052" customFormat="1" ht="12" customHeight="1">
      <c r="B86" s="1060"/>
      <c r="C86" s="1061"/>
      <c r="D86" s="1061"/>
      <c r="E86" s="1061"/>
      <c r="F86" s="1061"/>
      <c r="G86" s="1062"/>
      <c r="H86" s="1063"/>
    </row>
    <row r="87" spans="1:8" s="1052" customFormat="1" ht="12" customHeight="1">
      <c r="A87" s="1052">
        <v>8416</v>
      </c>
      <c r="B87" s="1053" t="s">
        <v>2572</v>
      </c>
      <c r="C87" s="1054"/>
      <c r="D87" s="1054" t="s">
        <v>921</v>
      </c>
      <c r="E87" s="1056" t="s">
        <v>16</v>
      </c>
      <c r="F87" s="1057">
        <f>F59</f>
        <v>15</v>
      </c>
      <c r="G87" s="1065"/>
      <c r="H87" s="1059"/>
    </row>
    <row r="88" spans="1:8" s="1052" customFormat="1" ht="12" customHeight="1">
      <c r="B88" s="1060"/>
      <c r="C88" s="1061"/>
      <c r="D88" s="1061"/>
      <c r="E88" s="1061"/>
      <c r="F88" s="1061"/>
      <c r="G88" s="1062"/>
      <c r="H88" s="1063"/>
    </row>
    <row r="89" spans="1:8" s="1052" customFormat="1" ht="26.4">
      <c r="A89" s="1052">
        <v>8417</v>
      </c>
      <c r="B89" s="1053" t="s">
        <v>2573</v>
      </c>
      <c r="C89" s="1054"/>
      <c r="D89" s="1054" t="s">
        <v>922</v>
      </c>
      <c r="E89" s="1056" t="s">
        <v>16</v>
      </c>
      <c r="F89" s="1057">
        <f>F61</f>
        <v>35</v>
      </c>
      <c r="G89" s="1065"/>
      <c r="H89" s="1059"/>
    </row>
    <row r="90" spans="1:8" s="1052" customFormat="1" ht="12" customHeight="1">
      <c r="B90" s="1060"/>
      <c r="C90" s="1061"/>
      <c r="D90" s="1061"/>
      <c r="E90" s="1061"/>
      <c r="F90" s="1061"/>
      <c r="G90" s="1062"/>
      <c r="H90" s="1063"/>
    </row>
    <row r="91" spans="1:8" s="1052" customFormat="1" ht="12" customHeight="1">
      <c r="A91" s="1052">
        <v>8418</v>
      </c>
      <c r="B91" s="1053" t="s">
        <v>2574</v>
      </c>
      <c r="C91" s="1054"/>
      <c r="D91" s="1054" t="s">
        <v>923</v>
      </c>
      <c r="E91" s="1056" t="s">
        <v>16</v>
      </c>
      <c r="F91" s="1057">
        <f>F63</f>
        <v>50</v>
      </c>
      <c r="G91" s="1065"/>
      <c r="H91" s="1059"/>
    </row>
    <row r="92" spans="1:8" s="1052" customFormat="1" ht="12" customHeight="1">
      <c r="B92" s="1060"/>
      <c r="C92" s="1061"/>
      <c r="D92" s="1061"/>
      <c r="E92" s="1061"/>
      <c r="F92" s="1061"/>
      <c r="G92" s="1062"/>
      <c r="H92" s="1063"/>
    </row>
    <row r="93" spans="1:8" s="1052" customFormat="1" ht="12" customHeight="1">
      <c r="A93" s="1052">
        <v>8419</v>
      </c>
      <c r="B93" s="1053" t="s">
        <v>2575</v>
      </c>
      <c r="C93" s="1054"/>
      <c r="D93" s="1054" t="s">
        <v>924</v>
      </c>
      <c r="E93" s="1056" t="s">
        <v>16</v>
      </c>
      <c r="F93" s="1057">
        <v>105</v>
      </c>
      <c r="G93" s="1065"/>
      <c r="H93" s="1059"/>
    </row>
    <row r="94" spans="1:8" s="1052" customFormat="1" ht="12" customHeight="1">
      <c r="B94" s="1053"/>
      <c r="C94" s="1054"/>
      <c r="D94" s="1054"/>
      <c r="E94" s="1056"/>
      <c r="F94" s="1057"/>
      <c r="G94" s="1065"/>
      <c r="H94" s="1059"/>
    </row>
    <row r="95" spans="1:8" s="1052" customFormat="1" ht="12" customHeight="1">
      <c r="B95" s="1053"/>
      <c r="C95" s="1054"/>
      <c r="D95" s="1055" t="s">
        <v>935</v>
      </c>
      <c r="E95" s="1056"/>
      <c r="F95" s="1057"/>
      <c r="G95" s="1065"/>
      <c r="H95" s="1059"/>
    </row>
    <row r="96" spans="1:8" s="1052" customFormat="1" ht="12" customHeight="1">
      <c r="B96" s="1060"/>
      <c r="C96" s="1061"/>
      <c r="D96" s="1061"/>
      <c r="E96" s="1061"/>
      <c r="F96" s="1061"/>
      <c r="G96" s="1062"/>
      <c r="H96" s="1063"/>
    </row>
    <row r="97" spans="1:8" s="1052" customFormat="1" ht="12" customHeight="1">
      <c r="A97" s="1052">
        <v>8420</v>
      </c>
      <c r="B97" s="1053" t="s">
        <v>2576</v>
      </c>
      <c r="C97" s="1054"/>
      <c r="D97" s="1054" t="s">
        <v>926</v>
      </c>
      <c r="E97" s="1056" t="s">
        <v>28</v>
      </c>
      <c r="F97" s="1057">
        <f>F68</f>
        <v>200</v>
      </c>
      <c r="G97" s="1065"/>
      <c r="H97" s="1059"/>
    </row>
    <row r="98" spans="1:8" s="1052" customFormat="1" ht="12" customHeight="1">
      <c r="B98" s="1060"/>
      <c r="C98" s="1061"/>
      <c r="D98" s="1061"/>
      <c r="E98" s="1061"/>
      <c r="F98" s="1061"/>
      <c r="G98" s="1062"/>
      <c r="H98" s="1063"/>
    </row>
    <row r="99" spans="1:8" s="1052" customFormat="1" ht="12" customHeight="1">
      <c r="A99" s="1052">
        <v>8421</v>
      </c>
      <c r="B99" s="1053" t="s">
        <v>2577</v>
      </c>
      <c r="C99" s="1054"/>
      <c r="D99" s="1054" t="s">
        <v>927</v>
      </c>
      <c r="E99" s="1056" t="s">
        <v>28</v>
      </c>
      <c r="F99" s="1057">
        <f>F70</f>
        <v>200</v>
      </c>
      <c r="G99" s="1065"/>
      <c r="H99" s="1059"/>
    </row>
    <row r="100" spans="1:8" s="1052" customFormat="1" ht="12" customHeight="1">
      <c r="B100" s="1060"/>
      <c r="C100" s="1061"/>
      <c r="D100" s="1061"/>
      <c r="E100" s="1061"/>
      <c r="F100" s="1061"/>
      <c r="G100" s="1062"/>
      <c r="H100" s="1063"/>
    </row>
    <row r="101" spans="1:8" s="1052" customFormat="1" ht="12" customHeight="1">
      <c r="A101" s="1052">
        <v>8422</v>
      </c>
      <c r="B101" s="1053" t="s">
        <v>2578</v>
      </c>
      <c r="C101" s="1054"/>
      <c r="D101" s="1054" t="s">
        <v>928</v>
      </c>
      <c r="E101" s="1056" t="s">
        <v>28</v>
      </c>
      <c r="F101" s="1057">
        <f>F72</f>
        <v>200</v>
      </c>
      <c r="G101" s="1065"/>
      <c r="H101" s="1059"/>
    </row>
    <row r="102" spans="1:8" s="1052" customFormat="1" ht="12" customHeight="1">
      <c r="B102" s="1060"/>
      <c r="C102" s="1061"/>
      <c r="D102" s="1061"/>
      <c r="E102" s="1061"/>
      <c r="F102" s="1061"/>
      <c r="G102" s="1062"/>
      <c r="H102" s="1063"/>
    </row>
    <row r="103" spans="1:8" s="1052" customFormat="1" ht="12" customHeight="1">
      <c r="A103" s="1052">
        <v>8423</v>
      </c>
      <c r="B103" s="1053" t="s">
        <v>2579</v>
      </c>
      <c r="C103" s="1054"/>
      <c r="D103" s="1054" t="s">
        <v>929</v>
      </c>
      <c r="E103" s="1056" t="s">
        <v>28</v>
      </c>
      <c r="F103" s="1057">
        <f>F74</f>
        <v>200</v>
      </c>
      <c r="G103" s="1065"/>
      <c r="H103" s="1059"/>
    </row>
    <row r="104" spans="1:8" s="1052" customFormat="1" ht="12" customHeight="1">
      <c r="B104" s="1053"/>
      <c r="C104" s="1054"/>
      <c r="D104" s="1054"/>
      <c r="E104" s="1056"/>
      <c r="F104" s="1057"/>
      <c r="G104" s="1065"/>
      <c r="H104" s="1059"/>
    </row>
    <row r="105" spans="1:8" s="1052" customFormat="1" ht="12" customHeight="1">
      <c r="B105" s="1053"/>
      <c r="C105" s="1054"/>
      <c r="D105" s="1055" t="s">
        <v>936</v>
      </c>
      <c r="E105" s="1056"/>
      <c r="F105" s="1057"/>
      <c r="G105" s="1065"/>
      <c r="H105" s="1059"/>
    </row>
    <row r="106" spans="1:8" s="1052" customFormat="1" ht="12" customHeight="1">
      <c r="B106" s="1053"/>
      <c r="C106" s="1054"/>
      <c r="D106" s="1054"/>
      <c r="E106" s="1056"/>
      <c r="F106" s="1057"/>
      <c r="G106" s="1065"/>
      <c r="H106" s="1059"/>
    </row>
    <row r="107" spans="1:8" s="1052" customFormat="1" ht="12" customHeight="1">
      <c r="B107" s="1053" t="s">
        <v>2580</v>
      </c>
      <c r="C107" s="1054"/>
      <c r="D107" s="1054" t="s">
        <v>931</v>
      </c>
      <c r="E107" s="1056" t="s">
        <v>28</v>
      </c>
      <c r="F107" s="1057">
        <f>F78</f>
        <v>100</v>
      </c>
      <c r="G107" s="1065"/>
      <c r="H107" s="1059"/>
    </row>
    <row r="108" spans="1:8" s="1052" customFormat="1" ht="12" customHeight="1">
      <c r="B108" s="1053"/>
      <c r="C108" s="1054"/>
      <c r="D108" s="1054"/>
      <c r="E108" s="1056"/>
      <c r="F108" s="1057"/>
      <c r="G108" s="1065"/>
      <c r="H108" s="1059"/>
    </row>
    <row r="109" spans="1:8" s="1052" customFormat="1" ht="12" customHeight="1">
      <c r="B109" s="1053" t="s">
        <v>2581</v>
      </c>
      <c r="C109" s="1054"/>
      <c r="D109" s="1061" t="s">
        <v>932</v>
      </c>
      <c r="E109" s="1056" t="s">
        <v>937</v>
      </c>
      <c r="F109" s="1057">
        <f>F80</f>
        <v>1</v>
      </c>
      <c r="G109" s="1065"/>
      <c r="H109" s="1059"/>
    </row>
    <row r="110" spans="1:8" s="1052" customFormat="1" ht="12" customHeight="1">
      <c r="B110" s="1053"/>
      <c r="C110" s="1054"/>
      <c r="D110" s="1061"/>
      <c r="E110" s="1056"/>
      <c r="F110" s="1057"/>
      <c r="G110" s="1065"/>
      <c r="H110" s="1059"/>
    </row>
    <row r="111" spans="1:8" s="1052" customFormat="1" ht="12" customHeight="1">
      <c r="A111" s="1052">
        <v>8424</v>
      </c>
      <c r="B111" s="1053"/>
      <c r="C111" s="1054"/>
      <c r="D111" s="1055" t="s">
        <v>938</v>
      </c>
      <c r="E111" s="1056"/>
      <c r="F111" s="1057"/>
      <c r="G111" s="1065"/>
      <c r="H111" s="1059"/>
    </row>
    <row r="112" spans="1:8" s="1052" customFormat="1" ht="12" customHeight="1">
      <c r="B112" s="1060"/>
      <c r="C112" s="1061"/>
      <c r="D112" s="1061"/>
      <c r="E112" s="1061"/>
      <c r="F112" s="1061"/>
      <c r="G112" s="1062"/>
      <c r="H112" s="1063"/>
    </row>
    <row r="113" spans="1:8" s="1052" customFormat="1" ht="12" customHeight="1">
      <c r="A113" s="1052">
        <v>8425</v>
      </c>
      <c r="B113" s="1053" t="s">
        <v>2582</v>
      </c>
      <c r="C113" s="1054"/>
      <c r="D113" s="1054" t="s">
        <v>939</v>
      </c>
      <c r="E113" s="1056" t="s">
        <v>937</v>
      </c>
      <c r="F113" s="1057">
        <v>10</v>
      </c>
      <c r="G113" s="1065"/>
      <c r="H113" s="1059"/>
    </row>
    <row r="114" spans="1:8" s="1052" customFormat="1" ht="12" customHeight="1">
      <c r="B114" s="1060"/>
      <c r="C114" s="1061"/>
      <c r="D114" s="1061"/>
      <c r="E114" s="1061"/>
      <c r="F114" s="1061"/>
      <c r="G114" s="1062"/>
      <c r="H114" s="1063"/>
    </row>
    <row r="115" spans="1:8" s="1052" customFormat="1" ht="12" customHeight="1">
      <c r="A115" s="1052">
        <v>8426</v>
      </c>
      <c r="B115" s="1053" t="s">
        <v>2583</v>
      </c>
      <c r="C115" s="1054"/>
      <c r="D115" s="1054" t="s">
        <v>926</v>
      </c>
      <c r="E115" s="1056" t="s">
        <v>937</v>
      </c>
      <c r="F115" s="1057">
        <v>20</v>
      </c>
      <c r="G115" s="1065"/>
      <c r="H115" s="1059"/>
    </row>
    <row r="116" spans="1:8" s="1052" customFormat="1" ht="12" customHeight="1">
      <c r="B116" s="1060"/>
      <c r="C116" s="1061"/>
      <c r="D116" s="1061"/>
      <c r="E116" s="1061"/>
      <c r="F116" s="1061"/>
      <c r="G116" s="1062"/>
      <c r="H116" s="1063"/>
    </row>
    <row r="117" spans="1:8" s="1052" customFormat="1" ht="12" customHeight="1">
      <c r="A117" s="1052">
        <v>8427</v>
      </c>
      <c r="B117" s="1053" t="s">
        <v>2584</v>
      </c>
      <c r="C117" s="1054"/>
      <c r="D117" s="1054" t="s">
        <v>927</v>
      </c>
      <c r="E117" s="1056" t="s">
        <v>937</v>
      </c>
      <c r="F117" s="1057">
        <v>20</v>
      </c>
      <c r="G117" s="1065"/>
      <c r="H117" s="1059"/>
    </row>
    <row r="118" spans="1:8" s="1052" customFormat="1" ht="12" customHeight="1">
      <c r="B118" s="1060"/>
      <c r="C118" s="1061"/>
      <c r="D118" s="1061"/>
      <c r="E118" s="1061"/>
      <c r="F118" s="1061"/>
      <c r="G118" s="1062"/>
      <c r="H118" s="1063"/>
    </row>
    <row r="119" spans="1:8" s="1052" customFormat="1" ht="12" customHeight="1">
      <c r="A119" s="1052">
        <v>8428</v>
      </c>
      <c r="B119" s="1053" t="s">
        <v>2585</v>
      </c>
      <c r="C119" s="1054"/>
      <c r="D119" s="1054" t="s">
        <v>928</v>
      </c>
      <c r="E119" s="1056" t="s">
        <v>937</v>
      </c>
      <c r="F119" s="1057">
        <v>30</v>
      </c>
      <c r="G119" s="1065"/>
      <c r="H119" s="1059"/>
    </row>
    <row r="120" spans="1:8" s="1052" customFormat="1" ht="12" customHeight="1">
      <c r="B120" s="1060"/>
      <c r="C120" s="1061"/>
      <c r="D120" s="1061"/>
      <c r="E120" s="1061"/>
      <c r="F120" s="1061"/>
      <c r="G120" s="1062"/>
      <c r="H120" s="1063"/>
    </row>
    <row r="121" spans="1:8" s="1052" customFormat="1" ht="12" customHeight="1">
      <c r="A121" s="1052">
        <v>8429</v>
      </c>
      <c r="B121" s="1053" t="s">
        <v>2586</v>
      </c>
      <c r="C121" s="1054"/>
      <c r="D121" s="1054" t="s">
        <v>929</v>
      </c>
      <c r="E121" s="1056" t="s">
        <v>937</v>
      </c>
      <c r="F121" s="1057">
        <v>20</v>
      </c>
      <c r="G121" s="1065"/>
      <c r="H121" s="1059"/>
    </row>
    <row r="122" spans="1:8" s="1052" customFormat="1" ht="12" customHeight="1">
      <c r="B122" s="1060"/>
      <c r="C122" s="1061"/>
      <c r="D122" s="1061"/>
      <c r="E122" s="1061"/>
      <c r="F122" s="1061"/>
      <c r="G122" s="1062"/>
      <c r="H122" s="1063"/>
    </row>
    <row r="123" spans="1:8" s="1052" customFormat="1" ht="12" customHeight="1">
      <c r="B123" s="1167"/>
      <c r="C123" s="1168"/>
      <c r="D123" s="1168"/>
      <c r="E123" s="1168"/>
      <c r="F123" s="1168"/>
      <c r="G123" s="1440"/>
      <c r="H123" s="1063"/>
    </row>
    <row r="124" spans="1:8" s="1052" customFormat="1" ht="12" customHeight="1">
      <c r="B124" s="1167"/>
      <c r="C124" s="1168"/>
      <c r="D124" s="1168"/>
      <c r="E124" s="1168"/>
      <c r="F124" s="1168"/>
      <c r="G124" s="1440"/>
      <c r="H124" s="1063"/>
    </row>
    <row r="125" spans="1:8" s="1052" customFormat="1" ht="12" customHeight="1">
      <c r="B125" s="1167"/>
      <c r="C125" s="1168"/>
      <c r="D125" s="1168"/>
      <c r="E125" s="1168"/>
      <c r="F125" s="1168"/>
      <c r="G125" s="1440"/>
      <c r="H125" s="1063"/>
    </row>
    <row r="126" spans="1:8" s="1052" customFormat="1" ht="12" customHeight="1">
      <c r="B126" s="1167"/>
      <c r="C126" s="1168"/>
      <c r="D126" s="1168"/>
      <c r="E126" s="1168"/>
      <c r="F126" s="1168"/>
      <c r="G126" s="1440"/>
      <c r="H126" s="1063"/>
    </row>
    <row r="127" spans="1:8" s="1052" customFormat="1" ht="12" customHeight="1">
      <c r="B127" s="1167"/>
      <c r="C127" s="1169"/>
      <c r="D127" s="1169"/>
      <c r="E127" s="1169"/>
      <c r="F127" s="1169"/>
      <c r="G127" s="1441"/>
      <c r="H127" s="1435"/>
    </row>
    <row r="128" spans="1:8" s="1066" customFormat="1" ht="20.100000000000001" customHeight="1">
      <c r="B128" s="1170" t="s">
        <v>787</v>
      </c>
      <c r="C128" s="1171"/>
      <c r="D128" s="1172"/>
      <c r="E128" s="1173"/>
      <c r="F128" s="1174"/>
      <c r="G128" s="1438"/>
      <c r="H128" s="1433"/>
    </row>
    <row r="129" spans="1:8" s="487" customFormat="1" ht="15" customHeight="1" thickBot="1">
      <c r="B129" s="1339"/>
      <c r="C129" s="1340"/>
      <c r="D129" s="1340"/>
      <c r="E129" s="1340"/>
      <c r="F129" s="1340"/>
      <c r="G129" s="1442"/>
      <c r="H129" s="1341"/>
    </row>
    <row r="130" spans="1:8" s="1052" customFormat="1" ht="27.45" customHeight="1">
      <c r="B130" s="1337" t="s">
        <v>752</v>
      </c>
      <c r="C130" s="1338" t="s">
        <v>898</v>
      </c>
      <c r="D130" s="1338" t="s">
        <v>45</v>
      </c>
      <c r="E130" s="1338" t="s">
        <v>12</v>
      </c>
      <c r="F130" s="1338" t="s">
        <v>753</v>
      </c>
      <c r="G130" s="1437"/>
      <c r="H130" s="1432" t="s">
        <v>754</v>
      </c>
    </row>
    <row r="131" spans="1:8" s="1066" customFormat="1" ht="20.100000000000001" customHeight="1">
      <c r="B131" s="1067" t="s">
        <v>788</v>
      </c>
      <c r="C131" s="1068"/>
      <c r="D131" s="1069"/>
      <c r="E131" s="1070"/>
      <c r="F131" s="1071"/>
      <c r="G131" s="1439"/>
      <c r="H131" s="1434"/>
    </row>
    <row r="132" spans="1:8" s="1052" customFormat="1" ht="12" customHeight="1">
      <c r="A132" s="1052">
        <v>8437</v>
      </c>
      <c r="B132" s="1053"/>
      <c r="C132" s="1054"/>
      <c r="D132" s="1064" t="s">
        <v>940</v>
      </c>
      <c r="E132" s="1056"/>
      <c r="F132" s="1057"/>
      <c r="G132" s="1065"/>
      <c r="H132" s="1059"/>
    </row>
    <row r="133" spans="1:8" s="1052" customFormat="1" ht="12" customHeight="1">
      <c r="B133" s="1060"/>
      <c r="C133" s="1061"/>
      <c r="D133" s="1061"/>
      <c r="E133" s="1061"/>
      <c r="F133" s="1061"/>
      <c r="G133" s="1062"/>
      <c r="H133" s="1063"/>
    </row>
    <row r="134" spans="1:8" s="1052" customFormat="1" ht="78.75" customHeight="1">
      <c r="B134" s="1053"/>
      <c r="C134" s="1054"/>
      <c r="D134" s="1054" t="s">
        <v>941</v>
      </c>
      <c r="E134" s="1056"/>
      <c r="F134" s="1057"/>
      <c r="G134" s="1065"/>
      <c r="H134" s="1059"/>
    </row>
    <row r="135" spans="1:8" s="1052" customFormat="1" ht="12" customHeight="1">
      <c r="B135" s="1060"/>
      <c r="C135" s="1061"/>
      <c r="D135" s="1061"/>
      <c r="E135" s="1061"/>
      <c r="F135" s="1061"/>
      <c r="G135" s="1062"/>
      <c r="H135" s="1063"/>
    </row>
    <row r="136" spans="1:8" s="1052" customFormat="1" ht="26.25" customHeight="1">
      <c r="B136" s="1053" t="s">
        <v>2587</v>
      </c>
      <c r="C136" s="1054"/>
      <c r="D136" s="1054" t="s">
        <v>942</v>
      </c>
      <c r="E136" s="1056" t="s">
        <v>396</v>
      </c>
      <c r="F136" s="1057">
        <v>4</v>
      </c>
      <c r="G136" s="1065"/>
      <c r="H136" s="1059"/>
    </row>
    <row r="137" spans="1:8" s="1052" customFormat="1" ht="12" customHeight="1">
      <c r="B137" s="1060"/>
      <c r="C137" s="1061"/>
      <c r="D137" s="1061"/>
      <c r="E137" s="1061"/>
      <c r="F137" s="1061"/>
      <c r="G137" s="1062"/>
      <c r="H137" s="1063"/>
    </row>
    <row r="138" spans="1:8" s="1052" customFormat="1" ht="12" customHeight="1">
      <c r="B138" s="1053" t="s">
        <v>2588</v>
      </c>
      <c r="C138" s="1054"/>
      <c r="D138" s="1054" t="s">
        <v>943</v>
      </c>
      <c r="E138" s="1056" t="s">
        <v>396</v>
      </c>
      <c r="F138" s="1057">
        <v>7</v>
      </c>
      <c r="G138" s="1065"/>
      <c r="H138" s="1059"/>
    </row>
    <row r="139" spans="1:8" s="1052" customFormat="1" ht="12" customHeight="1">
      <c r="B139" s="1060"/>
      <c r="C139" s="1054"/>
      <c r="D139" s="1054"/>
      <c r="E139" s="1056"/>
      <c r="F139" s="1057"/>
      <c r="G139" s="1062"/>
      <c r="H139" s="1063"/>
    </row>
    <row r="140" spans="1:8" s="1052" customFormat="1" ht="12" customHeight="1">
      <c r="B140" s="1053" t="s">
        <v>2589</v>
      </c>
      <c r="C140" s="1054"/>
      <c r="D140" s="1054" t="s">
        <v>944</v>
      </c>
      <c r="E140" s="1056" t="s">
        <v>396</v>
      </c>
      <c r="F140" s="1057">
        <v>7</v>
      </c>
      <c r="G140" s="1065"/>
      <c r="H140" s="1059"/>
    </row>
    <row r="141" spans="1:8" s="1052" customFormat="1" ht="12" customHeight="1">
      <c r="B141" s="1053"/>
      <c r="C141" s="1054"/>
      <c r="D141" s="1054"/>
      <c r="E141" s="1056"/>
      <c r="F141" s="1057"/>
      <c r="G141" s="1065"/>
      <c r="H141" s="1059"/>
    </row>
    <row r="142" spans="1:8" s="1052" customFormat="1" ht="12" customHeight="1">
      <c r="B142" s="1053"/>
      <c r="C142" s="1054"/>
      <c r="D142" s="1054"/>
      <c r="E142" s="1056"/>
      <c r="F142" s="1057"/>
      <c r="G142" s="1065"/>
      <c r="H142" s="1059"/>
    </row>
    <row r="143" spans="1:8" s="1052" customFormat="1" ht="44.25" customHeight="1">
      <c r="B143" s="1053"/>
      <c r="C143" s="1054"/>
      <c r="D143" s="1055" t="s">
        <v>945</v>
      </c>
      <c r="E143" s="1056"/>
      <c r="F143" s="1057"/>
      <c r="G143" s="1065"/>
      <c r="H143" s="1059"/>
    </row>
    <row r="144" spans="1:8" s="1052" customFormat="1" ht="12" customHeight="1">
      <c r="B144" s="1060"/>
      <c r="C144" s="1061"/>
      <c r="D144" s="1061"/>
      <c r="E144" s="1061"/>
      <c r="F144" s="1061"/>
      <c r="G144" s="1062"/>
      <c r="H144" s="1063"/>
    </row>
    <row r="145" spans="1:8" s="1052" customFormat="1" ht="25.5" customHeight="1">
      <c r="B145" s="1053" t="s">
        <v>2590</v>
      </c>
      <c r="C145" s="1054"/>
      <c r="D145" s="1054" t="s">
        <v>942</v>
      </c>
      <c r="E145" s="1056" t="s">
        <v>396</v>
      </c>
      <c r="F145" s="1057">
        <v>4</v>
      </c>
      <c r="G145" s="1065"/>
      <c r="H145" s="1059"/>
    </row>
    <row r="146" spans="1:8" s="1052" customFormat="1" ht="12" customHeight="1">
      <c r="B146" s="1053"/>
      <c r="C146" s="1054"/>
      <c r="D146" s="1061"/>
      <c r="E146" s="1061"/>
      <c r="F146" s="1061"/>
      <c r="G146" s="1062"/>
      <c r="H146" s="1063"/>
    </row>
    <row r="147" spans="1:8" s="1052" customFormat="1" ht="27.75" customHeight="1">
      <c r="B147" s="1053" t="s">
        <v>2591</v>
      </c>
      <c r="C147" s="1054"/>
      <c r="D147" s="1054" t="s">
        <v>943</v>
      </c>
      <c r="E147" s="1056" t="s">
        <v>396</v>
      </c>
      <c r="F147" s="1057">
        <v>7</v>
      </c>
      <c r="G147" s="1065"/>
      <c r="H147" s="1059"/>
    </row>
    <row r="148" spans="1:8" s="1052" customFormat="1" ht="12" customHeight="1">
      <c r="B148" s="1053"/>
      <c r="C148" s="1054"/>
      <c r="D148" s="1054"/>
      <c r="E148" s="1056"/>
      <c r="F148" s="1057"/>
      <c r="G148" s="1062"/>
      <c r="H148" s="1063"/>
    </row>
    <row r="149" spans="1:8" s="1052" customFormat="1" ht="12" customHeight="1">
      <c r="B149" s="1053" t="s">
        <v>2592</v>
      </c>
      <c r="C149" s="1054"/>
      <c r="D149" s="1054" t="s">
        <v>946</v>
      </c>
      <c r="E149" s="1056" t="s">
        <v>396</v>
      </c>
      <c r="F149" s="1057">
        <v>7</v>
      </c>
      <c r="G149" s="1065"/>
      <c r="H149" s="1059"/>
    </row>
    <row r="150" spans="1:8" s="1052" customFormat="1" ht="12" customHeight="1">
      <c r="B150" s="1053"/>
      <c r="C150" s="1054"/>
      <c r="D150" s="1054"/>
      <c r="E150" s="1056"/>
      <c r="F150" s="1057"/>
      <c r="G150" s="1065"/>
      <c r="H150" s="1059"/>
    </row>
    <row r="151" spans="1:8" s="1052" customFormat="1" ht="12" customHeight="1">
      <c r="A151" s="1052">
        <v>8438</v>
      </c>
      <c r="B151" s="1053"/>
      <c r="C151" s="1054"/>
      <c r="D151" s="1055" t="s">
        <v>947</v>
      </c>
      <c r="E151" s="1056"/>
      <c r="F151" s="1057"/>
      <c r="G151" s="1065"/>
      <c r="H151" s="1059"/>
    </row>
    <row r="152" spans="1:8" s="1052" customFormat="1" ht="12" customHeight="1">
      <c r="B152" s="1060"/>
      <c r="C152" s="1061"/>
      <c r="D152" s="1061"/>
      <c r="E152" s="1061"/>
      <c r="F152" s="1061"/>
      <c r="G152" s="1062"/>
      <c r="H152" s="1063"/>
    </row>
    <row r="153" spans="1:8" s="1052" customFormat="1" ht="66.75" customHeight="1">
      <c r="A153" s="1052">
        <v>8439</v>
      </c>
      <c r="B153" s="1053"/>
      <c r="C153" s="1054"/>
      <c r="D153" s="1054" t="s">
        <v>948</v>
      </c>
      <c r="E153" s="1056"/>
      <c r="F153" s="1057"/>
      <c r="G153" s="1065"/>
      <c r="H153" s="1059"/>
    </row>
    <row r="154" spans="1:8" s="1052" customFormat="1" ht="12" customHeight="1">
      <c r="B154" s="1060"/>
      <c r="C154" s="1061"/>
      <c r="D154" s="1061"/>
      <c r="E154" s="1061"/>
      <c r="F154" s="1061"/>
      <c r="G154" s="1062"/>
      <c r="H154" s="1063"/>
    </row>
    <row r="155" spans="1:8" s="1052" customFormat="1" ht="12" customHeight="1">
      <c r="A155" s="1052">
        <v>8440</v>
      </c>
      <c r="B155" s="1053" t="s">
        <v>2593</v>
      </c>
      <c r="C155" s="1054"/>
      <c r="D155" s="1054" t="s">
        <v>949</v>
      </c>
      <c r="E155" s="1056" t="s">
        <v>396</v>
      </c>
      <c r="F155" s="1057">
        <v>1</v>
      </c>
      <c r="G155" s="1065"/>
      <c r="H155" s="1059"/>
    </row>
    <row r="156" spans="1:8" s="1052" customFormat="1" ht="12" customHeight="1">
      <c r="B156" s="1060"/>
      <c r="C156" s="1061"/>
      <c r="D156" s="1061"/>
      <c r="E156" s="1061"/>
      <c r="F156" s="1061"/>
      <c r="G156" s="1062"/>
      <c r="H156" s="1063"/>
    </row>
    <row r="157" spans="1:8" s="1052" customFormat="1" ht="28.5" customHeight="1">
      <c r="A157" s="1052">
        <v>8441</v>
      </c>
      <c r="B157" s="1053"/>
      <c r="C157" s="1054"/>
      <c r="D157" s="1055" t="s">
        <v>950</v>
      </c>
      <c r="E157" s="1056"/>
      <c r="F157" s="1057"/>
      <c r="G157" s="1058"/>
      <c r="H157" s="1059"/>
    </row>
    <row r="158" spans="1:8" s="1052" customFormat="1" ht="12" customHeight="1">
      <c r="B158" s="1060"/>
      <c r="C158" s="1061"/>
      <c r="D158" s="1061"/>
      <c r="E158" s="1061"/>
      <c r="F158" s="1061"/>
      <c r="G158" s="1062"/>
      <c r="H158" s="1063"/>
    </row>
    <row r="159" spans="1:8" s="1052" customFormat="1" ht="12" customHeight="1">
      <c r="A159" s="1052">
        <v>8442</v>
      </c>
      <c r="B159" s="1053" t="s">
        <v>2594</v>
      </c>
      <c r="C159" s="1054"/>
      <c r="D159" s="1054" t="s">
        <v>949</v>
      </c>
      <c r="E159" s="1056" t="s">
        <v>396</v>
      </c>
      <c r="F159" s="1057">
        <f>F155</f>
        <v>1</v>
      </c>
      <c r="G159" s="1065"/>
      <c r="H159" s="1059"/>
    </row>
    <row r="160" spans="1:8" s="1052" customFormat="1" ht="12" customHeight="1">
      <c r="B160" s="1060"/>
      <c r="C160" s="1061"/>
      <c r="D160" s="1061"/>
      <c r="E160" s="1061"/>
      <c r="F160" s="1061"/>
      <c r="G160" s="1062"/>
      <c r="H160" s="1063"/>
    </row>
    <row r="161" spans="1:8" s="1052" customFormat="1" ht="12" customHeight="1">
      <c r="A161" s="1052">
        <v>8443</v>
      </c>
      <c r="B161" s="1053"/>
      <c r="C161" s="1054"/>
      <c r="D161" s="1064" t="s">
        <v>951</v>
      </c>
      <c r="E161" s="1056"/>
      <c r="F161" s="1057"/>
      <c r="G161" s="1058"/>
      <c r="H161" s="1059"/>
    </row>
    <row r="162" spans="1:8" s="1052" customFormat="1" ht="12" customHeight="1">
      <c r="B162" s="1060"/>
      <c r="C162" s="1061"/>
      <c r="D162" s="1061"/>
      <c r="E162" s="1061"/>
      <c r="F162" s="1061"/>
      <c r="G162" s="1062"/>
      <c r="H162" s="1063"/>
    </row>
    <row r="163" spans="1:8" s="1052" customFormat="1" ht="24" customHeight="1">
      <c r="A163" s="1052">
        <v>8444</v>
      </c>
      <c r="B163" s="1053" t="s">
        <v>2595</v>
      </c>
      <c r="C163" s="1054"/>
      <c r="D163" s="1054" t="s">
        <v>952</v>
      </c>
      <c r="E163" s="1056" t="s">
        <v>953</v>
      </c>
      <c r="F163" s="1057">
        <v>1</v>
      </c>
      <c r="G163" s="1058">
        <v>600000</v>
      </c>
      <c r="H163" s="1059"/>
    </row>
    <row r="164" spans="1:8" s="1052" customFormat="1" ht="12" customHeight="1">
      <c r="B164" s="1060"/>
      <c r="C164" s="1061"/>
      <c r="D164" s="1061"/>
      <c r="E164" s="1061"/>
      <c r="F164" s="1061"/>
      <c r="G164" s="1062"/>
      <c r="H164" s="1063"/>
    </row>
    <row r="165" spans="1:8" s="1052" customFormat="1" ht="12" customHeight="1">
      <c r="A165" s="1052">
        <v>8445</v>
      </c>
      <c r="B165" s="1053" t="s">
        <v>2596</v>
      </c>
      <c r="C165" s="1054"/>
      <c r="D165" s="1054" t="s">
        <v>954</v>
      </c>
      <c r="E165" s="1056" t="s">
        <v>24</v>
      </c>
      <c r="F165" s="1057"/>
      <c r="G165" s="1065"/>
      <c r="H165" s="1059"/>
    </row>
    <row r="166" spans="1:8" s="1052" customFormat="1" ht="12" customHeight="1">
      <c r="B166" s="1060"/>
      <c r="C166" s="1061"/>
      <c r="D166" s="1061"/>
      <c r="E166" s="1061"/>
      <c r="F166" s="1061"/>
      <c r="G166" s="1062"/>
      <c r="H166" s="1063"/>
    </row>
    <row r="167" spans="1:8" s="1052" customFormat="1" ht="25.35" customHeight="1">
      <c r="B167" s="1053" t="s">
        <v>2597</v>
      </c>
      <c r="C167" s="1061"/>
      <c r="D167" s="1054" t="s">
        <v>955</v>
      </c>
      <c r="E167" s="1056" t="s">
        <v>953</v>
      </c>
      <c r="F167" s="1057">
        <v>1</v>
      </c>
      <c r="G167" s="1058">
        <v>100000</v>
      </c>
      <c r="H167" s="1059"/>
    </row>
    <row r="168" spans="1:8" s="1052" customFormat="1" ht="10.35" customHeight="1">
      <c r="B168" s="1053"/>
      <c r="C168" s="1061"/>
      <c r="D168" s="1054"/>
      <c r="E168" s="1056"/>
      <c r="F168" s="1057"/>
      <c r="G168" s="1058"/>
      <c r="H168" s="1059"/>
    </row>
    <row r="169" spans="1:8" s="1052" customFormat="1" ht="12" customHeight="1">
      <c r="B169" s="1060" t="s">
        <v>2598</v>
      </c>
      <c r="C169" s="1061"/>
      <c r="D169" s="1054" t="s">
        <v>954</v>
      </c>
      <c r="E169" s="1056" t="s">
        <v>24</v>
      </c>
      <c r="F169" s="1057"/>
      <c r="G169" s="1065"/>
      <c r="H169" s="1059"/>
    </row>
    <row r="170" spans="1:8" s="1052" customFormat="1" ht="12" customHeight="1">
      <c r="B170" s="1060"/>
      <c r="C170" s="1061"/>
      <c r="D170" s="1061"/>
      <c r="E170" s="1061"/>
      <c r="F170" s="1061"/>
      <c r="G170" s="1062"/>
      <c r="H170" s="1059"/>
    </row>
    <row r="171" spans="1:8" s="1052" customFormat="1" ht="27" customHeight="1">
      <c r="A171" s="1052">
        <v>8446</v>
      </c>
      <c r="B171" s="1053" t="s">
        <v>2599</v>
      </c>
      <c r="C171" s="1054"/>
      <c r="D171" s="1054" t="s">
        <v>956</v>
      </c>
      <c r="E171" s="1056" t="s">
        <v>953</v>
      </c>
      <c r="F171" s="1057">
        <v>1</v>
      </c>
      <c r="G171" s="1058">
        <v>300000</v>
      </c>
      <c r="H171" s="1059"/>
    </row>
    <row r="172" spans="1:8" s="1052" customFormat="1" ht="12" customHeight="1">
      <c r="B172" s="1060"/>
      <c r="C172" s="1061"/>
      <c r="D172" s="1061"/>
      <c r="E172" s="1061"/>
      <c r="F172" s="1061"/>
      <c r="G172" s="1062"/>
      <c r="H172" s="1063"/>
    </row>
    <row r="173" spans="1:8" s="1052" customFormat="1" ht="12" customHeight="1">
      <c r="A173" s="1052">
        <v>8447</v>
      </c>
      <c r="B173" s="1053" t="s">
        <v>2600</v>
      </c>
      <c r="C173" s="1054"/>
      <c r="D173" s="1054" t="s">
        <v>954</v>
      </c>
      <c r="E173" s="1056" t="s">
        <v>24</v>
      </c>
      <c r="F173" s="1057"/>
      <c r="G173" s="1065"/>
      <c r="H173" s="1059"/>
    </row>
    <row r="174" spans="1:8" s="1052" customFormat="1" ht="12" customHeight="1">
      <c r="B174" s="1060"/>
      <c r="C174" s="1061"/>
      <c r="D174" s="1061"/>
      <c r="E174" s="1061"/>
      <c r="F174" s="1061"/>
      <c r="G174" s="1062"/>
      <c r="H174" s="1063"/>
    </row>
    <row r="175" spans="1:8" s="1052" customFormat="1" ht="12" customHeight="1">
      <c r="A175" s="1052">
        <v>8448</v>
      </c>
      <c r="B175" s="1053"/>
      <c r="C175" s="1054"/>
      <c r="D175" s="1064" t="s">
        <v>957</v>
      </c>
      <c r="E175" s="1056"/>
      <c r="F175" s="1057"/>
      <c r="G175" s="1058"/>
      <c r="H175" s="1059"/>
    </row>
    <row r="176" spans="1:8" s="1052" customFormat="1" ht="12" customHeight="1">
      <c r="B176" s="1060"/>
      <c r="C176" s="1061"/>
      <c r="D176" s="1061"/>
      <c r="E176" s="1061"/>
      <c r="F176" s="1061"/>
      <c r="G176" s="1062"/>
      <c r="H176" s="1063"/>
    </row>
    <row r="177" spans="1:8" s="1052" customFormat="1" ht="26.25" customHeight="1">
      <c r="A177" s="1052">
        <v>8449</v>
      </c>
      <c r="B177" s="1053" t="s">
        <v>2601</v>
      </c>
      <c r="C177" s="1054"/>
      <c r="D177" s="1054" t="s">
        <v>957</v>
      </c>
      <c r="E177" s="1056" t="s">
        <v>953</v>
      </c>
      <c r="F177" s="1057">
        <v>1</v>
      </c>
      <c r="G177" s="1422">
        <v>150000</v>
      </c>
      <c r="H177" s="1059">
        <v>150000</v>
      </c>
    </row>
    <row r="178" spans="1:8" s="1052" customFormat="1" ht="7.5" customHeight="1">
      <c r="B178" s="1053"/>
      <c r="C178" s="1054"/>
      <c r="D178" s="1054"/>
      <c r="E178" s="1056"/>
      <c r="F178" s="1057"/>
      <c r="G178" s="1065"/>
      <c r="H178" s="1059"/>
    </row>
    <row r="179" spans="1:8" s="1052" customFormat="1" ht="12" customHeight="1">
      <c r="B179" s="1060" t="s">
        <v>2602</v>
      </c>
      <c r="C179" s="1061"/>
      <c r="D179" s="1075" t="s">
        <v>958</v>
      </c>
      <c r="E179" s="1061" t="s">
        <v>24</v>
      </c>
      <c r="F179" s="1061"/>
      <c r="G179" s="1062"/>
      <c r="H179" s="1063"/>
    </row>
    <row r="180" spans="1:8" s="1052" customFormat="1" ht="8.25" customHeight="1">
      <c r="B180" s="1060"/>
      <c r="C180" s="1061"/>
      <c r="D180" s="1061"/>
      <c r="E180" s="1061"/>
      <c r="F180" s="1061"/>
      <c r="G180" s="1062"/>
      <c r="H180" s="1063"/>
    </row>
    <row r="181" spans="1:8" s="1052" customFormat="1" ht="12" customHeight="1">
      <c r="A181" s="1052">
        <v>8454</v>
      </c>
      <c r="B181" s="1053"/>
      <c r="C181" s="1054"/>
      <c r="D181" s="1055" t="s">
        <v>959</v>
      </c>
      <c r="E181" s="1056"/>
      <c r="F181" s="1057"/>
      <c r="G181" s="1065"/>
      <c r="H181" s="1059"/>
    </row>
    <row r="182" spans="1:8" s="1052" customFormat="1" ht="8.25" customHeight="1">
      <c r="B182" s="1060"/>
      <c r="C182" s="1061"/>
      <c r="D182" s="1061"/>
      <c r="E182" s="1061"/>
      <c r="F182" s="1061"/>
      <c r="G182" s="1062"/>
      <c r="H182" s="1063"/>
    </row>
    <row r="183" spans="1:8" s="1052" customFormat="1" ht="12" customHeight="1">
      <c r="A183" s="1052">
        <v>8455</v>
      </c>
      <c r="B183" s="1053"/>
      <c r="C183" s="1054"/>
      <c r="D183" s="1054" t="s">
        <v>960</v>
      </c>
      <c r="E183" s="1056"/>
      <c r="F183" s="1057"/>
      <c r="G183" s="1065"/>
      <c r="H183" s="1059"/>
    </row>
    <row r="184" spans="1:8" s="1052" customFormat="1" ht="12" customHeight="1">
      <c r="B184" s="1060"/>
      <c r="C184" s="1061"/>
      <c r="D184" s="1061"/>
      <c r="E184" s="1061"/>
      <c r="F184" s="1061"/>
      <c r="G184" s="1062"/>
      <c r="H184" s="1063"/>
    </row>
    <row r="185" spans="1:8" s="1052" customFormat="1" ht="12" customHeight="1">
      <c r="A185" s="1052">
        <v>8456</v>
      </c>
      <c r="B185" s="1053" t="s">
        <v>2603</v>
      </c>
      <c r="C185" s="1054"/>
      <c r="D185" s="1054" t="s">
        <v>961</v>
      </c>
      <c r="E185" s="1056" t="s">
        <v>396</v>
      </c>
      <c r="F185" s="1057">
        <v>1</v>
      </c>
      <c r="G185" s="1065"/>
      <c r="H185" s="1059"/>
    </row>
    <row r="186" spans="1:8" s="1052" customFormat="1" ht="8.25" customHeight="1">
      <c r="B186" s="1060"/>
      <c r="C186" s="1061"/>
      <c r="D186" s="1061"/>
      <c r="E186" s="1061"/>
      <c r="F186" s="1061"/>
      <c r="G186" s="1062"/>
      <c r="H186" s="1063"/>
    </row>
    <row r="187" spans="1:8" s="1052" customFormat="1" ht="12" customHeight="1">
      <c r="A187" s="1052">
        <v>8457</v>
      </c>
      <c r="B187" s="1053" t="s">
        <v>2604</v>
      </c>
      <c r="C187" s="1054"/>
      <c r="D187" s="1054" t="s">
        <v>962</v>
      </c>
      <c r="E187" s="1056" t="s">
        <v>396</v>
      </c>
      <c r="F187" s="1057">
        <v>1</v>
      </c>
      <c r="G187" s="1065"/>
      <c r="H187" s="1059"/>
    </row>
    <row r="188" spans="1:8" s="1066" customFormat="1" ht="20.100000000000001" customHeight="1">
      <c r="B188" s="1170" t="s">
        <v>787</v>
      </c>
      <c r="C188" s="1171"/>
      <c r="D188" s="1172"/>
      <c r="E188" s="1173"/>
      <c r="F188" s="1174"/>
      <c r="G188" s="1438"/>
      <c r="H188" s="1433"/>
    </row>
    <row r="189" spans="1:8" s="487" customFormat="1" ht="15" customHeight="1" thickBot="1">
      <c r="B189" s="1339"/>
      <c r="C189" s="1340"/>
      <c r="D189" s="1340"/>
      <c r="E189" s="1340"/>
      <c r="F189" s="1340"/>
      <c r="G189" s="1442"/>
      <c r="H189" s="1341"/>
    </row>
    <row r="190" spans="1:8" s="1052" customFormat="1" ht="27.45" customHeight="1">
      <c r="B190" s="1337" t="s">
        <v>752</v>
      </c>
      <c r="C190" s="1338"/>
      <c r="D190" s="1338" t="s">
        <v>45</v>
      </c>
      <c r="E190" s="1338" t="s">
        <v>12</v>
      </c>
      <c r="F190" s="1338" t="s">
        <v>753</v>
      </c>
      <c r="G190" s="1437"/>
      <c r="H190" s="1432" t="s">
        <v>754</v>
      </c>
    </row>
    <row r="191" spans="1:8" s="1066" customFormat="1" ht="20.100000000000001" customHeight="1">
      <c r="B191" s="1067" t="s">
        <v>788</v>
      </c>
      <c r="C191" s="1068"/>
      <c r="D191" s="1069"/>
      <c r="E191" s="1070"/>
      <c r="F191" s="1071"/>
      <c r="G191" s="1439"/>
      <c r="H191" s="1434"/>
    </row>
    <row r="192" spans="1:8" s="1052" customFormat="1" ht="12" customHeight="1">
      <c r="A192" s="1052">
        <v>8466</v>
      </c>
      <c r="B192" s="1053"/>
      <c r="C192" s="1054"/>
      <c r="D192" s="1054"/>
      <c r="E192" s="1056"/>
      <c r="F192" s="1057"/>
      <c r="G192" s="1065"/>
      <c r="H192" s="1059"/>
    </row>
    <row r="193" spans="2:8" s="1052" customFormat="1" ht="12" customHeight="1">
      <c r="B193" s="1053" t="s">
        <v>2605</v>
      </c>
      <c r="C193" s="1054"/>
      <c r="D193" s="1054" t="s">
        <v>963</v>
      </c>
      <c r="E193" s="1056" t="s">
        <v>396</v>
      </c>
      <c r="F193" s="1057">
        <v>1</v>
      </c>
      <c r="G193" s="1065"/>
      <c r="H193" s="1059"/>
    </row>
    <row r="194" spans="2:8" s="1052" customFormat="1" ht="12" customHeight="1">
      <c r="B194" s="1060"/>
      <c r="C194" s="1061"/>
      <c r="D194" s="1061"/>
      <c r="E194" s="1061"/>
      <c r="F194" s="1061"/>
      <c r="G194" s="1062"/>
      <c r="H194" s="1063"/>
    </row>
    <row r="195" spans="2:8" s="1052" customFormat="1" ht="16.5" customHeight="1">
      <c r="B195" s="1053" t="s">
        <v>2606</v>
      </c>
      <c r="C195" s="1054"/>
      <c r="D195" s="1054" t="s">
        <v>964</v>
      </c>
      <c r="E195" s="1056" t="s">
        <v>396</v>
      </c>
      <c r="F195" s="1057">
        <v>1</v>
      </c>
      <c r="G195" s="1065"/>
      <c r="H195" s="1059"/>
    </row>
    <row r="196" spans="2:8" s="1052" customFormat="1" ht="12" customHeight="1">
      <c r="B196" s="1060"/>
      <c r="C196" s="1061"/>
      <c r="D196" s="1061"/>
      <c r="E196" s="1061"/>
      <c r="F196" s="1061"/>
      <c r="G196" s="1062"/>
      <c r="H196" s="1063"/>
    </row>
    <row r="197" spans="2:8" s="1052" customFormat="1" ht="12" customHeight="1">
      <c r="B197" s="1053" t="s">
        <v>2607</v>
      </c>
      <c r="C197" s="1054"/>
      <c r="D197" s="1054" t="s">
        <v>965</v>
      </c>
      <c r="E197" s="1056" t="s">
        <v>396</v>
      </c>
      <c r="F197" s="1057">
        <v>1</v>
      </c>
      <c r="G197" s="1065"/>
      <c r="H197" s="1059"/>
    </row>
    <row r="198" spans="2:8" s="1052" customFormat="1" ht="12" customHeight="1">
      <c r="B198" s="1053"/>
      <c r="C198" s="1054"/>
      <c r="D198" s="1054"/>
      <c r="E198" s="1056"/>
      <c r="F198" s="1057"/>
      <c r="G198" s="1062"/>
      <c r="H198" s="1059"/>
    </row>
    <row r="199" spans="2:8" s="1052" customFormat="1" ht="12" customHeight="1">
      <c r="B199" s="1053" t="s">
        <v>2608</v>
      </c>
      <c r="C199" s="1054"/>
      <c r="D199" s="1054" t="s">
        <v>966</v>
      </c>
      <c r="E199" s="1056" t="s">
        <v>396</v>
      </c>
      <c r="F199" s="1057">
        <v>1</v>
      </c>
      <c r="G199" s="1065"/>
      <c r="H199" s="1059"/>
    </row>
    <row r="200" spans="2:8" s="1052" customFormat="1" ht="12" customHeight="1">
      <c r="B200" s="1060"/>
      <c r="C200" s="1061"/>
      <c r="D200" s="1061"/>
      <c r="E200" s="1061"/>
      <c r="F200" s="1061"/>
      <c r="G200" s="1062"/>
      <c r="H200" s="1063"/>
    </row>
    <row r="201" spans="2:8" s="1052" customFormat="1" ht="12" customHeight="1">
      <c r="B201" s="1053" t="s">
        <v>2609</v>
      </c>
      <c r="C201" s="1054"/>
      <c r="D201" s="1054" t="s">
        <v>967</v>
      </c>
      <c r="E201" s="1056" t="s">
        <v>396</v>
      </c>
      <c r="F201" s="1057">
        <v>1</v>
      </c>
      <c r="G201" s="1065"/>
      <c r="H201" s="1059"/>
    </row>
    <row r="202" spans="2:8" s="1052" customFormat="1" ht="12" customHeight="1">
      <c r="B202" s="1053"/>
      <c r="C202" s="1054"/>
      <c r="D202" s="1054"/>
      <c r="E202" s="1056"/>
      <c r="F202" s="1057"/>
      <c r="G202" s="1065"/>
      <c r="H202" s="1059"/>
    </row>
    <row r="203" spans="2:8" s="1052" customFormat="1" ht="12" customHeight="1">
      <c r="B203" s="1053"/>
      <c r="C203" s="1054"/>
      <c r="D203" s="1064" t="s">
        <v>968</v>
      </c>
      <c r="E203" s="1056"/>
      <c r="F203" s="1057"/>
      <c r="G203" s="1062"/>
      <c r="H203" s="1063"/>
    </row>
    <row r="204" spans="2:8" s="1052" customFormat="1" ht="12" customHeight="1">
      <c r="B204" s="1060"/>
      <c r="C204" s="1061"/>
      <c r="D204" s="1061"/>
      <c r="E204" s="1061"/>
      <c r="F204" s="1061"/>
      <c r="G204" s="1065"/>
      <c r="H204" s="1059"/>
    </row>
    <row r="205" spans="2:8" s="1052" customFormat="1" ht="43.5" customHeight="1">
      <c r="B205" s="1053"/>
      <c r="C205" s="1054"/>
      <c r="D205" s="1054" t="s">
        <v>969</v>
      </c>
      <c r="E205" s="1056"/>
      <c r="F205" s="1057"/>
      <c r="G205" s="1062"/>
      <c r="H205" s="1063"/>
    </row>
    <row r="206" spans="2:8" s="1052" customFormat="1" ht="12" customHeight="1">
      <c r="B206" s="1060"/>
      <c r="C206" s="1061"/>
      <c r="D206" s="1061"/>
      <c r="E206" s="1061"/>
      <c r="F206" s="1061"/>
      <c r="G206" s="1065"/>
      <c r="H206" s="1059"/>
    </row>
    <row r="207" spans="2:8" s="1052" customFormat="1" ht="12" customHeight="1">
      <c r="B207" s="1053" t="s">
        <v>2610</v>
      </c>
      <c r="C207" s="1054"/>
      <c r="D207" s="1054" t="s">
        <v>970</v>
      </c>
      <c r="E207" s="1056" t="s">
        <v>396</v>
      </c>
      <c r="F207" s="1057">
        <v>1</v>
      </c>
      <c r="G207" s="1062"/>
      <c r="H207" s="1059"/>
    </row>
    <row r="208" spans="2:8" s="1052" customFormat="1" ht="12" customHeight="1">
      <c r="B208" s="1060"/>
      <c r="C208" s="1061"/>
      <c r="D208" s="1061"/>
      <c r="E208" s="1061"/>
      <c r="F208" s="1061"/>
      <c r="G208" s="1065"/>
      <c r="H208" s="1059"/>
    </row>
    <row r="209" spans="1:8" s="1052" customFormat="1" ht="12" customHeight="1">
      <c r="B209" s="1053" t="s">
        <v>2611</v>
      </c>
      <c r="C209" s="1054"/>
      <c r="D209" s="1054" t="s">
        <v>971</v>
      </c>
      <c r="E209" s="1056" t="s">
        <v>396</v>
      </c>
      <c r="F209" s="1057">
        <v>1</v>
      </c>
      <c r="G209" s="1062"/>
      <c r="H209" s="1059"/>
    </row>
    <row r="210" spans="1:8" s="1052" customFormat="1" ht="12" customHeight="1">
      <c r="B210" s="1060"/>
      <c r="C210" s="1061"/>
      <c r="D210" s="1061"/>
      <c r="E210" s="1061"/>
      <c r="F210" s="1061"/>
      <c r="G210" s="1065"/>
      <c r="H210" s="1063"/>
    </row>
    <row r="211" spans="1:8" s="1052" customFormat="1" ht="12" customHeight="1">
      <c r="B211" s="1053" t="s">
        <v>2612</v>
      </c>
      <c r="C211" s="1054"/>
      <c r="D211" s="1054" t="s">
        <v>972</v>
      </c>
      <c r="E211" s="1056" t="s">
        <v>973</v>
      </c>
      <c r="F211" s="1057">
        <v>40</v>
      </c>
      <c r="G211" s="1062"/>
      <c r="H211" s="1059"/>
    </row>
    <row r="212" spans="1:8" s="1052" customFormat="1" ht="12" customHeight="1">
      <c r="B212" s="1060"/>
      <c r="C212" s="1061"/>
      <c r="D212" s="1061"/>
      <c r="E212" s="1061"/>
      <c r="F212" s="1061"/>
      <c r="G212" s="1065"/>
      <c r="H212" s="1063"/>
    </row>
    <row r="213" spans="1:8" s="1052" customFormat="1" ht="12" customHeight="1">
      <c r="A213" s="1052">
        <v>8467</v>
      </c>
      <c r="B213" s="1053" t="s">
        <v>2613</v>
      </c>
      <c r="C213" s="1054"/>
      <c r="D213" s="1054" t="s">
        <v>974</v>
      </c>
      <c r="E213" s="1056" t="s">
        <v>396</v>
      </c>
      <c r="F213" s="1057">
        <v>1</v>
      </c>
      <c r="G213" s="1062"/>
      <c r="H213" s="1059"/>
    </row>
    <row r="214" spans="1:8" s="1052" customFormat="1" ht="12" customHeight="1">
      <c r="B214" s="1060"/>
      <c r="C214" s="1061"/>
      <c r="D214" s="1061"/>
      <c r="E214" s="1061"/>
      <c r="F214" s="1061"/>
      <c r="G214" s="1065"/>
      <c r="H214" s="1063"/>
    </row>
    <row r="215" spans="1:8" s="1052" customFormat="1" ht="12" customHeight="1">
      <c r="A215" s="1052">
        <v>8468</v>
      </c>
      <c r="B215" s="1053" t="s">
        <v>2614</v>
      </c>
      <c r="C215" s="1054"/>
      <c r="D215" s="1054" t="s">
        <v>975</v>
      </c>
      <c r="E215" s="1056" t="s">
        <v>396</v>
      </c>
      <c r="F215" s="1057">
        <v>1</v>
      </c>
      <c r="G215" s="1062"/>
      <c r="H215" s="1059"/>
    </row>
    <row r="216" spans="1:8" s="1052" customFormat="1" ht="12" customHeight="1">
      <c r="B216" s="1060"/>
      <c r="C216" s="1061"/>
      <c r="D216" s="1061"/>
      <c r="E216" s="1061"/>
      <c r="F216" s="1061"/>
      <c r="G216" s="1065"/>
      <c r="H216" s="1063"/>
    </row>
    <row r="217" spans="1:8" s="1052" customFormat="1" ht="12" customHeight="1">
      <c r="A217" s="1052">
        <v>8469</v>
      </c>
      <c r="B217" s="1053" t="s">
        <v>2615</v>
      </c>
      <c r="C217" s="1054"/>
      <c r="D217" s="1054" t="s">
        <v>976</v>
      </c>
      <c r="E217" s="1056" t="s">
        <v>396</v>
      </c>
      <c r="F217" s="1057">
        <v>1</v>
      </c>
      <c r="G217" s="1062"/>
      <c r="H217" s="1059"/>
    </row>
    <row r="218" spans="1:8" s="1052" customFormat="1" ht="12" customHeight="1">
      <c r="B218" s="1060"/>
      <c r="C218" s="1061"/>
      <c r="D218" s="1061"/>
      <c r="E218" s="1061"/>
      <c r="F218" s="1061"/>
      <c r="G218" s="1065"/>
      <c r="H218" s="1063"/>
    </row>
    <row r="219" spans="1:8" s="1052" customFormat="1" ht="16.95" customHeight="1">
      <c r="A219" s="1052">
        <v>8470</v>
      </c>
      <c r="B219" s="1053" t="s">
        <v>2616</v>
      </c>
      <c r="C219" s="1054"/>
      <c r="D219" s="1054" t="s">
        <v>977</v>
      </c>
      <c r="E219" s="1056" t="s">
        <v>396</v>
      </c>
      <c r="F219" s="1057">
        <v>1</v>
      </c>
      <c r="G219" s="1062"/>
      <c r="H219" s="1059"/>
    </row>
    <row r="220" spans="1:8" s="1052" customFormat="1" ht="11.7" customHeight="1">
      <c r="B220" s="1060"/>
      <c r="C220" s="1054"/>
      <c r="D220" s="1054"/>
      <c r="E220" s="1056"/>
      <c r="F220" s="1057"/>
      <c r="G220" s="1065"/>
      <c r="H220" s="1059"/>
    </row>
    <row r="221" spans="1:8" s="1052" customFormat="1" ht="12" customHeight="1">
      <c r="A221" s="1052">
        <v>8474</v>
      </c>
      <c r="B221" s="1053" t="s">
        <v>2617</v>
      </c>
      <c r="C221" s="1054"/>
      <c r="D221" s="1054" t="s">
        <v>978</v>
      </c>
      <c r="E221" s="1056" t="s">
        <v>396</v>
      </c>
      <c r="F221" s="1057">
        <v>1</v>
      </c>
      <c r="G221" s="1062"/>
      <c r="H221" s="1059"/>
    </row>
    <row r="222" spans="1:8" s="1052" customFormat="1" ht="12" customHeight="1">
      <c r="B222" s="1060"/>
      <c r="C222" s="1061"/>
      <c r="D222" s="1061"/>
      <c r="E222" s="1061"/>
      <c r="F222" s="1061"/>
      <c r="G222" s="1065"/>
      <c r="H222" s="1063"/>
    </row>
    <row r="223" spans="1:8" s="1052" customFormat="1" ht="12" customHeight="1">
      <c r="A223" s="1052">
        <v>8475</v>
      </c>
      <c r="B223" s="1053" t="s">
        <v>2618</v>
      </c>
      <c r="C223" s="1054"/>
      <c r="D223" s="1054" t="s">
        <v>979</v>
      </c>
      <c r="E223" s="1056" t="s">
        <v>396</v>
      </c>
      <c r="F223" s="1057">
        <v>1</v>
      </c>
      <c r="G223" s="1062"/>
      <c r="H223" s="1059"/>
    </row>
    <row r="224" spans="1:8" s="1052" customFormat="1" ht="12" customHeight="1">
      <c r="B224" s="1060"/>
      <c r="C224" s="1061"/>
      <c r="D224" s="1061"/>
      <c r="E224" s="1061"/>
      <c r="F224" s="1061"/>
      <c r="G224" s="1065"/>
      <c r="H224" s="1063"/>
    </row>
    <row r="225" spans="1:8" s="1052" customFormat="1" ht="12" customHeight="1">
      <c r="A225" s="1052">
        <v>8476</v>
      </c>
      <c r="B225" s="1053" t="s">
        <v>2619</v>
      </c>
      <c r="C225" s="1054"/>
      <c r="D225" s="1054" t="s">
        <v>980</v>
      </c>
      <c r="E225" s="1056" t="s">
        <v>396</v>
      </c>
      <c r="F225" s="1057">
        <v>1</v>
      </c>
      <c r="G225" s="1062"/>
      <c r="H225" s="1059"/>
    </row>
    <row r="226" spans="1:8" s="1052" customFormat="1" ht="12" customHeight="1">
      <c r="B226" s="1060"/>
      <c r="C226" s="1061"/>
      <c r="D226" s="1061"/>
      <c r="E226" s="1061"/>
      <c r="F226" s="1061"/>
      <c r="G226" s="1065"/>
      <c r="H226" s="1063"/>
    </row>
    <row r="227" spans="1:8" s="1052" customFormat="1" ht="12" customHeight="1">
      <c r="A227" s="1052">
        <v>8477</v>
      </c>
      <c r="B227" s="1053" t="s">
        <v>2620</v>
      </c>
      <c r="C227" s="1054"/>
      <c r="D227" s="1054" t="s">
        <v>981</v>
      </c>
      <c r="E227" s="1056" t="s">
        <v>396</v>
      </c>
      <c r="F227" s="1057">
        <v>1</v>
      </c>
      <c r="G227" s="1062"/>
      <c r="H227" s="1059"/>
    </row>
    <row r="228" spans="1:8" s="1052" customFormat="1" ht="12" customHeight="1">
      <c r="B228" s="1060"/>
      <c r="C228" s="1061"/>
      <c r="D228" s="1061"/>
      <c r="E228" s="1061"/>
      <c r="F228" s="1061"/>
      <c r="G228" s="1062"/>
      <c r="H228" s="1063"/>
    </row>
    <row r="229" spans="1:8" s="1052" customFormat="1" ht="13.35" customHeight="1">
      <c r="A229" s="1052">
        <v>8478</v>
      </c>
      <c r="B229" s="1053" t="s">
        <v>2621</v>
      </c>
      <c r="C229" s="1054"/>
      <c r="D229" s="1054" t="s">
        <v>982</v>
      </c>
      <c r="E229" s="1056" t="s">
        <v>396</v>
      </c>
      <c r="F229" s="1057">
        <v>1</v>
      </c>
      <c r="G229" s="1065"/>
      <c r="H229" s="1059"/>
    </row>
    <row r="230" spans="1:8" s="1052" customFormat="1" ht="12" customHeight="1">
      <c r="B230" s="1060"/>
      <c r="C230" s="1061"/>
      <c r="D230" s="1061"/>
      <c r="E230" s="1061"/>
      <c r="F230" s="1061"/>
      <c r="G230" s="1062"/>
      <c r="H230" s="1063"/>
    </row>
    <row r="231" spans="1:8" s="1052" customFormat="1" ht="12" customHeight="1">
      <c r="A231" s="1052">
        <v>8479</v>
      </c>
      <c r="B231" s="1053" t="s">
        <v>2622</v>
      </c>
      <c r="C231" s="1054"/>
      <c r="D231" s="1054" t="s">
        <v>983</v>
      </c>
      <c r="E231" s="1056" t="s">
        <v>396</v>
      </c>
      <c r="F231" s="1057">
        <v>1</v>
      </c>
      <c r="G231" s="1065"/>
      <c r="H231" s="1059"/>
    </row>
    <row r="232" spans="1:8" s="1052" customFormat="1" ht="12" customHeight="1">
      <c r="B232" s="1060"/>
      <c r="C232" s="1061"/>
      <c r="D232" s="1061"/>
      <c r="E232" s="1061"/>
      <c r="F232" s="1061"/>
      <c r="G232" s="1062"/>
      <c r="H232" s="1063"/>
    </row>
    <row r="233" spans="1:8" s="1052" customFormat="1" ht="12" customHeight="1">
      <c r="A233" s="1052">
        <v>8480</v>
      </c>
      <c r="B233" s="1053" t="s">
        <v>2623</v>
      </c>
      <c r="C233" s="1054"/>
      <c r="D233" s="1054" t="s">
        <v>984</v>
      </c>
      <c r="E233" s="1056" t="s">
        <v>396</v>
      </c>
      <c r="F233" s="1057">
        <v>1</v>
      </c>
      <c r="G233" s="1065"/>
      <c r="H233" s="1059"/>
    </row>
    <row r="234" spans="1:8" s="1052" customFormat="1" ht="12" customHeight="1">
      <c r="B234" s="1060"/>
      <c r="C234" s="1061"/>
      <c r="D234" s="1061"/>
      <c r="E234" s="1061"/>
      <c r="F234" s="1061"/>
      <c r="G234" s="1062"/>
      <c r="H234" s="1063"/>
    </row>
    <row r="235" spans="1:8" s="1052" customFormat="1" ht="12" customHeight="1">
      <c r="A235" s="1052">
        <v>8481</v>
      </c>
      <c r="B235" s="1053" t="s">
        <v>2624</v>
      </c>
      <c r="C235" s="1054"/>
      <c r="D235" s="1054" t="s">
        <v>985</v>
      </c>
      <c r="E235" s="1056" t="s">
        <v>396</v>
      </c>
      <c r="F235" s="1057">
        <v>1</v>
      </c>
      <c r="G235" s="1065"/>
      <c r="H235" s="1059"/>
    </row>
    <row r="236" spans="1:8" s="1052" customFormat="1" ht="12" customHeight="1">
      <c r="B236" s="1060"/>
      <c r="C236" s="1061"/>
      <c r="D236" s="1061"/>
      <c r="E236" s="1061"/>
      <c r="F236" s="1061"/>
      <c r="G236" s="1062"/>
      <c r="H236" s="1063"/>
    </row>
    <row r="237" spans="1:8" s="1052" customFormat="1" ht="12" customHeight="1">
      <c r="A237" s="1052">
        <v>8482</v>
      </c>
      <c r="B237" s="1053" t="s">
        <v>2625</v>
      </c>
      <c r="C237" s="1054"/>
      <c r="D237" s="1054" t="s">
        <v>986</v>
      </c>
      <c r="E237" s="1056" t="s">
        <v>396</v>
      </c>
      <c r="F237" s="1057">
        <v>1</v>
      </c>
      <c r="G237" s="1065"/>
      <c r="H237" s="1059"/>
    </row>
    <row r="238" spans="1:8" s="1052" customFormat="1" ht="12" customHeight="1">
      <c r="B238" s="1060"/>
      <c r="C238" s="1061"/>
      <c r="D238" s="1061"/>
      <c r="E238" s="1061"/>
      <c r="F238" s="1061"/>
      <c r="G238" s="1062"/>
      <c r="H238" s="1063"/>
    </row>
    <row r="239" spans="1:8" s="1052" customFormat="1" ht="12" customHeight="1">
      <c r="A239" s="1052">
        <v>8483</v>
      </c>
      <c r="B239" s="1053" t="s">
        <v>2626</v>
      </c>
      <c r="C239" s="1054"/>
      <c r="D239" s="1054" t="s">
        <v>987</v>
      </c>
      <c r="E239" s="1056" t="s">
        <v>396</v>
      </c>
      <c r="F239" s="1057">
        <v>3</v>
      </c>
      <c r="G239" s="1065"/>
      <c r="H239" s="1059"/>
    </row>
    <row r="240" spans="1:8" s="1052" customFormat="1" ht="12" customHeight="1">
      <c r="B240" s="1060"/>
      <c r="C240" s="1061"/>
      <c r="D240" s="1061"/>
      <c r="E240" s="1061"/>
      <c r="F240" s="1061"/>
      <c r="G240" s="1062"/>
      <c r="H240" s="1063"/>
    </row>
    <row r="241" spans="1:8" s="1052" customFormat="1" ht="12" customHeight="1">
      <c r="A241" s="1052">
        <v>8484</v>
      </c>
      <c r="B241" s="1053"/>
      <c r="C241" s="1054"/>
      <c r="D241" s="1064" t="s">
        <v>694</v>
      </c>
      <c r="E241" s="1056"/>
      <c r="F241" s="1057"/>
      <c r="G241" s="1065"/>
      <c r="H241" s="1059"/>
    </row>
    <row r="242" spans="1:8" s="1052" customFormat="1" ht="12" customHeight="1">
      <c r="B242" s="1060"/>
      <c r="C242" s="1061"/>
      <c r="D242" s="1061"/>
      <c r="E242" s="1061"/>
      <c r="F242" s="1061"/>
      <c r="G242" s="1062"/>
      <c r="H242" s="1063"/>
    </row>
    <row r="243" spans="1:8" s="1052" customFormat="1" ht="12" customHeight="1">
      <c r="A243" s="1052">
        <v>8485</v>
      </c>
      <c r="B243" s="1053"/>
      <c r="C243" s="1054"/>
      <c r="D243" s="1054" t="s">
        <v>988</v>
      </c>
      <c r="E243" s="1056"/>
      <c r="F243" s="1057"/>
      <c r="G243" s="1065"/>
      <c r="H243" s="1059"/>
    </row>
    <row r="244" spans="1:8" s="1052" customFormat="1" ht="12" customHeight="1">
      <c r="B244" s="1060"/>
      <c r="C244" s="1061"/>
      <c r="D244" s="1061"/>
      <c r="E244" s="1061"/>
      <c r="F244" s="1061"/>
      <c r="G244" s="1062"/>
      <c r="H244" s="1063"/>
    </row>
    <row r="245" spans="1:8" s="1052" customFormat="1" ht="12" customHeight="1">
      <c r="A245" s="1052">
        <v>8486</v>
      </c>
      <c r="B245" s="1053" t="s">
        <v>2627</v>
      </c>
      <c r="C245" s="1054"/>
      <c r="D245" s="1054" t="s">
        <v>989</v>
      </c>
      <c r="E245" s="1056" t="s">
        <v>396</v>
      </c>
      <c r="F245" s="1057">
        <v>1</v>
      </c>
      <c r="G245" s="1065"/>
      <c r="H245" s="1059"/>
    </row>
    <row r="246" spans="1:8" s="1052" customFormat="1" ht="12" customHeight="1">
      <c r="B246" s="1060"/>
      <c r="C246" s="1061"/>
      <c r="D246" s="1061"/>
      <c r="E246" s="1061"/>
      <c r="F246" s="1061"/>
      <c r="G246" s="1062"/>
      <c r="H246" s="1063"/>
    </row>
    <row r="247" spans="1:8" s="1052" customFormat="1" ht="12" customHeight="1">
      <c r="A247" s="1052">
        <v>8487</v>
      </c>
      <c r="B247" s="1053" t="s">
        <v>2628</v>
      </c>
      <c r="C247" s="1054"/>
      <c r="D247" s="1054" t="s">
        <v>990</v>
      </c>
      <c r="E247" s="1056" t="s">
        <v>396</v>
      </c>
      <c r="F247" s="1057">
        <v>1</v>
      </c>
      <c r="G247" s="1065"/>
      <c r="H247" s="1059"/>
    </row>
    <row r="248" spans="1:8" s="1052" customFormat="1" ht="12" customHeight="1">
      <c r="B248" s="1060"/>
      <c r="C248" s="1061"/>
      <c r="D248" s="1061"/>
      <c r="E248" s="1061"/>
      <c r="F248" s="1061"/>
      <c r="G248" s="1062"/>
      <c r="H248" s="1063"/>
    </row>
    <row r="249" spans="1:8" s="1052" customFormat="1" ht="69" customHeight="1">
      <c r="A249" s="1052">
        <v>8489</v>
      </c>
      <c r="B249" s="1053" t="s">
        <v>2629</v>
      </c>
      <c r="C249" s="1054"/>
      <c r="D249" s="1054" t="s">
        <v>896</v>
      </c>
      <c r="E249" s="1056"/>
      <c r="F249" s="1057"/>
      <c r="G249" s="1065"/>
      <c r="H249" s="1059"/>
    </row>
    <row r="250" spans="1:8" s="1052" customFormat="1" ht="12" customHeight="1">
      <c r="A250" s="1052">
        <v>8490</v>
      </c>
      <c r="B250" s="1053"/>
      <c r="C250" s="1054"/>
      <c r="D250" s="1054"/>
      <c r="E250" s="1056"/>
      <c r="F250" s="1057"/>
      <c r="G250" s="1065"/>
      <c r="H250" s="1059"/>
    </row>
    <row r="251" spans="1:8" s="1052" customFormat="1" ht="12" customHeight="1">
      <c r="B251" s="1060"/>
      <c r="C251" s="1061"/>
      <c r="D251" s="1061"/>
      <c r="E251" s="1061"/>
      <c r="F251" s="1061"/>
      <c r="G251" s="1062"/>
      <c r="H251" s="1063"/>
    </row>
    <row r="252" spans="1:8" s="1052" customFormat="1" ht="12" customHeight="1">
      <c r="A252" s="1052">
        <v>8492</v>
      </c>
      <c r="B252" s="1053"/>
      <c r="C252" s="1054"/>
      <c r="D252" s="1054"/>
      <c r="E252" s="1056"/>
      <c r="F252" s="1057"/>
      <c r="G252" s="1065"/>
      <c r="H252" s="1059"/>
    </row>
    <row r="253" spans="1:8" s="1052" customFormat="1" ht="12" customHeight="1">
      <c r="B253" s="1060"/>
      <c r="C253" s="1061"/>
      <c r="D253" s="1061"/>
      <c r="E253" s="1061"/>
      <c r="F253" s="1061"/>
      <c r="G253" s="1062"/>
      <c r="H253" s="1063"/>
    </row>
    <row r="254" spans="1:8" s="1052" customFormat="1" ht="12" customHeight="1">
      <c r="A254" s="1052">
        <v>8496</v>
      </c>
      <c r="B254" s="1053"/>
      <c r="C254" s="1054"/>
      <c r="D254" s="1054"/>
      <c r="E254" s="1056"/>
      <c r="F254" s="1057"/>
      <c r="G254" s="1065"/>
      <c r="H254" s="1059"/>
    </row>
    <row r="255" spans="1:8" s="1052" customFormat="1" ht="12" customHeight="1">
      <c r="B255" s="1053"/>
      <c r="C255" s="1054"/>
      <c r="D255" s="1054"/>
      <c r="E255" s="1056"/>
      <c r="F255" s="1057"/>
      <c r="G255" s="1065"/>
      <c r="H255" s="1059"/>
    </row>
    <row r="256" spans="1:8" s="1052" customFormat="1" ht="12" customHeight="1">
      <c r="B256" s="1053"/>
      <c r="C256" s="1054"/>
      <c r="D256" s="1054"/>
      <c r="E256" s="1056"/>
      <c r="F256" s="1057"/>
      <c r="G256" s="1065"/>
      <c r="H256" s="1059"/>
    </row>
    <row r="257" spans="2:8" s="1052" customFormat="1" ht="12" customHeight="1">
      <c r="B257" s="1053"/>
      <c r="C257" s="1054"/>
      <c r="D257" s="1054"/>
      <c r="E257" s="1056"/>
      <c r="F257" s="1057"/>
      <c r="G257" s="1065"/>
      <c r="H257" s="1059"/>
    </row>
    <row r="258" spans="2:8" s="1052" customFormat="1" ht="12" customHeight="1">
      <c r="B258" s="1053"/>
      <c r="C258" s="1054"/>
      <c r="D258" s="1054"/>
      <c r="E258" s="1056"/>
      <c r="F258" s="1057"/>
      <c r="G258" s="1065"/>
      <c r="H258" s="1059"/>
    </row>
    <row r="259" spans="2:8" s="1052" customFormat="1" ht="12" customHeight="1">
      <c r="B259" s="1060"/>
      <c r="C259" s="1061"/>
      <c r="D259" s="1061"/>
      <c r="E259" s="1061"/>
      <c r="F259" s="1061"/>
      <c r="G259" s="1062"/>
      <c r="H259" s="1063"/>
    </row>
    <row r="260" spans="2:8" s="1066" customFormat="1" ht="20.100000000000001" customHeight="1" thickBot="1">
      <c r="B260" s="1076" t="s">
        <v>787</v>
      </c>
      <c r="C260" s="1077"/>
      <c r="D260" s="1078"/>
      <c r="E260" s="1079"/>
      <c r="F260" s="1080"/>
      <c r="G260" s="1443"/>
      <c r="H260" s="1436"/>
    </row>
    <row r="261" spans="2:8" s="487" customFormat="1" ht="12" customHeight="1">
      <c r="D261" s="1073"/>
      <c r="G261" s="1444"/>
      <c r="H261" s="488"/>
    </row>
    <row r="262" spans="2:8" s="487" customFormat="1" ht="12" customHeight="1">
      <c r="D262" s="1073"/>
      <c r="G262" s="1444"/>
      <c r="H262" s="488"/>
    </row>
    <row r="329" spans="7:8">
      <c r="G329" s="1445">
        <v>600000</v>
      </c>
    </row>
    <row r="331" spans="7:8">
      <c r="G331" s="1445">
        <v>806000</v>
      </c>
    </row>
    <row r="334" spans="7:8">
      <c r="G334" s="1445">
        <v>60000</v>
      </c>
      <c r="H334" s="533">
        <v>60000</v>
      </c>
    </row>
    <row r="336" spans="7:8">
      <c r="G336" s="1445">
        <v>3200000</v>
      </c>
    </row>
    <row r="338" spans="7:7">
      <c r="G338" s="1445">
        <v>70000</v>
      </c>
    </row>
    <row r="391" spans="7:7">
      <c r="G391" s="1445">
        <v>120000</v>
      </c>
    </row>
  </sheetData>
  <pageMargins left="0.70866141732283472" right="0.35433070866141736" top="0.43307086614173229" bottom="0.43307086614173229" header="0.31496062992125984" footer="0.31496062992125984"/>
  <pageSetup paperSize="9" scale="80" orientation="portrait" r:id="rId1"/>
  <headerFooter>
    <oddHeader>&amp;RCO1486: LINBRO PARK TOWER (with associated works)</oddHeader>
  </headerFooter>
  <rowBreaks count="3" manualBreakCount="3">
    <brk id="55" min="1" max="7" man="1"/>
    <brk id="129" min="1" max="7" man="1"/>
    <brk id="188" min="1" max="7" man="1"/>
  </row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O405"/>
  <sheetViews>
    <sheetView view="pageBreakPreview" zoomScale="110" zoomScaleNormal="100" zoomScaleSheetLayoutView="110" workbookViewId="0">
      <selection activeCell="H20" sqref="H20"/>
    </sheetView>
  </sheetViews>
  <sheetFormatPr defaultColWidth="9.33203125" defaultRowHeight="13.2"/>
  <cols>
    <col min="1" max="1" width="10.33203125" style="534" customWidth="1"/>
    <col min="2" max="2" width="6.5546875" style="538" customWidth="1"/>
    <col min="3" max="3" width="5.109375" style="538" customWidth="1"/>
    <col min="4" max="4" width="3.5546875" style="538" customWidth="1"/>
    <col min="5" max="5" width="45.6640625" style="538" customWidth="1"/>
    <col min="6" max="6" width="6.5546875" style="538" customWidth="1"/>
    <col min="7" max="7" width="5.6640625" style="581" customWidth="1"/>
    <col min="8" max="8" width="9.6640625" style="538" customWidth="1"/>
    <col min="9" max="9" width="13.44140625" style="574" customWidth="1"/>
    <col min="10" max="14" width="9.33203125" style="538"/>
    <col min="15" max="15" width="51.5546875" style="538" customWidth="1"/>
    <col min="16" max="16384" width="9.33203125" style="538"/>
  </cols>
  <sheetData>
    <row r="1" spans="1:9" ht="12.75" customHeight="1" thickBot="1">
      <c r="A1" s="539"/>
      <c r="B1" s="534"/>
      <c r="C1" s="534"/>
      <c r="D1" s="534"/>
      <c r="E1" s="534"/>
      <c r="F1" s="535"/>
      <c r="G1" s="536"/>
      <c r="H1" s="537"/>
      <c r="I1" s="540"/>
    </row>
    <row r="2" spans="1:9" ht="12.75" customHeight="1">
      <c r="A2" s="1298" t="s">
        <v>898</v>
      </c>
      <c r="B2" s="1299" t="s">
        <v>90</v>
      </c>
      <c r="C2" s="1300"/>
      <c r="D2" s="1300"/>
      <c r="E2" s="1300"/>
      <c r="F2" s="1301"/>
      <c r="G2" s="1302"/>
      <c r="H2" s="1303"/>
      <c r="I2" s="1304"/>
    </row>
    <row r="3" spans="1:9" ht="12.75" customHeight="1">
      <c r="A3" s="1305" t="s">
        <v>991</v>
      </c>
      <c r="B3" s="541" t="s">
        <v>992</v>
      </c>
      <c r="C3" s="539"/>
      <c r="D3" s="539"/>
      <c r="E3" s="539" t="s">
        <v>45</v>
      </c>
      <c r="F3" s="542" t="s">
        <v>12</v>
      </c>
      <c r="G3" s="543" t="s">
        <v>993</v>
      </c>
      <c r="H3" s="544" t="s">
        <v>14</v>
      </c>
      <c r="I3" s="1306" t="s">
        <v>15</v>
      </c>
    </row>
    <row r="4" spans="1:9" ht="12.75" customHeight="1">
      <c r="A4" s="1307" t="s">
        <v>994</v>
      </c>
      <c r="B4" s="545"/>
      <c r="C4" s="546"/>
      <c r="D4" s="546"/>
      <c r="E4" s="546"/>
      <c r="F4" s="547"/>
      <c r="G4" s="548" t="s">
        <v>995</v>
      </c>
      <c r="H4" s="549"/>
      <c r="I4" s="1308"/>
    </row>
    <row r="5" spans="1:9" ht="12.75" customHeight="1">
      <c r="A5" s="1309"/>
      <c r="B5" s="550"/>
      <c r="C5" s="1310"/>
      <c r="D5" s="551"/>
      <c r="E5" s="1311"/>
      <c r="F5" s="552"/>
      <c r="G5" s="553"/>
      <c r="H5" s="554"/>
      <c r="I5" s="1312" t="str">
        <f>IF(OR(AND(G5="Prov",H5="Sum"),(H5="PC Sum")),". . . . . . . . .00",IF(ISERR(G5*H5),"",IF(G5*H5=0,"",ROUND(G5*H5,2))))</f>
        <v/>
      </c>
    </row>
    <row r="6" spans="1:9" ht="22.5" customHeight="1">
      <c r="A6" s="1313" t="s">
        <v>2630</v>
      </c>
      <c r="B6" s="555" t="s">
        <v>996</v>
      </c>
      <c r="C6" s="1450" t="s">
        <v>1806</v>
      </c>
      <c r="D6" s="1451"/>
      <c r="E6" s="1452"/>
      <c r="F6" s="552"/>
      <c r="G6" s="553"/>
      <c r="H6" s="556"/>
      <c r="I6" s="1312" t="str">
        <f>IF(OR(AND(G6="Prov",H6="Sum"),(H6="PC Sum")),". . . . . . . . .00",IF(ISERR(G6*H6),"",IF(G6*H6=0,"",ROUND(G6*H6,2))))</f>
        <v/>
      </c>
    </row>
    <row r="7" spans="1:9" ht="12.75" customHeight="1">
      <c r="A7" s="1313"/>
      <c r="B7" s="557"/>
      <c r="C7" s="1311"/>
      <c r="D7" s="1311"/>
      <c r="E7" s="1311"/>
      <c r="F7" s="552"/>
      <c r="G7" s="558"/>
      <c r="H7" s="556"/>
      <c r="I7" s="1312" t="str">
        <f>IF(OR(AND(G7="Prov",H7="Sum"),(H7="PC Sum")),". . . . . . . . .00",IF(ISERR(G7*H7),"",IF(G7*H7=0,"",ROUND(G7*H7,2))))</f>
        <v/>
      </c>
    </row>
    <row r="8" spans="1:9" ht="12.75" customHeight="1">
      <c r="A8" s="1313" t="s">
        <v>2631</v>
      </c>
      <c r="B8" s="555" t="s">
        <v>997</v>
      </c>
      <c r="C8" s="1447" t="s">
        <v>998</v>
      </c>
      <c r="D8" s="1448"/>
      <c r="E8" s="1449"/>
      <c r="F8" s="552"/>
      <c r="G8" s="535"/>
      <c r="H8" s="556"/>
      <c r="I8" s="1312" t="str">
        <f>IF(OR(AND(G8="Prov",H8="Sum"),(H8="PC Sum")),". . . . . . . . .00",IF(ISERR(G8*H8),"",IF(G8*H8=0,"",ROUND(G8*H8,2))))</f>
        <v/>
      </c>
    </row>
    <row r="9" spans="1:9" ht="12.75" customHeight="1">
      <c r="A9" s="1313"/>
      <c r="B9" s="555"/>
      <c r="C9" s="1447" t="s">
        <v>999</v>
      </c>
      <c r="D9" s="1448"/>
      <c r="E9" s="1449"/>
      <c r="F9" s="552"/>
      <c r="G9" s="535"/>
      <c r="H9" s="556"/>
      <c r="I9" s="1312" t="str">
        <f>IF(OR(AND(G9="Prov",H9="Sum"),(H9="PC Sum")),". . . . . . . . .00",IF(ISERR(G9*H9),"",IF(G9*H9=0,"",ROUND(G9*H9,2))))</f>
        <v/>
      </c>
    </row>
    <row r="10" spans="1:9" ht="12.75" customHeight="1">
      <c r="A10" s="1313"/>
      <c r="B10" s="555"/>
      <c r="C10" s="1311"/>
      <c r="D10" s="1311"/>
      <c r="E10" s="1311"/>
      <c r="F10" s="559"/>
      <c r="G10" s="535"/>
      <c r="H10" s="556"/>
      <c r="I10" s="1312"/>
    </row>
    <row r="11" spans="1:9" ht="12.75" customHeight="1">
      <c r="A11" s="1313" t="s">
        <v>2632</v>
      </c>
      <c r="B11" s="555"/>
      <c r="C11" s="1426" t="s">
        <v>1000</v>
      </c>
      <c r="D11" s="1426"/>
      <c r="E11" s="1426" t="s">
        <v>1001</v>
      </c>
      <c r="F11" s="1427"/>
      <c r="G11" s="1428"/>
      <c r="H11" s="556"/>
      <c r="I11" s="1312"/>
    </row>
    <row r="12" spans="1:9" ht="12.75" customHeight="1">
      <c r="A12" s="1313"/>
      <c r="B12" s="555"/>
      <c r="C12" s="1426"/>
      <c r="D12" s="1426"/>
      <c r="E12" s="1426" t="s">
        <v>1002</v>
      </c>
      <c r="F12" s="1427"/>
      <c r="G12" s="1429"/>
      <c r="H12" s="556"/>
      <c r="I12" s="1312"/>
    </row>
    <row r="13" spans="1:9" ht="12.75" customHeight="1">
      <c r="A13" s="1313"/>
      <c r="B13" s="555"/>
      <c r="C13" s="1426"/>
      <c r="D13" s="1426"/>
      <c r="E13" s="1426" t="s">
        <v>1003</v>
      </c>
      <c r="F13" s="1427"/>
      <c r="G13" s="1430"/>
      <c r="H13" s="561"/>
      <c r="I13" s="1312"/>
    </row>
    <row r="14" spans="1:9" ht="12.75" customHeight="1">
      <c r="A14" s="1313"/>
      <c r="B14" s="555"/>
      <c r="C14" s="1426"/>
      <c r="D14" s="1426"/>
      <c r="E14" s="1426" t="s">
        <v>1004</v>
      </c>
      <c r="F14" s="1427"/>
      <c r="G14" s="1430"/>
      <c r="H14" s="561"/>
      <c r="I14" s="1312"/>
    </row>
    <row r="15" spans="1:9" ht="12.75" customHeight="1">
      <c r="A15" s="1313"/>
      <c r="B15" s="555"/>
      <c r="C15" s="1426"/>
      <c r="D15" s="1426"/>
      <c r="E15" s="1426" t="s">
        <v>1005</v>
      </c>
      <c r="F15" s="1427" t="s">
        <v>240</v>
      </c>
      <c r="G15" s="1431" t="s">
        <v>2957</v>
      </c>
      <c r="H15" s="561"/>
      <c r="I15" s="1312"/>
    </row>
    <row r="16" spans="1:9" ht="12.75" customHeight="1">
      <c r="A16" s="1313"/>
      <c r="B16" s="555"/>
      <c r="C16" s="562"/>
      <c r="D16" s="1314"/>
      <c r="E16" s="563"/>
      <c r="F16" s="552"/>
      <c r="G16" s="564"/>
      <c r="H16" s="556"/>
      <c r="I16" s="1312"/>
    </row>
    <row r="17" spans="1:15" ht="12.75" customHeight="1">
      <c r="A17" s="1313"/>
      <c r="B17" s="555"/>
      <c r="C17" s="562"/>
      <c r="D17" s="1314"/>
      <c r="E17" s="1311"/>
      <c r="F17" s="552"/>
      <c r="G17" s="565"/>
      <c r="H17" s="1315"/>
      <c r="I17" s="1312"/>
    </row>
    <row r="18" spans="1:15" ht="12.75" customHeight="1">
      <c r="A18" s="1313"/>
      <c r="B18" s="555"/>
      <c r="C18" s="562" t="s">
        <v>1006</v>
      </c>
      <c r="D18" s="1316"/>
      <c r="E18" s="566" t="s">
        <v>1007</v>
      </c>
      <c r="F18" s="552"/>
      <c r="G18" s="553"/>
      <c r="H18" s="556"/>
      <c r="I18" s="1312"/>
    </row>
    <row r="19" spans="1:15" ht="12.75" customHeight="1">
      <c r="A19" s="1313"/>
      <c r="B19" s="555"/>
      <c r="C19" s="562"/>
      <c r="D19" s="1316"/>
      <c r="E19" s="1317" t="s">
        <v>1008</v>
      </c>
      <c r="F19" s="552"/>
      <c r="G19" s="560"/>
      <c r="H19" s="561"/>
      <c r="I19" s="1312"/>
      <c r="O19" s="567"/>
    </row>
    <row r="20" spans="1:15" ht="12.75" customHeight="1">
      <c r="A20" s="1313"/>
      <c r="B20" s="555"/>
      <c r="C20" s="562"/>
      <c r="D20" s="1316"/>
      <c r="E20" s="1318"/>
      <c r="F20" s="552"/>
      <c r="G20" s="560"/>
      <c r="H20" s="561"/>
      <c r="I20" s="1312"/>
    </row>
    <row r="21" spans="1:15" ht="12.75" customHeight="1">
      <c r="A21" s="1313" t="s">
        <v>2633</v>
      </c>
      <c r="B21" s="555"/>
      <c r="C21" s="562"/>
      <c r="D21" s="1316"/>
      <c r="E21" s="1318" t="s">
        <v>1009</v>
      </c>
      <c r="F21" s="568"/>
      <c r="G21" s="569"/>
      <c r="H21" s="570"/>
      <c r="I21" s="1312"/>
    </row>
    <row r="22" spans="1:15" ht="12.75" customHeight="1">
      <c r="A22" s="1313"/>
      <c r="B22" s="555"/>
      <c r="C22" s="571"/>
      <c r="D22" s="1319"/>
      <c r="E22" s="1318" t="s">
        <v>1010</v>
      </c>
      <c r="F22" s="552"/>
      <c r="G22" s="1320"/>
      <c r="H22" s="561"/>
      <c r="I22" s="1312"/>
    </row>
    <row r="23" spans="1:15" ht="12.75" customHeight="1">
      <c r="A23" s="1313"/>
      <c r="B23" s="555"/>
      <c r="C23" s="571"/>
      <c r="D23" s="1319"/>
      <c r="E23" s="1318" t="s">
        <v>1011</v>
      </c>
      <c r="F23" s="568" t="s">
        <v>20</v>
      </c>
      <c r="G23" s="569">
        <v>1</v>
      </c>
      <c r="H23" s="570"/>
      <c r="I23" s="1312"/>
    </row>
    <row r="24" spans="1:15" ht="12.75" customHeight="1">
      <c r="A24" s="1313"/>
      <c r="B24" s="555"/>
      <c r="C24" s="571"/>
      <c r="D24" s="1319"/>
      <c r="E24" s="1318"/>
      <c r="F24" s="552"/>
      <c r="G24" s="1320"/>
      <c r="H24" s="561"/>
      <c r="I24" s="1312"/>
    </row>
    <row r="25" spans="1:15" ht="12.75" customHeight="1">
      <c r="A25" s="1313"/>
      <c r="B25" s="555"/>
      <c r="C25" s="562" t="s">
        <v>1012</v>
      </c>
      <c r="D25" s="1316"/>
      <c r="E25" s="566" t="s">
        <v>1013</v>
      </c>
      <c r="F25" s="552"/>
      <c r="G25" s="553"/>
      <c r="H25" s="556"/>
      <c r="I25" s="1312"/>
    </row>
    <row r="26" spans="1:15" ht="12.75" customHeight="1">
      <c r="A26" s="1313"/>
      <c r="B26" s="555"/>
      <c r="C26" s="1311"/>
      <c r="D26" s="1311"/>
      <c r="E26" s="1317" t="s">
        <v>1008</v>
      </c>
      <c r="F26" s="552"/>
      <c r="G26" s="560"/>
      <c r="H26" s="561"/>
      <c r="I26" s="1312"/>
    </row>
    <row r="27" spans="1:15" ht="12.75" customHeight="1">
      <c r="A27" s="1313"/>
      <c r="B27" s="555"/>
      <c r="C27" s="1311"/>
      <c r="D27" s="1311"/>
      <c r="E27" s="1318"/>
      <c r="F27" s="552"/>
      <c r="G27" s="560"/>
      <c r="H27" s="561"/>
      <c r="I27" s="1312"/>
    </row>
    <row r="28" spans="1:15" ht="12.75" customHeight="1">
      <c r="A28" s="1313" t="s">
        <v>2634</v>
      </c>
      <c r="B28" s="557"/>
      <c r="C28" s="1311"/>
      <c r="D28" s="1311"/>
      <c r="E28" s="1318" t="s">
        <v>1014</v>
      </c>
      <c r="F28" s="568" t="s">
        <v>20</v>
      </c>
      <c r="G28" s="569">
        <v>1</v>
      </c>
      <c r="H28" s="570"/>
      <c r="I28" s="1312"/>
    </row>
    <row r="29" spans="1:15" ht="12.75" customHeight="1">
      <c r="A29" s="1313"/>
      <c r="B29" s="557"/>
      <c r="C29" s="1311"/>
      <c r="D29" s="1311"/>
      <c r="E29" s="1318"/>
      <c r="F29" s="552"/>
      <c r="G29" s="1320"/>
      <c r="H29" s="561"/>
      <c r="I29" s="1312"/>
    </row>
    <row r="30" spans="1:15" ht="12.75" customHeight="1">
      <c r="A30" s="1313"/>
      <c r="B30" s="557"/>
      <c r="C30" s="1311" t="s">
        <v>1015</v>
      </c>
      <c r="D30" s="1311"/>
      <c r="E30" s="566" t="s">
        <v>1016</v>
      </c>
      <c r="F30" s="552"/>
      <c r="G30" s="560"/>
      <c r="H30" s="561"/>
      <c r="I30" s="1312"/>
    </row>
    <row r="31" spans="1:15" ht="12.75" customHeight="1">
      <c r="A31" s="1313"/>
      <c r="B31" s="557"/>
      <c r="C31" s="1311"/>
      <c r="D31" s="1311"/>
      <c r="E31" s="1317"/>
      <c r="F31" s="552"/>
      <c r="G31" s="536"/>
      <c r="H31" s="556"/>
      <c r="I31" s="1312"/>
    </row>
    <row r="32" spans="1:15" ht="12.75" customHeight="1">
      <c r="A32" s="1313" t="s">
        <v>2635</v>
      </c>
      <c r="B32" s="557"/>
      <c r="C32" s="1311"/>
      <c r="D32" s="1311"/>
      <c r="E32" s="1318" t="s">
        <v>1017</v>
      </c>
      <c r="F32" s="552"/>
      <c r="G32" s="536"/>
      <c r="H32" s="556"/>
      <c r="I32" s="1312"/>
    </row>
    <row r="33" spans="1:9" ht="12.75" customHeight="1">
      <c r="A33" s="1313"/>
      <c r="B33" s="555"/>
      <c r="C33" s="572"/>
      <c r="D33" s="1321"/>
      <c r="E33" s="1318" t="s">
        <v>1018</v>
      </c>
      <c r="F33" s="552"/>
      <c r="G33" s="536"/>
      <c r="H33" s="556"/>
      <c r="I33" s="1312"/>
    </row>
    <row r="34" spans="1:9" ht="12.75" customHeight="1">
      <c r="A34" s="1313"/>
      <c r="B34" s="557"/>
      <c r="C34" s="573"/>
      <c r="D34" s="1322"/>
      <c r="E34" s="1318" t="s">
        <v>1019</v>
      </c>
      <c r="F34" s="552"/>
      <c r="G34" s="536"/>
      <c r="H34" s="556"/>
      <c r="I34" s="1312"/>
    </row>
    <row r="35" spans="1:9" ht="12.75" customHeight="1">
      <c r="A35" s="1313"/>
      <c r="B35" s="557"/>
      <c r="C35" s="1311"/>
      <c r="D35" s="1311"/>
      <c r="E35" s="1318" t="s">
        <v>1020</v>
      </c>
      <c r="F35" s="552"/>
      <c r="G35" s="536"/>
      <c r="H35" s="556"/>
      <c r="I35" s="1312"/>
    </row>
    <row r="36" spans="1:9" ht="12.75" customHeight="1">
      <c r="A36" s="1313"/>
      <c r="B36" s="555"/>
      <c r="C36" s="1323"/>
      <c r="D36" s="1311"/>
      <c r="E36" s="1318" t="s">
        <v>1021</v>
      </c>
      <c r="F36" s="552"/>
      <c r="G36" s="536"/>
      <c r="H36" s="556"/>
      <c r="I36" s="1312"/>
    </row>
    <row r="37" spans="1:9" ht="12.75" customHeight="1">
      <c r="A37" s="1313"/>
      <c r="B37" s="557"/>
      <c r="C37" s="1311"/>
      <c r="D37" s="1311"/>
      <c r="E37" s="1318" t="s">
        <v>1022</v>
      </c>
      <c r="F37" s="552"/>
      <c r="G37" s="536"/>
      <c r="H37" s="556"/>
      <c r="I37" s="1312"/>
    </row>
    <row r="38" spans="1:9" ht="12.75" customHeight="1">
      <c r="A38" s="1313"/>
      <c r="B38" s="557"/>
      <c r="C38" s="1311"/>
      <c r="D38" s="1311"/>
      <c r="E38" s="1318" t="s">
        <v>1023</v>
      </c>
      <c r="F38" s="568" t="s">
        <v>20</v>
      </c>
      <c r="G38" s="569">
        <v>1</v>
      </c>
      <c r="H38" s="570"/>
      <c r="I38" s="1312"/>
    </row>
    <row r="39" spans="1:9" ht="12.75" customHeight="1">
      <c r="A39" s="1313"/>
      <c r="B39" s="557"/>
      <c r="C39" s="1311"/>
      <c r="D39" s="1311"/>
      <c r="E39" s="1311"/>
      <c r="F39" s="552"/>
      <c r="G39" s="536"/>
      <c r="H39" s="556"/>
      <c r="I39" s="1312"/>
    </row>
    <row r="40" spans="1:9" ht="12.75" customHeight="1">
      <c r="A40" s="1313"/>
      <c r="B40" s="557"/>
      <c r="C40" s="1311"/>
      <c r="D40" s="1311"/>
      <c r="E40" s="1311"/>
      <c r="F40" s="552"/>
      <c r="G40" s="536"/>
      <c r="H40" s="556"/>
      <c r="I40" s="1324"/>
    </row>
    <row r="41" spans="1:9" ht="12.75" customHeight="1">
      <c r="A41" s="1313"/>
      <c r="B41" s="557"/>
      <c r="C41" s="1311"/>
      <c r="D41" s="1311"/>
      <c r="E41" s="1311"/>
      <c r="F41" s="552"/>
      <c r="G41" s="536"/>
      <c r="H41" s="556"/>
      <c r="I41" s="1312"/>
    </row>
    <row r="42" spans="1:9" ht="12.75" customHeight="1">
      <c r="A42" s="1313"/>
      <c r="B42" s="557"/>
      <c r="C42" s="1323"/>
      <c r="D42" s="1311"/>
      <c r="E42" s="1311"/>
      <c r="F42" s="552"/>
      <c r="G42" s="536"/>
      <c r="H42" s="556"/>
      <c r="I42" s="1312"/>
    </row>
    <row r="43" spans="1:9" ht="12.75" customHeight="1">
      <c r="A43" s="1313"/>
      <c r="B43" s="557"/>
      <c r="C43" s="1311"/>
      <c r="D43" s="1311"/>
      <c r="E43" s="1311"/>
      <c r="F43" s="552"/>
      <c r="G43" s="536"/>
      <c r="H43" s="556"/>
      <c r="I43" s="1324"/>
    </row>
    <row r="44" spans="1:9" ht="12.75" customHeight="1">
      <c r="A44" s="1313"/>
      <c r="B44" s="557"/>
      <c r="C44" s="1311"/>
      <c r="D44" s="1311"/>
      <c r="E44" s="1311"/>
      <c r="F44" s="552"/>
      <c r="G44" s="536"/>
      <c r="H44" s="556"/>
      <c r="I44" s="1312"/>
    </row>
    <row r="45" spans="1:9" ht="12.75" customHeight="1">
      <c r="A45" s="1313"/>
      <c r="B45" s="557"/>
      <c r="C45" s="1323"/>
      <c r="D45" s="1311"/>
      <c r="E45" s="1311"/>
      <c r="F45" s="552"/>
      <c r="G45" s="536"/>
      <c r="H45" s="556"/>
      <c r="I45" s="1312"/>
    </row>
    <row r="46" spans="1:9" ht="12.75" customHeight="1">
      <c r="A46" s="1313"/>
      <c r="B46" s="557"/>
      <c r="C46" s="1311"/>
      <c r="D46" s="1311"/>
      <c r="E46" s="1311"/>
      <c r="F46" s="552"/>
      <c r="G46" s="536"/>
      <c r="H46" s="556"/>
      <c r="I46" s="1324"/>
    </row>
    <row r="47" spans="1:9" ht="12.75" customHeight="1">
      <c r="A47" s="1313"/>
      <c r="B47" s="557"/>
      <c r="C47" s="1311"/>
      <c r="D47" s="1311"/>
      <c r="E47" s="1311"/>
      <c r="F47" s="552"/>
      <c r="G47" s="536"/>
      <c r="H47" s="556"/>
      <c r="I47" s="1312"/>
    </row>
    <row r="48" spans="1:9" ht="12.75" customHeight="1">
      <c r="A48" s="1313"/>
      <c r="B48" s="557"/>
      <c r="C48" s="1323"/>
      <c r="D48" s="1311"/>
      <c r="E48" s="1311"/>
      <c r="F48" s="552"/>
      <c r="G48" s="536"/>
      <c r="H48" s="556"/>
      <c r="I48" s="1324"/>
    </row>
    <row r="49" spans="1:12" ht="12.75" customHeight="1">
      <c r="A49" s="1313"/>
      <c r="B49" s="557"/>
      <c r="C49" s="1311"/>
      <c r="D49" s="1311"/>
      <c r="E49" s="1311"/>
      <c r="F49" s="552"/>
      <c r="G49" s="536"/>
      <c r="H49" s="556"/>
      <c r="I49" s="1312"/>
    </row>
    <row r="50" spans="1:12" ht="12.75" customHeight="1">
      <c r="A50" s="1313"/>
      <c r="B50" s="557"/>
      <c r="C50" s="1311"/>
      <c r="D50" s="1311"/>
      <c r="E50" s="1311"/>
      <c r="F50" s="552"/>
      <c r="G50" s="536"/>
      <c r="H50" s="556"/>
      <c r="I50" s="1312"/>
    </row>
    <row r="51" spans="1:12" ht="12.75" customHeight="1">
      <c r="A51" s="1313"/>
      <c r="B51" s="557"/>
      <c r="C51" s="1311"/>
      <c r="D51" s="1311"/>
      <c r="E51" s="1311"/>
      <c r="F51" s="552"/>
      <c r="G51" s="536"/>
      <c r="H51" s="556"/>
      <c r="I51" s="1312"/>
    </row>
    <row r="52" spans="1:12" ht="12.75" customHeight="1">
      <c r="A52" s="1313"/>
      <c r="B52" s="557"/>
      <c r="C52" s="1311"/>
      <c r="D52" s="1311"/>
      <c r="E52" s="1311"/>
      <c r="F52" s="552"/>
      <c r="G52" s="536"/>
      <c r="H52" s="556"/>
      <c r="I52" s="1312"/>
    </row>
    <row r="53" spans="1:12" ht="12.75" customHeight="1">
      <c r="A53" s="1313"/>
      <c r="B53" s="557"/>
      <c r="C53" s="1311"/>
      <c r="D53" s="1311"/>
      <c r="E53" s="1311"/>
      <c r="F53" s="552"/>
      <c r="G53" s="536"/>
      <c r="H53" s="556"/>
      <c r="I53" s="1312"/>
    </row>
    <row r="54" spans="1:12" ht="12.75" customHeight="1">
      <c r="A54" s="1313"/>
      <c r="B54" s="557"/>
      <c r="C54" s="1311"/>
      <c r="D54" s="1311"/>
      <c r="E54" s="1311"/>
      <c r="F54" s="552"/>
      <c r="G54" s="536"/>
      <c r="H54" s="556"/>
      <c r="I54" s="1312"/>
    </row>
    <row r="55" spans="1:12" ht="12.75" customHeight="1">
      <c r="A55" s="1313"/>
      <c r="B55" s="557"/>
      <c r="C55" s="1311"/>
      <c r="D55" s="1311"/>
      <c r="E55" s="1311"/>
      <c r="F55" s="552"/>
      <c r="G55" s="536"/>
      <c r="H55" s="556"/>
      <c r="I55" s="1312"/>
    </row>
    <row r="56" spans="1:12" ht="12.75" customHeight="1">
      <c r="A56" s="1313"/>
      <c r="B56" s="557"/>
      <c r="C56" s="1311"/>
      <c r="D56" s="1311"/>
      <c r="E56" s="1311"/>
      <c r="F56" s="552"/>
      <c r="G56" s="536"/>
      <c r="H56" s="556"/>
      <c r="I56" s="1312"/>
    </row>
    <row r="57" spans="1:12" ht="12.75" customHeight="1">
      <c r="A57" s="1313"/>
      <c r="B57" s="557"/>
      <c r="C57" s="1311"/>
      <c r="D57" s="1311"/>
      <c r="E57" s="1311"/>
      <c r="F57" s="552"/>
      <c r="G57" s="536"/>
      <c r="H57" s="556"/>
      <c r="I57" s="1312"/>
    </row>
    <row r="58" spans="1:12" ht="12.75" customHeight="1">
      <c r="A58" s="1313"/>
      <c r="B58" s="557"/>
      <c r="C58" s="1311"/>
      <c r="D58" s="1311"/>
      <c r="E58" s="1311"/>
      <c r="F58" s="552"/>
      <c r="G58" s="536"/>
      <c r="H58" s="556"/>
      <c r="I58" s="1312"/>
    </row>
    <row r="59" spans="1:12" ht="12.75" customHeight="1">
      <c r="A59" s="1313"/>
      <c r="B59" s="557"/>
      <c r="C59" s="1311"/>
      <c r="D59" s="1311"/>
      <c r="E59" s="1311"/>
      <c r="F59" s="552"/>
      <c r="G59" s="536"/>
      <c r="H59" s="556"/>
      <c r="I59" s="1312"/>
    </row>
    <row r="60" spans="1:12" ht="12.75" customHeight="1">
      <c r="A60" s="1313"/>
      <c r="B60" s="557"/>
      <c r="C60" s="1311"/>
      <c r="D60" s="1311"/>
      <c r="E60" s="1311"/>
      <c r="F60" s="552"/>
      <c r="G60" s="536"/>
      <c r="H60" s="556"/>
      <c r="I60" s="1312"/>
    </row>
    <row r="61" spans="1:12" ht="12.75" customHeight="1">
      <c r="A61" s="1313"/>
      <c r="B61" s="557"/>
      <c r="C61" s="1311"/>
      <c r="D61" s="1311"/>
      <c r="E61" s="1311"/>
      <c r="F61" s="552"/>
      <c r="G61" s="536"/>
      <c r="H61" s="556"/>
      <c r="I61" s="1312"/>
    </row>
    <row r="62" spans="1:12" ht="12.75" customHeight="1">
      <c r="A62" s="1313"/>
      <c r="B62" s="557"/>
      <c r="C62" s="1323"/>
      <c r="D62" s="1311"/>
      <c r="E62" s="1311"/>
      <c r="F62" s="552"/>
      <c r="G62" s="536"/>
      <c r="H62" s="556"/>
      <c r="I62" s="1312"/>
    </row>
    <row r="63" spans="1:12" ht="12.75" customHeight="1">
      <c r="A63" s="1313"/>
      <c r="B63" s="557"/>
      <c r="C63" s="1311"/>
      <c r="D63" s="1311"/>
      <c r="E63" s="1311"/>
      <c r="F63" s="552"/>
      <c r="G63" s="536"/>
      <c r="H63" s="556"/>
      <c r="I63" s="1324"/>
    </row>
    <row r="64" spans="1:12" ht="12.75" customHeight="1">
      <c r="A64" s="1313"/>
      <c r="B64" s="557"/>
      <c r="C64" s="1311"/>
      <c r="D64" s="1311"/>
      <c r="E64" s="1311"/>
      <c r="F64" s="552"/>
      <c r="G64" s="536"/>
      <c r="H64" s="556"/>
      <c r="I64" s="1312"/>
      <c r="L64" s="574"/>
    </row>
    <row r="65" spans="1:9" ht="12.75" customHeight="1">
      <c r="A65" s="1325"/>
      <c r="B65" s="575"/>
      <c r="C65" s="575"/>
      <c r="D65" s="575"/>
      <c r="E65" s="575"/>
      <c r="F65" s="576"/>
      <c r="G65" s="577"/>
      <c r="H65" s="578"/>
      <c r="I65" s="1326"/>
    </row>
    <row r="66" spans="1:9" ht="12.75" customHeight="1">
      <c r="A66" s="1327"/>
      <c r="B66" s="539" t="s">
        <v>2791</v>
      </c>
      <c r="C66" s="539"/>
      <c r="D66" s="539"/>
      <c r="E66" s="1328"/>
      <c r="F66" s="579"/>
      <c r="G66" s="536"/>
      <c r="H66" s="580"/>
      <c r="I66" s="1329"/>
    </row>
    <row r="67" spans="1:9" ht="12.75" customHeight="1" thickBot="1">
      <c r="A67" s="1330"/>
      <c r="B67" s="1331"/>
      <c r="C67" s="1332"/>
      <c r="D67" s="1332"/>
      <c r="E67" s="1332"/>
      <c r="F67" s="1333"/>
      <c r="G67" s="1334"/>
      <c r="H67" s="1335"/>
      <c r="I67" s="1336"/>
    </row>
    <row r="68" spans="1:9">
      <c r="C68" s="551"/>
    </row>
    <row r="69" spans="1:9">
      <c r="C69" s="551"/>
    </row>
    <row r="70" spans="1:9">
      <c r="C70" s="551"/>
    </row>
    <row r="71" spans="1:9">
      <c r="C71" s="551"/>
    </row>
    <row r="72" spans="1:9">
      <c r="C72" s="551"/>
    </row>
    <row r="73" spans="1:9">
      <c r="C73" s="551"/>
    </row>
    <row r="74" spans="1:9">
      <c r="C74" s="551"/>
    </row>
    <row r="75" spans="1:9">
      <c r="C75" s="551"/>
    </row>
    <row r="76" spans="1:9">
      <c r="C76" s="551"/>
    </row>
    <row r="77" spans="1:9">
      <c r="C77" s="551"/>
    </row>
    <row r="78" spans="1:9">
      <c r="C78" s="551"/>
    </row>
    <row r="79" spans="1:9">
      <c r="C79" s="551"/>
    </row>
    <row r="80" spans="1:9">
      <c r="C80" s="551"/>
    </row>
    <row r="81" spans="3:3">
      <c r="C81" s="551"/>
    </row>
    <row r="82" spans="3:3">
      <c r="C82" s="551"/>
    </row>
    <row r="83" spans="3:3">
      <c r="C83" s="551"/>
    </row>
    <row r="84" spans="3:3">
      <c r="C84" s="551"/>
    </row>
    <row r="85" spans="3:3">
      <c r="C85" s="551"/>
    </row>
    <row r="86" spans="3:3">
      <c r="C86" s="551"/>
    </row>
    <row r="87" spans="3:3">
      <c r="C87" s="551"/>
    </row>
    <row r="88" spans="3:3">
      <c r="C88" s="551"/>
    </row>
    <row r="89" spans="3:3">
      <c r="C89" s="551"/>
    </row>
    <row r="90" spans="3:3">
      <c r="C90" s="551"/>
    </row>
    <row r="91" spans="3:3">
      <c r="C91" s="551"/>
    </row>
    <row r="92" spans="3:3">
      <c r="C92" s="551"/>
    </row>
    <row r="93" spans="3:3">
      <c r="C93" s="551"/>
    </row>
    <row r="94" spans="3:3">
      <c r="C94" s="551"/>
    </row>
    <row r="95" spans="3:3">
      <c r="C95" s="551"/>
    </row>
    <row r="96" spans="3:3">
      <c r="C96" s="551"/>
    </row>
    <row r="97" spans="3:3">
      <c r="C97" s="551"/>
    </row>
    <row r="98" spans="3:3">
      <c r="C98" s="551"/>
    </row>
    <row r="99" spans="3:3">
      <c r="C99" s="551"/>
    </row>
    <row r="100" spans="3:3">
      <c r="C100" s="551"/>
    </row>
    <row r="101" spans="3:3">
      <c r="C101" s="551"/>
    </row>
    <row r="102" spans="3:3">
      <c r="C102" s="551"/>
    </row>
    <row r="103" spans="3:3">
      <c r="C103" s="551"/>
    </row>
    <row r="104" spans="3:3">
      <c r="C104" s="551"/>
    </row>
    <row r="105" spans="3:3">
      <c r="C105" s="551"/>
    </row>
    <row r="200" spans="7:7">
      <c r="G200" s="581">
        <v>150000</v>
      </c>
    </row>
    <row r="343" spans="7:8">
      <c r="G343" s="581">
        <v>600000</v>
      </c>
    </row>
    <row r="345" spans="7:8">
      <c r="G345" s="581">
        <v>806000</v>
      </c>
    </row>
    <row r="348" spans="7:8">
      <c r="G348" s="581">
        <v>60000</v>
      </c>
      <c r="H348" s="538">
        <v>60000</v>
      </c>
    </row>
    <row r="350" spans="7:8">
      <c r="G350" s="581">
        <v>3200000</v>
      </c>
    </row>
    <row r="352" spans="7:8">
      <c r="G352" s="581">
        <v>70000</v>
      </c>
    </row>
    <row r="405" spans="7:7">
      <c r="G405" s="581">
        <v>120000</v>
      </c>
    </row>
  </sheetData>
  <mergeCells count="3">
    <mergeCell ref="C8:E8"/>
    <mergeCell ref="C9:E9"/>
    <mergeCell ref="C6:E6"/>
  </mergeCells>
  <pageMargins left="0.70866141732283472" right="0.70866141732283472" top="0.74803149606299213" bottom="0.74803149606299213" header="0.31496062992125984" footer="0.31496062992125984"/>
  <pageSetup scale="80" orientation="portrait" r:id="rId1"/>
  <headerFooter>
    <oddHeader>&amp;RCO1486: LINBRO PARK TOWER (with associated works)</oddHeader>
  </headerFooter>
  <colBreaks count="1" manualBreakCount="1">
    <brk id="9"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H1414"/>
  <sheetViews>
    <sheetView showGridLines="0" view="pageBreakPreview" zoomScale="112" zoomScaleNormal="100" zoomScaleSheetLayoutView="112" workbookViewId="0">
      <selection activeCell="C17" sqref="C17"/>
    </sheetView>
  </sheetViews>
  <sheetFormatPr defaultColWidth="8.6640625" defaultRowHeight="13.2"/>
  <cols>
    <col min="1" max="1" width="7.5546875" style="995" customWidth="1"/>
    <col min="2" max="2" width="11.33203125" style="995" customWidth="1"/>
    <col min="3" max="3" width="36.5546875" style="995" customWidth="1"/>
    <col min="4" max="4" width="7.5546875" style="1007" customWidth="1"/>
    <col min="5" max="5" width="10.5546875" style="1008" customWidth="1"/>
    <col min="6" max="6" width="12.5546875" style="1009" customWidth="1"/>
    <col min="7" max="7" width="15.5546875" style="1035" customWidth="1"/>
    <col min="8" max="16384" width="8.6640625" style="230"/>
  </cols>
  <sheetData>
    <row r="1" spans="1:7" ht="13.8" thickBot="1">
      <c r="A1" s="985"/>
      <c r="B1" s="985"/>
      <c r="C1" s="985"/>
      <c r="D1" s="986"/>
      <c r="E1" s="987"/>
      <c r="F1" s="988"/>
      <c r="G1" s="989"/>
    </row>
    <row r="2" spans="1:7" ht="28.5" customHeight="1" thickTop="1" thickBot="1">
      <c r="A2" s="990" t="s">
        <v>9</v>
      </c>
      <c r="B2" s="991" t="s">
        <v>10</v>
      </c>
      <c r="C2" s="991" t="s">
        <v>11</v>
      </c>
      <c r="D2" s="991" t="s">
        <v>12</v>
      </c>
      <c r="E2" s="992" t="s">
        <v>13</v>
      </c>
      <c r="F2" s="992" t="s">
        <v>14</v>
      </c>
      <c r="G2" s="993" t="s">
        <v>15</v>
      </c>
    </row>
    <row r="3" spans="1:7" ht="13.8" thickTop="1">
      <c r="A3" s="994"/>
      <c r="C3" s="996"/>
      <c r="D3" s="997"/>
      <c r="E3" s="998"/>
      <c r="F3" s="999"/>
      <c r="G3" s="1000"/>
    </row>
    <row r="4" spans="1:7">
      <c r="A4" s="608">
        <v>25</v>
      </c>
      <c r="B4" s="231"/>
      <c r="C4" s="235" t="s">
        <v>1807</v>
      </c>
      <c r="D4" s="234"/>
      <c r="E4" s="233"/>
      <c r="F4" s="232"/>
      <c r="G4" s="1001"/>
    </row>
    <row r="5" spans="1:7">
      <c r="A5" s="1002"/>
      <c r="B5" s="996"/>
      <c r="C5" s="996"/>
      <c r="D5" s="1003"/>
      <c r="E5" s="1004"/>
      <c r="F5" s="1005"/>
      <c r="G5" s="1006"/>
    </row>
    <row r="6" spans="1:7" ht="26.4">
      <c r="A6" s="278" t="s">
        <v>2636</v>
      </c>
      <c r="B6" s="231"/>
      <c r="C6" s="231" t="s">
        <v>1507</v>
      </c>
      <c r="D6" s="234"/>
      <c r="E6" s="233"/>
      <c r="F6" s="232"/>
      <c r="G6" s="1001"/>
    </row>
    <row r="7" spans="1:7" ht="79.2">
      <c r="A7" s="278" t="s">
        <v>2637</v>
      </c>
      <c r="B7" s="231" t="s">
        <v>1508</v>
      </c>
      <c r="C7" s="235" t="s">
        <v>1509</v>
      </c>
      <c r="D7" s="234" t="s">
        <v>17</v>
      </c>
      <c r="E7" s="233">
        <v>650</v>
      </c>
      <c r="F7" s="232"/>
      <c r="G7" s="204"/>
    </row>
    <row r="8" spans="1:7">
      <c r="A8" s="278"/>
      <c r="B8" s="231"/>
      <c r="C8" s="231"/>
      <c r="D8" s="234"/>
      <c r="E8" s="233"/>
      <c r="F8" s="232"/>
      <c r="G8" s="204"/>
    </row>
    <row r="9" spans="1:7" ht="26.4">
      <c r="A9" s="278" t="s">
        <v>2638</v>
      </c>
      <c r="B9" s="231" t="s">
        <v>50</v>
      </c>
      <c r="C9" s="231" t="s">
        <v>1510</v>
      </c>
      <c r="D9" s="234" t="s">
        <v>17</v>
      </c>
      <c r="E9" s="233">
        <v>650</v>
      </c>
      <c r="F9" s="232"/>
      <c r="G9" s="204"/>
    </row>
    <row r="10" spans="1:7">
      <c r="A10" s="278"/>
      <c r="B10" s="231"/>
      <c r="C10" s="231"/>
      <c r="D10" s="234"/>
      <c r="E10" s="233"/>
      <c r="F10" s="232"/>
      <c r="G10" s="1001"/>
    </row>
    <row r="11" spans="1:7" ht="26.4">
      <c r="A11" s="278"/>
      <c r="B11" s="231" t="s">
        <v>1511</v>
      </c>
      <c r="C11" s="231" t="s">
        <v>1512</v>
      </c>
      <c r="D11" s="234"/>
      <c r="E11" s="233"/>
      <c r="F11" s="232"/>
      <c r="G11" s="1001"/>
    </row>
    <row r="12" spans="1:7">
      <c r="A12" s="278"/>
      <c r="B12" s="231"/>
      <c r="C12" s="231"/>
      <c r="D12" s="234"/>
      <c r="E12" s="233"/>
      <c r="F12" s="232"/>
      <c r="G12" s="1001"/>
    </row>
    <row r="13" spans="1:7" ht="26.4">
      <c r="A13" s="278" t="s">
        <v>2639</v>
      </c>
      <c r="B13" s="231"/>
      <c r="C13" s="231" t="s">
        <v>2947</v>
      </c>
      <c r="D13" s="234" t="s">
        <v>28</v>
      </c>
      <c r="E13" s="233">
        <v>60</v>
      </c>
      <c r="F13" s="232"/>
      <c r="G13" s="1001"/>
    </row>
    <row r="14" spans="1:7">
      <c r="A14" s="278"/>
      <c r="B14" s="231"/>
      <c r="C14" s="231"/>
      <c r="D14" s="234"/>
      <c r="E14" s="233"/>
      <c r="F14" s="232"/>
      <c r="G14" s="1001"/>
    </row>
    <row r="15" spans="1:7">
      <c r="A15" s="278"/>
      <c r="B15" s="231" t="s">
        <v>1513</v>
      </c>
      <c r="C15" s="231" t="s">
        <v>1514</v>
      </c>
      <c r="D15" s="234"/>
      <c r="E15" s="233"/>
      <c r="F15" s="232"/>
      <c r="G15" s="1001"/>
    </row>
    <row r="16" spans="1:7">
      <c r="A16" s="278"/>
      <c r="B16" s="231"/>
      <c r="C16" s="231"/>
      <c r="D16" s="234"/>
      <c r="E16" s="233"/>
      <c r="F16" s="232"/>
      <c r="G16" s="1001"/>
    </row>
    <row r="17" spans="1:7" ht="26.4">
      <c r="A17" s="278" t="s">
        <v>2640</v>
      </c>
      <c r="B17" s="231" t="s">
        <v>1393</v>
      </c>
      <c r="C17" s="231" t="s">
        <v>1515</v>
      </c>
      <c r="D17" s="234" t="s">
        <v>16</v>
      </c>
      <c r="E17" s="233">
        <v>20</v>
      </c>
      <c r="F17" s="232"/>
      <c r="G17" s="1001"/>
    </row>
    <row r="18" spans="1:7">
      <c r="A18" s="278"/>
      <c r="B18" s="231"/>
      <c r="C18" s="231"/>
      <c r="D18" s="234"/>
      <c r="E18" s="233"/>
      <c r="F18" s="232"/>
      <c r="G18" s="1001"/>
    </row>
    <row r="19" spans="1:7">
      <c r="A19" s="278"/>
      <c r="B19" s="231"/>
      <c r="C19" s="231"/>
      <c r="D19" s="234"/>
      <c r="E19" s="233"/>
      <c r="F19" s="232"/>
      <c r="G19" s="1001"/>
    </row>
    <row r="20" spans="1:7">
      <c r="A20" s="278"/>
      <c r="B20" s="231"/>
      <c r="C20" s="231"/>
      <c r="D20" s="234"/>
      <c r="E20" s="233"/>
      <c r="F20" s="232"/>
      <c r="G20" s="1001"/>
    </row>
    <row r="21" spans="1:7">
      <c r="A21" s="278"/>
      <c r="B21" s="231"/>
      <c r="C21" s="231"/>
      <c r="D21" s="234"/>
      <c r="E21" s="233"/>
      <c r="F21" s="232"/>
      <c r="G21" s="1001"/>
    </row>
    <row r="22" spans="1:7">
      <c r="A22" s="278"/>
      <c r="B22" s="231"/>
      <c r="C22" s="231"/>
      <c r="D22" s="234"/>
      <c r="E22" s="233"/>
      <c r="F22" s="232"/>
      <c r="G22" s="1001"/>
    </row>
    <row r="23" spans="1:7">
      <c r="A23" s="278"/>
      <c r="B23" s="231"/>
      <c r="C23" s="231"/>
      <c r="D23" s="234"/>
      <c r="E23" s="233"/>
      <c r="F23" s="232"/>
      <c r="G23" s="1001"/>
    </row>
    <row r="24" spans="1:7" ht="6" customHeight="1">
      <c r="A24" s="278"/>
      <c r="B24" s="231"/>
      <c r="C24" s="231"/>
      <c r="D24" s="234"/>
      <c r="E24" s="233"/>
      <c r="F24" s="232"/>
      <c r="G24" s="1001"/>
    </row>
    <row r="25" spans="1:7">
      <c r="A25" s="278"/>
      <c r="B25" s="231"/>
      <c r="C25" s="231"/>
      <c r="D25" s="234"/>
      <c r="E25" s="233"/>
      <c r="F25" s="232"/>
      <c r="G25" s="1001"/>
    </row>
    <row r="26" spans="1:7">
      <c r="A26" s="278"/>
      <c r="B26" s="231"/>
      <c r="C26" s="235"/>
      <c r="D26" s="234"/>
      <c r="E26" s="233"/>
      <c r="F26" s="232"/>
      <c r="G26" s="1001"/>
    </row>
    <row r="27" spans="1:7">
      <c r="A27" s="278"/>
      <c r="B27" s="231"/>
      <c r="C27" s="235"/>
      <c r="D27" s="234"/>
      <c r="E27" s="233"/>
      <c r="F27" s="232"/>
      <c r="G27" s="1001"/>
    </row>
    <row r="28" spans="1:7">
      <c r="A28" s="278"/>
      <c r="B28" s="231"/>
      <c r="C28" s="235"/>
      <c r="D28" s="234"/>
      <c r="E28" s="233"/>
      <c r="F28" s="232"/>
      <c r="G28" s="1001"/>
    </row>
    <row r="29" spans="1:7">
      <c r="A29" s="278"/>
      <c r="B29" s="231"/>
      <c r="C29" s="235"/>
      <c r="D29" s="234"/>
      <c r="E29" s="233"/>
      <c r="F29" s="232"/>
      <c r="G29" s="1001"/>
    </row>
    <row r="30" spans="1:7">
      <c r="A30" s="278"/>
      <c r="B30" s="231"/>
      <c r="C30" s="235"/>
      <c r="D30" s="234"/>
      <c r="E30" s="233"/>
      <c r="F30" s="232"/>
      <c r="G30" s="1001"/>
    </row>
    <row r="31" spans="1:7">
      <c r="A31" s="278"/>
      <c r="B31" s="231"/>
      <c r="C31" s="231"/>
      <c r="D31" s="234"/>
      <c r="E31" s="233"/>
      <c r="F31" s="232"/>
      <c r="G31" s="1001"/>
    </row>
    <row r="32" spans="1:7">
      <c r="A32" s="278"/>
      <c r="B32" s="231"/>
      <c r="C32" s="231"/>
      <c r="D32" s="234"/>
      <c r="E32" s="233"/>
      <c r="F32" s="232"/>
      <c r="G32" s="1001"/>
    </row>
    <row r="33" spans="1:7">
      <c r="A33" s="278"/>
      <c r="B33" s="231"/>
      <c r="C33" s="231"/>
      <c r="D33" s="234"/>
      <c r="E33" s="233"/>
      <c r="F33" s="232"/>
      <c r="G33" s="1001"/>
    </row>
    <row r="34" spans="1:7">
      <c r="A34" s="278"/>
      <c r="B34" s="231"/>
      <c r="C34" s="231"/>
      <c r="D34" s="234"/>
      <c r="E34" s="233"/>
      <c r="F34" s="232"/>
      <c r="G34" s="1001"/>
    </row>
    <row r="35" spans="1:7">
      <c r="A35" s="278"/>
      <c r="B35" s="231"/>
      <c r="C35" s="231"/>
      <c r="D35" s="234"/>
      <c r="E35" s="233"/>
      <c r="F35" s="232"/>
      <c r="G35" s="1001"/>
    </row>
    <row r="36" spans="1:7">
      <c r="A36" s="278"/>
      <c r="B36" s="231"/>
      <c r="C36" s="231"/>
      <c r="D36" s="234"/>
      <c r="E36" s="233"/>
      <c r="F36" s="232"/>
      <c r="G36" s="1001"/>
    </row>
    <row r="37" spans="1:7">
      <c r="A37" s="278"/>
      <c r="B37" s="231"/>
      <c r="C37" s="231"/>
      <c r="D37" s="234"/>
      <c r="E37" s="233"/>
      <c r="F37" s="232"/>
      <c r="G37" s="1001"/>
    </row>
    <row r="38" spans="1:7">
      <c r="A38" s="278"/>
      <c r="B38" s="231"/>
      <c r="C38" s="231"/>
      <c r="D38" s="234"/>
      <c r="E38" s="233"/>
      <c r="F38" s="232"/>
      <c r="G38" s="1001"/>
    </row>
    <row r="39" spans="1:7">
      <c r="A39" s="278"/>
      <c r="B39" s="231"/>
      <c r="C39" s="231"/>
      <c r="D39" s="234"/>
      <c r="E39" s="233"/>
      <c r="F39" s="232"/>
      <c r="G39" s="1001"/>
    </row>
    <row r="40" spans="1:7">
      <c r="A40" s="278"/>
      <c r="B40" s="231"/>
      <c r="C40" s="231"/>
      <c r="D40" s="234"/>
      <c r="E40" s="233"/>
      <c r="F40" s="232"/>
      <c r="G40" s="1001"/>
    </row>
    <row r="41" spans="1:7">
      <c r="A41" s="278"/>
      <c r="B41" s="231"/>
      <c r="C41" s="231"/>
      <c r="D41" s="234"/>
      <c r="E41" s="233"/>
      <c r="F41" s="232"/>
      <c r="G41" s="1001"/>
    </row>
    <row r="42" spans="1:7">
      <c r="A42" s="278"/>
      <c r="B42" s="231"/>
      <c r="C42" s="231"/>
      <c r="D42" s="234"/>
      <c r="E42" s="233"/>
      <c r="F42" s="232"/>
      <c r="G42" s="1001"/>
    </row>
    <row r="43" spans="1:7">
      <c r="A43" s="278"/>
      <c r="B43" s="231"/>
      <c r="C43" s="231"/>
      <c r="D43" s="234"/>
      <c r="E43" s="233"/>
      <c r="F43" s="232"/>
      <c r="G43" s="1001"/>
    </row>
    <row r="44" spans="1:7">
      <c r="A44" s="278"/>
      <c r="B44" s="231"/>
      <c r="C44" s="231"/>
      <c r="D44" s="234"/>
      <c r="E44" s="233"/>
      <c r="F44" s="232"/>
      <c r="G44" s="1001"/>
    </row>
    <row r="45" spans="1:7">
      <c r="A45" s="278"/>
      <c r="B45" s="231"/>
      <c r="C45" s="231"/>
      <c r="D45" s="234"/>
      <c r="E45" s="233"/>
      <c r="F45" s="232"/>
      <c r="G45" s="1001"/>
    </row>
    <row r="46" spans="1:7">
      <c r="A46" s="278"/>
      <c r="B46" s="231"/>
      <c r="C46" s="231"/>
      <c r="D46" s="234"/>
      <c r="E46" s="233"/>
      <c r="F46" s="232"/>
      <c r="G46" s="1001"/>
    </row>
    <row r="47" spans="1:7">
      <c r="A47" s="278"/>
      <c r="B47" s="231"/>
      <c r="C47" s="231"/>
      <c r="D47" s="234"/>
      <c r="E47" s="233"/>
      <c r="F47" s="232"/>
      <c r="G47" s="1001"/>
    </row>
    <row r="48" spans="1:7">
      <c r="A48" s="278"/>
      <c r="B48" s="231"/>
      <c r="C48" s="231"/>
      <c r="D48" s="234"/>
      <c r="E48" s="233"/>
      <c r="F48" s="232"/>
      <c r="G48" s="1001"/>
    </row>
    <row r="49" spans="1:7">
      <c r="A49" s="278"/>
      <c r="B49" s="231"/>
      <c r="C49" s="231"/>
      <c r="D49" s="234"/>
      <c r="E49" s="233"/>
      <c r="F49" s="232"/>
      <c r="G49" s="1001"/>
    </row>
    <row r="50" spans="1:7">
      <c r="A50" s="278"/>
      <c r="B50" s="231"/>
      <c r="C50" s="231"/>
      <c r="D50" s="234"/>
      <c r="E50" s="233"/>
      <c r="F50" s="232"/>
      <c r="G50" s="1001"/>
    </row>
    <row r="51" spans="1:7">
      <c r="A51" s="278"/>
      <c r="B51" s="231"/>
      <c r="C51" s="231"/>
      <c r="D51" s="234"/>
      <c r="E51" s="233"/>
      <c r="F51" s="232"/>
      <c r="G51" s="1001"/>
    </row>
    <row r="52" spans="1:7">
      <c r="A52" s="278"/>
      <c r="B52" s="231"/>
      <c r="C52" s="231"/>
      <c r="D52" s="234"/>
      <c r="E52" s="233"/>
      <c r="F52" s="232"/>
      <c r="G52" s="1001"/>
    </row>
    <row r="53" spans="1:7">
      <c r="A53" s="278"/>
      <c r="B53" s="231"/>
      <c r="C53" s="231"/>
      <c r="D53" s="234"/>
      <c r="E53" s="233"/>
      <c r="F53" s="232"/>
      <c r="G53" s="1001"/>
    </row>
    <row r="54" spans="1:7">
      <c r="A54" s="278"/>
      <c r="B54" s="231"/>
      <c r="C54" s="231"/>
      <c r="D54" s="234"/>
      <c r="E54" s="233"/>
      <c r="F54" s="232"/>
      <c r="G54" s="1001"/>
    </row>
    <row r="55" spans="1:7">
      <c r="A55" s="278"/>
      <c r="B55" s="231"/>
      <c r="C55" s="231"/>
      <c r="D55" s="234"/>
      <c r="E55" s="233"/>
      <c r="F55" s="232"/>
      <c r="G55" s="1001"/>
    </row>
    <row r="56" spans="1:7">
      <c r="A56" s="278"/>
      <c r="B56" s="231"/>
      <c r="C56" s="231"/>
      <c r="D56" s="234"/>
      <c r="E56" s="233"/>
      <c r="F56" s="232"/>
      <c r="G56" s="1001"/>
    </row>
    <row r="57" spans="1:7">
      <c r="A57" s="278"/>
      <c r="B57" s="231"/>
      <c r="C57" s="231"/>
      <c r="D57" s="234"/>
      <c r="E57" s="233"/>
      <c r="F57" s="232"/>
      <c r="G57" s="1001"/>
    </row>
    <row r="58" spans="1:7">
      <c r="A58" s="278"/>
      <c r="B58" s="231"/>
      <c r="C58" s="231"/>
      <c r="D58" s="234"/>
      <c r="E58" s="233"/>
      <c r="F58" s="232"/>
      <c r="G58" s="1001"/>
    </row>
    <row r="59" spans="1:7">
      <c r="A59" s="278"/>
      <c r="B59" s="231"/>
      <c r="C59" s="231"/>
      <c r="D59" s="234"/>
      <c r="E59" s="233"/>
      <c r="F59" s="232"/>
      <c r="G59" s="1001"/>
    </row>
    <row r="60" spans="1:7">
      <c r="A60" s="278"/>
      <c r="B60" s="231"/>
      <c r="C60" s="231"/>
      <c r="D60" s="234"/>
      <c r="E60" s="233"/>
      <c r="F60" s="232"/>
      <c r="G60" s="1001"/>
    </row>
    <row r="61" spans="1:7">
      <c r="A61" s="994"/>
      <c r="D61" s="234"/>
      <c r="E61" s="233"/>
      <c r="F61" s="232"/>
      <c r="G61" s="1001"/>
    </row>
    <row r="62" spans="1:7">
      <c r="A62" s="994"/>
      <c r="D62" s="234"/>
      <c r="E62" s="233"/>
      <c r="F62" s="232" t="s">
        <v>84</v>
      </c>
      <c r="G62" s="1001"/>
    </row>
    <row r="63" spans="1:7" ht="7.5" customHeight="1">
      <c r="A63" s="994"/>
      <c r="D63" s="234"/>
      <c r="E63" s="233"/>
      <c r="F63" s="232"/>
      <c r="G63" s="1001"/>
    </row>
    <row r="64" spans="1:7">
      <c r="A64" s="994"/>
      <c r="D64" s="234"/>
      <c r="E64" s="233"/>
      <c r="F64" s="232"/>
      <c r="G64" s="1001"/>
    </row>
    <row r="65" spans="1:7">
      <c r="A65" s="994"/>
      <c r="G65" s="1010"/>
    </row>
    <row r="66" spans="1:7">
      <c r="A66" s="1011"/>
      <c r="B66" s="1012"/>
      <c r="C66" s="1013"/>
      <c r="D66" s="1014"/>
      <c r="E66" s="1015"/>
      <c r="F66" s="1016"/>
      <c r="G66" s="1017"/>
    </row>
    <row r="67" spans="1:7">
      <c r="A67" s="1018"/>
      <c r="B67" s="1453" t="s">
        <v>2790</v>
      </c>
      <c r="C67" s="1454"/>
      <c r="D67" s="1454"/>
      <c r="E67" s="1454"/>
      <c r="F67" s="1021" t="s">
        <v>18</v>
      </c>
      <c r="G67" s="1022"/>
    </row>
    <row r="68" spans="1:7" ht="13.8" thickBot="1">
      <c r="A68" s="1023"/>
      <c r="B68" s="1024"/>
      <c r="C68" s="1024"/>
      <c r="D68" s="1025"/>
      <c r="E68" s="1026"/>
      <c r="F68" s="1026"/>
      <c r="G68" s="1027"/>
    </row>
    <row r="69" spans="1:7">
      <c r="A69" s="1020"/>
      <c r="B69" s="1020"/>
      <c r="C69" s="1020"/>
      <c r="D69" s="1028"/>
      <c r="E69" s="1029"/>
      <c r="F69" s="1030"/>
      <c r="G69" s="1031"/>
    </row>
    <row r="70" spans="1:7">
      <c r="A70" s="1020"/>
      <c r="B70" s="1020"/>
      <c r="C70" s="1020"/>
      <c r="D70" s="1028"/>
      <c r="E70" s="1029"/>
      <c r="F70" s="1030"/>
      <c r="G70" s="1031"/>
    </row>
    <row r="71" spans="1:7">
      <c r="A71" s="1020"/>
      <c r="B71" s="1020"/>
      <c r="C71" s="1020"/>
      <c r="D71" s="1028"/>
      <c r="E71" s="1029"/>
      <c r="F71" s="1030"/>
      <c r="G71" s="1031"/>
    </row>
    <row r="72" spans="1:7">
      <c r="A72" s="1020"/>
      <c r="B72" s="1020"/>
      <c r="C72" s="1020"/>
      <c r="D72" s="1028"/>
      <c r="E72" s="1029"/>
      <c r="F72" s="1030"/>
      <c r="G72" s="1031"/>
    </row>
    <row r="73" spans="1:7">
      <c r="A73" s="1020"/>
      <c r="B73" s="1020"/>
      <c r="C73" s="1020"/>
      <c r="D73" s="1028"/>
      <c r="E73" s="1029"/>
      <c r="F73" s="1030"/>
      <c r="G73" s="1031"/>
    </row>
    <row r="74" spans="1:7">
      <c r="A74" s="1020"/>
      <c r="B74" s="1020"/>
      <c r="C74" s="1020"/>
      <c r="D74" s="1028"/>
      <c r="E74" s="1029"/>
      <c r="F74" s="1030"/>
      <c r="G74" s="1031"/>
    </row>
    <row r="75" spans="1:7">
      <c r="A75" s="1020"/>
      <c r="B75" s="1020"/>
      <c r="C75" s="1020"/>
      <c r="D75" s="1028"/>
      <c r="E75" s="1029"/>
      <c r="F75" s="1030"/>
      <c r="G75" s="1031"/>
    </row>
    <row r="76" spans="1:7">
      <c r="A76" s="1020"/>
      <c r="B76" s="1020"/>
      <c r="C76" s="1020"/>
      <c r="D76" s="1028"/>
      <c r="E76" s="1029"/>
      <c r="F76" s="1030"/>
      <c r="G76" s="1031"/>
    </row>
    <row r="77" spans="1:7">
      <c r="A77" s="1020"/>
      <c r="B77" s="1020"/>
      <c r="C77" s="1020"/>
      <c r="D77" s="1028"/>
      <c r="E77" s="1029"/>
      <c r="F77" s="1030"/>
      <c r="G77" s="1031"/>
    </row>
    <row r="78" spans="1:7">
      <c r="A78" s="1020"/>
      <c r="B78" s="1020"/>
      <c r="C78" s="1020"/>
      <c r="D78" s="1028"/>
      <c r="E78" s="1029"/>
      <c r="F78" s="1030"/>
      <c r="G78" s="1031"/>
    </row>
    <row r="79" spans="1:7">
      <c r="A79" s="1020"/>
      <c r="B79" s="1020"/>
      <c r="C79" s="1020"/>
      <c r="D79" s="1028"/>
      <c r="E79" s="1029"/>
      <c r="F79" s="1030"/>
      <c r="G79" s="1031"/>
    </row>
    <row r="80" spans="1:7">
      <c r="A80" s="1020"/>
      <c r="B80" s="1020"/>
      <c r="C80" s="1020"/>
      <c r="D80" s="1028"/>
      <c r="E80" s="1029"/>
      <c r="F80" s="1030"/>
      <c r="G80" s="1031"/>
    </row>
    <row r="81" spans="1:7">
      <c r="A81" s="1020"/>
      <c r="B81" s="1020"/>
      <c r="C81" s="1020"/>
      <c r="D81" s="1028"/>
      <c r="E81" s="1029"/>
      <c r="F81" s="1030"/>
      <c r="G81" s="1031"/>
    </row>
    <row r="82" spans="1:7">
      <c r="A82" s="1020"/>
      <c r="B82" s="1020"/>
      <c r="C82" s="1020"/>
      <c r="D82" s="1028"/>
      <c r="E82" s="1029"/>
      <c r="F82" s="1030"/>
      <c r="G82" s="1031"/>
    </row>
    <row r="83" spans="1:7">
      <c r="A83" s="1020"/>
      <c r="B83" s="1020"/>
      <c r="C83" s="1020"/>
      <c r="D83" s="1028"/>
      <c r="E83" s="1029"/>
      <c r="F83" s="1030"/>
      <c r="G83" s="1031"/>
    </row>
    <row r="84" spans="1:7">
      <c r="A84" s="1020"/>
      <c r="B84" s="1020"/>
      <c r="C84" s="1020"/>
      <c r="D84" s="1028"/>
      <c r="E84" s="1029"/>
      <c r="F84" s="1030"/>
      <c r="G84" s="1031"/>
    </row>
    <row r="85" spans="1:7">
      <c r="A85" s="1020"/>
      <c r="B85" s="1020"/>
      <c r="C85" s="1020"/>
      <c r="D85" s="1028"/>
      <c r="E85" s="1029"/>
      <c r="F85" s="1030"/>
      <c r="G85" s="1031"/>
    </row>
    <row r="86" spans="1:7">
      <c r="A86" s="1020"/>
      <c r="B86" s="1020"/>
      <c r="C86" s="1020"/>
      <c r="D86" s="1028"/>
      <c r="E86" s="1029"/>
      <c r="F86" s="1030"/>
      <c r="G86" s="1031"/>
    </row>
    <row r="87" spans="1:7">
      <c r="A87" s="228"/>
      <c r="B87" s="228"/>
      <c r="C87" s="1020"/>
      <c r="D87" s="1028"/>
      <c r="E87" s="1029"/>
      <c r="F87" s="1030"/>
      <c r="G87" s="1031"/>
    </row>
    <row r="88" spans="1:7">
      <c r="A88" s="1020"/>
      <c r="B88" s="1020"/>
      <c r="C88" s="1019"/>
      <c r="D88" s="1028"/>
      <c r="E88" s="1029"/>
      <c r="F88" s="1030"/>
      <c r="G88" s="1031"/>
    </row>
    <row r="89" spans="1:7">
      <c r="A89" s="228"/>
      <c r="B89" s="228"/>
      <c r="C89" s="1020"/>
      <c r="D89" s="1028"/>
      <c r="E89" s="1029"/>
      <c r="F89" s="1030"/>
      <c r="G89" s="1031"/>
    </row>
    <row r="90" spans="1:7">
      <c r="A90" s="1020"/>
      <c r="B90" s="1020"/>
      <c r="C90" s="1020"/>
      <c r="D90" s="1028"/>
      <c r="E90" s="1029"/>
      <c r="F90" s="1030"/>
      <c r="G90" s="1031"/>
    </row>
    <row r="91" spans="1:7">
      <c r="A91" s="1020"/>
      <c r="B91" s="1020"/>
      <c r="C91" s="1020"/>
      <c r="D91" s="1028"/>
      <c r="E91" s="1029"/>
      <c r="F91" s="1030"/>
      <c r="G91" s="1031"/>
    </row>
    <row r="92" spans="1:7">
      <c r="A92" s="1020"/>
      <c r="B92" s="1020"/>
      <c r="C92" s="1020"/>
      <c r="D92" s="1028"/>
      <c r="E92" s="1029"/>
      <c r="F92" s="1030"/>
      <c r="G92" s="1031"/>
    </row>
    <row r="93" spans="1:7">
      <c r="A93" s="1020"/>
      <c r="B93" s="1020"/>
      <c r="C93" s="1020"/>
      <c r="D93" s="1028"/>
      <c r="E93" s="1029"/>
      <c r="F93" s="1030"/>
      <c r="G93" s="1031"/>
    </row>
    <row r="94" spans="1:7">
      <c r="A94" s="1020"/>
      <c r="B94" s="1020"/>
      <c r="C94" s="1020"/>
      <c r="D94" s="1028"/>
      <c r="E94" s="1029"/>
      <c r="F94" s="1030"/>
      <c r="G94" s="1031"/>
    </row>
    <row r="95" spans="1:7">
      <c r="A95" s="1020"/>
      <c r="B95" s="1020"/>
      <c r="C95" s="1020"/>
      <c r="D95" s="1028"/>
      <c r="E95" s="1029"/>
      <c r="F95" s="1030"/>
      <c r="G95" s="1031"/>
    </row>
    <row r="96" spans="1:7">
      <c r="A96" s="1020"/>
      <c r="B96" s="1020"/>
      <c r="C96" s="1020"/>
      <c r="D96" s="1028"/>
      <c r="E96" s="1029"/>
      <c r="F96" s="1030"/>
      <c r="G96" s="1031"/>
    </row>
    <row r="97" spans="1:7">
      <c r="A97" s="1020"/>
      <c r="B97" s="1020"/>
      <c r="C97" s="1020"/>
      <c r="D97" s="1028"/>
      <c r="E97" s="1029"/>
      <c r="F97" s="1030"/>
      <c r="G97" s="1031"/>
    </row>
    <row r="98" spans="1:7">
      <c r="A98" s="1020"/>
      <c r="B98" s="1020"/>
      <c r="C98" s="1020"/>
      <c r="D98" s="1028"/>
      <c r="E98" s="1029"/>
      <c r="F98" s="1030"/>
      <c r="G98" s="1031"/>
    </row>
    <row r="99" spans="1:7">
      <c r="A99" s="1020"/>
      <c r="B99" s="1020"/>
      <c r="C99" s="1020"/>
      <c r="D99" s="1028"/>
      <c r="E99" s="1029"/>
      <c r="F99" s="1030"/>
      <c r="G99" s="1031"/>
    </row>
    <row r="100" spans="1:7">
      <c r="A100" s="1020"/>
      <c r="B100" s="1020"/>
      <c r="C100" s="1020"/>
      <c r="D100" s="1028"/>
      <c r="E100" s="1029"/>
      <c r="F100" s="1030"/>
      <c r="G100" s="1031"/>
    </row>
    <row r="101" spans="1:7">
      <c r="A101" s="228"/>
      <c r="B101" s="228"/>
      <c r="C101" s="1020"/>
      <c r="D101" s="1028"/>
      <c r="E101" s="1029"/>
      <c r="F101" s="1030"/>
      <c r="G101" s="1031"/>
    </row>
    <row r="102" spans="1:7">
      <c r="A102" s="228"/>
      <c r="B102" s="228"/>
      <c r="C102" s="1020"/>
      <c r="D102" s="1028"/>
      <c r="E102" s="1029"/>
      <c r="F102" s="1030"/>
      <c r="G102" s="1031"/>
    </row>
    <row r="103" spans="1:7">
      <c r="A103" s="1032"/>
      <c r="B103" s="1032"/>
      <c r="C103" s="1020"/>
      <c r="D103" s="1028"/>
      <c r="E103" s="1029"/>
      <c r="F103" s="1030"/>
      <c r="G103" s="1031"/>
    </row>
    <row r="104" spans="1:7">
      <c r="A104" s="1032"/>
      <c r="B104" s="1032"/>
      <c r="C104" s="1033"/>
      <c r="D104" s="1028"/>
      <c r="E104" s="1029"/>
      <c r="F104" s="1030"/>
      <c r="G104" s="1031"/>
    </row>
    <row r="105" spans="1:7">
      <c r="A105" s="228"/>
      <c r="B105" s="228"/>
      <c r="C105" s="228"/>
      <c r="D105" s="1028"/>
      <c r="E105" s="1029"/>
      <c r="F105" s="1030"/>
      <c r="G105" s="1031"/>
    </row>
    <row r="106" spans="1:7">
      <c r="A106" s="1020"/>
      <c r="B106" s="1020"/>
      <c r="C106" s="1033"/>
      <c r="D106" s="1028"/>
      <c r="E106" s="1029"/>
      <c r="F106" s="1030"/>
      <c r="G106" s="1031"/>
    </row>
    <row r="107" spans="1:7">
      <c r="A107" s="1020"/>
      <c r="B107" s="1020"/>
      <c r="C107" s="1033"/>
      <c r="D107" s="1028"/>
      <c r="E107" s="1029"/>
      <c r="F107" s="1030"/>
      <c r="G107" s="1031"/>
    </row>
    <row r="108" spans="1:7">
      <c r="A108" s="1020"/>
      <c r="B108" s="1020"/>
      <c r="C108" s="1033"/>
      <c r="D108" s="1028"/>
      <c r="E108" s="1029"/>
      <c r="F108" s="1030"/>
      <c r="G108" s="1031"/>
    </row>
    <row r="109" spans="1:7">
      <c r="A109" s="228"/>
      <c r="B109" s="228"/>
      <c r="C109" s="1034"/>
      <c r="D109" s="1028"/>
      <c r="E109" s="1029"/>
      <c r="F109" s="1030"/>
      <c r="G109" s="1031"/>
    </row>
    <row r="110" spans="1:7">
      <c r="A110" s="1020"/>
      <c r="B110" s="1020"/>
      <c r="C110" s="1020"/>
      <c r="D110" s="1028"/>
      <c r="E110" s="1029"/>
      <c r="F110" s="1030"/>
      <c r="G110" s="1031"/>
    </row>
    <row r="111" spans="1:7">
      <c r="A111" s="1020"/>
      <c r="B111" s="1020"/>
      <c r="C111" s="1033"/>
      <c r="D111" s="1028"/>
      <c r="E111" s="1029"/>
      <c r="F111" s="1030"/>
      <c r="G111" s="1031"/>
    </row>
    <row r="112" spans="1:7">
      <c r="A112" s="1020"/>
      <c r="B112" s="1020"/>
      <c r="C112" s="1020"/>
      <c r="D112" s="1028"/>
      <c r="E112" s="1029"/>
      <c r="F112" s="1030"/>
      <c r="G112" s="1031"/>
    </row>
    <row r="113" spans="1:7">
      <c r="A113" s="1020"/>
      <c r="B113" s="1020"/>
      <c r="C113" s="1020"/>
      <c r="D113" s="1028"/>
      <c r="E113" s="1029"/>
      <c r="F113" s="1030"/>
      <c r="G113" s="1031"/>
    </row>
    <row r="114" spans="1:7">
      <c r="A114" s="1020"/>
      <c r="B114" s="1020"/>
      <c r="C114" s="1020"/>
      <c r="D114" s="1028"/>
      <c r="E114" s="1029"/>
      <c r="F114" s="1030"/>
      <c r="G114" s="1031"/>
    </row>
    <row r="115" spans="1:7">
      <c r="A115" s="1020"/>
      <c r="B115" s="1020"/>
      <c r="C115" s="1020"/>
      <c r="D115" s="1028"/>
      <c r="E115" s="1029"/>
      <c r="F115" s="1030"/>
      <c r="G115" s="1031"/>
    </row>
    <row r="116" spans="1:7">
      <c r="A116" s="1020"/>
      <c r="B116" s="1020"/>
      <c r="C116" s="1034"/>
      <c r="D116" s="1028"/>
      <c r="E116" s="1029"/>
      <c r="F116" s="1030"/>
      <c r="G116" s="1031"/>
    </row>
    <row r="117" spans="1:7">
      <c r="A117" s="1020"/>
      <c r="B117" s="1020"/>
      <c r="C117" s="1020"/>
      <c r="D117" s="1028"/>
      <c r="E117" s="1029"/>
      <c r="F117" s="1030"/>
      <c r="G117" s="1031"/>
    </row>
    <row r="118" spans="1:7">
      <c r="A118" s="1020"/>
      <c r="B118" s="1020"/>
      <c r="C118" s="1033"/>
      <c r="D118" s="1028"/>
      <c r="E118" s="1029"/>
      <c r="F118" s="1030"/>
      <c r="G118" s="1031"/>
    </row>
    <row r="119" spans="1:7">
      <c r="A119" s="1020"/>
      <c r="B119" s="1020"/>
      <c r="C119" s="1020"/>
      <c r="D119" s="1028"/>
      <c r="E119" s="1029"/>
      <c r="F119" s="1030"/>
      <c r="G119" s="1031"/>
    </row>
    <row r="120" spans="1:7">
      <c r="A120" s="1020"/>
      <c r="B120" s="1020"/>
      <c r="C120" s="1020"/>
      <c r="D120" s="1028"/>
      <c r="E120" s="1029"/>
      <c r="F120" s="1030"/>
      <c r="G120" s="1031"/>
    </row>
    <row r="121" spans="1:7">
      <c r="A121" s="1020"/>
      <c r="B121" s="1020"/>
      <c r="C121" s="1033"/>
      <c r="D121" s="1028"/>
      <c r="E121" s="1029"/>
      <c r="F121" s="1030"/>
      <c r="G121" s="1031"/>
    </row>
    <row r="122" spans="1:7">
      <c r="A122" s="1020"/>
      <c r="B122" s="1020"/>
      <c r="C122" s="1020"/>
      <c r="D122" s="1028"/>
      <c r="E122" s="1029"/>
      <c r="F122" s="1030"/>
      <c r="G122" s="1031"/>
    </row>
    <row r="123" spans="1:7">
      <c r="A123" s="1020"/>
      <c r="B123" s="1020"/>
      <c r="C123" s="1020"/>
      <c r="D123" s="1028"/>
      <c r="E123" s="1029"/>
      <c r="F123" s="1030"/>
      <c r="G123" s="1031"/>
    </row>
    <row r="124" spans="1:7">
      <c r="A124" s="228"/>
      <c r="B124" s="228"/>
      <c r="C124" s="1033"/>
      <c r="D124" s="1028"/>
      <c r="E124" s="1029"/>
      <c r="F124" s="1030"/>
      <c r="G124" s="1031"/>
    </row>
    <row r="125" spans="1:7">
      <c r="A125" s="1020"/>
      <c r="B125" s="1020"/>
      <c r="C125" s="1019"/>
      <c r="D125" s="1028"/>
      <c r="E125" s="1029"/>
      <c r="F125" s="1030"/>
      <c r="G125" s="1031"/>
    </row>
    <row r="126" spans="1:7">
      <c r="A126" s="1020"/>
      <c r="B126" s="1020"/>
      <c r="C126" s="1020"/>
      <c r="D126" s="1028"/>
      <c r="E126" s="1029"/>
      <c r="F126" s="1030"/>
      <c r="G126" s="1031"/>
    </row>
    <row r="127" spans="1:7">
      <c r="A127" s="228"/>
      <c r="B127" s="228"/>
      <c r="C127" s="1020"/>
      <c r="D127" s="1028"/>
      <c r="E127" s="1029"/>
      <c r="F127" s="1030"/>
      <c r="G127" s="1031"/>
    </row>
    <row r="128" spans="1:7">
      <c r="A128" s="1020"/>
      <c r="B128" s="1020"/>
      <c r="C128" s="1020"/>
      <c r="D128" s="1028"/>
      <c r="E128" s="1029"/>
      <c r="F128" s="1030"/>
      <c r="G128" s="1031"/>
    </row>
    <row r="129" spans="1:7">
      <c r="A129" s="228"/>
      <c r="B129" s="228"/>
      <c r="C129" s="1034"/>
      <c r="D129" s="1028"/>
      <c r="E129" s="1029"/>
      <c r="F129" s="1030"/>
      <c r="G129" s="1031"/>
    </row>
    <row r="130" spans="1:7">
      <c r="A130" s="1020"/>
      <c r="B130" s="1020"/>
      <c r="C130" s="1019"/>
      <c r="D130" s="1028"/>
      <c r="E130" s="1029"/>
      <c r="F130" s="1030"/>
      <c r="G130" s="1031"/>
    </row>
    <row r="131" spans="1:7">
      <c r="A131" s="1020"/>
      <c r="B131" s="1020"/>
      <c r="C131" s="1019"/>
      <c r="D131" s="1028"/>
      <c r="E131" s="1029"/>
      <c r="F131" s="1030"/>
      <c r="G131" s="1031"/>
    </row>
    <row r="132" spans="1:7">
      <c r="A132" s="1020"/>
      <c r="B132" s="1020"/>
      <c r="C132" s="1019"/>
      <c r="D132" s="1028"/>
      <c r="E132" s="1029"/>
      <c r="F132" s="1030"/>
      <c r="G132" s="1031"/>
    </row>
    <row r="133" spans="1:7">
      <c r="A133" s="228"/>
      <c r="B133" s="228"/>
      <c r="C133" s="1020"/>
      <c r="D133" s="1028"/>
      <c r="E133" s="1029"/>
      <c r="F133" s="1030"/>
      <c r="G133" s="1031"/>
    </row>
    <row r="134" spans="1:7">
      <c r="A134" s="228"/>
      <c r="B134" s="228"/>
      <c r="C134" s="1020"/>
      <c r="D134" s="1028"/>
      <c r="E134" s="1029"/>
      <c r="F134" s="1030"/>
      <c r="G134" s="1031"/>
    </row>
    <row r="135" spans="1:7">
      <c r="A135" s="1020"/>
      <c r="B135" s="1020"/>
      <c r="C135" s="1019"/>
      <c r="D135" s="1028"/>
      <c r="E135" s="1029"/>
      <c r="F135" s="1030"/>
      <c r="G135" s="1031"/>
    </row>
    <row r="136" spans="1:7">
      <c r="A136" s="1020"/>
      <c r="B136" s="1020"/>
      <c r="C136" s="1020"/>
      <c r="D136" s="1028"/>
      <c r="E136" s="1029"/>
      <c r="F136" s="1030"/>
      <c r="G136" s="1031"/>
    </row>
    <row r="137" spans="1:7">
      <c r="A137" s="1020"/>
      <c r="B137" s="1020"/>
      <c r="C137" s="1020"/>
      <c r="D137" s="1028"/>
      <c r="E137" s="1029"/>
      <c r="F137" s="1030"/>
      <c r="G137" s="1031"/>
    </row>
    <row r="138" spans="1:7">
      <c r="A138" s="1020"/>
      <c r="B138" s="1020"/>
      <c r="C138" s="1020"/>
      <c r="D138" s="1028"/>
      <c r="E138" s="1029"/>
      <c r="F138" s="1030"/>
      <c r="G138" s="1031"/>
    </row>
    <row r="139" spans="1:7">
      <c r="A139" s="1020"/>
      <c r="B139" s="1020"/>
      <c r="C139" s="1020"/>
      <c r="D139" s="1028"/>
      <c r="E139" s="1029"/>
      <c r="F139" s="1030"/>
      <c r="G139" s="1031"/>
    </row>
    <row r="140" spans="1:7">
      <c r="A140" s="1020"/>
      <c r="B140" s="1020"/>
      <c r="C140" s="1020"/>
      <c r="D140" s="1028"/>
      <c r="E140" s="1029"/>
      <c r="F140" s="1030"/>
      <c r="G140" s="1031"/>
    </row>
    <row r="141" spans="1:7">
      <c r="A141" s="1020"/>
      <c r="B141" s="1020"/>
      <c r="C141" s="1020"/>
      <c r="D141" s="1028"/>
      <c r="E141" s="1029"/>
      <c r="F141" s="1030"/>
      <c r="G141" s="1031"/>
    </row>
    <row r="142" spans="1:7">
      <c r="A142" s="1020"/>
      <c r="B142" s="1020"/>
      <c r="C142" s="1020"/>
      <c r="D142" s="1028"/>
      <c r="E142" s="1029"/>
      <c r="F142" s="1030"/>
      <c r="G142" s="1031"/>
    </row>
    <row r="143" spans="1:7">
      <c r="A143" s="1020"/>
      <c r="B143" s="1020"/>
      <c r="C143" s="1020"/>
      <c r="D143" s="1028"/>
      <c r="E143" s="1029"/>
      <c r="F143" s="1030"/>
      <c r="G143" s="1031"/>
    </row>
    <row r="144" spans="1:7">
      <c r="A144" s="1020"/>
      <c r="B144" s="1020"/>
      <c r="C144" s="1020"/>
      <c r="D144" s="1028"/>
      <c r="E144" s="1029"/>
      <c r="F144" s="1030"/>
      <c r="G144" s="1031"/>
    </row>
    <row r="145" spans="1:7">
      <c r="A145" s="1020"/>
      <c r="B145" s="1020"/>
      <c r="C145" s="1020"/>
      <c r="D145" s="1028"/>
      <c r="E145" s="1029"/>
      <c r="F145" s="1030"/>
      <c r="G145" s="1031"/>
    </row>
    <row r="146" spans="1:7">
      <c r="A146" s="1020"/>
      <c r="B146" s="1020"/>
      <c r="C146" s="1020"/>
      <c r="D146" s="1028"/>
      <c r="E146" s="1029"/>
      <c r="F146" s="1030"/>
      <c r="G146" s="1031"/>
    </row>
    <row r="147" spans="1:7">
      <c r="A147" s="1020"/>
      <c r="B147" s="1020"/>
      <c r="C147" s="1020"/>
      <c r="D147" s="1028"/>
      <c r="E147" s="1029"/>
      <c r="F147" s="1030"/>
      <c r="G147" s="1031"/>
    </row>
    <row r="148" spans="1:7">
      <c r="A148" s="1020"/>
      <c r="B148" s="1020"/>
      <c r="C148" s="1020"/>
      <c r="D148" s="1028"/>
      <c r="E148" s="1029"/>
      <c r="F148" s="1030"/>
      <c r="G148" s="1031"/>
    </row>
    <row r="149" spans="1:7">
      <c r="A149" s="1020"/>
      <c r="B149" s="1020"/>
      <c r="C149" s="1020"/>
      <c r="D149" s="1028"/>
      <c r="E149" s="1029"/>
      <c r="F149" s="1030"/>
      <c r="G149" s="1031"/>
    </row>
    <row r="150" spans="1:7">
      <c r="A150" s="1020"/>
      <c r="B150" s="1020"/>
      <c r="C150" s="1020"/>
      <c r="D150" s="1028"/>
      <c r="E150" s="1029"/>
      <c r="F150" s="1030"/>
      <c r="G150" s="1031"/>
    </row>
    <row r="151" spans="1:7">
      <c r="A151" s="1020"/>
      <c r="B151" s="1020"/>
      <c r="C151" s="1020"/>
      <c r="D151" s="1028"/>
      <c r="E151" s="1029"/>
      <c r="F151" s="1030"/>
      <c r="G151" s="1031"/>
    </row>
    <row r="152" spans="1:7">
      <c r="A152" s="1020"/>
      <c r="B152" s="1020"/>
      <c r="C152" s="1020"/>
      <c r="D152" s="1028"/>
      <c r="E152" s="1029"/>
      <c r="F152" s="1030"/>
      <c r="G152" s="1031"/>
    </row>
    <row r="153" spans="1:7">
      <c r="A153" s="1020"/>
      <c r="B153" s="1020"/>
      <c r="C153" s="1020"/>
      <c r="D153" s="1028"/>
      <c r="E153" s="1029"/>
      <c r="F153" s="1030"/>
      <c r="G153" s="1031"/>
    </row>
    <row r="154" spans="1:7">
      <c r="A154" s="1020"/>
      <c r="B154" s="1020"/>
      <c r="C154" s="1020"/>
      <c r="D154" s="1028"/>
      <c r="E154" s="1029"/>
      <c r="F154" s="1030"/>
      <c r="G154" s="1031"/>
    </row>
    <row r="155" spans="1:7">
      <c r="A155" s="1020"/>
      <c r="B155" s="1020"/>
      <c r="C155" s="1020"/>
      <c r="D155" s="1028"/>
      <c r="E155" s="1029"/>
      <c r="F155" s="1030"/>
      <c r="G155" s="1031"/>
    </row>
    <row r="156" spans="1:7">
      <c r="A156" s="1020"/>
      <c r="B156" s="1020"/>
      <c r="C156" s="1020"/>
      <c r="D156" s="1028"/>
      <c r="E156" s="1029"/>
      <c r="F156" s="1030"/>
      <c r="G156" s="1031"/>
    </row>
    <row r="157" spans="1:7">
      <c r="A157" s="1020"/>
      <c r="B157" s="1020"/>
      <c r="C157" s="1020"/>
      <c r="D157" s="1028"/>
      <c r="E157" s="1029"/>
      <c r="F157" s="1030"/>
      <c r="G157" s="1031"/>
    </row>
    <row r="158" spans="1:7">
      <c r="A158" s="1020"/>
      <c r="B158" s="1020"/>
      <c r="C158" s="1020"/>
      <c r="D158" s="1028"/>
      <c r="E158" s="1029"/>
      <c r="F158" s="1030"/>
      <c r="G158" s="1031"/>
    </row>
    <row r="159" spans="1:7">
      <c r="A159" s="1020"/>
      <c r="B159" s="1020"/>
      <c r="C159" s="1020"/>
      <c r="D159" s="1028"/>
      <c r="E159" s="1029"/>
      <c r="F159" s="1030"/>
      <c r="G159" s="1031"/>
    </row>
    <row r="160" spans="1:7">
      <c r="A160" s="1020"/>
      <c r="B160" s="1020"/>
      <c r="C160" s="1020"/>
      <c r="D160" s="1028"/>
      <c r="E160" s="1029"/>
      <c r="F160" s="1030"/>
      <c r="G160" s="1031"/>
    </row>
    <row r="161" spans="1:7">
      <c r="A161" s="1020"/>
      <c r="B161" s="1020"/>
      <c r="C161" s="1020"/>
      <c r="D161" s="1028"/>
      <c r="E161" s="1029"/>
      <c r="F161" s="1030"/>
      <c r="G161" s="1031"/>
    </row>
    <row r="162" spans="1:7">
      <c r="A162" s="1020"/>
      <c r="B162" s="1020"/>
      <c r="C162" s="1020"/>
      <c r="D162" s="1028"/>
      <c r="E162" s="1029"/>
      <c r="F162" s="1030"/>
      <c r="G162" s="1031"/>
    </row>
    <row r="163" spans="1:7">
      <c r="A163" s="1020"/>
      <c r="B163" s="1020"/>
      <c r="C163" s="1020"/>
      <c r="D163" s="1028"/>
      <c r="E163" s="1029"/>
      <c r="F163" s="1030"/>
      <c r="G163" s="1031"/>
    </row>
    <row r="164" spans="1:7">
      <c r="A164" s="1020"/>
      <c r="B164" s="1020"/>
      <c r="C164" s="1020"/>
      <c r="D164" s="1028"/>
      <c r="E164" s="1029"/>
      <c r="F164" s="1030"/>
      <c r="G164" s="1031"/>
    </row>
    <row r="165" spans="1:7">
      <c r="A165" s="1020"/>
      <c r="B165" s="1020"/>
      <c r="C165" s="1020"/>
      <c r="D165" s="1028"/>
      <c r="E165" s="1029"/>
      <c r="F165" s="1030"/>
      <c r="G165" s="1031"/>
    </row>
    <row r="166" spans="1:7">
      <c r="A166" s="1020"/>
      <c r="B166" s="1020"/>
      <c r="C166" s="1020"/>
      <c r="D166" s="1028"/>
      <c r="E166" s="1029"/>
      <c r="F166" s="1030"/>
      <c r="G166" s="1031"/>
    </row>
    <row r="167" spans="1:7">
      <c r="A167" s="1020"/>
      <c r="B167" s="1020"/>
      <c r="C167" s="1020"/>
      <c r="D167" s="1028"/>
      <c r="E167" s="1029"/>
      <c r="F167" s="1030"/>
      <c r="G167" s="1031"/>
    </row>
    <row r="168" spans="1:7">
      <c r="A168" s="1020"/>
      <c r="B168" s="1020"/>
      <c r="C168" s="1020"/>
      <c r="D168" s="1028"/>
      <c r="E168" s="1029"/>
      <c r="F168" s="1030"/>
      <c r="G168" s="1031"/>
    </row>
    <row r="169" spans="1:7">
      <c r="A169" s="1020"/>
      <c r="B169" s="1020"/>
      <c r="C169" s="1020"/>
      <c r="D169" s="1028"/>
      <c r="E169" s="1029"/>
      <c r="F169" s="1030"/>
      <c r="G169" s="1031"/>
    </row>
    <row r="170" spans="1:7">
      <c r="A170" s="1020"/>
      <c r="B170" s="1020"/>
      <c r="C170" s="1020"/>
      <c r="D170" s="1028"/>
      <c r="E170" s="1029"/>
      <c r="F170" s="1030"/>
      <c r="G170" s="1031"/>
    </row>
    <row r="171" spans="1:7">
      <c r="A171" s="1020"/>
      <c r="B171" s="1020"/>
      <c r="C171" s="1020"/>
      <c r="D171" s="1028"/>
      <c r="E171" s="1029"/>
      <c r="F171" s="1030"/>
      <c r="G171" s="1031"/>
    </row>
    <row r="172" spans="1:7">
      <c r="A172" s="1020"/>
      <c r="B172" s="1020"/>
      <c r="C172" s="1020"/>
      <c r="D172" s="1028"/>
      <c r="E172" s="1029"/>
      <c r="F172" s="1030"/>
      <c r="G172" s="1031"/>
    </row>
    <row r="173" spans="1:7">
      <c r="A173" s="1020"/>
      <c r="B173" s="1020"/>
      <c r="C173" s="1020"/>
      <c r="D173" s="1028"/>
      <c r="E173" s="1029"/>
      <c r="F173" s="1030"/>
      <c r="G173" s="1031"/>
    </row>
    <row r="174" spans="1:7">
      <c r="A174" s="1020"/>
      <c r="B174" s="1020"/>
      <c r="C174" s="1020"/>
      <c r="D174" s="1028"/>
      <c r="E174" s="1029"/>
      <c r="F174" s="1030"/>
      <c r="G174" s="1031"/>
    </row>
    <row r="175" spans="1:7">
      <c r="A175" s="1020"/>
      <c r="B175" s="1020"/>
      <c r="C175" s="1020"/>
      <c r="D175" s="1028"/>
      <c r="E175" s="1029"/>
      <c r="F175" s="1030"/>
      <c r="G175" s="1031"/>
    </row>
    <row r="176" spans="1:7">
      <c r="A176" s="1020"/>
      <c r="B176" s="1020"/>
      <c r="C176" s="1020"/>
      <c r="D176" s="1028"/>
      <c r="E176" s="1029"/>
      <c r="F176" s="1030"/>
      <c r="G176" s="1031"/>
    </row>
    <row r="177" spans="1:7">
      <c r="A177" s="1020"/>
      <c r="B177" s="1020"/>
      <c r="C177" s="1020"/>
      <c r="D177" s="1028"/>
      <c r="E177" s="1029"/>
      <c r="F177" s="1030"/>
      <c r="G177" s="1031"/>
    </row>
    <row r="178" spans="1:7">
      <c r="A178" s="1020"/>
      <c r="B178" s="1020"/>
      <c r="C178" s="1020"/>
      <c r="D178" s="1028"/>
      <c r="E178" s="1029"/>
      <c r="F178" s="1030"/>
      <c r="G178" s="1031"/>
    </row>
    <row r="179" spans="1:7">
      <c r="A179" s="1020"/>
      <c r="B179" s="1020"/>
      <c r="C179" s="1020"/>
      <c r="D179" s="1028"/>
      <c r="E179" s="1029"/>
      <c r="F179" s="1030"/>
      <c r="G179" s="1031"/>
    </row>
    <row r="180" spans="1:7">
      <c r="A180" s="1020"/>
      <c r="B180" s="1020"/>
      <c r="C180" s="1020"/>
      <c r="D180" s="1028"/>
      <c r="E180" s="1029"/>
      <c r="F180" s="1030"/>
      <c r="G180" s="1031"/>
    </row>
    <row r="181" spans="1:7">
      <c r="A181" s="1020"/>
      <c r="B181" s="1020"/>
      <c r="C181" s="1020"/>
      <c r="D181" s="1028"/>
      <c r="E181" s="1029"/>
      <c r="F181" s="1030"/>
      <c r="G181" s="1031"/>
    </row>
    <row r="182" spans="1:7">
      <c r="A182" s="1020"/>
      <c r="B182" s="1020"/>
      <c r="C182" s="1020"/>
      <c r="D182" s="1028"/>
      <c r="E182" s="1029"/>
      <c r="F182" s="1030"/>
      <c r="G182" s="1031"/>
    </row>
    <row r="183" spans="1:7">
      <c r="A183" s="1020"/>
      <c r="B183" s="1020"/>
      <c r="C183" s="1020"/>
      <c r="D183" s="1028"/>
      <c r="E183" s="1029"/>
      <c r="F183" s="1030"/>
      <c r="G183" s="1031"/>
    </row>
    <row r="184" spans="1:7">
      <c r="A184" s="1020"/>
      <c r="B184" s="1020"/>
      <c r="C184" s="1020"/>
      <c r="D184" s="1028"/>
      <c r="E184" s="1029"/>
      <c r="F184" s="1030"/>
      <c r="G184" s="1031"/>
    </row>
    <row r="185" spans="1:7">
      <c r="A185" s="1020"/>
      <c r="B185" s="1020"/>
      <c r="C185" s="1020"/>
      <c r="D185" s="1028"/>
      <c r="E185" s="1029"/>
      <c r="F185" s="1030"/>
      <c r="G185" s="1031"/>
    </row>
    <row r="186" spans="1:7">
      <c r="A186" s="1020"/>
      <c r="B186" s="1020"/>
      <c r="C186" s="1020"/>
      <c r="D186" s="1028"/>
      <c r="E186" s="1029"/>
      <c r="F186" s="1030"/>
      <c r="G186" s="1031"/>
    </row>
    <row r="187" spans="1:7">
      <c r="A187" s="1020"/>
      <c r="B187" s="1020"/>
      <c r="C187" s="1020"/>
      <c r="D187" s="1028"/>
      <c r="E187" s="1029"/>
      <c r="F187" s="1030"/>
      <c r="G187" s="1031"/>
    </row>
    <row r="188" spans="1:7">
      <c r="A188" s="1020"/>
      <c r="B188" s="1020"/>
      <c r="C188" s="1020"/>
      <c r="D188" s="1028"/>
      <c r="E188" s="1029"/>
      <c r="F188" s="1030"/>
      <c r="G188" s="1031"/>
    </row>
    <row r="189" spans="1:7">
      <c r="A189" s="1020"/>
      <c r="B189" s="1020"/>
      <c r="C189" s="1020"/>
      <c r="D189" s="1028"/>
      <c r="E189" s="1029"/>
      <c r="F189" s="1030"/>
      <c r="G189" s="1031"/>
    </row>
    <row r="190" spans="1:7">
      <c r="A190" s="1020"/>
      <c r="B190" s="1020"/>
      <c r="C190" s="1020"/>
      <c r="D190" s="1028"/>
      <c r="E190" s="1029"/>
      <c r="F190" s="1030"/>
      <c r="G190" s="1031"/>
    </row>
    <row r="191" spans="1:7">
      <c r="A191" s="1020"/>
      <c r="B191" s="1020"/>
      <c r="C191" s="1020"/>
      <c r="D191" s="1028"/>
      <c r="E191" s="1029"/>
      <c r="F191" s="1030"/>
      <c r="G191" s="1031"/>
    </row>
    <row r="192" spans="1:7">
      <c r="A192" s="1020"/>
      <c r="B192" s="1020"/>
      <c r="C192" s="1020"/>
      <c r="D192" s="1028"/>
      <c r="E192" s="1029"/>
      <c r="F192" s="1030"/>
      <c r="G192" s="1031"/>
    </row>
    <row r="193" spans="1:7">
      <c r="A193" s="1020"/>
      <c r="B193" s="1020"/>
      <c r="C193" s="1020"/>
      <c r="D193" s="1028"/>
      <c r="E193" s="1029"/>
      <c r="F193" s="1030"/>
      <c r="G193" s="1031"/>
    </row>
    <row r="194" spans="1:7">
      <c r="A194" s="1020"/>
      <c r="B194" s="1020"/>
      <c r="C194" s="1020"/>
      <c r="D194" s="1028"/>
      <c r="E194" s="1029"/>
      <c r="F194" s="1030"/>
      <c r="G194" s="1031"/>
    </row>
    <row r="195" spans="1:7">
      <c r="A195" s="1020"/>
      <c r="B195" s="1020"/>
      <c r="C195" s="1020"/>
      <c r="D195" s="1028"/>
      <c r="E195" s="1029"/>
      <c r="F195" s="1030"/>
      <c r="G195" s="1031"/>
    </row>
    <row r="196" spans="1:7">
      <c r="A196" s="1020"/>
      <c r="B196" s="1020"/>
      <c r="C196" s="1020"/>
      <c r="D196" s="1028"/>
      <c r="E196" s="1029"/>
      <c r="F196" s="1030"/>
      <c r="G196" s="1031"/>
    </row>
    <row r="197" spans="1:7">
      <c r="A197" s="1020"/>
      <c r="B197" s="1020"/>
      <c r="C197" s="1020"/>
      <c r="D197" s="1028"/>
      <c r="E197" s="1029"/>
      <c r="F197" s="1030"/>
      <c r="G197" s="1031"/>
    </row>
    <row r="198" spans="1:7">
      <c r="A198" s="1020"/>
      <c r="B198" s="1020"/>
      <c r="C198" s="1020"/>
      <c r="D198" s="1028"/>
      <c r="E198" s="1029"/>
      <c r="F198" s="1030"/>
      <c r="G198" s="1031"/>
    </row>
    <row r="199" spans="1:7">
      <c r="A199" s="1020"/>
      <c r="B199" s="1020"/>
      <c r="C199" s="1020"/>
      <c r="D199" s="1028"/>
      <c r="E199" s="1029"/>
      <c r="F199" s="1030"/>
      <c r="G199" s="1031"/>
    </row>
    <row r="200" spans="1:7">
      <c r="A200" s="1020"/>
      <c r="B200" s="1020"/>
      <c r="C200" s="1020"/>
      <c r="D200" s="1028"/>
      <c r="E200" s="1029"/>
      <c r="F200" s="1030"/>
      <c r="G200" s="1031">
        <v>150000</v>
      </c>
    </row>
    <row r="201" spans="1:7">
      <c r="A201" s="1020"/>
      <c r="B201" s="1020"/>
      <c r="C201" s="1020"/>
      <c r="D201" s="1028"/>
      <c r="E201" s="1029"/>
      <c r="F201" s="1030"/>
      <c r="G201" s="1031"/>
    </row>
    <row r="202" spans="1:7">
      <c r="A202" s="1020"/>
      <c r="B202" s="1020"/>
      <c r="C202" s="1020"/>
      <c r="D202" s="1028"/>
      <c r="E202" s="1029"/>
      <c r="F202" s="1030"/>
      <c r="G202" s="1031"/>
    </row>
    <row r="203" spans="1:7">
      <c r="A203" s="1020"/>
      <c r="B203" s="1020"/>
      <c r="C203" s="1020"/>
      <c r="D203" s="1028"/>
      <c r="E203" s="1029"/>
      <c r="F203" s="1030"/>
      <c r="G203" s="1031"/>
    </row>
    <row r="204" spans="1:7">
      <c r="A204" s="1020"/>
      <c r="B204" s="1020"/>
      <c r="C204" s="1020"/>
      <c r="D204" s="1028"/>
      <c r="E204" s="1029"/>
      <c r="F204" s="1030"/>
      <c r="G204" s="1031"/>
    </row>
    <row r="205" spans="1:7">
      <c r="A205" s="1020"/>
      <c r="B205" s="1020"/>
      <c r="C205" s="1020"/>
      <c r="D205" s="1028"/>
      <c r="E205" s="1029"/>
      <c r="F205" s="1030"/>
      <c r="G205" s="1031"/>
    </row>
    <row r="206" spans="1:7">
      <c r="A206" s="1020"/>
      <c r="B206" s="1020"/>
      <c r="C206" s="1020"/>
      <c r="D206" s="1028"/>
      <c r="E206" s="1029"/>
      <c r="F206" s="1030"/>
      <c r="G206" s="1031"/>
    </row>
    <row r="207" spans="1:7">
      <c r="A207" s="1020"/>
      <c r="B207" s="1020"/>
      <c r="C207" s="1020"/>
      <c r="D207" s="1028"/>
      <c r="E207" s="1029"/>
      <c r="F207" s="1030"/>
      <c r="G207" s="1031"/>
    </row>
    <row r="208" spans="1:7">
      <c r="A208" s="1020"/>
      <c r="B208" s="1020"/>
      <c r="C208" s="1020"/>
      <c r="D208" s="1028"/>
      <c r="E208" s="1029"/>
      <c r="F208" s="1030"/>
      <c r="G208" s="1031"/>
    </row>
    <row r="209" spans="1:7">
      <c r="A209" s="1020"/>
      <c r="B209" s="1020"/>
      <c r="C209" s="1020"/>
      <c r="D209" s="1028"/>
      <c r="E209" s="1029"/>
      <c r="F209" s="1030"/>
      <c r="G209" s="1031"/>
    </row>
    <row r="210" spans="1:7">
      <c r="A210" s="1020"/>
      <c r="B210" s="1020"/>
      <c r="C210" s="1020"/>
      <c r="D210" s="1028"/>
      <c r="E210" s="1029"/>
      <c r="F210" s="1030"/>
      <c r="G210" s="1031"/>
    </row>
    <row r="211" spans="1:7">
      <c r="A211" s="1020"/>
      <c r="B211" s="1020"/>
      <c r="C211" s="1020"/>
      <c r="D211" s="1028"/>
      <c r="E211" s="1029"/>
      <c r="F211" s="1030"/>
      <c r="G211" s="1031"/>
    </row>
    <row r="212" spans="1:7">
      <c r="A212" s="1020"/>
      <c r="B212" s="1020"/>
      <c r="C212" s="1020"/>
      <c r="D212" s="1028"/>
      <c r="E212" s="1029"/>
      <c r="F212" s="1030"/>
      <c r="G212" s="1031"/>
    </row>
    <row r="213" spans="1:7">
      <c r="A213" s="1020"/>
      <c r="B213" s="1020"/>
      <c r="C213" s="1020"/>
      <c r="D213" s="1028"/>
      <c r="E213" s="1029"/>
      <c r="F213" s="1030"/>
      <c r="G213" s="1031"/>
    </row>
    <row r="214" spans="1:7">
      <c r="A214" s="1020"/>
      <c r="B214" s="1020"/>
      <c r="C214" s="1020"/>
      <c r="D214" s="1028"/>
      <c r="E214" s="1029"/>
      <c r="F214" s="1030"/>
      <c r="G214" s="1031"/>
    </row>
    <row r="215" spans="1:7">
      <c r="A215" s="1020"/>
      <c r="B215" s="1020"/>
      <c r="C215" s="1020"/>
      <c r="D215" s="1028"/>
      <c r="E215" s="1029"/>
      <c r="F215" s="1030"/>
      <c r="G215" s="1031"/>
    </row>
    <row r="216" spans="1:7">
      <c r="A216" s="1020"/>
      <c r="B216" s="1020"/>
      <c r="C216" s="1020"/>
      <c r="D216" s="1028"/>
      <c r="E216" s="1029"/>
      <c r="F216" s="1030"/>
      <c r="G216" s="1031"/>
    </row>
    <row r="217" spans="1:7">
      <c r="A217" s="1020"/>
      <c r="B217" s="1020"/>
      <c r="C217" s="1020"/>
      <c r="D217" s="1028"/>
      <c r="E217" s="1029"/>
      <c r="F217" s="1030"/>
      <c r="G217" s="1031"/>
    </row>
    <row r="218" spans="1:7">
      <c r="A218" s="1020"/>
      <c r="B218" s="1020"/>
      <c r="C218" s="1020"/>
      <c r="D218" s="1028"/>
      <c r="E218" s="1029"/>
      <c r="F218" s="1030"/>
      <c r="G218" s="1031"/>
    </row>
    <row r="219" spans="1:7">
      <c r="A219" s="1020"/>
      <c r="B219" s="1020"/>
      <c r="C219" s="1020"/>
      <c r="D219" s="1028"/>
      <c r="E219" s="1029"/>
      <c r="F219" s="1030"/>
      <c r="G219" s="1031"/>
    </row>
    <row r="220" spans="1:7">
      <c r="A220" s="1020"/>
      <c r="B220" s="1020"/>
      <c r="C220" s="1020"/>
      <c r="D220" s="1028"/>
      <c r="E220" s="1029"/>
      <c r="F220" s="1030"/>
      <c r="G220" s="1031"/>
    </row>
    <row r="221" spans="1:7">
      <c r="A221" s="1020"/>
      <c r="B221" s="1020"/>
      <c r="C221" s="1020"/>
      <c r="D221" s="1028"/>
      <c r="E221" s="1029"/>
      <c r="F221" s="1030"/>
      <c r="G221" s="1031"/>
    </row>
    <row r="222" spans="1:7">
      <c r="A222" s="1020"/>
      <c r="B222" s="1020"/>
      <c r="C222" s="1020"/>
      <c r="D222" s="1028"/>
      <c r="E222" s="1029"/>
      <c r="F222" s="1030"/>
      <c r="G222" s="1031"/>
    </row>
    <row r="223" spans="1:7">
      <c r="A223" s="1020"/>
      <c r="B223" s="1020"/>
      <c r="C223" s="1020"/>
      <c r="D223" s="1028"/>
      <c r="E223" s="1029"/>
      <c r="F223" s="1030"/>
      <c r="G223" s="1031"/>
    </row>
    <row r="224" spans="1:7">
      <c r="A224" s="1020"/>
      <c r="B224" s="1020"/>
      <c r="C224" s="1020"/>
      <c r="D224" s="1028"/>
      <c r="E224" s="1029"/>
      <c r="F224" s="1030"/>
      <c r="G224" s="1031"/>
    </row>
    <row r="225" spans="1:7">
      <c r="A225" s="1020"/>
      <c r="B225" s="1020"/>
      <c r="C225" s="1020"/>
      <c r="D225" s="1028"/>
      <c r="E225" s="1029"/>
      <c r="F225" s="1030"/>
      <c r="G225" s="1031"/>
    </row>
    <row r="226" spans="1:7">
      <c r="A226" s="1020"/>
      <c r="B226" s="1020"/>
      <c r="C226" s="1020"/>
      <c r="D226" s="1028"/>
      <c r="E226" s="1029"/>
      <c r="F226" s="1030"/>
      <c r="G226" s="1031"/>
    </row>
    <row r="227" spans="1:7">
      <c r="A227" s="1020"/>
      <c r="B227" s="1020"/>
      <c r="C227" s="1020"/>
      <c r="D227" s="1028"/>
      <c r="E227" s="1029"/>
      <c r="F227" s="1030"/>
      <c r="G227" s="1031"/>
    </row>
    <row r="228" spans="1:7">
      <c r="A228" s="1020"/>
      <c r="B228" s="1020"/>
      <c r="C228" s="1020"/>
      <c r="D228" s="1028"/>
      <c r="E228" s="1029"/>
      <c r="F228" s="1030"/>
      <c r="G228" s="1031"/>
    </row>
    <row r="229" spans="1:7">
      <c r="A229" s="1020"/>
      <c r="B229" s="1020"/>
      <c r="C229" s="1020"/>
      <c r="D229" s="1028"/>
      <c r="E229" s="1029"/>
      <c r="F229" s="1030"/>
      <c r="G229" s="1031"/>
    </row>
    <row r="230" spans="1:7">
      <c r="A230" s="1020"/>
      <c r="B230" s="1020"/>
      <c r="C230" s="1020"/>
      <c r="D230" s="1028"/>
      <c r="E230" s="1029"/>
      <c r="F230" s="1030"/>
      <c r="G230" s="1031"/>
    </row>
    <row r="231" spans="1:7">
      <c r="A231" s="1020"/>
      <c r="B231" s="1020"/>
      <c r="C231" s="1020"/>
      <c r="D231" s="1028"/>
      <c r="E231" s="1029"/>
      <c r="F231" s="1030"/>
      <c r="G231" s="1031"/>
    </row>
    <row r="232" spans="1:7">
      <c r="A232" s="1020"/>
      <c r="B232" s="1020"/>
      <c r="C232" s="1020"/>
      <c r="D232" s="1028"/>
      <c r="E232" s="1029"/>
      <c r="F232" s="1030"/>
      <c r="G232" s="1031"/>
    </row>
    <row r="233" spans="1:7">
      <c r="A233" s="1020"/>
      <c r="B233" s="1020"/>
      <c r="C233" s="1020"/>
      <c r="D233" s="1028"/>
      <c r="E233" s="1029"/>
      <c r="F233" s="1030"/>
      <c r="G233" s="1031"/>
    </row>
    <row r="234" spans="1:7">
      <c r="A234" s="1020"/>
      <c r="B234" s="1020"/>
      <c r="C234" s="1020"/>
      <c r="D234" s="1028"/>
      <c r="E234" s="1029"/>
      <c r="F234" s="1030"/>
      <c r="G234" s="1031"/>
    </row>
    <row r="235" spans="1:7">
      <c r="A235" s="1020"/>
      <c r="B235" s="1020"/>
      <c r="C235" s="1020"/>
      <c r="D235" s="1028"/>
      <c r="E235" s="1029"/>
      <c r="F235" s="1030"/>
      <c r="G235" s="1031"/>
    </row>
    <row r="236" spans="1:7">
      <c r="A236" s="1020"/>
      <c r="B236" s="1020"/>
      <c r="C236" s="1020"/>
      <c r="D236" s="1028"/>
      <c r="E236" s="1029"/>
      <c r="F236" s="1030"/>
      <c r="G236" s="1031"/>
    </row>
    <row r="237" spans="1:7">
      <c r="A237" s="1020"/>
      <c r="B237" s="1020"/>
      <c r="C237" s="1020"/>
      <c r="D237" s="1028"/>
      <c r="E237" s="1029"/>
      <c r="F237" s="1030"/>
      <c r="G237" s="1031"/>
    </row>
    <row r="238" spans="1:7">
      <c r="A238" s="1020"/>
      <c r="B238" s="1020"/>
      <c r="C238" s="1020"/>
      <c r="D238" s="1028"/>
      <c r="E238" s="1029"/>
      <c r="F238" s="1030"/>
      <c r="G238" s="1031"/>
    </row>
    <row r="239" spans="1:7">
      <c r="A239" s="1020"/>
      <c r="B239" s="1020"/>
      <c r="C239" s="1020"/>
      <c r="D239" s="1028"/>
      <c r="E239" s="1029"/>
      <c r="F239" s="1030"/>
      <c r="G239" s="1031"/>
    </row>
    <row r="240" spans="1:7">
      <c r="A240" s="1020"/>
      <c r="B240" s="1020"/>
      <c r="C240" s="1020"/>
      <c r="D240" s="1028"/>
      <c r="E240" s="1029"/>
      <c r="F240" s="1030"/>
      <c r="G240" s="1031"/>
    </row>
    <row r="241" spans="1:7">
      <c r="A241" s="1020"/>
      <c r="B241" s="1020"/>
      <c r="C241" s="1020"/>
      <c r="D241" s="1028"/>
      <c r="E241" s="1029"/>
      <c r="F241" s="1030"/>
      <c r="G241" s="1031"/>
    </row>
    <row r="242" spans="1:7">
      <c r="A242" s="1020"/>
      <c r="B242" s="1020"/>
      <c r="C242" s="1020"/>
      <c r="D242" s="1028"/>
      <c r="E242" s="1029"/>
      <c r="F242" s="1030"/>
      <c r="G242" s="1031"/>
    </row>
    <row r="243" spans="1:7">
      <c r="A243" s="1020"/>
      <c r="B243" s="1020"/>
      <c r="C243" s="1020"/>
      <c r="D243" s="1028"/>
      <c r="E243" s="1029"/>
      <c r="F243" s="1030"/>
      <c r="G243" s="1031"/>
    </row>
    <row r="244" spans="1:7">
      <c r="A244" s="1020"/>
      <c r="B244" s="1020"/>
      <c r="C244" s="1020"/>
      <c r="D244" s="1028"/>
      <c r="E244" s="1029"/>
      <c r="F244" s="1030"/>
      <c r="G244" s="1031"/>
    </row>
    <row r="245" spans="1:7">
      <c r="A245" s="1020"/>
      <c r="B245" s="1020"/>
      <c r="C245" s="1020"/>
      <c r="D245" s="1028"/>
      <c r="E245" s="1029"/>
      <c r="F245" s="1030"/>
      <c r="G245" s="1031"/>
    </row>
    <row r="246" spans="1:7">
      <c r="A246" s="1020"/>
      <c r="B246" s="1020"/>
      <c r="C246" s="1020"/>
      <c r="D246" s="1028"/>
      <c r="E246" s="1029"/>
      <c r="F246" s="1030"/>
      <c r="G246" s="1031"/>
    </row>
    <row r="247" spans="1:7">
      <c r="A247" s="1020"/>
      <c r="B247" s="1020"/>
      <c r="C247" s="1020"/>
      <c r="D247" s="1028"/>
      <c r="E247" s="1029"/>
      <c r="F247" s="1030"/>
      <c r="G247" s="1031"/>
    </row>
    <row r="248" spans="1:7">
      <c r="A248" s="1020"/>
      <c r="B248" s="1020"/>
      <c r="C248" s="1020"/>
      <c r="D248" s="1028"/>
      <c r="E248" s="1029"/>
      <c r="F248" s="1030"/>
      <c r="G248" s="1031"/>
    </row>
    <row r="249" spans="1:7">
      <c r="A249" s="1020"/>
      <c r="B249" s="1020"/>
      <c r="C249" s="1020"/>
      <c r="D249" s="1028"/>
      <c r="E249" s="1029"/>
      <c r="F249" s="1030"/>
      <c r="G249" s="1031"/>
    </row>
    <row r="250" spans="1:7">
      <c r="A250" s="1020"/>
      <c r="B250" s="1020"/>
      <c r="C250" s="1020"/>
      <c r="D250" s="1028"/>
      <c r="E250" s="1029"/>
      <c r="F250" s="1030"/>
      <c r="G250" s="1031"/>
    </row>
    <row r="251" spans="1:7">
      <c r="A251" s="1020"/>
      <c r="B251" s="1020"/>
      <c r="C251" s="1020"/>
      <c r="D251" s="1028"/>
      <c r="E251" s="1029"/>
      <c r="F251" s="1030"/>
      <c r="G251" s="1031"/>
    </row>
    <row r="252" spans="1:7">
      <c r="A252" s="1020"/>
      <c r="B252" s="1020"/>
      <c r="C252" s="1020"/>
      <c r="D252" s="1028"/>
      <c r="E252" s="1029"/>
      <c r="F252" s="1030"/>
      <c r="G252" s="1031"/>
    </row>
    <row r="253" spans="1:7">
      <c r="A253" s="1020"/>
      <c r="B253" s="1020"/>
      <c r="C253" s="1020"/>
      <c r="D253" s="1028"/>
      <c r="E253" s="1029"/>
      <c r="F253" s="1030"/>
      <c r="G253" s="1031"/>
    </row>
    <row r="254" spans="1:7">
      <c r="A254" s="1020"/>
      <c r="B254" s="1020"/>
      <c r="C254" s="1020"/>
      <c r="D254" s="1028"/>
      <c r="E254" s="1029"/>
      <c r="F254" s="1030"/>
      <c r="G254" s="1031"/>
    </row>
    <row r="255" spans="1:7">
      <c r="A255" s="1020"/>
      <c r="B255" s="1020"/>
      <c r="C255" s="1020"/>
      <c r="D255" s="1028"/>
      <c r="E255" s="1029"/>
      <c r="F255" s="1030"/>
      <c r="G255" s="1031"/>
    </row>
    <row r="256" spans="1:7">
      <c r="A256" s="1020"/>
      <c r="B256" s="1020"/>
      <c r="C256" s="1020"/>
      <c r="D256" s="1028"/>
      <c r="E256" s="1029"/>
      <c r="F256" s="1030"/>
      <c r="G256" s="1031"/>
    </row>
    <row r="257" spans="1:7">
      <c r="A257" s="1020"/>
      <c r="B257" s="1020"/>
      <c r="C257" s="1020"/>
      <c r="D257" s="1028"/>
      <c r="E257" s="1029"/>
      <c r="F257" s="1030"/>
      <c r="G257" s="1031"/>
    </row>
    <row r="258" spans="1:7">
      <c r="A258" s="1020"/>
      <c r="B258" s="1020"/>
      <c r="C258" s="1020"/>
      <c r="D258" s="1028"/>
      <c r="E258" s="1029"/>
      <c r="F258" s="1030"/>
      <c r="G258" s="1031"/>
    </row>
    <row r="259" spans="1:7">
      <c r="A259" s="1020"/>
      <c r="B259" s="1020"/>
      <c r="C259" s="1020"/>
      <c r="D259" s="1028"/>
      <c r="E259" s="1029"/>
      <c r="F259" s="1030"/>
      <c r="G259" s="1031"/>
    </row>
    <row r="260" spans="1:7">
      <c r="A260" s="1020"/>
      <c r="B260" s="1020"/>
      <c r="C260" s="1020"/>
      <c r="D260" s="1028"/>
      <c r="E260" s="1029"/>
      <c r="F260" s="1030"/>
      <c r="G260" s="1031"/>
    </row>
    <row r="261" spans="1:7">
      <c r="A261" s="1020"/>
      <c r="B261" s="1020"/>
      <c r="C261" s="1020"/>
      <c r="D261" s="1028"/>
      <c r="E261" s="1029"/>
      <c r="F261" s="1030"/>
      <c r="G261" s="1031"/>
    </row>
    <row r="262" spans="1:7">
      <c r="A262" s="1020"/>
      <c r="B262" s="1020"/>
      <c r="C262" s="1020"/>
      <c r="D262" s="1028"/>
      <c r="E262" s="1029"/>
      <c r="F262" s="1030"/>
      <c r="G262" s="1031"/>
    </row>
    <row r="263" spans="1:7">
      <c r="A263" s="1020"/>
      <c r="B263" s="1020"/>
      <c r="C263" s="1020"/>
      <c r="D263" s="1028"/>
      <c r="E263" s="1029"/>
      <c r="F263" s="1030"/>
      <c r="G263" s="1031"/>
    </row>
    <row r="264" spans="1:7">
      <c r="A264" s="1020"/>
      <c r="B264" s="1020"/>
      <c r="C264" s="1020"/>
      <c r="D264" s="1028"/>
      <c r="E264" s="1029"/>
      <c r="F264" s="1030"/>
      <c r="G264" s="1031"/>
    </row>
    <row r="265" spans="1:7">
      <c r="A265" s="1020"/>
      <c r="B265" s="1020"/>
      <c r="C265" s="1020"/>
      <c r="D265" s="1028"/>
      <c r="E265" s="1029"/>
      <c r="F265" s="1030"/>
      <c r="G265" s="1031"/>
    </row>
    <row r="266" spans="1:7">
      <c r="A266" s="1020"/>
      <c r="B266" s="1020"/>
      <c r="C266" s="1020"/>
      <c r="D266" s="1028"/>
      <c r="E266" s="1029"/>
      <c r="F266" s="1030"/>
      <c r="G266" s="1031"/>
    </row>
    <row r="267" spans="1:7">
      <c r="A267" s="1020"/>
      <c r="B267" s="1020"/>
      <c r="C267" s="1020"/>
      <c r="D267" s="1028"/>
      <c r="E267" s="1029"/>
      <c r="F267" s="1030"/>
      <c r="G267" s="1031"/>
    </row>
    <row r="268" spans="1:7">
      <c r="A268" s="1020"/>
      <c r="B268" s="1020"/>
      <c r="C268" s="1020"/>
      <c r="D268" s="1028"/>
      <c r="E268" s="1029"/>
      <c r="F268" s="1030"/>
      <c r="G268" s="1031"/>
    </row>
    <row r="269" spans="1:7">
      <c r="A269" s="1020"/>
      <c r="B269" s="1020"/>
      <c r="C269" s="1020"/>
      <c r="D269" s="1028"/>
      <c r="E269" s="1029"/>
      <c r="F269" s="1030"/>
      <c r="G269" s="1031"/>
    </row>
    <row r="270" spans="1:7">
      <c r="A270" s="1020"/>
      <c r="B270" s="1020"/>
      <c r="C270" s="1020"/>
      <c r="D270" s="1028"/>
      <c r="E270" s="1029"/>
      <c r="F270" s="1030"/>
      <c r="G270" s="1031"/>
    </row>
    <row r="271" spans="1:7">
      <c r="A271" s="1020"/>
      <c r="B271" s="1020"/>
      <c r="C271" s="1020"/>
      <c r="D271" s="1028"/>
      <c r="E271" s="1029"/>
      <c r="F271" s="1030"/>
      <c r="G271" s="1031"/>
    </row>
    <row r="272" spans="1:7">
      <c r="A272" s="1020"/>
      <c r="B272" s="1020"/>
      <c r="C272" s="1020"/>
      <c r="D272" s="1028"/>
      <c r="E272" s="1029"/>
      <c r="F272" s="1030"/>
      <c r="G272" s="1031"/>
    </row>
    <row r="273" spans="1:7">
      <c r="A273" s="1020"/>
      <c r="B273" s="1020"/>
      <c r="C273" s="1020"/>
      <c r="D273" s="1028"/>
      <c r="E273" s="1029"/>
      <c r="F273" s="1030"/>
      <c r="G273" s="1031"/>
    </row>
    <row r="274" spans="1:7">
      <c r="A274" s="1020"/>
      <c r="B274" s="1020"/>
      <c r="C274" s="1020"/>
      <c r="D274" s="1028"/>
      <c r="E274" s="1029"/>
      <c r="F274" s="1030"/>
      <c r="G274" s="1031"/>
    </row>
    <row r="275" spans="1:7">
      <c r="A275" s="1020"/>
      <c r="B275" s="1020"/>
      <c r="C275" s="1020"/>
      <c r="D275" s="1028"/>
      <c r="E275" s="1029"/>
      <c r="F275" s="1030"/>
      <c r="G275" s="1031"/>
    </row>
    <row r="276" spans="1:7">
      <c r="A276" s="1020"/>
      <c r="B276" s="1020"/>
      <c r="C276" s="1020"/>
      <c r="D276" s="1028"/>
      <c r="E276" s="1029"/>
      <c r="F276" s="1030"/>
      <c r="G276" s="1031"/>
    </row>
    <row r="277" spans="1:7">
      <c r="A277" s="1020"/>
      <c r="B277" s="1020"/>
      <c r="C277" s="1020"/>
      <c r="D277" s="1028"/>
      <c r="E277" s="1029"/>
      <c r="F277" s="1030"/>
      <c r="G277" s="1031"/>
    </row>
    <row r="278" spans="1:7">
      <c r="A278" s="1020"/>
      <c r="B278" s="1020"/>
      <c r="C278" s="1020"/>
      <c r="D278" s="1028"/>
      <c r="E278" s="1029"/>
      <c r="F278" s="1030"/>
      <c r="G278" s="1031"/>
    </row>
    <row r="279" spans="1:7">
      <c r="A279" s="1020"/>
      <c r="B279" s="1020"/>
      <c r="C279" s="1020"/>
      <c r="D279" s="1028"/>
      <c r="E279" s="1029"/>
      <c r="F279" s="1030"/>
      <c r="G279" s="1031"/>
    </row>
    <row r="280" spans="1:7">
      <c r="A280" s="1020"/>
      <c r="B280" s="1020"/>
      <c r="C280" s="1020"/>
      <c r="D280" s="1028"/>
      <c r="E280" s="1029"/>
      <c r="F280" s="1030"/>
      <c r="G280" s="1031"/>
    </row>
    <row r="281" spans="1:7">
      <c r="A281" s="1020"/>
      <c r="B281" s="1020"/>
      <c r="C281" s="1020"/>
      <c r="D281" s="1028"/>
      <c r="E281" s="1029"/>
      <c r="F281" s="1030"/>
      <c r="G281" s="1031"/>
    </row>
    <row r="282" spans="1:7">
      <c r="A282" s="1020"/>
      <c r="B282" s="1020"/>
      <c r="C282" s="1020"/>
      <c r="D282" s="1028"/>
      <c r="E282" s="1029"/>
      <c r="F282" s="1030"/>
      <c r="G282" s="1031"/>
    </row>
    <row r="283" spans="1:7">
      <c r="A283" s="1020"/>
      <c r="B283" s="1020"/>
      <c r="C283" s="1020"/>
      <c r="D283" s="1028"/>
      <c r="E283" s="1029"/>
      <c r="F283" s="1030"/>
      <c r="G283" s="1031"/>
    </row>
    <row r="284" spans="1:7">
      <c r="A284" s="1020"/>
      <c r="B284" s="1020"/>
      <c r="C284" s="1020"/>
      <c r="D284" s="1028"/>
      <c r="E284" s="1029"/>
      <c r="F284" s="1030"/>
      <c r="G284" s="1031"/>
    </row>
    <row r="285" spans="1:7">
      <c r="A285" s="1020"/>
      <c r="B285" s="1020"/>
      <c r="C285" s="1020"/>
      <c r="D285" s="1028"/>
      <c r="E285" s="1029"/>
      <c r="F285" s="1030"/>
      <c r="G285" s="1031"/>
    </row>
    <row r="286" spans="1:7">
      <c r="A286" s="1020"/>
      <c r="B286" s="1020"/>
      <c r="C286" s="1020"/>
      <c r="D286" s="1028"/>
      <c r="E286" s="1029"/>
      <c r="F286" s="1030"/>
      <c r="G286" s="1031"/>
    </row>
    <row r="287" spans="1:7">
      <c r="A287" s="1020"/>
      <c r="B287" s="1020"/>
      <c r="C287" s="1020"/>
      <c r="D287" s="1028"/>
      <c r="E287" s="1029"/>
      <c r="F287" s="1030"/>
      <c r="G287" s="1031"/>
    </row>
    <row r="288" spans="1:7">
      <c r="A288" s="1020"/>
      <c r="B288" s="1020"/>
      <c r="C288" s="1020"/>
      <c r="D288" s="1028"/>
      <c r="E288" s="1029"/>
      <c r="F288" s="1030"/>
      <c r="G288" s="1031"/>
    </row>
    <row r="289" spans="1:7">
      <c r="A289" s="1020"/>
      <c r="B289" s="1020"/>
      <c r="C289" s="1020"/>
      <c r="D289" s="1028"/>
      <c r="E289" s="1029"/>
      <c r="F289" s="1030"/>
      <c r="G289" s="1031"/>
    </row>
    <row r="290" spans="1:7">
      <c r="A290" s="1020"/>
      <c r="B290" s="1020"/>
      <c r="C290" s="1020"/>
      <c r="D290" s="1028"/>
      <c r="E290" s="1029"/>
      <c r="F290" s="1030"/>
      <c r="G290" s="1031"/>
    </row>
    <row r="291" spans="1:7">
      <c r="A291" s="1020"/>
      <c r="B291" s="1020"/>
      <c r="C291" s="1020"/>
      <c r="D291" s="1028"/>
      <c r="E291" s="1029"/>
      <c r="F291" s="1030"/>
      <c r="G291" s="1031"/>
    </row>
    <row r="292" spans="1:7">
      <c r="A292" s="1020"/>
      <c r="B292" s="1020"/>
      <c r="C292" s="1020"/>
      <c r="D292" s="1028"/>
      <c r="E292" s="1029"/>
      <c r="F292" s="1030"/>
      <c r="G292" s="1031"/>
    </row>
    <row r="293" spans="1:7">
      <c r="A293" s="1020"/>
      <c r="B293" s="1020"/>
      <c r="C293" s="1020"/>
      <c r="D293" s="1028"/>
      <c r="E293" s="1029"/>
      <c r="F293" s="1030"/>
      <c r="G293" s="1031"/>
    </row>
    <row r="294" spans="1:7">
      <c r="A294" s="1020"/>
      <c r="B294" s="1020"/>
      <c r="C294" s="1020"/>
      <c r="D294" s="1028"/>
      <c r="E294" s="1029"/>
      <c r="F294" s="1030"/>
      <c r="G294" s="1031"/>
    </row>
    <row r="295" spans="1:7">
      <c r="A295" s="1020"/>
      <c r="B295" s="1020"/>
      <c r="C295" s="1020"/>
      <c r="D295" s="1028"/>
      <c r="E295" s="1029"/>
      <c r="F295" s="1030"/>
      <c r="G295" s="1031"/>
    </row>
    <row r="296" spans="1:7">
      <c r="A296" s="1020"/>
      <c r="B296" s="1020"/>
      <c r="C296" s="1020"/>
      <c r="D296" s="1028"/>
      <c r="E296" s="1029"/>
      <c r="F296" s="1030"/>
      <c r="G296" s="1031"/>
    </row>
    <row r="297" spans="1:7">
      <c r="A297" s="1020"/>
      <c r="B297" s="1020"/>
      <c r="C297" s="1020"/>
      <c r="D297" s="1028"/>
      <c r="E297" s="1029"/>
      <c r="F297" s="1030"/>
      <c r="G297" s="1031"/>
    </row>
    <row r="298" spans="1:7">
      <c r="A298" s="1020"/>
      <c r="B298" s="1020"/>
      <c r="C298" s="1020"/>
      <c r="D298" s="1028"/>
      <c r="E298" s="1029"/>
      <c r="F298" s="1030"/>
      <c r="G298" s="1031"/>
    </row>
    <row r="299" spans="1:7">
      <c r="A299" s="1020"/>
      <c r="B299" s="1020"/>
      <c r="C299" s="1020"/>
      <c r="D299" s="1028"/>
      <c r="E299" s="1029"/>
      <c r="F299" s="1030"/>
      <c r="G299" s="1031"/>
    </row>
    <row r="300" spans="1:7">
      <c r="A300" s="1020"/>
      <c r="B300" s="1020"/>
      <c r="C300" s="1020"/>
      <c r="D300" s="1028"/>
      <c r="E300" s="1029"/>
      <c r="F300" s="1030"/>
      <c r="G300" s="1031"/>
    </row>
    <row r="301" spans="1:7">
      <c r="A301" s="1020"/>
      <c r="B301" s="1020"/>
      <c r="C301" s="1020"/>
      <c r="D301" s="1028"/>
      <c r="E301" s="1029"/>
      <c r="F301" s="1030"/>
      <c r="G301" s="1031"/>
    </row>
    <row r="302" spans="1:7">
      <c r="A302" s="1020"/>
      <c r="B302" s="1020"/>
      <c r="C302" s="1020"/>
      <c r="D302" s="1028"/>
      <c r="E302" s="1029"/>
      <c r="F302" s="1030"/>
      <c r="G302" s="1031"/>
    </row>
    <row r="303" spans="1:7">
      <c r="A303" s="1020"/>
      <c r="B303" s="1020"/>
      <c r="C303" s="1020"/>
      <c r="D303" s="1028"/>
      <c r="E303" s="1029"/>
      <c r="F303" s="1030"/>
      <c r="G303" s="1031"/>
    </row>
    <row r="304" spans="1:7">
      <c r="A304" s="1020"/>
      <c r="B304" s="1020"/>
      <c r="C304" s="1020"/>
      <c r="D304" s="1028"/>
      <c r="E304" s="1029"/>
      <c r="F304" s="1030"/>
      <c r="G304" s="1031"/>
    </row>
    <row r="305" spans="1:7">
      <c r="A305" s="1020"/>
      <c r="B305" s="1020"/>
      <c r="C305" s="1020"/>
      <c r="D305" s="1028"/>
      <c r="E305" s="1029"/>
      <c r="F305" s="1030"/>
      <c r="G305" s="1031"/>
    </row>
    <row r="306" spans="1:7">
      <c r="A306" s="1020"/>
      <c r="B306" s="1020"/>
      <c r="C306" s="1020"/>
      <c r="D306" s="1028"/>
      <c r="E306" s="1029"/>
      <c r="F306" s="1030"/>
      <c r="G306" s="1031"/>
    </row>
    <row r="307" spans="1:7">
      <c r="A307" s="1020"/>
      <c r="B307" s="1020"/>
      <c r="C307" s="1020"/>
      <c r="D307" s="1028"/>
      <c r="E307" s="1029"/>
      <c r="F307" s="1030"/>
      <c r="G307" s="1031"/>
    </row>
    <row r="308" spans="1:7">
      <c r="A308" s="1020"/>
      <c r="B308" s="1020"/>
      <c r="C308" s="1020"/>
      <c r="D308" s="1028"/>
      <c r="E308" s="1029"/>
      <c r="F308" s="1030"/>
      <c r="G308" s="1031"/>
    </row>
    <row r="309" spans="1:7">
      <c r="A309" s="1020"/>
      <c r="B309" s="1020"/>
      <c r="C309" s="1020"/>
      <c r="D309" s="1028"/>
      <c r="E309" s="1029"/>
      <c r="F309" s="1030"/>
      <c r="G309" s="1031"/>
    </row>
    <row r="310" spans="1:7">
      <c r="A310" s="1020"/>
      <c r="B310" s="1020"/>
      <c r="C310" s="1020"/>
      <c r="D310" s="1028"/>
      <c r="E310" s="1029"/>
      <c r="F310" s="1030"/>
      <c r="G310" s="1031"/>
    </row>
    <row r="311" spans="1:7">
      <c r="A311" s="1020"/>
      <c r="B311" s="1020"/>
      <c r="C311" s="1020"/>
      <c r="D311" s="1028"/>
      <c r="E311" s="1029"/>
      <c r="F311" s="1030"/>
      <c r="G311" s="1031"/>
    </row>
    <row r="312" spans="1:7">
      <c r="A312" s="1020"/>
      <c r="B312" s="1020"/>
      <c r="C312" s="1020"/>
      <c r="D312" s="1028"/>
      <c r="E312" s="1029"/>
      <c r="F312" s="1030"/>
      <c r="G312" s="1031"/>
    </row>
    <row r="313" spans="1:7">
      <c r="A313" s="1020"/>
      <c r="B313" s="1020"/>
      <c r="C313" s="1020"/>
      <c r="D313" s="1028"/>
      <c r="E313" s="1029"/>
      <c r="F313" s="1030"/>
      <c r="G313" s="1031"/>
    </row>
    <row r="314" spans="1:7">
      <c r="A314" s="1020"/>
      <c r="B314" s="1020"/>
      <c r="C314" s="1020"/>
      <c r="D314" s="1028"/>
      <c r="E314" s="1029"/>
      <c r="F314" s="1030"/>
      <c r="G314" s="1031"/>
    </row>
    <row r="315" spans="1:7">
      <c r="A315" s="1020"/>
      <c r="B315" s="1020"/>
      <c r="C315" s="1020"/>
      <c r="D315" s="1028"/>
      <c r="E315" s="1029"/>
      <c r="F315" s="1030"/>
      <c r="G315" s="1031"/>
    </row>
    <row r="316" spans="1:7">
      <c r="A316" s="1020"/>
      <c r="B316" s="1020"/>
      <c r="C316" s="1020"/>
      <c r="D316" s="1028"/>
      <c r="E316" s="1029"/>
      <c r="F316" s="1030"/>
      <c r="G316" s="1031"/>
    </row>
    <row r="317" spans="1:7">
      <c r="A317" s="1020"/>
      <c r="B317" s="1020"/>
      <c r="C317" s="1020"/>
      <c r="D317" s="1028"/>
      <c r="E317" s="1029"/>
      <c r="F317" s="1030"/>
      <c r="G317" s="1031"/>
    </row>
    <row r="318" spans="1:7">
      <c r="A318" s="1020"/>
      <c r="B318" s="1020"/>
      <c r="C318" s="1020"/>
      <c r="D318" s="1028"/>
      <c r="E318" s="1029"/>
      <c r="F318" s="1030"/>
      <c r="G318" s="1031"/>
    </row>
    <row r="319" spans="1:7">
      <c r="A319" s="1020"/>
      <c r="B319" s="1020"/>
      <c r="C319" s="1020"/>
      <c r="D319" s="1028"/>
      <c r="E319" s="1029"/>
      <c r="F319" s="1030"/>
      <c r="G319" s="1031"/>
    </row>
    <row r="320" spans="1:7">
      <c r="A320" s="1020"/>
      <c r="B320" s="1020"/>
      <c r="C320" s="1020"/>
      <c r="D320" s="1028"/>
      <c r="E320" s="1029"/>
      <c r="F320" s="1030"/>
      <c r="G320" s="1031"/>
    </row>
    <row r="321" spans="1:7">
      <c r="A321" s="1020"/>
      <c r="B321" s="1020"/>
      <c r="C321" s="1020"/>
      <c r="D321" s="1028"/>
      <c r="E321" s="1029"/>
      <c r="F321" s="1030"/>
      <c r="G321" s="1031"/>
    </row>
    <row r="322" spans="1:7">
      <c r="A322" s="1020"/>
      <c r="B322" s="1020"/>
      <c r="C322" s="1020"/>
      <c r="D322" s="1028"/>
      <c r="E322" s="1029"/>
      <c r="F322" s="1030"/>
      <c r="G322" s="1031"/>
    </row>
    <row r="323" spans="1:7">
      <c r="A323" s="1020"/>
      <c r="B323" s="1020"/>
      <c r="C323" s="1020"/>
      <c r="D323" s="1028"/>
      <c r="E323" s="1029"/>
      <c r="F323" s="1030"/>
      <c r="G323" s="1031"/>
    </row>
    <row r="324" spans="1:7">
      <c r="A324" s="1020"/>
      <c r="B324" s="1020"/>
      <c r="C324" s="1020"/>
      <c r="D324" s="1028"/>
      <c r="E324" s="1029"/>
      <c r="F324" s="1030"/>
      <c r="G324" s="1031"/>
    </row>
    <row r="325" spans="1:7">
      <c r="A325" s="1020"/>
      <c r="B325" s="1020"/>
      <c r="C325" s="1020"/>
      <c r="D325" s="1028"/>
      <c r="E325" s="1029"/>
      <c r="F325" s="1030"/>
      <c r="G325" s="1031"/>
    </row>
    <row r="326" spans="1:7">
      <c r="A326" s="1020"/>
      <c r="B326" s="1020"/>
      <c r="C326" s="1020"/>
      <c r="D326" s="1028"/>
      <c r="E326" s="1029"/>
      <c r="F326" s="1030"/>
      <c r="G326" s="1031"/>
    </row>
    <row r="327" spans="1:7">
      <c r="A327" s="1020"/>
      <c r="B327" s="1020"/>
      <c r="C327" s="1020"/>
      <c r="D327" s="1028"/>
      <c r="E327" s="1029"/>
      <c r="F327" s="1030"/>
      <c r="G327" s="1031"/>
    </row>
    <row r="328" spans="1:7">
      <c r="A328" s="1020"/>
      <c r="B328" s="1020"/>
      <c r="C328" s="1020"/>
      <c r="D328" s="1028"/>
      <c r="E328" s="1029"/>
      <c r="F328" s="1030"/>
      <c r="G328" s="1031"/>
    </row>
    <row r="329" spans="1:7">
      <c r="A329" s="1020"/>
      <c r="B329" s="1020"/>
      <c r="C329" s="1020"/>
      <c r="D329" s="1028"/>
      <c r="E329" s="1029"/>
      <c r="F329" s="1030"/>
      <c r="G329" s="1031"/>
    </row>
    <row r="330" spans="1:7">
      <c r="A330" s="1020"/>
      <c r="B330" s="1020"/>
      <c r="C330" s="1020"/>
      <c r="D330" s="1028"/>
      <c r="E330" s="1029"/>
      <c r="F330" s="1030"/>
      <c r="G330" s="1031"/>
    </row>
    <row r="331" spans="1:7">
      <c r="A331" s="1020"/>
      <c r="B331" s="1020"/>
      <c r="C331" s="1020"/>
      <c r="D331" s="1028"/>
      <c r="E331" s="1029"/>
      <c r="F331" s="1030"/>
      <c r="G331" s="1031"/>
    </row>
    <row r="332" spans="1:7">
      <c r="A332" s="1020"/>
      <c r="B332" s="1020"/>
      <c r="C332" s="1020"/>
      <c r="D332" s="1028"/>
      <c r="E332" s="1029"/>
      <c r="F332" s="1030"/>
      <c r="G332" s="1031"/>
    </row>
    <row r="333" spans="1:7">
      <c r="A333" s="1020"/>
      <c r="B333" s="1020"/>
      <c r="C333" s="1020"/>
      <c r="D333" s="1028"/>
      <c r="E333" s="1029"/>
      <c r="F333" s="1030"/>
      <c r="G333" s="1031"/>
    </row>
    <row r="334" spans="1:7">
      <c r="A334" s="1020"/>
      <c r="B334" s="1020"/>
      <c r="C334" s="1020"/>
      <c r="D334" s="1028"/>
      <c r="E334" s="1029"/>
      <c r="F334" s="1030"/>
      <c r="G334" s="1031"/>
    </row>
    <row r="335" spans="1:7">
      <c r="A335" s="1020"/>
      <c r="B335" s="1020"/>
      <c r="C335" s="1020"/>
      <c r="D335" s="1028"/>
      <c r="E335" s="1029"/>
      <c r="F335" s="1030"/>
      <c r="G335" s="1031"/>
    </row>
    <row r="336" spans="1:7">
      <c r="A336" s="1020"/>
      <c r="B336" s="1020"/>
      <c r="C336" s="1020"/>
      <c r="D336" s="1028"/>
      <c r="E336" s="1029"/>
      <c r="F336" s="1030"/>
      <c r="G336" s="1031"/>
    </row>
    <row r="337" spans="1:8">
      <c r="A337" s="1020"/>
      <c r="B337" s="1020"/>
      <c r="C337" s="1020"/>
      <c r="D337" s="1028"/>
      <c r="E337" s="1029"/>
      <c r="F337" s="1030"/>
      <c r="G337" s="1031"/>
    </row>
    <row r="338" spans="1:8">
      <c r="A338" s="1020"/>
      <c r="B338" s="1020"/>
      <c r="C338" s="1020"/>
      <c r="D338" s="1028"/>
      <c r="E338" s="1029"/>
      <c r="F338" s="1030"/>
      <c r="G338" s="1031"/>
    </row>
    <row r="339" spans="1:8">
      <c r="A339" s="1020"/>
      <c r="B339" s="1020"/>
      <c r="C339" s="1020"/>
      <c r="D339" s="1028"/>
      <c r="E339" s="1029"/>
      <c r="F339" s="1030"/>
      <c r="G339" s="1031"/>
    </row>
    <row r="340" spans="1:8">
      <c r="A340" s="1020"/>
      <c r="B340" s="1020"/>
      <c r="C340" s="1020"/>
      <c r="D340" s="1028"/>
      <c r="E340" s="1029"/>
      <c r="F340" s="1030"/>
      <c r="G340" s="1031"/>
    </row>
    <row r="341" spans="1:8">
      <c r="A341" s="1020"/>
      <c r="B341" s="1020"/>
      <c r="C341" s="1020"/>
      <c r="D341" s="1028"/>
      <c r="E341" s="1029"/>
      <c r="F341" s="1030"/>
      <c r="G341" s="1031"/>
    </row>
    <row r="342" spans="1:8">
      <c r="A342" s="1020"/>
      <c r="B342" s="1020"/>
      <c r="C342" s="1020"/>
      <c r="D342" s="1028"/>
      <c r="E342" s="1029"/>
      <c r="F342" s="1030"/>
      <c r="G342" s="1031"/>
    </row>
    <row r="343" spans="1:8">
      <c r="A343" s="1020"/>
      <c r="B343" s="1020"/>
      <c r="C343" s="1020"/>
      <c r="D343" s="1028"/>
      <c r="E343" s="1029"/>
      <c r="F343" s="1030"/>
      <c r="G343" s="1031">
        <v>600000</v>
      </c>
    </row>
    <row r="344" spans="1:8">
      <c r="A344" s="1020"/>
      <c r="B344" s="1020"/>
      <c r="C344" s="1020"/>
      <c r="D344" s="1028"/>
      <c r="E344" s="1029"/>
      <c r="F344" s="1030"/>
      <c r="G344" s="1031"/>
    </row>
    <row r="345" spans="1:8">
      <c r="A345" s="1020"/>
      <c r="B345" s="1020"/>
      <c r="C345" s="1020"/>
      <c r="D345" s="1028"/>
      <c r="E345" s="1029"/>
      <c r="F345" s="1030"/>
      <c r="G345" s="1031">
        <v>806000</v>
      </c>
    </row>
    <row r="346" spans="1:8">
      <c r="A346" s="1020"/>
      <c r="B346" s="1020"/>
      <c r="C346" s="1020"/>
      <c r="D346" s="1028"/>
      <c r="E346" s="1029"/>
      <c r="F346" s="1030"/>
      <c r="G346" s="1031"/>
    </row>
    <row r="347" spans="1:8">
      <c r="A347" s="1020"/>
      <c r="B347" s="1020"/>
      <c r="C347" s="1020"/>
      <c r="D347" s="1028"/>
      <c r="E347" s="1029"/>
      <c r="F347" s="1030"/>
      <c r="G347" s="1031"/>
    </row>
    <row r="348" spans="1:8">
      <c r="A348" s="1020"/>
      <c r="B348" s="1020"/>
      <c r="C348" s="1020"/>
      <c r="D348" s="1028"/>
      <c r="E348" s="1029"/>
      <c r="F348" s="1030"/>
      <c r="G348" s="1031">
        <v>60000</v>
      </c>
      <c r="H348" s="230">
        <v>60000</v>
      </c>
    </row>
    <row r="349" spans="1:8">
      <c r="A349" s="1020"/>
      <c r="B349" s="1020"/>
      <c r="C349" s="1020"/>
      <c r="D349" s="1028"/>
      <c r="E349" s="1029"/>
      <c r="F349" s="1030"/>
      <c r="G349" s="1031"/>
    </row>
    <row r="350" spans="1:8">
      <c r="A350" s="1020"/>
      <c r="B350" s="1020"/>
      <c r="C350" s="1020"/>
      <c r="D350" s="1028"/>
      <c r="E350" s="1029"/>
      <c r="F350" s="1030"/>
      <c r="G350" s="1031">
        <v>3200000</v>
      </c>
    </row>
    <row r="351" spans="1:8">
      <c r="A351" s="1020"/>
      <c r="B351" s="1020"/>
      <c r="C351" s="1020"/>
      <c r="D351" s="1028"/>
      <c r="E351" s="1029"/>
      <c r="F351" s="1030"/>
      <c r="G351" s="1031"/>
    </row>
    <row r="352" spans="1:8">
      <c r="A352" s="1020"/>
      <c r="B352" s="1020"/>
      <c r="C352" s="1020"/>
      <c r="D352" s="1028"/>
      <c r="E352" s="1029"/>
      <c r="F352" s="1030"/>
      <c r="G352" s="1031">
        <v>70000</v>
      </c>
    </row>
    <row r="353" spans="1:7">
      <c r="A353" s="1020"/>
      <c r="B353" s="1020"/>
      <c r="C353" s="1020"/>
      <c r="D353" s="1028"/>
      <c r="E353" s="1029"/>
      <c r="F353" s="1030"/>
      <c r="G353" s="1031"/>
    </row>
    <row r="354" spans="1:7">
      <c r="A354" s="1020"/>
      <c r="B354" s="1020"/>
      <c r="C354" s="1020"/>
      <c r="D354" s="1028"/>
      <c r="E354" s="1029"/>
      <c r="F354" s="1030"/>
      <c r="G354" s="1031"/>
    </row>
    <row r="355" spans="1:7">
      <c r="A355" s="1020"/>
      <c r="B355" s="1020"/>
      <c r="C355" s="1020"/>
      <c r="D355" s="1028"/>
      <c r="E355" s="1029"/>
      <c r="F355" s="1030"/>
      <c r="G355" s="1031"/>
    </row>
    <row r="356" spans="1:7">
      <c r="A356" s="1020"/>
      <c r="B356" s="1020"/>
      <c r="C356" s="1020"/>
      <c r="D356" s="1028"/>
      <c r="E356" s="1029"/>
      <c r="F356" s="1030"/>
      <c r="G356" s="1031"/>
    </row>
    <row r="357" spans="1:7">
      <c r="A357" s="1020"/>
      <c r="B357" s="1020"/>
      <c r="C357" s="1020"/>
      <c r="D357" s="1028"/>
      <c r="E357" s="1029"/>
      <c r="F357" s="1030"/>
      <c r="G357" s="1031"/>
    </row>
    <row r="358" spans="1:7">
      <c r="A358" s="1020"/>
      <c r="B358" s="1020"/>
      <c r="C358" s="1020"/>
      <c r="D358" s="1028"/>
      <c r="E358" s="1029"/>
      <c r="F358" s="1030"/>
      <c r="G358" s="1031"/>
    </row>
    <row r="359" spans="1:7">
      <c r="A359" s="1020"/>
      <c r="B359" s="1020"/>
      <c r="C359" s="1020"/>
      <c r="D359" s="1028"/>
      <c r="E359" s="1029"/>
      <c r="F359" s="1030"/>
      <c r="G359" s="1031"/>
    </row>
    <row r="360" spans="1:7">
      <c r="A360" s="1020"/>
      <c r="B360" s="1020"/>
      <c r="C360" s="1020"/>
      <c r="D360" s="1028"/>
      <c r="E360" s="1029"/>
      <c r="F360" s="1030"/>
      <c r="G360" s="1031"/>
    </row>
    <row r="361" spans="1:7">
      <c r="A361" s="1020"/>
      <c r="B361" s="1020"/>
      <c r="C361" s="1020"/>
      <c r="D361" s="1028"/>
      <c r="E361" s="1029"/>
      <c r="F361" s="1030"/>
      <c r="G361" s="1031"/>
    </row>
    <row r="362" spans="1:7">
      <c r="A362" s="1020"/>
      <c r="B362" s="1020"/>
      <c r="C362" s="1020"/>
      <c r="D362" s="1028"/>
      <c r="E362" s="1029"/>
      <c r="F362" s="1030"/>
      <c r="G362" s="1031"/>
    </row>
    <row r="363" spans="1:7">
      <c r="A363" s="1020"/>
      <c r="B363" s="1020"/>
      <c r="C363" s="1020"/>
      <c r="D363" s="1028"/>
      <c r="E363" s="1029"/>
      <c r="F363" s="1030"/>
      <c r="G363" s="1031"/>
    </row>
    <row r="364" spans="1:7">
      <c r="A364" s="1020"/>
      <c r="B364" s="1020"/>
      <c r="C364" s="1020"/>
      <c r="D364" s="1028"/>
      <c r="E364" s="1029"/>
      <c r="F364" s="1030"/>
      <c r="G364" s="1031"/>
    </row>
    <row r="365" spans="1:7">
      <c r="A365" s="1020"/>
      <c r="B365" s="1020"/>
      <c r="C365" s="1020"/>
      <c r="D365" s="1028"/>
      <c r="E365" s="1029"/>
      <c r="F365" s="1030"/>
      <c r="G365" s="1031"/>
    </row>
    <row r="366" spans="1:7">
      <c r="A366" s="1020"/>
      <c r="B366" s="1020"/>
      <c r="C366" s="1020"/>
      <c r="D366" s="1028"/>
      <c r="E366" s="1029"/>
      <c r="F366" s="1030"/>
      <c r="G366" s="1031"/>
    </row>
    <row r="367" spans="1:7">
      <c r="A367" s="1020"/>
      <c r="B367" s="1020"/>
      <c r="C367" s="1020"/>
      <c r="D367" s="1028"/>
      <c r="E367" s="1029"/>
      <c r="F367" s="1030"/>
      <c r="G367" s="1031"/>
    </row>
    <row r="368" spans="1:7">
      <c r="A368" s="1020"/>
      <c r="B368" s="1020"/>
      <c r="C368" s="1020"/>
      <c r="D368" s="1028"/>
      <c r="E368" s="1029"/>
      <c r="F368" s="1030"/>
      <c r="G368" s="1031"/>
    </row>
    <row r="369" spans="1:7">
      <c r="A369" s="1020"/>
      <c r="B369" s="1020"/>
      <c r="C369" s="1020"/>
      <c r="D369" s="1028"/>
      <c r="E369" s="1029"/>
      <c r="F369" s="1030"/>
      <c r="G369" s="1031"/>
    </row>
    <row r="370" spans="1:7">
      <c r="A370" s="1020"/>
      <c r="B370" s="1020"/>
      <c r="C370" s="1020"/>
      <c r="D370" s="1028"/>
      <c r="E370" s="1029"/>
      <c r="F370" s="1030"/>
      <c r="G370" s="1031"/>
    </row>
    <row r="371" spans="1:7">
      <c r="A371" s="1020"/>
      <c r="B371" s="1020"/>
      <c r="C371" s="1020"/>
      <c r="D371" s="1028"/>
      <c r="E371" s="1029"/>
      <c r="F371" s="1030"/>
      <c r="G371" s="1031"/>
    </row>
    <row r="372" spans="1:7">
      <c r="A372" s="1020"/>
      <c r="B372" s="1020"/>
      <c r="C372" s="1020"/>
      <c r="D372" s="1028"/>
      <c r="E372" s="1029"/>
      <c r="F372" s="1030"/>
      <c r="G372" s="1031"/>
    </row>
    <row r="373" spans="1:7">
      <c r="A373" s="1020"/>
      <c r="B373" s="1020"/>
      <c r="C373" s="1020"/>
      <c r="D373" s="1028"/>
      <c r="E373" s="1029"/>
      <c r="F373" s="1030"/>
      <c r="G373" s="1031"/>
    </row>
    <row r="374" spans="1:7">
      <c r="A374" s="1020"/>
      <c r="B374" s="1020"/>
      <c r="C374" s="1020"/>
      <c r="D374" s="1028"/>
      <c r="E374" s="1029"/>
      <c r="F374" s="1030"/>
      <c r="G374" s="1031"/>
    </row>
    <row r="375" spans="1:7">
      <c r="A375" s="1020"/>
      <c r="B375" s="1020"/>
      <c r="C375" s="1020"/>
      <c r="D375" s="1028"/>
      <c r="E375" s="1029"/>
      <c r="F375" s="1030"/>
      <c r="G375" s="1031"/>
    </row>
    <row r="376" spans="1:7">
      <c r="A376" s="1020"/>
      <c r="B376" s="1020"/>
      <c r="C376" s="1020"/>
      <c r="D376" s="1028"/>
      <c r="E376" s="1029"/>
      <c r="F376" s="1030"/>
      <c r="G376" s="1031"/>
    </row>
    <row r="377" spans="1:7">
      <c r="A377" s="1020"/>
      <c r="B377" s="1020"/>
      <c r="C377" s="1020"/>
      <c r="D377" s="1028"/>
      <c r="E377" s="1029"/>
      <c r="F377" s="1030"/>
      <c r="G377" s="1031"/>
    </row>
    <row r="378" spans="1:7">
      <c r="A378" s="1020"/>
      <c r="B378" s="1020"/>
      <c r="C378" s="1020"/>
      <c r="D378" s="1028"/>
      <c r="E378" s="1029"/>
      <c r="F378" s="1030"/>
      <c r="G378" s="1031"/>
    </row>
    <row r="379" spans="1:7">
      <c r="A379" s="1020"/>
      <c r="B379" s="1020"/>
      <c r="C379" s="1020"/>
      <c r="D379" s="1028"/>
      <c r="E379" s="1029"/>
      <c r="F379" s="1030"/>
      <c r="G379" s="1031"/>
    </row>
    <row r="380" spans="1:7">
      <c r="A380" s="1020"/>
      <c r="B380" s="1020"/>
      <c r="C380" s="1020"/>
      <c r="D380" s="1028"/>
      <c r="E380" s="1029"/>
      <c r="F380" s="1030"/>
      <c r="G380" s="1031"/>
    </row>
    <row r="381" spans="1:7">
      <c r="A381" s="1020"/>
      <c r="B381" s="1020"/>
      <c r="C381" s="1020"/>
      <c r="D381" s="1028"/>
      <c r="E381" s="1029"/>
      <c r="F381" s="1030"/>
      <c r="G381" s="1031"/>
    </row>
    <row r="382" spans="1:7">
      <c r="A382" s="1020"/>
      <c r="B382" s="1020"/>
      <c r="C382" s="1020"/>
      <c r="D382" s="1028"/>
      <c r="E382" s="1029"/>
      <c r="F382" s="1030"/>
      <c r="G382" s="1031"/>
    </row>
    <row r="383" spans="1:7">
      <c r="A383" s="1020"/>
      <c r="B383" s="1020"/>
      <c r="C383" s="1020"/>
      <c r="D383" s="1028"/>
      <c r="E383" s="1029"/>
      <c r="F383" s="1030"/>
      <c r="G383" s="1031"/>
    </row>
    <row r="384" spans="1:7">
      <c r="A384" s="1020"/>
      <c r="B384" s="1020"/>
      <c r="C384" s="1020"/>
      <c r="D384" s="1028"/>
      <c r="E384" s="1029"/>
      <c r="F384" s="1030"/>
      <c r="G384" s="1031"/>
    </row>
    <row r="385" spans="1:7">
      <c r="A385" s="1020"/>
      <c r="B385" s="1020"/>
      <c r="C385" s="1020"/>
      <c r="D385" s="1028"/>
      <c r="E385" s="1029"/>
      <c r="F385" s="1030"/>
      <c r="G385" s="1031"/>
    </row>
    <row r="386" spans="1:7">
      <c r="A386" s="1020"/>
      <c r="B386" s="1020"/>
      <c r="C386" s="1020"/>
      <c r="D386" s="1028"/>
      <c r="E386" s="1029"/>
      <c r="F386" s="1030"/>
      <c r="G386" s="1031"/>
    </row>
    <row r="387" spans="1:7">
      <c r="A387" s="1020"/>
      <c r="B387" s="1020"/>
      <c r="C387" s="1020"/>
      <c r="D387" s="1028"/>
      <c r="E387" s="1029"/>
      <c r="F387" s="1030"/>
      <c r="G387" s="1031"/>
    </row>
    <row r="388" spans="1:7">
      <c r="A388" s="1020"/>
      <c r="B388" s="1020"/>
      <c r="C388" s="1020"/>
      <c r="D388" s="1028"/>
      <c r="E388" s="1029"/>
      <c r="F388" s="1030"/>
      <c r="G388" s="1031"/>
    </row>
    <row r="389" spans="1:7">
      <c r="A389" s="1020"/>
      <c r="B389" s="1020"/>
      <c r="C389" s="1020"/>
      <c r="D389" s="1028"/>
      <c r="E389" s="1029"/>
      <c r="F389" s="1030"/>
      <c r="G389" s="1031"/>
    </row>
    <row r="390" spans="1:7">
      <c r="A390" s="1020"/>
      <c r="B390" s="1020"/>
      <c r="C390" s="1020"/>
      <c r="D390" s="1028"/>
      <c r="E390" s="1029"/>
      <c r="F390" s="1030"/>
      <c r="G390" s="1031"/>
    </row>
    <row r="391" spans="1:7">
      <c r="A391" s="1020"/>
      <c r="B391" s="1020"/>
      <c r="C391" s="1020"/>
      <c r="D391" s="1028"/>
      <c r="E391" s="1029"/>
      <c r="F391" s="1030"/>
      <c r="G391" s="1031"/>
    </row>
    <row r="392" spans="1:7">
      <c r="A392" s="1020"/>
      <c r="B392" s="1020"/>
      <c r="C392" s="1020"/>
      <c r="D392" s="1028"/>
      <c r="E392" s="1029"/>
      <c r="F392" s="1030"/>
      <c r="G392" s="1031"/>
    </row>
    <row r="393" spans="1:7">
      <c r="A393" s="1020"/>
      <c r="B393" s="1020"/>
      <c r="C393" s="1020"/>
      <c r="D393" s="1028"/>
      <c r="E393" s="1029"/>
      <c r="F393" s="1030"/>
      <c r="G393" s="1031"/>
    </row>
    <row r="394" spans="1:7">
      <c r="A394" s="1020"/>
      <c r="B394" s="1020"/>
      <c r="C394" s="1020"/>
      <c r="D394" s="1028"/>
      <c r="E394" s="1029"/>
      <c r="F394" s="1030"/>
      <c r="G394" s="1031"/>
    </row>
    <row r="395" spans="1:7">
      <c r="A395" s="1020"/>
      <c r="B395" s="1020"/>
      <c r="C395" s="1020"/>
      <c r="D395" s="1028"/>
      <c r="E395" s="1029"/>
      <c r="F395" s="1030"/>
      <c r="G395" s="1031"/>
    </row>
    <row r="396" spans="1:7">
      <c r="A396" s="1020"/>
      <c r="B396" s="1020"/>
      <c r="C396" s="1020"/>
      <c r="D396" s="1028"/>
      <c r="E396" s="1029"/>
      <c r="F396" s="1030"/>
      <c r="G396" s="1031"/>
    </row>
    <row r="397" spans="1:7">
      <c r="A397" s="1020"/>
      <c r="B397" s="1020"/>
      <c r="C397" s="1020"/>
      <c r="D397" s="1028"/>
      <c r="E397" s="1029"/>
      <c r="F397" s="1030"/>
      <c r="G397" s="1031"/>
    </row>
    <row r="398" spans="1:7">
      <c r="A398" s="1020"/>
      <c r="B398" s="1020"/>
      <c r="C398" s="1020"/>
      <c r="D398" s="1028"/>
      <c r="E398" s="1029"/>
      <c r="F398" s="1030"/>
      <c r="G398" s="1031"/>
    </row>
    <row r="399" spans="1:7">
      <c r="A399" s="1020"/>
      <c r="B399" s="1020"/>
      <c r="C399" s="1020"/>
      <c r="D399" s="1028"/>
      <c r="E399" s="1029"/>
      <c r="F399" s="1030"/>
      <c r="G399" s="1031"/>
    </row>
    <row r="400" spans="1:7">
      <c r="A400" s="1020"/>
      <c r="B400" s="1020"/>
      <c r="C400" s="1020"/>
      <c r="D400" s="1028"/>
      <c r="E400" s="1029"/>
      <c r="F400" s="1030"/>
      <c r="G400" s="1031"/>
    </row>
    <row r="401" spans="1:7">
      <c r="A401" s="1020"/>
      <c r="B401" s="1020"/>
      <c r="C401" s="1020"/>
      <c r="D401" s="1028"/>
      <c r="E401" s="1029"/>
      <c r="F401" s="1030"/>
      <c r="G401" s="1031"/>
    </row>
    <row r="402" spans="1:7">
      <c r="A402" s="1020"/>
      <c r="B402" s="1020"/>
      <c r="C402" s="1020"/>
      <c r="D402" s="1028"/>
      <c r="E402" s="1029"/>
      <c r="F402" s="1030"/>
      <c r="G402" s="1031"/>
    </row>
    <row r="403" spans="1:7">
      <c r="A403" s="1020"/>
      <c r="B403" s="1020"/>
      <c r="C403" s="1020"/>
      <c r="D403" s="1028"/>
      <c r="E403" s="1029"/>
      <c r="F403" s="1030"/>
      <c r="G403" s="1031"/>
    </row>
    <row r="404" spans="1:7">
      <c r="A404" s="1020"/>
      <c r="B404" s="1020"/>
      <c r="C404" s="1020"/>
      <c r="D404" s="1028"/>
      <c r="E404" s="1029"/>
      <c r="F404" s="1030"/>
      <c r="G404" s="1031"/>
    </row>
    <row r="405" spans="1:7">
      <c r="A405" s="1020"/>
      <c r="B405" s="1020"/>
      <c r="C405" s="1020"/>
      <c r="D405" s="1028"/>
      <c r="E405" s="1029"/>
      <c r="F405" s="1030"/>
      <c r="G405" s="1031">
        <v>120000</v>
      </c>
    </row>
    <row r="406" spans="1:7">
      <c r="A406" s="1020"/>
      <c r="B406" s="1020"/>
      <c r="C406" s="1020"/>
      <c r="D406" s="1028"/>
      <c r="E406" s="1029"/>
      <c r="F406" s="1030"/>
      <c r="G406" s="1031"/>
    </row>
    <row r="407" spans="1:7">
      <c r="A407" s="1020"/>
      <c r="B407" s="1020"/>
      <c r="C407" s="1020"/>
      <c r="D407" s="1028"/>
      <c r="E407" s="1029"/>
      <c r="F407" s="1030"/>
      <c r="G407" s="1031"/>
    </row>
    <row r="408" spans="1:7">
      <c r="A408" s="1020"/>
      <c r="B408" s="1020"/>
      <c r="C408" s="1020"/>
      <c r="D408" s="1028"/>
      <c r="E408" s="1029"/>
      <c r="F408" s="1030"/>
      <c r="G408" s="1031"/>
    </row>
    <row r="409" spans="1:7">
      <c r="A409" s="1020"/>
      <c r="B409" s="1020"/>
      <c r="C409" s="1020"/>
      <c r="D409" s="1028"/>
      <c r="E409" s="1029"/>
      <c r="F409" s="1030"/>
      <c r="G409" s="1031"/>
    </row>
    <row r="410" spans="1:7">
      <c r="A410" s="1020"/>
      <c r="B410" s="1020"/>
      <c r="C410" s="1020"/>
      <c r="D410" s="1028"/>
      <c r="E410" s="1029"/>
      <c r="F410" s="1030"/>
      <c r="G410" s="1031"/>
    </row>
    <row r="411" spans="1:7">
      <c r="A411" s="1020"/>
      <c r="B411" s="1020"/>
      <c r="C411" s="1020"/>
      <c r="D411" s="1028"/>
      <c r="E411" s="1029"/>
      <c r="F411" s="1030"/>
      <c r="G411" s="1031"/>
    </row>
    <row r="412" spans="1:7">
      <c r="A412" s="1020"/>
      <c r="B412" s="1020"/>
      <c r="C412" s="1020"/>
      <c r="D412" s="1028"/>
      <c r="E412" s="1029"/>
      <c r="F412" s="1030"/>
      <c r="G412" s="1031"/>
    </row>
    <row r="413" spans="1:7">
      <c r="A413" s="1020"/>
      <c r="B413" s="1020"/>
      <c r="C413" s="1020"/>
      <c r="D413" s="1028"/>
      <c r="E413" s="1029"/>
      <c r="F413" s="1030"/>
      <c r="G413" s="1031"/>
    </row>
    <row r="414" spans="1:7">
      <c r="A414" s="1020"/>
      <c r="B414" s="1020"/>
      <c r="C414" s="1020"/>
      <c r="D414" s="1028"/>
      <c r="E414" s="1029"/>
      <c r="F414" s="1030"/>
      <c r="G414" s="1031"/>
    </row>
    <row r="415" spans="1:7">
      <c r="A415" s="1020"/>
      <c r="B415" s="1020"/>
      <c r="C415" s="1020"/>
      <c r="D415" s="1028"/>
      <c r="E415" s="1029"/>
      <c r="F415" s="1030"/>
      <c r="G415" s="1031"/>
    </row>
    <row r="416" spans="1:7">
      <c r="A416" s="1020"/>
      <c r="B416" s="1020"/>
      <c r="C416" s="1020"/>
      <c r="D416" s="1028"/>
      <c r="E416" s="1029"/>
      <c r="F416" s="1030"/>
      <c r="G416" s="1031"/>
    </row>
    <row r="417" spans="1:7">
      <c r="A417" s="1020"/>
      <c r="B417" s="1020"/>
      <c r="C417" s="1020"/>
      <c r="D417" s="1028"/>
      <c r="E417" s="1029"/>
      <c r="F417" s="1030"/>
      <c r="G417" s="1031"/>
    </row>
    <row r="418" spans="1:7">
      <c r="A418" s="1020"/>
      <c r="B418" s="1020"/>
      <c r="C418" s="1020"/>
      <c r="D418" s="1028"/>
      <c r="E418" s="1029"/>
      <c r="F418" s="1030"/>
      <c r="G418" s="1031"/>
    </row>
    <row r="419" spans="1:7">
      <c r="A419" s="1020"/>
      <c r="B419" s="1020"/>
      <c r="C419" s="1020"/>
      <c r="D419" s="1028"/>
      <c r="E419" s="1029"/>
      <c r="F419" s="1030"/>
      <c r="G419" s="1031"/>
    </row>
    <row r="420" spans="1:7">
      <c r="A420" s="1020"/>
      <c r="B420" s="1020"/>
      <c r="C420" s="1020"/>
      <c r="D420" s="1028"/>
      <c r="E420" s="1029"/>
      <c r="F420" s="1030"/>
      <c r="G420" s="1031"/>
    </row>
    <row r="421" spans="1:7">
      <c r="A421" s="1020"/>
      <c r="B421" s="1020"/>
      <c r="C421" s="1020"/>
      <c r="D421" s="1028"/>
      <c r="E421" s="1029"/>
      <c r="F421" s="1030"/>
      <c r="G421" s="1031"/>
    </row>
    <row r="422" spans="1:7">
      <c r="A422" s="1020"/>
      <c r="B422" s="1020"/>
      <c r="C422" s="1020"/>
      <c r="D422" s="1028"/>
      <c r="E422" s="1029"/>
      <c r="F422" s="1030"/>
      <c r="G422" s="1031"/>
    </row>
    <row r="423" spans="1:7">
      <c r="A423" s="1020"/>
      <c r="B423" s="1020"/>
      <c r="C423" s="1020"/>
      <c r="D423" s="1028"/>
      <c r="E423" s="1029"/>
      <c r="F423" s="1030"/>
      <c r="G423" s="1031"/>
    </row>
    <row r="424" spans="1:7">
      <c r="A424" s="1020"/>
      <c r="B424" s="1020"/>
      <c r="C424" s="1020"/>
      <c r="D424" s="1028"/>
      <c r="E424" s="1029"/>
      <c r="F424" s="1030"/>
      <c r="G424" s="1031"/>
    </row>
    <row r="425" spans="1:7">
      <c r="A425" s="1020"/>
      <c r="B425" s="1020"/>
      <c r="C425" s="1020"/>
      <c r="D425" s="1028"/>
      <c r="E425" s="1029"/>
      <c r="F425" s="1030"/>
      <c r="G425" s="1031"/>
    </row>
    <row r="426" spans="1:7">
      <c r="A426" s="1020"/>
      <c r="B426" s="1020"/>
      <c r="C426" s="1020"/>
      <c r="D426" s="1028"/>
      <c r="E426" s="1029"/>
      <c r="F426" s="1030"/>
      <c r="G426" s="1031"/>
    </row>
    <row r="427" spans="1:7">
      <c r="A427" s="1020"/>
      <c r="B427" s="1020"/>
      <c r="C427" s="1020"/>
      <c r="D427" s="1028"/>
      <c r="E427" s="1029"/>
      <c r="F427" s="1030"/>
      <c r="G427" s="1031"/>
    </row>
    <row r="428" spans="1:7">
      <c r="A428" s="1020"/>
      <c r="B428" s="1020"/>
      <c r="C428" s="1020"/>
      <c r="D428" s="1028"/>
      <c r="E428" s="1029"/>
      <c r="F428" s="1030"/>
      <c r="G428" s="1031"/>
    </row>
    <row r="429" spans="1:7">
      <c r="A429" s="1020"/>
      <c r="B429" s="1020"/>
      <c r="C429" s="1020"/>
      <c r="D429" s="1028"/>
      <c r="E429" s="1029"/>
      <c r="F429" s="1030"/>
      <c r="G429" s="1031"/>
    </row>
    <row r="430" spans="1:7">
      <c r="A430" s="1020"/>
      <c r="B430" s="1020"/>
      <c r="C430" s="1020"/>
      <c r="D430" s="1028"/>
      <c r="E430" s="1029"/>
      <c r="F430" s="1030"/>
      <c r="G430" s="1031"/>
    </row>
    <row r="431" spans="1:7">
      <c r="A431" s="1020"/>
      <c r="B431" s="1020"/>
      <c r="C431" s="1020"/>
      <c r="D431" s="1028"/>
      <c r="E431" s="1029"/>
      <c r="F431" s="1030"/>
      <c r="G431" s="1031"/>
    </row>
    <row r="432" spans="1:7">
      <c r="A432" s="1020"/>
      <c r="B432" s="1020"/>
      <c r="C432" s="1020"/>
      <c r="D432" s="1028"/>
      <c r="E432" s="1029"/>
      <c r="F432" s="1030"/>
      <c r="G432" s="1031"/>
    </row>
    <row r="433" spans="1:7">
      <c r="A433" s="1020"/>
      <c r="B433" s="1020"/>
      <c r="C433" s="1020"/>
      <c r="D433" s="1028"/>
      <c r="E433" s="1029"/>
      <c r="F433" s="1030"/>
      <c r="G433" s="1031"/>
    </row>
    <row r="434" spans="1:7">
      <c r="A434" s="1020"/>
      <c r="B434" s="1020"/>
      <c r="C434" s="1020"/>
      <c r="D434" s="1028"/>
      <c r="E434" s="1029"/>
      <c r="F434" s="1030"/>
      <c r="G434" s="1031"/>
    </row>
    <row r="435" spans="1:7">
      <c r="A435" s="1020"/>
      <c r="B435" s="1020"/>
      <c r="C435" s="1020"/>
      <c r="D435" s="1028"/>
      <c r="E435" s="1029"/>
      <c r="F435" s="1030"/>
      <c r="G435" s="1031"/>
    </row>
    <row r="436" spans="1:7">
      <c r="A436" s="1020"/>
      <c r="B436" s="1020"/>
      <c r="C436" s="1020"/>
      <c r="D436" s="1028"/>
      <c r="E436" s="1029"/>
      <c r="F436" s="1030"/>
      <c r="G436" s="1031"/>
    </row>
    <row r="437" spans="1:7">
      <c r="A437" s="1020"/>
      <c r="B437" s="1020"/>
      <c r="C437" s="1020"/>
      <c r="D437" s="1028"/>
      <c r="E437" s="1029"/>
      <c r="F437" s="1030"/>
      <c r="G437" s="1031"/>
    </row>
    <row r="438" spans="1:7">
      <c r="A438" s="1020"/>
      <c r="B438" s="1020"/>
      <c r="C438" s="1020"/>
      <c r="D438" s="1028"/>
      <c r="E438" s="1029"/>
      <c r="F438" s="1030"/>
      <c r="G438" s="1031"/>
    </row>
    <row r="439" spans="1:7">
      <c r="A439" s="1020"/>
      <c r="B439" s="1020"/>
      <c r="C439" s="1020"/>
      <c r="D439" s="1028"/>
      <c r="E439" s="1029"/>
      <c r="F439" s="1030"/>
      <c r="G439" s="1031"/>
    </row>
    <row r="440" spans="1:7">
      <c r="A440" s="1020"/>
      <c r="B440" s="1020"/>
      <c r="C440" s="1020"/>
      <c r="D440" s="1028"/>
      <c r="E440" s="1029"/>
      <c r="F440" s="1030"/>
      <c r="G440" s="1031"/>
    </row>
    <row r="441" spans="1:7">
      <c r="A441" s="1020"/>
      <c r="B441" s="1020"/>
      <c r="C441" s="1020"/>
      <c r="D441" s="1028"/>
      <c r="E441" s="1029"/>
      <c r="F441" s="1030"/>
      <c r="G441" s="1031"/>
    </row>
    <row r="442" spans="1:7">
      <c r="A442" s="1020"/>
      <c r="B442" s="1020"/>
      <c r="C442" s="1020"/>
      <c r="D442" s="1028"/>
      <c r="E442" s="1029"/>
      <c r="F442" s="1030"/>
      <c r="G442" s="1031"/>
    </row>
    <row r="443" spans="1:7">
      <c r="A443" s="1020"/>
      <c r="B443" s="1020"/>
      <c r="C443" s="1020"/>
      <c r="D443" s="1028"/>
      <c r="E443" s="1029"/>
      <c r="F443" s="1030"/>
      <c r="G443" s="1031"/>
    </row>
    <row r="444" spans="1:7">
      <c r="A444" s="1020"/>
      <c r="B444" s="1020"/>
      <c r="C444" s="1020"/>
      <c r="D444" s="1028"/>
      <c r="E444" s="1029"/>
      <c r="F444" s="1030"/>
      <c r="G444" s="1031"/>
    </row>
    <row r="445" spans="1:7">
      <c r="A445" s="1020"/>
      <c r="B445" s="1020"/>
      <c r="C445" s="1020"/>
      <c r="D445" s="1028"/>
      <c r="E445" s="1029"/>
      <c r="F445" s="1030"/>
      <c r="G445" s="1031"/>
    </row>
    <row r="446" spans="1:7">
      <c r="A446" s="1020"/>
      <c r="B446" s="1020"/>
      <c r="C446" s="1020"/>
      <c r="D446" s="1028"/>
      <c r="E446" s="1029"/>
      <c r="F446" s="1030"/>
      <c r="G446" s="1031"/>
    </row>
    <row r="447" spans="1:7">
      <c r="A447" s="1020"/>
      <c r="B447" s="1020"/>
      <c r="C447" s="1020"/>
      <c r="D447" s="1028"/>
      <c r="E447" s="1029"/>
      <c r="F447" s="1030"/>
      <c r="G447" s="1031"/>
    </row>
    <row r="448" spans="1:7">
      <c r="A448" s="1020"/>
      <c r="B448" s="1020"/>
      <c r="C448" s="1020"/>
      <c r="D448" s="1028"/>
      <c r="E448" s="1029"/>
      <c r="F448" s="1030"/>
      <c r="G448" s="1031"/>
    </row>
    <row r="449" spans="1:7">
      <c r="A449" s="1020"/>
      <c r="B449" s="1020"/>
      <c r="C449" s="1020"/>
      <c r="D449" s="1028"/>
      <c r="E449" s="1029"/>
      <c r="F449" s="1030"/>
      <c r="G449" s="1031"/>
    </row>
    <row r="450" spans="1:7">
      <c r="A450" s="1020"/>
      <c r="B450" s="1020"/>
      <c r="C450" s="1020"/>
      <c r="D450" s="1028"/>
      <c r="E450" s="1029"/>
      <c r="F450" s="1030"/>
      <c r="G450" s="1031"/>
    </row>
    <row r="451" spans="1:7">
      <c r="A451" s="1020"/>
      <c r="B451" s="1020"/>
      <c r="C451" s="1020"/>
      <c r="D451" s="1028"/>
      <c r="E451" s="1029"/>
      <c r="F451" s="1030"/>
      <c r="G451" s="1031"/>
    </row>
    <row r="452" spans="1:7">
      <c r="A452" s="1020"/>
      <c r="B452" s="1020"/>
      <c r="C452" s="1020"/>
      <c r="D452" s="1028"/>
      <c r="E452" s="1029"/>
      <c r="F452" s="1030"/>
      <c r="G452" s="1031"/>
    </row>
    <row r="453" spans="1:7">
      <c r="A453" s="1020"/>
      <c r="B453" s="1020"/>
      <c r="C453" s="1020"/>
      <c r="D453" s="1028"/>
      <c r="E453" s="1029"/>
      <c r="F453" s="1030"/>
      <c r="G453" s="1031"/>
    </row>
    <row r="454" spans="1:7">
      <c r="A454" s="1020"/>
      <c r="B454" s="1020"/>
      <c r="C454" s="1020"/>
      <c r="D454" s="1028"/>
      <c r="E454" s="1029"/>
      <c r="F454" s="1030"/>
      <c r="G454" s="1031"/>
    </row>
    <row r="455" spans="1:7">
      <c r="A455" s="1020"/>
      <c r="B455" s="1020"/>
      <c r="C455" s="1020"/>
      <c r="D455" s="1028"/>
      <c r="E455" s="1029"/>
      <c r="F455" s="1030"/>
      <c r="G455" s="1031"/>
    </row>
    <row r="456" spans="1:7">
      <c r="A456" s="1020"/>
      <c r="B456" s="1020"/>
      <c r="C456" s="1020"/>
      <c r="D456" s="1028"/>
      <c r="E456" s="1029"/>
      <c r="F456" s="1030"/>
      <c r="G456" s="1031"/>
    </row>
    <row r="457" spans="1:7">
      <c r="A457" s="1020"/>
      <c r="B457" s="1020"/>
      <c r="C457" s="1020"/>
      <c r="D457" s="1028"/>
      <c r="E457" s="1029"/>
      <c r="F457" s="1030"/>
      <c r="G457" s="1031"/>
    </row>
    <row r="458" spans="1:7">
      <c r="A458" s="1020"/>
      <c r="B458" s="1020"/>
      <c r="C458" s="1020"/>
      <c r="D458" s="1028"/>
      <c r="E458" s="1029"/>
      <c r="F458" s="1030"/>
      <c r="G458" s="1031"/>
    </row>
    <row r="459" spans="1:7">
      <c r="A459" s="1020"/>
      <c r="B459" s="1020"/>
      <c r="C459" s="1020"/>
      <c r="D459" s="1028"/>
      <c r="E459" s="1029"/>
      <c r="F459" s="1030"/>
      <c r="G459" s="1031"/>
    </row>
    <row r="460" spans="1:7">
      <c r="A460" s="1020"/>
      <c r="B460" s="1020"/>
      <c r="C460" s="1020"/>
      <c r="D460" s="1028"/>
      <c r="E460" s="1029"/>
      <c r="F460" s="1030"/>
      <c r="G460" s="1031"/>
    </row>
    <row r="461" spans="1:7">
      <c r="A461" s="1020"/>
      <c r="B461" s="1020"/>
      <c r="C461" s="1020"/>
      <c r="D461" s="1028"/>
      <c r="E461" s="1029"/>
      <c r="F461" s="1030"/>
      <c r="G461" s="1031"/>
    </row>
    <row r="462" spans="1:7">
      <c r="A462" s="1020"/>
      <c r="B462" s="1020"/>
      <c r="C462" s="1020"/>
      <c r="D462" s="1028"/>
      <c r="E462" s="1029"/>
      <c r="F462" s="1030"/>
      <c r="G462" s="1031"/>
    </row>
    <row r="463" spans="1:7">
      <c r="A463" s="1020"/>
      <c r="B463" s="1020"/>
      <c r="C463" s="1020"/>
      <c r="D463" s="1028"/>
      <c r="E463" s="1029"/>
      <c r="F463" s="1030"/>
      <c r="G463" s="1031"/>
    </row>
    <row r="464" spans="1:7">
      <c r="A464" s="1020"/>
      <c r="B464" s="1020"/>
      <c r="C464" s="1020"/>
      <c r="D464" s="1028"/>
      <c r="E464" s="1029"/>
      <c r="F464" s="1030"/>
      <c r="G464" s="1031"/>
    </row>
    <row r="465" spans="1:7">
      <c r="A465" s="1020"/>
      <c r="B465" s="1020"/>
      <c r="C465" s="1020"/>
      <c r="D465" s="1028"/>
      <c r="E465" s="1029"/>
      <c r="F465" s="1030"/>
      <c r="G465" s="1031"/>
    </row>
    <row r="466" spans="1:7">
      <c r="A466" s="1020"/>
      <c r="B466" s="1020"/>
      <c r="C466" s="1020"/>
      <c r="D466" s="1028"/>
      <c r="E466" s="1029"/>
      <c r="F466" s="1030"/>
      <c r="G466" s="1031"/>
    </row>
    <row r="467" spans="1:7">
      <c r="A467" s="1020"/>
      <c r="B467" s="1020"/>
      <c r="C467" s="1020"/>
      <c r="D467" s="1028"/>
      <c r="E467" s="1029"/>
      <c r="F467" s="1030"/>
      <c r="G467" s="1031"/>
    </row>
    <row r="468" spans="1:7">
      <c r="A468" s="1020"/>
      <c r="B468" s="1020"/>
      <c r="C468" s="1020"/>
      <c r="D468" s="1028"/>
      <c r="E468" s="1029"/>
      <c r="F468" s="1030"/>
      <c r="G468" s="1031"/>
    </row>
    <row r="469" spans="1:7">
      <c r="A469" s="1020"/>
      <c r="B469" s="1020"/>
      <c r="C469" s="1020"/>
      <c r="D469" s="1028"/>
      <c r="E469" s="1029"/>
      <c r="F469" s="1030"/>
      <c r="G469" s="1031"/>
    </row>
    <row r="470" spans="1:7">
      <c r="A470" s="1020"/>
      <c r="B470" s="1020"/>
      <c r="C470" s="1020"/>
      <c r="D470" s="1028"/>
      <c r="E470" s="1029"/>
      <c r="F470" s="1030"/>
      <c r="G470" s="1031"/>
    </row>
    <row r="471" spans="1:7">
      <c r="A471" s="1020"/>
      <c r="B471" s="1020"/>
      <c r="C471" s="1020"/>
      <c r="D471" s="1028"/>
      <c r="E471" s="1029"/>
      <c r="F471" s="1030"/>
      <c r="G471" s="1031"/>
    </row>
    <row r="472" spans="1:7">
      <c r="A472" s="1020"/>
      <c r="B472" s="1020"/>
      <c r="C472" s="1020"/>
      <c r="D472" s="1028"/>
      <c r="E472" s="1029"/>
      <c r="F472" s="1030"/>
      <c r="G472" s="1031"/>
    </row>
    <row r="473" spans="1:7">
      <c r="A473" s="1020"/>
      <c r="B473" s="1020"/>
      <c r="C473" s="1020"/>
      <c r="D473" s="1028"/>
      <c r="E473" s="1029"/>
      <c r="F473" s="1030"/>
      <c r="G473" s="1031"/>
    </row>
    <row r="474" spans="1:7">
      <c r="A474" s="1020"/>
      <c r="B474" s="1020"/>
      <c r="C474" s="1020"/>
      <c r="D474" s="1028"/>
      <c r="E474" s="1029"/>
      <c r="F474" s="1030"/>
      <c r="G474" s="1031"/>
    </row>
    <row r="475" spans="1:7">
      <c r="A475" s="1020"/>
      <c r="B475" s="1020"/>
      <c r="C475" s="1020"/>
      <c r="D475" s="1028"/>
      <c r="E475" s="1029"/>
      <c r="F475" s="1030"/>
      <c r="G475" s="1031"/>
    </row>
    <row r="476" spans="1:7">
      <c r="A476" s="1020"/>
      <c r="B476" s="1020"/>
      <c r="C476" s="1020"/>
      <c r="D476" s="1028"/>
      <c r="E476" s="1029"/>
      <c r="F476" s="1030"/>
      <c r="G476" s="1031"/>
    </row>
    <row r="477" spans="1:7">
      <c r="A477" s="1020"/>
      <c r="B477" s="1020"/>
      <c r="C477" s="1020"/>
      <c r="D477" s="1028"/>
      <c r="E477" s="1029"/>
      <c r="F477" s="1030"/>
      <c r="G477" s="1031"/>
    </row>
    <row r="478" spans="1:7">
      <c r="A478" s="1020"/>
      <c r="B478" s="1020"/>
      <c r="C478" s="1020"/>
      <c r="D478" s="1028"/>
      <c r="E478" s="1029"/>
      <c r="F478" s="1030"/>
      <c r="G478" s="1031"/>
    </row>
    <row r="479" spans="1:7">
      <c r="A479" s="1020"/>
      <c r="B479" s="1020"/>
      <c r="C479" s="1020"/>
      <c r="D479" s="1028"/>
      <c r="E479" s="1029"/>
      <c r="F479" s="1030"/>
      <c r="G479" s="1031"/>
    </row>
    <row r="480" spans="1:7">
      <c r="A480" s="1020"/>
      <c r="B480" s="1020"/>
      <c r="C480" s="1020"/>
      <c r="D480" s="1028"/>
      <c r="E480" s="1029"/>
      <c r="F480" s="1030"/>
      <c r="G480" s="1031"/>
    </row>
    <row r="481" spans="1:7">
      <c r="A481" s="1020"/>
      <c r="B481" s="1020"/>
      <c r="C481" s="1020"/>
      <c r="D481" s="1028"/>
      <c r="E481" s="1029"/>
      <c r="F481" s="1030"/>
      <c r="G481" s="1031"/>
    </row>
    <row r="482" spans="1:7">
      <c r="A482" s="1020"/>
      <c r="B482" s="1020"/>
      <c r="C482" s="1020"/>
      <c r="D482" s="1028"/>
      <c r="E482" s="1029"/>
      <c r="F482" s="1030"/>
      <c r="G482" s="1031"/>
    </row>
    <row r="483" spans="1:7">
      <c r="A483" s="1020"/>
      <c r="B483" s="1020"/>
      <c r="C483" s="1020"/>
      <c r="D483" s="1028"/>
      <c r="E483" s="1029"/>
      <c r="F483" s="1030"/>
      <c r="G483" s="1031"/>
    </row>
    <row r="484" spans="1:7">
      <c r="A484" s="1020"/>
      <c r="B484" s="1020"/>
      <c r="C484" s="1020"/>
      <c r="D484" s="1028"/>
      <c r="E484" s="1029"/>
      <c r="F484" s="1030"/>
      <c r="G484" s="1031"/>
    </row>
    <row r="485" spans="1:7">
      <c r="A485" s="1020"/>
      <c r="B485" s="1020"/>
      <c r="C485" s="1020"/>
      <c r="D485" s="1028"/>
      <c r="E485" s="1029"/>
      <c r="F485" s="1030"/>
      <c r="G485" s="1031"/>
    </row>
    <row r="486" spans="1:7">
      <c r="A486" s="1020"/>
      <c r="B486" s="1020"/>
      <c r="C486" s="1020"/>
      <c r="D486" s="1028"/>
      <c r="E486" s="1029"/>
      <c r="F486" s="1030"/>
      <c r="G486" s="1031"/>
    </row>
    <row r="487" spans="1:7">
      <c r="A487" s="1020"/>
      <c r="B487" s="1020"/>
      <c r="C487" s="1020"/>
      <c r="D487" s="1028"/>
      <c r="E487" s="1029"/>
      <c r="F487" s="1030"/>
      <c r="G487" s="1031"/>
    </row>
    <row r="488" spans="1:7">
      <c r="A488" s="1020"/>
      <c r="B488" s="1020"/>
      <c r="C488" s="1020"/>
      <c r="D488" s="1028"/>
      <c r="E488" s="1029"/>
      <c r="F488" s="1030"/>
      <c r="G488" s="1031"/>
    </row>
    <row r="489" spans="1:7">
      <c r="A489" s="1020"/>
      <c r="B489" s="1020"/>
      <c r="C489" s="1020"/>
      <c r="D489" s="1028"/>
      <c r="E489" s="1029"/>
      <c r="F489" s="1030"/>
      <c r="G489" s="1031"/>
    </row>
    <row r="490" spans="1:7">
      <c r="A490" s="1020"/>
      <c r="B490" s="1020"/>
      <c r="C490" s="1020"/>
      <c r="D490" s="1028"/>
      <c r="E490" s="1029"/>
      <c r="F490" s="1030"/>
      <c r="G490" s="1031"/>
    </row>
    <row r="491" spans="1:7">
      <c r="A491" s="1020"/>
      <c r="B491" s="1020"/>
      <c r="C491" s="1020"/>
      <c r="D491" s="1028"/>
      <c r="E491" s="1029"/>
      <c r="F491" s="1030"/>
      <c r="G491" s="1031"/>
    </row>
    <row r="492" spans="1:7">
      <c r="A492" s="1020"/>
      <c r="B492" s="1020"/>
      <c r="C492" s="1020"/>
      <c r="D492" s="1028"/>
      <c r="E492" s="1029"/>
      <c r="F492" s="1030"/>
      <c r="G492" s="1031"/>
    </row>
    <row r="493" spans="1:7">
      <c r="A493" s="1020"/>
      <c r="B493" s="1020"/>
      <c r="C493" s="1020"/>
      <c r="D493" s="1028"/>
      <c r="E493" s="1029"/>
      <c r="F493" s="1030"/>
      <c r="G493" s="1031"/>
    </row>
    <row r="494" spans="1:7">
      <c r="A494" s="1020"/>
      <c r="B494" s="1020"/>
      <c r="C494" s="1020"/>
      <c r="D494" s="1028"/>
      <c r="E494" s="1029"/>
      <c r="F494" s="1030"/>
      <c r="G494" s="1031"/>
    </row>
    <row r="495" spans="1:7">
      <c r="A495" s="1020"/>
      <c r="B495" s="1020"/>
      <c r="C495" s="1020"/>
      <c r="D495" s="1028"/>
      <c r="E495" s="1029"/>
      <c r="F495" s="1030"/>
      <c r="G495" s="1031"/>
    </row>
    <row r="496" spans="1:7">
      <c r="A496" s="1020"/>
      <c r="B496" s="1020"/>
      <c r="C496" s="1020"/>
      <c r="D496" s="1028"/>
      <c r="E496" s="1029"/>
      <c r="F496" s="1030"/>
      <c r="G496" s="1031"/>
    </row>
    <row r="497" spans="1:7">
      <c r="A497" s="1020"/>
      <c r="B497" s="1020"/>
      <c r="C497" s="1020"/>
      <c r="D497" s="1028"/>
      <c r="E497" s="1029"/>
      <c r="F497" s="1030"/>
      <c r="G497" s="1031"/>
    </row>
    <row r="498" spans="1:7">
      <c r="A498" s="1020"/>
      <c r="B498" s="1020"/>
      <c r="C498" s="1020"/>
      <c r="D498" s="1028"/>
      <c r="E498" s="1029"/>
      <c r="F498" s="1030"/>
      <c r="G498" s="1031"/>
    </row>
    <row r="499" spans="1:7">
      <c r="A499" s="1020"/>
      <c r="B499" s="1020"/>
      <c r="C499" s="1020"/>
      <c r="D499" s="1028"/>
      <c r="E499" s="1029"/>
      <c r="F499" s="1030"/>
      <c r="G499" s="1031"/>
    </row>
    <row r="500" spans="1:7">
      <c r="A500" s="1020"/>
      <c r="B500" s="1020"/>
      <c r="C500" s="1020"/>
      <c r="D500" s="1028"/>
      <c r="E500" s="1029"/>
      <c r="F500" s="1030"/>
      <c r="G500" s="1031"/>
    </row>
    <row r="501" spans="1:7">
      <c r="A501" s="1020"/>
      <c r="B501" s="1020"/>
      <c r="C501" s="1020"/>
      <c r="D501" s="1028"/>
      <c r="E501" s="1029"/>
      <c r="F501" s="1030"/>
      <c r="G501" s="1031"/>
    </row>
    <row r="502" spans="1:7">
      <c r="A502" s="1020"/>
      <c r="B502" s="1020"/>
      <c r="C502" s="1020"/>
      <c r="D502" s="1028"/>
      <c r="E502" s="1029"/>
      <c r="F502" s="1030"/>
      <c r="G502" s="1031"/>
    </row>
    <row r="503" spans="1:7">
      <c r="A503" s="1020"/>
      <c r="B503" s="1020"/>
      <c r="C503" s="1020"/>
      <c r="D503" s="1028"/>
      <c r="E503" s="1029"/>
      <c r="F503" s="1030"/>
      <c r="G503" s="1031"/>
    </row>
    <row r="504" spans="1:7">
      <c r="A504" s="1020"/>
      <c r="B504" s="1020"/>
      <c r="C504" s="1020"/>
      <c r="D504" s="1028"/>
      <c r="E504" s="1029"/>
      <c r="F504" s="1030"/>
      <c r="G504" s="1031"/>
    </row>
    <row r="505" spans="1:7">
      <c r="A505" s="1020"/>
      <c r="B505" s="1020"/>
      <c r="C505" s="1020"/>
      <c r="D505" s="1028"/>
      <c r="E505" s="1029"/>
      <c r="F505" s="1030"/>
      <c r="G505" s="1031"/>
    </row>
    <row r="506" spans="1:7">
      <c r="A506" s="1020"/>
      <c r="B506" s="1020"/>
      <c r="C506" s="1020"/>
      <c r="D506" s="1028"/>
      <c r="E506" s="1029"/>
      <c r="F506" s="1030"/>
      <c r="G506" s="1031"/>
    </row>
    <row r="507" spans="1:7">
      <c r="A507" s="1020"/>
      <c r="B507" s="1020"/>
      <c r="C507" s="1020"/>
      <c r="D507" s="1028"/>
      <c r="E507" s="1029"/>
      <c r="F507" s="1030"/>
      <c r="G507" s="1031"/>
    </row>
    <row r="508" spans="1:7">
      <c r="A508" s="1020"/>
      <c r="B508" s="1020"/>
      <c r="C508" s="1020"/>
      <c r="D508" s="1028"/>
      <c r="E508" s="1029"/>
      <c r="F508" s="1030"/>
      <c r="G508" s="1031"/>
    </row>
    <row r="509" spans="1:7">
      <c r="A509" s="1020"/>
      <c r="B509" s="1020"/>
      <c r="C509" s="1020"/>
      <c r="D509" s="1028"/>
      <c r="E509" s="1029"/>
      <c r="F509" s="1030"/>
      <c r="G509" s="1031"/>
    </row>
    <row r="510" spans="1:7">
      <c r="A510" s="1020"/>
      <c r="B510" s="1020"/>
      <c r="C510" s="1020"/>
      <c r="D510" s="1028"/>
      <c r="E510" s="1029"/>
      <c r="F510" s="1030"/>
      <c r="G510" s="1031"/>
    </row>
    <row r="511" spans="1:7">
      <c r="A511" s="1020"/>
      <c r="B511" s="1020"/>
      <c r="C511" s="1020"/>
      <c r="D511" s="1028"/>
      <c r="E511" s="1029"/>
      <c r="F511" s="1030"/>
      <c r="G511" s="1031"/>
    </row>
    <row r="512" spans="1:7">
      <c r="A512" s="1020"/>
      <c r="B512" s="1020"/>
      <c r="C512" s="1020"/>
      <c r="D512" s="1028"/>
      <c r="E512" s="1029"/>
      <c r="F512" s="1030"/>
      <c r="G512" s="1031"/>
    </row>
    <row r="513" spans="1:7">
      <c r="A513" s="1020"/>
      <c r="B513" s="1020"/>
      <c r="C513" s="1020"/>
      <c r="D513" s="1028"/>
      <c r="E513" s="1029"/>
      <c r="F513" s="1030"/>
      <c r="G513" s="1031"/>
    </row>
    <row r="514" spans="1:7">
      <c r="A514" s="1020"/>
      <c r="B514" s="1020"/>
      <c r="C514" s="1020"/>
      <c r="D514" s="1028"/>
      <c r="E514" s="1029"/>
      <c r="F514" s="1030"/>
      <c r="G514" s="1031"/>
    </row>
    <row r="515" spans="1:7">
      <c r="A515" s="1020"/>
      <c r="B515" s="1020"/>
      <c r="C515" s="1020"/>
      <c r="D515" s="1028"/>
      <c r="E515" s="1029"/>
      <c r="F515" s="1030"/>
      <c r="G515" s="1031"/>
    </row>
    <row r="516" spans="1:7">
      <c r="A516" s="1020"/>
      <c r="B516" s="1020"/>
      <c r="C516" s="1020"/>
      <c r="D516" s="1028"/>
      <c r="E516" s="1029"/>
      <c r="F516" s="1030"/>
      <c r="G516" s="1031"/>
    </row>
    <row r="517" spans="1:7">
      <c r="A517" s="1020"/>
      <c r="B517" s="1020"/>
      <c r="C517" s="1020"/>
      <c r="D517" s="1028"/>
      <c r="E517" s="1029"/>
      <c r="F517" s="1030"/>
      <c r="G517" s="1031"/>
    </row>
    <row r="518" spans="1:7">
      <c r="A518" s="1020"/>
      <c r="B518" s="1020"/>
      <c r="C518" s="1020"/>
      <c r="D518" s="1028"/>
      <c r="E518" s="1029"/>
      <c r="F518" s="1030"/>
      <c r="G518" s="1031"/>
    </row>
    <row r="519" spans="1:7">
      <c r="A519" s="1020"/>
      <c r="B519" s="1020"/>
      <c r="C519" s="1020"/>
      <c r="D519" s="1028"/>
      <c r="E519" s="1029"/>
      <c r="F519" s="1030"/>
      <c r="G519" s="1031"/>
    </row>
    <row r="520" spans="1:7">
      <c r="A520" s="1020"/>
      <c r="B520" s="1020"/>
      <c r="C520" s="1020"/>
      <c r="D520" s="1028"/>
      <c r="E520" s="1029"/>
      <c r="F520" s="1030"/>
      <c r="G520" s="1031"/>
    </row>
    <row r="521" spans="1:7">
      <c r="A521" s="1020"/>
      <c r="B521" s="1020"/>
      <c r="C521" s="1020"/>
      <c r="D521" s="1028"/>
      <c r="E521" s="1029"/>
      <c r="F521" s="1030"/>
      <c r="G521" s="1031"/>
    </row>
    <row r="522" spans="1:7">
      <c r="A522" s="1020"/>
      <c r="B522" s="1020"/>
      <c r="C522" s="1020"/>
      <c r="D522" s="1028"/>
      <c r="E522" s="1029"/>
      <c r="F522" s="1030"/>
      <c r="G522" s="1031"/>
    </row>
    <row r="523" spans="1:7">
      <c r="A523" s="1020"/>
      <c r="B523" s="1020"/>
      <c r="C523" s="1020"/>
      <c r="D523" s="1028"/>
      <c r="E523" s="1029"/>
      <c r="F523" s="1030"/>
      <c r="G523" s="1031"/>
    </row>
    <row r="524" spans="1:7">
      <c r="A524" s="1020"/>
      <c r="B524" s="1020"/>
      <c r="C524" s="1020"/>
      <c r="D524" s="1028"/>
      <c r="E524" s="1029"/>
      <c r="F524" s="1030"/>
      <c r="G524" s="1031"/>
    </row>
    <row r="525" spans="1:7">
      <c r="A525" s="1020"/>
      <c r="B525" s="1020"/>
      <c r="C525" s="1020"/>
      <c r="D525" s="1028"/>
      <c r="E525" s="1029"/>
      <c r="F525" s="1030"/>
      <c r="G525" s="1031"/>
    </row>
    <row r="526" spans="1:7">
      <c r="A526" s="1020"/>
      <c r="B526" s="1020"/>
      <c r="C526" s="1020"/>
      <c r="D526" s="1028"/>
      <c r="E526" s="1029"/>
      <c r="F526" s="1030"/>
      <c r="G526" s="1031"/>
    </row>
    <row r="527" spans="1:7">
      <c r="A527" s="1020"/>
      <c r="B527" s="1020"/>
      <c r="C527" s="1020"/>
      <c r="D527" s="1028"/>
      <c r="E527" s="1029"/>
      <c r="F527" s="1030"/>
      <c r="G527" s="1031"/>
    </row>
    <row r="528" spans="1:7">
      <c r="A528" s="1020"/>
      <c r="B528" s="1020"/>
      <c r="C528" s="1020"/>
      <c r="D528" s="1028"/>
      <c r="E528" s="1029"/>
      <c r="F528" s="1030"/>
      <c r="G528" s="1031"/>
    </row>
    <row r="529" spans="1:7">
      <c r="A529" s="1020"/>
      <c r="B529" s="1020"/>
      <c r="C529" s="1020"/>
      <c r="D529" s="1028"/>
      <c r="E529" s="1029"/>
      <c r="F529" s="1030"/>
      <c r="G529" s="1031"/>
    </row>
    <row r="530" spans="1:7">
      <c r="A530" s="1020"/>
      <c r="B530" s="1020"/>
      <c r="C530" s="1020"/>
      <c r="D530" s="1028"/>
      <c r="E530" s="1029"/>
      <c r="F530" s="1030"/>
      <c r="G530" s="1031"/>
    </row>
    <row r="531" spans="1:7">
      <c r="A531" s="1020"/>
      <c r="B531" s="1020"/>
      <c r="C531" s="1020"/>
      <c r="D531" s="1028"/>
      <c r="E531" s="1029"/>
      <c r="F531" s="1030"/>
      <c r="G531" s="1031"/>
    </row>
    <row r="532" spans="1:7">
      <c r="A532" s="1020"/>
      <c r="B532" s="1020"/>
      <c r="C532" s="1020"/>
      <c r="D532" s="1028"/>
      <c r="E532" s="1029"/>
      <c r="F532" s="1030"/>
      <c r="G532" s="1031"/>
    </row>
    <row r="533" spans="1:7">
      <c r="A533" s="1020"/>
      <c r="B533" s="1020"/>
      <c r="C533" s="1020"/>
      <c r="D533" s="1028"/>
      <c r="E533" s="1029"/>
      <c r="F533" s="1030"/>
      <c r="G533" s="1031"/>
    </row>
    <row r="534" spans="1:7">
      <c r="A534" s="1020"/>
      <c r="B534" s="1020"/>
      <c r="C534" s="1020"/>
      <c r="D534" s="1028"/>
      <c r="E534" s="1029"/>
      <c r="F534" s="1030"/>
      <c r="G534" s="1031"/>
    </row>
    <row r="535" spans="1:7">
      <c r="A535" s="1020"/>
      <c r="B535" s="1020"/>
      <c r="C535" s="1020"/>
      <c r="D535" s="1028"/>
      <c r="E535" s="1029"/>
      <c r="F535" s="1030"/>
      <c r="G535" s="1031"/>
    </row>
    <row r="536" spans="1:7">
      <c r="A536" s="1020"/>
      <c r="B536" s="1020"/>
      <c r="C536" s="1020"/>
      <c r="D536" s="1028"/>
      <c r="E536" s="1029"/>
      <c r="F536" s="1030"/>
      <c r="G536" s="1031"/>
    </row>
    <row r="537" spans="1:7">
      <c r="A537" s="1020"/>
      <c r="B537" s="1020"/>
      <c r="C537" s="1020"/>
      <c r="D537" s="1028"/>
      <c r="E537" s="1029"/>
      <c r="F537" s="1030"/>
      <c r="G537" s="1031"/>
    </row>
    <row r="538" spans="1:7">
      <c r="A538" s="1020"/>
      <c r="B538" s="1020"/>
      <c r="C538" s="1020"/>
      <c r="D538" s="1028"/>
      <c r="E538" s="1029"/>
      <c r="F538" s="1030"/>
      <c r="G538" s="1031"/>
    </row>
    <row r="539" spans="1:7">
      <c r="A539" s="1020"/>
      <c r="B539" s="1020"/>
      <c r="C539" s="1020"/>
      <c r="D539" s="1028"/>
      <c r="E539" s="1029"/>
      <c r="F539" s="1030"/>
      <c r="G539" s="1031"/>
    </row>
    <row r="540" spans="1:7">
      <c r="A540" s="1020"/>
      <c r="B540" s="1020"/>
      <c r="C540" s="1020"/>
      <c r="D540" s="1028"/>
      <c r="E540" s="1029"/>
      <c r="F540" s="1030"/>
      <c r="G540" s="1031"/>
    </row>
    <row r="541" spans="1:7">
      <c r="A541" s="1020"/>
      <c r="B541" s="1020"/>
      <c r="C541" s="1020"/>
      <c r="D541" s="1028"/>
      <c r="E541" s="1029"/>
      <c r="F541" s="1030"/>
      <c r="G541" s="1031"/>
    </row>
    <row r="542" spans="1:7">
      <c r="A542" s="1020"/>
      <c r="B542" s="1020"/>
      <c r="C542" s="1020"/>
      <c r="D542" s="1028"/>
      <c r="E542" s="1029"/>
      <c r="F542" s="1030"/>
      <c r="G542" s="1031"/>
    </row>
    <row r="543" spans="1:7">
      <c r="A543" s="1020"/>
      <c r="B543" s="1020"/>
      <c r="C543" s="1020"/>
      <c r="D543" s="1028"/>
      <c r="E543" s="1029"/>
      <c r="F543" s="1030"/>
      <c r="G543" s="1031"/>
    </row>
    <row r="544" spans="1:7">
      <c r="A544" s="1020"/>
      <c r="B544" s="1020"/>
      <c r="C544" s="1020"/>
      <c r="D544" s="1028"/>
      <c r="E544" s="1029"/>
      <c r="F544" s="1030"/>
      <c r="G544" s="1031"/>
    </row>
    <row r="545" spans="1:7">
      <c r="A545" s="1020"/>
      <c r="B545" s="1020"/>
      <c r="C545" s="1020"/>
      <c r="D545" s="1028"/>
      <c r="E545" s="1029"/>
      <c r="F545" s="1030"/>
      <c r="G545" s="1031"/>
    </row>
    <row r="546" spans="1:7">
      <c r="A546" s="1020"/>
      <c r="B546" s="1020"/>
      <c r="C546" s="1020"/>
      <c r="D546" s="1028"/>
      <c r="E546" s="1029"/>
      <c r="F546" s="1030"/>
      <c r="G546" s="1031"/>
    </row>
    <row r="547" spans="1:7">
      <c r="A547" s="1020"/>
      <c r="B547" s="1020"/>
      <c r="C547" s="1020"/>
      <c r="D547" s="1028"/>
      <c r="E547" s="1029"/>
      <c r="F547" s="1030"/>
      <c r="G547" s="1031"/>
    </row>
    <row r="548" spans="1:7">
      <c r="A548" s="1020"/>
      <c r="B548" s="1020"/>
      <c r="C548" s="1020"/>
      <c r="D548" s="1028"/>
      <c r="E548" s="1029"/>
      <c r="F548" s="1030"/>
      <c r="G548" s="1031"/>
    </row>
    <row r="549" spans="1:7">
      <c r="A549" s="1020"/>
      <c r="B549" s="1020"/>
      <c r="C549" s="1020"/>
      <c r="D549" s="1028"/>
      <c r="E549" s="1029"/>
      <c r="F549" s="1030"/>
      <c r="G549" s="1031"/>
    </row>
    <row r="550" spans="1:7">
      <c r="A550" s="1020"/>
      <c r="B550" s="1020"/>
      <c r="C550" s="1020"/>
      <c r="D550" s="1028"/>
      <c r="E550" s="1029"/>
      <c r="F550" s="1030"/>
      <c r="G550" s="1031"/>
    </row>
    <row r="551" spans="1:7">
      <c r="A551" s="1020"/>
      <c r="B551" s="1020"/>
      <c r="C551" s="1020"/>
      <c r="D551" s="1028"/>
      <c r="E551" s="1029"/>
      <c r="F551" s="1030"/>
      <c r="G551" s="1031"/>
    </row>
    <row r="552" spans="1:7">
      <c r="A552" s="1020"/>
      <c r="B552" s="1020"/>
      <c r="C552" s="1020"/>
      <c r="D552" s="1028"/>
      <c r="E552" s="1029"/>
      <c r="F552" s="1030"/>
      <c r="G552" s="1031"/>
    </row>
    <row r="553" spans="1:7">
      <c r="A553" s="1020"/>
      <c r="B553" s="1020"/>
      <c r="C553" s="1020"/>
      <c r="D553" s="1028"/>
      <c r="E553" s="1029"/>
      <c r="F553" s="1030"/>
      <c r="G553" s="1031"/>
    </row>
    <row r="554" spans="1:7">
      <c r="A554" s="1020"/>
      <c r="B554" s="1020"/>
      <c r="C554" s="1020"/>
      <c r="D554" s="1028"/>
      <c r="E554" s="1029"/>
      <c r="F554" s="1030"/>
      <c r="G554" s="1031"/>
    </row>
    <row r="555" spans="1:7">
      <c r="A555" s="1020"/>
      <c r="B555" s="1020"/>
      <c r="C555" s="1020"/>
      <c r="D555" s="1028"/>
      <c r="E555" s="1029"/>
      <c r="F555" s="1030"/>
      <c r="G555" s="1031"/>
    </row>
    <row r="556" spans="1:7">
      <c r="A556" s="1020"/>
      <c r="B556" s="1020"/>
      <c r="C556" s="1020"/>
      <c r="D556" s="1028"/>
      <c r="E556" s="1029"/>
      <c r="F556" s="1030"/>
      <c r="G556" s="1031"/>
    </row>
    <row r="557" spans="1:7">
      <c r="A557" s="1020"/>
      <c r="B557" s="1020"/>
      <c r="C557" s="1020"/>
      <c r="D557" s="1028"/>
      <c r="E557" s="1029"/>
      <c r="F557" s="1030"/>
      <c r="G557" s="1031"/>
    </row>
    <row r="558" spans="1:7">
      <c r="A558" s="1020"/>
      <c r="B558" s="1020"/>
      <c r="C558" s="1020"/>
      <c r="D558" s="1028"/>
      <c r="E558" s="1029"/>
      <c r="F558" s="1030"/>
      <c r="G558" s="1031"/>
    </row>
    <row r="559" spans="1:7">
      <c r="A559" s="1020"/>
      <c r="B559" s="1020"/>
      <c r="C559" s="1020"/>
      <c r="D559" s="1028"/>
      <c r="E559" s="1029"/>
      <c r="F559" s="1030"/>
      <c r="G559" s="1031"/>
    </row>
    <row r="560" spans="1:7">
      <c r="A560" s="1020"/>
      <c r="B560" s="1020"/>
      <c r="C560" s="1020"/>
      <c r="D560" s="1028"/>
      <c r="E560" s="1029"/>
      <c r="F560" s="1030"/>
      <c r="G560" s="1031"/>
    </row>
    <row r="561" spans="1:7">
      <c r="A561" s="1020"/>
      <c r="B561" s="1020"/>
      <c r="C561" s="1020"/>
      <c r="D561" s="1028"/>
      <c r="E561" s="1029"/>
      <c r="F561" s="1030"/>
      <c r="G561" s="1031"/>
    </row>
    <row r="562" spans="1:7">
      <c r="A562" s="1020"/>
      <c r="B562" s="1020"/>
      <c r="C562" s="1020"/>
      <c r="D562" s="1028"/>
      <c r="E562" s="1029"/>
      <c r="F562" s="1030"/>
      <c r="G562" s="1031"/>
    </row>
    <row r="563" spans="1:7">
      <c r="A563" s="1020"/>
      <c r="B563" s="1020"/>
      <c r="C563" s="1020"/>
      <c r="D563" s="1028"/>
      <c r="E563" s="1029"/>
      <c r="F563" s="1030"/>
      <c r="G563" s="1031"/>
    </row>
    <row r="564" spans="1:7">
      <c r="A564" s="1020"/>
      <c r="B564" s="1020"/>
      <c r="C564" s="1020"/>
      <c r="D564" s="1028"/>
      <c r="E564" s="1029"/>
      <c r="F564" s="1030"/>
      <c r="G564" s="1031"/>
    </row>
    <row r="565" spans="1:7">
      <c r="A565" s="1020"/>
      <c r="B565" s="1020"/>
      <c r="C565" s="1020"/>
      <c r="D565" s="1028"/>
      <c r="E565" s="1029"/>
      <c r="F565" s="1030"/>
      <c r="G565" s="1031"/>
    </row>
    <row r="566" spans="1:7">
      <c r="A566" s="1020"/>
      <c r="B566" s="1020"/>
      <c r="C566" s="1020"/>
      <c r="D566" s="1028"/>
      <c r="E566" s="1029"/>
      <c r="F566" s="1030"/>
      <c r="G566" s="1031"/>
    </row>
    <row r="567" spans="1:7">
      <c r="A567" s="1020"/>
      <c r="B567" s="1020"/>
      <c r="C567" s="1020"/>
      <c r="D567" s="1028"/>
      <c r="E567" s="1029"/>
      <c r="F567" s="1030"/>
      <c r="G567" s="1031"/>
    </row>
    <row r="568" spans="1:7">
      <c r="A568" s="1020"/>
      <c r="B568" s="1020"/>
      <c r="C568" s="1020"/>
      <c r="D568" s="1028"/>
      <c r="E568" s="1029"/>
      <c r="F568" s="1030"/>
      <c r="G568" s="1031"/>
    </row>
    <row r="569" spans="1:7">
      <c r="A569" s="1020"/>
      <c r="B569" s="1020"/>
      <c r="C569" s="1020"/>
      <c r="D569" s="1028"/>
      <c r="E569" s="1029"/>
      <c r="F569" s="1030"/>
      <c r="G569" s="1031"/>
    </row>
    <row r="570" spans="1:7">
      <c r="A570" s="1020"/>
      <c r="B570" s="1020"/>
      <c r="C570" s="1020"/>
      <c r="D570" s="1028"/>
      <c r="E570" s="1029"/>
      <c r="F570" s="1030"/>
      <c r="G570" s="1031"/>
    </row>
    <row r="571" spans="1:7">
      <c r="A571" s="1020"/>
      <c r="B571" s="1020"/>
      <c r="C571" s="1020"/>
      <c r="D571" s="1028"/>
      <c r="E571" s="1029"/>
      <c r="F571" s="1030"/>
      <c r="G571" s="1031"/>
    </row>
    <row r="572" spans="1:7">
      <c r="A572" s="1020"/>
      <c r="B572" s="1020"/>
      <c r="C572" s="1020"/>
      <c r="D572" s="1028"/>
      <c r="E572" s="1029"/>
      <c r="F572" s="1030"/>
      <c r="G572" s="1031"/>
    </row>
    <row r="573" spans="1:7">
      <c r="A573" s="1020"/>
      <c r="B573" s="1020"/>
      <c r="C573" s="1020"/>
      <c r="D573" s="1028"/>
      <c r="E573" s="1029"/>
      <c r="F573" s="1030"/>
      <c r="G573" s="1031"/>
    </row>
    <row r="574" spans="1:7">
      <c r="A574" s="1020"/>
      <c r="B574" s="1020"/>
      <c r="C574" s="1020"/>
      <c r="D574" s="1028"/>
      <c r="E574" s="1029"/>
      <c r="F574" s="1030"/>
      <c r="G574" s="1031"/>
    </row>
    <row r="575" spans="1:7">
      <c r="A575" s="1020"/>
      <c r="B575" s="1020"/>
      <c r="C575" s="1020"/>
      <c r="D575" s="1028"/>
      <c r="E575" s="1029"/>
      <c r="F575" s="1030"/>
      <c r="G575" s="1031"/>
    </row>
    <row r="576" spans="1:7">
      <c r="A576" s="1020"/>
      <c r="B576" s="1020"/>
      <c r="C576" s="1020"/>
      <c r="D576" s="1028"/>
      <c r="E576" s="1029"/>
      <c r="F576" s="1030"/>
      <c r="G576" s="1031"/>
    </row>
    <row r="577" spans="1:7">
      <c r="A577" s="1020"/>
      <c r="B577" s="1020"/>
      <c r="C577" s="1020"/>
      <c r="D577" s="1028"/>
      <c r="E577" s="1029"/>
      <c r="F577" s="1030"/>
      <c r="G577" s="1031"/>
    </row>
    <row r="578" spans="1:7">
      <c r="A578" s="1020"/>
      <c r="B578" s="1020"/>
      <c r="C578" s="1020"/>
      <c r="D578" s="1028"/>
      <c r="E578" s="1029"/>
      <c r="F578" s="1030"/>
      <c r="G578" s="1031"/>
    </row>
    <row r="579" spans="1:7">
      <c r="A579" s="1020"/>
      <c r="B579" s="1020"/>
      <c r="C579" s="1020"/>
      <c r="D579" s="1028"/>
      <c r="E579" s="1029"/>
      <c r="F579" s="1030"/>
      <c r="G579" s="1031"/>
    </row>
    <row r="580" spans="1:7">
      <c r="A580" s="1020"/>
      <c r="B580" s="1020"/>
      <c r="C580" s="1020"/>
      <c r="D580" s="1028"/>
      <c r="E580" s="1029"/>
      <c r="F580" s="1030"/>
      <c r="G580" s="1031"/>
    </row>
    <row r="581" spans="1:7">
      <c r="A581" s="1020"/>
      <c r="B581" s="1020"/>
      <c r="C581" s="1020"/>
      <c r="D581" s="1028"/>
      <c r="E581" s="1029"/>
      <c r="F581" s="1030"/>
      <c r="G581" s="1031"/>
    </row>
    <row r="582" spans="1:7">
      <c r="A582" s="1020"/>
      <c r="B582" s="1020"/>
      <c r="C582" s="1020"/>
      <c r="D582" s="1028"/>
      <c r="E582" s="1029"/>
      <c r="F582" s="1030"/>
      <c r="G582" s="1031"/>
    </row>
    <row r="583" spans="1:7">
      <c r="A583" s="1020"/>
      <c r="B583" s="1020"/>
      <c r="C583" s="1020"/>
      <c r="D583" s="1028"/>
      <c r="E583" s="1029"/>
      <c r="F583" s="1030"/>
      <c r="G583" s="1031"/>
    </row>
    <row r="584" spans="1:7">
      <c r="A584" s="1020"/>
      <c r="B584" s="1020"/>
      <c r="C584" s="1020"/>
      <c r="D584" s="1028"/>
      <c r="E584" s="1029"/>
      <c r="F584" s="1030"/>
      <c r="G584" s="1031"/>
    </row>
    <row r="585" spans="1:7">
      <c r="A585" s="1020"/>
      <c r="B585" s="1020"/>
      <c r="C585" s="1020"/>
      <c r="D585" s="1028"/>
      <c r="E585" s="1029"/>
      <c r="F585" s="1030"/>
      <c r="G585" s="1031"/>
    </row>
    <row r="586" spans="1:7">
      <c r="A586" s="1020"/>
      <c r="B586" s="1020"/>
      <c r="C586" s="1020"/>
      <c r="D586" s="1028"/>
      <c r="E586" s="1029"/>
      <c r="F586" s="1030"/>
      <c r="G586" s="1031"/>
    </row>
    <row r="587" spans="1:7">
      <c r="A587" s="1020"/>
      <c r="B587" s="1020"/>
      <c r="C587" s="1020"/>
      <c r="D587" s="1028"/>
      <c r="E587" s="1029"/>
      <c r="F587" s="1030"/>
      <c r="G587" s="1031"/>
    </row>
    <row r="588" spans="1:7">
      <c r="A588" s="1020"/>
      <c r="B588" s="1020"/>
      <c r="C588" s="1020"/>
      <c r="D588" s="1028"/>
      <c r="E588" s="1029"/>
      <c r="F588" s="1030"/>
      <c r="G588" s="1031"/>
    </row>
    <row r="589" spans="1:7">
      <c r="A589" s="1020"/>
      <c r="B589" s="1020"/>
      <c r="C589" s="1020"/>
      <c r="D589" s="1028"/>
      <c r="E589" s="1029"/>
      <c r="F589" s="1030"/>
      <c r="G589" s="1031"/>
    </row>
    <row r="590" spans="1:7">
      <c r="A590" s="1020"/>
      <c r="B590" s="1020"/>
      <c r="C590" s="1020"/>
      <c r="D590" s="1028"/>
      <c r="E590" s="1029"/>
      <c r="F590" s="1030"/>
      <c r="G590" s="1031"/>
    </row>
    <row r="591" spans="1:7">
      <c r="A591" s="1020"/>
      <c r="B591" s="1020"/>
      <c r="C591" s="1020"/>
      <c r="D591" s="1028"/>
      <c r="E591" s="1029"/>
      <c r="F591" s="1030"/>
      <c r="G591" s="1031"/>
    </row>
    <row r="592" spans="1:7">
      <c r="A592" s="1020"/>
      <c r="B592" s="1020"/>
      <c r="C592" s="1020"/>
      <c r="D592" s="1028"/>
      <c r="E592" s="1029"/>
      <c r="F592" s="1030"/>
      <c r="G592" s="1031"/>
    </row>
    <row r="593" spans="1:7">
      <c r="A593" s="1020"/>
      <c r="B593" s="1020"/>
      <c r="C593" s="1020"/>
      <c r="D593" s="1028"/>
      <c r="E593" s="1029"/>
      <c r="F593" s="1030"/>
      <c r="G593" s="1031"/>
    </row>
    <row r="594" spans="1:7">
      <c r="A594" s="1020"/>
      <c r="B594" s="1020"/>
      <c r="C594" s="1020"/>
      <c r="D594" s="1028"/>
      <c r="E594" s="1029"/>
      <c r="F594" s="1030"/>
      <c r="G594" s="1031"/>
    </row>
    <row r="595" spans="1:7">
      <c r="A595" s="1020"/>
      <c r="B595" s="1020"/>
      <c r="C595" s="1020"/>
      <c r="D595" s="1028"/>
      <c r="E595" s="1029"/>
      <c r="F595" s="1030"/>
      <c r="G595" s="1031"/>
    </row>
    <row r="596" spans="1:7">
      <c r="A596" s="1020"/>
      <c r="B596" s="1020"/>
      <c r="C596" s="1020"/>
      <c r="D596" s="1028"/>
      <c r="E596" s="1029"/>
      <c r="F596" s="1030"/>
      <c r="G596" s="1031"/>
    </row>
    <row r="597" spans="1:7">
      <c r="A597" s="1020"/>
      <c r="B597" s="1020"/>
      <c r="C597" s="1020"/>
      <c r="D597" s="1028"/>
      <c r="E597" s="1029"/>
      <c r="F597" s="1030"/>
      <c r="G597" s="1031"/>
    </row>
    <row r="598" spans="1:7">
      <c r="A598" s="1020"/>
      <c r="B598" s="1020"/>
      <c r="C598" s="1020"/>
      <c r="D598" s="1028"/>
      <c r="E598" s="1029"/>
      <c r="F598" s="1030"/>
      <c r="G598" s="1031"/>
    </row>
    <row r="599" spans="1:7">
      <c r="A599" s="1020"/>
      <c r="B599" s="1020"/>
      <c r="C599" s="1020"/>
      <c r="D599" s="1028"/>
      <c r="E599" s="1029"/>
      <c r="F599" s="1030"/>
      <c r="G599" s="1031"/>
    </row>
    <row r="600" spans="1:7">
      <c r="A600" s="1020"/>
      <c r="B600" s="1020"/>
      <c r="C600" s="1020"/>
      <c r="D600" s="1028"/>
      <c r="E600" s="1029"/>
      <c r="F600" s="1030"/>
      <c r="G600" s="1031"/>
    </row>
    <row r="601" spans="1:7">
      <c r="A601" s="1020"/>
      <c r="B601" s="1020"/>
      <c r="C601" s="1020"/>
      <c r="D601" s="1028"/>
      <c r="E601" s="1029"/>
      <c r="F601" s="1030"/>
      <c r="G601" s="1031"/>
    </row>
    <row r="602" spans="1:7">
      <c r="A602" s="1020"/>
      <c r="B602" s="1020"/>
      <c r="C602" s="1020"/>
      <c r="D602" s="1028"/>
      <c r="E602" s="1029"/>
      <c r="F602" s="1030"/>
      <c r="G602" s="1031"/>
    </row>
    <row r="603" spans="1:7">
      <c r="A603" s="1020"/>
      <c r="B603" s="1020"/>
      <c r="C603" s="1020"/>
      <c r="D603" s="1028"/>
      <c r="E603" s="1029"/>
      <c r="F603" s="1030"/>
      <c r="G603" s="1031"/>
    </row>
    <row r="604" spans="1:7">
      <c r="A604" s="1020"/>
      <c r="B604" s="1020"/>
      <c r="C604" s="1020"/>
      <c r="D604" s="1028"/>
      <c r="E604" s="1029"/>
      <c r="F604" s="1030"/>
      <c r="G604" s="1031"/>
    </row>
    <row r="605" spans="1:7">
      <c r="A605" s="1020"/>
      <c r="B605" s="1020"/>
      <c r="C605" s="1020"/>
      <c r="D605" s="1028"/>
      <c r="E605" s="1029"/>
      <c r="F605" s="1030"/>
      <c r="G605" s="1031"/>
    </row>
    <row r="606" spans="1:7">
      <c r="A606" s="1020"/>
      <c r="B606" s="1020"/>
      <c r="C606" s="1020"/>
      <c r="D606" s="1028"/>
      <c r="E606" s="1029"/>
      <c r="F606" s="1030"/>
      <c r="G606" s="1031"/>
    </row>
    <row r="607" spans="1:7">
      <c r="A607" s="1020"/>
      <c r="B607" s="1020"/>
      <c r="C607" s="1020"/>
      <c r="D607" s="1028"/>
      <c r="E607" s="1029"/>
      <c r="F607" s="1030"/>
      <c r="G607" s="1031"/>
    </row>
    <row r="608" spans="1:7">
      <c r="A608" s="1020"/>
      <c r="B608" s="1020"/>
      <c r="C608" s="1020"/>
      <c r="D608" s="1028"/>
      <c r="E608" s="1029"/>
      <c r="F608" s="1030"/>
      <c r="G608" s="1031"/>
    </row>
    <row r="609" spans="1:7">
      <c r="A609" s="1020"/>
      <c r="B609" s="1020"/>
      <c r="C609" s="1020"/>
      <c r="D609" s="1028"/>
      <c r="E609" s="1029"/>
      <c r="F609" s="1030"/>
      <c r="G609" s="1031"/>
    </row>
    <row r="610" spans="1:7">
      <c r="A610" s="1020"/>
      <c r="B610" s="1020"/>
      <c r="C610" s="1020"/>
      <c r="D610" s="1028"/>
      <c r="E610" s="1029"/>
      <c r="F610" s="1030"/>
      <c r="G610" s="1031"/>
    </row>
    <row r="611" spans="1:7">
      <c r="A611" s="1020"/>
      <c r="B611" s="1020"/>
      <c r="C611" s="1020"/>
      <c r="D611" s="1028"/>
      <c r="E611" s="1029"/>
      <c r="F611" s="1030"/>
      <c r="G611" s="1031"/>
    </row>
    <row r="612" spans="1:7">
      <c r="A612" s="1020"/>
      <c r="B612" s="1020"/>
      <c r="C612" s="1020"/>
      <c r="D612" s="1028"/>
      <c r="E612" s="1029"/>
      <c r="F612" s="1030"/>
      <c r="G612" s="1031"/>
    </row>
    <row r="613" spans="1:7">
      <c r="A613" s="1020"/>
      <c r="B613" s="1020"/>
      <c r="C613" s="1020"/>
      <c r="D613" s="1028"/>
      <c r="E613" s="1029"/>
      <c r="F613" s="1030"/>
      <c r="G613" s="1031"/>
    </row>
    <row r="614" spans="1:7">
      <c r="A614" s="1020"/>
      <c r="B614" s="1020"/>
      <c r="C614" s="1020"/>
      <c r="D614" s="1028"/>
      <c r="E614" s="1029"/>
      <c r="F614" s="1030"/>
      <c r="G614" s="1031"/>
    </row>
    <row r="615" spans="1:7">
      <c r="A615" s="1020"/>
      <c r="B615" s="1020"/>
      <c r="C615" s="1020"/>
      <c r="D615" s="1028"/>
      <c r="E615" s="1029"/>
      <c r="F615" s="1030"/>
      <c r="G615" s="1031"/>
    </row>
    <row r="616" spans="1:7">
      <c r="A616" s="1020"/>
      <c r="B616" s="1020"/>
      <c r="C616" s="1020"/>
      <c r="D616" s="1028"/>
      <c r="E616" s="1029"/>
      <c r="F616" s="1030"/>
      <c r="G616" s="1031"/>
    </row>
    <row r="617" spans="1:7">
      <c r="A617" s="1020"/>
      <c r="B617" s="1020"/>
      <c r="C617" s="1020"/>
      <c r="D617" s="1028"/>
      <c r="E617" s="1029"/>
      <c r="F617" s="1030"/>
      <c r="G617" s="1031"/>
    </row>
    <row r="618" spans="1:7">
      <c r="A618" s="1020"/>
      <c r="B618" s="1020"/>
      <c r="C618" s="1020"/>
      <c r="D618" s="1028"/>
      <c r="E618" s="1029"/>
      <c r="F618" s="1030"/>
      <c r="G618" s="1031"/>
    </row>
    <row r="619" spans="1:7">
      <c r="A619" s="1020"/>
      <c r="B619" s="1020"/>
      <c r="C619" s="1020"/>
      <c r="D619" s="1028"/>
      <c r="E619" s="1029"/>
      <c r="F619" s="1030"/>
      <c r="G619" s="1031"/>
    </row>
    <row r="620" spans="1:7">
      <c r="A620" s="1020"/>
      <c r="B620" s="1020"/>
      <c r="C620" s="1020"/>
      <c r="D620" s="1028"/>
      <c r="E620" s="1029"/>
      <c r="F620" s="1030"/>
      <c r="G620" s="1031"/>
    </row>
    <row r="621" spans="1:7">
      <c r="A621" s="1020"/>
      <c r="B621" s="1020"/>
      <c r="C621" s="1020"/>
      <c r="D621" s="1028"/>
      <c r="E621" s="1029"/>
      <c r="F621" s="1030"/>
      <c r="G621" s="1031"/>
    </row>
    <row r="622" spans="1:7">
      <c r="A622" s="1020"/>
      <c r="B622" s="1020"/>
      <c r="C622" s="1020"/>
      <c r="D622" s="1028"/>
      <c r="E622" s="1029"/>
      <c r="F622" s="1030"/>
      <c r="G622" s="1031"/>
    </row>
    <row r="623" spans="1:7">
      <c r="A623" s="1020"/>
      <c r="B623" s="1020"/>
      <c r="C623" s="1020"/>
      <c r="D623" s="1028"/>
      <c r="E623" s="1029"/>
      <c r="F623" s="1030"/>
      <c r="G623" s="1031"/>
    </row>
    <row r="624" spans="1:7">
      <c r="A624" s="1020"/>
      <c r="B624" s="1020"/>
      <c r="C624" s="1020"/>
      <c r="D624" s="1028"/>
      <c r="E624" s="1029"/>
      <c r="F624" s="1030"/>
      <c r="G624" s="1031"/>
    </row>
    <row r="625" spans="1:7">
      <c r="A625" s="1020"/>
      <c r="B625" s="1020"/>
      <c r="C625" s="1020"/>
      <c r="D625" s="1028"/>
      <c r="E625" s="1029"/>
      <c r="F625" s="1030"/>
      <c r="G625" s="1031"/>
    </row>
    <row r="626" spans="1:7">
      <c r="A626" s="1020"/>
      <c r="B626" s="1020"/>
      <c r="C626" s="1020"/>
      <c r="D626" s="1028"/>
      <c r="E626" s="1029"/>
      <c r="F626" s="1030"/>
      <c r="G626" s="1031"/>
    </row>
    <row r="627" spans="1:7">
      <c r="A627" s="1020"/>
      <c r="B627" s="1020"/>
      <c r="C627" s="1020"/>
      <c r="D627" s="1028"/>
      <c r="E627" s="1029"/>
      <c r="F627" s="1030"/>
      <c r="G627" s="1031"/>
    </row>
    <row r="628" spans="1:7">
      <c r="A628" s="1020"/>
      <c r="B628" s="1020"/>
      <c r="C628" s="1020"/>
      <c r="D628" s="1028"/>
      <c r="E628" s="1029"/>
      <c r="F628" s="1030"/>
      <c r="G628" s="1031"/>
    </row>
    <row r="629" spans="1:7">
      <c r="A629" s="1020"/>
      <c r="B629" s="1020"/>
      <c r="C629" s="1020"/>
      <c r="D629" s="1028"/>
      <c r="E629" s="1029"/>
      <c r="F629" s="1030"/>
      <c r="G629" s="1031"/>
    </row>
    <row r="630" spans="1:7">
      <c r="A630" s="1020"/>
      <c r="B630" s="1020"/>
      <c r="C630" s="1020"/>
      <c r="D630" s="1028"/>
      <c r="E630" s="1029"/>
      <c r="F630" s="1030"/>
      <c r="G630" s="1031"/>
    </row>
    <row r="631" spans="1:7">
      <c r="A631" s="1020"/>
      <c r="B631" s="1020"/>
      <c r="C631" s="1020"/>
      <c r="D631" s="1028"/>
      <c r="E631" s="1029"/>
      <c r="F631" s="1030"/>
      <c r="G631" s="1031"/>
    </row>
    <row r="632" spans="1:7">
      <c r="A632" s="1020"/>
      <c r="B632" s="1020"/>
      <c r="C632" s="1020"/>
      <c r="D632" s="1028"/>
      <c r="E632" s="1029"/>
      <c r="F632" s="1030"/>
      <c r="G632" s="1031"/>
    </row>
    <row r="633" spans="1:7">
      <c r="A633" s="1020"/>
      <c r="B633" s="1020"/>
      <c r="C633" s="1020"/>
      <c r="D633" s="1028"/>
      <c r="E633" s="1029"/>
      <c r="F633" s="1030"/>
      <c r="G633" s="1031"/>
    </row>
    <row r="634" spans="1:7">
      <c r="A634" s="1020"/>
      <c r="B634" s="1020"/>
      <c r="C634" s="1020"/>
      <c r="D634" s="1028"/>
      <c r="E634" s="1029"/>
      <c r="F634" s="1030"/>
      <c r="G634" s="1031"/>
    </row>
    <row r="635" spans="1:7">
      <c r="A635" s="1020"/>
      <c r="B635" s="1020"/>
      <c r="C635" s="1020"/>
      <c r="D635" s="1028"/>
      <c r="E635" s="1029"/>
      <c r="F635" s="1030"/>
      <c r="G635" s="1031"/>
    </row>
    <row r="636" spans="1:7">
      <c r="A636" s="1020"/>
      <c r="B636" s="1020"/>
      <c r="C636" s="1020"/>
      <c r="D636" s="1028"/>
      <c r="E636" s="1029"/>
      <c r="F636" s="1030"/>
      <c r="G636" s="1031"/>
    </row>
    <row r="637" spans="1:7">
      <c r="A637" s="1020"/>
      <c r="B637" s="1020"/>
      <c r="C637" s="1020"/>
      <c r="D637" s="1028"/>
      <c r="E637" s="1029"/>
      <c r="F637" s="1030"/>
      <c r="G637" s="1031"/>
    </row>
    <row r="638" spans="1:7">
      <c r="A638" s="1020"/>
      <c r="B638" s="1020"/>
      <c r="C638" s="1020"/>
      <c r="D638" s="1028"/>
      <c r="E638" s="1029"/>
      <c r="F638" s="1030"/>
      <c r="G638" s="1031"/>
    </row>
    <row r="639" spans="1:7">
      <c r="A639" s="1020"/>
      <c r="B639" s="1020"/>
      <c r="C639" s="1020"/>
      <c r="D639" s="1028"/>
      <c r="E639" s="1029"/>
      <c r="F639" s="1030"/>
      <c r="G639" s="1031"/>
    </row>
    <row r="640" spans="1:7">
      <c r="A640" s="1020"/>
      <c r="B640" s="1020"/>
      <c r="C640" s="1020"/>
      <c r="D640" s="1028"/>
      <c r="E640" s="1029"/>
      <c r="F640" s="1030"/>
      <c r="G640" s="1031"/>
    </row>
    <row r="641" spans="1:7">
      <c r="A641" s="1020"/>
      <c r="B641" s="1020"/>
      <c r="C641" s="1020"/>
      <c r="D641" s="1028"/>
      <c r="E641" s="1029"/>
      <c r="F641" s="1030"/>
      <c r="G641" s="1031"/>
    </row>
    <row r="642" spans="1:7">
      <c r="A642" s="1020"/>
      <c r="B642" s="1020"/>
      <c r="C642" s="1020"/>
      <c r="D642" s="1028"/>
      <c r="E642" s="1029"/>
      <c r="F642" s="1030"/>
      <c r="G642" s="1031"/>
    </row>
    <row r="643" spans="1:7">
      <c r="A643" s="1020"/>
      <c r="B643" s="1020"/>
      <c r="C643" s="1020"/>
      <c r="D643" s="1028"/>
      <c r="E643" s="1029"/>
      <c r="F643" s="1030"/>
      <c r="G643" s="1031"/>
    </row>
    <row r="644" spans="1:7">
      <c r="A644" s="1020"/>
      <c r="B644" s="1020"/>
      <c r="C644" s="1020"/>
      <c r="D644" s="1028"/>
      <c r="E644" s="1029"/>
      <c r="F644" s="1030"/>
      <c r="G644" s="1031"/>
    </row>
    <row r="645" spans="1:7">
      <c r="A645" s="1020"/>
      <c r="B645" s="1020"/>
      <c r="C645" s="1020"/>
      <c r="D645" s="1028"/>
      <c r="E645" s="1029"/>
      <c r="F645" s="1030"/>
      <c r="G645" s="1031"/>
    </row>
    <row r="646" spans="1:7">
      <c r="A646" s="1020"/>
      <c r="B646" s="1020"/>
      <c r="C646" s="1020"/>
      <c r="D646" s="1028"/>
      <c r="E646" s="1029"/>
      <c r="F646" s="1030"/>
      <c r="G646" s="1031"/>
    </row>
    <row r="647" spans="1:7">
      <c r="A647" s="1020"/>
      <c r="B647" s="1020"/>
      <c r="C647" s="1020"/>
      <c r="D647" s="1028"/>
      <c r="E647" s="1029"/>
      <c r="F647" s="1030"/>
      <c r="G647" s="1031"/>
    </row>
    <row r="648" spans="1:7">
      <c r="A648" s="1020"/>
      <c r="B648" s="1020"/>
      <c r="C648" s="1020"/>
      <c r="D648" s="1028"/>
      <c r="E648" s="1029"/>
      <c r="F648" s="1030"/>
      <c r="G648" s="1031"/>
    </row>
    <row r="649" spans="1:7">
      <c r="A649" s="1020"/>
      <c r="B649" s="1020"/>
      <c r="C649" s="1020"/>
      <c r="D649" s="1028"/>
      <c r="E649" s="1029"/>
      <c r="F649" s="1030"/>
      <c r="G649" s="1031"/>
    </row>
    <row r="650" spans="1:7">
      <c r="A650" s="1020"/>
      <c r="B650" s="1020"/>
      <c r="C650" s="1020"/>
      <c r="D650" s="1028"/>
      <c r="E650" s="1029"/>
      <c r="F650" s="1030"/>
      <c r="G650" s="1031"/>
    </row>
    <row r="651" spans="1:7">
      <c r="A651" s="1020"/>
      <c r="B651" s="1020"/>
      <c r="C651" s="1020"/>
      <c r="D651" s="1028"/>
      <c r="E651" s="1029"/>
      <c r="F651" s="1030"/>
      <c r="G651" s="1031"/>
    </row>
    <row r="652" spans="1:7">
      <c r="A652" s="1020"/>
      <c r="B652" s="1020"/>
      <c r="C652" s="1020"/>
      <c r="D652" s="1028"/>
      <c r="E652" s="1029"/>
      <c r="F652" s="1030"/>
      <c r="G652" s="1031"/>
    </row>
    <row r="653" spans="1:7">
      <c r="A653" s="1020"/>
      <c r="B653" s="1020"/>
      <c r="C653" s="1020"/>
      <c r="D653" s="1028"/>
      <c r="E653" s="1029"/>
      <c r="F653" s="1030"/>
      <c r="G653" s="1031"/>
    </row>
    <row r="654" spans="1:7">
      <c r="A654" s="1020"/>
      <c r="B654" s="1020"/>
      <c r="C654" s="1020"/>
      <c r="D654" s="1028"/>
      <c r="E654" s="1029"/>
      <c r="F654" s="1030"/>
      <c r="G654" s="1031"/>
    </row>
    <row r="655" spans="1:7">
      <c r="A655" s="1020"/>
      <c r="B655" s="1020"/>
      <c r="C655" s="1020"/>
      <c r="D655" s="1028"/>
      <c r="E655" s="1029"/>
      <c r="F655" s="1030"/>
      <c r="G655" s="1031"/>
    </row>
    <row r="656" spans="1:7">
      <c r="A656" s="1020"/>
      <c r="B656" s="1020"/>
      <c r="C656" s="1020"/>
      <c r="D656" s="1028"/>
      <c r="E656" s="1029"/>
      <c r="F656" s="1030"/>
      <c r="G656" s="1031"/>
    </row>
    <row r="657" spans="1:7">
      <c r="A657" s="1020"/>
      <c r="B657" s="1020"/>
      <c r="C657" s="1020"/>
      <c r="D657" s="1028"/>
      <c r="E657" s="1029"/>
      <c r="F657" s="1030"/>
      <c r="G657" s="1031"/>
    </row>
    <row r="658" spans="1:7">
      <c r="A658" s="1020"/>
      <c r="B658" s="1020"/>
      <c r="C658" s="1020"/>
      <c r="D658" s="1028"/>
      <c r="E658" s="1029"/>
      <c r="F658" s="1030"/>
      <c r="G658" s="1031"/>
    </row>
    <row r="659" spans="1:7">
      <c r="A659" s="1020"/>
      <c r="B659" s="1020"/>
      <c r="C659" s="1020"/>
      <c r="D659" s="1028"/>
      <c r="E659" s="1029"/>
      <c r="F659" s="1030"/>
      <c r="G659" s="1031"/>
    </row>
    <row r="660" spans="1:7">
      <c r="A660" s="1020"/>
      <c r="B660" s="1020"/>
      <c r="C660" s="1020"/>
      <c r="D660" s="1028"/>
      <c r="E660" s="1029"/>
      <c r="F660" s="1030"/>
      <c r="G660" s="1031"/>
    </row>
    <row r="661" spans="1:7">
      <c r="A661" s="1020"/>
      <c r="B661" s="1020"/>
      <c r="C661" s="1020"/>
      <c r="D661" s="1028"/>
      <c r="E661" s="1029"/>
      <c r="F661" s="1030"/>
      <c r="G661" s="1031"/>
    </row>
    <row r="662" spans="1:7">
      <c r="A662" s="1020"/>
      <c r="B662" s="1020"/>
      <c r="C662" s="1020"/>
      <c r="D662" s="1028"/>
      <c r="E662" s="1029"/>
      <c r="F662" s="1030"/>
      <c r="G662" s="1031"/>
    </row>
    <row r="663" spans="1:7">
      <c r="A663" s="1020"/>
      <c r="B663" s="1020"/>
      <c r="C663" s="1020"/>
      <c r="D663" s="1028"/>
      <c r="E663" s="1029"/>
      <c r="F663" s="1030"/>
      <c r="G663" s="1031"/>
    </row>
    <row r="664" spans="1:7">
      <c r="A664" s="1020"/>
      <c r="B664" s="1020"/>
      <c r="C664" s="1020"/>
      <c r="D664" s="1028"/>
      <c r="E664" s="1029"/>
      <c r="F664" s="1030"/>
      <c r="G664" s="1031"/>
    </row>
    <row r="665" spans="1:7">
      <c r="A665" s="1020"/>
      <c r="B665" s="1020"/>
      <c r="C665" s="1020"/>
      <c r="D665" s="1028"/>
      <c r="E665" s="1029"/>
      <c r="F665" s="1030"/>
      <c r="G665" s="1031"/>
    </row>
    <row r="666" spans="1:7">
      <c r="A666" s="1020"/>
      <c r="B666" s="1020"/>
      <c r="C666" s="1020"/>
      <c r="D666" s="1028"/>
      <c r="E666" s="1029"/>
      <c r="F666" s="1030"/>
      <c r="G666" s="1031"/>
    </row>
    <row r="667" spans="1:7">
      <c r="A667" s="1020"/>
      <c r="B667" s="1020"/>
      <c r="C667" s="1020"/>
      <c r="D667" s="1028"/>
      <c r="E667" s="1029"/>
      <c r="F667" s="1030"/>
      <c r="G667" s="1031"/>
    </row>
    <row r="668" spans="1:7">
      <c r="A668" s="1020"/>
      <c r="B668" s="1020"/>
      <c r="C668" s="1020"/>
      <c r="D668" s="1028"/>
      <c r="E668" s="1029"/>
      <c r="F668" s="1030"/>
      <c r="G668" s="1031"/>
    </row>
    <row r="669" spans="1:7">
      <c r="A669" s="1020"/>
      <c r="B669" s="1020"/>
      <c r="C669" s="1020"/>
      <c r="D669" s="1028"/>
      <c r="E669" s="1029"/>
      <c r="F669" s="1030"/>
      <c r="G669" s="1031"/>
    </row>
    <row r="670" spans="1:7">
      <c r="A670" s="1020"/>
      <c r="B670" s="1020"/>
      <c r="C670" s="1020"/>
      <c r="D670" s="1028"/>
      <c r="E670" s="1029"/>
      <c r="F670" s="1030"/>
      <c r="G670" s="1031"/>
    </row>
    <row r="671" spans="1:7">
      <c r="A671" s="1020"/>
      <c r="B671" s="1020"/>
      <c r="C671" s="1020"/>
      <c r="D671" s="1028"/>
      <c r="E671" s="1029"/>
      <c r="F671" s="1030"/>
      <c r="G671" s="1031"/>
    </row>
    <row r="672" spans="1:7">
      <c r="A672" s="1020"/>
      <c r="B672" s="1020"/>
      <c r="C672" s="1020"/>
      <c r="D672" s="1028"/>
      <c r="E672" s="1029"/>
      <c r="F672" s="1030"/>
      <c r="G672" s="1031"/>
    </row>
    <row r="673" spans="1:7">
      <c r="A673" s="1020"/>
      <c r="B673" s="1020"/>
      <c r="C673" s="1020"/>
      <c r="D673" s="1028"/>
      <c r="E673" s="1029"/>
      <c r="F673" s="1030"/>
      <c r="G673" s="1031"/>
    </row>
    <row r="674" spans="1:7">
      <c r="A674" s="1020"/>
      <c r="B674" s="1020"/>
      <c r="C674" s="1020"/>
      <c r="D674" s="1028"/>
      <c r="E674" s="1029"/>
      <c r="F674" s="1030"/>
      <c r="G674" s="1031"/>
    </row>
    <row r="675" spans="1:7">
      <c r="A675" s="1020"/>
      <c r="B675" s="1020"/>
      <c r="C675" s="1020"/>
      <c r="D675" s="1028"/>
      <c r="E675" s="1029"/>
      <c r="F675" s="1030"/>
      <c r="G675" s="1031"/>
    </row>
    <row r="676" spans="1:7">
      <c r="A676" s="1020"/>
      <c r="B676" s="1020"/>
      <c r="C676" s="1020"/>
      <c r="D676" s="1028"/>
      <c r="E676" s="1029"/>
      <c r="F676" s="1030"/>
      <c r="G676" s="1031"/>
    </row>
    <row r="677" spans="1:7">
      <c r="A677" s="1020"/>
      <c r="B677" s="1020"/>
      <c r="C677" s="1020"/>
      <c r="D677" s="1028"/>
      <c r="E677" s="1029"/>
      <c r="F677" s="1030"/>
      <c r="G677" s="1031"/>
    </row>
    <row r="678" spans="1:7">
      <c r="A678" s="1020"/>
      <c r="B678" s="1020"/>
      <c r="C678" s="1020"/>
      <c r="D678" s="1028"/>
      <c r="E678" s="1029"/>
      <c r="F678" s="1030"/>
      <c r="G678" s="1031"/>
    </row>
    <row r="679" spans="1:7">
      <c r="A679" s="1020"/>
      <c r="B679" s="1020"/>
      <c r="C679" s="1020"/>
      <c r="D679" s="1028"/>
      <c r="E679" s="1029"/>
      <c r="F679" s="1030"/>
      <c r="G679" s="1031"/>
    </row>
    <row r="680" spans="1:7">
      <c r="A680" s="1020"/>
      <c r="B680" s="1020"/>
      <c r="C680" s="1020"/>
      <c r="D680" s="1028"/>
      <c r="E680" s="1029"/>
      <c r="F680" s="1030"/>
      <c r="G680" s="1031"/>
    </row>
    <row r="681" spans="1:7">
      <c r="A681" s="1020"/>
      <c r="B681" s="1020"/>
      <c r="C681" s="1020"/>
      <c r="D681" s="1028"/>
      <c r="E681" s="1029"/>
      <c r="F681" s="1030"/>
      <c r="G681" s="1031"/>
    </row>
    <row r="682" spans="1:7">
      <c r="A682" s="1020"/>
      <c r="B682" s="1020"/>
      <c r="C682" s="1020"/>
      <c r="D682" s="1028"/>
      <c r="E682" s="1029"/>
      <c r="F682" s="1030"/>
      <c r="G682" s="1031"/>
    </row>
    <row r="683" spans="1:7">
      <c r="A683" s="1020"/>
      <c r="B683" s="1020"/>
      <c r="C683" s="1020"/>
      <c r="D683" s="1028"/>
      <c r="E683" s="1029"/>
      <c r="F683" s="1030"/>
      <c r="G683" s="1031"/>
    </row>
    <row r="684" spans="1:7">
      <c r="A684" s="1020"/>
      <c r="B684" s="1020"/>
      <c r="C684" s="1020"/>
      <c r="D684" s="1028"/>
      <c r="E684" s="1029"/>
      <c r="F684" s="1030"/>
      <c r="G684" s="1031"/>
    </row>
    <row r="685" spans="1:7">
      <c r="A685" s="1020"/>
      <c r="B685" s="1020"/>
      <c r="C685" s="1020"/>
      <c r="D685" s="1028"/>
      <c r="E685" s="1029"/>
      <c r="F685" s="1030"/>
      <c r="G685" s="1031"/>
    </row>
    <row r="686" spans="1:7">
      <c r="A686" s="1020"/>
      <c r="B686" s="1020"/>
      <c r="C686" s="1020"/>
      <c r="D686" s="1028"/>
      <c r="E686" s="1029"/>
      <c r="F686" s="1030"/>
      <c r="G686" s="1031"/>
    </row>
    <row r="687" spans="1:7">
      <c r="A687" s="1020"/>
      <c r="B687" s="1020"/>
      <c r="C687" s="1020"/>
      <c r="D687" s="1028"/>
      <c r="E687" s="1029"/>
      <c r="F687" s="1030"/>
      <c r="G687" s="1031"/>
    </row>
    <row r="688" spans="1:7">
      <c r="A688" s="1020"/>
      <c r="B688" s="1020"/>
      <c r="C688" s="1020"/>
      <c r="D688" s="1028"/>
      <c r="E688" s="1029"/>
      <c r="F688" s="1030"/>
      <c r="G688" s="1031"/>
    </row>
    <row r="689" spans="1:7">
      <c r="A689" s="1020"/>
      <c r="B689" s="1020"/>
      <c r="C689" s="1020"/>
      <c r="D689" s="1028"/>
      <c r="E689" s="1029"/>
      <c r="F689" s="1030"/>
      <c r="G689" s="1031"/>
    </row>
    <row r="690" spans="1:7">
      <c r="A690" s="1020"/>
      <c r="B690" s="1020"/>
      <c r="C690" s="1020"/>
      <c r="D690" s="1028"/>
      <c r="E690" s="1029"/>
      <c r="F690" s="1030"/>
      <c r="G690" s="1031"/>
    </row>
    <row r="691" spans="1:7">
      <c r="A691" s="1020"/>
      <c r="B691" s="1020"/>
      <c r="C691" s="1020"/>
      <c r="D691" s="1028"/>
      <c r="E691" s="1029"/>
      <c r="F691" s="1030"/>
      <c r="G691" s="1031"/>
    </row>
    <row r="692" spans="1:7">
      <c r="A692" s="1020"/>
      <c r="B692" s="1020"/>
      <c r="C692" s="1020"/>
      <c r="D692" s="1028"/>
      <c r="E692" s="1029"/>
      <c r="F692" s="1030"/>
      <c r="G692" s="1031"/>
    </row>
    <row r="693" spans="1:7">
      <c r="A693" s="1020"/>
      <c r="B693" s="1020"/>
      <c r="C693" s="1020"/>
      <c r="D693" s="1028"/>
      <c r="E693" s="1029"/>
      <c r="F693" s="1030"/>
      <c r="G693" s="1031"/>
    </row>
    <row r="694" spans="1:7">
      <c r="A694" s="1020"/>
      <c r="B694" s="1020"/>
      <c r="C694" s="1020"/>
      <c r="D694" s="1028"/>
      <c r="E694" s="1029"/>
      <c r="F694" s="1030"/>
      <c r="G694" s="1031"/>
    </row>
    <row r="695" spans="1:7">
      <c r="A695" s="1020"/>
      <c r="B695" s="1020"/>
      <c r="C695" s="1020"/>
      <c r="D695" s="1028"/>
      <c r="E695" s="1029"/>
      <c r="F695" s="1030"/>
      <c r="G695" s="1031"/>
    </row>
    <row r="696" spans="1:7">
      <c r="A696" s="1020"/>
      <c r="B696" s="1020"/>
      <c r="C696" s="1020"/>
      <c r="D696" s="1028"/>
      <c r="E696" s="1029"/>
      <c r="F696" s="1030"/>
      <c r="G696" s="1031"/>
    </row>
    <row r="697" spans="1:7">
      <c r="A697" s="1020"/>
      <c r="B697" s="1020"/>
      <c r="C697" s="1020"/>
      <c r="D697" s="1028"/>
      <c r="E697" s="1029"/>
      <c r="F697" s="1030"/>
      <c r="G697" s="1031"/>
    </row>
    <row r="698" spans="1:7">
      <c r="A698" s="1020"/>
      <c r="B698" s="1020"/>
      <c r="C698" s="1020"/>
      <c r="D698" s="1028"/>
      <c r="E698" s="1029"/>
      <c r="F698" s="1030"/>
      <c r="G698" s="1031"/>
    </row>
    <row r="699" spans="1:7">
      <c r="A699" s="1020"/>
      <c r="B699" s="1020"/>
      <c r="C699" s="1020"/>
      <c r="D699" s="1028"/>
      <c r="E699" s="1029"/>
      <c r="F699" s="1030"/>
      <c r="G699" s="1031"/>
    </row>
    <row r="700" spans="1:7">
      <c r="A700" s="1020"/>
      <c r="B700" s="1020"/>
      <c r="C700" s="1020"/>
      <c r="D700" s="1028"/>
      <c r="E700" s="1029"/>
      <c r="F700" s="1030"/>
      <c r="G700" s="1031"/>
    </row>
    <row r="701" spans="1:7">
      <c r="A701" s="1020"/>
      <c r="B701" s="1020"/>
      <c r="C701" s="1020"/>
      <c r="D701" s="1028"/>
      <c r="E701" s="1029"/>
      <c r="F701" s="1030"/>
      <c r="G701" s="1031"/>
    </row>
    <row r="702" spans="1:7">
      <c r="A702" s="1020"/>
      <c r="B702" s="1020"/>
      <c r="C702" s="1020"/>
      <c r="D702" s="1028"/>
      <c r="E702" s="1029"/>
      <c r="F702" s="1030"/>
      <c r="G702" s="1031"/>
    </row>
    <row r="703" spans="1:7">
      <c r="A703" s="1020"/>
      <c r="B703" s="1020"/>
      <c r="C703" s="1020"/>
      <c r="D703" s="1028"/>
      <c r="E703" s="1029"/>
      <c r="F703" s="1030"/>
      <c r="G703" s="1031"/>
    </row>
    <row r="704" spans="1:7">
      <c r="A704" s="1020"/>
      <c r="B704" s="1020"/>
      <c r="C704" s="1020"/>
      <c r="D704" s="1028"/>
      <c r="E704" s="1029"/>
      <c r="F704" s="1030"/>
      <c r="G704" s="1031"/>
    </row>
    <row r="705" spans="1:7">
      <c r="A705" s="1020"/>
      <c r="B705" s="1020"/>
      <c r="C705" s="1020"/>
      <c r="D705" s="1028"/>
      <c r="E705" s="1029"/>
      <c r="F705" s="1030"/>
      <c r="G705" s="1031"/>
    </row>
    <row r="706" spans="1:7">
      <c r="A706" s="1020"/>
      <c r="B706" s="1020"/>
      <c r="C706" s="1020"/>
      <c r="D706" s="1028"/>
      <c r="E706" s="1029"/>
      <c r="F706" s="1030"/>
      <c r="G706" s="1031"/>
    </row>
    <row r="707" spans="1:7">
      <c r="A707" s="1020"/>
      <c r="B707" s="1020"/>
      <c r="C707" s="1020"/>
      <c r="D707" s="1028"/>
      <c r="E707" s="1029"/>
      <c r="F707" s="1030"/>
      <c r="G707" s="1031"/>
    </row>
    <row r="708" spans="1:7">
      <c r="A708" s="1020"/>
      <c r="B708" s="1020"/>
      <c r="C708" s="1020"/>
      <c r="D708" s="1028"/>
      <c r="E708" s="1029"/>
      <c r="F708" s="1030"/>
      <c r="G708" s="1031"/>
    </row>
    <row r="709" spans="1:7">
      <c r="A709" s="1020"/>
      <c r="B709" s="1020"/>
      <c r="C709" s="1020"/>
      <c r="D709" s="1028"/>
      <c r="E709" s="1029"/>
      <c r="F709" s="1030"/>
      <c r="G709" s="1031"/>
    </row>
    <row r="710" spans="1:7">
      <c r="A710" s="1020"/>
      <c r="B710" s="1020"/>
      <c r="C710" s="1020"/>
      <c r="D710" s="1028"/>
      <c r="E710" s="1029"/>
      <c r="F710" s="1030"/>
      <c r="G710" s="1031"/>
    </row>
    <row r="711" spans="1:7">
      <c r="A711" s="1020"/>
      <c r="B711" s="1020"/>
      <c r="C711" s="1020"/>
      <c r="D711" s="1028"/>
      <c r="E711" s="1029"/>
      <c r="F711" s="1030"/>
      <c r="G711" s="1031"/>
    </row>
    <row r="712" spans="1:7">
      <c r="A712" s="1020"/>
      <c r="B712" s="1020"/>
      <c r="C712" s="1020"/>
      <c r="D712" s="1028"/>
      <c r="E712" s="1029"/>
      <c r="F712" s="1030"/>
      <c r="G712" s="1031"/>
    </row>
    <row r="713" spans="1:7">
      <c r="A713" s="1020"/>
      <c r="B713" s="1020"/>
      <c r="C713" s="1020"/>
      <c r="D713" s="1028"/>
      <c r="E713" s="1029"/>
      <c r="F713" s="1030"/>
      <c r="G713" s="1031"/>
    </row>
    <row r="714" spans="1:7">
      <c r="A714" s="1020"/>
      <c r="B714" s="1020"/>
      <c r="C714" s="1020"/>
      <c r="D714" s="1028"/>
      <c r="E714" s="1029"/>
      <c r="F714" s="1030"/>
      <c r="G714" s="1031"/>
    </row>
    <row r="715" spans="1:7">
      <c r="A715" s="1020"/>
      <c r="B715" s="1020"/>
      <c r="C715" s="1020"/>
      <c r="D715" s="1028"/>
      <c r="E715" s="1029"/>
      <c r="F715" s="1030"/>
      <c r="G715" s="1031"/>
    </row>
    <row r="716" spans="1:7">
      <c r="A716" s="1020"/>
      <c r="B716" s="1020"/>
      <c r="C716" s="1020"/>
      <c r="D716" s="1028"/>
      <c r="E716" s="1029"/>
      <c r="F716" s="1030"/>
      <c r="G716" s="1031"/>
    </row>
    <row r="717" spans="1:7">
      <c r="A717" s="1020"/>
      <c r="B717" s="1020"/>
      <c r="C717" s="1020"/>
      <c r="D717" s="1028"/>
      <c r="E717" s="1029"/>
      <c r="F717" s="1030"/>
      <c r="G717" s="1031"/>
    </row>
    <row r="718" spans="1:7">
      <c r="A718" s="1020"/>
      <c r="B718" s="1020"/>
      <c r="C718" s="1020"/>
      <c r="D718" s="1028"/>
      <c r="E718" s="1029"/>
      <c r="F718" s="1030"/>
      <c r="G718" s="1031"/>
    </row>
    <row r="719" spans="1:7">
      <c r="A719" s="1020"/>
      <c r="B719" s="1020"/>
      <c r="C719" s="1020"/>
      <c r="D719" s="1028"/>
      <c r="E719" s="1029"/>
      <c r="F719" s="1030"/>
      <c r="G719" s="1031"/>
    </row>
    <row r="720" spans="1:7">
      <c r="A720" s="1020"/>
      <c r="B720" s="1020"/>
      <c r="C720" s="1020"/>
      <c r="D720" s="1028"/>
      <c r="E720" s="1029"/>
      <c r="F720" s="1030"/>
      <c r="G720" s="1031"/>
    </row>
    <row r="721" spans="1:7">
      <c r="A721" s="1020"/>
      <c r="B721" s="1020"/>
      <c r="C721" s="1020"/>
      <c r="D721" s="1028"/>
      <c r="E721" s="1029"/>
      <c r="F721" s="1030"/>
      <c r="G721" s="1031"/>
    </row>
    <row r="722" spans="1:7">
      <c r="A722" s="1020"/>
      <c r="B722" s="1020"/>
      <c r="C722" s="1020"/>
      <c r="D722" s="1028"/>
      <c r="E722" s="1029"/>
      <c r="F722" s="1030"/>
      <c r="G722" s="1031"/>
    </row>
    <row r="723" spans="1:7">
      <c r="A723" s="1020"/>
      <c r="B723" s="1020"/>
      <c r="C723" s="1020"/>
      <c r="D723" s="1028"/>
      <c r="E723" s="1029"/>
      <c r="F723" s="1030"/>
      <c r="G723" s="1031"/>
    </row>
    <row r="724" spans="1:7">
      <c r="A724" s="1020"/>
      <c r="B724" s="1020"/>
      <c r="C724" s="1020"/>
      <c r="D724" s="1028"/>
      <c r="E724" s="1029"/>
      <c r="F724" s="1030"/>
      <c r="G724" s="1031"/>
    </row>
    <row r="725" spans="1:7">
      <c r="A725" s="1020"/>
      <c r="B725" s="1020"/>
      <c r="C725" s="1020"/>
      <c r="D725" s="1028"/>
      <c r="E725" s="1029"/>
      <c r="F725" s="1030"/>
      <c r="G725" s="1031"/>
    </row>
    <row r="726" spans="1:7">
      <c r="A726" s="1020"/>
      <c r="B726" s="1020"/>
      <c r="C726" s="1020"/>
      <c r="D726" s="1028"/>
      <c r="E726" s="1029"/>
      <c r="F726" s="1030"/>
      <c r="G726" s="1031"/>
    </row>
    <row r="727" spans="1:7">
      <c r="A727" s="1020"/>
      <c r="B727" s="1020"/>
      <c r="C727" s="1020"/>
      <c r="D727" s="1028"/>
      <c r="E727" s="1029"/>
      <c r="F727" s="1030"/>
      <c r="G727" s="1031"/>
    </row>
    <row r="728" spans="1:7">
      <c r="A728" s="1020"/>
      <c r="B728" s="1020"/>
      <c r="C728" s="1020"/>
      <c r="D728" s="1028"/>
      <c r="E728" s="1029"/>
      <c r="F728" s="1030"/>
      <c r="G728" s="1031"/>
    </row>
    <row r="729" spans="1:7">
      <c r="A729" s="1020"/>
      <c r="B729" s="1020"/>
      <c r="C729" s="1020"/>
      <c r="D729" s="1028"/>
      <c r="E729" s="1029"/>
      <c r="F729" s="1030"/>
      <c r="G729" s="1031"/>
    </row>
    <row r="730" spans="1:7">
      <c r="A730" s="1020"/>
      <c r="B730" s="1020"/>
      <c r="C730" s="1020"/>
      <c r="D730" s="1028"/>
      <c r="E730" s="1029"/>
      <c r="F730" s="1030"/>
      <c r="G730" s="1031"/>
    </row>
    <row r="731" spans="1:7">
      <c r="A731" s="1020"/>
      <c r="B731" s="1020"/>
      <c r="C731" s="1020"/>
      <c r="D731" s="1028"/>
      <c r="E731" s="1029"/>
      <c r="F731" s="1030"/>
      <c r="G731" s="1031"/>
    </row>
    <row r="732" spans="1:7">
      <c r="A732" s="1020"/>
      <c r="B732" s="1020"/>
      <c r="C732" s="1020"/>
      <c r="D732" s="1028"/>
      <c r="E732" s="1029"/>
      <c r="F732" s="1030"/>
      <c r="G732" s="1031"/>
    </row>
    <row r="733" spans="1:7">
      <c r="A733" s="1020"/>
      <c r="B733" s="1020"/>
      <c r="C733" s="1020"/>
      <c r="D733" s="1028"/>
      <c r="E733" s="1029"/>
      <c r="F733" s="1030"/>
      <c r="G733" s="1031"/>
    </row>
    <row r="734" spans="1:7">
      <c r="A734" s="1020"/>
      <c r="B734" s="1020"/>
      <c r="C734" s="1020"/>
      <c r="D734" s="1028"/>
      <c r="E734" s="1029"/>
      <c r="F734" s="1030"/>
      <c r="G734" s="1031"/>
    </row>
    <row r="735" spans="1:7">
      <c r="A735" s="1020"/>
      <c r="B735" s="1020"/>
      <c r="C735" s="1020"/>
      <c r="D735" s="1028"/>
      <c r="E735" s="1029"/>
      <c r="F735" s="1030"/>
      <c r="G735" s="1031"/>
    </row>
    <row r="736" spans="1:7">
      <c r="A736" s="1020"/>
      <c r="B736" s="1020"/>
      <c r="C736" s="1020"/>
      <c r="D736" s="1028"/>
      <c r="E736" s="1029"/>
      <c r="F736" s="1030"/>
      <c r="G736" s="1031"/>
    </row>
    <row r="737" spans="1:7">
      <c r="A737" s="1020"/>
      <c r="B737" s="1020"/>
      <c r="C737" s="1020"/>
      <c r="D737" s="1028"/>
      <c r="E737" s="1029"/>
      <c r="F737" s="1030"/>
      <c r="G737" s="1031"/>
    </row>
    <row r="738" spans="1:7">
      <c r="A738" s="1020"/>
      <c r="B738" s="1020"/>
      <c r="C738" s="1020"/>
      <c r="D738" s="1028"/>
      <c r="E738" s="1029"/>
      <c r="F738" s="1030"/>
      <c r="G738" s="1031"/>
    </row>
    <row r="739" spans="1:7">
      <c r="A739" s="1020"/>
      <c r="B739" s="1020"/>
      <c r="C739" s="1020"/>
      <c r="D739" s="1028"/>
      <c r="E739" s="1029"/>
      <c r="F739" s="1030"/>
      <c r="G739" s="1031"/>
    </row>
    <row r="740" spans="1:7">
      <c r="A740" s="1020"/>
      <c r="B740" s="1020"/>
      <c r="C740" s="1020"/>
      <c r="D740" s="1028"/>
      <c r="E740" s="1029"/>
      <c r="F740" s="1030"/>
      <c r="G740" s="1031"/>
    </row>
    <row r="741" spans="1:7">
      <c r="A741" s="1020"/>
      <c r="B741" s="1020"/>
      <c r="C741" s="1020"/>
      <c r="D741" s="1028"/>
      <c r="E741" s="1029"/>
      <c r="F741" s="1030"/>
      <c r="G741" s="1031"/>
    </row>
    <row r="742" spans="1:7">
      <c r="A742" s="1020"/>
      <c r="B742" s="1020"/>
      <c r="C742" s="1020"/>
      <c r="D742" s="1028"/>
      <c r="E742" s="1029"/>
      <c r="F742" s="1030"/>
      <c r="G742" s="1031"/>
    </row>
    <row r="743" spans="1:7">
      <c r="A743" s="1020"/>
      <c r="B743" s="1020"/>
      <c r="C743" s="1020"/>
      <c r="D743" s="1028"/>
      <c r="E743" s="1029"/>
      <c r="F743" s="1030"/>
      <c r="G743" s="1031"/>
    </row>
    <row r="744" spans="1:7">
      <c r="A744" s="1020"/>
      <c r="B744" s="1020"/>
      <c r="C744" s="1020"/>
      <c r="D744" s="1028"/>
      <c r="E744" s="1029"/>
      <c r="F744" s="1030"/>
      <c r="G744" s="1031"/>
    </row>
    <row r="745" spans="1:7">
      <c r="A745" s="1020"/>
      <c r="B745" s="1020"/>
      <c r="C745" s="1020"/>
      <c r="D745" s="1028"/>
      <c r="E745" s="1029"/>
      <c r="F745" s="1030"/>
      <c r="G745" s="1031"/>
    </row>
    <row r="746" spans="1:7">
      <c r="A746" s="1020"/>
      <c r="B746" s="1020"/>
      <c r="C746" s="1020"/>
      <c r="D746" s="1028"/>
      <c r="E746" s="1029"/>
      <c r="F746" s="1030"/>
      <c r="G746" s="1031"/>
    </row>
    <row r="747" spans="1:7">
      <c r="A747" s="1020"/>
      <c r="B747" s="1020"/>
      <c r="C747" s="1020"/>
      <c r="D747" s="1028"/>
      <c r="E747" s="1029"/>
      <c r="F747" s="1030"/>
      <c r="G747" s="1031"/>
    </row>
    <row r="748" spans="1:7">
      <c r="A748" s="1020"/>
      <c r="B748" s="1020"/>
      <c r="C748" s="1020"/>
      <c r="D748" s="1028"/>
      <c r="E748" s="1029"/>
      <c r="F748" s="1030"/>
      <c r="G748" s="1031"/>
    </row>
    <row r="749" spans="1:7">
      <c r="A749" s="1020"/>
      <c r="B749" s="1020"/>
      <c r="C749" s="1020"/>
      <c r="D749" s="1028"/>
      <c r="E749" s="1029"/>
      <c r="F749" s="1030"/>
      <c r="G749" s="1031"/>
    </row>
    <row r="750" spans="1:7">
      <c r="A750" s="1020"/>
      <c r="B750" s="1020"/>
      <c r="C750" s="1020"/>
      <c r="D750" s="1028"/>
      <c r="E750" s="1029"/>
      <c r="F750" s="1030"/>
      <c r="G750" s="1031"/>
    </row>
    <row r="751" spans="1:7">
      <c r="A751" s="1020"/>
      <c r="B751" s="1020"/>
      <c r="C751" s="1020"/>
      <c r="D751" s="1028"/>
      <c r="E751" s="1029"/>
      <c r="F751" s="1030"/>
      <c r="G751" s="1031"/>
    </row>
    <row r="752" spans="1:7">
      <c r="A752" s="1020"/>
      <c r="B752" s="1020"/>
      <c r="C752" s="1020"/>
      <c r="D752" s="1028"/>
      <c r="E752" s="1029"/>
      <c r="F752" s="1030"/>
      <c r="G752" s="1031"/>
    </row>
    <row r="753" spans="1:7">
      <c r="A753" s="1020"/>
      <c r="B753" s="1020"/>
      <c r="C753" s="1020"/>
      <c r="D753" s="1028"/>
      <c r="E753" s="1029"/>
      <c r="F753" s="1030"/>
      <c r="G753" s="1031"/>
    </row>
    <row r="754" spans="1:7">
      <c r="A754" s="1020"/>
      <c r="B754" s="1020"/>
      <c r="C754" s="1020"/>
      <c r="D754" s="1028"/>
      <c r="E754" s="1029"/>
      <c r="F754" s="1030"/>
      <c r="G754" s="1031"/>
    </row>
    <row r="755" spans="1:7">
      <c r="A755" s="1020"/>
      <c r="B755" s="1020"/>
      <c r="C755" s="1020"/>
      <c r="D755" s="1028"/>
      <c r="E755" s="1029"/>
      <c r="F755" s="1030"/>
      <c r="G755" s="1031"/>
    </row>
    <row r="756" spans="1:7">
      <c r="A756" s="1020"/>
      <c r="B756" s="1020"/>
      <c r="C756" s="1020"/>
      <c r="D756" s="1028"/>
      <c r="E756" s="1029"/>
      <c r="F756" s="1030"/>
      <c r="G756" s="1031"/>
    </row>
    <row r="757" spans="1:7">
      <c r="A757" s="1020"/>
      <c r="B757" s="1020"/>
      <c r="C757" s="1020"/>
      <c r="D757" s="1028"/>
      <c r="E757" s="1029"/>
      <c r="F757" s="1030"/>
      <c r="G757" s="1031"/>
    </row>
    <row r="758" spans="1:7">
      <c r="A758" s="1020"/>
      <c r="B758" s="1020"/>
      <c r="C758" s="1020"/>
      <c r="D758" s="1028"/>
      <c r="E758" s="1029"/>
      <c r="F758" s="1030"/>
      <c r="G758" s="1031"/>
    </row>
    <row r="759" spans="1:7">
      <c r="A759" s="1020"/>
      <c r="B759" s="1020"/>
      <c r="C759" s="1020"/>
      <c r="D759" s="1028"/>
      <c r="E759" s="1029"/>
      <c r="F759" s="1030"/>
      <c r="G759" s="1031"/>
    </row>
    <row r="760" spans="1:7">
      <c r="A760" s="1020"/>
      <c r="B760" s="1020"/>
      <c r="C760" s="1020"/>
      <c r="D760" s="1028"/>
      <c r="E760" s="1029"/>
      <c r="F760" s="1030"/>
      <c r="G760" s="1031"/>
    </row>
    <row r="761" spans="1:7">
      <c r="A761" s="1020"/>
      <c r="B761" s="1020"/>
      <c r="C761" s="1020"/>
      <c r="D761" s="1028"/>
      <c r="E761" s="1029"/>
      <c r="F761" s="1030"/>
      <c r="G761" s="1031"/>
    </row>
    <row r="762" spans="1:7">
      <c r="A762" s="1020"/>
      <c r="B762" s="1020"/>
      <c r="C762" s="1020"/>
      <c r="D762" s="1028"/>
      <c r="E762" s="1029"/>
      <c r="F762" s="1030"/>
      <c r="G762" s="1031"/>
    </row>
    <row r="763" spans="1:7">
      <c r="A763" s="1020"/>
      <c r="B763" s="1020"/>
      <c r="C763" s="1020"/>
      <c r="D763" s="1028"/>
      <c r="E763" s="1029"/>
      <c r="F763" s="1030"/>
      <c r="G763" s="1031"/>
    </row>
    <row r="764" spans="1:7">
      <c r="A764" s="1020"/>
      <c r="B764" s="1020"/>
      <c r="C764" s="1020"/>
      <c r="D764" s="1028"/>
      <c r="E764" s="1029"/>
      <c r="F764" s="1030"/>
      <c r="G764" s="1031"/>
    </row>
    <row r="765" spans="1:7">
      <c r="A765" s="1020"/>
      <c r="B765" s="1020"/>
      <c r="C765" s="1020"/>
      <c r="D765" s="1028"/>
      <c r="E765" s="1029"/>
      <c r="F765" s="1030"/>
      <c r="G765" s="1031"/>
    </row>
    <row r="766" spans="1:7">
      <c r="A766" s="1020"/>
      <c r="B766" s="1020"/>
      <c r="C766" s="1020"/>
      <c r="D766" s="1028"/>
      <c r="E766" s="1029"/>
      <c r="F766" s="1030"/>
      <c r="G766" s="1031"/>
    </row>
    <row r="767" spans="1:7">
      <c r="A767" s="1020"/>
      <c r="B767" s="1020"/>
      <c r="C767" s="1020"/>
      <c r="D767" s="1028"/>
      <c r="E767" s="1029"/>
      <c r="F767" s="1030"/>
      <c r="G767" s="1031"/>
    </row>
    <row r="768" spans="1:7">
      <c r="A768" s="1020"/>
      <c r="B768" s="1020"/>
      <c r="C768" s="1020"/>
      <c r="D768" s="1028"/>
      <c r="E768" s="1029"/>
      <c r="F768" s="1030"/>
      <c r="G768" s="1031"/>
    </row>
    <row r="769" spans="1:7">
      <c r="A769" s="1020"/>
      <c r="B769" s="1020"/>
      <c r="C769" s="1020"/>
      <c r="D769" s="1028"/>
      <c r="E769" s="1029"/>
      <c r="F769" s="1030"/>
      <c r="G769" s="1031"/>
    </row>
    <row r="770" spans="1:7">
      <c r="A770" s="1020"/>
      <c r="B770" s="1020"/>
      <c r="C770" s="1020"/>
      <c r="D770" s="1028"/>
      <c r="E770" s="1029"/>
      <c r="F770" s="1030"/>
      <c r="G770" s="1031"/>
    </row>
    <row r="771" spans="1:7">
      <c r="A771" s="1020"/>
      <c r="B771" s="1020"/>
      <c r="C771" s="1020"/>
      <c r="D771" s="1028"/>
      <c r="E771" s="1029"/>
      <c r="F771" s="1030"/>
      <c r="G771" s="1031"/>
    </row>
    <row r="772" spans="1:7">
      <c r="A772" s="1020"/>
      <c r="B772" s="1020"/>
      <c r="C772" s="1020"/>
      <c r="D772" s="1028"/>
      <c r="E772" s="1029"/>
      <c r="F772" s="1030"/>
      <c r="G772" s="1031"/>
    </row>
    <row r="773" spans="1:7">
      <c r="A773" s="1020"/>
      <c r="B773" s="1020"/>
      <c r="C773" s="1020"/>
      <c r="D773" s="1028"/>
      <c r="E773" s="1029"/>
      <c r="F773" s="1030"/>
      <c r="G773" s="1031"/>
    </row>
    <row r="774" spans="1:7">
      <c r="A774" s="1020"/>
      <c r="B774" s="1020"/>
      <c r="C774" s="1020"/>
      <c r="D774" s="1028"/>
      <c r="E774" s="1029"/>
      <c r="F774" s="1030"/>
      <c r="G774" s="1031"/>
    </row>
    <row r="775" spans="1:7">
      <c r="A775" s="1020"/>
      <c r="B775" s="1020"/>
      <c r="C775" s="1020"/>
      <c r="D775" s="1028"/>
      <c r="E775" s="1029"/>
      <c r="F775" s="1030"/>
      <c r="G775" s="1031"/>
    </row>
    <row r="776" spans="1:7">
      <c r="A776" s="1020"/>
      <c r="B776" s="1020"/>
      <c r="C776" s="1020"/>
      <c r="D776" s="1028"/>
      <c r="E776" s="1029"/>
      <c r="F776" s="1030"/>
      <c r="G776" s="1031"/>
    </row>
    <row r="777" spans="1:7">
      <c r="A777" s="1020"/>
      <c r="B777" s="1020"/>
      <c r="C777" s="1020"/>
      <c r="D777" s="1028"/>
      <c r="E777" s="1029"/>
      <c r="F777" s="1030"/>
      <c r="G777" s="1031"/>
    </row>
    <row r="778" spans="1:7">
      <c r="A778" s="1020"/>
      <c r="B778" s="1020"/>
      <c r="C778" s="1020"/>
      <c r="D778" s="1028"/>
      <c r="E778" s="1029"/>
      <c r="F778" s="1030"/>
      <c r="G778" s="1031"/>
    </row>
    <row r="779" spans="1:7">
      <c r="A779" s="1020"/>
      <c r="B779" s="1020"/>
      <c r="C779" s="1020"/>
      <c r="D779" s="1028"/>
      <c r="E779" s="1029"/>
      <c r="F779" s="1030"/>
      <c r="G779" s="1031"/>
    </row>
    <row r="780" spans="1:7">
      <c r="A780" s="1020"/>
      <c r="B780" s="1020"/>
      <c r="C780" s="1020"/>
      <c r="D780" s="1028"/>
      <c r="E780" s="1029"/>
      <c r="F780" s="1030"/>
      <c r="G780" s="1031"/>
    </row>
    <row r="781" spans="1:7">
      <c r="A781" s="1020"/>
      <c r="B781" s="1020"/>
      <c r="C781" s="1020"/>
      <c r="D781" s="1028"/>
      <c r="E781" s="1029"/>
      <c r="F781" s="1030"/>
      <c r="G781" s="1031"/>
    </row>
    <row r="782" spans="1:7">
      <c r="A782" s="1020"/>
      <c r="B782" s="1020"/>
      <c r="C782" s="1020"/>
      <c r="D782" s="1028"/>
      <c r="E782" s="1029"/>
      <c r="F782" s="1030"/>
      <c r="G782" s="1031"/>
    </row>
    <row r="783" spans="1:7">
      <c r="A783" s="1020"/>
      <c r="B783" s="1020"/>
      <c r="C783" s="1020"/>
      <c r="D783" s="1028"/>
      <c r="E783" s="1029"/>
      <c r="F783" s="1030"/>
      <c r="G783" s="1031"/>
    </row>
    <row r="784" spans="1:7">
      <c r="A784" s="1020"/>
      <c r="B784" s="1020"/>
      <c r="C784" s="1020"/>
      <c r="D784" s="1028"/>
      <c r="E784" s="1029"/>
      <c r="F784" s="1030"/>
      <c r="G784" s="1031"/>
    </row>
    <row r="785" spans="1:7">
      <c r="A785" s="1020"/>
      <c r="B785" s="1020"/>
      <c r="C785" s="1020"/>
      <c r="D785" s="1028"/>
      <c r="E785" s="1029"/>
      <c r="F785" s="1030"/>
      <c r="G785" s="1031"/>
    </row>
    <row r="786" spans="1:7">
      <c r="A786" s="1020"/>
      <c r="B786" s="1020"/>
      <c r="C786" s="1020"/>
      <c r="D786" s="1028"/>
      <c r="E786" s="1029"/>
      <c r="F786" s="1030"/>
      <c r="G786" s="1031"/>
    </row>
    <row r="787" spans="1:7">
      <c r="A787" s="1020"/>
      <c r="B787" s="1020"/>
      <c r="C787" s="1020"/>
      <c r="D787" s="1028"/>
      <c r="E787" s="1029"/>
      <c r="F787" s="1030"/>
      <c r="G787" s="1031"/>
    </row>
    <row r="788" spans="1:7">
      <c r="A788" s="1020"/>
      <c r="B788" s="1020"/>
      <c r="C788" s="1020"/>
      <c r="D788" s="1028"/>
      <c r="E788" s="1029"/>
      <c r="F788" s="1030"/>
      <c r="G788" s="1031"/>
    </row>
    <row r="789" spans="1:7">
      <c r="A789" s="1020"/>
      <c r="B789" s="1020"/>
      <c r="C789" s="1020"/>
      <c r="D789" s="1028"/>
      <c r="E789" s="1029"/>
      <c r="F789" s="1030"/>
      <c r="G789" s="1031"/>
    </row>
    <row r="790" spans="1:7">
      <c r="A790" s="1020"/>
      <c r="B790" s="1020"/>
      <c r="C790" s="1020"/>
      <c r="D790" s="1028"/>
      <c r="E790" s="1029"/>
      <c r="F790" s="1030"/>
      <c r="G790" s="1031"/>
    </row>
    <row r="791" spans="1:7">
      <c r="A791" s="1020"/>
      <c r="B791" s="1020"/>
      <c r="C791" s="1020"/>
      <c r="D791" s="1028"/>
      <c r="E791" s="1029"/>
      <c r="F791" s="1030"/>
      <c r="G791" s="1031"/>
    </row>
    <row r="792" spans="1:7">
      <c r="A792" s="1020"/>
      <c r="B792" s="1020"/>
      <c r="C792" s="1020"/>
      <c r="D792" s="1028"/>
      <c r="E792" s="1029"/>
      <c r="F792" s="1030"/>
      <c r="G792" s="1031"/>
    </row>
    <row r="793" spans="1:7">
      <c r="A793" s="1020"/>
      <c r="B793" s="1020"/>
      <c r="C793" s="1020"/>
      <c r="D793" s="1028"/>
      <c r="E793" s="1029"/>
      <c r="F793" s="1030"/>
      <c r="G793" s="1031"/>
    </row>
    <row r="794" spans="1:7">
      <c r="A794" s="1020"/>
      <c r="B794" s="1020"/>
      <c r="C794" s="1020"/>
      <c r="D794" s="1028"/>
      <c r="E794" s="1029"/>
      <c r="F794" s="1030"/>
      <c r="G794" s="1031"/>
    </row>
    <row r="795" spans="1:7">
      <c r="A795" s="1020"/>
      <c r="B795" s="1020"/>
      <c r="C795" s="1020"/>
      <c r="D795" s="1028"/>
      <c r="E795" s="1029"/>
      <c r="F795" s="1030"/>
      <c r="G795" s="1031"/>
    </row>
    <row r="796" spans="1:7">
      <c r="A796" s="1020"/>
      <c r="B796" s="1020"/>
      <c r="C796" s="1020"/>
      <c r="D796" s="1028"/>
      <c r="E796" s="1029"/>
      <c r="F796" s="1030"/>
      <c r="G796" s="1031"/>
    </row>
    <row r="797" spans="1:7">
      <c r="A797" s="1020"/>
      <c r="B797" s="1020"/>
      <c r="C797" s="1020"/>
      <c r="D797" s="1028"/>
      <c r="E797" s="1029"/>
      <c r="F797" s="1030"/>
      <c r="G797" s="1031"/>
    </row>
    <row r="798" spans="1:7">
      <c r="A798" s="1020"/>
      <c r="B798" s="1020"/>
      <c r="C798" s="1020"/>
      <c r="D798" s="1028"/>
      <c r="E798" s="1029"/>
      <c r="F798" s="1030"/>
      <c r="G798" s="1031"/>
    </row>
    <row r="799" spans="1:7">
      <c r="A799" s="1020"/>
      <c r="B799" s="1020"/>
      <c r="C799" s="1020"/>
      <c r="D799" s="1028"/>
      <c r="E799" s="1029"/>
      <c r="F799" s="1030"/>
      <c r="G799" s="1031"/>
    </row>
    <row r="800" spans="1:7">
      <c r="A800" s="1020"/>
      <c r="B800" s="1020"/>
      <c r="C800" s="1020"/>
      <c r="D800" s="1028"/>
      <c r="E800" s="1029"/>
      <c r="F800" s="1030"/>
      <c r="G800" s="1031"/>
    </row>
    <row r="801" spans="1:7">
      <c r="A801" s="1020"/>
      <c r="B801" s="1020"/>
      <c r="C801" s="1020"/>
      <c r="D801" s="1028"/>
      <c r="E801" s="1029"/>
      <c r="F801" s="1030"/>
      <c r="G801" s="1031"/>
    </row>
    <row r="802" spans="1:7">
      <c r="A802" s="1020"/>
      <c r="B802" s="1020"/>
      <c r="C802" s="1020"/>
      <c r="D802" s="1028"/>
      <c r="E802" s="1029"/>
      <c r="F802" s="1030"/>
      <c r="G802" s="1031"/>
    </row>
    <row r="803" spans="1:7">
      <c r="A803" s="1020"/>
      <c r="B803" s="1020"/>
      <c r="C803" s="1020"/>
      <c r="D803" s="1028"/>
      <c r="E803" s="1029"/>
      <c r="F803" s="1030"/>
      <c r="G803" s="1031"/>
    </row>
    <row r="804" spans="1:7">
      <c r="A804" s="1020"/>
      <c r="B804" s="1020"/>
      <c r="C804" s="1020"/>
      <c r="D804" s="1028"/>
      <c r="E804" s="1029"/>
      <c r="F804" s="1030"/>
      <c r="G804" s="1031"/>
    </row>
    <row r="805" spans="1:7">
      <c r="A805" s="1020"/>
      <c r="B805" s="1020"/>
      <c r="C805" s="1020"/>
      <c r="D805" s="1028"/>
      <c r="E805" s="1029"/>
      <c r="F805" s="1030"/>
      <c r="G805" s="1031"/>
    </row>
    <row r="806" spans="1:7">
      <c r="A806" s="1020"/>
      <c r="B806" s="1020"/>
      <c r="C806" s="1020"/>
      <c r="D806" s="1028"/>
      <c r="E806" s="1029"/>
      <c r="F806" s="1030"/>
      <c r="G806" s="1031"/>
    </row>
    <row r="807" spans="1:7">
      <c r="A807" s="1020"/>
      <c r="B807" s="1020"/>
      <c r="C807" s="1020"/>
      <c r="D807" s="1028"/>
      <c r="E807" s="1029"/>
      <c r="F807" s="1030"/>
      <c r="G807" s="1031"/>
    </row>
    <row r="808" spans="1:7">
      <c r="A808" s="1020"/>
      <c r="B808" s="1020"/>
      <c r="C808" s="1020"/>
      <c r="D808" s="1028"/>
      <c r="E808" s="1029"/>
      <c r="F808" s="1030"/>
      <c r="G808" s="1031"/>
    </row>
    <row r="809" spans="1:7">
      <c r="A809" s="1020"/>
      <c r="B809" s="1020"/>
      <c r="C809" s="1020"/>
      <c r="D809" s="1028"/>
      <c r="E809" s="1029"/>
      <c r="F809" s="1030"/>
      <c r="G809" s="1031"/>
    </row>
    <row r="810" spans="1:7">
      <c r="A810" s="1020"/>
      <c r="B810" s="1020"/>
      <c r="C810" s="1020"/>
      <c r="D810" s="1028"/>
      <c r="E810" s="1029"/>
      <c r="F810" s="1030"/>
      <c r="G810" s="1031"/>
    </row>
    <row r="811" spans="1:7">
      <c r="A811" s="1020"/>
      <c r="B811" s="1020"/>
      <c r="C811" s="1020"/>
      <c r="D811" s="1028"/>
      <c r="E811" s="1029"/>
      <c r="F811" s="1030"/>
      <c r="G811" s="1031"/>
    </row>
    <row r="812" spans="1:7">
      <c r="A812" s="1020"/>
      <c r="B812" s="1020"/>
      <c r="C812" s="1020"/>
      <c r="D812" s="1028"/>
      <c r="E812" s="1029"/>
      <c r="F812" s="1030"/>
      <c r="G812" s="1031"/>
    </row>
    <row r="813" spans="1:7">
      <c r="A813" s="1020"/>
      <c r="B813" s="1020"/>
      <c r="C813" s="1020"/>
      <c r="D813" s="1028"/>
      <c r="E813" s="1029"/>
      <c r="F813" s="1030"/>
      <c r="G813" s="1031"/>
    </row>
    <row r="814" spans="1:7">
      <c r="A814" s="1020"/>
      <c r="B814" s="1020"/>
      <c r="C814" s="1020"/>
      <c r="D814" s="1028"/>
      <c r="E814" s="1029"/>
      <c r="F814" s="1030"/>
      <c r="G814" s="1031"/>
    </row>
    <row r="815" spans="1:7">
      <c r="A815" s="1020"/>
      <c r="B815" s="1020"/>
      <c r="C815" s="1020"/>
      <c r="D815" s="1028"/>
      <c r="E815" s="1029"/>
      <c r="F815" s="1030"/>
      <c r="G815" s="1031"/>
    </row>
    <row r="816" spans="1:7">
      <c r="A816" s="1020"/>
      <c r="B816" s="1020"/>
      <c r="C816" s="1020"/>
      <c r="D816" s="1028"/>
      <c r="E816" s="1029"/>
      <c r="F816" s="1030"/>
      <c r="G816" s="1031"/>
    </row>
    <row r="817" spans="1:7">
      <c r="A817" s="1020"/>
      <c r="B817" s="1020"/>
      <c r="C817" s="1020"/>
      <c r="D817" s="1028"/>
      <c r="E817" s="1029"/>
      <c r="F817" s="1030"/>
      <c r="G817" s="1031"/>
    </row>
    <row r="818" spans="1:7">
      <c r="A818" s="1020"/>
      <c r="B818" s="1020"/>
      <c r="C818" s="1020"/>
      <c r="D818" s="1028"/>
      <c r="E818" s="1029"/>
      <c r="F818" s="1030"/>
      <c r="G818" s="1031"/>
    </row>
    <row r="819" spans="1:7">
      <c r="A819" s="1020"/>
      <c r="B819" s="1020"/>
      <c r="C819" s="1020"/>
      <c r="D819" s="1028"/>
      <c r="E819" s="1029"/>
      <c r="F819" s="1030"/>
      <c r="G819" s="1031"/>
    </row>
    <row r="820" spans="1:7">
      <c r="A820" s="1020"/>
      <c r="B820" s="1020"/>
      <c r="C820" s="1020"/>
      <c r="D820" s="1028"/>
      <c r="E820" s="1029"/>
      <c r="F820" s="1030"/>
      <c r="G820" s="1031"/>
    </row>
    <row r="821" spans="1:7">
      <c r="A821" s="1020"/>
      <c r="B821" s="1020"/>
      <c r="C821" s="1020"/>
      <c r="D821" s="1028"/>
      <c r="E821" s="1029"/>
      <c r="F821" s="1030"/>
      <c r="G821" s="1031"/>
    </row>
    <row r="822" spans="1:7">
      <c r="A822" s="1020"/>
      <c r="B822" s="1020"/>
      <c r="C822" s="1020"/>
      <c r="D822" s="1028"/>
      <c r="E822" s="1029"/>
      <c r="F822" s="1030"/>
      <c r="G822" s="1031"/>
    </row>
    <row r="823" spans="1:7">
      <c r="A823" s="1020"/>
      <c r="B823" s="1020"/>
      <c r="C823" s="1020"/>
      <c r="D823" s="1028"/>
      <c r="E823" s="1029"/>
      <c r="F823" s="1030"/>
      <c r="G823" s="1031"/>
    </row>
    <row r="824" spans="1:7">
      <c r="A824" s="1020"/>
      <c r="B824" s="1020"/>
      <c r="C824" s="1020"/>
      <c r="D824" s="1028"/>
      <c r="E824" s="1029"/>
      <c r="F824" s="1030"/>
      <c r="G824" s="1031"/>
    </row>
    <row r="825" spans="1:7">
      <c r="A825" s="1020"/>
      <c r="B825" s="1020"/>
      <c r="C825" s="1020"/>
      <c r="D825" s="1028"/>
      <c r="E825" s="1029"/>
      <c r="F825" s="1030"/>
      <c r="G825" s="1031"/>
    </row>
    <row r="826" spans="1:7">
      <c r="A826" s="1020"/>
      <c r="B826" s="1020"/>
      <c r="C826" s="1020"/>
      <c r="D826" s="1028"/>
      <c r="E826" s="1029"/>
      <c r="F826" s="1030"/>
      <c r="G826" s="1031"/>
    </row>
    <row r="827" spans="1:7">
      <c r="A827" s="1020"/>
      <c r="B827" s="1020"/>
      <c r="C827" s="1020"/>
      <c r="D827" s="1028"/>
      <c r="E827" s="1029"/>
      <c r="F827" s="1030"/>
      <c r="G827" s="1031"/>
    </row>
    <row r="828" spans="1:7">
      <c r="A828" s="1020"/>
      <c r="B828" s="1020"/>
      <c r="C828" s="1020"/>
      <c r="D828" s="1028"/>
      <c r="E828" s="1029"/>
      <c r="F828" s="1030"/>
      <c r="G828" s="1031"/>
    </row>
    <row r="829" spans="1:7">
      <c r="A829" s="1020"/>
      <c r="B829" s="1020"/>
      <c r="C829" s="1020"/>
      <c r="D829" s="1028"/>
      <c r="E829" s="1029"/>
      <c r="F829" s="1030"/>
      <c r="G829" s="1031"/>
    </row>
    <row r="830" spans="1:7">
      <c r="A830" s="1020"/>
      <c r="B830" s="1020"/>
      <c r="C830" s="1020"/>
      <c r="D830" s="1028"/>
      <c r="E830" s="1029"/>
      <c r="F830" s="1030"/>
      <c r="G830" s="1031"/>
    </row>
    <row r="831" spans="1:7">
      <c r="A831" s="1020"/>
      <c r="B831" s="1020"/>
      <c r="C831" s="1020"/>
      <c r="D831" s="1028"/>
      <c r="E831" s="1029"/>
      <c r="F831" s="1030"/>
      <c r="G831" s="1031"/>
    </row>
    <row r="832" spans="1:7">
      <c r="A832" s="1020"/>
      <c r="B832" s="1020"/>
      <c r="C832" s="1020"/>
      <c r="D832" s="1028"/>
      <c r="E832" s="1029"/>
      <c r="F832" s="1030"/>
      <c r="G832" s="1031"/>
    </row>
    <row r="833" spans="1:7">
      <c r="A833" s="1020"/>
      <c r="B833" s="1020"/>
      <c r="C833" s="1020"/>
      <c r="D833" s="1028"/>
      <c r="E833" s="1029"/>
      <c r="F833" s="1030"/>
      <c r="G833" s="1031"/>
    </row>
    <row r="834" spans="1:7">
      <c r="A834" s="1020"/>
      <c r="B834" s="1020"/>
      <c r="C834" s="1020"/>
      <c r="D834" s="1028"/>
      <c r="E834" s="1029"/>
      <c r="F834" s="1030"/>
      <c r="G834" s="1031"/>
    </row>
    <row r="835" spans="1:7">
      <c r="A835" s="1020"/>
      <c r="B835" s="1020"/>
      <c r="C835" s="1020"/>
      <c r="D835" s="1028"/>
      <c r="E835" s="1029"/>
      <c r="F835" s="1030"/>
      <c r="G835" s="1031"/>
    </row>
    <row r="836" spans="1:7">
      <c r="A836" s="1020"/>
      <c r="B836" s="1020"/>
      <c r="C836" s="1020"/>
      <c r="D836" s="1028"/>
      <c r="E836" s="1029"/>
      <c r="F836" s="1030"/>
      <c r="G836" s="1031"/>
    </row>
    <row r="837" spans="1:7">
      <c r="A837" s="1020"/>
      <c r="B837" s="1020"/>
      <c r="C837" s="1020"/>
      <c r="D837" s="1028"/>
      <c r="E837" s="1029"/>
      <c r="F837" s="1030"/>
      <c r="G837" s="1031"/>
    </row>
    <row r="838" spans="1:7">
      <c r="A838" s="1020"/>
      <c r="B838" s="1020"/>
      <c r="C838" s="1020"/>
      <c r="D838" s="1028"/>
      <c r="E838" s="1029"/>
      <c r="F838" s="1030"/>
      <c r="G838" s="1031"/>
    </row>
    <row r="839" spans="1:7">
      <c r="A839" s="1020"/>
      <c r="B839" s="1020"/>
      <c r="C839" s="1020"/>
      <c r="D839" s="1028"/>
      <c r="E839" s="1029"/>
      <c r="F839" s="1030"/>
      <c r="G839" s="1031"/>
    </row>
    <row r="840" spans="1:7">
      <c r="A840" s="1020"/>
      <c r="B840" s="1020"/>
      <c r="C840" s="1020"/>
      <c r="D840" s="1028"/>
      <c r="E840" s="1029"/>
      <c r="F840" s="1030"/>
      <c r="G840" s="1031"/>
    </row>
    <row r="841" spans="1:7">
      <c r="A841" s="1020"/>
      <c r="B841" s="1020"/>
      <c r="C841" s="1020"/>
      <c r="D841" s="1028"/>
      <c r="E841" s="1029"/>
      <c r="F841" s="1030"/>
      <c r="G841" s="1031"/>
    </row>
    <row r="842" spans="1:7">
      <c r="A842" s="1020"/>
      <c r="B842" s="1020"/>
      <c r="C842" s="1020"/>
      <c r="D842" s="1028"/>
      <c r="E842" s="1029"/>
      <c r="F842" s="1030"/>
      <c r="G842" s="1031"/>
    </row>
    <row r="843" spans="1:7">
      <c r="A843" s="1020"/>
      <c r="B843" s="1020"/>
      <c r="C843" s="1020"/>
      <c r="D843" s="1028"/>
      <c r="E843" s="1029"/>
      <c r="F843" s="1030"/>
      <c r="G843" s="1031"/>
    </row>
    <row r="844" spans="1:7">
      <c r="A844" s="1020"/>
      <c r="B844" s="1020"/>
      <c r="C844" s="1020"/>
      <c r="D844" s="1028"/>
      <c r="E844" s="1029"/>
      <c r="F844" s="1030"/>
      <c r="G844" s="1031"/>
    </row>
    <row r="845" spans="1:7">
      <c r="A845" s="1020"/>
      <c r="B845" s="1020"/>
      <c r="C845" s="1020"/>
      <c r="D845" s="1028"/>
      <c r="E845" s="1029"/>
      <c r="F845" s="1030"/>
      <c r="G845" s="1031"/>
    </row>
    <row r="846" spans="1:7">
      <c r="A846" s="1020"/>
      <c r="B846" s="1020"/>
      <c r="C846" s="1020"/>
      <c r="D846" s="1028"/>
      <c r="E846" s="1029"/>
      <c r="F846" s="1030"/>
      <c r="G846" s="1031"/>
    </row>
    <row r="847" spans="1:7">
      <c r="A847" s="1020"/>
      <c r="B847" s="1020"/>
      <c r="C847" s="1020"/>
      <c r="D847" s="1028"/>
      <c r="E847" s="1029"/>
      <c r="F847" s="1030"/>
      <c r="G847" s="1031"/>
    </row>
    <row r="848" spans="1:7">
      <c r="A848" s="1020"/>
      <c r="B848" s="1020"/>
      <c r="C848" s="1020"/>
      <c r="D848" s="1028"/>
      <c r="E848" s="1029"/>
      <c r="F848" s="1030"/>
      <c r="G848" s="1031"/>
    </row>
    <row r="849" spans="1:7">
      <c r="A849" s="1020"/>
      <c r="B849" s="1020"/>
      <c r="C849" s="1020"/>
      <c r="D849" s="1028"/>
      <c r="E849" s="1029"/>
      <c r="F849" s="1030"/>
      <c r="G849" s="1031"/>
    </row>
    <row r="850" spans="1:7">
      <c r="A850" s="1020"/>
      <c r="B850" s="1020"/>
      <c r="C850" s="1020"/>
      <c r="D850" s="1028"/>
      <c r="E850" s="1029"/>
      <c r="F850" s="1030"/>
      <c r="G850" s="1031"/>
    </row>
    <row r="851" spans="1:7">
      <c r="A851" s="1020"/>
      <c r="B851" s="1020"/>
      <c r="C851" s="1020"/>
      <c r="D851" s="1028"/>
      <c r="E851" s="1029"/>
      <c r="F851" s="1030"/>
      <c r="G851" s="1031"/>
    </row>
    <row r="852" spans="1:7">
      <c r="A852" s="1020"/>
      <c r="B852" s="1020"/>
      <c r="C852" s="1020"/>
      <c r="D852" s="1028"/>
      <c r="E852" s="1029"/>
      <c r="F852" s="1030"/>
      <c r="G852" s="1031"/>
    </row>
    <row r="853" spans="1:7">
      <c r="A853" s="1020"/>
      <c r="B853" s="1020"/>
      <c r="C853" s="1020"/>
      <c r="D853" s="1028"/>
      <c r="E853" s="1029"/>
      <c r="F853" s="1030"/>
      <c r="G853" s="1031"/>
    </row>
    <row r="854" spans="1:7">
      <c r="A854" s="1020"/>
      <c r="B854" s="1020"/>
      <c r="C854" s="1020"/>
      <c r="D854" s="1028"/>
      <c r="E854" s="1029"/>
      <c r="F854" s="1030"/>
      <c r="G854" s="1031"/>
    </row>
    <row r="855" spans="1:7">
      <c r="A855" s="1020"/>
      <c r="B855" s="1020"/>
      <c r="C855" s="1020"/>
      <c r="D855" s="1028"/>
      <c r="E855" s="1029"/>
      <c r="F855" s="1030"/>
      <c r="G855" s="1031"/>
    </row>
    <row r="856" spans="1:7">
      <c r="A856" s="1020"/>
      <c r="B856" s="1020"/>
      <c r="C856" s="1020"/>
      <c r="D856" s="1028"/>
      <c r="E856" s="1029"/>
      <c r="F856" s="1030"/>
      <c r="G856" s="1031"/>
    </row>
    <row r="857" spans="1:7">
      <c r="A857" s="1020"/>
      <c r="B857" s="1020"/>
      <c r="C857" s="1020"/>
      <c r="D857" s="1028"/>
      <c r="E857" s="1029"/>
      <c r="F857" s="1030"/>
      <c r="G857" s="1031"/>
    </row>
    <row r="858" spans="1:7">
      <c r="A858" s="1020"/>
      <c r="B858" s="1020"/>
      <c r="C858" s="1020"/>
      <c r="D858" s="1028"/>
      <c r="E858" s="1029"/>
      <c r="F858" s="1030"/>
      <c r="G858" s="1031"/>
    </row>
    <row r="859" spans="1:7">
      <c r="A859" s="1020"/>
      <c r="B859" s="1020"/>
      <c r="C859" s="1020"/>
      <c r="D859" s="1028"/>
      <c r="E859" s="1029"/>
      <c r="F859" s="1030"/>
      <c r="G859" s="1031"/>
    </row>
    <row r="860" spans="1:7">
      <c r="A860" s="1020"/>
      <c r="B860" s="1020"/>
      <c r="C860" s="1020"/>
      <c r="D860" s="1028"/>
      <c r="E860" s="1029"/>
      <c r="F860" s="1030"/>
      <c r="G860" s="1031"/>
    </row>
    <row r="861" spans="1:7">
      <c r="A861" s="1020"/>
      <c r="B861" s="1020"/>
      <c r="C861" s="1020"/>
      <c r="D861" s="1028"/>
      <c r="E861" s="1029"/>
      <c r="F861" s="1030"/>
      <c r="G861" s="1031"/>
    </row>
    <row r="862" spans="1:7">
      <c r="A862" s="1020"/>
      <c r="B862" s="1020"/>
      <c r="C862" s="1020"/>
      <c r="D862" s="1028"/>
      <c r="E862" s="1029"/>
      <c r="F862" s="1030"/>
      <c r="G862" s="1031"/>
    </row>
    <row r="863" spans="1:7">
      <c r="A863" s="1020"/>
      <c r="B863" s="1020"/>
      <c r="C863" s="1020"/>
      <c r="D863" s="1028"/>
      <c r="E863" s="1029"/>
      <c r="F863" s="1030"/>
      <c r="G863" s="1031"/>
    </row>
    <row r="864" spans="1:7">
      <c r="A864" s="1020"/>
      <c r="B864" s="1020"/>
      <c r="C864" s="1020"/>
      <c r="D864" s="1028"/>
      <c r="E864" s="1029"/>
      <c r="F864" s="1030"/>
      <c r="G864" s="1031"/>
    </row>
    <row r="865" spans="1:7">
      <c r="A865" s="1020"/>
      <c r="B865" s="1020"/>
      <c r="C865" s="1020"/>
      <c r="D865" s="1028"/>
      <c r="E865" s="1029"/>
      <c r="F865" s="1030"/>
      <c r="G865" s="1031"/>
    </row>
    <row r="866" spans="1:7">
      <c r="A866" s="1020"/>
      <c r="B866" s="1020"/>
      <c r="C866" s="1020"/>
      <c r="D866" s="1028"/>
      <c r="E866" s="1029"/>
      <c r="F866" s="1030"/>
      <c r="G866" s="1031"/>
    </row>
    <row r="867" spans="1:7">
      <c r="A867" s="1020"/>
      <c r="B867" s="1020"/>
      <c r="C867" s="1020"/>
      <c r="D867" s="1028"/>
      <c r="E867" s="1029"/>
      <c r="F867" s="1030"/>
      <c r="G867" s="1031"/>
    </row>
    <row r="868" spans="1:7">
      <c r="A868" s="1020"/>
      <c r="B868" s="1020"/>
      <c r="C868" s="1020"/>
      <c r="D868" s="1028"/>
      <c r="E868" s="1029"/>
      <c r="F868" s="1030"/>
      <c r="G868" s="1031"/>
    </row>
    <row r="869" spans="1:7">
      <c r="A869" s="1020"/>
      <c r="B869" s="1020"/>
      <c r="C869" s="1020"/>
      <c r="D869" s="1028"/>
      <c r="E869" s="1029"/>
      <c r="F869" s="1030"/>
      <c r="G869" s="1031"/>
    </row>
    <row r="870" spans="1:7">
      <c r="A870" s="1020"/>
      <c r="B870" s="1020"/>
      <c r="C870" s="1020"/>
      <c r="D870" s="1028"/>
      <c r="E870" s="1029"/>
      <c r="F870" s="1030"/>
      <c r="G870" s="1031"/>
    </row>
    <row r="871" spans="1:7">
      <c r="A871" s="1020"/>
      <c r="B871" s="1020"/>
      <c r="C871" s="1020"/>
      <c r="D871" s="1028"/>
      <c r="E871" s="1029"/>
      <c r="F871" s="1030"/>
      <c r="G871" s="1031"/>
    </row>
    <row r="872" spans="1:7">
      <c r="A872" s="1020"/>
      <c r="B872" s="1020"/>
      <c r="C872" s="1020"/>
      <c r="D872" s="1028"/>
      <c r="E872" s="1029"/>
      <c r="F872" s="1030"/>
      <c r="G872" s="1031"/>
    </row>
    <row r="873" spans="1:7">
      <c r="A873" s="1020"/>
      <c r="B873" s="1020"/>
      <c r="C873" s="1020"/>
      <c r="D873" s="1028"/>
      <c r="E873" s="1029"/>
      <c r="F873" s="1030"/>
      <c r="G873" s="1031"/>
    </row>
    <row r="874" spans="1:7">
      <c r="A874" s="1020"/>
      <c r="B874" s="1020"/>
      <c r="C874" s="1020"/>
      <c r="D874" s="1028"/>
      <c r="E874" s="1029"/>
      <c r="F874" s="1030"/>
      <c r="G874" s="1031"/>
    </row>
    <row r="875" spans="1:7">
      <c r="A875" s="1020"/>
      <c r="B875" s="1020"/>
      <c r="C875" s="1020"/>
      <c r="D875" s="1028"/>
      <c r="E875" s="1029"/>
      <c r="F875" s="1030"/>
      <c r="G875" s="1031"/>
    </row>
    <row r="876" spans="1:7">
      <c r="A876" s="1020"/>
      <c r="B876" s="1020"/>
      <c r="C876" s="1020"/>
      <c r="D876" s="1028"/>
      <c r="E876" s="1029"/>
      <c r="F876" s="1030"/>
      <c r="G876" s="1031"/>
    </row>
    <row r="877" spans="1:7">
      <c r="A877" s="1020"/>
      <c r="B877" s="1020"/>
      <c r="C877" s="1020"/>
      <c r="D877" s="1028"/>
      <c r="E877" s="1029"/>
      <c r="F877" s="1030"/>
      <c r="G877" s="1031"/>
    </row>
    <row r="878" spans="1:7">
      <c r="A878" s="1020"/>
      <c r="B878" s="1020"/>
      <c r="C878" s="1020"/>
      <c r="D878" s="1028"/>
      <c r="E878" s="1029"/>
      <c r="F878" s="1030"/>
      <c r="G878" s="1031"/>
    </row>
    <row r="879" spans="1:7">
      <c r="A879" s="1020"/>
      <c r="B879" s="1020"/>
      <c r="C879" s="1020"/>
      <c r="D879" s="1028"/>
      <c r="E879" s="1029"/>
      <c r="F879" s="1030"/>
      <c r="G879" s="1031"/>
    </row>
    <row r="880" spans="1:7">
      <c r="A880" s="1020"/>
      <c r="B880" s="1020"/>
      <c r="C880" s="1020"/>
      <c r="D880" s="1028"/>
      <c r="E880" s="1029"/>
      <c r="F880" s="1030"/>
      <c r="G880" s="1031"/>
    </row>
    <row r="881" spans="1:7">
      <c r="A881" s="1020"/>
      <c r="B881" s="1020"/>
      <c r="C881" s="1020"/>
      <c r="D881" s="1028"/>
      <c r="E881" s="1029"/>
      <c r="F881" s="1030"/>
      <c r="G881" s="1031"/>
    </row>
    <row r="882" spans="1:7">
      <c r="A882" s="1020"/>
      <c r="B882" s="1020"/>
      <c r="C882" s="1020"/>
      <c r="D882" s="1028"/>
      <c r="E882" s="1029"/>
      <c r="F882" s="1030"/>
      <c r="G882" s="1031"/>
    </row>
    <row r="883" spans="1:7">
      <c r="A883" s="1020"/>
      <c r="B883" s="1020"/>
      <c r="C883" s="1020"/>
      <c r="D883" s="1028"/>
      <c r="E883" s="1029"/>
      <c r="F883" s="1030"/>
      <c r="G883" s="1031"/>
    </row>
    <row r="884" spans="1:7">
      <c r="A884" s="1020"/>
      <c r="B884" s="1020"/>
      <c r="C884" s="1020"/>
      <c r="D884" s="1028"/>
      <c r="E884" s="1029"/>
      <c r="F884" s="1030"/>
      <c r="G884" s="1031"/>
    </row>
    <row r="885" spans="1:7">
      <c r="A885" s="1020"/>
      <c r="B885" s="1020"/>
      <c r="C885" s="1020"/>
      <c r="D885" s="1028"/>
      <c r="E885" s="1029"/>
      <c r="F885" s="1030"/>
      <c r="G885" s="1031"/>
    </row>
    <row r="886" spans="1:7">
      <c r="A886" s="1020"/>
      <c r="B886" s="1020"/>
      <c r="C886" s="1020"/>
      <c r="D886" s="1028"/>
      <c r="E886" s="1029"/>
      <c r="F886" s="1030"/>
      <c r="G886" s="1031"/>
    </row>
    <row r="887" spans="1:7">
      <c r="A887" s="1020"/>
      <c r="B887" s="1020"/>
      <c r="C887" s="1020"/>
      <c r="D887" s="1028"/>
      <c r="E887" s="1029"/>
      <c r="F887" s="1030"/>
      <c r="G887" s="1031"/>
    </row>
    <row r="888" spans="1:7">
      <c r="A888" s="1020"/>
      <c r="B888" s="1020"/>
      <c r="C888" s="1020"/>
      <c r="D888" s="1028"/>
      <c r="E888" s="1029"/>
      <c r="F888" s="1030"/>
      <c r="G888" s="1031"/>
    </row>
    <row r="889" spans="1:7">
      <c r="A889" s="1020"/>
      <c r="B889" s="1020"/>
      <c r="C889" s="1020"/>
      <c r="D889" s="1028"/>
      <c r="E889" s="1029"/>
      <c r="F889" s="1030"/>
      <c r="G889" s="1031"/>
    </row>
    <row r="890" spans="1:7">
      <c r="A890" s="1020"/>
      <c r="B890" s="1020"/>
      <c r="C890" s="1020"/>
      <c r="D890" s="1028"/>
      <c r="E890" s="1029"/>
      <c r="F890" s="1030"/>
      <c r="G890" s="1031"/>
    </row>
    <row r="891" spans="1:7">
      <c r="A891" s="1020"/>
      <c r="B891" s="1020"/>
      <c r="C891" s="1020"/>
      <c r="D891" s="1028"/>
      <c r="E891" s="1029"/>
      <c r="F891" s="1030"/>
      <c r="G891" s="1031"/>
    </row>
    <row r="892" spans="1:7">
      <c r="A892" s="1020"/>
      <c r="B892" s="1020"/>
      <c r="C892" s="1020"/>
      <c r="D892" s="1028"/>
      <c r="E892" s="1029"/>
      <c r="F892" s="1030"/>
      <c r="G892" s="1031"/>
    </row>
    <row r="893" spans="1:7">
      <c r="A893" s="1020"/>
      <c r="B893" s="1020"/>
      <c r="C893" s="1020"/>
      <c r="D893" s="1028"/>
      <c r="E893" s="1029"/>
      <c r="F893" s="1030"/>
      <c r="G893" s="1031"/>
    </row>
    <row r="894" spans="1:7">
      <c r="A894" s="1020"/>
      <c r="B894" s="1020"/>
      <c r="C894" s="1020"/>
      <c r="D894" s="1028"/>
      <c r="E894" s="1029"/>
      <c r="F894" s="1030"/>
      <c r="G894" s="1031"/>
    </row>
    <row r="895" spans="1:7">
      <c r="A895" s="1020"/>
      <c r="B895" s="1020"/>
      <c r="C895" s="1020"/>
      <c r="D895" s="1028"/>
      <c r="E895" s="1029"/>
      <c r="F895" s="1030"/>
      <c r="G895" s="1031"/>
    </row>
    <row r="896" spans="1:7">
      <c r="A896" s="1020"/>
      <c r="B896" s="1020"/>
      <c r="C896" s="1020"/>
      <c r="D896" s="1028"/>
      <c r="E896" s="1029"/>
      <c r="F896" s="1030"/>
      <c r="G896" s="1031"/>
    </row>
    <row r="897" spans="1:7">
      <c r="A897" s="1020"/>
      <c r="B897" s="1020"/>
      <c r="C897" s="1020"/>
      <c r="D897" s="1028"/>
      <c r="E897" s="1029"/>
      <c r="F897" s="1030"/>
      <c r="G897" s="1031"/>
    </row>
    <row r="898" spans="1:7">
      <c r="A898" s="1020"/>
      <c r="B898" s="1020"/>
      <c r="C898" s="1020"/>
      <c r="D898" s="1028"/>
      <c r="E898" s="1029"/>
      <c r="F898" s="1030"/>
      <c r="G898" s="1031"/>
    </row>
    <row r="899" spans="1:7">
      <c r="A899" s="1020"/>
      <c r="B899" s="1020"/>
      <c r="C899" s="1020"/>
      <c r="D899" s="1028"/>
      <c r="E899" s="1029"/>
      <c r="F899" s="1030"/>
      <c r="G899" s="1031"/>
    </row>
    <row r="900" spans="1:7">
      <c r="A900" s="1020"/>
      <c r="B900" s="1020"/>
      <c r="C900" s="1020"/>
      <c r="D900" s="1028"/>
      <c r="E900" s="1029"/>
      <c r="F900" s="1030"/>
      <c r="G900" s="1031"/>
    </row>
    <row r="901" spans="1:7">
      <c r="A901" s="1020"/>
      <c r="B901" s="1020"/>
      <c r="C901" s="1020"/>
      <c r="D901" s="1028"/>
      <c r="E901" s="1029"/>
      <c r="F901" s="1030"/>
      <c r="G901" s="1031"/>
    </row>
    <row r="902" spans="1:7">
      <c r="A902" s="1020"/>
      <c r="B902" s="1020"/>
      <c r="C902" s="1020"/>
      <c r="D902" s="1028"/>
      <c r="E902" s="1029"/>
      <c r="F902" s="1030"/>
      <c r="G902" s="1031"/>
    </row>
    <row r="903" spans="1:7">
      <c r="A903" s="1020"/>
      <c r="B903" s="1020"/>
      <c r="C903" s="1020"/>
      <c r="D903" s="1028"/>
      <c r="E903" s="1029"/>
      <c r="F903" s="1030"/>
      <c r="G903" s="1031"/>
    </row>
    <row r="904" spans="1:7">
      <c r="A904" s="1020"/>
      <c r="B904" s="1020"/>
      <c r="C904" s="1020"/>
      <c r="D904" s="1028"/>
      <c r="E904" s="1029"/>
      <c r="F904" s="1030"/>
      <c r="G904" s="1031"/>
    </row>
    <row r="905" spans="1:7">
      <c r="A905" s="1020"/>
      <c r="B905" s="1020"/>
      <c r="C905" s="1020"/>
      <c r="D905" s="1028"/>
      <c r="E905" s="1029"/>
      <c r="F905" s="1030"/>
      <c r="G905" s="1031"/>
    </row>
    <row r="906" spans="1:7">
      <c r="A906" s="1020"/>
      <c r="B906" s="1020"/>
      <c r="C906" s="1020"/>
      <c r="D906" s="1028"/>
      <c r="E906" s="1029"/>
      <c r="F906" s="1030"/>
      <c r="G906" s="1031"/>
    </row>
    <row r="907" spans="1:7">
      <c r="A907" s="1020"/>
      <c r="B907" s="1020"/>
      <c r="C907" s="1020"/>
      <c r="D907" s="1028"/>
      <c r="E907" s="1029"/>
      <c r="F907" s="1030"/>
      <c r="G907" s="1031"/>
    </row>
    <row r="908" spans="1:7">
      <c r="A908" s="1020"/>
      <c r="B908" s="1020"/>
      <c r="C908" s="1020"/>
      <c r="D908" s="1028"/>
      <c r="E908" s="1029"/>
      <c r="F908" s="1030"/>
      <c r="G908" s="1031"/>
    </row>
    <row r="909" spans="1:7">
      <c r="A909" s="1020"/>
      <c r="B909" s="1020"/>
      <c r="C909" s="1020"/>
      <c r="D909" s="1028"/>
      <c r="E909" s="1029"/>
      <c r="F909" s="1030"/>
      <c r="G909" s="1031"/>
    </row>
    <row r="910" spans="1:7">
      <c r="A910" s="1020"/>
      <c r="B910" s="1020"/>
      <c r="C910" s="1020"/>
      <c r="D910" s="1028"/>
      <c r="E910" s="1029"/>
      <c r="F910" s="1030"/>
      <c r="G910" s="1031"/>
    </row>
    <row r="911" spans="1:7">
      <c r="A911" s="1020"/>
      <c r="B911" s="1020"/>
      <c r="C911" s="1020"/>
      <c r="D911" s="1028"/>
      <c r="E911" s="1029"/>
      <c r="F911" s="1030"/>
      <c r="G911" s="1031"/>
    </row>
    <row r="912" spans="1:7">
      <c r="A912" s="1020"/>
      <c r="B912" s="1020"/>
      <c r="C912" s="1020"/>
      <c r="D912" s="1028"/>
      <c r="E912" s="1029"/>
      <c r="F912" s="1030"/>
      <c r="G912" s="1031"/>
    </row>
    <row r="913" spans="1:7">
      <c r="A913" s="1020"/>
      <c r="B913" s="1020"/>
      <c r="C913" s="1020"/>
      <c r="D913" s="1028"/>
      <c r="E913" s="1029"/>
      <c r="F913" s="1030"/>
      <c r="G913" s="1031"/>
    </row>
    <row r="914" spans="1:7">
      <c r="A914" s="1020"/>
      <c r="B914" s="1020"/>
      <c r="C914" s="1020"/>
      <c r="D914" s="1028"/>
      <c r="E914" s="1029"/>
      <c r="F914" s="1030"/>
      <c r="G914" s="1031"/>
    </row>
    <row r="915" spans="1:7">
      <c r="A915" s="1020"/>
      <c r="B915" s="1020"/>
      <c r="C915" s="1020"/>
      <c r="D915" s="1028"/>
      <c r="E915" s="1029"/>
      <c r="F915" s="1030"/>
      <c r="G915" s="1031"/>
    </row>
    <row r="916" spans="1:7">
      <c r="A916" s="1020"/>
      <c r="B916" s="1020"/>
      <c r="C916" s="1020"/>
      <c r="D916" s="1028"/>
      <c r="E916" s="1029"/>
      <c r="F916" s="1030"/>
      <c r="G916" s="1031"/>
    </row>
    <row r="917" spans="1:7">
      <c r="A917" s="1020"/>
      <c r="B917" s="1020"/>
      <c r="C917" s="1020"/>
      <c r="D917" s="1028"/>
      <c r="E917" s="1029"/>
      <c r="F917" s="1030"/>
      <c r="G917" s="1031"/>
    </row>
    <row r="918" spans="1:7">
      <c r="A918" s="1020"/>
      <c r="B918" s="1020"/>
      <c r="C918" s="1020"/>
      <c r="D918" s="1028"/>
      <c r="E918" s="1029"/>
      <c r="F918" s="1030"/>
      <c r="G918" s="1031"/>
    </row>
    <row r="919" spans="1:7">
      <c r="A919" s="1020"/>
      <c r="B919" s="1020"/>
      <c r="C919" s="1020"/>
      <c r="D919" s="1028"/>
      <c r="E919" s="1029"/>
      <c r="F919" s="1030"/>
      <c r="G919" s="1031"/>
    </row>
    <row r="920" spans="1:7">
      <c r="A920" s="1020"/>
      <c r="B920" s="1020"/>
      <c r="C920" s="1020"/>
      <c r="D920" s="1028"/>
      <c r="E920" s="1029"/>
      <c r="F920" s="1030"/>
      <c r="G920" s="1031"/>
    </row>
    <row r="921" spans="1:7">
      <c r="A921" s="1020"/>
      <c r="B921" s="1020"/>
      <c r="C921" s="1020"/>
      <c r="D921" s="1028"/>
      <c r="E921" s="1029"/>
      <c r="F921" s="1030"/>
      <c r="G921" s="1031"/>
    </row>
    <row r="922" spans="1:7">
      <c r="A922" s="1020"/>
      <c r="B922" s="1020"/>
      <c r="C922" s="1020"/>
      <c r="D922" s="1028"/>
      <c r="E922" s="1029"/>
      <c r="F922" s="1030"/>
      <c r="G922" s="1031"/>
    </row>
    <row r="923" spans="1:7">
      <c r="A923" s="1020"/>
      <c r="B923" s="1020"/>
      <c r="C923" s="1020"/>
      <c r="D923" s="1028"/>
      <c r="E923" s="1029"/>
      <c r="F923" s="1030"/>
      <c r="G923" s="1031"/>
    </row>
    <row r="924" spans="1:7">
      <c r="A924" s="1020"/>
      <c r="B924" s="1020"/>
      <c r="C924" s="1020"/>
      <c r="D924" s="1028"/>
      <c r="E924" s="1029"/>
      <c r="F924" s="1030"/>
      <c r="G924" s="1031"/>
    </row>
    <row r="925" spans="1:7">
      <c r="A925" s="1020"/>
      <c r="B925" s="1020"/>
      <c r="C925" s="1020"/>
      <c r="D925" s="1028"/>
      <c r="E925" s="1029"/>
      <c r="F925" s="1030"/>
      <c r="G925" s="1031"/>
    </row>
    <row r="926" spans="1:7">
      <c r="A926" s="1020"/>
      <c r="B926" s="1020"/>
      <c r="C926" s="1020"/>
      <c r="D926" s="1028"/>
      <c r="E926" s="1029"/>
      <c r="F926" s="1030"/>
      <c r="G926" s="1031"/>
    </row>
    <row r="927" spans="1:7">
      <c r="A927" s="1020"/>
      <c r="B927" s="1020"/>
      <c r="C927" s="1020"/>
      <c r="D927" s="1028"/>
      <c r="E927" s="1029"/>
      <c r="F927" s="1030"/>
      <c r="G927" s="1031"/>
    </row>
    <row r="928" spans="1:7">
      <c r="A928" s="1020"/>
      <c r="B928" s="1020"/>
      <c r="C928" s="1020"/>
      <c r="D928" s="1028"/>
      <c r="E928" s="1029"/>
      <c r="F928" s="1030"/>
      <c r="G928" s="1031"/>
    </row>
    <row r="929" spans="1:7">
      <c r="A929" s="1020"/>
      <c r="B929" s="1020"/>
      <c r="C929" s="1020"/>
      <c r="D929" s="1028"/>
      <c r="E929" s="1029"/>
      <c r="F929" s="1030"/>
      <c r="G929" s="1031"/>
    </row>
    <row r="930" spans="1:7">
      <c r="A930" s="1020"/>
      <c r="B930" s="1020"/>
      <c r="C930" s="1020"/>
      <c r="D930" s="1028"/>
      <c r="E930" s="1029"/>
      <c r="F930" s="1030"/>
      <c r="G930" s="1031"/>
    </row>
    <row r="931" spans="1:7">
      <c r="A931" s="1020"/>
      <c r="B931" s="1020"/>
      <c r="C931" s="1020"/>
      <c r="D931" s="1028"/>
      <c r="E931" s="1029"/>
      <c r="F931" s="1030"/>
      <c r="G931" s="1031"/>
    </row>
    <row r="932" spans="1:7">
      <c r="A932" s="1020"/>
      <c r="B932" s="1020"/>
      <c r="C932" s="1020"/>
      <c r="D932" s="1028"/>
      <c r="E932" s="1029"/>
      <c r="F932" s="1030"/>
      <c r="G932" s="1031"/>
    </row>
    <row r="933" spans="1:7">
      <c r="A933" s="1020"/>
      <c r="B933" s="1020"/>
      <c r="C933" s="1020"/>
      <c r="D933" s="1028"/>
      <c r="E933" s="1029"/>
      <c r="F933" s="1030"/>
      <c r="G933" s="1031"/>
    </row>
    <row r="934" spans="1:7">
      <c r="A934" s="1020"/>
      <c r="B934" s="1020"/>
      <c r="C934" s="1020"/>
      <c r="D934" s="1028"/>
      <c r="E934" s="1029"/>
      <c r="F934" s="1030"/>
      <c r="G934" s="1031"/>
    </row>
    <row r="935" spans="1:7">
      <c r="A935" s="1020"/>
      <c r="B935" s="1020"/>
      <c r="C935" s="1020"/>
      <c r="D935" s="1028"/>
      <c r="E935" s="1029"/>
      <c r="F935" s="1030"/>
      <c r="G935" s="1031"/>
    </row>
    <row r="936" spans="1:7">
      <c r="A936" s="1020"/>
      <c r="B936" s="1020"/>
      <c r="C936" s="1020"/>
      <c r="D936" s="1028"/>
      <c r="E936" s="1029"/>
      <c r="F936" s="1030"/>
      <c r="G936" s="1031"/>
    </row>
    <row r="937" spans="1:7">
      <c r="A937" s="1020"/>
      <c r="B937" s="1020"/>
      <c r="C937" s="1020"/>
      <c r="D937" s="1028"/>
      <c r="E937" s="1029"/>
      <c r="F937" s="1030"/>
      <c r="G937" s="1031"/>
    </row>
    <row r="938" spans="1:7">
      <c r="A938" s="1020"/>
      <c r="B938" s="1020"/>
      <c r="C938" s="1020"/>
      <c r="D938" s="1028"/>
      <c r="E938" s="1029"/>
      <c r="F938" s="1030"/>
      <c r="G938" s="1031"/>
    </row>
    <row r="939" spans="1:7">
      <c r="A939" s="1020"/>
      <c r="B939" s="1020"/>
      <c r="C939" s="1020"/>
      <c r="D939" s="1028"/>
      <c r="E939" s="1029"/>
      <c r="F939" s="1030"/>
      <c r="G939" s="1031"/>
    </row>
    <row r="940" spans="1:7">
      <c r="A940" s="1020"/>
      <c r="B940" s="1020"/>
      <c r="C940" s="1020"/>
      <c r="D940" s="1028"/>
      <c r="E940" s="1029"/>
      <c r="F940" s="1030"/>
      <c r="G940" s="1031"/>
    </row>
    <row r="941" spans="1:7">
      <c r="A941" s="1020"/>
      <c r="B941" s="1020"/>
      <c r="C941" s="1020"/>
      <c r="D941" s="1028"/>
      <c r="E941" s="1029"/>
      <c r="F941" s="1030"/>
      <c r="G941" s="1031"/>
    </row>
    <row r="942" spans="1:7">
      <c r="A942" s="1020"/>
      <c r="B942" s="1020"/>
      <c r="C942" s="1020"/>
      <c r="D942" s="1028"/>
      <c r="E942" s="1029"/>
      <c r="F942" s="1030"/>
      <c r="G942" s="1031"/>
    </row>
    <row r="943" spans="1:7">
      <c r="A943" s="1020"/>
      <c r="B943" s="1020"/>
      <c r="C943" s="1020"/>
      <c r="D943" s="1028"/>
      <c r="E943" s="1029"/>
      <c r="F943" s="1030"/>
      <c r="G943" s="1031"/>
    </row>
    <row r="944" spans="1:7">
      <c r="A944" s="1020"/>
      <c r="B944" s="1020"/>
      <c r="C944" s="1020"/>
      <c r="D944" s="1028"/>
      <c r="E944" s="1029"/>
      <c r="F944" s="1030"/>
      <c r="G944" s="1031"/>
    </row>
    <row r="945" spans="1:7">
      <c r="A945" s="1020"/>
      <c r="B945" s="1020"/>
      <c r="C945" s="1020"/>
      <c r="D945" s="1028"/>
      <c r="E945" s="1029"/>
      <c r="F945" s="1030"/>
      <c r="G945" s="1031"/>
    </row>
    <row r="946" spans="1:7">
      <c r="A946" s="1020"/>
      <c r="B946" s="1020"/>
      <c r="C946" s="1020"/>
      <c r="D946" s="1028"/>
      <c r="E946" s="1029"/>
      <c r="F946" s="1030"/>
      <c r="G946" s="1031"/>
    </row>
    <row r="947" spans="1:7">
      <c r="A947" s="1020"/>
      <c r="B947" s="1020"/>
      <c r="C947" s="1020"/>
      <c r="D947" s="1028"/>
      <c r="E947" s="1029"/>
      <c r="F947" s="1030"/>
      <c r="G947" s="1031"/>
    </row>
    <row r="948" spans="1:7">
      <c r="A948" s="1020"/>
      <c r="B948" s="1020"/>
      <c r="C948" s="1020"/>
      <c r="D948" s="1028"/>
      <c r="E948" s="1029"/>
      <c r="F948" s="1030"/>
      <c r="G948" s="1031"/>
    </row>
    <row r="949" spans="1:7">
      <c r="A949" s="1020"/>
      <c r="B949" s="1020"/>
      <c r="C949" s="1020"/>
      <c r="D949" s="1028"/>
      <c r="E949" s="1029"/>
      <c r="F949" s="1030"/>
      <c r="G949" s="1031"/>
    </row>
    <row r="950" spans="1:7">
      <c r="A950" s="1020"/>
      <c r="B950" s="1020"/>
      <c r="C950" s="1020"/>
      <c r="D950" s="1028"/>
      <c r="E950" s="1029"/>
      <c r="F950" s="1030"/>
      <c r="G950" s="1031"/>
    </row>
    <row r="951" spans="1:7">
      <c r="A951" s="1020"/>
      <c r="B951" s="1020"/>
      <c r="C951" s="1020"/>
      <c r="D951" s="1028"/>
      <c r="E951" s="1029"/>
      <c r="F951" s="1030"/>
      <c r="G951" s="1031"/>
    </row>
    <row r="952" spans="1:7">
      <c r="A952" s="1020"/>
      <c r="B952" s="1020"/>
      <c r="C952" s="1020"/>
      <c r="D952" s="1028"/>
      <c r="E952" s="1029"/>
      <c r="F952" s="1030"/>
      <c r="G952" s="1031"/>
    </row>
    <row r="953" spans="1:7">
      <c r="A953" s="1020"/>
      <c r="B953" s="1020"/>
      <c r="C953" s="1020"/>
      <c r="D953" s="1028"/>
      <c r="E953" s="1029"/>
      <c r="F953" s="1030"/>
      <c r="G953" s="1031"/>
    </row>
    <row r="954" spans="1:7">
      <c r="A954" s="1020"/>
      <c r="B954" s="1020"/>
      <c r="C954" s="1020"/>
      <c r="D954" s="1028"/>
      <c r="E954" s="1029"/>
      <c r="F954" s="1030"/>
      <c r="G954" s="1031"/>
    </row>
    <row r="955" spans="1:7">
      <c r="A955" s="1020"/>
      <c r="B955" s="1020"/>
      <c r="C955" s="1020"/>
      <c r="D955" s="1028"/>
      <c r="E955" s="1029"/>
      <c r="F955" s="1030"/>
      <c r="G955" s="1031"/>
    </row>
    <row r="956" spans="1:7">
      <c r="A956" s="1020"/>
      <c r="B956" s="1020"/>
      <c r="C956" s="1020"/>
      <c r="D956" s="1028"/>
      <c r="E956" s="1029"/>
      <c r="F956" s="1030"/>
      <c r="G956" s="1031"/>
    </row>
    <row r="957" spans="1:7">
      <c r="A957" s="1020"/>
      <c r="B957" s="1020"/>
      <c r="C957" s="1020"/>
      <c r="D957" s="1028"/>
      <c r="E957" s="1029"/>
      <c r="F957" s="1030"/>
      <c r="G957" s="1031"/>
    </row>
    <row r="958" spans="1:7">
      <c r="A958" s="1020"/>
      <c r="B958" s="1020"/>
      <c r="C958" s="1020"/>
      <c r="D958" s="1028"/>
      <c r="E958" s="1029"/>
      <c r="F958" s="1030"/>
      <c r="G958" s="1031"/>
    </row>
    <row r="959" spans="1:7">
      <c r="A959" s="1020"/>
      <c r="B959" s="1020"/>
      <c r="C959" s="1020"/>
      <c r="D959" s="1028"/>
      <c r="E959" s="1029"/>
      <c r="F959" s="1030"/>
      <c r="G959" s="1031"/>
    </row>
    <row r="960" spans="1:7">
      <c r="A960" s="1020"/>
      <c r="B960" s="1020"/>
      <c r="C960" s="1020"/>
      <c r="D960" s="1028"/>
      <c r="E960" s="1029"/>
      <c r="F960" s="1030"/>
      <c r="G960" s="1031"/>
    </row>
    <row r="961" spans="1:7">
      <c r="A961" s="1020"/>
      <c r="B961" s="1020"/>
      <c r="C961" s="1020"/>
      <c r="D961" s="1028"/>
      <c r="E961" s="1029"/>
      <c r="F961" s="1030"/>
      <c r="G961" s="1031"/>
    </row>
    <row r="962" spans="1:7">
      <c r="A962" s="1020"/>
      <c r="B962" s="1020"/>
      <c r="C962" s="1020"/>
      <c r="D962" s="1028"/>
      <c r="E962" s="1029"/>
      <c r="F962" s="1030"/>
      <c r="G962" s="1031"/>
    </row>
    <row r="963" spans="1:7">
      <c r="A963" s="1020"/>
      <c r="B963" s="1020"/>
      <c r="C963" s="1020"/>
      <c r="D963" s="1028"/>
      <c r="E963" s="1029"/>
      <c r="F963" s="1030"/>
      <c r="G963" s="1031"/>
    </row>
    <row r="964" spans="1:7">
      <c r="A964" s="1020"/>
      <c r="B964" s="1020"/>
      <c r="C964" s="1020"/>
      <c r="D964" s="1028"/>
      <c r="E964" s="1029"/>
      <c r="F964" s="1030"/>
      <c r="G964" s="1031"/>
    </row>
    <row r="965" spans="1:7">
      <c r="A965" s="1020"/>
      <c r="B965" s="1020"/>
      <c r="C965" s="1020"/>
      <c r="D965" s="1028"/>
      <c r="E965" s="1029"/>
      <c r="F965" s="1030"/>
      <c r="G965" s="1031"/>
    </row>
    <row r="966" spans="1:7">
      <c r="A966" s="1020"/>
      <c r="B966" s="1020"/>
      <c r="C966" s="1020"/>
      <c r="D966" s="1028"/>
      <c r="E966" s="1029"/>
      <c r="F966" s="1030"/>
      <c r="G966" s="1031"/>
    </row>
    <row r="967" spans="1:7">
      <c r="A967" s="1020"/>
      <c r="B967" s="1020"/>
      <c r="C967" s="1020"/>
      <c r="D967" s="1028"/>
      <c r="E967" s="1029"/>
      <c r="F967" s="1030"/>
      <c r="G967" s="1031"/>
    </row>
    <row r="968" spans="1:7">
      <c r="A968" s="1020"/>
      <c r="B968" s="1020"/>
      <c r="C968" s="1020"/>
      <c r="D968" s="1028"/>
      <c r="E968" s="1029"/>
      <c r="F968" s="1030"/>
      <c r="G968" s="1031"/>
    </row>
    <row r="969" spans="1:7">
      <c r="A969" s="1020"/>
      <c r="B969" s="1020"/>
      <c r="C969" s="1020"/>
      <c r="D969" s="1028"/>
      <c r="E969" s="1029"/>
      <c r="F969" s="1030"/>
      <c r="G969" s="1031"/>
    </row>
    <row r="970" spans="1:7">
      <c r="A970" s="1020"/>
      <c r="B970" s="1020"/>
      <c r="C970" s="1020"/>
      <c r="D970" s="1028"/>
      <c r="E970" s="1029"/>
      <c r="F970" s="1030"/>
      <c r="G970" s="1031"/>
    </row>
    <row r="971" spans="1:7">
      <c r="A971" s="1020"/>
      <c r="B971" s="1020"/>
      <c r="C971" s="1020"/>
      <c r="D971" s="1028"/>
      <c r="E971" s="1029"/>
      <c r="F971" s="1030"/>
      <c r="G971" s="1031"/>
    </row>
    <row r="972" spans="1:7">
      <c r="A972" s="1020"/>
      <c r="B972" s="1020"/>
      <c r="C972" s="1020"/>
      <c r="D972" s="1028"/>
      <c r="E972" s="1029"/>
      <c r="F972" s="1030"/>
      <c r="G972" s="1031"/>
    </row>
    <row r="973" spans="1:7">
      <c r="A973" s="1020"/>
      <c r="B973" s="1020"/>
      <c r="C973" s="1020"/>
      <c r="D973" s="1028"/>
      <c r="E973" s="1029"/>
      <c r="F973" s="1030"/>
      <c r="G973" s="1031"/>
    </row>
    <row r="974" spans="1:7">
      <c r="A974" s="1020"/>
      <c r="B974" s="1020"/>
      <c r="C974" s="1020"/>
      <c r="D974" s="1028"/>
      <c r="E974" s="1029"/>
      <c r="F974" s="1030"/>
      <c r="G974" s="1031"/>
    </row>
    <row r="975" spans="1:7">
      <c r="A975" s="1020"/>
      <c r="B975" s="1020"/>
      <c r="C975" s="1020"/>
      <c r="D975" s="1028"/>
      <c r="E975" s="1029"/>
      <c r="F975" s="1030"/>
      <c r="G975" s="1031"/>
    </row>
    <row r="976" spans="1:7">
      <c r="A976" s="1020"/>
      <c r="B976" s="1020"/>
      <c r="C976" s="1020"/>
      <c r="D976" s="1028"/>
      <c r="E976" s="1029"/>
      <c r="F976" s="1030"/>
      <c r="G976" s="1031"/>
    </row>
    <row r="977" spans="1:7">
      <c r="A977" s="1020"/>
      <c r="B977" s="1020"/>
      <c r="C977" s="1020"/>
      <c r="D977" s="1028"/>
      <c r="E977" s="1029"/>
      <c r="F977" s="1030"/>
      <c r="G977" s="1031"/>
    </row>
    <row r="978" spans="1:7">
      <c r="A978" s="1020"/>
      <c r="B978" s="1020"/>
      <c r="C978" s="1020"/>
      <c r="D978" s="1028"/>
      <c r="E978" s="1029"/>
      <c r="F978" s="1030"/>
      <c r="G978" s="1031"/>
    </row>
    <row r="979" spans="1:7">
      <c r="A979" s="1020"/>
      <c r="B979" s="1020"/>
      <c r="C979" s="1020"/>
      <c r="D979" s="1028"/>
      <c r="E979" s="1029"/>
      <c r="F979" s="1030"/>
      <c r="G979" s="1031"/>
    </row>
    <row r="980" spans="1:7">
      <c r="A980" s="1020"/>
      <c r="B980" s="1020"/>
      <c r="C980" s="1020"/>
      <c r="D980" s="1028"/>
      <c r="E980" s="1029"/>
      <c r="F980" s="1030"/>
      <c r="G980" s="1031"/>
    </row>
    <row r="981" spans="1:7">
      <c r="A981" s="1020"/>
      <c r="B981" s="1020"/>
      <c r="C981" s="1020"/>
      <c r="D981" s="1028"/>
      <c r="E981" s="1029"/>
      <c r="F981" s="1030"/>
      <c r="G981" s="1031"/>
    </row>
    <row r="982" spans="1:7">
      <c r="A982" s="1020"/>
      <c r="B982" s="1020"/>
      <c r="C982" s="1020"/>
      <c r="D982" s="1028"/>
      <c r="E982" s="1029"/>
      <c r="F982" s="1030"/>
      <c r="G982" s="1031"/>
    </row>
    <row r="983" spans="1:7">
      <c r="A983" s="1020"/>
      <c r="B983" s="1020"/>
      <c r="C983" s="1020"/>
      <c r="D983" s="1028"/>
      <c r="E983" s="1029"/>
      <c r="F983" s="1030"/>
      <c r="G983" s="1031"/>
    </row>
    <row r="984" spans="1:7">
      <c r="A984" s="1020"/>
      <c r="B984" s="1020"/>
      <c r="C984" s="1020"/>
      <c r="D984" s="1028"/>
      <c r="E984" s="1029"/>
      <c r="F984" s="1030"/>
      <c r="G984" s="1031"/>
    </row>
    <row r="985" spans="1:7">
      <c r="A985" s="1020"/>
      <c r="B985" s="1020"/>
      <c r="C985" s="1020"/>
      <c r="D985" s="1028"/>
      <c r="E985" s="1029"/>
      <c r="F985" s="1030"/>
      <c r="G985" s="1031"/>
    </row>
    <row r="986" spans="1:7">
      <c r="A986" s="1020"/>
      <c r="B986" s="1020"/>
      <c r="C986" s="1020"/>
      <c r="D986" s="1028"/>
      <c r="E986" s="1029"/>
      <c r="F986" s="1030"/>
      <c r="G986" s="1031"/>
    </row>
    <row r="987" spans="1:7">
      <c r="A987" s="1020"/>
      <c r="B987" s="1020"/>
      <c r="C987" s="1020"/>
      <c r="D987" s="1028"/>
      <c r="E987" s="1029"/>
      <c r="F987" s="1030"/>
      <c r="G987" s="1031"/>
    </row>
    <row r="988" spans="1:7">
      <c r="A988" s="1020"/>
      <c r="B988" s="1020"/>
      <c r="C988" s="1020"/>
      <c r="D988" s="1028"/>
      <c r="E988" s="1029"/>
      <c r="F988" s="1030"/>
      <c r="G988" s="1031"/>
    </row>
    <row r="989" spans="1:7">
      <c r="A989" s="1020"/>
      <c r="B989" s="1020"/>
      <c r="C989" s="1020"/>
      <c r="D989" s="1028"/>
      <c r="E989" s="1029"/>
      <c r="F989" s="1030"/>
      <c r="G989" s="1031"/>
    </row>
    <row r="990" spans="1:7">
      <c r="A990" s="1020"/>
      <c r="B990" s="1020"/>
      <c r="C990" s="1020"/>
      <c r="D990" s="1028"/>
      <c r="E990" s="1029"/>
      <c r="F990" s="1030"/>
      <c r="G990" s="1031"/>
    </row>
    <row r="991" spans="1:7">
      <c r="A991" s="1020"/>
      <c r="B991" s="1020"/>
      <c r="C991" s="1020"/>
      <c r="D991" s="1028"/>
      <c r="E991" s="1029"/>
      <c r="F991" s="1030"/>
      <c r="G991" s="1031"/>
    </row>
    <row r="992" spans="1:7">
      <c r="A992" s="1020"/>
      <c r="B992" s="1020"/>
      <c r="C992" s="1020"/>
      <c r="D992" s="1028"/>
      <c r="E992" s="1029"/>
      <c r="F992" s="1030"/>
      <c r="G992" s="1031"/>
    </row>
    <row r="993" spans="1:7">
      <c r="A993" s="1020"/>
      <c r="B993" s="1020"/>
      <c r="C993" s="1020"/>
      <c r="D993" s="1028"/>
      <c r="E993" s="1029"/>
      <c r="F993" s="1030"/>
      <c r="G993" s="1031"/>
    </row>
    <row r="994" spans="1:7">
      <c r="A994" s="1020"/>
      <c r="B994" s="1020"/>
      <c r="C994" s="1020"/>
      <c r="D994" s="1028"/>
      <c r="E994" s="1029"/>
      <c r="F994" s="1030"/>
      <c r="G994" s="1031"/>
    </row>
    <row r="995" spans="1:7">
      <c r="A995" s="1020"/>
      <c r="B995" s="1020"/>
      <c r="C995" s="1020"/>
      <c r="D995" s="1028"/>
      <c r="E995" s="1029"/>
      <c r="F995" s="1030"/>
      <c r="G995" s="1031"/>
    </row>
    <row r="996" spans="1:7">
      <c r="A996" s="1020"/>
      <c r="B996" s="1020"/>
      <c r="C996" s="1020"/>
      <c r="D996" s="1028"/>
      <c r="E996" s="1029"/>
      <c r="F996" s="1030"/>
      <c r="G996" s="1031"/>
    </row>
    <row r="997" spans="1:7">
      <c r="A997" s="1020"/>
      <c r="B997" s="1020"/>
      <c r="C997" s="1020"/>
      <c r="D997" s="1028"/>
      <c r="E997" s="1029"/>
      <c r="F997" s="1030"/>
      <c r="G997" s="1031"/>
    </row>
    <row r="998" spans="1:7">
      <c r="A998" s="1020"/>
      <c r="B998" s="1020"/>
      <c r="C998" s="1020"/>
      <c r="D998" s="1028"/>
      <c r="E998" s="1029"/>
      <c r="F998" s="1030"/>
      <c r="G998" s="1031"/>
    </row>
    <row r="999" spans="1:7">
      <c r="A999" s="1020"/>
      <c r="B999" s="1020"/>
      <c r="C999" s="1020"/>
      <c r="D999" s="1028"/>
      <c r="E999" s="1029"/>
      <c r="F999" s="1030"/>
      <c r="G999" s="1031"/>
    </row>
    <row r="1000" spans="1:7">
      <c r="A1000" s="1020"/>
      <c r="B1000" s="1020"/>
      <c r="C1000" s="1020"/>
      <c r="D1000" s="1028"/>
      <c r="E1000" s="1029"/>
      <c r="F1000" s="1030"/>
      <c r="G1000" s="1031"/>
    </row>
    <row r="1001" spans="1:7">
      <c r="A1001" s="1020"/>
      <c r="B1001" s="1020"/>
      <c r="C1001" s="1020"/>
      <c r="D1001" s="1028"/>
      <c r="E1001" s="1029"/>
      <c r="F1001" s="1030"/>
      <c r="G1001" s="1031"/>
    </row>
    <row r="1002" spans="1:7">
      <c r="A1002" s="1020"/>
      <c r="B1002" s="1020"/>
      <c r="C1002" s="1020"/>
      <c r="D1002" s="1028"/>
      <c r="E1002" s="1029"/>
      <c r="F1002" s="1030"/>
      <c r="G1002" s="1031"/>
    </row>
    <row r="1003" spans="1:7">
      <c r="A1003" s="1020"/>
      <c r="B1003" s="1020"/>
      <c r="C1003" s="1020"/>
      <c r="D1003" s="1028"/>
      <c r="E1003" s="1029"/>
      <c r="F1003" s="1030"/>
      <c r="G1003" s="1031"/>
    </row>
    <row r="1004" spans="1:7">
      <c r="A1004" s="1020"/>
      <c r="B1004" s="1020"/>
      <c r="C1004" s="1020"/>
      <c r="D1004" s="1028"/>
      <c r="E1004" s="1029"/>
      <c r="F1004" s="1030"/>
      <c r="G1004" s="1031"/>
    </row>
    <row r="1005" spans="1:7">
      <c r="A1005" s="1020"/>
      <c r="B1005" s="1020"/>
      <c r="C1005" s="1020"/>
      <c r="D1005" s="1028"/>
      <c r="E1005" s="1029"/>
      <c r="F1005" s="1030"/>
      <c r="G1005" s="1031"/>
    </row>
    <row r="1006" spans="1:7">
      <c r="A1006" s="1020"/>
      <c r="B1006" s="1020"/>
      <c r="C1006" s="1020"/>
      <c r="D1006" s="1028"/>
      <c r="E1006" s="1029"/>
      <c r="F1006" s="1030"/>
      <c r="G1006" s="1031"/>
    </row>
    <row r="1007" spans="1:7">
      <c r="A1007" s="1020"/>
      <c r="B1007" s="1020"/>
      <c r="C1007" s="1020"/>
      <c r="D1007" s="1028"/>
      <c r="E1007" s="1029"/>
      <c r="F1007" s="1030"/>
      <c r="G1007" s="1031"/>
    </row>
    <row r="1008" spans="1:7">
      <c r="A1008" s="1020"/>
      <c r="B1008" s="1020"/>
      <c r="C1008" s="1020"/>
      <c r="D1008" s="1028"/>
      <c r="E1008" s="1029"/>
      <c r="F1008" s="1030"/>
      <c r="G1008" s="1031"/>
    </row>
    <row r="1009" spans="1:7">
      <c r="A1009" s="1020"/>
      <c r="B1009" s="1020"/>
      <c r="C1009" s="1020"/>
      <c r="D1009" s="1028"/>
      <c r="E1009" s="1029"/>
      <c r="F1009" s="1030"/>
      <c r="G1009" s="1031"/>
    </row>
    <row r="1010" spans="1:7">
      <c r="A1010" s="1020"/>
      <c r="B1010" s="1020"/>
      <c r="C1010" s="1020"/>
      <c r="D1010" s="1028"/>
      <c r="E1010" s="1029"/>
      <c r="F1010" s="1030"/>
      <c r="G1010" s="1031"/>
    </row>
    <row r="1011" spans="1:7">
      <c r="A1011" s="1020"/>
      <c r="B1011" s="1020"/>
      <c r="C1011" s="1020"/>
      <c r="D1011" s="1028"/>
      <c r="E1011" s="1029"/>
      <c r="F1011" s="1030"/>
      <c r="G1011" s="1031"/>
    </row>
    <row r="1012" spans="1:7">
      <c r="A1012" s="1020"/>
      <c r="B1012" s="1020"/>
      <c r="C1012" s="1020"/>
      <c r="D1012" s="1028"/>
      <c r="E1012" s="1029"/>
      <c r="F1012" s="1030"/>
      <c r="G1012" s="1031"/>
    </row>
    <row r="1013" spans="1:7">
      <c r="A1013" s="1020"/>
      <c r="B1013" s="1020"/>
      <c r="C1013" s="1020"/>
      <c r="D1013" s="1028"/>
      <c r="E1013" s="1029"/>
      <c r="F1013" s="1030"/>
      <c r="G1013" s="1031"/>
    </row>
    <row r="1014" spans="1:7">
      <c r="A1014" s="1020"/>
      <c r="B1014" s="1020"/>
      <c r="C1014" s="1020"/>
      <c r="D1014" s="1028"/>
      <c r="E1014" s="1029"/>
      <c r="F1014" s="1030"/>
      <c r="G1014" s="1031"/>
    </row>
    <row r="1015" spans="1:7">
      <c r="A1015" s="1020"/>
      <c r="B1015" s="1020"/>
      <c r="C1015" s="1020"/>
      <c r="D1015" s="1028"/>
      <c r="E1015" s="1029"/>
      <c r="F1015" s="1030"/>
      <c r="G1015" s="1031"/>
    </row>
    <row r="1016" spans="1:7">
      <c r="A1016" s="1020"/>
      <c r="B1016" s="1020"/>
      <c r="C1016" s="1020"/>
      <c r="D1016" s="1028"/>
      <c r="E1016" s="1029"/>
      <c r="F1016" s="1030"/>
      <c r="G1016" s="1031"/>
    </row>
    <row r="1017" spans="1:7">
      <c r="A1017" s="1020"/>
      <c r="B1017" s="1020"/>
      <c r="C1017" s="1020"/>
      <c r="D1017" s="1028"/>
      <c r="E1017" s="1029"/>
      <c r="F1017" s="1030"/>
      <c r="G1017" s="1031"/>
    </row>
    <row r="1018" spans="1:7">
      <c r="A1018" s="1020"/>
      <c r="B1018" s="1020"/>
      <c r="C1018" s="1020"/>
      <c r="D1018" s="1028"/>
      <c r="E1018" s="1029"/>
      <c r="F1018" s="1030"/>
      <c r="G1018" s="1031"/>
    </row>
    <row r="1019" spans="1:7">
      <c r="A1019" s="1020"/>
      <c r="B1019" s="1020"/>
      <c r="C1019" s="1020"/>
      <c r="D1019" s="1028"/>
      <c r="E1019" s="1029"/>
      <c r="F1019" s="1030"/>
      <c r="G1019" s="1031"/>
    </row>
    <row r="1020" spans="1:7">
      <c r="A1020" s="1020"/>
      <c r="B1020" s="1020"/>
      <c r="C1020" s="1020"/>
      <c r="D1020" s="1028"/>
      <c r="E1020" s="1029"/>
      <c r="F1020" s="1030"/>
      <c r="G1020" s="1031"/>
    </row>
    <row r="1021" spans="1:7">
      <c r="A1021" s="1020"/>
      <c r="B1021" s="1020"/>
      <c r="C1021" s="1020"/>
      <c r="D1021" s="1028"/>
      <c r="E1021" s="1029"/>
      <c r="F1021" s="1030"/>
      <c r="G1021" s="1031"/>
    </row>
    <row r="1022" spans="1:7">
      <c r="A1022" s="1020"/>
      <c r="B1022" s="1020"/>
      <c r="C1022" s="1020"/>
      <c r="D1022" s="1028"/>
      <c r="E1022" s="1029"/>
      <c r="F1022" s="1030"/>
      <c r="G1022" s="1031"/>
    </row>
    <row r="1023" spans="1:7">
      <c r="A1023" s="1020"/>
      <c r="B1023" s="1020"/>
      <c r="C1023" s="1020"/>
      <c r="D1023" s="1028"/>
      <c r="E1023" s="1029"/>
      <c r="F1023" s="1030"/>
      <c r="G1023" s="1031"/>
    </row>
    <row r="1024" spans="1:7">
      <c r="A1024" s="1020"/>
      <c r="B1024" s="1020"/>
      <c r="C1024" s="1020"/>
      <c r="D1024" s="1028"/>
      <c r="E1024" s="1029"/>
      <c r="F1024" s="1030"/>
      <c r="G1024" s="1031"/>
    </row>
    <row r="1025" spans="1:7">
      <c r="A1025" s="1020"/>
      <c r="B1025" s="1020"/>
      <c r="C1025" s="1020"/>
      <c r="D1025" s="1028"/>
      <c r="E1025" s="1029"/>
      <c r="F1025" s="1030"/>
      <c r="G1025" s="1031"/>
    </row>
    <row r="1026" spans="1:7">
      <c r="A1026" s="1020"/>
      <c r="B1026" s="1020"/>
      <c r="C1026" s="1020"/>
      <c r="D1026" s="1028"/>
      <c r="E1026" s="1029"/>
      <c r="F1026" s="1030"/>
      <c r="G1026" s="1031"/>
    </row>
    <row r="1027" spans="1:7">
      <c r="A1027" s="1020"/>
      <c r="B1027" s="1020"/>
      <c r="C1027" s="1020"/>
      <c r="D1027" s="1028"/>
      <c r="E1027" s="1029"/>
      <c r="F1027" s="1030"/>
      <c r="G1027" s="1031"/>
    </row>
    <row r="1028" spans="1:7">
      <c r="A1028" s="1020"/>
      <c r="B1028" s="1020"/>
      <c r="C1028" s="1020"/>
      <c r="D1028" s="1028"/>
      <c r="E1028" s="1029"/>
      <c r="F1028" s="1030"/>
      <c r="G1028" s="1031"/>
    </row>
    <row r="1029" spans="1:7">
      <c r="A1029" s="1020"/>
      <c r="B1029" s="1020"/>
      <c r="C1029" s="1020"/>
      <c r="D1029" s="1028"/>
      <c r="E1029" s="1029"/>
      <c r="F1029" s="1030"/>
      <c r="G1029" s="1031"/>
    </row>
    <row r="1030" spans="1:7">
      <c r="A1030" s="1020"/>
      <c r="B1030" s="1020"/>
      <c r="C1030" s="1020"/>
      <c r="D1030" s="1028"/>
      <c r="E1030" s="1029"/>
      <c r="F1030" s="1030"/>
      <c r="G1030" s="1031"/>
    </row>
    <row r="1031" spans="1:7">
      <c r="A1031" s="1020"/>
      <c r="B1031" s="1020"/>
      <c r="C1031" s="1020"/>
      <c r="D1031" s="1028"/>
      <c r="E1031" s="1029"/>
      <c r="F1031" s="1030"/>
      <c r="G1031" s="1031"/>
    </row>
    <row r="1032" spans="1:7">
      <c r="A1032" s="1020"/>
      <c r="B1032" s="1020"/>
      <c r="C1032" s="1020"/>
      <c r="D1032" s="1028"/>
      <c r="E1032" s="1029"/>
      <c r="F1032" s="1030"/>
      <c r="G1032" s="1031"/>
    </row>
    <row r="1033" spans="1:7">
      <c r="A1033" s="1020"/>
      <c r="B1033" s="1020"/>
      <c r="C1033" s="1020"/>
      <c r="D1033" s="1028"/>
      <c r="E1033" s="1029"/>
      <c r="F1033" s="1030"/>
      <c r="G1033" s="1031"/>
    </row>
    <row r="1034" spans="1:7">
      <c r="A1034" s="1020"/>
      <c r="B1034" s="1020"/>
      <c r="C1034" s="1020"/>
      <c r="D1034" s="1028"/>
      <c r="E1034" s="1029"/>
      <c r="F1034" s="1030"/>
      <c r="G1034" s="1031"/>
    </row>
    <row r="1035" spans="1:7">
      <c r="A1035" s="1020"/>
      <c r="B1035" s="1020"/>
      <c r="C1035" s="1020"/>
      <c r="D1035" s="1028"/>
      <c r="E1035" s="1029"/>
      <c r="F1035" s="1030"/>
      <c r="G1035" s="1031"/>
    </row>
    <row r="1036" spans="1:7">
      <c r="A1036" s="1020"/>
      <c r="B1036" s="1020"/>
      <c r="C1036" s="1020"/>
      <c r="D1036" s="1028"/>
      <c r="E1036" s="1029"/>
      <c r="F1036" s="1030"/>
      <c r="G1036" s="1031"/>
    </row>
    <row r="1037" spans="1:7">
      <c r="A1037" s="1020"/>
      <c r="B1037" s="1020"/>
      <c r="C1037" s="1020"/>
      <c r="D1037" s="1028"/>
      <c r="E1037" s="1029"/>
      <c r="F1037" s="1030"/>
      <c r="G1037" s="1031"/>
    </row>
    <row r="1038" spans="1:7">
      <c r="A1038" s="1020"/>
      <c r="B1038" s="1020"/>
      <c r="C1038" s="1020"/>
      <c r="D1038" s="1028"/>
      <c r="E1038" s="1029"/>
      <c r="F1038" s="1030"/>
      <c r="G1038" s="1031"/>
    </row>
    <row r="1039" spans="1:7">
      <c r="A1039" s="1020"/>
      <c r="B1039" s="1020"/>
      <c r="C1039" s="1020"/>
      <c r="D1039" s="1028"/>
      <c r="E1039" s="1029"/>
      <c r="F1039" s="1030"/>
      <c r="G1039" s="1031"/>
    </row>
    <row r="1040" spans="1:7">
      <c r="A1040" s="1020"/>
      <c r="B1040" s="1020"/>
      <c r="C1040" s="1020"/>
      <c r="D1040" s="1028"/>
      <c r="E1040" s="1029"/>
      <c r="F1040" s="1030"/>
      <c r="G1040" s="1031"/>
    </row>
    <row r="1041" spans="1:7">
      <c r="A1041" s="1020"/>
      <c r="B1041" s="1020"/>
      <c r="C1041" s="1020"/>
      <c r="D1041" s="1028"/>
      <c r="E1041" s="1029"/>
      <c r="F1041" s="1030"/>
      <c r="G1041" s="1031"/>
    </row>
    <row r="1042" spans="1:7">
      <c r="A1042" s="1020"/>
      <c r="B1042" s="1020"/>
      <c r="C1042" s="1020"/>
      <c r="D1042" s="1028"/>
      <c r="E1042" s="1029"/>
      <c r="F1042" s="1030"/>
      <c r="G1042" s="1031"/>
    </row>
    <row r="1043" spans="1:7">
      <c r="A1043" s="1020"/>
      <c r="B1043" s="1020"/>
      <c r="C1043" s="1020"/>
      <c r="D1043" s="1028"/>
      <c r="E1043" s="1029"/>
      <c r="F1043" s="1030"/>
      <c r="G1043" s="1031"/>
    </row>
    <row r="1044" spans="1:7">
      <c r="A1044" s="1020"/>
      <c r="B1044" s="1020"/>
      <c r="C1044" s="1020"/>
      <c r="D1044" s="1028"/>
      <c r="E1044" s="1029"/>
      <c r="F1044" s="1030"/>
      <c r="G1044" s="1031"/>
    </row>
    <row r="1045" spans="1:7">
      <c r="A1045" s="1020"/>
      <c r="B1045" s="1020"/>
      <c r="C1045" s="1020"/>
      <c r="D1045" s="1028"/>
      <c r="E1045" s="1029"/>
      <c r="F1045" s="1030"/>
      <c r="G1045" s="1031"/>
    </row>
    <row r="1046" spans="1:7">
      <c r="A1046" s="1020"/>
      <c r="B1046" s="1020"/>
      <c r="C1046" s="1020"/>
      <c r="D1046" s="1028"/>
      <c r="E1046" s="1029"/>
      <c r="F1046" s="1030"/>
      <c r="G1046" s="1031"/>
    </row>
    <row r="1047" spans="1:7">
      <c r="A1047" s="1020"/>
      <c r="B1047" s="1020"/>
      <c r="C1047" s="1020"/>
      <c r="D1047" s="1028"/>
      <c r="E1047" s="1029"/>
      <c r="F1047" s="1030"/>
      <c r="G1047" s="1031"/>
    </row>
    <row r="1048" spans="1:7">
      <c r="A1048" s="1020"/>
      <c r="B1048" s="1020"/>
      <c r="C1048" s="1020"/>
      <c r="D1048" s="1028"/>
      <c r="E1048" s="1029"/>
      <c r="F1048" s="1030"/>
      <c r="G1048" s="1031"/>
    </row>
    <row r="1049" spans="1:7">
      <c r="A1049" s="1020"/>
      <c r="B1049" s="1020"/>
      <c r="C1049" s="1020"/>
      <c r="D1049" s="1028"/>
      <c r="E1049" s="1029"/>
      <c r="F1049" s="1030"/>
      <c r="G1049" s="1031"/>
    </row>
    <row r="1050" spans="1:7">
      <c r="A1050" s="1020"/>
      <c r="B1050" s="1020"/>
      <c r="C1050" s="1020"/>
      <c r="D1050" s="1028"/>
      <c r="E1050" s="1029"/>
      <c r="F1050" s="1030"/>
      <c r="G1050" s="1031"/>
    </row>
    <row r="1051" spans="1:7">
      <c r="A1051" s="1020"/>
      <c r="B1051" s="1020"/>
      <c r="C1051" s="1020"/>
      <c r="D1051" s="1028"/>
      <c r="E1051" s="1029"/>
      <c r="F1051" s="1030"/>
      <c r="G1051" s="1031"/>
    </row>
    <row r="1052" spans="1:7">
      <c r="A1052" s="1020"/>
      <c r="B1052" s="1020"/>
      <c r="C1052" s="1020"/>
      <c r="D1052" s="1028"/>
      <c r="E1052" s="1029"/>
      <c r="F1052" s="1030"/>
      <c r="G1052" s="1031"/>
    </row>
    <row r="1053" spans="1:7">
      <c r="A1053" s="1020"/>
      <c r="B1053" s="1020"/>
      <c r="C1053" s="1020"/>
      <c r="D1053" s="1028"/>
      <c r="E1053" s="1029"/>
      <c r="F1053" s="1030"/>
      <c r="G1053" s="1031"/>
    </row>
    <row r="1054" spans="1:7">
      <c r="A1054" s="1020"/>
      <c r="B1054" s="1020"/>
      <c r="C1054" s="1020"/>
      <c r="D1054" s="1028"/>
      <c r="E1054" s="1029"/>
      <c r="F1054" s="1030"/>
      <c r="G1054" s="1031"/>
    </row>
    <row r="1055" spans="1:7">
      <c r="A1055" s="1020"/>
      <c r="B1055" s="1020"/>
      <c r="C1055" s="1020"/>
      <c r="D1055" s="1028"/>
      <c r="E1055" s="1029"/>
      <c r="F1055" s="1030"/>
      <c r="G1055" s="1031"/>
    </row>
    <row r="1056" spans="1:7">
      <c r="A1056" s="1020"/>
      <c r="B1056" s="1020"/>
      <c r="C1056" s="1020"/>
      <c r="D1056" s="1028"/>
      <c r="E1056" s="1029"/>
      <c r="F1056" s="1030"/>
      <c r="G1056" s="1031"/>
    </row>
    <row r="1057" spans="1:7">
      <c r="A1057" s="1020"/>
      <c r="B1057" s="1020"/>
      <c r="C1057" s="1020"/>
      <c r="D1057" s="1028"/>
      <c r="E1057" s="1029"/>
      <c r="F1057" s="1030"/>
      <c r="G1057" s="1031"/>
    </row>
    <row r="1058" spans="1:7">
      <c r="A1058" s="1020"/>
      <c r="B1058" s="1020"/>
      <c r="C1058" s="1020"/>
      <c r="D1058" s="1028"/>
      <c r="E1058" s="1029"/>
      <c r="F1058" s="1030"/>
      <c r="G1058" s="1031"/>
    </row>
    <row r="1059" spans="1:7">
      <c r="A1059" s="1020"/>
      <c r="B1059" s="1020"/>
      <c r="C1059" s="1020"/>
      <c r="D1059" s="1028"/>
      <c r="E1059" s="1029"/>
      <c r="F1059" s="1030"/>
      <c r="G1059" s="1031"/>
    </row>
    <row r="1060" spans="1:7">
      <c r="A1060" s="1020"/>
      <c r="B1060" s="1020"/>
      <c r="C1060" s="1020"/>
      <c r="D1060" s="1028"/>
      <c r="E1060" s="1029"/>
      <c r="F1060" s="1030"/>
      <c r="G1060" s="1031"/>
    </row>
    <row r="1061" spans="1:7">
      <c r="A1061" s="1020"/>
      <c r="B1061" s="1020"/>
      <c r="C1061" s="1020"/>
      <c r="D1061" s="1028"/>
      <c r="E1061" s="1029"/>
      <c r="F1061" s="1030"/>
      <c r="G1061" s="1031"/>
    </row>
    <row r="1062" spans="1:7">
      <c r="A1062" s="1020"/>
      <c r="B1062" s="1020"/>
      <c r="C1062" s="1020"/>
      <c r="D1062" s="1028"/>
      <c r="E1062" s="1029"/>
      <c r="F1062" s="1030"/>
      <c r="G1062" s="1031"/>
    </row>
    <row r="1063" spans="1:7">
      <c r="A1063" s="1020"/>
      <c r="B1063" s="1020"/>
      <c r="C1063" s="1020"/>
      <c r="D1063" s="1028"/>
      <c r="E1063" s="1029"/>
      <c r="F1063" s="1030"/>
      <c r="G1063" s="1031"/>
    </row>
    <row r="1064" spans="1:7">
      <c r="A1064" s="1020"/>
      <c r="B1064" s="1020"/>
      <c r="C1064" s="1020"/>
      <c r="D1064" s="1028"/>
      <c r="E1064" s="1029"/>
      <c r="F1064" s="1030"/>
      <c r="G1064" s="1031"/>
    </row>
    <row r="1065" spans="1:7">
      <c r="A1065" s="1020"/>
      <c r="B1065" s="1020"/>
      <c r="C1065" s="1020"/>
      <c r="D1065" s="1028"/>
      <c r="E1065" s="1029"/>
      <c r="F1065" s="1030"/>
      <c r="G1065" s="1031"/>
    </row>
    <row r="1066" spans="1:7">
      <c r="A1066" s="1020"/>
      <c r="B1066" s="1020"/>
      <c r="C1066" s="1020"/>
      <c r="D1066" s="1028"/>
      <c r="E1066" s="1029"/>
      <c r="F1066" s="1030"/>
      <c r="G1066" s="1031"/>
    </row>
    <row r="1067" spans="1:7">
      <c r="A1067" s="1020"/>
      <c r="B1067" s="1020"/>
      <c r="C1067" s="1020"/>
      <c r="D1067" s="1028"/>
      <c r="E1067" s="1029"/>
      <c r="F1067" s="1030"/>
      <c r="G1067" s="1031"/>
    </row>
    <row r="1068" spans="1:7">
      <c r="A1068" s="1020"/>
      <c r="B1068" s="1020"/>
      <c r="C1068" s="1020"/>
      <c r="D1068" s="1028"/>
      <c r="E1068" s="1029"/>
      <c r="F1068" s="1030"/>
      <c r="G1068" s="1031"/>
    </row>
    <row r="1069" spans="1:7">
      <c r="A1069" s="1020"/>
      <c r="B1069" s="1020"/>
      <c r="C1069" s="1020"/>
      <c r="D1069" s="1028"/>
      <c r="E1069" s="1029"/>
      <c r="F1069" s="1030"/>
      <c r="G1069" s="1031"/>
    </row>
    <row r="1070" spans="1:7">
      <c r="A1070" s="1020"/>
      <c r="B1070" s="1020"/>
      <c r="C1070" s="1020"/>
      <c r="D1070" s="1028"/>
      <c r="E1070" s="1029"/>
      <c r="F1070" s="1030"/>
      <c r="G1070" s="1031"/>
    </row>
    <row r="1071" spans="1:7">
      <c r="A1071" s="1020"/>
      <c r="B1071" s="1020"/>
      <c r="C1071" s="1020"/>
      <c r="D1071" s="1028"/>
      <c r="E1071" s="1029"/>
      <c r="F1071" s="1030"/>
      <c r="G1071" s="1031"/>
    </row>
    <row r="1072" spans="1:7">
      <c r="A1072" s="1020"/>
      <c r="B1072" s="1020"/>
      <c r="C1072" s="1020"/>
      <c r="D1072" s="1028"/>
      <c r="E1072" s="1029"/>
      <c r="F1072" s="1030"/>
      <c r="G1072" s="1031"/>
    </row>
    <row r="1073" spans="1:7">
      <c r="A1073" s="1020"/>
      <c r="B1073" s="1020"/>
      <c r="C1073" s="1020"/>
      <c r="D1073" s="1028"/>
      <c r="E1073" s="1029"/>
      <c r="F1073" s="1030"/>
      <c r="G1073" s="1031"/>
    </row>
    <row r="1074" spans="1:7">
      <c r="A1074" s="1020"/>
      <c r="B1074" s="1020"/>
      <c r="C1074" s="1020"/>
      <c r="D1074" s="1028"/>
      <c r="E1074" s="1029"/>
      <c r="F1074" s="1030"/>
      <c r="G1074" s="1031"/>
    </row>
    <row r="1075" spans="1:7">
      <c r="A1075" s="1020"/>
      <c r="B1075" s="1020"/>
      <c r="C1075" s="1020"/>
      <c r="D1075" s="1028"/>
      <c r="E1075" s="1029"/>
      <c r="F1075" s="1030"/>
      <c r="G1075" s="1031"/>
    </row>
    <row r="1076" spans="1:7">
      <c r="A1076" s="1020"/>
      <c r="B1076" s="1020"/>
      <c r="C1076" s="1020"/>
      <c r="D1076" s="1028"/>
      <c r="E1076" s="1029"/>
      <c r="F1076" s="1030"/>
      <c r="G1076" s="1031"/>
    </row>
    <row r="1077" spans="1:7">
      <c r="A1077" s="1020"/>
      <c r="B1077" s="1020"/>
      <c r="C1077" s="1020"/>
      <c r="D1077" s="1028"/>
      <c r="E1077" s="1029"/>
      <c r="F1077" s="1030"/>
      <c r="G1077" s="1031"/>
    </row>
    <row r="1078" spans="1:7">
      <c r="A1078" s="1020"/>
      <c r="B1078" s="1020"/>
      <c r="C1078" s="1020"/>
      <c r="D1078" s="1028"/>
      <c r="E1078" s="1029"/>
      <c r="F1078" s="1030"/>
      <c r="G1078" s="1031"/>
    </row>
    <row r="1079" spans="1:7">
      <c r="A1079" s="1020"/>
      <c r="B1079" s="1020"/>
      <c r="C1079" s="1020"/>
      <c r="D1079" s="1028"/>
      <c r="E1079" s="1029"/>
      <c r="F1079" s="1030"/>
      <c r="G1079" s="1031"/>
    </row>
    <row r="1080" spans="1:7">
      <c r="A1080" s="1020"/>
      <c r="B1080" s="1020"/>
      <c r="C1080" s="1020"/>
      <c r="D1080" s="1028"/>
      <c r="E1080" s="1029"/>
      <c r="F1080" s="1030"/>
      <c r="G1080" s="1031"/>
    </row>
    <row r="1081" spans="1:7">
      <c r="A1081" s="1020"/>
      <c r="B1081" s="1020"/>
      <c r="C1081" s="1020"/>
      <c r="D1081" s="1028"/>
      <c r="E1081" s="1029"/>
      <c r="F1081" s="1030"/>
      <c r="G1081" s="1031"/>
    </row>
    <row r="1082" spans="1:7">
      <c r="A1082" s="1020"/>
      <c r="B1082" s="1020"/>
      <c r="C1082" s="1020"/>
      <c r="D1082" s="1028"/>
      <c r="E1082" s="1029"/>
      <c r="F1082" s="1030"/>
      <c r="G1082" s="1031"/>
    </row>
    <row r="1083" spans="1:7">
      <c r="A1083" s="1020"/>
      <c r="B1083" s="1020"/>
      <c r="C1083" s="1020"/>
      <c r="D1083" s="1028"/>
      <c r="E1083" s="1029"/>
      <c r="F1083" s="1030"/>
      <c r="G1083" s="1031"/>
    </row>
    <row r="1084" spans="1:7">
      <c r="A1084" s="1020"/>
      <c r="B1084" s="1020"/>
      <c r="C1084" s="1020"/>
      <c r="D1084" s="1028"/>
      <c r="E1084" s="1029"/>
      <c r="F1084" s="1030"/>
      <c r="G1084" s="1031"/>
    </row>
    <row r="1085" spans="1:7">
      <c r="A1085" s="1020"/>
      <c r="B1085" s="1020"/>
      <c r="C1085" s="1020"/>
      <c r="D1085" s="1028"/>
      <c r="E1085" s="1029"/>
      <c r="F1085" s="1030"/>
      <c r="G1085" s="1031"/>
    </row>
    <row r="1086" spans="1:7">
      <c r="A1086" s="1020"/>
      <c r="B1086" s="1020"/>
      <c r="C1086" s="1020"/>
      <c r="D1086" s="1028"/>
      <c r="E1086" s="1029"/>
      <c r="F1086" s="1030"/>
      <c r="G1086" s="1031"/>
    </row>
    <row r="1087" spans="1:7">
      <c r="A1087" s="1020"/>
      <c r="B1087" s="1020"/>
      <c r="C1087" s="1020"/>
      <c r="D1087" s="1028"/>
      <c r="E1087" s="1029"/>
      <c r="F1087" s="1030"/>
      <c r="G1087" s="1031"/>
    </row>
    <row r="1088" spans="1:7">
      <c r="A1088" s="1020"/>
      <c r="B1088" s="1020"/>
      <c r="C1088" s="1020"/>
      <c r="D1088" s="1028"/>
      <c r="E1088" s="1029"/>
      <c r="F1088" s="1030"/>
      <c r="G1088" s="1031"/>
    </row>
    <row r="1089" spans="1:7">
      <c r="A1089" s="1020"/>
      <c r="B1089" s="1020"/>
      <c r="C1089" s="1020"/>
      <c r="D1089" s="1028"/>
      <c r="E1089" s="1029"/>
      <c r="F1089" s="1030"/>
      <c r="G1089" s="1031"/>
    </row>
    <row r="1090" spans="1:7">
      <c r="A1090" s="1020"/>
      <c r="B1090" s="1020"/>
      <c r="C1090" s="1020"/>
      <c r="D1090" s="1028"/>
      <c r="E1090" s="1029"/>
      <c r="F1090" s="1030"/>
      <c r="G1090" s="1031"/>
    </row>
    <row r="1091" spans="1:7">
      <c r="A1091" s="1020"/>
      <c r="B1091" s="1020"/>
      <c r="C1091" s="1020"/>
      <c r="D1091" s="1028"/>
      <c r="E1091" s="1029"/>
      <c r="F1091" s="1030"/>
      <c r="G1091" s="1031"/>
    </row>
    <row r="1092" spans="1:7">
      <c r="A1092" s="1020"/>
      <c r="B1092" s="1020"/>
      <c r="C1092" s="1020"/>
      <c r="D1092" s="1028"/>
      <c r="E1092" s="1029"/>
      <c r="F1092" s="1030"/>
      <c r="G1092" s="1031"/>
    </row>
    <row r="1093" spans="1:7">
      <c r="A1093" s="1020"/>
      <c r="B1093" s="1020"/>
      <c r="C1093" s="1020"/>
      <c r="D1093" s="1028"/>
      <c r="E1093" s="1029"/>
      <c r="F1093" s="1030"/>
      <c r="G1093" s="1031"/>
    </row>
    <row r="1094" spans="1:7">
      <c r="A1094" s="1020"/>
      <c r="B1094" s="1020"/>
      <c r="C1094" s="1020"/>
      <c r="D1094" s="1028"/>
      <c r="E1094" s="1029"/>
      <c r="F1094" s="1030"/>
      <c r="G1094" s="1031"/>
    </row>
    <row r="1095" spans="1:7">
      <c r="A1095" s="1020"/>
      <c r="B1095" s="1020"/>
      <c r="C1095" s="1020"/>
      <c r="D1095" s="1028"/>
      <c r="E1095" s="1029"/>
      <c r="F1095" s="1030"/>
      <c r="G1095" s="1031"/>
    </row>
    <row r="1096" spans="1:7">
      <c r="A1096" s="1020"/>
      <c r="B1096" s="1020"/>
      <c r="C1096" s="1020"/>
      <c r="D1096" s="1028"/>
      <c r="E1096" s="1029"/>
      <c r="F1096" s="1030"/>
      <c r="G1096" s="1031"/>
    </row>
    <row r="1097" spans="1:7">
      <c r="A1097" s="1020"/>
      <c r="B1097" s="1020"/>
      <c r="C1097" s="1020"/>
      <c r="D1097" s="1028"/>
      <c r="E1097" s="1029"/>
      <c r="F1097" s="1030"/>
      <c r="G1097" s="1031"/>
    </row>
    <row r="1098" spans="1:7">
      <c r="A1098" s="1020"/>
      <c r="B1098" s="1020"/>
      <c r="C1098" s="1020"/>
      <c r="D1098" s="1028"/>
      <c r="E1098" s="1029"/>
      <c r="F1098" s="1030"/>
      <c r="G1098" s="1031"/>
    </row>
    <row r="1099" spans="1:7">
      <c r="A1099" s="1020"/>
      <c r="B1099" s="1020"/>
      <c r="C1099" s="1020"/>
      <c r="D1099" s="1028"/>
      <c r="E1099" s="1029"/>
      <c r="F1099" s="1030"/>
      <c r="G1099" s="1031"/>
    </row>
    <row r="1100" spans="1:7">
      <c r="A1100" s="1020"/>
      <c r="B1100" s="1020"/>
      <c r="C1100" s="1020"/>
      <c r="D1100" s="1028"/>
      <c r="E1100" s="1029"/>
      <c r="F1100" s="1030"/>
      <c r="G1100" s="1031"/>
    </row>
    <row r="1101" spans="1:7">
      <c r="A1101" s="1020"/>
      <c r="B1101" s="1020"/>
      <c r="C1101" s="1020"/>
      <c r="D1101" s="1028"/>
      <c r="E1101" s="1029"/>
      <c r="F1101" s="1030"/>
      <c r="G1101" s="1031"/>
    </row>
    <row r="1102" spans="1:7">
      <c r="A1102" s="1020"/>
      <c r="B1102" s="1020"/>
      <c r="C1102" s="1020"/>
      <c r="D1102" s="1028"/>
      <c r="E1102" s="1029"/>
      <c r="F1102" s="1030"/>
      <c r="G1102" s="1031"/>
    </row>
    <row r="1103" spans="1:7">
      <c r="A1103" s="1020"/>
      <c r="B1103" s="1020"/>
      <c r="C1103" s="1020"/>
      <c r="D1103" s="1028"/>
      <c r="E1103" s="1029"/>
      <c r="F1103" s="1030"/>
      <c r="G1103" s="1031"/>
    </row>
    <row r="1104" spans="1:7">
      <c r="A1104" s="1020"/>
      <c r="B1104" s="1020"/>
      <c r="C1104" s="1020"/>
      <c r="D1104" s="1028"/>
      <c r="E1104" s="1029"/>
      <c r="F1104" s="1030"/>
      <c r="G1104" s="1031"/>
    </row>
    <row r="1105" spans="1:7">
      <c r="A1105" s="1020"/>
      <c r="B1105" s="1020"/>
      <c r="C1105" s="1020"/>
      <c r="D1105" s="1028"/>
      <c r="E1105" s="1029"/>
      <c r="F1105" s="1030"/>
      <c r="G1105" s="1031"/>
    </row>
    <row r="1106" spans="1:7">
      <c r="A1106" s="1020"/>
      <c r="B1106" s="1020"/>
      <c r="C1106" s="1020"/>
      <c r="D1106" s="1028"/>
      <c r="E1106" s="1029"/>
      <c r="F1106" s="1030"/>
      <c r="G1106" s="1031"/>
    </row>
    <row r="1107" spans="1:7">
      <c r="A1107" s="1020"/>
      <c r="B1107" s="1020"/>
      <c r="C1107" s="1020"/>
      <c r="D1107" s="1028"/>
      <c r="E1107" s="1029"/>
      <c r="F1107" s="1030"/>
      <c r="G1107" s="1031"/>
    </row>
    <row r="1108" spans="1:7">
      <c r="A1108" s="1020"/>
      <c r="B1108" s="1020"/>
      <c r="C1108" s="1020"/>
      <c r="D1108" s="1028"/>
      <c r="E1108" s="1029"/>
      <c r="F1108" s="1030"/>
      <c r="G1108" s="1031"/>
    </row>
    <row r="1109" spans="1:7">
      <c r="A1109" s="1020"/>
      <c r="B1109" s="1020"/>
      <c r="C1109" s="1020"/>
      <c r="D1109" s="1028"/>
      <c r="E1109" s="1029"/>
      <c r="F1109" s="1030"/>
      <c r="G1109" s="1031"/>
    </row>
    <row r="1110" spans="1:7">
      <c r="A1110" s="1020"/>
      <c r="B1110" s="1020"/>
      <c r="C1110" s="1020"/>
      <c r="D1110" s="1028"/>
      <c r="E1110" s="1029"/>
      <c r="F1110" s="1030"/>
      <c r="G1110" s="1031"/>
    </row>
    <row r="1111" spans="1:7">
      <c r="A1111" s="1020"/>
      <c r="B1111" s="1020"/>
      <c r="C1111" s="1020"/>
      <c r="D1111" s="1028"/>
      <c r="E1111" s="1029"/>
      <c r="F1111" s="1030"/>
      <c r="G1111" s="1031"/>
    </row>
    <row r="1112" spans="1:7">
      <c r="A1112" s="1020"/>
      <c r="B1112" s="1020"/>
      <c r="C1112" s="1020"/>
      <c r="D1112" s="1028"/>
      <c r="E1112" s="1029"/>
      <c r="F1112" s="1030"/>
      <c r="G1112" s="1031"/>
    </row>
    <row r="1113" spans="1:7">
      <c r="A1113" s="1020"/>
      <c r="B1113" s="1020"/>
      <c r="C1113" s="1020"/>
      <c r="D1113" s="1028"/>
      <c r="E1113" s="1029"/>
      <c r="F1113" s="1030"/>
      <c r="G1113" s="1031"/>
    </row>
    <row r="1114" spans="1:7">
      <c r="A1114" s="1020"/>
      <c r="B1114" s="1020"/>
      <c r="C1114" s="1020"/>
      <c r="D1114" s="1028"/>
      <c r="E1114" s="1029"/>
      <c r="F1114" s="1030"/>
      <c r="G1114" s="1031"/>
    </row>
    <row r="1115" spans="1:7">
      <c r="A1115" s="1020"/>
      <c r="B1115" s="1020"/>
      <c r="C1115" s="1020"/>
      <c r="D1115" s="1028"/>
      <c r="E1115" s="1029"/>
      <c r="F1115" s="1030"/>
      <c r="G1115" s="1031"/>
    </row>
    <row r="1116" spans="1:7">
      <c r="A1116" s="1020"/>
      <c r="B1116" s="1020"/>
      <c r="C1116" s="1020"/>
      <c r="D1116" s="1028"/>
      <c r="E1116" s="1029"/>
      <c r="F1116" s="1030"/>
      <c r="G1116" s="1031"/>
    </row>
    <row r="1117" spans="1:7">
      <c r="A1117" s="1020"/>
      <c r="B1117" s="1020"/>
      <c r="C1117" s="1020"/>
      <c r="D1117" s="1028"/>
      <c r="E1117" s="1029"/>
      <c r="F1117" s="1030"/>
      <c r="G1117" s="1031"/>
    </row>
    <row r="1118" spans="1:7">
      <c r="A1118" s="1020"/>
      <c r="B1118" s="1020"/>
      <c r="C1118" s="1020"/>
      <c r="D1118" s="1028"/>
      <c r="E1118" s="1029"/>
      <c r="F1118" s="1030"/>
      <c r="G1118" s="1031"/>
    </row>
    <row r="1119" spans="1:7">
      <c r="A1119" s="1020"/>
      <c r="B1119" s="1020"/>
      <c r="C1119" s="1020"/>
      <c r="D1119" s="1028"/>
      <c r="E1119" s="1029"/>
      <c r="F1119" s="1030"/>
      <c r="G1119" s="1031"/>
    </row>
    <row r="1120" spans="1:7">
      <c r="A1120" s="1020"/>
      <c r="B1120" s="1020"/>
      <c r="C1120" s="1020"/>
      <c r="D1120" s="1028"/>
      <c r="E1120" s="1029"/>
      <c r="F1120" s="1030"/>
      <c r="G1120" s="1031"/>
    </row>
    <row r="1121" spans="1:7">
      <c r="A1121" s="1020"/>
      <c r="B1121" s="1020"/>
      <c r="C1121" s="1020"/>
      <c r="D1121" s="1028"/>
      <c r="E1121" s="1029"/>
      <c r="F1121" s="1030"/>
      <c r="G1121" s="1031"/>
    </row>
    <row r="1122" spans="1:7">
      <c r="A1122" s="1020"/>
      <c r="B1122" s="1020"/>
      <c r="C1122" s="1020"/>
      <c r="D1122" s="1028"/>
      <c r="E1122" s="1029"/>
      <c r="F1122" s="1030"/>
      <c r="G1122" s="1031"/>
    </row>
    <row r="1123" spans="1:7">
      <c r="A1123" s="1020"/>
      <c r="B1123" s="1020"/>
      <c r="C1123" s="1020"/>
      <c r="D1123" s="1028"/>
      <c r="E1123" s="1029"/>
      <c r="F1123" s="1030"/>
      <c r="G1123" s="1031"/>
    </row>
    <row r="1124" spans="1:7">
      <c r="A1124" s="1020"/>
      <c r="B1124" s="1020"/>
      <c r="C1124" s="1020"/>
      <c r="D1124" s="1028"/>
      <c r="E1124" s="1029"/>
      <c r="F1124" s="1030"/>
      <c r="G1124" s="1031"/>
    </row>
    <row r="1125" spans="1:7">
      <c r="A1125" s="1020"/>
      <c r="B1125" s="1020"/>
      <c r="C1125" s="1020"/>
      <c r="D1125" s="1028"/>
      <c r="E1125" s="1029"/>
      <c r="F1125" s="1030"/>
      <c r="G1125" s="1031"/>
    </row>
    <row r="1126" spans="1:7">
      <c r="A1126" s="1020"/>
      <c r="B1126" s="1020"/>
      <c r="C1126" s="1020"/>
      <c r="D1126" s="1028"/>
      <c r="E1126" s="1029"/>
      <c r="F1126" s="1030"/>
      <c r="G1126" s="1031"/>
    </row>
    <row r="1127" spans="1:7">
      <c r="A1127" s="1020"/>
      <c r="B1127" s="1020"/>
      <c r="C1127" s="1020"/>
      <c r="D1127" s="1028"/>
      <c r="E1127" s="1029"/>
      <c r="F1127" s="1030"/>
      <c r="G1127" s="1031"/>
    </row>
    <row r="1128" spans="1:7">
      <c r="A1128" s="1020"/>
      <c r="B1128" s="1020"/>
      <c r="C1128" s="1020"/>
      <c r="D1128" s="1028"/>
      <c r="E1128" s="1029"/>
      <c r="F1128" s="1030"/>
      <c r="G1128" s="1031"/>
    </row>
    <row r="1129" spans="1:7">
      <c r="A1129" s="1020"/>
      <c r="B1129" s="1020"/>
      <c r="C1129" s="1020"/>
      <c r="D1129" s="1028"/>
      <c r="E1129" s="1029"/>
      <c r="F1129" s="1030"/>
      <c r="G1129" s="1031"/>
    </row>
    <row r="1130" spans="1:7">
      <c r="A1130" s="1020"/>
      <c r="B1130" s="1020"/>
      <c r="C1130" s="1020"/>
      <c r="D1130" s="1028"/>
      <c r="E1130" s="1029"/>
      <c r="F1130" s="1030"/>
      <c r="G1130" s="1031"/>
    </row>
    <row r="1131" spans="1:7">
      <c r="A1131" s="1020"/>
      <c r="B1131" s="1020"/>
      <c r="C1131" s="1020"/>
      <c r="D1131" s="1028"/>
      <c r="E1131" s="1029"/>
      <c r="F1131" s="1030"/>
      <c r="G1131" s="1031"/>
    </row>
    <row r="1132" spans="1:7">
      <c r="A1132" s="1020"/>
      <c r="B1132" s="1020"/>
      <c r="C1132" s="1020"/>
      <c r="D1132" s="1028"/>
      <c r="E1132" s="1029"/>
      <c r="F1132" s="1030"/>
      <c r="G1132" s="1031"/>
    </row>
    <row r="1133" spans="1:7">
      <c r="A1133" s="1020"/>
      <c r="B1133" s="1020"/>
      <c r="C1133" s="1020"/>
      <c r="D1133" s="1028"/>
      <c r="E1133" s="1029"/>
      <c r="F1133" s="1030"/>
      <c r="G1133" s="1031"/>
    </row>
    <row r="1134" spans="1:7">
      <c r="A1134" s="1020"/>
      <c r="B1134" s="1020"/>
      <c r="C1134" s="1020"/>
      <c r="D1134" s="1028"/>
      <c r="E1134" s="1029"/>
      <c r="F1134" s="1030"/>
      <c r="G1134" s="1031"/>
    </row>
    <row r="1135" spans="1:7">
      <c r="A1135" s="1020"/>
      <c r="B1135" s="1020"/>
      <c r="C1135" s="1020"/>
      <c r="D1135" s="1028"/>
      <c r="E1135" s="1029"/>
      <c r="F1135" s="1030"/>
      <c r="G1135" s="1031"/>
    </row>
    <row r="1136" spans="1:7">
      <c r="A1136" s="1020"/>
      <c r="B1136" s="1020"/>
      <c r="C1136" s="1020"/>
      <c r="D1136" s="1028"/>
      <c r="E1136" s="1029"/>
      <c r="F1136" s="1030"/>
      <c r="G1136" s="1031"/>
    </row>
    <row r="1137" spans="1:7">
      <c r="A1137" s="1020"/>
      <c r="B1137" s="1020"/>
      <c r="C1137" s="1020"/>
      <c r="D1137" s="1028"/>
      <c r="E1137" s="1029"/>
      <c r="F1137" s="1030"/>
      <c r="G1137" s="1031"/>
    </row>
    <row r="1138" spans="1:7">
      <c r="A1138" s="1020"/>
      <c r="B1138" s="1020"/>
      <c r="C1138" s="1020"/>
      <c r="D1138" s="1028"/>
      <c r="E1138" s="1029"/>
      <c r="F1138" s="1030"/>
      <c r="G1138" s="1031"/>
    </row>
    <row r="1139" spans="1:7">
      <c r="A1139" s="1020"/>
      <c r="B1139" s="1020"/>
      <c r="C1139" s="1020"/>
      <c r="D1139" s="1028"/>
      <c r="E1139" s="1029"/>
      <c r="F1139" s="1030"/>
      <c r="G1139" s="1031"/>
    </row>
    <row r="1140" spans="1:7">
      <c r="A1140" s="1020"/>
      <c r="B1140" s="1020"/>
      <c r="C1140" s="1020"/>
      <c r="D1140" s="1028"/>
      <c r="E1140" s="1029"/>
      <c r="F1140" s="1030"/>
      <c r="G1140" s="1031"/>
    </row>
    <row r="1141" spans="1:7">
      <c r="A1141" s="1020"/>
      <c r="B1141" s="1020"/>
      <c r="C1141" s="1020"/>
      <c r="D1141" s="1028"/>
      <c r="E1141" s="1029"/>
      <c r="F1141" s="1030"/>
      <c r="G1141" s="1031"/>
    </row>
    <row r="1142" spans="1:7">
      <c r="A1142" s="1020"/>
      <c r="B1142" s="1020"/>
      <c r="C1142" s="1020"/>
      <c r="D1142" s="1028"/>
      <c r="E1142" s="1029"/>
      <c r="F1142" s="1030"/>
      <c r="G1142" s="1031"/>
    </row>
    <row r="1143" spans="1:7">
      <c r="A1143" s="1020"/>
      <c r="B1143" s="1020"/>
      <c r="C1143" s="1020"/>
      <c r="D1143" s="1028"/>
      <c r="E1143" s="1029"/>
      <c r="F1143" s="1030"/>
      <c r="G1143" s="1031"/>
    </row>
    <row r="1144" spans="1:7">
      <c r="A1144" s="1020"/>
      <c r="B1144" s="1020"/>
      <c r="C1144" s="1020"/>
      <c r="D1144" s="1028"/>
      <c r="E1144" s="1029"/>
      <c r="F1144" s="1030"/>
      <c r="G1144" s="1031"/>
    </row>
    <row r="1145" spans="1:7">
      <c r="A1145" s="1020"/>
      <c r="B1145" s="1020"/>
      <c r="C1145" s="1020"/>
      <c r="D1145" s="1028"/>
      <c r="E1145" s="1029"/>
      <c r="F1145" s="1030"/>
      <c r="G1145" s="1031"/>
    </row>
    <row r="1146" spans="1:7">
      <c r="A1146" s="1020"/>
      <c r="B1146" s="1020"/>
      <c r="C1146" s="1020"/>
      <c r="D1146" s="1028"/>
      <c r="E1146" s="1029"/>
      <c r="F1146" s="1030"/>
      <c r="G1146" s="1031"/>
    </row>
    <row r="1147" spans="1:7">
      <c r="A1147" s="1020"/>
      <c r="B1147" s="1020"/>
      <c r="C1147" s="1020"/>
      <c r="D1147" s="1028"/>
      <c r="E1147" s="1029"/>
      <c r="F1147" s="1030"/>
      <c r="G1147" s="1031"/>
    </row>
    <row r="1148" spans="1:7">
      <c r="A1148" s="1020"/>
      <c r="B1148" s="1020"/>
      <c r="C1148" s="1020"/>
      <c r="D1148" s="1028"/>
      <c r="E1148" s="1029"/>
      <c r="F1148" s="1030"/>
      <c r="G1148" s="1031"/>
    </row>
    <row r="1149" spans="1:7">
      <c r="A1149" s="1020"/>
      <c r="B1149" s="1020"/>
      <c r="C1149" s="1020"/>
      <c r="D1149" s="1028"/>
      <c r="E1149" s="1029"/>
      <c r="F1149" s="1030"/>
      <c r="G1149" s="1031"/>
    </row>
    <row r="1150" spans="1:7">
      <c r="A1150" s="1020"/>
      <c r="B1150" s="1020"/>
      <c r="C1150" s="1020"/>
      <c r="D1150" s="1028"/>
      <c r="E1150" s="1029"/>
      <c r="F1150" s="1030"/>
      <c r="G1150" s="1031"/>
    </row>
    <row r="1151" spans="1:7">
      <c r="A1151" s="1020"/>
      <c r="B1151" s="1020"/>
      <c r="C1151" s="1020"/>
      <c r="D1151" s="1028"/>
      <c r="E1151" s="1029"/>
      <c r="F1151" s="1030"/>
      <c r="G1151" s="1031"/>
    </row>
    <row r="1152" spans="1:7">
      <c r="A1152" s="1020"/>
      <c r="B1152" s="1020"/>
      <c r="C1152" s="1020"/>
      <c r="D1152" s="1028"/>
      <c r="E1152" s="1029"/>
      <c r="F1152" s="1030"/>
      <c r="G1152" s="1031"/>
    </row>
    <row r="1153" spans="1:7">
      <c r="A1153" s="1020"/>
      <c r="B1153" s="1020"/>
      <c r="C1153" s="1020"/>
      <c r="D1153" s="1028"/>
      <c r="E1153" s="1029"/>
      <c r="F1153" s="1030"/>
      <c r="G1153" s="1031"/>
    </row>
    <row r="1154" spans="1:7">
      <c r="A1154" s="1020"/>
      <c r="B1154" s="1020"/>
      <c r="C1154" s="1020"/>
      <c r="D1154" s="1028"/>
      <c r="E1154" s="1029"/>
      <c r="F1154" s="1030"/>
      <c r="G1154" s="1031"/>
    </row>
    <row r="1155" spans="1:7">
      <c r="A1155" s="1020"/>
      <c r="B1155" s="1020"/>
      <c r="C1155" s="1020"/>
      <c r="D1155" s="1028"/>
      <c r="E1155" s="1029"/>
      <c r="F1155" s="1030"/>
      <c r="G1155" s="1031"/>
    </row>
    <row r="1156" spans="1:7">
      <c r="A1156" s="1020"/>
      <c r="B1156" s="1020"/>
      <c r="C1156" s="1020"/>
      <c r="D1156" s="1028"/>
      <c r="E1156" s="1029"/>
      <c r="F1156" s="1030"/>
      <c r="G1156" s="1031"/>
    </row>
    <row r="1157" spans="1:7">
      <c r="A1157" s="1020"/>
      <c r="B1157" s="1020"/>
      <c r="C1157" s="1020"/>
      <c r="D1157" s="1028"/>
      <c r="E1157" s="1029"/>
      <c r="F1157" s="1030"/>
      <c r="G1157" s="1031"/>
    </row>
    <row r="1158" spans="1:7">
      <c r="A1158" s="1020"/>
      <c r="B1158" s="1020"/>
      <c r="C1158" s="1020"/>
      <c r="D1158" s="1028"/>
      <c r="E1158" s="1029"/>
      <c r="F1158" s="1030"/>
      <c r="G1158" s="1031"/>
    </row>
    <row r="1159" spans="1:7">
      <c r="A1159" s="1020"/>
      <c r="B1159" s="1020"/>
      <c r="C1159" s="1020"/>
      <c r="D1159" s="1028"/>
      <c r="E1159" s="1029"/>
      <c r="F1159" s="1030"/>
      <c r="G1159" s="1031"/>
    </row>
    <row r="1160" spans="1:7">
      <c r="A1160" s="1020"/>
      <c r="B1160" s="1020"/>
      <c r="C1160" s="1020"/>
      <c r="D1160" s="1028"/>
      <c r="E1160" s="1029"/>
      <c r="F1160" s="1030"/>
      <c r="G1160" s="1031"/>
    </row>
    <row r="1161" spans="1:7">
      <c r="A1161" s="1020"/>
      <c r="B1161" s="1020"/>
      <c r="C1161" s="1020"/>
      <c r="D1161" s="1028"/>
      <c r="E1161" s="1029"/>
      <c r="F1161" s="1030"/>
      <c r="G1161" s="1031"/>
    </row>
    <row r="1162" spans="1:7">
      <c r="A1162" s="1020"/>
      <c r="B1162" s="1020"/>
      <c r="C1162" s="1020"/>
      <c r="D1162" s="1028"/>
      <c r="E1162" s="1029"/>
      <c r="F1162" s="1030"/>
      <c r="G1162" s="1031"/>
    </row>
    <row r="1163" spans="1:7">
      <c r="A1163" s="1020"/>
      <c r="B1163" s="1020"/>
      <c r="C1163" s="1020"/>
      <c r="D1163" s="1028"/>
      <c r="E1163" s="1029"/>
      <c r="F1163" s="1030"/>
      <c r="G1163" s="1031"/>
    </row>
    <row r="1164" spans="1:7">
      <c r="A1164" s="1020"/>
      <c r="B1164" s="1020"/>
      <c r="C1164" s="1020"/>
      <c r="D1164" s="1028"/>
      <c r="E1164" s="1029"/>
      <c r="F1164" s="1030"/>
      <c r="G1164" s="1031"/>
    </row>
    <row r="1165" spans="1:7">
      <c r="A1165" s="1020"/>
      <c r="B1165" s="1020"/>
      <c r="C1165" s="1020"/>
      <c r="D1165" s="1028"/>
      <c r="E1165" s="1029"/>
      <c r="F1165" s="1030"/>
      <c r="G1165" s="1031"/>
    </row>
    <row r="1166" spans="1:7">
      <c r="A1166" s="1020"/>
      <c r="B1166" s="1020"/>
      <c r="C1166" s="1020"/>
      <c r="D1166" s="1028"/>
      <c r="E1166" s="1029"/>
      <c r="F1166" s="1030"/>
      <c r="G1166" s="1031"/>
    </row>
    <row r="1167" spans="1:7">
      <c r="A1167" s="1020"/>
      <c r="B1167" s="1020"/>
      <c r="C1167" s="1020"/>
      <c r="D1167" s="1028"/>
      <c r="E1167" s="1029"/>
      <c r="F1167" s="1030"/>
      <c r="G1167" s="1031"/>
    </row>
    <row r="1168" spans="1:7">
      <c r="A1168" s="1020"/>
      <c r="B1168" s="1020"/>
      <c r="C1168" s="1020"/>
      <c r="D1168" s="1028"/>
      <c r="E1168" s="1029"/>
      <c r="F1168" s="1030"/>
      <c r="G1168" s="1031"/>
    </row>
    <row r="1169" spans="1:7">
      <c r="A1169" s="1020"/>
      <c r="B1169" s="1020"/>
      <c r="C1169" s="1020"/>
      <c r="D1169" s="1028"/>
      <c r="E1169" s="1029"/>
      <c r="F1169" s="1030"/>
      <c r="G1169" s="1031"/>
    </row>
    <row r="1170" spans="1:7">
      <c r="A1170" s="1020"/>
      <c r="B1170" s="1020"/>
      <c r="C1170" s="1020"/>
      <c r="D1170" s="1028"/>
      <c r="E1170" s="1029"/>
      <c r="F1170" s="1030"/>
      <c r="G1170" s="1031"/>
    </row>
    <row r="1171" spans="1:7">
      <c r="A1171" s="1020"/>
      <c r="B1171" s="1020"/>
      <c r="C1171" s="1020"/>
      <c r="D1171" s="1028"/>
      <c r="E1171" s="1029"/>
      <c r="F1171" s="1030"/>
      <c r="G1171" s="1031"/>
    </row>
    <row r="1172" spans="1:7">
      <c r="A1172" s="1020"/>
      <c r="B1172" s="1020"/>
      <c r="C1172" s="1020"/>
      <c r="D1172" s="1028"/>
      <c r="E1172" s="1029"/>
      <c r="F1172" s="1030"/>
      <c r="G1172" s="1031"/>
    </row>
    <row r="1173" spans="1:7">
      <c r="A1173" s="1020"/>
      <c r="B1173" s="1020"/>
      <c r="C1173" s="1020"/>
      <c r="D1173" s="1028"/>
      <c r="E1173" s="1029"/>
      <c r="F1173" s="1030"/>
      <c r="G1173" s="1031"/>
    </row>
    <row r="1174" spans="1:7">
      <c r="A1174" s="1020"/>
      <c r="B1174" s="1020"/>
      <c r="C1174" s="1020"/>
      <c r="D1174" s="1028"/>
      <c r="E1174" s="1029"/>
      <c r="F1174" s="1030"/>
      <c r="G1174" s="1031"/>
    </row>
    <row r="1175" spans="1:7">
      <c r="A1175" s="1020"/>
      <c r="B1175" s="1020"/>
      <c r="C1175" s="1020"/>
      <c r="D1175" s="1028"/>
      <c r="E1175" s="1029"/>
      <c r="F1175" s="1030"/>
      <c r="G1175" s="1031"/>
    </row>
    <row r="1176" spans="1:7">
      <c r="A1176" s="1020"/>
      <c r="B1176" s="1020"/>
      <c r="C1176" s="1020"/>
      <c r="D1176" s="1028"/>
      <c r="E1176" s="1029"/>
      <c r="F1176" s="1030"/>
      <c r="G1176" s="1031"/>
    </row>
    <row r="1177" spans="1:7">
      <c r="A1177" s="1020"/>
      <c r="B1177" s="1020"/>
      <c r="C1177" s="1020"/>
      <c r="D1177" s="1028"/>
      <c r="E1177" s="1029"/>
      <c r="F1177" s="1030"/>
      <c r="G1177" s="1031"/>
    </row>
    <row r="1178" spans="1:7">
      <c r="A1178" s="1020"/>
      <c r="B1178" s="1020"/>
      <c r="C1178" s="1020"/>
      <c r="D1178" s="1028"/>
      <c r="E1178" s="1029"/>
      <c r="F1178" s="1030"/>
      <c r="G1178" s="1031"/>
    </row>
    <row r="1179" spans="1:7">
      <c r="A1179" s="1020"/>
      <c r="B1179" s="1020"/>
      <c r="C1179" s="1020"/>
      <c r="D1179" s="1028"/>
      <c r="E1179" s="1029"/>
      <c r="F1179" s="1030"/>
      <c r="G1179" s="1031"/>
    </row>
    <row r="1180" spans="1:7">
      <c r="A1180" s="1020"/>
      <c r="B1180" s="1020"/>
      <c r="C1180" s="1020"/>
      <c r="D1180" s="1028"/>
      <c r="E1180" s="1029"/>
      <c r="F1180" s="1030"/>
      <c r="G1180" s="1031"/>
    </row>
    <row r="1181" spans="1:7">
      <c r="A1181" s="1020"/>
      <c r="B1181" s="1020"/>
      <c r="C1181" s="1020"/>
      <c r="D1181" s="1028"/>
      <c r="E1181" s="1029"/>
      <c r="F1181" s="1030"/>
      <c r="G1181" s="1031"/>
    </row>
    <row r="1182" spans="1:7">
      <c r="A1182" s="1020"/>
      <c r="B1182" s="1020"/>
      <c r="C1182" s="1020"/>
      <c r="D1182" s="1028"/>
      <c r="E1182" s="1029"/>
      <c r="F1182" s="1030"/>
      <c r="G1182" s="1031"/>
    </row>
    <row r="1183" spans="1:7">
      <c r="A1183" s="1020"/>
      <c r="B1183" s="1020"/>
      <c r="C1183" s="1020"/>
      <c r="D1183" s="1028"/>
      <c r="E1183" s="1029"/>
      <c r="F1183" s="1030"/>
      <c r="G1183" s="1031"/>
    </row>
    <row r="1184" spans="1:7">
      <c r="A1184" s="1020"/>
      <c r="B1184" s="1020"/>
      <c r="C1184" s="1020"/>
      <c r="D1184" s="1028"/>
      <c r="E1184" s="1029"/>
      <c r="F1184" s="1030"/>
      <c r="G1184" s="1031"/>
    </row>
    <row r="1185" spans="1:7">
      <c r="A1185" s="1020"/>
      <c r="B1185" s="1020"/>
      <c r="C1185" s="1020"/>
      <c r="D1185" s="1028"/>
      <c r="E1185" s="1029"/>
      <c r="F1185" s="1030"/>
      <c r="G1185" s="1031"/>
    </row>
    <row r="1186" spans="1:7">
      <c r="A1186" s="1020"/>
      <c r="B1186" s="1020"/>
      <c r="C1186" s="1020"/>
      <c r="D1186" s="1028"/>
      <c r="E1186" s="1029"/>
      <c r="F1186" s="1030"/>
      <c r="G1186" s="1031"/>
    </row>
    <row r="1187" spans="1:7">
      <c r="A1187" s="1020"/>
      <c r="B1187" s="1020"/>
      <c r="C1187" s="1020"/>
      <c r="D1187" s="1028"/>
      <c r="E1187" s="1029"/>
      <c r="F1187" s="1030"/>
      <c r="G1187" s="1031"/>
    </row>
    <row r="1188" spans="1:7">
      <c r="A1188" s="1020"/>
      <c r="B1188" s="1020"/>
      <c r="C1188" s="1020"/>
      <c r="D1188" s="1028"/>
      <c r="E1188" s="1029"/>
      <c r="F1188" s="1030"/>
      <c r="G1188" s="1031"/>
    </row>
    <row r="1189" spans="1:7">
      <c r="A1189" s="1020"/>
      <c r="B1189" s="1020"/>
      <c r="C1189" s="1020"/>
      <c r="D1189" s="1028"/>
      <c r="E1189" s="1029"/>
      <c r="F1189" s="1030"/>
      <c r="G1189" s="1031"/>
    </row>
    <row r="1190" spans="1:7">
      <c r="A1190" s="1020"/>
      <c r="B1190" s="1020"/>
      <c r="C1190" s="1020"/>
      <c r="D1190" s="1028"/>
      <c r="E1190" s="1029"/>
      <c r="F1190" s="1030"/>
      <c r="G1190" s="1031"/>
    </row>
    <row r="1191" spans="1:7">
      <c r="A1191" s="1020"/>
      <c r="B1191" s="1020"/>
      <c r="C1191" s="1020"/>
      <c r="D1191" s="1028"/>
      <c r="E1191" s="1029"/>
      <c r="F1191" s="1030"/>
      <c r="G1191" s="1031"/>
    </row>
    <row r="1192" spans="1:7">
      <c r="A1192" s="1020"/>
      <c r="B1192" s="1020"/>
      <c r="C1192" s="1020"/>
      <c r="D1192" s="1028"/>
      <c r="E1192" s="1029"/>
      <c r="F1192" s="1030"/>
      <c r="G1192" s="1031"/>
    </row>
    <row r="1193" spans="1:7">
      <c r="A1193" s="1020"/>
      <c r="B1193" s="1020"/>
      <c r="C1193" s="1020"/>
      <c r="D1193" s="1028"/>
      <c r="E1193" s="1029"/>
      <c r="F1193" s="1030"/>
      <c r="G1193" s="1031"/>
    </row>
    <row r="1194" spans="1:7">
      <c r="A1194" s="1020"/>
      <c r="B1194" s="1020"/>
      <c r="C1194" s="1020"/>
      <c r="D1194" s="1028"/>
      <c r="E1194" s="1029"/>
      <c r="F1194" s="1030"/>
      <c r="G1194" s="1031"/>
    </row>
    <row r="1195" spans="1:7">
      <c r="A1195" s="1020"/>
      <c r="B1195" s="1020"/>
      <c r="C1195" s="1020"/>
      <c r="D1195" s="1028"/>
      <c r="E1195" s="1029"/>
      <c r="F1195" s="1030"/>
      <c r="G1195" s="1031"/>
    </row>
    <row r="1196" spans="1:7">
      <c r="A1196" s="1020"/>
      <c r="B1196" s="1020"/>
      <c r="C1196" s="1020"/>
      <c r="D1196" s="1028"/>
      <c r="E1196" s="1029"/>
      <c r="F1196" s="1030"/>
      <c r="G1196" s="1031"/>
    </row>
    <row r="1197" spans="1:7">
      <c r="A1197" s="1020"/>
      <c r="B1197" s="1020"/>
      <c r="C1197" s="1020"/>
      <c r="D1197" s="1028"/>
      <c r="E1197" s="1029"/>
      <c r="F1197" s="1030"/>
      <c r="G1197" s="1031"/>
    </row>
    <row r="1198" spans="1:7">
      <c r="A1198" s="1020"/>
      <c r="B1198" s="1020"/>
      <c r="C1198" s="1020"/>
      <c r="D1198" s="1028"/>
      <c r="E1198" s="1029"/>
      <c r="F1198" s="1030"/>
      <c r="G1198" s="1031"/>
    </row>
    <row r="1199" spans="1:7">
      <c r="A1199" s="1020"/>
      <c r="B1199" s="1020"/>
      <c r="C1199" s="1020"/>
      <c r="D1199" s="1028"/>
      <c r="E1199" s="1029"/>
      <c r="F1199" s="1030"/>
      <c r="G1199" s="1031"/>
    </row>
    <row r="1200" spans="1:7">
      <c r="A1200" s="1020"/>
      <c r="B1200" s="1020"/>
      <c r="C1200" s="1020"/>
      <c r="D1200" s="1028"/>
      <c r="E1200" s="1029"/>
      <c r="F1200" s="1030"/>
      <c r="G1200" s="1031"/>
    </row>
    <row r="1201" spans="1:7">
      <c r="A1201" s="1020"/>
      <c r="B1201" s="1020"/>
      <c r="C1201" s="1020"/>
      <c r="D1201" s="1028"/>
      <c r="E1201" s="1029"/>
      <c r="F1201" s="1030"/>
      <c r="G1201" s="1031"/>
    </row>
    <row r="1202" spans="1:7">
      <c r="A1202" s="1020"/>
      <c r="B1202" s="1020"/>
      <c r="C1202" s="1020"/>
      <c r="D1202" s="1028"/>
      <c r="E1202" s="1029"/>
      <c r="F1202" s="1030"/>
      <c r="G1202" s="1031"/>
    </row>
    <row r="1203" spans="1:7">
      <c r="A1203" s="1020"/>
      <c r="B1203" s="1020"/>
      <c r="C1203" s="1020"/>
      <c r="D1203" s="1028"/>
      <c r="E1203" s="1029"/>
      <c r="F1203" s="1030"/>
      <c r="G1203" s="1031"/>
    </row>
    <row r="1204" spans="1:7">
      <c r="A1204" s="1020"/>
      <c r="B1204" s="1020"/>
      <c r="C1204" s="1020"/>
      <c r="D1204" s="1028"/>
      <c r="E1204" s="1029"/>
      <c r="F1204" s="1030"/>
      <c r="G1204" s="1031"/>
    </row>
    <row r="1205" spans="1:7">
      <c r="A1205" s="1020"/>
      <c r="B1205" s="1020"/>
      <c r="C1205" s="1020"/>
      <c r="D1205" s="1028"/>
      <c r="E1205" s="1029"/>
      <c r="F1205" s="1030"/>
      <c r="G1205" s="1031"/>
    </row>
    <row r="1206" spans="1:7">
      <c r="A1206" s="1020"/>
      <c r="B1206" s="1020"/>
      <c r="C1206" s="1020"/>
      <c r="D1206" s="1028"/>
      <c r="E1206" s="1029"/>
      <c r="F1206" s="1030"/>
      <c r="G1206" s="1031"/>
    </row>
    <row r="1207" spans="1:7">
      <c r="A1207" s="1020"/>
      <c r="B1207" s="1020"/>
      <c r="C1207" s="1020"/>
      <c r="D1207" s="1028"/>
      <c r="E1207" s="1029"/>
      <c r="F1207" s="1030"/>
      <c r="G1207" s="1031"/>
    </row>
    <row r="1208" spans="1:7">
      <c r="A1208" s="1020"/>
      <c r="B1208" s="1020"/>
      <c r="C1208" s="1020"/>
      <c r="D1208" s="1028"/>
      <c r="E1208" s="1029"/>
      <c r="F1208" s="1030"/>
      <c r="G1208" s="1031"/>
    </row>
    <row r="1209" spans="1:7">
      <c r="A1209" s="1020"/>
      <c r="B1209" s="1020"/>
      <c r="C1209" s="1020"/>
      <c r="D1209" s="1028"/>
      <c r="E1209" s="1029"/>
      <c r="F1209" s="1030"/>
      <c r="G1209" s="1031"/>
    </row>
    <row r="1210" spans="1:7">
      <c r="A1210" s="1020"/>
      <c r="B1210" s="1020"/>
      <c r="C1210" s="1020"/>
      <c r="D1210" s="1028"/>
      <c r="E1210" s="1029"/>
      <c r="F1210" s="1030"/>
      <c r="G1210" s="1031"/>
    </row>
    <row r="1211" spans="1:7">
      <c r="A1211" s="1020"/>
      <c r="B1211" s="1020"/>
      <c r="C1211" s="1020"/>
      <c r="D1211" s="1028"/>
      <c r="E1211" s="1029"/>
      <c r="F1211" s="1030"/>
      <c r="G1211" s="1031"/>
    </row>
    <row r="1212" spans="1:7">
      <c r="A1212" s="1020"/>
      <c r="B1212" s="1020"/>
      <c r="C1212" s="1020"/>
      <c r="D1212" s="1028"/>
      <c r="E1212" s="1029"/>
      <c r="F1212" s="1030"/>
      <c r="G1212" s="1031"/>
    </row>
    <row r="1213" spans="1:7">
      <c r="A1213" s="1020"/>
      <c r="B1213" s="1020"/>
      <c r="C1213" s="1020"/>
      <c r="D1213" s="1028"/>
      <c r="E1213" s="1029"/>
      <c r="F1213" s="1030"/>
      <c r="G1213" s="1031"/>
    </row>
    <row r="1214" spans="1:7">
      <c r="A1214" s="1020"/>
      <c r="B1214" s="1020"/>
      <c r="C1214" s="1020"/>
      <c r="D1214" s="1028"/>
      <c r="E1214" s="1029"/>
      <c r="F1214" s="1030"/>
      <c r="G1214" s="1031"/>
    </row>
    <row r="1215" spans="1:7">
      <c r="A1215" s="1020"/>
      <c r="B1215" s="1020"/>
      <c r="C1215" s="1020"/>
      <c r="D1215" s="1028"/>
      <c r="E1215" s="1029"/>
      <c r="F1215" s="1030"/>
      <c r="G1215" s="1031"/>
    </row>
    <row r="1216" spans="1:7">
      <c r="A1216" s="1020"/>
      <c r="B1216" s="1020"/>
      <c r="C1216" s="1020"/>
      <c r="D1216" s="1028"/>
      <c r="E1216" s="1029"/>
      <c r="F1216" s="1030"/>
      <c r="G1216" s="1031"/>
    </row>
    <row r="1217" spans="1:7">
      <c r="A1217" s="1020"/>
      <c r="B1217" s="1020"/>
      <c r="C1217" s="1020"/>
      <c r="D1217" s="1028"/>
      <c r="E1217" s="1029"/>
      <c r="F1217" s="1030"/>
      <c r="G1217" s="1031"/>
    </row>
    <row r="1218" spans="1:7">
      <c r="A1218" s="1020"/>
      <c r="B1218" s="1020"/>
      <c r="C1218" s="1020"/>
      <c r="D1218" s="1028"/>
      <c r="E1218" s="1029"/>
      <c r="F1218" s="1030"/>
      <c r="G1218" s="1031"/>
    </row>
    <row r="1219" spans="1:7">
      <c r="A1219" s="1020"/>
      <c r="B1219" s="1020"/>
      <c r="C1219" s="1020"/>
      <c r="D1219" s="1028"/>
      <c r="E1219" s="1029"/>
      <c r="F1219" s="1030"/>
      <c r="G1219" s="1031"/>
    </row>
    <row r="1220" spans="1:7">
      <c r="A1220" s="1020"/>
      <c r="B1220" s="1020"/>
      <c r="C1220" s="1020"/>
      <c r="D1220" s="1028"/>
      <c r="E1220" s="1029"/>
      <c r="F1220" s="1030"/>
      <c r="G1220" s="1031"/>
    </row>
    <row r="1221" spans="1:7">
      <c r="A1221" s="1020"/>
      <c r="B1221" s="1020"/>
      <c r="C1221" s="1020"/>
      <c r="D1221" s="1028"/>
      <c r="E1221" s="1029"/>
      <c r="F1221" s="1030"/>
      <c r="G1221" s="1031"/>
    </row>
    <row r="1222" spans="1:7">
      <c r="A1222" s="1020"/>
      <c r="B1222" s="1020"/>
      <c r="C1222" s="1020"/>
      <c r="D1222" s="1028"/>
      <c r="E1222" s="1029"/>
      <c r="F1222" s="1030"/>
      <c r="G1222" s="1031"/>
    </row>
    <row r="1223" spans="1:7">
      <c r="A1223" s="1020"/>
      <c r="B1223" s="1020"/>
      <c r="C1223" s="1020"/>
      <c r="D1223" s="1028"/>
      <c r="E1223" s="1029"/>
      <c r="F1223" s="1030"/>
      <c r="G1223" s="1031"/>
    </row>
    <row r="1224" spans="1:7">
      <c r="A1224" s="1020"/>
      <c r="B1224" s="1020"/>
      <c r="C1224" s="1020"/>
      <c r="D1224" s="1028"/>
      <c r="E1224" s="1029"/>
      <c r="F1224" s="1030"/>
      <c r="G1224" s="1031"/>
    </row>
    <row r="1225" spans="1:7">
      <c r="A1225" s="1020"/>
      <c r="B1225" s="1020"/>
      <c r="C1225" s="1020"/>
      <c r="D1225" s="1028"/>
      <c r="E1225" s="1029"/>
      <c r="F1225" s="1030"/>
      <c r="G1225" s="1031"/>
    </row>
    <row r="1226" spans="1:7">
      <c r="A1226" s="1020"/>
      <c r="B1226" s="1020"/>
      <c r="C1226" s="1020"/>
      <c r="D1226" s="1028"/>
      <c r="E1226" s="1029"/>
      <c r="F1226" s="1030"/>
      <c r="G1226" s="1031"/>
    </row>
    <row r="1227" spans="1:7">
      <c r="A1227" s="1020"/>
      <c r="B1227" s="1020"/>
      <c r="C1227" s="1020"/>
      <c r="D1227" s="1028"/>
      <c r="E1227" s="1029"/>
      <c r="F1227" s="1030"/>
      <c r="G1227" s="1031"/>
    </row>
    <row r="1228" spans="1:7">
      <c r="A1228" s="1020"/>
      <c r="B1228" s="1020"/>
      <c r="C1228" s="1020"/>
      <c r="D1228" s="1028"/>
      <c r="E1228" s="1029"/>
      <c r="F1228" s="1030"/>
      <c r="G1228" s="1031"/>
    </row>
    <row r="1229" spans="1:7">
      <c r="A1229" s="1020"/>
      <c r="B1229" s="1020"/>
      <c r="C1229" s="1020"/>
      <c r="D1229" s="1028"/>
      <c r="E1229" s="1029"/>
      <c r="F1229" s="1030"/>
      <c r="G1229" s="1031"/>
    </row>
    <row r="1230" spans="1:7">
      <c r="A1230" s="1020"/>
      <c r="B1230" s="1020"/>
      <c r="C1230" s="1020"/>
      <c r="D1230" s="1028"/>
      <c r="E1230" s="1029"/>
      <c r="F1230" s="1030"/>
      <c r="G1230" s="1031"/>
    </row>
    <row r="1231" spans="1:7">
      <c r="A1231" s="1020"/>
      <c r="B1231" s="1020"/>
      <c r="C1231" s="1020"/>
      <c r="D1231" s="1028"/>
      <c r="E1231" s="1029"/>
      <c r="F1231" s="1030"/>
      <c r="G1231" s="1031"/>
    </row>
    <row r="1232" spans="1:7">
      <c r="A1232" s="1020"/>
      <c r="B1232" s="1020"/>
      <c r="C1232" s="1020"/>
      <c r="D1232" s="1028"/>
      <c r="E1232" s="1029"/>
      <c r="F1232" s="1030"/>
      <c r="G1232" s="1031"/>
    </row>
    <row r="1233" spans="1:7">
      <c r="A1233" s="1020"/>
      <c r="B1233" s="1020"/>
      <c r="C1233" s="1020"/>
      <c r="D1233" s="1028"/>
      <c r="E1233" s="1029"/>
      <c r="F1233" s="1030"/>
      <c r="G1233" s="1031"/>
    </row>
    <row r="1234" spans="1:7">
      <c r="A1234" s="1020"/>
      <c r="B1234" s="1020"/>
      <c r="C1234" s="1020"/>
      <c r="D1234" s="1028"/>
      <c r="E1234" s="1029"/>
      <c r="F1234" s="1030"/>
      <c r="G1234" s="1031"/>
    </row>
    <row r="1235" spans="1:7">
      <c r="A1235" s="1020"/>
      <c r="B1235" s="1020"/>
      <c r="C1235" s="1020"/>
      <c r="D1235" s="1028"/>
      <c r="E1235" s="1029"/>
      <c r="F1235" s="1030"/>
      <c r="G1235" s="1031"/>
    </row>
    <row r="1236" spans="1:7">
      <c r="A1236" s="1020"/>
      <c r="B1236" s="1020"/>
      <c r="C1236" s="1020"/>
      <c r="D1236" s="1028"/>
      <c r="E1236" s="1029"/>
      <c r="F1236" s="1030"/>
      <c r="G1236" s="1031"/>
    </row>
    <row r="1237" spans="1:7">
      <c r="A1237" s="1020"/>
      <c r="B1237" s="1020"/>
      <c r="C1237" s="1020"/>
      <c r="D1237" s="1028"/>
      <c r="E1237" s="1029"/>
      <c r="F1237" s="1030"/>
      <c r="G1237" s="1031"/>
    </row>
    <row r="1238" spans="1:7">
      <c r="A1238" s="1020"/>
      <c r="B1238" s="1020"/>
      <c r="C1238" s="1020"/>
      <c r="D1238" s="1028"/>
      <c r="E1238" s="1029"/>
      <c r="F1238" s="1030"/>
      <c r="G1238" s="1031"/>
    </row>
    <row r="1239" spans="1:7">
      <c r="A1239" s="1020"/>
      <c r="B1239" s="1020"/>
      <c r="C1239" s="1020"/>
      <c r="D1239" s="1028"/>
      <c r="E1239" s="1029"/>
      <c r="F1239" s="1030"/>
      <c r="G1239" s="1031"/>
    </row>
    <row r="1240" spans="1:7">
      <c r="A1240" s="1020"/>
      <c r="B1240" s="1020"/>
      <c r="C1240" s="1020"/>
      <c r="D1240" s="1028"/>
      <c r="E1240" s="1029"/>
      <c r="F1240" s="1030"/>
      <c r="G1240" s="1031"/>
    </row>
    <row r="1241" spans="1:7">
      <c r="A1241" s="1020"/>
      <c r="B1241" s="1020"/>
      <c r="C1241" s="1020"/>
      <c r="D1241" s="1028"/>
      <c r="E1241" s="1029"/>
      <c r="F1241" s="1030"/>
      <c r="G1241" s="1031"/>
    </row>
    <row r="1242" spans="1:7">
      <c r="A1242" s="1020"/>
      <c r="B1242" s="1020"/>
      <c r="C1242" s="1020"/>
      <c r="D1242" s="1028"/>
      <c r="E1242" s="1029"/>
      <c r="F1242" s="1030"/>
      <c r="G1242" s="1031"/>
    </row>
    <row r="1243" spans="1:7">
      <c r="A1243" s="1020"/>
      <c r="B1243" s="1020"/>
      <c r="C1243" s="1020"/>
      <c r="D1243" s="1028"/>
      <c r="E1243" s="1029"/>
      <c r="F1243" s="1030"/>
      <c r="G1243" s="1031"/>
    </row>
    <row r="1244" spans="1:7">
      <c r="A1244" s="1020"/>
      <c r="B1244" s="1020"/>
      <c r="C1244" s="1020"/>
      <c r="D1244" s="1028"/>
      <c r="E1244" s="1029"/>
      <c r="F1244" s="1030"/>
      <c r="G1244" s="1031"/>
    </row>
    <row r="1245" spans="1:7">
      <c r="A1245" s="1020"/>
      <c r="B1245" s="1020"/>
      <c r="C1245" s="1020"/>
      <c r="D1245" s="1028"/>
      <c r="E1245" s="1029"/>
      <c r="F1245" s="1030"/>
      <c r="G1245" s="1031"/>
    </row>
    <row r="1246" spans="1:7">
      <c r="A1246" s="1020"/>
      <c r="B1246" s="1020"/>
      <c r="C1246" s="1020"/>
      <c r="D1246" s="1028"/>
      <c r="E1246" s="1029"/>
      <c r="F1246" s="1030"/>
      <c r="G1246" s="1031"/>
    </row>
    <row r="1247" spans="1:7">
      <c r="A1247" s="1020"/>
      <c r="B1247" s="1020"/>
      <c r="C1247" s="1020"/>
      <c r="D1247" s="1028"/>
      <c r="E1247" s="1029"/>
      <c r="F1247" s="1030"/>
      <c r="G1247" s="1031"/>
    </row>
    <row r="1248" spans="1:7">
      <c r="A1248" s="1020"/>
      <c r="B1248" s="1020"/>
      <c r="C1248" s="1020"/>
      <c r="D1248" s="1028"/>
      <c r="E1248" s="1029"/>
      <c r="F1248" s="1030"/>
      <c r="G1248" s="1031"/>
    </row>
    <row r="1249" spans="1:7">
      <c r="A1249" s="1020"/>
      <c r="B1249" s="1020"/>
      <c r="C1249" s="1020"/>
      <c r="D1249" s="1028"/>
      <c r="E1249" s="1029"/>
      <c r="F1249" s="1030"/>
      <c r="G1249" s="1031"/>
    </row>
    <row r="1250" spans="1:7">
      <c r="A1250" s="1020"/>
      <c r="B1250" s="1020"/>
      <c r="C1250" s="1020"/>
      <c r="D1250" s="1028"/>
      <c r="E1250" s="1029"/>
      <c r="F1250" s="1030"/>
      <c r="G1250" s="1031"/>
    </row>
    <row r="1251" spans="1:7">
      <c r="A1251" s="1020"/>
      <c r="B1251" s="1020"/>
      <c r="C1251" s="1020"/>
      <c r="D1251" s="1028"/>
      <c r="E1251" s="1029"/>
      <c r="F1251" s="1030"/>
      <c r="G1251" s="1031"/>
    </row>
    <row r="1252" spans="1:7">
      <c r="A1252" s="1020"/>
      <c r="B1252" s="1020"/>
      <c r="C1252" s="1020"/>
      <c r="D1252" s="1028"/>
      <c r="E1252" s="1029"/>
      <c r="F1252" s="1030"/>
      <c r="G1252" s="1031"/>
    </row>
    <row r="1253" spans="1:7">
      <c r="A1253" s="1020"/>
      <c r="B1253" s="1020"/>
      <c r="C1253" s="1020"/>
      <c r="D1253" s="1028"/>
      <c r="E1253" s="1029"/>
      <c r="F1253" s="1030"/>
      <c r="G1253" s="1031"/>
    </row>
    <row r="1254" spans="1:7">
      <c r="A1254" s="1020"/>
      <c r="B1254" s="1020"/>
      <c r="C1254" s="1020"/>
      <c r="D1254" s="1028"/>
      <c r="E1254" s="1029"/>
      <c r="F1254" s="1030"/>
      <c r="G1254" s="1031"/>
    </row>
    <row r="1255" spans="1:7">
      <c r="A1255" s="1020"/>
      <c r="B1255" s="1020"/>
      <c r="C1255" s="1020"/>
      <c r="D1255" s="1028"/>
      <c r="E1255" s="1029"/>
      <c r="F1255" s="1030"/>
      <c r="G1255" s="1031"/>
    </row>
    <row r="1256" spans="1:7">
      <c r="A1256" s="1020"/>
      <c r="B1256" s="1020"/>
      <c r="C1256" s="1020"/>
      <c r="D1256" s="1028"/>
      <c r="E1256" s="1029"/>
      <c r="F1256" s="1030"/>
      <c r="G1256" s="1031"/>
    </row>
    <row r="1257" spans="1:7">
      <c r="A1257" s="1020"/>
      <c r="B1257" s="1020"/>
      <c r="C1257" s="1020"/>
      <c r="D1257" s="1028"/>
      <c r="E1257" s="1029"/>
      <c r="F1257" s="1030"/>
      <c r="G1257" s="1031"/>
    </row>
    <row r="1258" spans="1:7">
      <c r="A1258" s="1020"/>
      <c r="B1258" s="1020"/>
      <c r="C1258" s="1020"/>
      <c r="D1258" s="1028"/>
      <c r="E1258" s="1029"/>
      <c r="F1258" s="1030"/>
      <c r="G1258" s="1031"/>
    </row>
    <row r="1259" spans="1:7">
      <c r="A1259" s="1020"/>
      <c r="B1259" s="1020"/>
      <c r="C1259" s="1020"/>
      <c r="D1259" s="1028"/>
      <c r="E1259" s="1029"/>
      <c r="F1259" s="1030"/>
      <c r="G1259" s="1031"/>
    </row>
    <row r="1260" spans="1:7">
      <c r="A1260" s="1020"/>
      <c r="B1260" s="1020"/>
      <c r="C1260" s="1020"/>
      <c r="D1260" s="1028"/>
      <c r="E1260" s="1029"/>
      <c r="F1260" s="1030"/>
      <c r="G1260" s="1031"/>
    </row>
    <row r="1261" spans="1:7">
      <c r="A1261" s="1020"/>
      <c r="B1261" s="1020"/>
      <c r="C1261" s="1020"/>
      <c r="D1261" s="1028"/>
      <c r="E1261" s="1029"/>
      <c r="F1261" s="1030"/>
      <c r="G1261" s="1031"/>
    </row>
    <row r="1262" spans="1:7">
      <c r="A1262" s="1020"/>
      <c r="B1262" s="1020"/>
      <c r="C1262" s="1020"/>
      <c r="D1262" s="1028"/>
      <c r="E1262" s="1029"/>
      <c r="F1262" s="1030"/>
      <c r="G1262" s="1031"/>
    </row>
    <row r="1263" spans="1:7">
      <c r="A1263" s="1020"/>
      <c r="B1263" s="1020"/>
      <c r="C1263" s="1020"/>
      <c r="D1263" s="1028"/>
      <c r="E1263" s="1029"/>
      <c r="F1263" s="1030"/>
      <c r="G1263" s="1031"/>
    </row>
    <row r="1264" spans="1:7">
      <c r="A1264" s="1020"/>
      <c r="B1264" s="1020"/>
      <c r="C1264" s="1020"/>
      <c r="D1264" s="1028"/>
      <c r="E1264" s="1029"/>
      <c r="F1264" s="1030"/>
      <c r="G1264" s="1031"/>
    </row>
    <row r="1265" spans="1:7">
      <c r="A1265" s="1020"/>
      <c r="B1265" s="1020"/>
      <c r="C1265" s="1020"/>
      <c r="D1265" s="1028"/>
      <c r="E1265" s="1029"/>
      <c r="F1265" s="1030"/>
      <c r="G1265" s="1031"/>
    </row>
    <row r="1266" spans="1:7">
      <c r="A1266" s="1020"/>
      <c r="B1266" s="1020"/>
      <c r="C1266" s="1020"/>
      <c r="D1266" s="1028"/>
      <c r="E1266" s="1029"/>
      <c r="F1266" s="1030"/>
      <c r="G1266" s="1031"/>
    </row>
    <row r="1267" spans="1:7">
      <c r="A1267" s="1020"/>
      <c r="B1267" s="1020"/>
      <c r="C1267" s="1020"/>
      <c r="D1267" s="1028"/>
      <c r="E1267" s="1029"/>
      <c r="F1267" s="1030"/>
      <c r="G1267" s="1031"/>
    </row>
    <row r="1268" spans="1:7">
      <c r="A1268" s="1020"/>
      <c r="B1268" s="1020"/>
      <c r="C1268" s="1020"/>
      <c r="D1268" s="1028"/>
      <c r="E1268" s="1029"/>
      <c r="F1268" s="1030"/>
      <c r="G1268" s="1031"/>
    </row>
    <row r="1269" spans="1:7">
      <c r="A1269" s="1020"/>
      <c r="B1269" s="1020"/>
      <c r="C1269" s="1020"/>
      <c r="D1269" s="1028"/>
      <c r="E1269" s="1029"/>
      <c r="F1269" s="1030"/>
      <c r="G1269" s="1031"/>
    </row>
    <row r="1270" spans="1:7">
      <c r="A1270" s="1020"/>
      <c r="B1270" s="1020"/>
      <c r="C1270" s="1020"/>
      <c r="D1270" s="1028"/>
      <c r="E1270" s="1029"/>
      <c r="F1270" s="1030"/>
      <c r="G1270" s="1031"/>
    </row>
    <row r="1271" spans="1:7">
      <c r="A1271" s="1020"/>
      <c r="B1271" s="1020"/>
      <c r="C1271" s="1020"/>
      <c r="D1271" s="1028"/>
      <c r="E1271" s="1029"/>
      <c r="F1271" s="1030"/>
      <c r="G1271" s="1031"/>
    </row>
    <row r="1272" spans="1:7">
      <c r="A1272" s="1020"/>
      <c r="B1272" s="1020"/>
      <c r="C1272" s="1020"/>
      <c r="D1272" s="1028"/>
      <c r="E1272" s="1029"/>
      <c r="F1272" s="1030"/>
      <c r="G1272" s="1031"/>
    </row>
    <row r="1273" spans="1:7">
      <c r="A1273" s="1020"/>
      <c r="B1273" s="1020"/>
      <c r="C1273" s="1020"/>
      <c r="D1273" s="1028"/>
      <c r="E1273" s="1029"/>
      <c r="F1273" s="1030"/>
      <c r="G1273" s="1031"/>
    </row>
    <row r="1274" spans="1:7">
      <c r="A1274" s="1020"/>
      <c r="B1274" s="1020"/>
      <c r="C1274" s="1020"/>
      <c r="D1274" s="1028"/>
      <c r="E1274" s="1029"/>
      <c r="F1274" s="1030"/>
      <c r="G1274" s="1031"/>
    </row>
    <row r="1275" spans="1:7">
      <c r="A1275" s="1020"/>
      <c r="B1275" s="1020"/>
      <c r="C1275" s="1020"/>
      <c r="D1275" s="1028"/>
      <c r="E1275" s="1029"/>
      <c r="F1275" s="1030"/>
      <c r="G1275" s="1031"/>
    </row>
    <row r="1276" spans="1:7">
      <c r="A1276" s="1020"/>
      <c r="B1276" s="1020"/>
      <c r="C1276" s="1020"/>
      <c r="D1276" s="1028"/>
      <c r="E1276" s="1029"/>
      <c r="F1276" s="1030"/>
      <c r="G1276" s="1031"/>
    </row>
    <row r="1277" spans="1:7">
      <c r="A1277" s="1020"/>
      <c r="B1277" s="1020"/>
      <c r="C1277" s="1020"/>
      <c r="D1277" s="1028"/>
      <c r="E1277" s="1029"/>
      <c r="F1277" s="1030"/>
      <c r="G1277" s="1031"/>
    </row>
    <row r="1278" spans="1:7">
      <c r="A1278" s="1020"/>
      <c r="B1278" s="1020"/>
      <c r="C1278" s="1020"/>
      <c r="D1278" s="1028"/>
      <c r="E1278" s="1029"/>
      <c r="F1278" s="1030"/>
      <c r="G1278" s="1031"/>
    </row>
    <row r="1279" spans="1:7">
      <c r="A1279" s="1020"/>
      <c r="B1279" s="1020"/>
      <c r="C1279" s="1020"/>
      <c r="D1279" s="1028"/>
      <c r="E1279" s="1029"/>
      <c r="F1279" s="1030"/>
      <c r="G1279" s="1031"/>
    </row>
    <row r="1280" spans="1:7">
      <c r="A1280" s="1020"/>
      <c r="B1280" s="1020"/>
      <c r="C1280" s="1020"/>
      <c r="D1280" s="1028"/>
      <c r="E1280" s="1029"/>
      <c r="F1280" s="1030"/>
      <c r="G1280" s="1031"/>
    </row>
    <row r="1281" spans="1:7">
      <c r="A1281" s="1020"/>
      <c r="B1281" s="1020"/>
      <c r="C1281" s="1020"/>
      <c r="D1281" s="1028"/>
      <c r="E1281" s="1029"/>
      <c r="F1281" s="1030"/>
      <c r="G1281" s="1031"/>
    </row>
    <row r="1282" spans="1:7">
      <c r="A1282" s="1020"/>
      <c r="B1282" s="1020"/>
      <c r="C1282" s="1020"/>
      <c r="D1282" s="1028"/>
      <c r="E1282" s="1029"/>
      <c r="F1282" s="1030"/>
      <c r="G1282" s="1031"/>
    </row>
    <row r="1283" spans="1:7">
      <c r="A1283" s="1020"/>
      <c r="B1283" s="1020"/>
      <c r="C1283" s="1020"/>
      <c r="D1283" s="1028"/>
      <c r="E1283" s="1029"/>
      <c r="F1283" s="1030"/>
      <c r="G1283" s="1031"/>
    </row>
    <row r="1284" spans="1:7">
      <c r="A1284" s="1020"/>
      <c r="B1284" s="1020"/>
      <c r="C1284" s="1020"/>
      <c r="D1284" s="1028"/>
      <c r="E1284" s="1029"/>
      <c r="F1284" s="1030"/>
      <c r="G1284" s="1031"/>
    </row>
    <row r="1285" spans="1:7">
      <c r="A1285" s="1020"/>
      <c r="B1285" s="1020"/>
      <c r="C1285" s="1020"/>
      <c r="D1285" s="1028"/>
      <c r="E1285" s="1029"/>
      <c r="F1285" s="1030"/>
      <c r="G1285" s="1031"/>
    </row>
    <row r="1286" spans="1:7">
      <c r="A1286" s="1020"/>
      <c r="B1286" s="1020"/>
      <c r="C1286" s="1020"/>
      <c r="D1286" s="1028"/>
      <c r="E1286" s="1029"/>
      <c r="F1286" s="1030"/>
      <c r="G1286" s="1031"/>
    </row>
    <row r="1287" spans="1:7">
      <c r="A1287" s="1020"/>
      <c r="B1287" s="1020"/>
      <c r="C1287" s="1020"/>
      <c r="D1287" s="1028"/>
      <c r="E1287" s="1029"/>
      <c r="F1287" s="1030"/>
      <c r="G1287" s="1031"/>
    </row>
    <row r="1288" spans="1:7">
      <c r="A1288" s="1020"/>
      <c r="B1288" s="1020"/>
      <c r="C1288" s="1020"/>
      <c r="D1288" s="1028"/>
      <c r="E1288" s="1029"/>
      <c r="F1288" s="1030"/>
      <c r="G1288" s="1031"/>
    </row>
    <row r="1289" spans="1:7">
      <c r="A1289" s="1020"/>
      <c r="B1289" s="1020"/>
      <c r="C1289" s="1020"/>
      <c r="D1289" s="1028"/>
      <c r="E1289" s="1029"/>
      <c r="F1289" s="1030"/>
      <c r="G1289" s="1031"/>
    </row>
    <row r="1290" spans="1:7">
      <c r="A1290" s="1020"/>
      <c r="B1290" s="1020"/>
      <c r="C1290" s="1020"/>
      <c r="D1290" s="1028"/>
      <c r="E1290" s="1029"/>
      <c r="F1290" s="1030"/>
      <c r="G1290" s="1031"/>
    </row>
    <row r="1291" spans="1:7">
      <c r="A1291" s="1020"/>
      <c r="B1291" s="1020"/>
      <c r="C1291" s="1020"/>
      <c r="D1291" s="1028"/>
      <c r="E1291" s="1029"/>
      <c r="F1291" s="1030"/>
      <c r="G1291" s="1031"/>
    </row>
    <row r="1292" spans="1:7">
      <c r="A1292" s="1020"/>
      <c r="B1292" s="1020"/>
      <c r="C1292" s="1020"/>
      <c r="D1292" s="1028"/>
      <c r="E1292" s="1029"/>
      <c r="F1292" s="1030"/>
      <c r="G1292" s="1031"/>
    </row>
    <row r="1293" spans="1:7">
      <c r="A1293" s="1020"/>
      <c r="B1293" s="1020"/>
      <c r="C1293" s="1020"/>
      <c r="D1293" s="1028"/>
      <c r="E1293" s="1029"/>
      <c r="F1293" s="1030"/>
      <c r="G1293" s="1031"/>
    </row>
    <row r="1294" spans="1:7">
      <c r="A1294" s="1020"/>
      <c r="B1294" s="1020"/>
      <c r="C1294" s="1020"/>
      <c r="D1294" s="1028"/>
      <c r="E1294" s="1029"/>
      <c r="F1294" s="1030"/>
      <c r="G1294" s="1031"/>
    </row>
    <row r="1295" spans="1:7">
      <c r="A1295" s="1020"/>
      <c r="B1295" s="1020"/>
      <c r="C1295" s="1020"/>
      <c r="D1295" s="1028"/>
      <c r="E1295" s="1029"/>
      <c r="F1295" s="1030"/>
      <c r="G1295" s="1031"/>
    </row>
    <row r="1296" spans="1:7">
      <c r="A1296" s="1020"/>
      <c r="B1296" s="1020"/>
      <c r="C1296" s="1020"/>
      <c r="D1296" s="1028"/>
      <c r="E1296" s="1029"/>
      <c r="F1296" s="1030"/>
      <c r="G1296" s="1031"/>
    </row>
    <row r="1297" spans="1:7">
      <c r="A1297" s="1020"/>
      <c r="B1297" s="1020"/>
      <c r="C1297" s="1020"/>
      <c r="D1297" s="1028"/>
      <c r="E1297" s="1029"/>
      <c r="F1297" s="1030"/>
      <c r="G1297" s="1031"/>
    </row>
    <row r="1298" spans="1:7">
      <c r="A1298" s="1020"/>
      <c r="B1298" s="1020"/>
      <c r="C1298" s="1020"/>
      <c r="D1298" s="1028"/>
      <c r="E1298" s="1029"/>
      <c r="F1298" s="1030"/>
      <c r="G1298" s="1031"/>
    </row>
    <row r="1299" spans="1:7">
      <c r="A1299" s="1020"/>
      <c r="B1299" s="1020"/>
      <c r="C1299" s="1020"/>
      <c r="D1299" s="1028"/>
      <c r="E1299" s="1029"/>
      <c r="F1299" s="1030"/>
      <c r="G1299" s="1031"/>
    </row>
    <row r="1300" spans="1:7">
      <c r="A1300" s="1020"/>
      <c r="B1300" s="1020"/>
      <c r="C1300" s="1020"/>
      <c r="D1300" s="1028"/>
      <c r="E1300" s="1029"/>
      <c r="F1300" s="1030"/>
      <c r="G1300" s="1031"/>
    </row>
    <row r="1301" spans="1:7">
      <c r="A1301" s="1020"/>
      <c r="B1301" s="1020"/>
      <c r="C1301" s="1020"/>
      <c r="D1301" s="1028"/>
      <c r="E1301" s="1029"/>
      <c r="F1301" s="1030"/>
      <c r="G1301" s="1031"/>
    </row>
    <row r="1302" spans="1:7">
      <c r="A1302" s="1020"/>
      <c r="B1302" s="1020"/>
      <c r="C1302" s="1020"/>
      <c r="D1302" s="1028"/>
      <c r="E1302" s="1029"/>
      <c r="F1302" s="1030"/>
      <c r="G1302" s="1031"/>
    </row>
    <row r="1303" spans="1:7">
      <c r="A1303" s="1020"/>
      <c r="B1303" s="1020"/>
      <c r="C1303" s="1020"/>
      <c r="D1303" s="1028"/>
      <c r="E1303" s="1029"/>
      <c r="F1303" s="1030"/>
      <c r="G1303" s="1031"/>
    </row>
    <row r="1304" spans="1:7">
      <c r="A1304" s="1020"/>
      <c r="B1304" s="1020"/>
      <c r="C1304" s="1020"/>
      <c r="D1304" s="1028"/>
      <c r="E1304" s="1029"/>
      <c r="F1304" s="1030"/>
      <c r="G1304" s="1031"/>
    </row>
    <row r="1305" spans="1:7">
      <c r="A1305" s="1020"/>
      <c r="B1305" s="1020"/>
      <c r="C1305" s="1020"/>
      <c r="D1305" s="1028"/>
      <c r="E1305" s="1029"/>
      <c r="F1305" s="1030"/>
      <c r="G1305" s="1031"/>
    </row>
    <row r="1306" spans="1:7">
      <c r="A1306" s="1020"/>
      <c r="B1306" s="1020"/>
      <c r="C1306" s="1020"/>
      <c r="D1306" s="1028"/>
      <c r="E1306" s="1029"/>
      <c r="F1306" s="1030"/>
      <c r="G1306" s="1031"/>
    </row>
    <row r="1307" spans="1:7">
      <c r="A1307" s="1020"/>
      <c r="B1307" s="1020"/>
      <c r="C1307" s="1020"/>
      <c r="D1307" s="1028"/>
      <c r="E1307" s="1029"/>
      <c r="F1307" s="1030"/>
      <c r="G1307" s="1031"/>
    </row>
    <row r="1308" spans="1:7">
      <c r="A1308" s="1020"/>
      <c r="B1308" s="1020"/>
      <c r="C1308" s="1020"/>
      <c r="D1308" s="1028"/>
      <c r="E1308" s="1029"/>
      <c r="F1308" s="1030"/>
      <c r="G1308" s="1031"/>
    </row>
    <row r="1309" spans="1:7">
      <c r="A1309" s="1020"/>
      <c r="B1309" s="1020"/>
      <c r="C1309" s="1020"/>
      <c r="D1309" s="1028"/>
      <c r="E1309" s="1029"/>
      <c r="F1309" s="1030"/>
      <c r="G1309" s="1031"/>
    </row>
    <row r="1310" spans="1:7">
      <c r="A1310" s="1020"/>
      <c r="B1310" s="1020"/>
      <c r="C1310" s="1020"/>
      <c r="D1310" s="1028"/>
      <c r="E1310" s="1029"/>
      <c r="F1310" s="1030"/>
      <c r="G1310" s="1031"/>
    </row>
    <row r="1311" spans="1:7">
      <c r="A1311" s="1020"/>
      <c r="B1311" s="1020"/>
      <c r="C1311" s="1020"/>
      <c r="D1311" s="1028"/>
      <c r="E1311" s="1029"/>
      <c r="F1311" s="1030"/>
      <c r="G1311" s="1031"/>
    </row>
    <row r="1312" spans="1:7">
      <c r="A1312" s="1020"/>
      <c r="B1312" s="1020"/>
      <c r="C1312" s="1020"/>
      <c r="D1312" s="1028"/>
      <c r="E1312" s="1029"/>
      <c r="F1312" s="1030"/>
      <c r="G1312" s="1031"/>
    </row>
    <row r="1313" spans="1:7">
      <c r="A1313" s="1020"/>
      <c r="B1313" s="1020"/>
      <c r="C1313" s="1020"/>
      <c r="D1313" s="1028"/>
      <c r="E1313" s="1029"/>
      <c r="F1313" s="1030"/>
      <c r="G1313" s="1031"/>
    </row>
    <row r="1314" spans="1:7">
      <c r="A1314" s="1020"/>
      <c r="B1314" s="1020"/>
      <c r="C1314" s="1020"/>
      <c r="D1314" s="1028"/>
      <c r="E1314" s="1029"/>
      <c r="F1314" s="1030"/>
      <c r="G1314" s="1031"/>
    </row>
    <row r="1315" spans="1:7">
      <c r="A1315" s="1020"/>
      <c r="B1315" s="1020"/>
      <c r="C1315" s="1020"/>
      <c r="D1315" s="1028"/>
      <c r="E1315" s="1029"/>
      <c r="F1315" s="1030"/>
      <c r="G1315" s="1031"/>
    </row>
    <row r="1316" spans="1:7">
      <c r="A1316" s="1020"/>
      <c r="B1316" s="1020"/>
      <c r="C1316" s="1020"/>
      <c r="D1316" s="1028"/>
      <c r="E1316" s="1029"/>
      <c r="F1316" s="1030"/>
      <c r="G1316" s="1031"/>
    </row>
    <row r="1317" spans="1:7">
      <c r="A1317" s="1020"/>
      <c r="B1317" s="1020"/>
      <c r="C1317" s="1020"/>
      <c r="D1317" s="1028"/>
      <c r="E1317" s="1029"/>
      <c r="F1317" s="1030"/>
      <c r="G1317" s="1031"/>
    </row>
    <row r="1318" spans="1:7">
      <c r="A1318" s="1020"/>
      <c r="B1318" s="1020"/>
      <c r="C1318" s="1020"/>
      <c r="D1318" s="1028"/>
      <c r="E1318" s="1029"/>
      <c r="F1318" s="1030"/>
      <c r="G1318" s="1031"/>
    </row>
    <row r="1319" spans="1:7">
      <c r="A1319" s="1020"/>
      <c r="B1319" s="1020"/>
      <c r="C1319" s="1020"/>
      <c r="D1319" s="1028"/>
      <c r="E1319" s="1029"/>
      <c r="F1319" s="1030"/>
      <c r="G1319" s="1031"/>
    </row>
    <row r="1320" spans="1:7">
      <c r="A1320" s="1020"/>
      <c r="B1320" s="1020"/>
      <c r="C1320" s="1020"/>
      <c r="D1320" s="1028"/>
      <c r="E1320" s="1029"/>
      <c r="F1320" s="1030"/>
      <c r="G1320" s="1031"/>
    </row>
    <row r="1321" spans="1:7">
      <c r="A1321" s="1020"/>
      <c r="B1321" s="1020"/>
      <c r="C1321" s="1020"/>
      <c r="D1321" s="1028"/>
      <c r="E1321" s="1029"/>
      <c r="F1321" s="1030"/>
      <c r="G1321" s="1031"/>
    </row>
    <row r="1322" spans="1:7">
      <c r="A1322" s="1020"/>
      <c r="B1322" s="1020"/>
      <c r="C1322" s="1020"/>
      <c r="D1322" s="1028"/>
      <c r="E1322" s="1029"/>
      <c r="F1322" s="1030"/>
      <c r="G1322" s="1031"/>
    </row>
    <row r="1323" spans="1:7">
      <c r="A1323" s="1020"/>
      <c r="B1323" s="1020"/>
      <c r="C1323" s="1020"/>
      <c r="D1323" s="1028"/>
      <c r="E1323" s="1029"/>
      <c r="F1323" s="1030"/>
      <c r="G1323" s="1031"/>
    </row>
    <row r="1324" spans="1:7">
      <c r="A1324" s="1020"/>
      <c r="B1324" s="1020"/>
      <c r="C1324" s="1020"/>
      <c r="D1324" s="1028"/>
      <c r="E1324" s="1029"/>
      <c r="F1324" s="1030"/>
      <c r="G1324" s="1031"/>
    </row>
    <row r="1325" spans="1:7">
      <c r="A1325" s="1020"/>
      <c r="B1325" s="1020"/>
      <c r="C1325" s="1020"/>
      <c r="D1325" s="1028"/>
      <c r="E1325" s="1029"/>
      <c r="F1325" s="1030"/>
      <c r="G1325" s="1031"/>
    </row>
    <row r="1326" spans="1:7">
      <c r="A1326" s="1020"/>
      <c r="B1326" s="1020"/>
      <c r="C1326" s="1020"/>
      <c r="D1326" s="1028"/>
      <c r="E1326" s="1029"/>
      <c r="F1326" s="1030"/>
      <c r="G1326" s="1031"/>
    </row>
    <row r="1327" spans="1:7">
      <c r="A1327" s="1020"/>
      <c r="B1327" s="1020"/>
      <c r="C1327" s="1020"/>
      <c r="D1327" s="1028"/>
      <c r="E1327" s="1029"/>
      <c r="F1327" s="1030"/>
      <c r="G1327" s="1031"/>
    </row>
    <row r="1328" spans="1:7">
      <c r="A1328" s="1020"/>
      <c r="B1328" s="1020"/>
      <c r="C1328" s="1020"/>
      <c r="D1328" s="1028"/>
      <c r="E1328" s="1029"/>
      <c r="F1328" s="1030"/>
      <c r="G1328" s="1031"/>
    </row>
    <row r="1329" spans="1:7">
      <c r="A1329" s="1020"/>
      <c r="B1329" s="1020"/>
      <c r="C1329" s="1020"/>
      <c r="D1329" s="1028"/>
      <c r="E1329" s="1029"/>
      <c r="F1329" s="1030"/>
      <c r="G1329" s="1031"/>
    </row>
    <row r="1330" spans="1:7">
      <c r="A1330" s="1020"/>
      <c r="B1330" s="1020"/>
      <c r="C1330" s="1020"/>
      <c r="D1330" s="1028"/>
      <c r="E1330" s="1029"/>
      <c r="F1330" s="1030"/>
      <c r="G1330" s="1031"/>
    </row>
    <row r="1331" spans="1:7">
      <c r="A1331" s="1020"/>
      <c r="B1331" s="1020"/>
      <c r="C1331" s="1020"/>
      <c r="D1331" s="1028"/>
      <c r="E1331" s="1029"/>
      <c r="F1331" s="1030"/>
      <c r="G1331" s="1031"/>
    </row>
    <row r="1332" spans="1:7">
      <c r="A1332" s="1020"/>
      <c r="B1332" s="1020"/>
      <c r="C1332" s="1020"/>
      <c r="D1332" s="1028"/>
      <c r="E1332" s="1029"/>
      <c r="F1332" s="1030"/>
      <c r="G1332" s="1031"/>
    </row>
    <row r="1333" spans="1:7">
      <c r="A1333" s="1020"/>
      <c r="B1333" s="1020"/>
      <c r="C1333" s="1020"/>
      <c r="D1333" s="1028"/>
      <c r="E1333" s="1029"/>
      <c r="F1333" s="1030"/>
      <c r="G1333" s="1031"/>
    </row>
    <row r="1334" spans="1:7">
      <c r="A1334" s="1020"/>
      <c r="B1334" s="1020"/>
      <c r="C1334" s="1020"/>
      <c r="D1334" s="1028"/>
      <c r="E1334" s="1029"/>
      <c r="F1334" s="1030"/>
      <c r="G1334" s="1031"/>
    </row>
    <row r="1335" spans="1:7">
      <c r="A1335" s="1020"/>
      <c r="B1335" s="1020"/>
      <c r="C1335" s="1020"/>
      <c r="D1335" s="1028"/>
      <c r="E1335" s="1029"/>
      <c r="F1335" s="1030"/>
      <c r="G1335" s="1031"/>
    </row>
    <row r="1336" spans="1:7">
      <c r="A1336" s="1020"/>
      <c r="B1336" s="1020"/>
      <c r="C1336" s="1020"/>
      <c r="D1336" s="1028"/>
      <c r="E1336" s="1029"/>
      <c r="F1336" s="1030"/>
      <c r="G1336" s="1031"/>
    </row>
    <row r="1337" spans="1:7">
      <c r="A1337" s="1020"/>
      <c r="B1337" s="1020"/>
      <c r="C1337" s="1020"/>
      <c r="D1337" s="1028"/>
      <c r="E1337" s="1029"/>
      <c r="F1337" s="1030"/>
      <c r="G1337" s="1031"/>
    </row>
    <row r="1338" spans="1:7">
      <c r="A1338" s="1020"/>
      <c r="B1338" s="1020"/>
      <c r="C1338" s="1020"/>
      <c r="D1338" s="1028"/>
      <c r="E1338" s="1029"/>
      <c r="F1338" s="1030"/>
      <c r="G1338" s="1031"/>
    </row>
    <row r="1339" spans="1:7">
      <c r="A1339" s="1020"/>
      <c r="B1339" s="1020"/>
      <c r="C1339" s="1020"/>
      <c r="D1339" s="1028"/>
      <c r="E1339" s="1029"/>
      <c r="F1339" s="1030"/>
      <c r="G1339" s="1031"/>
    </row>
    <row r="1340" spans="1:7">
      <c r="A1340" s="1020"/>
      <c r="B1340" s="1020"/>
      <c r="C1340" s="1020"/>
      <c r="D1340" s="1028"/>
      <c r="E1340" s="1029"/>
      <c r="F1340" s="1030"/>
      <c r="G1340" s="1031"/>
    </row>
    <row r="1341" spans="1:7">
      <c r="A1341" s="1020"/>
      <c r="B1341" s="1020"/>
      <c r="C1341" s="1020"/>
      <c r="D1341" s="1028"/>
      <c r="E1341" s="1029"/>
      <c r="F1341" s="1030"/>
      <c r="G1341" s="1031"/>
    </row>
    <row r="1342" spans="1:7">
      <c r="A1342" s="1020"/>
      <c r="B1342" s="1020"/>
      <c r="C1342" s="1020"/>
      <c r="D1342" s="1028"/>
      <c r="E1342" s="1029"/>
      <c r="F1342" s="1030"/>
      <c r="G1342" s="1031"/>
    </row>
    <row r="1343" spans="1:7">
      <c r="A1343" s="1020"/>
      <c r="B1343" s="1020"/>
      <c r="C1343" s="1020"/>
      <c r="D1343" s="1028"/>
      <c r="E1343" s="1029"/>
      <c r="F1343" s="1030"/>
      <c r="G1343" s="1031"/>
    </row>
    <row r="1344" spans="1:7">
      <c r="A1344" s="1020"/>
      <c r="B1344" s="1020"/>
      <c r="C1344" s="1020"/>
      <c r="D1344" s="1028"/>
      <c r="E1344" s="1029"/>
      <c r="F1344" s="1030"/>
      <c r="G1344" s="1031"/>
    </row>
    <row r="1345" spans="1:7">
      <c r="A1345" s="1020"/>
      <c r="B1345" s="1020"/>
      <c r="C1345" s="1020"/>
      <c r="D1345" s="1028"/>
      <c r="E1345" s="1029"/>
      <c r="F1345" s="1030"/>
      <c r="G1345" s="1031"/>
    </row>
    <row r="1346" spans="1:7">
      <c r="A1346" s="1020"/>
      <c r="B1346" s="1020"/>
      <c r="C1346" s="1020"/>
      <c r="D1346" s="1028"/>
      <c r="E1346" s="1029"/>
      <c r="F1346" s="1030"/>
      <c r="G1346" s="1031"/>
    </row>
    <row r="1347" spans="1:7">
      <c r="A1347" s="1020"/>
      <c r="B1347" s="1020"/>
      <c r="C1347" s="1020"/>
      <c r="D1347" s="1028"/>
      <c r="E1347" s="1029"/>
      <c r="F1347" s="1030"/>
      <c r="G1347" s="1031"/>
    </row>
    <row r="1348" spans="1:7">
      <c r="A1348" s="1020"/>
      <c r="B1348" s="1020"/>
      <c r="C1348" s="1020"/>
      <c r="D1348" s="1028"/>
      <c r="E1348" s="1029"/>
      <c r="F1348" s="1030"/>
      <c r="G1348" s="1031"/>
    </row>
    <row r="1349" spans="1:7">
      <c r="A1349" s="1020"/>
      <c r="B1349" s="1020"/>
      <c r="C1349" s="1020"/>
      <c r="D1349" s="1028"/>
      <c r="E1349" s="1029"/>
      <c r="F1349" s="1030"/>
      <c r="G1349" s="1031"/>
    </row>
    <row r="1350" spans="1:7">
      <c r="A1350" s="1020"/>
      <c r="B1350" s="1020"/>
      <c r="C1350" s="1020"/>
      <c r="D1350" s="1028"/>
      <c r="E1350" s="1029"/>
      <c r="F1350" s="1030"/>
      <c r="G1350" s="1031"/>
    </row>
    <row r="1351" spans="1:7">
      <c r="A1351" s="1020"/>
      <c r="B1351" s="1020"/>
      <c r="C1351" s="1020"/>
      <c r="D1351" s="1028"/>
      <c r="E1351" s="1029"/>
      <c r="F1351" s="1030"/>
      <c r="G1351" s="1031"/>
    </row>
    <row r="1352" spans="1:7">
      <c r="A1352" s="1020"/>
      <c r="B1352" s="1020"/>
      <c r="C1352" s="1020"/>
      <c r="D1352" s="1028"/>
      <c r="E1352" s="1029"/>
      <c r="F1352" s="1030"/>
      <c r="G1352" s="1031"/>
    </row>
    <row r="1353" spans="1:7">
      <c r="A1353" s="1020"/>
      <c r="B1353" s="1020"/>
      <c r="C1353" s="1020"/>
      <c r="D1353" s="1028"/>
      <c r="E1353" s="1029"/>
      <c r="F1353" s="1030"/>
      <c r="G1353" s="1031"/>
    </row>
    <row r="1354" spans="1:7">
      <c r="A1354" s="1020"/>
      <c r="B1354" s="1020"/>
      <c r="C1354" s="1020"/>
      <c r="D1354" s="1028"/>
      <c r="E1354" s="1029"/>
      <c r="F1354" s="1030"/>
      <c r="G1354" s="1031"/>
    </row>
    <row r="1355" spans="1:7">
      <c r="A1355" s="1020"/>
      <c r="B1355" s="1020"/>
      <c r="C1355" s="1020"/>
      <c r="D1355" s="1028"/>
      <c r="E1355" s="1029"/>
      <c r="F1355" s="1030"/>
      <c r="G1355" s="1031"/>
    </row>
    <row r="1356" spans="1:7">
      <c r="A1356" s="1020"/>
      <c r="B1356" s="1020"/>
      <c r="C1356" s="1020"/>
      <c r="D1356" s="1028"/>
      <c r="E1356" s="1029"/>
      <c r="F1356" s="1030"/>
      <c r="G1356" s="1031"/>
    </row>
    <row r="1357" spans="1:7">
      <c r="A1357" s="1020"/>
      <c r="B1357" s="1020"/>
      <c r="C1357" s="1020"/>
      <c r="D1357" s="1028"/>
      <c r="E1357" s="1029"/>
      <c r="F1357" s="1030"/>
      <c r="G1357" s="1031"/>
    </row>
    <row r="1358" spans="1:7">
      <c r="A1358" s="1020"/>
      <c r="B1358" s="1020"/>
      <c r="C1358" s="1020"/>
      <c r="D1358" s="1028"/>
      <c r="E1358" s="1029"/>
      <c r="F1358" s="1030"/>
      <c r="G1358" s="1031"/>
    </row>
    <row r="1359" spans="1:7">
      <c r="A1359" s="1020"/>
      <c r="B1359" s="1020"/>
      <c r="C1359" s="1020"/>
      <c r="D1359" s="1028"/>
      <c r="E1359" s="1029"/>
      <c r="F1359" s="1030"/>
      <c r="G1359" s="1031"/>
    </row>
    <row r="1360" spans="1:7">
      <c r="A1360" s="1020"/>
      <c r="B1360" s="1020"/>
      <c r="C1360" s="1020"/>
      <c r="D1360" s="1028"/>
      <c r="E1360" s="1029"/>
      <c r="F1360" s="1030"/>
      <c r="G1360" s="1031"/>
    </row>
    <row r="1361" spans="1:7">
      <c r="A1361" s="1020"/>
      <c r="B1361" s="1020"/>
      <c r="C1361" s="1020"/>
      <c r="D1361" s="1028"/>
      <c r="E1361" s="1029"/>
      <c r="F1361" s="1030"/>
      <c r="G1361" s="1031"/>
    </row>
    <row r="1362" spans="1:7">
      <c r="A1362" s="1020"/>
      <c r="B1362" s="1020"/>
      <c r="C1362" s="1020"/>
      <c r="D1362" s="1028"/>
      <c r="E1362" s="1029"/>
      <c r="F1362" s="1030"/>
      <c r="G1362" s="1031"/>
    </row>
    <row r="1363" spans="1:7">
      <c r="A1363" s="1020"/>
      <c r="B1363" s="1020"/>
      <c r="C1363" s="1020"/>
      <c r="D1363" s="1028"/>
      <c r="E1363" s="1029"/>
      <c r="F1363" s="1030"/>
      <c r="G1363" s="1031"/>
    </row>
    <row r="1364" spans="1:7">
      <c r="A1364" s="1020"/>
      <c r="B1364" s="1020"/>
      <c r="C1364" s="1020"/>
      <c r="D1364" s="1028"/>
      <c r="E1364" s="1029"/>
      <c r="F1364" s="1030"/>
      <c r="G1364" s="1031"/>
    </row>
    <row r="1365" spans="1:7">
      <c r="A1365" s="1020"/>
      <c r="B1365" s="1020"/>
      <c r="C1365" s="1020"/>
      <c r="D1365" s="1028"/>
      <c r="E1365" s="1029"/>
      <c r="F1365" s="1030"/>
      <c r="G1365" s="1031"/>
    </row>
    <row r="1366" spans="1:7">
      <c r="A1366" s="1020"/>
      <c r="B1366" s="1020"/>
      <c r="C1366" s="1020"/>
      <c r="D1366" s="1028"/>
      <c r="E1366" s="1029"/>
      <c r="F1366" s="1030"/>
      <c r="G1366" s="1031"/>
    </row>
    <row r="1367" spans="1:7">
      <c r="A1367" s="1020"/>
      <c r="B1367" s="1020"/>
      <c r="C1367" s="1020"/>
      <c r="D1367" s="1028"/>
      <c r="E1367" s="1029"/>
      <c r="F1367" s="1030"/>
      <c r="G1367" s="1031"/>
    </row>
    <row r="1368" spans="1:7">
      <c r="A1368" s="1020"/>
      <c r="B1368" s="1020"/>
      <c r="C1368" s="1020"/>
      <c r="D1368" s="1028"/>
      <c r="E1368" s="1029"/>
      <c r="F1368" s="1030"/>
      <c r="G1368" s="1031"/>
    </row>
    <row r="1369" spans="1:7">
      <c r="A1369" s="1020"/>
      <c r="B1369" s="1020"/>
      <c r="C1369" s="1020"/>
      <c r="D1369" s="1028"/>
      <c r="E1369" s="1029"/>
      <c r="F1369" s="1030"/>
      <c r="G1369" s="1031"/>
    </row>
    <row r="1370" spans="1:7">
      <c r="A1370" s="1020"/>
      <c r="B1370" s="1020"/>
      <c r="C1370" s="1020"/>
      <c r="D1370" s="1028"/>
      <c r="E1370" s="1029"/>
      <c r="F1370" s="1030"/>
      <c r="G1370" s="1031"/>
    </row>
    <row r="1371" spans="1:7">
      <c r="A1371" s="1020"/>
      <c r="B1371" s="1020"/>
      <c r="C1371" s="1020"/>
      <c r="D1371" s="1028"/>
      <c r="E1371" s="1029"/>
      <c r="F1371" s="1030"/>
      <c r="G1371" s="1031"/>
    </row>
    <row r="1372" spans="1:7">
      <c r="A1372" s="1020"/>
      <c r="B1372" s="1020"/>
      <c r="C1372" s="1020"/>
      <c r="D1372" s="1028"/>
      <c r="E1372" s="1029"/>
      <c r="F1372" s="1030"/>
      <c r="G1372" s="1031"/>
    </row>
    <row r="1373" spans="1:7">
      <c r="A1373" s="1020"/>
      <c r="B1373" s="1020"/>
      <c r="C1373" s="1020"/>
      <c r="D1373" s="1028"/>
      <c r="E1373" s="1029"/>
      <c r="F1373" s="1030"/>
      <c r="G1373" s="1031"/>
    </row>
    <row r="1374" spans="1:7">
      <c r="A1374" s="1020"/>
      <c r="B1374" s="1020"/>
      <c r="C1374" s="1020"/>
      <c r="D1374" s="1028"/>
      <c r="E1374" s="1029"/>
      <c r="F1374" s="1030"/>
      <c r="G1374" s="1031"/>
    </row>
    <row r="1375" spans="1:7">
      <c r="A1375" s="1020"/>
      <c r="B1375" s="1020"/>
      <c r="C1375" s="1020"/>
      <c r="D1375" s="1028"/>
      <c r="E1375" s="1029"/>
      <c r="F1375" s="1030"/>
      <c r="G1375" s="1031"/>
    </row>
    <row r="1376" spans="1:7">
      <c r="A1376" s="1020"/>
      <c r="B1376" s="1020"/>
      <c r="C1376" s="1020"/>
      <c r="D1376" s="1028"/>
      <c r="E1376" s="1029"/>
      <c r="F1376" s="1030"/>
      <c r="G1376" s="1031"/>
    </row>
    <row r="1377" spans="1:7">
      <c r="A1377" s="1020"/>
      <c r="B1377" s="1020"/>
      <c r="C1377" s="1020"/>
      <c r="D1377" s="1028"/>
      <c r="E1377" s="1029"/>
      <c r="F1377" s="1030"/>
      <c r="G1377" s="1031"/>
    </row>
    <row r="1378" spans="1:7">
      <c r="A1378" s="1020"/>
      <c r="B1378" s="1020"/>
      <c r="C1378" s="1020"/>
      <c r="D1378" s="1028"/>
      <c r="E1378" s="1029"/>
      <c r="F1378" s="1030"/>
      <c r="G1378" s="1031"/>
    </row>
    <row r="1379" spans="1:7">
      <c r="A1379" s="1020"/>
      <c r="B1379" s="1020"/>
      <c r="C1379" s="1020"/>
      <c r="D1379" s="1028"/>
      <c r="E1379" s="1029"/>
      <c r="F1379" s="1030"/>
      <c r="G1379" s="1031"/>
    </row>
    <row r="1380" spans="1:7">
      <c r="A1380" s="1020"/>
      <c r="B1380" s="1020"/>
      <c r="C1380" s="1020"/>
      <c r="D1380" s="1028"/>
      <c r="E1380" s="1029"/>
      <c r="F1380" s="1030"/>
      <c r="G1380" s="1031"/>
    </row>
    <row r="1381" spans="1:7">
      <c r="A1381" s="1020"/>
      <c r="B1381" s="1020"/>
      <c r="C1381" s="1020"/>
      <c r="D1381" s="1028"/>
      <c r="E1381" s="1029"/>
      <c r="F1381" s="1030"/>
      <c r="G1381" s="1031"/>
    </row>
    <row r="1382" spans="1:7">
      <c r="A1382" s="1020"/>
      <c r="B1382" s="1020"/>
      <c r="C1382" s="1020"/>
      <c r="D1382" s="1028"/>
      <c r="E1382" s="1029"/>
      <c r="F1382" s="1030"/>
      <c r="G1382" s="1031"/>
    </row>
    <row r="1383" spans="1:7">
      <c r="A1383" s="1020"/>
      <c r="B1383" s="1020"/>
      <c r="C1383" s="1020"/>
      <c r="D1383" s="1028"/>
      <c r="E1383" s="1029"/>
      <c r="F1383" s="1030"/>
      <c r="G1383" s="1031"/>
    </row>
    <row r="1384" spans="1:7">
      <c r="A1384" s="1020"/>
      <c r="B1384" s="1020"/>
      <c r="C1384" s="1020"/>
      <c r="D1384" s="1028"/>
      <c r="E1384" s="1029"/>
      <c r="F1384" s="1030"/>
      <c r="G1384" s="1031"/>
    </row>
    <row r="1385" spans="1:7">
      <c r="A1385" s="1020"/>
      <c r="B1385" s="1020"/>
      <c r="C1385" s="1020"/>
      <c r="D1385" s="1028"/>
      <c r="E1385" s="1029"/>
      <c r="F1385" s="1030"/>
      <c r="G1385" s="1031"/>
    </row>
    <row r="1386" spans="1:7">
      <c r="A1386" s="1020"/>
      <c r="B1386" s="1020"/>
      <c r="C1386" s="1020"/>
      <c r="D1386" s="1028"/>
      <c r="E1386" s="1029"/>
      <c r="F1386" s="1030"/>
      <c r="G1386" s="1031"/>
    </row>
    <row r="1387" spans="1:7">
      <c r="A1387" s="1020"/>
      <c r="B1387" s="1020"/>
      <c r="C1387" s="1020"/>
      <c r="D1387" s="1028"/>
      <c r="E1387" s="1029"/>
      <c r="F1387" s="1030"/>
      <c r="G1387" s="1031"/>
    </row>
    <row r="1388" spans="1:7">
      <c r="A1388" s="1020"/>
      <c r="B1388" s="1020"/>
      <c r="C1388" s="1020"/>
      <c r="D1388" s="1028"/>
      <c r="E1388" s="1029"/>
      <c r="F1388" s="1030"/>
      <c r="G1388" s="1031"/>
    </row>
    <row r="1389" spans="1:7">
      <c r="A1389" s="1020"/>
      <c r="B1389" s="1020"/>
      <c r="C1389" s="1020"/>
      <c r="D1389" s="1028"/>
      <c r="E1389" s="1029"/>
      <c r="F1389" s="1030"/>
      <c r="G1389" s="1031"/>
    </row>
    <row r="1390" spans="1:7">
      <c r="A1390" s="1020"/>
      <c r="B1390" s="1020"/>
      <c r="C1390" s="1020"/>
      <c r="D1390" s="1028"/>
      <c r="E1390" s="1029"/>
      <c r="F1390" s="1030"/>
      <c r="G1390" s="1031"/>
    </row>
    <row r="1391" spans="1:7">
      <c r="A1391" s="1020"/>
      <c r="B1391" s="1020"/>
      <c r="C1391" s="1020"/>
      <c r="D1391" s="1028"/>
      <c r="E1391" s="1029"/>
      <c r="F1391" s="1030"/>
      <c r="G1391" s="1031"/>
    </row>
    <row r="1392" spans="1:7">
      <c r="A1392" s="1020"/>
      <c r="B1392" s="1020"/>
      <c r="C1392" s="1020"/>
      <c r="D1392" s="1028"/>
      <c r="E1392" s="1029"/>
      <c r="F1392" s="1030"/>
      <c r="G1392" s="1031"/>
    </row>
    <row r="1393" spans="1:7">
      <c r="A1393" s="1020"/>
      <c r="B1393" s="1020"/>
      <c r="C1393" s="1020"/>
      <c r="D1393" s="1028"/>
      <c r="E1393" s="1029"/>
      <c r="F1393" s="1030"/>
      <c r="G1393" s="1031"/>
    </row>
    <row r="1394" spans="1:7">
      <c r="A1394" s="1020"/>
      <c r="B1394" s="1020"/>
      <c r="C1394" s="1020"/>
      <c r="D1394" s="1028"/>
      <c r="E1394" s="1029"/>
      <c r="F1394" s="1030"/>
      <c r="G1394" s="1031"/>
    </row>
    <row r="1395" spans="1:7">
      <c r="A1395" s="1020"/>
      <c r="B1395" s="1020"/>
      <c r="C1395" s="1020"/>
      <c r="D1395" s="1028"/>
      <c r="E1395" s="1029"/>
      <c r="F1395" s="1030"/>
      <c r="G1395" s="1031"/>
    </row>
    <row r="1396" spans="1:7">
      <c r="A1396" s="1020"/>
      <c r="B1396" s="1020"/>
      <c r="C1396" s="1020"/>
      <c r="D1396" s="1028"/>
      <c r="E1396" s="1029"/>
      <c r="F1396" s="1030"/>
      <c r="G1396" s="1031"/>
    </row>
    <row r="1397" spans="1:7">
      <c r="A1397" s="1020"/>
      <c r="B1397" s="1020"/>
      <c r="C1397" s="1020"/>
      <c r="D1397" s="1028"/>
      <c r="E1397" s="1029"/>
      <c r="F1397" s="1030"/>
      <c r="G1397" s="1031"/>
    </row>
    <row r="1398" spans="1:7">
      <c r="A1398" s="1020"/>
      <c r="B1398" s="1020"/>
      <c r="C1398" s="1020"/>
      <c r="D1398" s="1028"/>
      <c r="E1398" s="1029"/>
      <c r="F1398" s="1030"/>
      <c r="G1398" s="1031"/>
    </row>
    <row r="1399" spans="1:7">
      <c r="A1399" s="1020"/>
      <c r="B1399" s="1020"/>
      <c r="C1399" s="1020"/>
      <c r="D1399" s="1028"/>
      <c r="E1399" s="1029"/>
      <c r="F1399" s="1030"/>
      <c r="G1399" s="1031"/>
    </row>
    <row r="1400" spans="1:7">
      <c r="A1400" s="1020"/>
      <c r="B1400" s="1020"/>
      <c r="C1400" s="1020"/>
      <c r="D1400" s="1028"/>
      <c r="E1400" s="1029"/>
      <c r="F1400" s="1030"/>
      <c r="G1400" s="1031"/>
    </row>
    <row r="1401" spans="1:7">
      <c r="A1401" s="1020"/>
      <c r="B1401" s="1020"/>
      <c r="C1401" s="1020"/>
      <c r="D1401" s="1028"/>
      <c r="E1401" s="1029"/>
      <c r="F1401" s="1030"/>
      <c r="G1401" s="1031"/>
    </row>
    <row r="1402" spans="1:7">
      <c r="A1402" s="1020"/>
      <c r="B1402" s="1020"/>
      <c r="C1402" s="1020"/>
      <c r="D1402" s="1028"/>
      <c r="E1402" s="1029"/>
      <c r="F1402" s="1030"/>
      <c r="G1402" s="1031"/>
    </row>
    <row r="1403" spans="1:7">
      <c r="A1403" s="1020"/>
      <c r="B1403" s="1020"/>
      <c r="C1403" s="1020"/>
      <c r="D1403" s="1028"/>
      <c r="E1403" s="1029"/>
      <c r="F1403" s="1030"/>
      <c r="G1403" s="1031"/>
    </row>
    <row r="1404" spans="1:7">
      <c r="A1404" s="1020"/>
      <c r="B1404" s="1020"/>
      <c r="C1404" s="1020"/>
      <c r="D1404" s="1028"/>
      <c r="E1404" s="1029"/>
      <c r="F1404" s="1030"/>
      <c r="G1404" s="1031"/>
    </row>
    <row r="1405" spans="1:7">
      <c r="A1405" s="1020"/>
      <c r="B1405" s="1020"/>
      <c r="C1405" s="1020"/>
      <c r="D1405" s="1028"/>
      <c r="E1405" s="1029"/>
      <c r="F1405" s="1030"/>
      <c r="G1405" s="1031"/>
    </row>
    <row r="1406" spans="1:7">
      <c r="A1406" s="1020"/>
      <c r="B1406" s="1020"/>
      <c r="C1406" s="1020"/>
      <c r="D1406" s="1028"/>
      <c r="E1406" s="1029"/>
      <c r="F1406" s="1030"/>
      <c r="G1406" s="1031"/>
    </row>
    <row r="1407" spans="1:7">
      <c r="A1407" s="1020"/>
      <c r="B1407" s="1020"/>
      <c r="C1407" s="1020"/>
      <c r="D1407" s="1028"/>
      <c r="E1407" s="1029"/>
      <c r="F1407" s="1030"/>
      <c r="G1407" s="1031"/>
    </row>
    <row r="1408" spans="1:7">
      <c r="A1408" s="1020"/>
      <c r="B1408" s="1020"/>
      <c r="C1408" s="1020"/>
      <c r="D1408" s="1028"/>
      <c r="E1408" s="1029"/>
      <c r="F1408" s="1030"/>
      <c r="G1408" s="1031"/>
    </row>
    <row r="1409" spans="1:7">
      <c r="A1409" s="1020"/>
      <c r="B1409" s="1020"/>
      <c r="C1409" s="1020"/>
      <c r="D1409" s="1028"/>
      <c r="E1409" s="1029"/>
      <c r="F1409" s="1030"/>
      <c r="G1409" s="1031"/>
    </row>
    <row r="1410" spans="1:7">
      <c r="A1410" s="1020"/>
      <c r="B1410" s="1020"/>
      <c r="C1410" s="1020"/>
      <c r="D1410" s="1028"/>
      <c r="E1410" s="1029"/>
      <c r="F1410" s="1030"/>
      <c r="G1410" s="1031"/>
    </row>
    <row r="1411" spans="1:7">
      <c r="A1411" s="1020"/>
      <c r="B1411" s="1020"/>
      <c r="C1411" s="1020"/>
      <c r="D1411" s="1028"/>
      <c r="E1411" s="1029"/>
      <c r="F1411" s="1030"/>
      <c r="G1411" s="1031"/>
    </row>
    <row r="1412" spans="1:7">
      <c r="A1412" s="1020"/>
      <c r="B1412" s="1020"/>
      <c r="C1412" s="1020"/>
      <c r="D1412" s="1028"/>
      <c r="E1412" s="1029"/>
      <c r="F1412" s="1030"/>
      <c r="G1412" s="1031"/>
    </row>
    <row r="1413" spans="1:7">
      <c r="A1413" s="1020"/>
      <c r="B1413" s="1020"/>
      <c r="C1413" s="1020"/>
      <c r="D1413" s="1028"/>
      <c r="E1413" s="1029"/>
      <c r="F1413" s="1030"/>
      <c r="G1413" s="1031"/>
    </row>
    <row r="1414" spans="1:7">
      <c r="A1414" s="1020"/>
      <c r="B1414" s="1020"/>
      <c r="C1414" s="1020"/>
      <c r="D1414" s="1028"/>
      <c r="E1414" s="1029"/>
      <c r="F1414" s="1030"/>
      <c r="G1414" s="1031"/>
    </row>
  </sheetData>
  <mergeCells count="1">
    <mergeCell ref="B67:E67"/>
  </mergeCells>
  <printOptions horizontalCentered="1"/>
  <pageMargins left="0.31496062992125984" right="0" top="0.31496062992125984" bottom="0.31496062992125984" header="0" footer="0"/>
  <pageSetup paperSize="9" scale="80" firstPageNumber="146" fitToHeight="4" orientation="portrait" r:id="rId1"/>
  <headerFooter alignWithMargins="0">
    <oddHeader>&amp;RCO1486: LINBRO PARK TOWER (with associated works)</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1247"/>
  <sheetViews>
    <sheetView showGridLines="0" view="pageBreakPreview" topLeftCell="C1" zoomScale="99" zoomScaleNormal="100" zoomScaleSheetLayoutView="99" workbookViewId="0">
      <selection activeCell="C19" sqref="C19"/>
    </sheetView>
  </sheetViews>
  <sheetFormatPr defaultColWidth="8.6640625" defaultRowHeight="13.2"/>
  <cols>
    <col min="1" max="1" width="7.6640625" style="995" customWidth="1"/>
    <col min="2" max="2" width="11.33203125" style="995" customWidth="1"/>
    <col min="3" max="3" width="36.5546875" style="995" customWidth="1"/>
    <col min="4" max="4" width="7.5546875" style="1007" customWidth="1"/>
    <col min="5" max="5" width="10.5546875" style="1008" customWidth="1"/>
    <col min="6" max="6" width="12.5546875" style="1009" customWidth="1"/>
    <col min="7" max="7" width="15.5546875" style="1035" customWidth="1"/>
    <col min="8" max="16384" width="8.6640625" style="230"/>
  </cols>
  <sheetData>
    <row r="1" spans="1:9" ht="13.8" thickBot="1">
      <c r="A1" s="985"/>
      <c r="B1" s="985"/>
      <c r="C1" s="985"/>
      <c r="D1" s="986"/>
      <c r="E1" s="987"/>
      <c r="F1" s="988"/>
      <c r="G1" s="989"/>
    </row>
    <row r="2" spans="1:9" ht="28.5" customHeight="1" thickTop="1" thickBot="1">
      <c r="A2" s="990" t="s">
        <v>9</v>
      </c>
      <c r="B2" s="991" t="s">
        <v>10</v>
      </c>
      <c r="C2" s="991" t="s">
        <v>11</v>
      </c>
      <c r="D2" s="991" t="s">
        <v>12</v>
      </c>
      <c r="E2" s="992" t="s">
        <v>13</v>
      </c>
      <c r="F2" s="992" t="s">
        <v>14</v>
      </c>
      <c r="G2" s="993" t="s">
        <v>15</v>
      </c>
    </row>
    <row r="3" spans="1:9" ht="13.8" thickTop="1">
      <c r="A3" s="994"/>
      <c r="C3" s="996"/>
      <c r="D3" s="997"/>
      <c r="E3" s="998"/>
      <c r="F3" s="999"/>
      <c r="G3" s="1000"/>
    </row>
    <row r="4" spans="1:9" ht="26.4">
      <c r="A4" s="608">
        <v>26</v>
      </c>
      <c r="B4" s="231"/>
      <c r="C4" s="235" t="s">
        <v>1808</v>
      </c>
      <c r="D4" s="234"/>
      <c r="E4" s="233"/>
      <c r="F4" s="232"/>
      <c r="G4" s="1001"/>
    </row>
    <row r="5" spans="1:9">
      <c r="A5" s="278"/>
      <c r="B5" s="231"/>
      <c r="C5" s="231"/>
      <c r="D5" s="234"/>
      <c r="E5" s="233"/>
      <c r="F5" s="232"/>
      <c r="G5" s="1001"/>
    </row>
    <row r="6" spans="1:9">
      <c r="A6" s="278" t="s">
        <v>2641</v>
      </c>
      <c r="B6" s="231" t="s">
        <v>7</v>
      </c>
      <c r="C6" s="235" t="s">
        <v>1516</v>
      </c>
      <c r="D6" s="234"/>
      <c r="E6" s="233"/>
      <c r="F6" s="232"/>
      <c r="G6" s="1001"/>
    </row>
    <row r="7" spans="1:9" s="1036" customFormat="1">
      <c r="A7" s="278"/>
      <c r="B7" s="231"/>
      <c r="C7" s="231" t="s">
        <v>1517</v>
      </c>
      <c r="D7" s="234"/>
      <c r="E7" s="233"/>
      <c r="F7" s="232"/>
      <c r="G7" s="1001"/>
    </row>
    <row r="8" spans="1:9" s="1036" customFormat="1">
      <c r="A8" s="278" t="s">
        <v>2642</v>
      </c>
      <c r="B8" s="231"/>
      <c r="C8" s="996" t="s">
        <v>1518</v>
      </c>
      <c r="D8" s="234" t="s">
        <v>28</v>
      </c>
      <c r="E8" s="233">
        <v>40</v>
      </c>
      <c r="F8" s="232"/>
      <c r="G8" s="204"/>
    </row>
    <row r="9" spans="1:9" s="1036" customFormat="1">
      <c r="A9" s="278" t="s">
        <v>2643</v>
      </c>
      <c r="B9" s="231"/>
      <c r="C9" s="996" t="s">
        <v>1519</v>
      </c>
      <c r="D9" s="234" t="s">
        <v>28</v>
      </c>
      <c r="E9" s="233">
        <v>25</v>
      </c>
      <c r="F9" s="232"/>
      <c r="G9" s="204"/>
    </row>
    <row r="10" spans="1:9" ht="15" customHeight="1">
      <c r="A10" s="278"/>
      <c r="B10" s="231"/>
      <c r="C10" s="231"/>
      <c r="D10" s="234"/>
      <c r="E10" s="233"/>
      <c r="F10" s="232"/>
      <c r="G10" s="204"/>
    </row>
    <row r="11" spans="1:9">
      <c r="A11" s="278" t="s">
        <v>2644</v>
      </c>
      <c r="B11" s="231"/>
      <c r="C11" s="231" t="s">
        <v>1520</v>
      </c>
      <c r="D11" s="234" t="s">
        <v>28</v>
      </c>
      <c r="E11" s="233">
        <v>250</v>
      </c>
      <c r="F11" s="232"/>
      <c r="G11" s="204"/>
      <c r="I11" s="1036"/>
    </row>
    <row r="12" spans="1:9">
      <c r="A12" s="278"/>
      <c r="B12" s="231"/>
      <c r="C12" s="231"/>
      <c r="D12" s="234"/>
      <c r="E12" s="233"/>
      <c r="F12" s="232"/>
      <c r="G12" s="204"/>
    </row>
    <row r="13" spans="1:9">
      <c r="A13" s="278"/>
      <c r="B13" s="231"/>
      <c r="C13" s="235" t="s">
        <v>1521</v>
      </c>
      <c r="D13" s="234"/>
      <c r="E13" s="233"/>
      <c r="F13" s="232"/>
      <c r="G13" s="204"/>
    </row>
    <row r="14" spans="1:9">
      <c r="A14" s="278" t="s">
        <v>2645</v>
      </c>
      <c r="B14" s="231"/>
      <c r="C14" s="231" t="s">
        <v>1522</v>
      </c>
      <c r="D14" s="234" t="s">
        <v>21</v>
      </c>
      <c r="E14" s="233">
        <v>4</v>
      </c>
      <c r="F14" s="232"/>
      <c r="G14" s="204"/>
    </row>
    <row r="15" spans="1:9">
      <c r="A15" s="278"/>
      <c r="B15" s="231"/>
      <c r="C15" s="231"/>
      <c r="D15" s="234"/>
      <c r="E15" s="233"/>
      <c r="F15" s="232"/>
      <c r="G15" s="204"/>
    </row>
    <row r="16" spans="1:9">
      <c r="A16" s="278"/>
      <c r="B16" s="231"/>
      <c r="C16" s="235" t="s">
        <v>1523</v>
      </c>
      <c r="D16" s="234"/>
      <c r="E16" s="233"/>
      <c r="F16" s="232"/>
      <c r="G16" s="204"/>
    </row>
    <row r="17" spans="1:7" ht="26.4">
      <c r="A17" s="278" t="s">
        <v>2646</v>
      </c>
      <c r="B17" s="231"/>
      <c r="C17" s="231" t="s">
        <v>1524</v>
      </c>
      <c r="D17" s="234"/>
      <c r="E17" s="233"/>
      <c r="F17" s="232"/>
      <c r="G17" s="204"/>
    </row>
    <row r="18" spans="1:7" ht="15" customHeight="1">
      <c r="A18" s="278" t="s">
        <v>2647</v>
      </c>
      <c r="B18" s="231"/>
      <c r="C18" s="231" t="s">
        <v>1525</v>
      </c>
      <c r="D18" s="234" t="s">
        <v>17</v>
      </c>
      <c r="E18" s="233">
        <v>80</v>
      </c>
      <c r="F18" s="232"/>
      <c r="G18" s="204"/>
    </row>
    <row r="19" spans="1:7">
      <c r="A19" s="278" t="s">
        <v>2648</v>
      </c>
      <c r="B19" s="231"/>
      <c r="C19" s="231" t="s">
        <v>1526</v>
      </c>
      <c r="D19" s="234" t="s">
        <v>17</v>
      </c>
      <c r="E19" s="233">
        <v>20</v>
      </c>
      <c r="F19" s="232"/>
      <c r="G19" s="204"/>
    </row>
    <row r="20" spans="1:7">
      <c r="A20" s="278"/>
      <c r="B20" s="231"/>
      <c r="C20" s="231"/>
      <c r="D20" s="234"/>
      <c r="E20" s="233"/>
      <c r="F20" s="232"/>
      <c r="G20" s="1001"/>
    </row>
    <row r="21" spans="1:7">
      <c r="A21" s="278"/>
      <c r="B21" s="231"/>
      <c r="C21" s="231"/>
      <c r="D21" s="234"/>
      <c r="E21" s="233"/>
      <c r="F21" s="232"/>
      <c r="G21" s="1001"/>
    </row>
    <row r="22" spans="1:7">
      <c r="A22" s="278"/>
      <c r="B22" s="231"/>
      <c r="C22" s="231"/>
      <c r="D22" s="234"/>
      <c r="E22" s="233"/>
      <c r="F22" s="232"/>
      <c r="G22" s="1001"/>
    </row>
    <row r="23" spans="1:7">
      <c r="A23" s="278"/>
      <c r="B23" s="231"/>
      <c r="C23" s="231"/>
      <c r="D23" s="234"/>
      <c r="E23" s="233"/>
      <c r="F23" s="232"/>
      <c r="G23" s="1001"/>
    </row>
    <row r="24" spans="1:7">
      <c r="A24" s="278"/>
      <c r="B24" s="231"/>
      <c r="C24" s="231"/>
      <c r="D24" s="234"/>
      <c r="E24" s="233"/>
      <c r="F24" s="232"/>
      <c r="G24" s="1001"/>
    </row>
    <row r="25" spans="1:7">
      <c r="A25" s="278"/>
      <c r="B25" s="231"/>
      <c r="C25" s="231"/>
      <c r="D25" s="234"/>
      <c r="E25" s="233"/>
      <c r="F25" s="232"/>
      <c r="G25" s="1001"/>
    </row>
    <row r="26" spans="1:7">
      <c r="A26" s="278"/>
      <c r="B26" s="231"/>
      <c r="C26" s="231"/>
      <c r="D26" s="234"/>
      <c r="E26" s="233"/>
      <c r="F26" s="232"/>
      <c r="G26" s="1001"/>
    </row>
    <row r="27" spans="1:7">
      <c r="A27" s="278"/>
      <c r="B27" s="231"/>
      <c r="C27" s="231"/>
      <c r="D27" s="234"/>
      <c r="E27" s="233"/>
      <c r="F27" s="232"/>
      <c r="G27" s="1001"/>
    </row>
    <row r="28" spans="1:7">
      <c r="A28" s="278"/>
      <c r="B28" s="231"/>
      <c r="C28" s="231"/>
      <c r="D28" s="234"/>
      <c r="E28" s="233"/>
      <c r="F28" s="232"/>
      <c r="G28" s="1001"/>
    </row>
    <row r="29" spans="1:7">
      <c r="A29" s="278"/>
      <c r="B29" s="231"/>
      <c r="C29" s="231"/>
      <c r="D29" s="234"/>
      <c r="E29" s="233"/>
      <c r="F29" s="232"/>
      <c r="G29" s="1001"/>
    </row>
    <row r="30" spans="1:7">
      <c r="A30" s="278"/>
      <c r="B30" s="231"/>
      <c r="C30" s="231"/>
      <c r="D30" s="234"/>
      <c r="E30" s="233"/>
      <c r="F30" s="232"/>
      <c r="G30" s="1001"/>
    </row>
    <row r="31" spans="1:7">
      <c r="A31" s="278"/>
      <c r="B31" s="231"/>
      <c r="C31" s="231"/>
      <c r="D31" s="234"/>
      <c r="E31" s="233"/>
      <c r="F31" s="232"/>
      <c r="G31" s="1001"/>
    </row>
    <row r="32" spans="1:7">
      <c r="A32" s="278"/>
      <c r="B32" s="231"/>
      <c r="C32" s="231"/>
      <c r="D32" s="234"/>
      <c r="E32" s="233"/>
      <c r="F32" s="232"/>
      <c r="G32" s="1001"/>
    </row>
    <row r="33" spans="1:7">
      <c r="A33" s="278"/>
      <c r="B33" s="231"/>
      <c r="C33" s="231"/>
      <c r="D33" s="234"/>
      <c r="E33" s="233"/>
      <c r="F33" s="232"/>
      <c r="G33" s="1001"/>
    </row>
    <row r="34" spans="1:7">
      <c r="A34" s="278"/>
      <c r="B34" s="231"/>
      <c r="C34" s="231"/>
      <c r="D34" s="234"/>
      <c r="E34" s="233"/>
      <c r="F34" s="232"/>
      <c r="G34" s="1001"/>
    </row>
    <row r="35" spans="1:7">
      <c r="A35" s="278"/>
      <c r="B35" s="231"/>
      <c r="C35" s="235"/>
      <c r="D35" s="234"/>
      <c r="E35" s="233"/>
      <c r="F35" s="232"/>
      <c r="G35" s="1001"/>
    </row>
    <row r="36" spans="1:7">
      <c r="A36" s="278"/>
      <c r="B36" s="231"/>
      <c r="C36" s="235"/>
      <c r="D36" s="234"/>
      <c r="E36" s="233"/>
      <c r="F36" s="232"/>
      <c r="G36" s="1001"/>
    </row>
    <row r="37" spans="1:7">
      <c r="A37" s="278"/>
      <c r="B37" s="231"/>
      <c r="C37" s="235"/>
      <c r="D37" s="234"/>
      <c r="E37" s="233"/>
      <c r="F37" s="232"/>
      <c r="G37" s="1001"/>
    </row>
    <row r="38" spans="1:7">
      <c r="A38" s="278"/>
      <c r="B38" s="231"/>
      <c r="C38" s="235"/>
      <c r="D38" s="234"/>
      <c r="E38" s="233"/>
      <c r="F38" s="232"/>
      <c r="G38" s="1001"/>
    </row>
    <row r="39" spans="1:7">
      <c r="A39" s="278"/>
      <c r="B39" s="231"/>
      <c r="C39" s="235"/>
      <c r="D39" s="234"/>
      <c r="E39" s="233"/>
      <c r="F39" s="232"/>
      <c r="G39" s="1001"/>
    </row>
    <row r="40" spans="1:7">
      <c r="A40" s="278"/>
      <c r="B40" s="231"/>
      <c r="C40" s="235"/>
      <c r="D40" s="234"/>
      <c r="E40" s="233"/>
      <c r="F40" s="232"/>
      <c r="G40" s="1001"/>
    </row>
    <row r="41" spans="1:7">
      <c r="A41" s="278"/>
      <c r="B41" s="231"/>
      <c r="C41" s="231"/>
      <c r="D41" s="234"/>
      <c r="E41" s="233"/>
      <c r="F41" s="232"/>
      <c r="G41" s="1001"/>
    </row>
    <row r="42" spans="1:7">
      <c r="A42" s="278"/>
      <c r="B42" s="231"/>
      <c r="C42" s="231"/>
      <c r="D42" s="234"/>
      <c r="E42" s="233"/>
      <c r="F42" s="232"/>
      <c r="G42" s="1001"/>
    </row>
    <row r="43" spans="1:7">
      <c r="A43" s="278"/>
      <c r="B43" s="231"/>
      <c r="C43" s="231"/>
      <c r="D43" s="234"/>
      <c r="E43" s="233"/>
      <c r="F43" s="232"/>
      <c r="G43" s="1001"/>
    </row>
    <row r="44" spans="1:7">
      <c r="A44" s="278"/>
      <c r="B44" s="231"/>
      <c r="C44" s="231"/>
      <c r="D44" s="234"/>
      <c r="E44" s="233"/>
      <c r="F44" s="232"/>
      <c r="G44" s="1001"/>
    </row>
    <row r="45" spans="1:7">
      <c r="A45" s="278"/>
      <c r="B45" s="231"/>
      <c r="C45" s="231"/>
      <c r="D45" s="234"/>
      <c r="E45" s="233"/>
      <c r="F45" s="232"/>
      <c r="G45" s="1001"/>
    </row>
    <row r="46" spans="1:7">
      <c r="A46" s="278"/>
      <c r="B46" s="231"/>
      <c r="C46" s="231"/>
      <c r="D46" s="234"/>
      <c r="E46" s="233"/>
      <c r="F46" s="232"/>
      <c r="G46" s="1001"/>
    </row>
    <row r="47" spans="1:7">
      <c r="A47" s="278"/>
      <c r="B47" s="231"/>
      <c r="C47" s="231"/>
      <c r="D47" s="234"/>
      <c r="E47" s="233"/>
      <c r="F47" s="232"/>
      <c r="G47" s="1001"/>
    </row>
    <row r="48" spans="1:7">
      <c r="A48" s="278"/>
      <c r="B48" s="231"/>
      <c r="C48" s="231"/>
      <c r="D48" s="234"/>
      <c r="E48" s="233"/>
      <c r="F48" s="232"/>
      <c r="G48" s="1001"/>
    </row>
    <row r="49" spans="1:7">
      <c r="A49" s="278"/>
      <c r="B49" s="231"/>
      <c r="C49" s="231"/>
      <c r="D49" s="234"/>
      <c r="E49" s="233"/>
      <c r="F49" s="232"/>
      <c r="G49" s="1001"/>
    </row>
    <row r="50" spans="1:7">
      <c r="A50" s="278"/>
      <c r="B50" s="231"/>
      <c r="C50" s="231"/>
      <c r="D50" s="234"/>
      <c r="E50" s="233"/>
      <c r="F50" s="232"/>
      <c r="G50" s="1001"/>
    </row>
    <row r="51" spans="1:7">
      <c r="A51" s="278"/>
      <c r="B51" s="231"/>
      <c r="C51" s="231"/>
      <c r="D51" s="234"/>
      <c r="E51" s="233"/>
      <c r="F51" s="232"/>
      <c r="G51" s="1001"/>
    </row>
    <row r="52" spans="1:7">
      <c r="A52" s="278"/>
      <c r="B52" s="231"/>
      <c r="C52" s="231"/>
      <c r="D52" s="234"/>
      <c r="E52" s="233"/>
      <c r="F52" s="232"/>
      <c r="G52" s="1001"/>
    </row>
    <row r="53" spans="1:7">
      <c r="A53" s="278"/>
      <c r="B53" s="231"/>
      <c r="C53" s="231"/>
      <c r="D53" s="234"/>
      <c r="E53" s="233"/>
      <c r="F53" s="232"/>
      <c r="G53" s="1001"/>
    </row>
    <row r="54" spans="1:7">
      <c r="A54" s="278"/>
      <c r="B54" s="231"/>
      <c r="C54" s="231"/>
      <c r="D54" s="234"/>
      <c r="E54" s="233"/>
      <c r="F54" s="232"/>
      <c r="G54" s="1001"/>
    </row>
    <row r="55" spans="1:7">
      <c r="A55" s="278"/>
      <c r="B55" s="231"/>
      <c r="C55" s="231"/>
      <c r="D55" s="234"/>
      <c r="E55" s="233"/>
      <c r="F55" s="232"/>
      <c r="G55" s="1001"/>
    </row>
    <row r="56" spans="1:7">
      <c r="A56" s="278"/>
      <c r="B56" s="231"/>
      <c r="C56" s="231"/>
      <c r="D56" s="234"/>
      <c r="E56" s="233"/>
      <c r="F56" s="232"/>
      <c r="G56" s="1001"/>
    </row>
    <row r="57" spans="1:7">
      <c r="A57" s="278"/>
      <c r="B57" s="231"/>
      <c r="C57" s="231"/>
      <c r="D57" s="234"/>
      <c r="E57" s="233"/>
      <c r="F57" s="232"/>
      <c r="G57" s="1001"/>
    </row>
    <row r="58" spans="1:7">
      <c r="A58" s="278"/>
      <c r="B58" s="231"/>
      <c r="C58" s="231"/>
      <c r="D58" s="234"/>
      <c r="E58" s="233"/>
      <c r="F58" s="232"/>
      <c r="G58" s="1001"/>
    </row>
    <row r="59" spans="1:7">
      <c r="A59" s="278"/>
      <c r="B59" s="231"/>
      <c r="C59" s="231"/>
      <c r="D59" s="234"/>
      <c r="E59" s="233"/>
      <c r="F59" s="232"/>
      <c r="G59" s="1001"/>
    </row>
    <row r="60" spans="1:7">
      <c r="A60" s="278"/>
      <c r="B60" s="231"/>
      <c r="C60" s="231"/>
      <c r="D60" s="234"/>
      <c r="E60" s="233"/>
      <c r="F60" s="232"/>
      <c r="G60" s="1001"/>
    </row>
    <row r="61" spans="1:7">
      <c r="A61" s="278"/>
      <c r="B61" s="231"/>
      <c r="C61" s="231"/>
      <c r="D61" s="234"/>
      <c r="E61" s="233"/>
      <c r="F61" s="232"/>
      <c r="G61" s="1001"/>
    </row>
    <row r="62" spans="1:7">
      <c r="A62" s="278"/>
      <c r="B62" s="231"/>
      <c r="C62" s="231"/>
      <c r="D62" s="234"/>
      <c r="E62" s="233"/>
      <c r="F62" s="232"/>
      <c r="G62" s="1001"/>
    </row>
    <row r="63" spans="1:7">
      <c r="A63" s="278"/>
      <c r="B63" s="231"/>
      <c r="C63" s="231"/>
      <c r="D63" s="234"/>
      <c r="E63" s="233"/>
      <c r="F63" s="232"/>
      <c r="G63" s="1001"/>
    </row>
    <row r="64" spans="1:7">
      <c r="A64" s="278"/>
      <c r="B64" s="231"/>
      <c r="C64" s="231"/>
      <c r="D64" s="234"/>
      <c r="E64" s="233"/>
      <c r="F64" s="232"/>
      <c r="G64" s="1001"/>
    </row>
    <row r="65" spans="1:7">
      <c r="A65" s="278"/>
      <c r="B65" s="231"/>
      <c r="C65" s="231"/>
      <c r="D65" s="234"/>
      <c r="E65" s="233"/>
      <c r="F65" s="232"/>
      <c r="G65" s="1001"/>
    </row>
    <row r="66" spans="1:7">
      <c r="A66" s="994"/>
      <c r="D66" s="234"/>
      <c r="E66" s="233"/>
      <c r="F66" s="232"/>
      <c r="G66" s="1001"/>
    </row>
    <row r="67" spans="1:7">
      <c r="A67" s="994"/>
      <c r="D67" s="234"/>
      <c r="E67" s="233"/>
      <c r="F67" s="232"/>
      <c r="G67" s="1001"/>
    </row>
    <row r="68" spans="1:7">
      <c r="A68" s="994"/>
      <c r="D68" s="234"/>
      <c r="E68" s="233"/>
      <c r="F68" s="232"/>
      <c r="G68" s="1001"/>
    </row>
    <row r="69" spans="1:7">
      <c r="A69" s="994"/>
      <c r="G69" s="1001"/>
    </row>
    <row r="70" spans="1:7">
      <c r="A70" s="994"/>
      <c r="G70" s="1001"/>
    </row>
    <row r="71" spans="1:7">
      <c r="A71" s="994"/>
      <c r="G71" s="1001"/>
    </row>
    <row r="72" spans="1:7">
      <c r="A72" s="994"/>
      <c r="G72" s="1001"/>
    </row>
    <row r="73" spans="1:7">
      <c r="A73" s="1011"/>
      <c r="B73" s="1012"/>
      <c r="C73" s="1013"/>
      <c r="D73" s="1014"/>
      <c r="E73" s="1015"/>
      <c r="F73" s="1015"/>
      <c r="G73" s="1037"/>
    </row>
    <row r="74" spans="1:7">
      <c r="A74" s="1018"/>
      <c r="B74" s="1453" t="s">
        <v>2792</v>
      </c>
      <c r="C74" s="1454"/>
      <c r="D74" s="1454"/>
      <c r="E74" s="1454"/>
      <c r="F74" s="1021" t="s">
        <v>18</v>
      </c>
      <c r="G74" s="1001"/>
    </row>
    <row r="75" spans="1:7" ht="13.8" thickBot="1">
      <c r="A75" s="1023"/>
      <c r="B75" s="1024"/>
      <c r="C75" s="1024"/>
      <c r="D75" s="1025"/>
      <c r="E75" s="1026"/>
      <c r="F75" s="1026"/>
      <c r="G75" s="1038"/>
    </row>
    <row r="76" spans="1:7">
      <c r="A76" s="1020"/>
      <c r="B76" s="1020"/>
      <c r="C76" s="1020"/>
      <c r="D76" s="1028"/>
      <c r="E76" s="1029"/>
      <c r="F76" s="1030"/>
      <c r="G76" s="1039"/>
    </row>
    <row r="77" spans="1:7">
      <c r="A77" s="1020"/>
      <c r="B77" s="1020"/>
      <c r="C77" s="1020"/>
      <c r="D77" s="1028"/>
      <c r="E77" s="1029"/>
      <c r="F77" s="1030"/>
      <c r="G77" s="1039"/>
    </row>
    <row r="78" spans="1:7">
      <c r="A78" s="1020"/>
      <c r="B78" s="1020"/>
      <c r="C78" s="1020"/>
      <c r="D78" s="1028"/>
      <c r="E78" s="1029"/>
      <c r="F78" s="1030"/>
      <c r="G78" s="1031"/>
    </row>
    <row r="79" spans="1:7">
      <c r="A79" s="1020"/>
      <c r="B79" s="1020"/>
      <c r="C79" s="1020"/>
      <c r="D79" s="1028"/>
      <c r="E79" s="1029"/>
      <c r="F79" s="1030"/>
      <c r="G79" s="1031"/>
    </row>
    <row r="80" spans="1:7">
      <c r="A80" s="1020"/>
      <c r="B80" s="1020"/>
      <c r="C80" s="1020"/>
      <c r="D80" s="1028"/>
      <c r="E80" s="1029"/>
      <c r="F80" s="1030"/>
      <c r="G80" s="1031"/>
    </row>
    <row r="81" spans="1:7">
      <c r="A81" s="1020"/>
      <c r="B81" s="1020"/>
      <c r="C81" s="1020"/>
      <c r="D81" s="1028"/>
      <c r="E81" s="1029"/>
      <c r="F81" s="1030"/>
      <c r="G81" s="1031"/>
    </row>
    <row r="82" spans="1:7">
      <c r="A82" s="1020"/>
      <c r="B82" s="1020"/>
      <c r="C82" s="1020"/>
      <c r="D82" s="1028"/>
      <c r="E82" s="1029"/>
      <c r="F82" s="1030"/>
      <c r="G82" s="1031"/>
    </row>
    <row r="83" spans="1:7">
      <c r="A83" s="1020"/>
      <c r="B83" s="1020"/>
      <c r="C83" s="1020"/>
      <c r="D83" s="1028"/>
      <c r="E83" s="1029"/>
      <c r="F83" s="1030"/>
      <c r="G83" s="1040"/>
    </row>
    <row r="84" spans="1:7">
      <c r="A84" s="1020"/>
      <c r="B84" s="1020"/>
      <c r="C84" s="1020"/>
      <c r="D84" s="1028"/>
      <c r="E84" s="1029"/>
      <c r="F84" s="1030"/>
      <c r="G84" s="1041"/>
    </row>
    <row r="85" spans="1:7">
      <c r="A85" s="1020"/>
      <c r="B85" s="1020"/>
      <c r="C85" s="1020"/>
      <c r="D85" s="1028"/>
      <c r="E85" s="1029"/>
      <c r="F85" s="1030"/>
      <c r="G85" s="1040"/>
    </row>
    <row r="86" spans="1:7">
      <c r="A86" s="1020"/>
      <c r="B86" s="1020"/>
      <c r="C86" s="1020"/>
      <c r="D86" s="1028"/>
      <c r="E86" s="1029"/>
      <c r="F86" s="1030"/>
      <c r="G86" s="1031"/>
    </row>
    <row r="87" spans="1:7">
      <c r="A87" s="1020"/>
      <c r="B87" s="1020"/>
      <c r="C87" s="1020"/>
      <c r="D87" s="1028"/>
      <c r="E87" s="1029"/>
      <c r="F87" s="1030"/>
      <c r="G87" s="1031"/>
    </row>
    <row r="88" spans="1:7">
      <c r="A88" s="1020"/>
      <c r="B88" s="1020"/>
      <c r="C88" s="1020"/>
      <c r="D88" s="1028"/>
      <c r="E88" s="1029"/>
      <c r="F88" s="1030"/>
      <c r="G88" s="1031"/>
    </row>
    <row r="89" spans="1:7">
      <c r="A89" s="1020"/>
      <c r="B89" s="1020"/>
      <c r="C89" s="1020"/>
      <c r="D89" s="1028"/>
      <c r="E89" s="1029"/>
      <c r="F89" s="1030"/>
      <c r="G89" s="1031"/>
    </row>
    <row r="90" spans="1:7">
      <c r="A90" s="1020"/>
      <c r="B90" s="1020"/>
      <c r="C90" s="1020"/>
      <c r="D90" s="1028"/>
      <c r="E90" s="1029"/>
      <c r="F90" s="1030"/>
      <c r="G90" s="1031"/>
    </row>
    <row r="91" spans="1:7">
      <c r="A91" s="1020"/>
      <c r="B91" s="1020"/>
      <c r="C91" s="1020"/>
      <c r="D91" s="1028"/>
      <c r="E91" s="1029"/>
      <c r="F91" s="1030"/>
      <c r="G91" s="1031"/>
    </row>
    <row r="92" spans="1:7">
      <c r="A92" s="1020"/>
      <c r="B92" s="1020"/>
      <c r="C92" s="1020"/>
      <c r="D92" s="1028"/>
      <c r="E92" s="1029"/>
      <c r="F92" s="1030"/>
      <c r="G92" s="1031"/>
    </row>
    <row r="93" spans="1:7">
      <c r="A93" s="1020"/>
      <c r="B93" s="1020"/>
      <c r="C93" s="1020"/>
      <c r="D93" s="1028"/>
      <c r="E93" s="1029"/>
      <c r="F93" s="1030"/>
      <c r="G93" s="1031"/>
    </row>
    <row r="94" spans="1:7">
      <c r="A94" s="228"/>
      <c r="B94" s="228"/>
      <c r="C94" s="1020"/>
      <c r="D94" s="1028"/>
      <c r="E94" s="1029"/>
      <c r="F94" s="1030"/>
      <c r="G94" s="1031"/>
    </row>
    <row r="95" spans="1:7">
      <c r="A95" s="1020"/>
      <c r="B95" s="1020"/>
      <c r="C95" s="1019"/>
      <c r="D95" s="1028"/>
      <c r="E95" s="1029"/>
      <c r="F95" s="1030"/>
      <c r="G95" s="1031"/>
    </row>
    <row r="96" spans="1:7">
      <c r="A96" s="228"/>
      <c r="B96" s="228"/>
      <c r="C96" s="1020"/>
      <c r="D96" s="1028"/>
      <c r="E96" s="1029"/>
      <c r="F96" s="1030"/>
      <c r="G96" s="1031"/>
    </row>
    <row r="97" spans="1:7">
      <c r="A97" s="1020"/>
      <c r="B97" s="1020"/>
      <c r="C97" s="1020"/>
      <c r="D97" s="1028"/>
      <c r="E97" s="1029"/>
      <c r="F97" s="1030"/>
      <c r="G97" s="1031"/>
    </row>
    <row r="98" spans="1:7">
      <c r="A98" s="1020"/>
      <c r="B98" s="1020"/>
      <c r="C98" s="1020"/>
      <c r="D98" s="1028"/>
      <c r="E98" s="1029"/>
      <c r="F98" s="1030"/>
      <c r="G98" s="1031"/>
    </row>
    <row r="99" spans="1:7">
      <c r="A99" s="1020"/>
      <c r="B99" s="1020"/>
      <c r="C99" s="1020"/>
      <c r="D99" s="1028"/>
      <c r="E99" s="1029"/>
      <c r="F99" s="1030"/>
      <c r="G99" s="1031"/>
    </row>
    <row r="100" spans="1:7">
      <c r="A100" s="1020"/>
      <c r="B100" s="1020"/>
      <c r="C100" s="1020"/>
      <c r="D100" s="1028"/>
      <c r="E100" s="1029"/>
      <c r="F100" s="1030"/>
      <c r="G100" s="1031"/>
    </row>
    <row r="101" spans="1:7">
      <c r="A101" s="1020"/>
      <c r="B101" s="1020"/>
      <c r="C101" s="1020"/>
      <c r="D101" s="1028"/>
      <c r="E101" s="1029"/>
      <c r="F101" s="1030"/>
      <c r="G101" s="1031"/>
    </row>
    <row r="102" spans="1:7">
      <c r="A102" s="1020"/>
      <c r="B102" s="1020"/>
      <c r="C102" s="1020"/>
      <c r="D102" s="1028"/>
      <c r="E102" s="1029"/>
      <c r="F102" s="1030"/>
      <c r="G102" s="1031"/>
    </row>
    <row r="103" spans="1:7">
      <c r="A103" s="1020"/>
      <c r="B103" s="1020"/>
      <c r="C103" s="1020"/>
      <c r="D103" s="1028"/>
      <c r="E103" s="1029"/>
      <c r="F103" s="1030"/>
      <c r="G103" s="1031"/>
    </row>
    <row r="104" spans="1:7">
      <c r="A104" s="1020"/>
      <c r="B104" s="1020"/>
      <c r="C104" s="1020"/>
      <c r="D104" s="1028"/>
      <c r="E104" s="1029"/>
      <c r="F104" s="1030"/>
      <c r="G104" s="1031"/>
    </row>
    <row r="105" spans="1:7">
      <c r="A105" s="1020"/>
      <c r="B105" s="1020"/>
      <c r="C105" s="1020"/>
      <c r="D105" s="1028"/>
      <c r="E105" s="1029"/>
      <c r="F105" s="1030"/>
      <c r="G105" s="1031"/>
    </row>
    <row r="106" spans="1:7">
      <c r="A106" s="1020"/>
      <c r="B106" s="1020"/>
      <c r="C106" s="1020"/>
      <c r="D106" s="1028"/>
      <c r="E106" s="1029"/>
      <c r="F106" s="1030"/>
      <c r="G106" s="1031"/>
    </row>
    <row r="107" spans="1:7">
      <c r="A107" s="1020"/>
      <c r="B107" s="1020"/>
      <c r="C107" s="1020"/>
      <c r="D107" s="1028"/>
      <c r="E107" s="1029"/>
      <c r="F107" s="1030"/>
      <c r="G107" s="1031"/>
    </row>
    <row r="108" spans="1:7">
      <c r="A108" s="228"/>
      <c r="B108" s="228"/>
      <c r="C108" s="1020"/>
      <c r="D108" s="1028"/>
      <c r="E108" s="1029"/>
      <c r="F108" s="1030"/>
      <c r="G108" s="1031"/>
    </row>
    <row r="109" spans="1:7">
      <c r="A109" s="228"/>
      <c r="B109" s="228"/>
      <c r="C109" s="1020"/>
      <c r="D109" s="1028"/>
      <c r="E109" s="1029"/>
      <c r="F109" s="1030"/>
      <c r="G109" s="1031"/>
    </row>
    <row r="110" spans="1:7">
      <c r="A110" s="1032"/>
      <c r="B110" s="1032"/>
      <c r="C110" s="1020"/>
      <c r="D110" s="1028"/>
      <c r="E110" s="1029"/>
      <c r="F110" s="1030"/>
      <c r="G110" s="1031"/>
    </row>
    <row r="111" spans="1:7">
      <c r="A111" s="1032"/>
      <c r="B111" s="1032"/>
      <c r="C111" s="1033"/>
      <c r="D111" s="1028"/>
      <c r="E111" s="1029"/>
      <c r="F111" s="1030"/>
      <c r="G111" s="1031"/>
    </row>
    <row r="112" spans="1:7">
      <c r="A112" s="228"/>
      <c r="B112" s="228"/>
      <c r="C112" s="228"/>
      <c r="D112" s="1028"/>
      <c r="E112" s="1029"/>
      <c r="F112" s="1030"/>
      <c r="G112" s="1031"/>
    </row>
    <row r="113" spans="1:7">
      <c r="A113" s="1020"/>
      <c r="B113" s="1020"/>
      <c r="C113" s="1033"/>
      <c r="D113" s="1028"/>
      <c r="E113" s="1029"/>
      <c r="F113" s="1030"/>
      <c r="G113" s="1031"/>
    </row>
    <row r="114" spans="1:7">
      <c r="A114" s="1020"/>
      <c r="B114" s="1020"/>
      <c r="C114" s="1033"/>
      <c r="D114" s="1028"/>
      <c r="E114" s="1029"/>
      <c r="F114" s="1030"/>
      <c r="G114" s="1031"/>
    </row>
    <row r="115" spans="1:7">
      <c r="A115" s="1020"/>
      <c r="B115" s="1020"/>
      <c r="C115" s="1033"/>
      <c r="D115" s="1028"/>
      <c r="E115" s="1029"/>
      <c r="F115" s="1030"/>
      <c r="G115" s="1031"/>
    </row>
    <row r="116" spans="1:7">
      <c r="A116" s="228"/>
      <c r="B116" s="228"/>
      <c r="C116" s="1034"/>
      <c r="D116" s="1028"/>
      <c r="E116" s="1029"/>
      <c r="F116" s="1030"/>
      <c r="G116" s="1031"/>
    </row>
    <row r="117" spans="1:7">
      <c r="A117" s="1020"/>
      <c r="B117" s="1020"/>
      <c r="C117" s="1020"/>
      <c r="D117" s="1028"/>
      <c r="E117" s="1029"/>
      <c r="F117" s="1030"/>
      <c r="G117" s="1031"/>
    </row>
    <row r="118" spans="1:7">
      <c r="A118" s="1020"/>
      <c r="B118" s="1020"/>
      <c r="C118" s="1033"/>
      <c r="D118" s="1028"/>
      <c r="E118" s="1029"/>
      <c r="F118" s="1030"/>
      <c r="G118" s="1031"/>
    </row>
    <row r="119" spans="1:7">
      <c r="A119" s="1020"/>
      <c r="B119" s="1020"/>
      <c r="C119" s="1020"/>
      <c r="D119" s="1028"/>
      <c r="E119" s="1029"/>
      <c r="F119" s="1030"/>
      <c r="G119" s="1031"/>
    </row>
    <row r="120" spans="1:7">
      <c r="A120" s="1020"/>
      <c r="B120" s="1020"/>
      <c r="C120" s="1020"/>
      <c r="D120" s="1028"/>
      <c r="E120" s="1029"/>
      <c r="F120" s="1030"/>
      <c r="G120" s="1031"/>
    </row>
    <row r="121" spans="1:7">
      <c r="A121" s="1020"/>
      <c r="B121" s="1020"/>
      <c r="C121" s="1020"/>
      <c r="D121" s="1028"/>
      <c r="E121" s="1029"/>
      <c r="F121" s="1030"/>
      <c r="G121" s="1031"/>
    </row>
    <row r="122" spans="1:7">
      <c r="A122" s="1020"/>
      <c r="B122" s="1020"/>
      <c r="C122" s="1020"/>
      <c r="D122" s="1028"/>
      <c r="E122" s="1029"/>
      <c r="F122" s="1030"/>
      <c r="G122" s="1031"/>
    </row>
    <row r="123" spans="1:7">
      <c r="A123" s="1020"/>
      <c r="B123" s="1020"/>
      <c r="C123" s="1034"/>
      <c r="D123" s="1028"/>
      <c r="E123" s="1029"/>
      <c r="F123" s="1030"/>
      <c r="G123" s="1031"/>
    </row>
    <row r="124" spans="1:7">
      <c r="A124" s="1020"/>
      <c r="B124" s="1020"/>
      <c r="C124" s="1020"/>
      <c r="D124" s="1028"/>
      <c r="E124" s="1029"/>
      <c r="F124" s="1030"/>
      <c r="G124" s="1031"/>
    </row>
    <row r="125" spans="1:7">
      <c r="A125" s="1020"/>
      <c r="B125" s="1020"/>
      <c r="C125" s="1033"/>
      <c r="D125" s="1028"/>
      <c r="E125" s="1029"/>
      <c r="F125" s="1030"/>
      <c r="G125" s="1031"/>
    </row>
    <row r="126" spans="1:7">
      <c r="A126" s="1020"/>
      <c r="B126" s="1020"/>
      <c r="C126" s="1020"/>
      <c r="D126" s="1028"/>
      <c r="E126" s="1029"/>
      <c r="F126" s="1030"/>
      <c r="G126" s="1031"/>
    </row>
    <row r="127" spans="1:7">
      <c r="A127" s="1020"/>
      <c r="B127" s="1020"/>
      <c r="C127" s="1020"/>
      <c r="D127" s="1028"/>
      <c r="E127" s="1029"/>
      <c r="F127" s="1030"/>
      <c r="G127" s="1031"/>
    </row>
    <row r="128" spans="1:7">
      <c r="A128" s="1020"/>
      <c r="B128" s="1020"/>
      <c r="C128" s="1033"/>
      <c r="D128" s="1028"/>
      <c r="E128" s="1029"/>
      <c r="F128" s="1030"/>
      <c r="G128" s="1031"/>
    </row>
    <row r="129" spans="1:7">
      <c r="A129" s="1020"/>
      <c r="B129" s="1020"/>
      <c r="C129" s="1020"/>
      <c r="D129" s="1028"/>
      <c r="E129" s="1029"/>
      <c r="F129" s="1030"/>
      <c r="G129" s="1031"/>
    </row>
    <row r="130" spans="1:7">
      <c r="A130" s="1020"/>
      <c r="B130" s="1020"/>
      <c r="C130" s="1020"/>
      <c r="D130" s="1028"/>
      <c r="E130" s="1029"/>
      <c r="F130" s="1030"/>
      <c r="G130" s="1031"/>
    </row>
    <row r="131" spans="1:7">
      <c r="A131" s="228"/>
      <c r="B131" s="228"/>
      <c r="C131" s="1033"/>
      <c r="D131" s="1028"/>
      <c r="E131" s="1029"/>
      <c r="F131" s="1030"/>
      <c r="G131" s="1031"/>
    </row>
    <row r="132" spans="1:7">
      <c r="A132" s="1020"/>
      <c r="B132" s="1020"/>
      <c r="C132" s="1019"/>
      <c r="D132" s="1028"/>
      <c r="E132" s="1029"/>
      <c r="F132" s="1030"/>
      <c r="G132" s="1031"/>
    </row>
    <row r="133" spans="1:7">
      <c r="A133" s="1020"/>
      <c r="B133" s="1020"/>
      <c r="C133" s="1020"/>
      <c r="D133" s="1028"/>
      <c r="E133" s="1029"/>
      <c r="F133" s="1030"/>
      <c r="G133" s="1031"/>
    </row>
    <row r="134" spans="1:7">
      <c r="A134" s="228"/>
      <c r="B134" s="228"/>
      <c r="C134" s="1020"/>
      <c r="D134" s="1028"/>
      <c r="E134" s="1029"/>
      <c r="F134" s="1030"/>
      <c r="G134" s="1031"/>
    </row>
    <row r="135" spans="1:7">
      <c r="A135" s="1020"/>
      <c r="B135" s="1020"/>
      <c r="C135" s="1020"/>
      <c r="D135" s="1028"/>
      <c r="E135" s="1029"/>
      <c r="F135" s="1030"/>
      <c r="G135" s="1031"/>
    </row>
    <row r="136" spans="1:7">
      <c r="A136" s="228"/>
      <c r="B136" s="228"/>
      <c r="C136" s="1034"/>
      <c r="D136" s="1028"/>
      <c r="E136" s="1029"/>
      <c r="F136" s="1030"/>
      <c r="G136" s="1031"/>
    </row>
    <row r="137" spans="1:7">
      <c r="A137" s="1020"/>
      <c r="B137" s="1020"/>
      <c r="C137" s="1019"/>
      <c r="D137" s="1028"/>
      <c r="E137" s="1029"/>
      <c r="F137" s="1030"/>
      <c r="G137" s="1031"/>
    </row>
    <row r="138" spans="1:7">
      <c r="A138" s="1020"/>
      <c r="B138" s="1020"/>
      <c r="C138" s="1019"/>
      <c r="D138" s="1028"/>
      <c r="E138" s="1029"/>
      <c r="F138" s="1030"/>
      <c r="G138" s="1031"/>
    </row>
    <row r="139" spans="1:7">
      <c r="A139" s="1020"/>
      <c r="B139" s="1020"/>
      <c r="C139" s="1019"/>
      <c r="D139" s="1028"/>
      <c r="E139" s="1029"/>
      <c r="F139" s="1030"/>
      <c r="G139" s="1031"/>
    </row>
    <row r="140" spans="1:7">
      <c r="A140" s="228"/>
      <c r="B140" s="228"/>
      <c r="C140" s="1020"/>
      <c r="D140" s="1028"/>
      <c r="E140" s="1029"/>
      <c r="F140" s="1030"/>
      <c r="G140" s="1031"/>
    </row>
    <row r="141" spans="1:7">
      <c r="A141" s="228"/>
      <c r="B141" s="228"/>
      <c r="C141" s="1020"/>
      <c r="D141" s="1028"/>
      <c r="E141" s="1029"/>
      <c r="F141" s="1030"/>
      <c r="G141" s="1031"/>
    </row>
    <row r="142" spans="1:7">
      <c r="A142" s="1020"/>
      <c r="B142" s="1020"/>
      <c r="C142" s="1019"/>
      <c r="D142" s="1028"/>
      <c r="E142" s="1029"/>
      <c r="F142" s="1030"/>
      <c r="G142" s="1031"/>
    </row>
    <row r="143" spans="1:7">
      <c r="A143" s="1020"/>
      <c r="B143" s="1020"/>
      <c r="C143" s="1020"/>
      <c r="D143" s="1028"/>
      <c r="E143" s="1029"/>
      <c r="F143" s="1030"/>
      <c r="G143" s="1031"/>
    </row>
    <row r="144" spans="1:7">
      <c r="A144" s="1020"/>
      <c r="B144" s="1020"/>
      <c r="C144" s="1020"/>
      <c r="D144" s="1028"/>
      <c r="E144" s="1029"/>
      <c r="F144" s="1030"/>
      <c r="G144" s="1031"/>
    </row>
    <row r="145" spans="1:7">
      <c r="A145" s="1020"/>
      <c r="B145" s="1020"/>
      <c r="C145" s="1020"/>
      <c r="D145" s="1028"/>
      <c r="E145" s="1029"/>
      <c r="F145" s="1030"/>
      <c r="G145" s="1031"/>
    </row>
    <row r="146" spans="1:7">
      <c r="A146" s="1020"/>
      <c r="B146" s="1020"/>
      <c r="C146" s="1020"/>
      <c r="D146" s="1028"/>
      <c r="E146" s="1029"/>
      <c r="F146" s="1030"/>
      <c r="G146" s="1031"/>
    </row>
    <row r="147" spans="1:7">
      <c r="A147" s="1020"/>
      <c r="B147" s="1020"/>
      <c r="C147" s="1020"/>
      <c r="D147" s="1028"/>
      <c r="E147" s="1029"/>
      <c r="F147" s="1030"/>
      <c r="G147" s="1031"/>
    </row>
    <row r="148" spans="1:7">
      <c r="A148" s="1020"/>
      <c r="B148" s="1020"/>
      <c r="C148" s="1020"/>
      <c r="D148" s="1028"/>
      <c r="E148" s="1029"/>
      <c r="F148" s="1030"/>
      <c r="G148" s="1031"/>
    </row>
    <row r="149" spans="1:7">
      <c r="A149" s="1020"/>
      <c r="B149" s="1020"/>
      <c r="C149" s="1020"/>
      <c r="D149" s="1028"/>
      <c r="E149" s="1029"/>
      <c r="F149" s="1030"/>
      <c r="G149" s="1031"/>
    </row>
    <row r="150" spans="1:7">
      <c r="A150" s="1020"/>
      <c r="B150" s="1020"/>
      <c r="C150" s="1020"/>
      <c r="D150" s="1028"/>
      <c r="E150" s="1029"/>
      <c r="F150" s="1030"/>
      <c r="G150" s="1031"/>
    </row>
    <row r="151" spans="1:7">
      <c r="A151" s="1020"/>
      <c r="B151" s="1020"/>
      <c r="C151" s="1020"/>
      <c r="D151" s="1028"/>
      <c r="E151" s="1029"/>
      <c r="F151" s="1030"/>
      <c r="G151" s="1031"/>
    </row>
    <row r="152" spans="1:7">
      <c r="A152" s="1020"/>
      <c r="B152" s="1020"/>
      <c r="C152" s="1020"/>
      <c r="D152" s="1028"/>
      <c r="E152" s="1029"/>
      <c r="F152" s="1030"/>
      <c r="G152" s="1031"/>
    </row>
    <row r="153" spans="1:7">
      <c r="A153" s="1020"/>
      <c r="B153" s="1020"/>
      <c r="C153" s="1020"/>
      <c r="D153" s="1028"/>
      <c r="E153" s="1029"/>
      <c r="F153" s="1030"/>
      <c r="G153" s="1031"/>
    </row>
    <row r="154" spans="1:7">
      <c r="A154" s="1020"/>
      <c r="B154" s="1020"/>
      <c r="C154" s="1020"/>
      <c r="D154" s="1028"/>
      <c r="E154" s="1029"/>
      <c r="F154" s="1030"/>
      <c r="G154" s="1031"/>
    </row>
    <row r="155" spans="1:7">
      <c r="A155" s="1020"/>
      <c r="B155" s="1020"/>
      <c r="C155" s="1020"/>
      <c r="D155" s="1028"/>
      <c r="E155" s="1029"/>
      <c r="F155" s="1030"/>
      <c r="G155" s="1031"/>
    </row>
    <row r="156" spans="1:7">
      <c r="A156" s="1020"/>
      <c r="B156" s="1020"/>
      <c r="C156" s="1020"/>
      <c r="D156" s="1028"/>
      <c r="E156" s="1029"/>
      <c r="F156" s="1030"/>
      <c r="G156" s="1031"/>
    </row>
    <row r="157" spans="1:7">
      <c r="A157" s="1020"/>
      <c r="B157" s="1020"/>
      <c r="C157" s="1020"/>
      <c r="D157" s="1028"/>
      <c r="E157" s="1029"/>
      <c r="F157" s="1030"/>
      <c r="G157" s="1031"/>
    </row>
    <row r="158" spans="1:7">
      <c r="A158" s="1020"/>
      <c r="B158" s="1020"/>
      <c r="C158" s="1020"/>
      <c r="D158" s="1028"/>
      <c r="E158" s="1029"/>
      <c r="F158" s="1030"/>
      <c r="G158" s="1031"/>
    </row>
    <row r="159" spans="1:7">
      <c r="A159" s="1020"/>
      <c r="B159" s="1020"/>
      <c r="C159" s="1020"/>
      <c r="D159" s="1028"/>
      <c r="E159" s="1029"/>
      <c r="F159" s="1030"/>
      <c r="G159" s="1031"/>
    </row>
    <row r="160" spans="1:7">
      <c r="A160" s="1020"/>
      <c r="B160" s="1020"/>
      <c r="C160" s="1020"/>
      <c r="D160" s="1028"/>
      <c r="E160" s="1029"/>
      <c r="F160" s="1030"/>
      <c r="G160" s="1031"/>
    </row>
    <row r="161" spans="1:7">
      <c r="A161" s="1020"/>
      <c r="B161" s="1020"/>
      <c r="C161" s="1020"/>
      <c r="D161" s="1028"/>
      <c r="E161" s="1029"/>
      <c r="F161" s="1030"/>
      <c r="G161" s="1031"/>
    </row>
    <row r="162" spans="1:7">
      <c r="A162" s="1020"/>
      <c r="B162" s="1020"/>
      <c r="C162" s="1020"/>
      <c r="D162" s="1028"/>
      <c r="E162" s="1029"/>
      <c r="F162" s="1030"/>
      <c r="G162" s="1031"/>
    </row>
    <row r="163" spans="1:7">
      <c r="A163" s="1020"/>
      <c r="B163" s="1020"/>
      <c r="C163" s="1020"/>
      <c r="D163" s="1028"/>
      <c r="E163" s="1029"/>
      <c r="F163" s="1030"/>
      <c r="G163" s="1031"/>
    </row>
    <row r="164" spans="1:7">
      <c r="A164" s="1020"/>
      <c r="B164" s="1020"/>
      <c r="C164" s="1020"/>
      <c r="D164" s="1028"/>
      <c r="E164" s="1029"/>
      <c r="F164" s="1030"/>
      <c r="G164" s="1031"/>
    </row>
    <row r="165" spans="1:7">
      <c r="A165" s="1020"/>
      <c r="B165" s="1020"/>
      <c r="C165" s="1020"/>
      <c r="D165" s="1028"/>
      <c r="E165" s="1029"/>
      <c r="F165" s="1030"/>
      <c r="G165" s="1031"/>
    </row>
    <row r="166" spans="1:7">
      <c r="A166" s="1020"/>
      <c r="B166" s="1020"/>
      <c r="C166" s="1020"/>
      <c r="D166" s="1028"/>
      <c r="E166" s="1029"/>
      <c r="F166" s="1030"/>
      <c r="G166" s="1031"/>
    </row>
    <row r="167" spans="1:7">
      <c r="A167" s="1020"/>
      <c r="B167" s="1020"/>
      <c r="C167" s="1020"/>
      <c r="D167" s="1028"/>
      <c r="E167" s="1029"/>
      <c r="F167" s="1030"/>
      <c r="G167" s="1031"/>
    </row>
    <row r="168" spans="1:7">
      <c r="A168" s="1020"/>
      <c r="B168" s="1020"/>
      <c r="C168" s="1020"/>
      <c r="D168" s="1028"/>
      <c r="E168" s="1029"/>
      <c r="F168" s="1030"/>
      <c r="G168" s="1031"/>
    </row>
    <row r="169" spans="1:7">
      <c r="A169" s="1020"/>
      <c r="B169" s="1020"/>
      <c r="C169" s="1020"/>
      <c r="D169" s="1028"/>
      <c r="E169" s="1029"/>
      <c r="F169" s="1030"/>
      <c r="G169" s="1031"/>
    </row>
    <row r="170" spans="1:7">
      <c r="A170" s="1020"/>
      <c r="B170" s="1020"/>
      <c r="C170" s="1020"/>
      <c r="D170" s="1028"/>
      <c r="E170" s="1029"/>
      <c r="F170" s="1030"/>
      <c r="G170" s="1031"/>
    </row>
    <row r="171" spans="1:7">
      <c r="A171" s="1020"/>
      <c r="B171" s="1020"/>
      <c r="C171" s="1020"/>
      <c r="D171" s="1028"/>
      <c r="E171" s="1029"/>
      <c r="F171" s="1030"/>
      <c r="G171" s="1031"/>
    </row>
    <row r="172" spans="1:7">
      <c r="A172" s="1020"/>
      <c r="B172" s="1020"/>
      <c r="C172" s="1020"/>
      <c r="D172" s="1028"/>
      <c r="E172" s="1029"/>
      <c r="F172" s="1030"/>
      <c r="G172" s="1031"/>
    </row>
    <row r="173" spans="1:7">
      <c r="A173" s="1020"/>
      <c r="B173" s="1020"/>
      <c r="C173" s="1020"/>
      <c r="D173" s="1028"/>
      <c r="E173" s="1029"/>
      <c r="F173" s="1030"/>
      <c r="G173" s="1031"/>
    </row>
    <row r="174" spans="1:7">
      <c r="A174" s="1020"/>
      <c r="B174" s="1020"/>
      <c r="C174" s="1020"/>
      <c r="D174" s="1028"/>
      <c r="E174" s="1029"/>
      <c r="F174" s="1030"/>
      <c r="G174" s="1031"/>
    </row>
    <row r="175" spans="1:7">
      <c r="A175" s="1020"/>
      <c r="B175" s="1020"/>
      <c r="C175" s="1020"/>
      <c r="D175" s="1028"/>
      <c r="E175" s="1029"/>
      <c r="F175" s="1030"/>
      <c r="G175" s="1031"/>
    </row>
    <row r="176" spans="1:7">
      <c r="A176" s="1020"/>
      <c r="B176" s="1020"/>
      <c r="C176" s="1020"/>
      <c r="D176" s="1028"/>
      <c r="E176" s="1029"/>
      <c r="F176" s="1030"/>
      <c r="G176" s="1031"/>
    </row>
    <row r="177" spans="1:7">
      <c r="A177" s="1020"/>
      <c r="B177" s="1020"/>
      <c r="C177" s="1020"/>
      <c r="D177" s="1028"/>
      <c r="E177" s="1029"/>
      <c r="F177" s="1030"/>
      <c r="G177" s="1031"/>
    </row>
    <row r="178" spans="1:7">
      <c r="A178" s="1020"/>
      <c r="B178" s="1020"/>
      <c r="C178" s="1020"/>
      <c r="D178" s="1028"/>
      <c r="E178" s="1029"/>
      <c r="F178" s="1030"/>
      <c r="G178" s="1031"/>
    </row>
    <row r="179" spans="1:7">
      <c r="A179" s="1020"/>
      <c r="B179" s="1020"/>
      <c r="C179" s="1020"/>
      <c r="D179" s="1028"/>
      <c r="E179" s="1029"/>
      <c r="F179" s="1030"/>
      <c r="G179" s="1031"/>
    </row>
    <row r="180" spans="1:7">
      <c r="A180" s="1020"/>
      <c r="B180" s="1020"/>
      <c r="C180" s="1020"/>
      <c r="D180" s="1028"/>
      <c r="E180" s="1029"/>
      <c r="F180" s="1030"/>
      <c r="G180" s="1031"/>
    </row>
    <row r="181" spans="1:7">
      <c r="A181" s="1020"/>
      <c r="B181" s="1020"/>
      <c r="C181" s="1020"/>
      <c r="D181" s="1028"/>
      <c r="E181" s="1029"/>
      <c r="F181" s="1030"/>
      <c r="G181" s="1031"/>
    </row>
    <row r="182" spans="1:7">
      <c r="A182" s="1020"/>
      <c r="B182" s="1020"/>
      <c r="C182" s="1020"/>
      <c r="D182" s="1028"/>
      <c r="E182" s="1029"/>
      <c r="F182" s="1030"/>
      <c r="G182" s="1031"/>
    </row>
    <row r="183" spans="1:7">
      <c r="A183" s="1020"/>
      <c r="B183" s="1020"/>
      <c r="C183" s="1020"/>
      <c r="D183" s="1028"/>
      <c r="E183" s="1029"/>
      <c r="F183" s="1030"/>
      <c r="G183" s="1031"/>
    </row>
    <row r="184" spans="1:7">
      <c r="A184" s="1020"/>
      <c r="B184" s="1020"/>
      <c r="C184" s="1020"/>
      <c r="D184" s="1028"/>
      <c r="E184" s="1029"/>
      <c r="F184" s="1030"/>
      <c r="G184" s="1031"/>
    </row>
    <row r="185" spans="1:7">
      <c r="A185" s="1020"/>
      <c r="B185" s="1020"/>
      <c r="C185" s="1020"/>
      <c r="D185" s="1028"/>
      <c r="E185" s="1029"/>
      <c r="F185" s="1030"/>
      <c r="G185" s="1031"/>
    </row>
    <row r="186" spans="1:7">
      <c r="A186" s="1020"/>
      <c r="B186" s="1020"/>
      <c r="C186" s="1020"/>
      <c r="D186" s="1028"/>
      <c r="E186" s="1029"/>
      <c r="F186" s="1030"/>
      <c r="G186" s="1031"/>
    </row>
    <row r="187" spans="1:7">
      <c r="A187" s="1020"/>
      <c r="B187" s="1020"/>
      <c r="C187" s="1020"/>
      <c r="D187" s="1028"/>
      <c r="E187" s="1029"/>
      <c r="F187" s="1030"/>
      <c r="G187" s="1031"/>
    </row>
    <row r="188" spans="1:7">
      <c r="A188" s="1020"/>
      <c r="B188" s="1020"/>
      <c r="C188" s="1020"/>
      <c r="D188" s="1028"/>
      <c r="E188" s="1029"/>
      <c r="F188" s="1030"/>
      <c r="G188" s="1031"/>
    </row>
    <row r="189" spans="1:7">
      <c r="A189" s="1020"/>
      <c r="B189" s="1020"/>
      <c r="C189" s="1020"/>
      <c r="D189" s="1028"/>
      <c r="E189" s="1029"/>
      <c r="F189" s="1030"/>
      <c r="G189" s="1031"/>
    </row>
    <row r="190" spans="1:7">
      <c r="A190" s="1020"/>
      <c r="B190" s="1020"/>
      <c r="C190" s="1020"/>
      <c r="D190" s="1028"/>
      <c r="E190" s="1029"/>
      <c r="F190" s="1030"/>
      <c r="G190" s="1031"/>
    </row>
    <row r="191" spans="1:7">
      <c r="A191" s="1020"/>
      <c r="B191" s="1020"/>
      <c r="C191" s="1020"/>
      <c r="D191" s="1028"/>
      <c r="E191" s="1029"/>
      <c r="F191" s="1030"/>
      <c r="G191" s="1031"/>
    </row>
    <row r="192" spans="1:7">
      <c r="A192" s="1020"/>
      <c r="B192" s="1020"/>
      <c r="C192" s="1020"/>
      <c r="D192" s="1028"/>
      <c r="E192" s="1029"/>
      <c r="F192" s="1030"/>
      <c r="G192" s="1031"/>
    </row>
    <row r="193" spans="1:7">
      <c r="A193" s="1020"/>
      <c r="B193" s="1020"/>
      <c r="C193" s="1020"/>
      <c r="D193" s="1028"/>
      <c r="E193" s="1029"/>
      <c r="F193" s="1030"/>
      <c r="G193" s="1031"/>
    </row>
    <row r="194" spans="1:7">
      <c r="A194" s="1020"/>
      <c r="B194" s="1020"/>
      <c r="C194" s="1020"/>
      <c r="D194" s="1028"/>
      <c r="E194" s="1029"/>
      <c r="F194" s="1030"/>
      <c r="G194" s="1031"/>
    </row>
    <row r="195" spans="1:7">
      <c r="A195" s="1020"/>
      <c r="B195" s="1020"/>
      <c r="C195" s="1020"/>
      <c r="D195" s="1028"/>
      <c r="E195" s="1029"/>
      <c r="F195" s="1030"/>
      <c r="G195" s="1031"/>
    </row>
    <row r="196" spans="1:7">
      <c r="A196" s="1020"/>
      <c r="B196" s="1020"/>
      <c r="C196" s="1020"/>
      <c r="D196" s="1028"/>
      <c r="E196" s="1029"/>
      <c r="F196" s="1030"/>
      <c r="G196" s="1031"/>
    </row>
    <row r="197" spans="1:7">
      <c r="A197" s="1020"/>
      <c r="B197" s="1020"/>
      <c r="C197" s="1020"/>
      <c r="D197" s="1028"/>
      <c r="E197" s="1029"/>
      <c r="F197" s="1030"/>
      <c r="G197" s="1031"/>
    </row>
    <row r="198" spans="1:7">
      <c r="A198" s="1020"/>
      <c r="B198" s="1020"/>
      <c r="C198" s="1020"/>
      <c r="D198" s="1028"/>
      <c r="E198" s="1029"/>
      <c r="F198" s="1030"/>
      <c r="G198" s="1031"/>
    </row>
    <row r="199" spans="1:7">
      <c r="A199" s="1020"/>
      <c r="B199" s="1020"/>
      <c r="C199" s="1020"/>
      <c r="D199" s="1028"/>
      <c r="E199" s="1029"/>
      <c r="F199" s="1030"/>
      <c r="G199" s="1031"/>
    </row>
    <row r="200" spans="1:7">
      <c r="A200" s="1020"/>
      <c r="B200" s="1020"/>
      <c r="C200" s="1020"/>
      <c r="D200" s="1028"/>
      <c r="E200" s="1029"/>
      <c r="F200" s="1030"/>
      <c r="G200" s="1031">
        <v>150000</v>
      </c>
    </row>
    <row r="201" spans="1:7">
      <c r="A201" s="1020"/>
      <c r="B201" s="1020"/>
      <c r="C201" s="1020"/>
      <c r="D201" s="1028"/>
      <c r="E201" s="1029"/>
      <c r="F201" s="1030"/>
      <c r="G201" s="1031"/>
    </row>
    <row r="202" spans="1:7">
      <c r="A202" s="1020"/>
      <c r="B202" s="1020"/>
      <c r="C202" s="1020"/>
      <c r="D202" s="1028"/>
      <c r="E202" s="1029"/>
      <c r="F202" s="1030"/>
      <c r="G202" s="1031"/>
    </row>
    <row r="203" spans="1:7">
      <c r="A203" s="1020"/>
      <c r="B203" s="1020"/>
      <c r="C203" s="1020"/>
      <c r="D203" s="1028"/>
      <c r="E203" s="1029"/>
      <c r="F203" s="1030"/>
      <c r="G203" s="1031"/>
    </row>
    <row r="204" spans="1:7">
      <c r="A204" s="1020"/>
      <c r="B204" s="1020"/>
      <c r="C204" s="1020"/>
      <c r="D204" s="1028"/>
      <c r="E204" s="1029"/>
      <c r="F204" s="1030"/>
      <c r="G204" s="1031"/>
    </row>
    <row r="205" spans="1:7">
      <c r="A205" s="1020"/>
      <c r="B205" s="1020"/>
      <c r="C205" s="1020"/>
      <c r="D205" s="1028"/>
      <c r="E205" s="1029"/>
      <c r="F205" s="1030"/>
      <c r="G205" s="1031"/>
    </row>
    <row r="206" spans="1:7">
      <c r="A206" s="1020"/>
      <c r="B206" s="1020"/>
      <c r="C206" s="1020"/>
      <c r="D206" s="1028"/>
      <c r="E206" s="1029"/>
      <c r="F206" s="1030"/>
      <c r="G206" s="1031"/>
    </row>
    <row r="207" spans="1:7">
      <c r="A207" s="1020"/>
      <c r="B207" s="1020"/>
      <c r="C207" s="1020"/>
      <c r="D207" s="1028"/>
      <c r="E207" s="1029"/>
      <c r="F207" s="1030"/>
      <c r="G207" s="1031"/>
    </row>
    <row r="208" spans="1:7">
      <c r="A208" s="1020"/>
      <c r="B208" s="1020"/>
      <c r="C208" s="1020"/>
      <c r="D208" s="1028"/>
      <c r="E208" s="1029"/>
      <c r="F208" s="1030"/>
      <c r="G208" s="1031"/>
    </row>
    <row r="209" spans="1:7">
      <c r="A209" s="1020"/>
      <c r="B209" s="1020"/>
      <c r="C209" s="1020"/>
      <c r="D209" s="1028"/>
      <c r="E209" s="1029"/>
      <c r="F209" s="1030"/>
      <c r="G209" s="1031"/>
    </row>
    <row r="210" spans="1:7">
      <c r="A210" s="1020"/>
      <c r="B210" s="1020"/>
      <c r="C210" s="1020"/>
      <c r="D210" s="1028"/>
      <c r="E210" s="1029"/>
      <c r="F210" s="1030"/>
      <c r="G210" s="1031"/>
    </row>
    <row r="211" spans="1:7">
      <c r="A211" s="1020"/>
      <c r="B211" s="1020"/>
      <c r="C211" s="1020"/>
      <c r="D211" s="1028"/>
      <c r="E211" s="1029"/>
      <c r="F211" s="1030"/>
      <c r="G211" s="1031"/>
    </row>
    <row r="212" spans="1:7">
      <c r="A212" s="1020"/>
      <c r="B212" s="1020"/>
      <c r="C212" s="1020"/>
      <c r="D212" s="1028"/>
      <c r="E212" s="1029"/>
      <c r="F212" s="1030"/>
      <c r="G212" s="1031"/>
    </row>
    <row r="213" spans="1:7">
      <c r="A213" s="1020"/>
      <c r="B213" s="1020"/>
      <c r="C213" s="1020"/>
      <c r="D213" s="1028"/>
      <c r="E213" s="1029"/>
      <c r="F213" s="1030"/>
      <c r="G213" s="1031"/>
    </row>
    <row r="214" spans="1:7">
      <c r="A214" s="1020"/>
      <c r="B214" s="1020"/>
      <c r="C214" s="1020"/>
      <c r="D214" s="1028"/>
      <c r="E214" s="1029"/>
      <c r="F214" s="1030"/>
      <c r="G214" s="1031"/>
    </row>
    <row r="215" spans="1:7">
      <c r="A215" s="1020"/>
      <c r="B215" s="1020"/>
      <c r="C215" s="1020"/>
      <c r="D215" s="1028"/>
      <c r="E215" s="1029"/>
      <c r="F215" s="1030"/>
      <c r="G215" s="1031"/>
    </row>
    <row r="216" spans="1:7">
      <c r="A216" s="1020"/>
      <c r="B216" s="1020"/>
      <c r="C216" s="1020"/>
      <c r="D216" s="1028"/>
      <c r="E216" s="1029"/>
      <c r="F216" s="1030"/>
      <c r="G216" s="1031"/>
    </row>
    <row r="217" spans="1:7">
      <c r="A217" s="1020"/>
      <c r="B217" s="1020"/>
      <c r="C217" s="1020"/>
      <c r="D217" s="1028"/>
      <c r="E217" s="1029"/>
      <c r="F217" s="1030"/>
      <c r="G217" s="1031"/>
    </row>
    <row r="218" spans="1:7">
      <c r="A218" s="1020"/>
      <c r="B218" s="1020"/>
      <c r="C218" s="1020"/>
      <c r="D218" s="1028"/>
      <c r="E218" s="1029"/>
      <c r="F218" s="1030"/>
      <c r="G218" s="1031"/>
    </row>
    <row r="219" spans="1:7">
      <c r="A219" s="1020"/>
      <c r="B219" s="1020"/>
      <c r="C219" s="1020"/>
      <c r="D219" s="1028"/>
      <c r="E219" s="1029"/>
      <c r="F219" s="1030"/>
      <c r="G219" s="1031"/>
    </row>
    <row r="220" spans="1:7">
      <c r="A220" s="1020"/>
      <c r="B220" s="1020"/>
      <c r="C220" s="1020"/>
      <c r="D220" s="1028"/>
      <c r="E220" s="1029"/>
      <c r="F220" s="1030"/>
      <c r="G220" s="1031"/>
    </row>
    <row r="221" spans="1:7">
      <c r="A221" s="1020"/>
      <c r="B221" s="1020"/>
      <c r="C221" s="1020"/>
      <c r="D221" s="1028"/>
      <c r="E221" s="1029"/>
      <c r="F221" s="1030"/>
      <c r="G221" s="1031"/>
    </row>
    <row r="222" spans="1:7">
      <c r="A222" s="1020"/>
      <c r="B222" s="1020"/>
      <c r="C222" s="1020"/>
      <c r="D222" s="1028"/>
      <c r="E222" s="1029"/>
      <c r="F222" s="1030"/>
      <c r="G222" s="1031"/>
    </row>
    <row r="223" spans="1:7">
      <c r="A223" s="1020"/>
      <c r="B223" s="1020"/>
      <c r="C223" s="1020"/>
      <c r="D223" s="1028"/>
      <c r="E223" s="1029"/>
      <c r="F223" s="1030"/>
      <c r="G223" s="1031"/>
    </row>
    <row r="224" spans="1:7">
      <c r="A224" s="1020"/>
      <c r="B224" s="1020"/>
      <c r="C224" s="1020"/>
      <c r="D224" s="1028"/>
      <c r="E224" s="1029"/>
      <c r="F224" s="1030"/>
      <c r="G224" s="1031"/>
    </row>
    <row r="225" spans="1:7">
      <c r="A225" s="1020"/>
      <c r="B225" s="1020"/>
      <c r="C225" s="1020"/>
      <c r="D225" s="1028"/>
      <c r="E225" s="1029"/>
      <c r="F225" s="1030"/>
      <c r="G225" s="1031"/>
    </row>
    <row r="226" spans="1:7">
      <c r="A226" s="1020"/>
      <c r="B226" s="1020"/>
      <c r="C226" s="1020"/>
      <c r="D226" s="1028"/>
      <c r="E226" s="1029"/>
      <c r="F226" s="1030"/>
      <c r="G226" s="1031"/>
    </row>
    <row r="227" spans="1:7">
      <c r="A227" s="1020"/>
      <c r="B227" s="1020"/>
      <c r="C227" s="1020"/>
      <c r="D227" s="1028"/>
      <c r="E227" s="1029"/>
      <c r="F227" s="1030"/>
      <c r="G227" s="1031"/>
    </row>
    <row r="228" spans="1:7">
      <c r="A228" s="1020"/>
      <c r="B228" s="1020"/>
      <c r="C228" s="1020"/>
      <c r="D228" s="1028"/>
      <c r="E228" s="1029"/>
      <c r="F228" s="1030"/>
      <c r="G228" s="1031"/>
    </row>
    <row r="229" spans="1:7">
      <c r="A229" s="1020"/>
      <c r="B229" s="1020"/>
      <c r="C229" s="1020"/>
      <c r="D229" s="1028"/>
      <c r="E229" s="1029"/>
      <c r="F229" s="1030"/>
      <c r="G229" s="1031"/>
    </row>
    <row r="230" spans="1:7">
      <c r="A230" s="1020"/>
      <c r="B230" s="1020"/>
      <c r="C230" s="1020"/>
      <c r="D230" s="1028"/>
      <c r="E230" s="1029"/>
      <c r="F230" s="1030"/>
      <c r="G230" s="1031"/>
    </row>
    <row r="231" spans="1:7">
      <c r="A231" s="1020"/>
      <c r="B231" s="1020"/>
      <c r="C231" s="1020"/>
      <c r="D231" s="1028"/>
      <c r="E231" s="1029"/>
      <c r="F231" s="1030"/>
      <c r="G231" s="1031"/>
    </row>
    <row r="232" spans="1:7">
      <c r="A232" s="1020"/>
      <c r="B232" s="1020"/>
      <c r="C232" s="1020"/>
      <c r="D232" s="1028"/>
      <c r="E232" s="1029"/>
      <c r="F232" s="1030"/>
      <c r="G232" s="1031"/>
    </row>
    <row r="233" spans="1:7">
      <c r="A233" s="1020"/>
      <c r="B233" s="1020"/>
      <c r="C233" s="1020"/>
      <c r="D233" s="1028"/>
      <c r="E233" s="1029"/>
      <c r="F233" s="1030"/>
      <c r="G233" s="1031"/>
    </row>
    <row r="234" spans="1:7">
      <c r="A234" s="1020"/>
      <c r="B234" s="1020"/>
      <c r="C234" s="1020"/>
      <c r="D234" s="1028"/>
      <c r="E234" s="1029"/>
      <c r="F234" s="1030"/>
      <c r="G234" s="1031"/>
    </row>
    <row r="235" spans="1:7">
      <c r="A235" s="1020"/>
      <c r="B235" s="1020"/>
      <c r="C235" s="1020"/>
      <c r="D235" s="1028"/>
      <c r="E235" s="1029"/>
      <c r="F235" s="1030"/>
      <c r="G235" s="1031"/>
    </row>
    <row r="236" spans="1:7">
      <c r="A236" s="1020"/>
      <c r="B236" s="1020"/>
      <c r="C236" s="1020"/>
      <c r="D236" s="1028"/>
      <c r="E236" s="1029"/>
      <c r="F236" s="1030"/>
      <c r="G236" s="1031"/>
    </row>
    <row r="237" spans="1:7">
      <c r="A237" s="1020"/>
      <c r="B237" s="1020"/>
      <c r="C237" s="1020"/>
      <c r="D237" s="1028"/>
      <c r="E237" s="1029"/>
      <c r="F237" s="1030"/>
      <c r="G237" s="1031"/>
    </row>
    <row r="238" spans="1:7">
      <c r="A238" s="1020"/>
      <c r="B238" s="1020"/>
      <c r="C238" s="1020"/>
      <c r="D238" s="1028"/>
      <c r="E238" s="1029"/>
      <c r="F238" s="1030"/>
      <c r="G238" s="1031"/>
    </row>
    <row r="239" spans="1:7">
      <c r="A239" s="1020"/>
      <c r="B239" s="1020"/>
      <c r="C239" s="1020"/>
      <c r="D239" s="1028"/>
      <c r="E239" s="1029"/>
      <c r="F239" s="1030"/>
      <c r="G239" s="1031"/>
    </row>
    <row r="240" spans="1:7">
      <c r="A240" s="1020"/>
      <c r="B240" s="1020"/>
      <c r="C240" s="1020"/>
      <c r="D240" s="1028"/>
      <c r="E240" s="1029"/>
      <c r="F240" s="1030"/>
      <c r="G240" s="1031"/>
    </row>
    <row r="241" spans="1:7">
      <c r="A241" s="1020"/>
      <c r="B241" s="1020"/>
      <c r="C241" s="1020"/>
      <c r="D241" s="1028"/>
      <c r="E241" s="1029"/>
      <c r="F241" s="1030"/>
      <c r="G241" s="1031"/>
    </row>
    <row r="242" spans="1:7">
      <c r="A242" s="1020"/>
      <c r="B242" s="1020"/>
      <c r="C242" s="1020"/>
      <c r="D242" s="1028"/>
      <c r="E242" s="1029"/>
      <c r="F242" s="1030"/>
      <c r="G242" s="1031"/>
    </row>
    <row r="243" spans="1:7">
      <c r="A243" s="1020"/>
      <c r="B243" s="1020"/>
      <c r="C243" s="1020"/>
      <c r="D243" s="1028"/>
      <c r="E243" s="1029"/>
      <c r="F243" s="1030"/>
      <c r="G243" s="1031"/>
    </row>
    <row r="244" spans="1:7">
      <c r="A244" s="1020"/>
      <c r="B244" s="1020"/>
      <c r="C244" s="1020"/>
      <c r="D244" s="1028"/>
      <c r="E244" s="1029"/>
      <c r="F244" s="1030"/>
      <c r="G244" s="1031"/>
    </row>
    <row r="245" spans="1:7">
      <c r="A245" s="1020"/>
      <c r="B245" s="1020"/>
      <c r="C245" s="1020"/>
      <c r="D245" s="1028"/>
      <c r="E245" s="1029"/>
      <c r="F245" s="1030"/>
      <c r="G245" s="1031"/>
    </row>
    <row r="246" spans="1:7">
      <c r="A246" s="1020"/>
      <c r="B246" s="1020"/>
      <c r="C246" s="1020"/>
      <c r="D246" s="1028"/>
      <c r="E246" s="1029"/>
      <c r="F246" s="1030"/>
      <c r="G246" s="1031"/>
    </row>
    <row r="247" spans="1:7">
      <c r="A247" s="1020"/>
      <c r="B247" s="1020"/>
      <c r="C247" s="1020"/>
      <c r="D247" s="1028"/>
      <c r="E247" s="1029"/>
      <c r="F247" s="1030"/>
      <c r="G247" s="1031"/>
    </row>
    <row r="248" spans="1:7">
      <c r="A248" s="1020"/>
      <c r="B248" s="1020"/>
      <c r="C248" s="1020"/>
      <c r="D248" s="1028"/>
      <c r="E248" s="1029"/>
      <c r="F248" s="1030"/>
      <c r="G248" s="1031"/>
    </row>
    <row r="249" spans="1:7">
      <c r="A249" s="1020"/>
      <c r="B249" s="1020"/>
      <c r="C249" s="1020"/>
      <c r="D249" s="1028"/>
      <c r="E249" s="1029"/>
      <c r="F249" s="1030"/>
      <c r="G249" s="1031"/>
    </row>
    <row r="250" spans="1:7">
      <c r="A250" s="1020"/>
      <c r="B250" s="1020"/>
      <c r="C250" s="1020"/>
      <c r="D250" s="1028"/>
      <c r="E250" s="1029"/>
      <c r="F250" s="1030"/>
      <c r="G250" s="1031"/>
    </row>
    <row r="251" spans="1:7">
      <c r="A251" s="1020"/>
      <c r="B251" s="1020"/>
      <c r="C251" s="1020"/>
      <c r="D251" s="1028"/>
      <c r="E251" s="1029"/>
      <c r="F251" s="1030"/>
      <c r="G251" s="1031"/>
    </row>
    <row r="252" spans="1:7">
      <c r="A252" s="1020"/>
      <c r="B252" s="1020"/>
      <c r="C252" s="1020"/>
      <c r="D252" s="1028"/>
      <c r="E252" s="1029"/>
      <c r="F252" s="1030"/>
      <c r="G252" s="1031"/>
    </row>
    <row r="253" spans="1:7">
      <c r="A253" s="1020"/>
      <c r="B253" s="1020"/>
      <c r="C253" s="1020"/>
      <c r="D253" s="1028"/>
      <c r="E253" s="1029"/>
      <c r="F253" s="1030"/>
      <c r="G253" s="1031"/>
    </row>
    <row r="254" spans="1:7">
      <c r="A254" s="1020"/>
      <c r="B254" s="1020"/>
      <c r="C254" s="1020"/>
      <c r="D254" s="1028"/>
      <c r="E254" s="1029"/>
      <c r="F254" s="1030"/>
      <c r="G254" s="1031"/>
    </row>
    <row r="255" spans="1:7">
      <c r="A255" s="1020"/>
      <c r="B255" s="1020"/>
      <c r="C255" s="1020"/>
      <c r="D255" s="1028"/>
      <c r="E255" s="1029"/>
      <c r="F255" s="1030"/>
      <c r="G255" s="1031"/>
    </row>
    <row r="256" spans="1:7">
      <c r="A256" s="1020"/>
      <c r="B256" s="1020"/>
      <c r="C256" s="1020"/>
      <c r="D256" s="1028"/>
      <c r="E256" s="1029"/>
      <c r="F256" s="1030"/>
      <c r="G256" s="1031"/>
    </row>
    <row r="257" spans="1:7">
      <c r="A257" s="1020"/>
      <c r="B257" s="1020"/>
      <c r="C257" s="1020"/>
      <c r="D257" s="1028"/>
      <c r="E257" s="1029"/>
      <c r="F257" s="1030"/>
      <c r="G257" s="1031"/>
    </row>
    <row r="258" spans="1:7">
      <c r="A258" s="1020"/>
      <c r="B258" s="1020"/>
      <c r="C258" s="1020"/>
      <c r="D258" s="1028"/>
      <c r="E258" s="1029"/>
      <c r="F258" s="1030"/>
      <c r="G258" s="1031"/>
    </row>
    <row r="259" spans="1:7">
      <c r="A259" s="1020"/>
      <c r="B259" s="1020"/>
      <c r="C259" s="1020"/>
      <c r="D259" s="1028"/>
      <c r="E259" s="1029"/>
      <c r="F259" s="1030"/>
      <c r="G259" s="1031"/>
    </row>
    <row r="260" spans="1:7">
      <c r="A260" s="1020"/>
      <c r="B260" s="1020"/>
      <c r="C260" s="1020"/>
      <c r="D260" s="1028"/>
      <c r="E260" s="1029"/>
      <c r="F260" s="1030"/>
      <c r="G260" s="1031"/>
    </row>
    <row r="261" spans="1:7">
      <c r="A261" s="1020"/>
      <c r="B261" s="1020"/>
      <c r="C261" s="1020"/>
      <c r="D261" s="1028"/>
      <c r="E261" s="1029"/>
      <c r="F261" s="1030"/>
      <c r="G261" s="1031"/>
    </row>
    <row r="262" spans="1:7">
      <c r="A262" s="1020"/>
      <c r="B262" s="1020"/>
      <c r="C262" s="1020"/>
      <c r="D262" s="1028"/>
      <c r="E262" s="1029"/>
      <c r="F262" s="1030"/>
      <c r="G262" s="1031"/>
    </row>
    <row r="263" spans="1:7">
      <c r="A263" s="1020"/>
      <c r="B263" s="1020"/>
      <c r="C263" s="1020"/>
      <c r="D263" s="1028"/>
      <c r="E263" s="1029"/>
      <c r="F263" s="1030"/>
      <c r="G263" s="1031"/>
    </row>
    <row r="264" spans="1:7">
      <c r="A264" s="1020"/>
      <c r="B264" s="1020"/>
      <c r="C264" s="1020"/>
      <c r="D264" s="1028"/>
      <c r="E264" s="1029"/>
      <c r="F264" s="1030"/>
      <c r="G264" s="1031"/>
    </row>
    <row r="265" spans="1:7">
      <c r="A265" s="1020"/>
      <c r="B265" s="1020"/>
      <c r="C265" s="1020"/>
      <c r="D265" s="1028"/>
      <c r="E265" s="1029"/>
      <c r="F265" s="1030"/>
      <c r="G265" s="1031"/>
    </row>
    <row r="266" spans="1:7">
      <c r="A266" s="1020"/>
      <c r="B266" s="1020"/>
      <c r="C266" s="1020"/>
      <c r="D266" s="1028"/>
      <c r="E266" s="1029"/>
      <c r="F266" s="1030"/>
      <c r="G266" s="1031"/>
    </row>
    <row r="267" spans="1:7">
      <c r="A267" s="1020"/>
      <c r="B267" s="1020"/>
      <c r="C267" s="1020"/>
      <c r="D267" s="1028"/>
      <c r="E267" s="1029"/>
      <c r="F267" s="1030"/>
      <c r="G267" s="1031"/>
    </row>
    <row r="268" spans="1:7">
      <c r="A268" s="1020"/>
      <c r="B268" s="1020"/>
      <c r="C268" s="1020"/>
      <c r="D268" s="1028"/>
      <c r="E268" s="1029"/>
      <c r="F268" s="1030"/>
      <c r="G268" s="1031"/>
    </row>
    <row r="269" spans="1:7">
      <c r="A269" s="1020"/>
      <c r="B269" s="1020"/>
      <c r="C269" s="1020"/>
      <c r="D269" s="1028"/>
      <c r="E269" s="1029"/>
      <c r="F269" s="1030"/>
      <c r="G269" s="1031"/>
    </row>
    <row r="270" spans="1:7">
      <c r="A270" s="1020"/>
      <c r="B270" s="1020"/>
      <c r="C270" s="1020"/>
      <c r="D270" s="1028"/>
      <c r="E270" s="1029"/>
      <c r="F270" s="1030"/>
      <c r="G270" s="1031"/>
    </row>
    <row r="271" spans="1:7">
      <c r="A271" s="1020"/>
      <c r="B271" s="1020"/>
      <c r="C271" s="1020"/>
      <c r="D271" s="1028"/>
      <c r="E271" s="1029"/>
      <c r="F271" s="1030"/>
      <c r="G271" s="1031"/>
    </row>
    <row r="272" spans="1:7">
      <c r="A272" s="1020"/>
      <c r="B272" s="1020"/>
      <c r="C272" s="1020"/>
      <c r="D272" s="1028"/>
      <c r="E272" s="1029"/>
      <c r="F272" s="1030"/>
      <c r="G272" s="1031"/>
    </row>
    <row r="273" spans="1:7">
      <c r="A273" s="1020"/>
      <c r="B273" s="1020"/>
      <c r="C273" s="1020"/>
      <c r="D273" s="1028"/>
      <c r="E273" s="1029"/>
      <c r="F273" s="1030"/>
      <c r="G273" s="1031"/>
    </row>
    <row r="274" spans="1:7">
      <c r="A274" s="1020"/>
      <c r="B274" s="1020"/>
      <c r="C274" s="1020"/>
      <c r="D274" s="1028"/>
      <c r="E274" s="1029"/>
      <c r="F274" s="1030"/>
      <c r="G274" s="1031"/>
    </row>
    <row r="275" spans="1:7">
      <c r="A275" s="1020"/>
      <c r="B275" s="1020"/>
      <c r="C275" s="1020"/>
      <c r="D275" s="1028"/>
      <c r="E275" s="1029"/>
      <c r="F275" s="1030"/>
      <c r="G275" s="1031"/>
    </row>
    <row r="276" spans="1:7">
      <c r="A276" s="1020"/>
      <c r="B276" s="1020"/>
      <c r="C276" s="1020"/>
      <c r="D276" s="1028"/>
      <c r="E276" s="1029"/>
      <c r="F276" s="1030"/>
      <c r="G276" s="1031"/>
    </row>
    <row r="277" spans="1:7">
      <c r="A277" s="1020"/>
      <c r="B277" s="1020"/>
      <c r="C277" s="1020"/>
      <c r="D277" s="1028"/>
      <c r="E277" s="1029"/>
      <c r="F277" s="1030"/>
      <c r="G277" s="1031"/>
    </row>
    <row r="278" spans="1:7">
      <c r="A278" s="1020"/>
      <c r="B278" s="1020"/>
      <c r="C278" s="1020"/>
      <c r="D278" s="1028"/>
      <c r="E278" s="1029"/>
      <c r="F278" s="1030"/>
      <c r="G278" s="1031"/>
    </row>
    <row r="279" spans="1:7">
      <c r="A279" s="1020"/>
      <c r="B279" s="1020"/>
      <c r="C279" s="1020"/>
      <c r="D279" s="1028"/>
      <c r="E279" s="1029"/>
      <c r="F279" s="1030"/>
      <c r="G279" s="1031"/>
    </row>
    <row r="280" spans="1:7">
      <c r="A280" s="1020"/>
      <c r="B280" s="1020"/>
      <c r="C280" s="1020"/>
      <c r="D280" s="1028"/>
      <c r="E280" s="1029"/>
      <c r="F280" s="1030"/>
      <c r="G280" s="1031"/>
    </row>
    <row r="281" spans="1:7">
      <c r="A281" s="1020"/>
      <c r="B281" s="1020"/>
      <c r="C281" s="1020"/>
      <c r="D281" s="1028"/>
      <c r="E281" s="1029"/>
      <c r="F281" s="1030"/>
      <c r="G281" s="1031"/>
    </row>
    <row r="282" spans="1:7">
      <c r="A282" s="1020"/>
      <c r="B282" s="1020"/>
      <c r="C282" s="1020"/>
      <c r="D282" s="1028"/>
      <c r="E282" s="1029"/>
      <c r="F282" s="1030"/>
      <c r="G282" s="1031"/>
    </row>
    <row r="283" spans="1:7">
      <c r="A283" s="1020"/>
      <c r="B283" s="1020"/>
      <c r="C283" s="1020"/>
      <c r="D283" s="1028"/>
      <c r="E283" s="1029"/>
      <c r="F283" s="1030"/>
      <c r="G283" s="1031"/>
    </row>
    <row r="284" spans="1:7">
      <c r="A284" s="1020"/>
      <c r="B284" s="1020"/>
      <c r="C284" s="1020"/>
      <c r="D284" s="1028"/>
      <c r="E284" s="1029"/>
      <c r="F284" s="1030"/>
      <c r="G284" s="1031"/>
    </row>
    <row r="285" spans="1:7">
      <c r="A285" s="1020"/>
      <c r="B285" s="1020"/>
      <c r="C285" s="1020"/>
      <c r="D285" s="1028"/>
      <c r="E285" s="1029"/>
      <c r="F285" s="1030"/>
      <c r="G285" s="1031"/>
    </row>
    <row r="286" spans="1:7">
      <c r="A286" s="1020"/>
      <c r="B286" s="1020"/>
      <c r="C286" s="1020"/>
      <c r="D286" s="1028"/>
      <c r="E286" s="1029"/>
      <c r="F286" s="1030"/>
      <c r="G286" s="1031"/>
    </row>
    <row r="287" spans="1:7">
      <c r="A287" s="1020"/>
      <c r="B287" s="1020"/>
      <c r="C287" s="1020"/>
      <c r="D287" s="1028"/>
      <c r="E287" s="1029"/>
      <c r="F287" s="1030"/>
      <c r="G287" s="1031"/>
    </row>
    <row r="288" spans="1:7">
      <c r="A288" s="1020"/>
      <c r="B288" s="1020"/>
      <c r="C288" s="1020"/>
      <c r="D288" s="1028"/>
      <c r="E288" s="1029"/>
      <c r="F288" s="1030"/>
      <c r="G288" s="1031"/>
    </row>
    <row r="289" spans="1:7">
      <c r="A289" s="1020"/>
      <c r="B289" s="1020"/>
      <c r="C289" s="1020"/>
      <c r="D289" s="1028"/>
      <c r="E289" s="1029"/>
      <c r="F289" s="1030"/>
      <c r="G289" s="1031"/>
    </row>
    <row r="290" spans="1:7">
      <c r="A290" s="1020"/>
      <c r="B290" s="1020"/>
      <c r="C290" s="1020"/>
      <c r="D290" s="1028"/>
      <c r="E290" s="1029"/>
      <c r="F290" s="1030"/>
      <c r="G290" s="1031"/>
    </row>
    <row r="291" spans="1:7">
      <c r="A291" s="1020"/>
      <c r="B291" s="1020"/>
      <c r="C291" s="1020"/>
      <c r="D291" s="1028"/>
      <c r="E291" s="1029"/>
      <c r="F291" s="1030"/>
      <c r="G291" s="1031"/>
    </row>
    <row r="292" spans="1:7">
      <c r="A292" s="1020"/>
      <c r="B292" s="1020"/>
      <c r="C292" s="1020"/>
      <c r="D292" s="1028"/>
      <c r="E292" s="1029"/>
      <c r="F292" s="1030"/>
      <c r="G292" s="1031"/>
    </row>
    <row r="293" spans="1:7">
      <c r="A293" s="1020"/>
      <c r="B293" s="1020"/>
      <c r="C293" s="1020"/>
      <c r="D293" s="1028"/>
      <c r="E293" s="1029"/>
      <c r="F293" s="1030"/>
      <c r="G293" s="1031"/>
    </row>
    <row r="294" spans="1:7">
      <c r="A294" s="1020"/>
      <c r="B294" s="1020"/>
      <c r="C294" s="1020"/>
      <c r="D294" s="1028"/>
      <c r="E294" s="1029"/>
      <c r="F294" s="1030"/>
      <c r="G294" s="1031"/>
    </row>
    <row r="295" spans="1:7">
      <c r="A295" s="1020"/>
      <c r="B295" s="1020"/>
      <c r="C295" s="1020"/>
      <c r="D295" s="1028"/>
      <c r="E295" s="1029"/>
      <c r="F295" s="1030"/>
      <c r="G295" s="1031"/>
    </row>
    <row r="296" spans="1:7">
      <c r="A296" s="1020"/>
      <c r="B296" s="1020"/>
      <c r="C296" s="1020"/>
      <c r="D296" s="1028"/>
      <c r="E296" s="1029"/>
      <c r="F296" s="1030"/>
      <c r="G296" s="1031"/>
    </row>
    <row r="297" spans="1:7">
      <c r="A297" s="1020"/>
      <c r="B297" s="1020"/>
      <c r="C297" s="1020"/>
      <c r="D297" s="1028"/>
      <c r="E297" s="1029"/>
      <c r="F297" s="1030"/>
      <c r="G297" s="1031"/>
    </row>
    <row r="298" spans="1:7">
      <c r="A298" s="1020"/>
      <c r="B298" s="1020"/>
      <c r="C298" s="1020"/>
      <c r="D298" s="1028"/>
      <c r="E298" s="1029"/>
      <c r="F298" s="1030"/>
      <c r="G298" s="1031"/>
    </row>
    <row r="299" spans="1:7">
      <c r="A299" s="1020"/>
      <c r="B299" s="1020"/>
      <c r="C299" s="1020"/>
      <c r="D299" s="1028"/>
      <c r="E299" s="1029"/>
      <c r="F299" s="1030"/>
      <c r="G299" s="1031"/>
    </row>
    <row r="300" spans="1:7">
      <c r="A300" s="1020"/>
      <c r="B300" s="1020"/>
      <c r="C300" s="1020"/>
      <c r="D300" s="1028"/>
      <c r="E300" s="1029"/>
      <c r="F300" s="1030"/>
      <c r="G300" s="1031"/>
    </row>
    <row r="301" spans="1:7">
      <c r="A301" s="1020"/>
      <c r="B301" s="1020"/>
      <c r="C301" s="1020"/>
      <c r="D301" s="1028"/>
      <c r="E301" s="1029"/>
      <c r="F301" s="1030"/>
      <c r="G301" s="1031"/>
    </row>
    <row r="302" spans="1:7">
      <c r="A302" s="1020"/>
      <c r="B302" s="1020"/>
      <c r="C302" s="1020"/>
      <c r="D302" s="1028"/>
      <c r="E302" s="1029"/>
      <c r="F302" s="1030"/>
      <c r="G302" s="1031"/>
    </row>
    <row r="303" spans="1:7">
      <c r="A303" s="1020"/>
      <c r="B303" s="1020"/>
      <c r="C303" s="1020"/>
      <c r="D303" s="1028"/>
      <c r="E303" s="1029"/>
      <c r="F303" s="1030"/>
      <c r="G303" s="1031"/>
    </row>
    <row r="304" spans="1:7">
      <c r="A304" s="1020"/>
      <c r="B304" s="1020"/>
      <c r="C304" s="1020"/>
      <c r="D304" s="1028"/>
      <c r="E304" s="1029"/>
      <c r="F304" s="1030"/>
      <c r="G304" s="1031"/>
    </row>
    <row r="305" spans="1:7">
      <c r="A305" s="1020"/>
      <c r="B305" s="1020"/>
      <c r="C305" s="1020"/>
      <c r="D305" s="1028"/>
      <c r="E305" s="1029"/>
      <c r="F305" s="1030"/>
      <c r="G305" s="1031"/>
    </row>
    <row r="306" spans="1:7">
      <c r="A306" s="1020"/>
      <c r="B306" s="1020"/>
      <c r="C306" s="1020"/>
      <c r="D306" s="1028"/>
      <c r="E306" s="1029"/>
      <c r="F306" s="1030"/>
      <c r="G306" s="1031"/>
    </row>
    <row r="307" spans="1:7">
      <c r="A307" s="1020"/>
      <c r="B307" s="1020"/>
      <c r="C307" s="1020"/>
      <c r="D307" s="1028"/>
      <c r="E307" s="1029"/>
      <c r="F307" s="1030"/>
      <c r="G307" s="1031"/>
    </row>
    <row r="308" spans="1:7">
      <c r="A308" s="1020"/>
      <c r="B308" s="1020"/>
      <c r="C308" s="1020"/>
      <c r="D308" s="1028"/>
      <c r="E308" s="1029"/>
      <c r="F308" s="1030"/>
      <c r="G308" s="1031"/>
    </row>
    <row r="309" spans="1:7">
      <c r="A309" s="1020"/>
      <c r="B309" s="1020"/>
      <c r="C309" s="1020"/>
      <c r="D309" s="1028"/>
      <c r="E309" s="1029"/>
      <c r="F309" s="1030"/>
      <c r="G309" s="1031"/>
    </row>
    <row r="310" spans="1:7">
      <c r="A310" s="1020"/>
      <c r="B310" s="1020"/>
      <c r="C310" s="1020"/>
      <c r="D310" s="1028"/>
      <c r="E310" s="1029"/>
      <c r="F310" s="1030"/>
      <c r="G310" s="1031"/>
    </row>
    <row r="311" spans="1:7">
      <c r="A311" s="1020"/>
      <c r="B311" s="1020"/>
      <c r="C311" s="1020"/>
      <c r="D311" s="1028"/>
      <c r="E311" s="1029"/>
      <c r="F311" s="1030"/>
      <c r="G311" s="1031"/>
    </row>
    <row r="312" spans="1:7">
      <c r="A312" s="1020"/>
      <c r="B312" s="1020"/>
      <c r="C312" s="1020"/>
      <c r="D312" s="1028"/>
      <c r="E312" s="1029"/>
      <c r="F312" s="1030"/>
      <c r="G312" s="1031"/>
    </row>
    <row r="313" spans="1:7">
      <c r="A313" s="1020"/>
      <c r="B313" s="1020"/>
      <c r="C313" s="1020"/>
      <c r="D313" s="1028"/>
      <c r="E313" s="1029"/>
      <c r="F313" s="1030"/>
      <c r="G313" s="1031"/>
    </row>
    <row r="314" spans="1:7">
      <c r="A314" s="1020"/>
      <c r="B314" s="1020"/>
      <c r="C314" s="1020"/>
      <c r="D314" s="1028"/>
      <c r="E314" s="1029"/>
      <c r="F314" s="1030"/>
      <c r="G314" s="1031"/>
    </row>
    <row r="315" spans="1:7">
      <c r="A315" s="1020"/>
      <c r="B315" s="1020"/>
      <c r="C315" s="1020"/>
      <c r="D315" s="1028"/>
      <c r="E315" s="1029"/>
      <c r="F315" s="1030"/>
      <c r="G315" s="1031"/>
    </row>
    <row r="316" spans="1:7">
      <c r="A316" s="1020"/>
      <c r="B316" s="1020"/>
      <c r="C316" s="1020"/>
      <c r="D316" s="1028"/>
      <c r="E316" s="1029"/>
      <c r="F316" s="1030"/>
      <c r="G316" s="1031"/>
    </row>
    <row r="317" spans="1:7">
      <c r="A317" s="1020"/>
      <c r="B317" s="1020"/>
      <c r="C317" s="1020"/>
      <c r="D317" s="1028"/>
      <c r="E317" s="1029"/>
      <c r="F317" s="1030"/>
      <c r="G317" s="1031"/>
    </row>
    <row r="318" spans="1:7">
      <c r="A318" s="1020"/>
      <c r="B318" s="1020"/>
      <c r="C318" s="1020"/>
      <c r="D318" s="1028"/>
      <c r="E318" s="1029"/>
      <c r="F318" s="1030"/>
      <c r="G318" s="1031"/>
    </row>
    <row r="319" spans="1:7">
      <c r="A319" s="1020"/>
      <c r="B319" s="1020"/>
      <c r="C319" s="1020"/>
      <c r="D319" s="1028"/>
      <c r="E319" s="1029"/>
      <c r="F319" s="1030"/>
      <c r="G319" s="1031"/>
    </row>
    <row r="320" spans="1:7">
      <c r="A320" s="1020"/>
      <c r="B320" s="1020"/>
      <c r="C320" s="1020"/>
      <c r="D320" s="1028"/>
      <c r="E320" s="1029"/>
      <c r="F320" s="1030"/>
      <c r="G320" s="1031"/>
    </row>
    <row r="321" spans="1:7">
      <c r="A321" s="1020"/>
      <c r="B321" s="1020"/>
      <c r="C321" s="1020"/>
      <c r="D321" s="1028"/>
      <c r="E321" s="1029"/>
      <c r="F321" s="1030"/>
      <c r="G321" s="1031"/>
    </row>
    <row r="322" spans="1:7">
      <c r="A322" s="1020"/>
      <c r="B322" s="1020"/>
      <c r="C322" s="1020"/>
      <c r="D322" s="1028"/>
      <c r="E322" s="1029"/>
      <c r="F322" s="1030"/>
      <c r="G322" s="1031"/>
    </row>
    <row r="323" spans="1:7">
      <c r="A323" s="1020"/>
      <c r="B323" s="1020"/>
      <c r="C323" s="1020"/>
      <c r="D323" s="1028"/>
      <c r="E323" s="1029"/>
      <c r="F323" s="1030"/>
      <c r="G323" s="1031"/>
    </row>
    <row r="324" spans="1:7">
      <c r="A324" s="1020"/>
      <c r="B324" s="1020"/>
      <c r="C324" s="1020"/>
      <c r="D324" s="1028"/>
      <c r="E324" s="1029"/>
      <c r="F324" s="1030"/>
      <c r="G324" s="1031"/>
    </row>
    <row r="325" spans="1:7">
      <c r="A325" s="1020"/>
      <c r="B325" s="1020"/>
      <c r="C325" s="1020"/>
      <c r="D325" s="1028"/>
      <c r="E325" s="1029"/>
      <c r="F325" s="1030"/>
      <c r="G325" s="1031"/>
    </row>
    <row r="326" spans="1:7">
      <c r="A326" s="1020"/>
      <c r="B326" s="1020"/>
      <c r="C326" s="1020"/>
      <c r="D326" s="1028"/>
      <c r="E326" s="1029"/>
      <c r="F326" s="1030"/>
      <c r="G326" s="1031"/>
    </row>
    <row r="327" spans="1:7">
      <c r="A327" s="1020"/>
      <c r="B327" s="1020"/>
      <c r="C327" s="1020"/>
      <c r="D327" s="1028"/>
      <c r="E327" s="1029"/>
      <c r="F327" s="1030"/>
      <c r="G327" s="1031"/>
    </row>
    <row r="328" spans="1:7">
      <c r="A328" s="1020"/>
      <c r="B328" s="1020"/>
      <c r="C328" s="1020"/>
      <c r="D328" s="1028"/>
      <c r="E328" s="1029"/>
      <c r="F328" s="1030"/>
      <c r="G328" s="1031"/>
    </row>
    <row r="329" spans="1:7">
      <c r="A329" s="1020"/>
      <c r="B329" s="1020"/>
      <c r="C329" s="1020"/>
      <c r="D329" s="1028"/>
      <c r="E329" s="1029"/>
      <c r="F329" s="1030"/>
      <c r="G329" s="1031"/>
    </row>
    <row r="330" spans="1:7">
      <c r="A330" s="1020"/>
      <c r="B330" s="1020"/>
      <c r="C330" s="1020"/>
      <c r="D330" s="1028"/>
      <c r="E330" s="1029"/>
      <c r="F330" s="1030"/>
      <c r="G330" s="1031"/>
    </row>
    <row r="331" spans="1:7">
      <c r="A331" s="1020"/>
      <c r="B331" s="1020"/>
      <c r="C331" s="1020"/>
      <c r="D331" s="1028"/>
      <c r="E331" s="1029"/>
      <c r="F331" s="1030"/>
      <c r="G331" s="1031"/>
    </row>
    <row r="332" spans="1:7">
      <c r="A332" s="1020"/>
      <c r="B332" s="1020"/>
      <c r="C332" s="1020"/>
      <c r="D332" s="1028"/>
      <c r="E332" s="1029"/>
      <c r="F332" s="1030"/>
      <c r="G332" s="1031"/>
    </row>
    <row r="333" spans="1:7">
      <c r="A333" s="1020"/>
      <c r="B333" s="1020"/>
      <c r="C333" s="1020"/>
      <c r="D333" s="1028"/>
      <c r="E333" s="1029"/>
      <c r="F333" s="1030"/>
      <c r="G333" s="1031"/>
    </row>
    <row r="334" spans="1:7">
      <c r="A334" s="1020"/>
      <c r="B334" s="1020"/>
      <c r="C334" s="1020"/>
      <c r="D334" s="1028"/>
      <c r="E334" s="1029"/>
      <c r="F334" s="1030"/>
      <c r="G334" s="1031"/>
    </row>
    <row r="335" spans="1:7">
      <c r="A335" s="1020"/>
      <c r="B335" s="1020"/>
      <c r="C335" s="1020"/>
      <c r="D335" s="1028"/>
      <c r="E335" s="1029"/>
      <c r="F335" s="1030"/>
      <c r="G335" s="1031"/>
    </row>
    <row r="336" spans="1:7">
      <c r="A336" s="1020"/>
      <c r="B336" s="1020"/>
      <c r="C336" s="1020"/>
      <c r="D336" s="1028"/>
      <c r="E336" s="1029"/>
      <c r="F336" s="1030"/>
      <c r="G336" s="1031"/>
    </row>
    <row r="337" spans="1:8">
      <c r="A337" s="1020"/>
      <c r="B337" s="1020"/>
      <c r="C337" s="1020"/>
      <c r="D337" s="1028"/>
      <c r="E337" s="1029"/>
      <c r="F337" s="1030"/>
      <c r="G337" s="1031"/>
    </row>
    <row r="338" spans="1:8">
      <c r="A338" s="1020"/>
      <c r="B338" s="1020"/>
      <c r="C338" s="1020"/>
      <c r="D338" s="1028"/>
      <c r="E338" s="1029"/>
      <c r="F338" s="1030"/>
      <c r="G338" s="1031"/>
    </row>
    <row r="339" spans="1:8">
      <c r="A339" s="1020"/>
      <c r="B339" s="1020"/>
      <c r="C339" s="1020"/>
      <c r="D339" s="1028"/>
      <c r="E339" s="1029"/>
      <c r="F339" s="1030"/>
      <c r="G339" s="1031"/>
    </row>
    <row r="340" spans="1:8">
      <c r="A340" s="1020"/>
      <c r="B340" s="1020"/>
      <c r="C340" s="1020"/>
      <c r="D340" s="1028"/>
      <c r="E340" s="1029"/>
      <c r="F340" s="1030"/>
      <c r="G340" s="1031"/>
    </row>
    <row r="341" spans="1:8">
      <c r="A341" s="1020"/>
      <c r="B341" s="1020"/>
      <c r="C341" s="1020"/>
      <c r="D341" s="1028"/>
      <c r="E341" s="1029"/>
      <c r="F341" s="1030"/>
      <c r="G341" s="1031"/>
    </row>
    <row r="342" spans="1:8">
      <c r="A342" s="1020"/>
      <c r="B342" s="1020"/>
      <c r="C342" s="1020"/>
      <c r="D342" s="1028"/>
      <c r="E342" s="1029"/>
      <c r="F342" s="1030"/>
      <c r="G342" s="1031"/>
    </row>
    <row r="343" spans="1:8">
      <c r="A343" s="1020"/>
      <c r="B343" s="1020"/>
      <c r="C343" s="1020"/>
      <c r="D343" s="1028"/>
      <c r="E343" s="1029"/>
      <c r="F343" s="1030"/>
      <c r="G343" s="1031">
        <v>600000</v>
      </c>
    </row>
    <row r="344" spans="1:8">
      <c r="A344" s="1020"/>
      <c r="B344" s="1020"/>
      <c r="C344" s="1020"/>
      <c r="D344" s="1028"/>
      <c r="E344" s="1029"/>
      <c r="F344" s="1030"/>
      <c r="G344" s="1031"/>
    </row>
    <row r="345" spans="1:8">
      <c r="A345" s="1020"/>
      <c r="B345" s="1020"/>
      <c r="C345" s="1020"/>
      <c r="D345" s="1028"/>
      <c r="E345" s="1029"/>
      <c r="F345" s="1030"/>
      <c r="G345" s="1031">
        <v>806000</v>
      </c>
    </row>
    <row r="346" spans="1:8">
      <c r="A346" s="1020"/>
      <c r="B346" s="1020"/>
      <c r="C346" s="1020"/>
      <c r="D346" s="1028"/>
      <c r="E346" s="1029"/>
      <c r="F346" s="1030"/>
      <c r="G346" s="1031"/>
    </row>
    <row r="347" spans="1:8">
      <c r="A347" s="1020"/>
      <c r="B347" s="1020"/>
      <c r="C347" s="1020"/>
      <c r="D347" s="1028"/>
      <c r="E347" s="1029"/>
      <c r="F347" s="1030"/>
      <c r="G347" s="1031"/>
    </row>
    <row r="348" spans="1:8">
      <c r="A348" s="1020"/>
      <c r="B348" s="1020"/>
      <c r="C348" s="1020"/>
      <c r="D348" s="1028"/>
      <c r="E348" s="1029"/>
      <c r="F348" s="1030"/>
      <c r="G348" s="1031">
        <v>60000</v>
      </c>
      <c r="H348" s="230">
        <v>60000</v>
      </c>
    </row>
    <row r="349" spans="1:8">
      <c r="A349" s="1020"/>
      <c r="B349" s="1020"/>
      <c r="C349" s="1020"/>
      <c r="D349" s="1028"/>
      <c r="E349" s="1029"/>
      <c r="F349" s="1030"/>
      <c r="G349" s="1031"/>
    </row>
    <row r="350" spans="1:8">
      <c r="A350" s="1020"/>
      <c r="B350" s="1020"/>
      <c r="C350" s="1020"/>
      <c r="D350" s="1028"/>
      <c r="E350" s="1029"/>
      <c r="F350" s="1030"/>
      <c r="G350" s="1031">
        <v>3200000</v>
      </c>
    </row>
    <row r="351" spans="1:8">
      <c r="A351" s="1020"/>
      <c r="B351" s="1020"/>
      <c r="C351" s="1020"/>
      <c r="D351" s="1028"/>
      <c r="E351" s="1029"/>
      <c r="F351" s="1030"/>
      <c r="G351" s="1031"/>
    </row>
    <row r="352" spans="1:8">
      <c r="A352" s="1020"/>
      <c r="B352" s="1020"/>
      <c r="C352" s="1020"/>
      <c r="D352" s="1028"/>
      <c r="E352" s="1029"/>
      <c r="F352" s="1030"/>
      <c r="G352" s="1031">
        <v>70000</v>
      </c>
    </row>
    <row r="353" spans="1:7">
      <c r="A353" s="1020"/>
      <c r="B353" s="1020"/>
      <c r="C353" s="1020"/>
      <c r="D353" s="1028"/>
      <c r="E353" s="1029"/>
      <c r="F353" s="1030"/>
      <c r="G353" s="1031"/>
    </row>
    <row r="354" spans="1:7">
      <c r="A354" s="1020"/>
      <c r="B354" s="1020"/>
      <c r="C354" s="1020"/>
      <c r="D354" s="1028"/>
      <c r="E354" s="1029"/>
      <c r="F354" s="1030"/>
      <c r="G354" s="1031"/>
    </row>
    <row r="355" spans="1:7">
      <c r="A355" s="1020"/>
      <c r="B355" s="1020"/>
      <c r="C355" s="1020"/>
      <c r="D355" s="1028"/>
      <c r="E355" s="1029"/>
      <c r="F355" s="1030"/>
      <c r="G355" s="1031"/>
    </row>
    <row r="356" spans="1:7">
      <c r="A356" s="1020"/>
      <c r="B356" s="1020"/>
      <c r="C356" s="1020"/>
      <c r="D356" s="1028"/>
      <c r="E356" s="1029"/>
      <c r="F356" s="1030"/>
      <c r="G356" s="1031"/>
    </row>
    <row r="357" spans="1:7">
      <c r="A357" s="1020"/>
      <c r="B357" s="1020"/>
      <c r="C357" s="1020"/>
      <c r="D357" s="1028"/>
      <c r="E357" s="1029"/>
      <c r="F357" s="1030"/>
      <c r="G357" s="1031"/>
    </row>
    <row r="358" spans="1:7">
      <c r="A358" s="1020"/>
      <c r="B358" s="1020"/>
      <c r="C358" s="1020"/>
      <c r="D358" s="1028"/>
      <c r="E358" s="1029"/>
      <c r="F358" s="1030"/>
      <c r="G358" s="1031"/>
    </row>
    <row r="359" spans="1:7">
      <c r="A359" s="1020"/>
      <c r="B359" s="1020"/>
      <c r="C359" s="1020"/>
      <c r="D359" s="1028"/>
      <c r="E359" s="1029"/>
      <c r="F359" s="1030"/>
      <c r="G359" s="1031"/>
    </row>
    <row r="360" spans="1:7">
      <c r="A360" s="1020"/>
      <c r="B360" s="1020"/>
      <c r="C360" s="1020"/>
      <c r="D360" s="1028"/>
      <c r="E360" s="1029"/>
      <c r="F360" s="1030"/>
      <c r="G360" s="1031"/>
    </row>
    <row r="361" spans="1:7">
      <c r="A361" s="1020"/>
      <c r="B361" s="1020"/>
      <c r="C361" s="1020"/>
      <c r="D361" s="1028"/>
      <c r="E361" s="1029"/>
      <c r="F361" s="1030"/>
      <c r="G361" s="1031"/>
    </row>
    <row r="362" spans="1:7">
      <c r="A362" s="1020"/>
      <c r="B362" s="1020"/>
      <c r="C362" s="1020"/>
      <c r="D362" s="1028"/>
      <c r="E362" s="1029"/>
      <c r="F362" s="1030"/>
      <c r="G362" s="1031"/>
    </row>
    <row r="363" spans="1:7">
      <c r="A363" s="1020"/>
      <c r="B363" s="1020"/>
      <c r="C363" s="1020"/>
      <c r="D363" s="1028"/>
      <c r="E363" s="1029"/>
      <c r="F363" s="1030"/>
      <c r="G363" s="1031"/>
    </row>
    <row r="364" spans="1:7">
      <c r="A364" s="1020"/>
      <c r="B364" s="1020"/>
      <c r="C364" s="1020"/>
      <c r="D364" s="1028"/>
      <c r="E364" s="1029"/>
      <c r="F364" s="1030"/>
      <c r="G364" s="1031"/>
    </row>
    <row r="365" spans="1:7">
      <c r="A365" s="1020"/>
      <c r="B365" s="1020"/>
      <c r="C365" s="1020"/>
      <c r="D365" s="1028"/>
      <c r="E365" s="1029"/>
      <c r="F365" s="1030"/>
      <c r="G365" s="1031"/>
    </row>
    <row r="366" spans="1:7">
      <c r="A366" s="1020"/>
      <c r="B366" s="1020"/>
      <c r="C366" s="1020"/>
      <c r="D366" s="1028"/>
      <c r="E366" s="1029"/>
      <c r="F366" s="1030"/>
      <c r="G366" s="1031"/>
    </row>
    <row r="367" spans="1:7">
      <c r="A367" s="1020"/>
      <c r="B367" s="1020"/>
      <c r="C367" s="1020"/>
      <c r="D367" s="1028"/>
      <c r="E367" s="1029"/>
      <c r="F367" s="1030"/>
      <c r="G367" s="1031"/>
    </row>
    <row r="368" spans="1:7">
      <c r="A368" s="1020"/>
      <c r="B368" s="1020"/>
      <c r="C368" s="1020"/>
      <c r="D368" s="1028"/>
      <c r="E368" s="1029"/>
      <c r="F368" s="1030"/>
      <c r="G368" s="1031"/>
    </row>
    <row r="369" spans="1:7">
      <c r="A369" s="1020"/>
      <c r="B369" s="1020"/>
      <c r="C369" s="1020"/>
      <c r="D369" s="1028"/>
      <c r="E369" s="1029"/>
      <c r="F369" s="1030"/>
      <c r="G369" s="1031"/>
    </row>
    <row r="370" spans="1:7">
      <c r="A370" s="1020"/>
      <c r="B370" s="1020"/>
      <c r="C370" s="1020"/>
      <c r="D370" s="1028"/>
      <c r="E370" s="1029"/>
      <c r="F370" s="1030"/>
      <c r="G370" s="1031"/>
    </row>
    <row r="371" spans="1:7">
      <c r="A371" s="1020"/>
      <c r="B371" s="1020"/>
      <c r="C371" s="1020"/>
      <c r="D371" s="1028"/>
      <c r="E371" s="1029"/>
      <c r="F371" s="1030"/>
      <c r="G371" s="1031"/>
    </row>
    <row r="372" spans="1:7">
      <c r="A372" s="1020"/>
      <c r="B372" s="1020"/>
      <c r="C372" s="1020"/>
      <c r="D372" s="1028"/>
      <c r="E372" s="1029"/>
      <c r="F372" s="1030"/>
      <c r="G372" s="1031"/>
    </row>
    <row r="373" spans="1:7">
      <c r="A373" s="1020"/>
      <c r="B373" s="1020"/>
      <c r="C373" s="1020"/>
      <c r="D373" s="1028"/>
      <c r="E373" s="1029"/>
      <c r="F373" s="1030"/>
      <c r="G373" s="1031"/>
    </row>
    <row r="374" spans="1:7">
      <c r="A374" s="1020"/>
      <c r="B374" s="1020"/>
      <c r="C374" s="1020"/>
      <c r="D374" s="1028"/>
      <c r="E374" s="1029"/>
      <c r="F374" s="1030"/>
      <c r="G374" s="1031"/>
    </row>
    <row r="375" spans="1:7">
      <c r="A375" s="1020"/>
      <c r="B375" s="1020"/>
      <c r="C375" s="1020"/>
      <c r="D375" s="1028"/>
      <c r="E375" s="1029"/>
      <c r="F375" s="1030"/>
      <c r="G375" s="1031"/>
    </row>
    <row r="376" spans="1:7">
      <c r="A376" s="1020"/>
      <c r="B376" s="1020"/>
      <c r="C376" s="1020"/>
      <c r="D376" s="1028"/>
      <c r="E376" s="1029"/>
      <c r="F376" s="1030"/>
      <c r="G376" s="1031"/>
    </row>
    <row r="377" spans="1:7">
      <c r="A377" s="1020"/>
      <c r="B377" s="1020"/>
      <c r="C377" s="1020"/>
      <c r="D377" s="1028"/>
      <c r="E377" s="1029"/>
      <c r="F377" s="1030"/>
      <c r="G377" s="1031"/>
    </row>
    <row r="378" spans="1:7">
      <c r="A378" s="1020"/>
      <c r="B378" s="1020"/>
      <c r="C378" s="1020"/>
      <c r="D378" s="1028"/>
      <c r="E378" s="1029"/>
      <c r="F378" s="1030"/>
      <c r="G378" s="1031"/>
    </row>
    <row r="379" spans="1:7">
      <c r="A379" s="1020"/>
      <c r="B379" s="1020"/>
      <c r="C379" s="1020"/>
      <c r="D379" s="1028"/>
      <c r="E379" s="1029"/>
      <c r="F379" s="1030"/>
      <c r="G379" s="1031"/>
    </row>
    <row r="380" spans="1:7">
      <c r="A380" s="1020"/>
      <c r="B380" s="1020"/>
      <c r="C380" s="1020"/>
      <c r="D380" s="1028"/>
      <c r="E380" s="1029"/>
      <c r="F380" s="1030"/>
      <c r="G380" s="1031"/>
    </row>
    <row r="381" spans="1:7">
      <c r="A381" s="1020"/>
      <c r="B381" s="1020"/>
      <c r="C381" s="1020"/>
      <c r="D381" s="1028"/>
      <c r="E381" s="1029"/>
      <c r="F381" s="1030"/>
      <c r="G381" s="1031"/>
    </row>
    <row r="382" spans="1:7">
      <c r="A382" s="1020"/>
      <c r="B382" s="1020"/>
      <c r="C382" s="1020"/>
      <c r="D382" s="1028"/>
      <c r="E382" s="1029"/>
      <c r="F382" s="1030"/>
      <c r="G382" s="1031"/>
    </row>
    <row r="383" spans="1:7">
      <c r="A383" s="1020"/>
      <c r="B383" s="1020"/>
      <c r="C383" s="1020"/>
      <c r="D383" s="1028"/>
      <c r="E383" s="1029"/>
      <c r="F383" s="1030"/>
      <c r="G383" s="1031"/>
    </row>
    <row r="384" spans="1:7">
      <c r="A384" s="1020"/>
      <c r="B384" s="1020"/>
      <c r="C384" s="1020"/>
      <c r="D384" s="1028"/>
      <c r="E384" s="1029"/>
      <c r="F384" s="1030"/>
      <c r="G384" s="1031"/>
    </row>
    <row r="385" spans="1:7">
      <c r="A385" s="1020"/>
      <c r="B385" s="1020"/>
      <c r="C385" s="1020"/>
      <c r="D385" s="1028"/>
      <c r="E385" s="1029"/>
      <c r="F385" s="1030"/>
      <c r="G385" s="1031"/>
    </row>
    <row r="386" spans="1:7">
      <c r="A386" s="1020"/>
      <c r="B386" s="1020"/>
      <c r="C386" s="1020"/>
      <c r="D386" s="1028"/>
      <c r="E386" s="1029"/>
      <c r="F386" s="1030"/>
      <c r="G386" s="1031"/>
    </row>
    <row r="387" spans="1:7">
      <c r="A387" s="1020"/>
      <c r="B387" s="1020"/>
      <c r="C387" s="1020"/>
      <c r="D387" s="1028"/>
      <c r="E387" s="1029"/>
      <c r="F387" s="1030"/>
      <c r="G387" s="1031"/>
    </row>
    <row r="388" spans="1:7">
      <c r="A388" s="1020"/>
      <c r="B388" s="1020"/>
      <c r="C388" s="1020"/>
      <c r="D388" s="1028"/>
      <c r="E388" s="1029"/>
      <c r="F388" s="1030"/>
      <c r="G388" s="1031"/>
    </row>
    <row r="389" spans="1:7">
      <c r="A389" s="1020"/>
      <c r="B389" s="1020"/>
      <c r="C389" s="1020"/>
      <c r="D389" s="1028"/>
      <c r="E389" s="1029"/>
      <c r="F389" s="1030"/>
      <c r="G389" s="1031"/>
    </row>
    <row r="390" spans="1:7">
      <c r="A390" s="1020"/>
      <c r="B390" s="1020"/>
      <c r="C390" s="1020"/>
      <c r="D390" s="1028"/>
      <c r="E390" s="1029"/>
      <c r="F390" s="1030"/>
      <c r="G390" s="1031"/>
    </row>
    <row r="391" spans="1:7">
      <c r="A391" s="1020"/>
      <c r="B391" s="1020"/>
      <c r="C391" s="1020"/>
      <c r="D391" s="1028"/>
      <c r="E391" s="1029"/>
      <c r="F391" s="1030"/>
      <c r="G391" s="1031"/>
    </row>
    <row r="392" spans="1:7">
      <c r="A392" s="1020"/>
      <c r="B392" s="1020"/>
      <c r="C392" s="1020"/>
      <c r="D392" s="1028"/>
      <c r="E392" s="1029"/>
      <c r="F392" s="1030"/>
      <c r="G392" s="1031"/>
    </row>
    <row r="393" spans="1:7">
      <c r="A393" s="1020"/>
      <c r="B393" s="1020"/>
      <c r="C393" s="1020"/>
      <c r="D393" s="1028"/>
      <c r="E393" s="1029"/>
      <c r="F393" s="1030"/>
      <c r="G393" s="1031"/>
    </row>
    <row r="394" spans="1:7">
      <c r="A394" s="1020"/>
      <c r="B394" s="1020"/>
      <c r="C394" s="1020"/>
      <c r="D394" s="1028"/>
      <c r="E394" s="1029"/>
      <c r="F394" s="1030"/>
      <c r="G394" s="1031"/>
    </row>
    <row r="395" spans="1:7">
      <c r="A395" s="1020"/>
      <c r="B395" s="1020"/>
      <c r="C395" s="1020"/>
      <c r="D395" s="1028"/>
      <c r="E395" s="1029"/>
      <c r="F395" s="1030"/>
      <c r="G395" s="1031"/>
    </row>
    <row r="396" spans="1:7">
      <c r="A396" s="1020"/>
      <c r="B396" s="1020"/>
      <c r="C396" s="1020"/>
      <c r="D396" s="1028"/>
      <c r="E396" s="1029"/>
      <c r="F396" s="1030"/>
      <c r="G396" s="1031"/>
    </row>
    <row r="397" spans="1:7">
      <c r="A397" s="1020"/>
      <c r="B397" s="1020"/>
      <c r="C397" s="1020"/>
      <c r="D397" s="1028"/>
      <c r="E397" s="1029"/>
      <c r="F397" s="1030"/>
      <c r="G397" s="1031"/>
    </row>
    <row r="398" spans="1:7">
      <c r="A398" s="1020"/>
      <c r="B398" s="1020"/>
      <c r="C398" s="1020"/>
      <c r="D398" s="1028"/>
      <c r="E398" s="1029"/>
      <c r="F398" s="1030"/>
      <c r="G398" s="1031"/>
    </row>
    <row r="399" spans="1:7">
      <c r="A399" s="1020"/>
      <c r="B399" s="1020"/>
      <c r="C399" s="1020"/>
      <c r="D399" s="1028"/>
      <c r="E399" s="1029"/>
      <c r="F399" s="1030"/>
      <c r="G399" s="1031"/>
    </row>
    <row r="400" spans="1:7">
      <c r="A400" s="1020"/>
      <c r="B400" s="1020"/>
      <c r="C400" s="1020"/>
      <c r="D400" s="1028"/>
      <c r="E400" s="1029"/>
      <c r="F400" s="1030"/>
      <c r="G400" s="1031"/>
    </row>
    <row r="401" spans="1:7">
      <c r="A401" s="1020"/>
      <c r="B401" s="1020"/>
      <c r="C401" s="1020"/>
      <c r="D401" s="1028"/>
      <c r="E401" s="1029"/>
      <c r="F401" s="1030"/>
      <c r="G401" s="1031"/>
    </row>
    <row r="402" spans="1:7">
      <c r="A402" s="1020"/>
      <c r="B402" s="1020"/>
      <c r="C402" s="1020"/>
      <c r="D402" s="1028"/>
      <c r="E402" s="1029"/>
      <c r="F402" s="1030"/>
      <c r="G402" s="1031"/>
    </row>
    <row r="403" spans="1:7">
      <c r="A403" s="1020"/>
      <c r="B403" s="1020"/>
      <c r="C403" s="1020"/>
      <c r="D403" s="1028"/>
      <c r="E403" s="1029"/>
      <c r="F403" s="1030"/>
      <c r="G403" s="1031"/>
    </row>
    <row r="404" spans="1:7">
      <c r="A404" s="1020"/>
      <c r="B404" s="1020"/>
      <c r="C404" s="1020"/>
      <c r="D404" s="1028"/>
      <c r="E404" s="1029"/>
      <c r="F404" s="1030"/>
      <c r="G404" s="1031"/>
    </row>
    <row r="405" spans="1:7">
      <c r="A405" s="1020"/>
      <c r="B405" s="1020"/>
      <c r="C405" s="1020"/>
      <c r="D405" s="1028"/>
      <c r="E405" s="1029"/>
      <c r="F405" s="1030"/>
      <c r="G405" s="1031">
        <v>120000</v>
      </c>
    </row>
    <row r="406" spans="1:7">
      <c r="A406" s="1020"/>
      <c r="B406" s="1020"/>
      <c r="C406" s="1020"/>
      <c r="D406" s="1028"/>
      <c r="E406" s="1029"/>
      <c r="F406" s="1030"/>
      <c r="G406" s="1031"/>
    </row>
    <row r="407" spans="1:7">
      <c r="A407" s="1020"/>
      <c r="B407" s="1020"/>
      <c r="C407" s="1020"/>
      <c r="D407" s="1028"/>
      <c r="E407" s="1029"/>
      <c r="F407" s="1030"/>
      <c r="G407" s="1031"/>
    </row>
    <row r="408" spans="1:7">
      <c r="A408" s="1020"/>
      <c r="B408" s="1020"/>
      <c r="C408" s="1020"/>
      <c r="D408" s="1028"/>
      <c r="E408" s="1029"/>
      <c r="F408" s="1030"/>
      <c r="G408" s="1031"/>
    </row>
    <row r="409" spans="1:7">
      <c r="A409" s="1020"/>
      <c r="B409" s="1020"/>
      <c r="C409" s="1020"/>
      <c r="D409" s="1028"/>
      <c r="E409" s="1029"/>
      <c r="F409" s="1030"/>
      <c r="G409" s="1031"/>
    </row>
    <row r="410" spans="1:7">
      <c r="A410" s="1020"/>
      <c r="B410" s="1020"/>
      <c r="C410" s="1020"/>
      <c r="D410" s="1028"/>
      <c r="E410" s="1029"/>
      <c r="F410" s="1030"/>
      <c r="G410" s="1031"/>
    </row>
    <row r="411" spans="1:7">
      <c r="A411" s="1020"/>
      <c r="B411" s="1020"/>
      <c r="C411" s="1020"/>
      <c r="D411" s="1028"/>
      <c r="E411" s="1029"/>
      <c r="F411" s="1030"/>
      <c r="G411" s="1031"/>
    </row>
    <row r="412" spans="1:7">
      <c r="A412" s="1020"/>
      <c r="B412" s="1020"/>
      <c r="C412" s="1020"/>
      <c r="D412" s="1028"/>
      <c r="E412" s="1029"/>
      <c r="F412" s="1030"/>
      <c r="G412" s="1031"/>
    </row>
    <row r="413" spans="1:7">
      <c r="A413" s="1020"/>
      <c r="B413" s="1020"/>
      <c r="C413" s="1020"/>
      <c r="D413" s="1028"/>
      <c r="E413" s="1029"/>
      <c r="F413" s="1030"/>
      <c r="G413" s="1031"/>
    </row>
    <row r="414" spans="1:7">
      <c r="A414" s="1020"/>
      <c r="B414" s="1020"/>
      <c r="C414" s="1020"/>
      <c r="D414" s="1028"/>
      <c r="E414" s="1029"/>
      <c r="F414" s="1030"/>
      <c r="G414" s="1031"/>
    </row>
    <row r="415" spans="1:7">
      <c r="A415" s="1020"/>
      <c r="B415" s="1020"/>
      <c r="C415" s="1020"/>
      <c r="D415" s="1028"/>
      <c r="E415" s="1029"/>
      <c r="F415" s="1030"/>
      <c r="G415" s="1031"/>
    </row>
    <row r="416" spans="1:7">
      <c r="A416" s="1020"/>
      <c r="B416" s="1020"/>
      <c r="C416" s="1020"/>
      <c r="D416" s="1028"/>
      <c r="E416" s="1029"/>
      <c r="F416" s="1030"/>
      <c r="G416" s="1031"/>
    </row>
    <row r="417" spans="1:7">
      <c r="A417" s="1020"/>
      <c r="B417" s="1020"/>
      <c r="C417" s="1020"/>
      <c r="D417" s="1028"/>
      <c r="E417" s="1029"/>
      <c r="F417" s="1030"/>
      <c r="G417" s="1031"/>
    </row>
    <row r="418" spans="1:7">
      <c r="A418" s="1020"/>
      <c r="B418" s="1020"/>
      <c r="C418" s="1020"/>
      <c r="D418" s="1028"/>
      <c r="E418" s="1029"/>
      <c r="F418" s="1030"/>
      <c r="G418" s="1031"/>
    </row>
    <row r="419" spans="1:7">
      <c r="A419" s="1020"/>
      <c r="B419" s="1020"/>
      <c r="C419" s="1020"/>
      <c r="D419" s="1028"/>
      <c r="E419" s="1029"/>
      <c r="F419" s="1030"/>
      <c r="G419" s="1031"/>
    </row>
    <row r="420" spans="1:7">
      <c r="A420" s="1020"/>
      <c r="B420" s="1020"/>
      <c r="C420" s="1020"/>
      <c r="D420" s="1028"/>
      <c r="E420" s="1029"/>
      <c r="F420" s="1030"/>
      <c r="G420" s="1031"/>
    </row>
    <row r="421" spans="1:7">
      <c r="A421" s="1020"/>
      <c r="B421" s="1020"/>
      <c r="C421" s="1020"/>
      <c r="D421" s="1028"/>
      <c r="E421" s="1029"/>
      <c r="F421" s="1030"/>
      <c r="G421" s="1031"/>
    </row>
    <row r="422" spans="1:7">
      <c r="A422" s="1020"/>
      <c r="B422" s="1020"/>
      <c r="C422" s="1020"/>
      <c r="D422" s="1028"/>
      <c r="E422" s="1029"/>
      <c r="F422" s="1030"/>
      <c r="G422" s="1031"/>
    </row>
    <row r="423" spans="1:7">
      <c r="A423" s="1020"/>
      <c r="B423" s="1020"/>
      <c r="C423" s="1020"/>
      <c r="D423" s="1028"/>
      <c r="E423" s="1029"/>
      <c r="F423" s="1030"/>
      <c r="G423" s="1031"/>
    </row>
    <row r="424" spans="1:7">
      <c r="A424" s="1020"/>
      <c r="B424" s="1020"/>
      <c r="C424" s="1020"/>
      <c r="D424" s="1028"/>
      <c r="E424" s="1029"/>
      <c r="F424" s="1030"/>
      <c r="G424" s="1031"/>
    </row>
    <row r="425" spans="1:7">
      <c r="A425" s="1020"/>
      <c r="B425" s="1020"/>
      <c r="C425" s="1020"/>
      <c r="D425" s="1028"/>
      <c r="E425" s="1029"/>
      <c r="F425" s="1030"/>
      <c r="G425" s="1031"/>
    </row>
    <row r="426" spans="1:7">
      <c r="A426" s="1020"/>
      <c r="B426" s="1020"/>
      <c r="C426" s="1020"/>
      <c r="D426" s="1028"/>
      <c r="E426" s="1029"/>
      <c r="F426" s="1030"/>
      <c r="G426" s="1031"/>
    </row>
    <row r="427" spans="1:7">
      <c r="A427" s="1020"/>
      <c r="B427" s="1020"/>
      <c r="C427" s="1020"/>
      <c r="D427" s="1028"/>
      <c r="E427" s="1029"/>
      <c r="F427" s="1030"/>
      <c r="G427" s="1031"/>
    </row>
    <row r="428" spans="1:7">
      <c r="A428" s="1020"/>
      <c r="B428" s="1020"/>
      <c r="C428" s="1020"/>
      <c r="D428" s="1028"/>
      <c r="E428" s="1029"/>
      <c r="F428" s="1030"/>
      <c r="G428" s="1031"/>
    </row>
    <row r="429" spans="1:7">
      <c r="A429" s="1020"/>
      <c r="B429" s="1020"/>
      <c r="C429" s="1020"/>
      <c r="D429" s="1028"/>
      <c r="E429" s="1029"/>
      <c r="F429" s="1030"/>
      <c r="G429" s="1031"/>
    </row>
    <row r="430" spans="1:7">
      <c r="A430" s="1020"/>
      <c r="B430" s="1020"/>
      <c r="C430" s="1020"/>
      <c r="D430" s="1028"/>
      <c r="E430" s="1029"/>
      <c r="F430" s="1030"/>
      <c r="G430" s="1031"/>
    </row>
    <row r="431" spans="1:7">
      <c r="A431" s="1020"/>
      <c r="B431" s="1020"/>
      <c r="C431" s="1020"/>
      <c r="D431" s="1028"/>
      <c r="E431" s="1029"/>
      <c r="F431" s="1030"/>
      <c r="G431" s="1031"/>
    </row>
    <row r="432" spans="1:7">
      <c r="A432" s="1020"/>
      <c r="B432" s="1020"/>
      <c r="C432" s="1020"/>
      <c r="D432" s="1028"/>
      <c r="E432" s="1029"/>
      <c r="F432" s="1030"/>
      <c r="G432" s="1031"/>
    </row>
    <row r="433" spans="1:7">
      <c r="A433" s="1020"/>
      <c r="B433" s="1020"/>
      <c r="C433" s="1020"/>
      <c r="D433" s="1028"/>
      <c r="E433" s="1029"/>
      <c r="F433" s="1030"/>
      <c r="G433" s="1031"/>
    </row>
    <row r="434" spans="1:7">
      <c r="A434" s="1020"/>
      <c r="B434" s="1020"/>
      <c r="C434" s="1020"/>
      <c r="D434" s="1028"/>
      <c r="E434" s="1029"/>
      <c r="F434" s="1030"/>
      <c r="G434" s="1031"/>
    </row>
    <row r="435" spans="1:7">
      <c r="A435" s="1020"/>
      <c r="B435" s="1020"/>
      <c r="C435" s="1020"/>
      <c r="D435" s="1028"/>
      <c r="E435" s="1029"/>
      <c r="F435" s="1030"/>
      <c r="G435" s="1031"/>
    </row>
    <row r="436" spans="1:7">
      <c r="A436" s="1020"/>
      <c r="B436" s="1020"/>
      <c r="C436" s="1020"/>
      <c r="D436" s="1028"/>
      <c r="E436" s="1029"/>
      <c r="F436" s="1030"/>
      <c r="G436" s="1031"/>
    </row>
    <row r="437" spans="1:7">
      <c r="A437" s="1020"/>
      <c r="B437" s="1020"/>
      <c r="C437" s="1020"/>
      <c r="D437" s="1028"/>
      <c r="E437" s="1029"/>
      <c r="F437" s="1030"/>
      <c r="G437" s="1031"/>
    </row>
    <row r="438" spans="1:7">
      <c r="A438" s="1020"/>
      <c r="B438" s="1020"/>
      <c r="C438" s="1020"/>
      <c r="D438" s="1028"/>
      <c r="E438" s="1029"/>
      <c r="F438" s="1030"/>
      <c r="G438" s="1031"/>
    </row>
    <row r="439" spans="1:7">
      <c r="A439" s="1020"/>
      <c r="B439" s="1020"/>
      <c r="C439" s="1020"/>
      <c r="D439" s="1028"/>
      <c r="E439" s="1029"/>
      <c r="F439" s="1030"/>
      <c r="G439" s="1031"/>
    </row>
    <row r="440" spans="1:7">
      <c r="A440" s="1020"/>
      <c r="B440" s="1020"/>
      <c r="C440" s="1020"/>
      <c r="D440" s="1028"/>
      <c r="E440" s="1029"/>
      <c r="F440" s="1030"/>
      <c r="G440" s="1031"/>
    </row>
    <row r="441" spans="1:7">
      <c r="A441" s="1020"/>
      <c r="B441" s="1020"/>
      <c r="C441" s="1020"/>
      <c r="D441" s="1028"/>
      <c r="E441" s="1029"/>
      <c r="F441" s="1030"/>
      <c r="G441" s="1031"/>
    </row>
    <row r="442" spans="1:7">
      <c r="A442" s="1020"/>
      <c r="B442" s="1020"/>
      <c r="C442" s="1020"/>
      <c r="D442" s="1028"/>
      <c r="E442" s="1029"/>
      <c r="F442" s="1030"/>
      <c r="G442" s="1031"/>
    </row>
    <row r="443" spans="1:7">
      <c r="A443" s="1020"/>
      <c r="B443" s="1020"/>
      <c r="C443" s="1020"/>
      <c r="D443" s="1028"/>
      <c r="E443" s="1029"/>
      <c r="F443" s="1030"/>
      <c r="G443" s="1031"/>
    </row>
    <row r="444" spans="1:7">
      <c r="A444" s="1020"/>
      <c r="B444" s="1020"/>
      <c r="C444" s="1020"/>
      <c r="D444" s="1028"/>
      <c r="E444" s="1029"/>
      <c r="F444" s="1030"/>
      <c r="G444" s="1031"/>
    </row>
    <row r="445" spans="1:7">
      <c r="A445" s="1020"/>
      <c r="B445" s="1020"/>
      <c r="C445" s="1020"/>
      <c r="D445" s="1028"/>
      <c r="E445" s="1029"/>
      <c r="F445" s="1030"/>
      <c r="G445" s="1031"/>
    </row>
    <row r="446" spans="1:7">
      <c r="A446" s="1020"/>
      <c r="B446" s="1020"/>
      <c r="C446" s="1020"/>
      <c r="D446" s="1028"/>
      <c r="E446" s="1029"/>
      <c r="F446" s="1030"/>
      <c r="G446" s="1031"/>
    </row>
    <row r="447" spans="1:7">
      <c r="A447" s="1020"/>
      <c r="B447" s="1020"/>
      <c r="C447" s="1020"/>
      <c r="D447" s="1028"/>
      <c r="E447" s="1029"/>
      <c r="F447" s="1030"/>
      <c r="G447" s="1031"/>
    </row>
    <row r="448" spans="1:7">
      <c r="A448" s="1020"/>
      <c r="B448" s="1020"/>
      <c r="C448" s="1020"/>
      <c r="D448" s="1028"/>
      <c r="E448" s="1029"/>
      <c r="F448" s="1030"/>
      <c r="G448" s="1031"/>
    </row>
    <row r="449" spans="1:7">
      <c r="A449" s="1020"/>
      <c r="B449" s="1020"/>
      <c r="C449" s="1020"/>
      <c r="D449" s="1028"/>
      <c r="E449" s="1029"/>
      <c r="F449" s="1030"/>
      <c r="G449" s="1031"/>
    </row>
    <row r="450" spans="1:7">
      <c r="A450" s="1020"/>
      <c r="B450" s="1020"/>
      <c r="C450" s="1020"/>
      <c r="D450" s="1028"/>
      <c r="E450" s="1029"/>
      <c r="F450" s="1030"/>
      <c r="G450" s="1031"/>
    </row>
    <row r="451" spans="1:7">
      <c r="A451" s="1020"/>
      <c r="B451" s="1020"/>
      <c r="C451" s="1020"/>
      <c r="D451" s="1028"/>
      <c r="E451" s="1029"/>
      <c r="F451" s="1030"/>
      <c r="G451" s="1031"/>
    </row>
    <row r="452" spans="1:7">
      <c r="A452" s="1020"/>
      <c r="B452" s="1020"/>
      <c r="C452" s="1020"/>
      <c r="D452" s="1028"/>
      <c r="E452" s="1029"/>
      <c r="F452" s="1030"/>
      <c r="G452" s="1031"/>
    </row>
    <row r="453" spans="1:7">
      <c r="A453" s="1020"/>
      <c r="B453" s="1020"/>
      <c r="C453" s="1020"/>
      <c r="D453" s="1028"/>
      <c r="E453" s="1029"/>
      <c r="F453" s="1030"/>
      <c r="G453" s="1031"/>
    </row>
    <row r="454" spans="1:7">
      <c r="A454" s="1020"/>
      <c r="B454" s="1020"/>
      <c r="C454" s="1020"/>
      <c r="D454" s="1028"/>
      <c r="E454" s="1029"/>
      <c r="F454" s="1030"/>
      <c r="G454" s="1031"/>
    </row>
    <row r="455" spans="1:7">
      <c r="A455" s="1020"/>
      <c r="B455" s="1020"/>
      <c r="C455" s="1020"/>
      <c r="D455" s="1028"/>
      <c r="E455" s="1029"/>
      <c r="F455" s="1030"/>
      <c r="G455" s="1031"/>
    </row>
    <row r="456" spans="1:7">
      <c r="A456" s="1020"/>
      <c r="B456" s="1020"/>
      <c r="C456" s="1020"/>
      <c r="D456" s="1028"/>
      <c r="E456" s="1029"/>
      <c r="F456" s="1030"/>
      <c r="G456" s="1031"/>
    </row>
    <row r="457" spans="1:7">
      <c r="A457" s="1020"/>
      <c r="B457" s="1020"/>
      <c r="C457" s="1020"/>
      <c r="D457" s="1028"/>
      <c r="E457" s="1029"/>
      <c r="F457" s="1030"/>
      <c r="G457" s="1031"/>
    </row>
    <row r="458" spans="1:7">
      <c r="A458" s="1020"/>
      <c r="B458" s="1020"/>
      <c r="C458" s="1020"/>
      <c r="D458" s="1028"/>
      <c r="E458" s="1029"/>
      <c r="F458" s="1030"/>
      <c r="G458" s="1031"/>
    </row>
    <row r="459" spans="1:7">
      <c r="A459" s="1020"/>
      <c r="B459" s="1020"/>
      <c r="C459" s="1020"/>
      <c r="D459" s="1028"/>
      <c r="E459" s="1029"/>
      <c r="F459" s="1030"/>
      <c r="G459" s="1031"/>
    </row>
    <row r="460" spans="1:7">
      <c r="A460" s="1020"/>
      <c r="B460" s="1020"/>
      <c r="C460" s="1020"/>
      <c r="D460" s="1028"/>
      <c r="E460" s="1029"/>
      <c r="F460" s="1030"/>
      <c r="G460" s="1031"/>
    </row>
    <row r="461" spans="1:7">
      <c r="A461" s="1020"/>
      <c r="B461" s="1020"/>
      <c r="C461" s="1020"/>
      <c r="D461" s="1028"/>
      <c r="E461" s="1029"/>
      <c r="F461" s="1030"/>
      <c r="G461" s="1031"/>
    </row>
    <row r="462" spans="1:7">
      <c r="A462" s="1020"/>
      <c r="B462" s="1020"/>
      <c r="C462" s="1020"/>
      <c r="D462" s="1028"/>
      <c r="E462" s="1029"/>
      <c r="F462" s="1030"/>
      <c r="G462" s="1031"/>
    </row>
    <row r="463" spans="1:7">
      <c r="A463" s="1020"/>
      <c r="B463" s="1020"/>
      <c r="C463" s="1020"/>
      <c r="D463" s="1028"/>
      <c r="E463" s="1029"/>
      <c r="F463" s="1030"/>
      <c r="G463" s="1031"/>
    </row>
    <row r="464" spans="1:7">
      <c r="A464" s="1020"/>
      <c r="B464" s="1020"/>
      <c r="C464" s="1020"/>
      <c r="D464" s="1028"/>
      <c r="E464" s="1029"/>
      <c r="F464" s="1030"/>
      <c r="G464" s="1031"/>
    </row>
    <row r="465" spans="1:7">
      <c r="A465" s="1020"/>
      <c r="B465" s="1020"/>
      <c r="C465" s="1020"/>
      <c r="D465" s="1028"/>
      <c r="E465" s="1029"/>
      <c r="F465" s="1030"/>
      <c r="G465" s="1031"/>
    </row>
    <row r="466" spans="1:7">
      <c r="A466" s="1020"/>
      <c r="B466" s="1020"/>
      <c r="C466" s="1020"/>
      <c r="D466" s="1028"/>
      <c r="E466" s="1029"/>
      <c r="F466" s="1030"/>
      <c r="G466" s="1031"/>
    </row>
    <row r="467" spans="1:7">
      <c r="A467" s="1020"/>
      <c r="B467" s="1020"/>
      <c r="C467" s="1020"/>
      <c r="D467" s="1028"/>
      <c r="E467" s="1029"/>
      <c r="F467" s="1030"/>
      <c r="G467" s="1031"/>
    </row>
    <row r="468" spans="1:7">
      <c r="A468" s="1020"/>
      <c r="B468" s="1020"/>
      <c r="C468" s="1020"/>
      <c r="D468" s="1028"/>
      <c r="E468" s="1029"/>
      <c r="F468" s="1030"/>
      <c r="G468" s="1031"/>
    </row>
    <row r="469" spans="1:7">
      <c r="A469" s="1020"/>
      <c r="B469" s="1020"/>
      <c r="C469" s="1020"/>
      <c r="D469" s="1028"/>
      <c r="E469" s="1029"/>
      <c r="F469" s="1030"/>
      <c r="G469" s="1031"/>
    </row>
    <row r="470" spans="1:7">
      <c r="A470" s="1020"/>
      <c r="B470" s="1020"/>
      <c r="C470" s="1020"/>
      <c r="D470" s="1028"/>
      <c r="E470" s="1029"/>
      <c r="F470" s="1030"/>
      <c r="G470" s="1031"/>
    </row>
    <row r="471" spans="1:7">
      <c r="A471" s="1020"/>
      <c r="B471" s="1020"/>
      <c r="C471" s="1020"/>
      <c r="D471" s="1028"/>
      <c r="E471" s="1029"/>
      <c r="F471" s="1030"/>
      <c r="G471" s="1031"/>
    </row>
    <row r="472" spans="1:7">
      <c r="A472" s="1020"/>
      <c r="B472" s="1020"/>
      <c r="C472" s="1020"/>
      <c r="D472" s="1028"/>
      <c r="E472" s="1029"/>
      <c r="F472" s="1030"/>
      <c r="G472" s="1031"/>
    </row>
    <row r="473" spans="1:7">
      <c r="A473" s="1020"/>
      <c r="B473" s="1020"/>
      <c r="C473" s="1020"/>
      <c r="D473" s="1028"/>
      <c r="E473" s="1029"/>
      <c r="F473" s="1030"/>
      <c r="G473" s="1031"/>
    </row>
    <row r="474" spans="1:7">
      <c r="A474" s="1020"/>
      <c r="B474" s="1020"/>
      <c r="C474" s="1020"/>
      <c r="D474" s="1028"/>
      <c r="E474" s="1029"/>
      <c r="F474" s="1030"/>
      <c r="G474" s="1031"/>
    </row>
    <row r="475" spans="1:7">
      <c r="A475" s="1020"/>
      <c r="B475" s="1020"/>
      <c r="C475" s="1020"/>
      <c r="D475" s="1028"/>
      <c r="E475" s="1029"/>
      <c r="F475" s="1030"/>
      <c r="G475" s="1031"/>
    </row>
    <row r="476" spans="1:7">
      <c r="A476" s="1020"/>
      <c r="B476" s="1020"/>
      <c r="C476" s="1020"/>
      <c r="D476" s="1028"/>
      <c r="E476" s="1029"/>
      <c r="F476" s="1030"/>
      <c r="G476" s="1031"/>
    </row>
    <row r="477" spans="1:7">
      <c r="A477" s="1020"/>
      <c r="B477" s="1020"/>
      <c r="C477" s="1020"/>
      <c r="D477" s="1028"/>
      <c r="E477" s="1029"/>
      <c r="F477" s="1030"/>
      <c r="G477" s="1031"/>
    </row>
    <row r="478" spans="1:7">
      <c r="A478" s="1020"/>
      <c r="B478" s="1020"/>
      <c r="C478" s="1020"/>
      <c r="D478" s="1028"/>
      <c r="E478" s="1029"/>
      <c r="F478" s="1030"/>
      <c r="G478" s="1031"/>
    </row>
    <row r="479" spans="1:7">
      <c r="A479" s="1020"/>
      <c r="B479" s="1020"/>
      <c r="C479" s="1020"/>
      <c r="D479" s="1028"/>
      <c r="E479" s="1029"/>
      <c r="F479" s="1030"/>
      <c r="G479" s="1031"/>
    </row>
    <row r="480" spans="1:7">
      <c r="A480" s="1020"/>
      <c r="B480" s="1020"/>
      <c r="C480" s="1020"/>
      <c r="D480" s="1028"/>
      <c r="E480" s="1029"/>
      <c r="F480" s="1030"/>
      <c r="G480" s="1031"/>
    </row>
    <row r="481" spans="1:7">
      <c r="A481" s="1020"/>
      <c r="B481" s="1020"/>
      <c r="C481" s="1020"/>
      <c r="D481" s="1028"/>
      <c r="E481" s="1029"/>
      <c r="F481" s="1030"/>
      <c r="G481" s="1031"/>
    </row>
    <row r="482" spans="1:7">
      <c r="A482" s="1020"/>
      <c r="B482" s="1020"/>
      <c r="C482" s="1020"/>
      <c r="D482" s="1028"/>
      <c r="E482" s="1029"/>
      <c r="F482" s="1030"/>
      <c r="G482" s="1031"/>
    </row>
    <row r="483" spans="1:7">
      <c r="A483" s="1020"/>
      <c r="B483" s="1020"/>
      <c r="C483" s="1020"/>
      <c r="D483" s="1028"/>
      <c r="E483" s="1029"/>
      <c r="F483" s="1030"/>
      <c r="G483" s="1031"/>
    </row>
    <row r="484" spans="1:7">
      <c r="A484" s="1020"/>
      <c r="B484" s="1020"/>
      <c r="C484" s="1020"/>
      <c r="D484" s="1028"/>
      <c r="E484" s="1029"/>
      <c r="F484" s="1030"/>
      <c r="G484" s="1031"/>
    </row>
    <row r="485" spans="1:7">
      <c r="A485" s="1020"/>
      <c r="B485" s="1020"/>
      <c r="C485" s="1020"/>
      <c r="D485" s="1028"/>
      <c r="E485" s="1029"/>
      <c r="F485" s="1030"/>
      <c r="G485" s="1031"/>
    </row>
    <row r="486" spans="1:7">
      <c r="A486" s="1020"/>
      <c r="B486" s="1020"/>
      <c r="C486" s="1020"/>
      <c r="D486" s="1028"/>
      <c r="E486" s="1029"/>
      <c r="F486" s="1030"/>
      <c r="G486" s="1031"/>
    </row>
    <row r="487" spans="1:7">
      <c r="A487" s="1020"/>
      <c r="B487" s="1020"/>
      <c r="C487" s="1020"/>
      <c r="D487" s="1028"/>
      <c r="E487" s="1029"/>
      <c r="F487" s="1030"/>
      <c r="G487" s="1031"/>
    </row>
    <row r="488" spans="1:7">
      <c r="A488" s="1020"/>
      <c r="B488" s="1020"/>
      <c r="C488" s="1020"/>
      <c r="D488" s="1028"/>
      <c r="E488" s="1029"/>
      <c r="F488" s="1030"/>
      <c r="G488" s="1031"/>
    </row>
    <row r="489" spans="1:7">
      <c r="A489" s="1020"/>
      <c r="B489" s="1020"/>
      <c r="C489" s="1020"/>
      <c r="D489" s="1028"/>
      <c r="E489" s="1029"/>
      <c r="F489" s="1030"/>
      <c r="G489" s="1031"/>
    </row>
    <row r="490" spans="1:7">
      <c r="A490" s="1020"/>
      <c r="B490" s="1020"/>
      <c r="C490" s="1020"/>
      <c r="D490" s="1028"/>
      <c r="E490" s="1029"/>
      <c r="F490" s="1030"/>
      <c r="G490" s="1031"/>
    </row>
    <row r="491" spans="1:7">
      <c r="A491" s="1020"/>
      <c r="B491" s="1020"/>
      <c r="C491" s="1020"/>
      <c r="D491" s="1028"/>
      <c r="E491" s="1029"/>
      <c r="F491" s="1030"/>
      <c r="G491" s="1031"/>
    </row>
    <row r="492" spans="1:7">
      <c r="A492" s="1020"/>
      <c r="B492" s="1020"/>
      <c r="C492" s="1020"/>
      <c r="D492" s="1028"/>
      <c r="E492" s="1029"/>
      <c r="F492" s="1030"/>
      <c r="G492" s="1031"/>
    </row>
    <row r="493" spans="1:7">
      <c r="A493" s="1020"/>
      <c r="B493" s="1020"/>
      <c r="C493" s="1020"/>
      <c r="D493" s="1028"/>
      <c r="E493" s="1029"/>
      <c r="F493" s="1030"/>
      <c r="G493" s="1031"/>
    </row>
    <row r="494" spans="1:7">
      <c r="A494" s="1020"/>
      <c r="B494" s="1020"/>
      <c r="C494" s="1020"/>
      <c r="D494" s="1028"/>
      <c r="E494" s="1029"/>
      <c r="F494" s="1030"/>
      <c r="G494" s="1031"/>
    </row>
    <row r="495" spans="1:7">
      <c r="A495" s="1020"/>
      <c r="B495" s="1020"/>
      <c r="C495" s="1020"/>
      <c r="D495" s="1028"/>
      <c r="E495" s="1029"/>
      <c r="F495" s="1030"/>
      <c r="G495" s="1031"/>
    </row>
    <row r="496" spans="1:7">
      <c r="A496" s="1020"/>
      <c r="B496" s="1020"/>
      <c r="C496" s="1020"/>
      <c r="D496" s="1028"/>
      <c r="E496" s="1029"/>
      <c r="F496" s="1030"/>
      <c r="G496" s="1031"/>
    </row>
    <row r="497" spans="1:7">
      <c r="A497" s="1020"/>
      <c r="B497" s="1020"/>
      <c r="C497" s="1020"/>
      <c r="D497" s="1028"/>
      <c r="E497" s="1029"/>
      <c r="F497" s="1030"/>
      <c r="G497" s="1031"/>
    </row>
    <row r="498" spans="1:7">
      <c r="A498" s="1020"/>
      <c r="B498" s="1020"/>
      <c r="C498" s="1020"/>
      <c r="D498" s="1028"/>
      <c r="E498" s="1029"/>
      <c r="F498" s="1030"/>
      <c r="G498" s="1031"/>
    </row>
    <row r="499" spans="1:7">
      <c r="A499" s="1020"/>
      <c r="B499" s="1020"/>
      <c r="C499" s="1020"/>
      <c r="D499" s="1028"/>
      <c r="E499" s="1029"/>
      <c r="F499" s="1030"/>
      <c r="G499" s="1031"/>
    </row>
    <row r="500" spans="1:7">
      <c r="A500" s="1020"/>
      <c r="B500" s="1020"/>
      <c r="C500" s="1020"/>
      <c r="D500" s="1028"/>
      <c r="E500" s="1029"/>
      <c r="F500" s="1030"/>
      <c r="G500" s="1031"/>
    </row>
    <row r="501" spans="1:7">
      <c r="A501" s="1020"/>
      <c r="B501" s="1020"/>
      <c r="C501" s="1020"/>
      <c r="D501" s="1028"/>
      <c r="E501" s="1029"/>
      <c r="F501" s="1030"/>
      <c r="G501" s="1031"/>
    </row>
    <row r="502" spans="1:7">
      <c r="A502" s="1020"/>
      <c r="B502" s="1020"/>
      <c r="C502" s="1020"/>
      <c r="D502" s="1028"/>
      <c r="E502" s="1029"/>
      <c r="F502" s="1030"/>
      <c r="G502" s="1031"/>
    </row>
    <row r="503" spans="1:7">
      <c r="A503" s="1020"/>
      <c r="B503" s="1020"/>
      <c r="C503" s="1020"/>
      <c r="D503" s="1028"/>
      <c r="E503" s="1029"/>
      <c r="F503" s="1030"/>
      <c r="G503" s="1031"/>
    </row>
    <row r="504" spans="1:7">
      <c r="A504" s="1020"/>
      <c r="B504" s="1020"/>
      <c r="C504" s="1020"/>
      <c r="D504" s="1028"/>
      <c r="E504" s="1029"/>
      <c r="F504" s="1030"/>
      <c r="G504" s="1031"/>
    </row>
    <row r="505" spans="1:7">
      <c r="A505" s="1020"/>
      <c r="B505" s="1020"/>
      <c r="C505" s="1020"/>
      <c r="D505" s="1028"/>
      <c r="E505" s="1029"/>
      <c r="F505" s="1030"/>
      <c r="G505" s="1031"/>
    </row>
    <row r="506" spans="1:7">
      <c r="A506" s="1020"/>
      <c r="B506" s="1020"/>
      <c r="C506" s="1020"/>
      <c r="D506" s="1028"/>
      <c r="E506" s="1029"/>
      <c r="F506" s="1030"/>
      <c r="G506" s="1031"/>
    </row>
    <row r="507" spans="1:7">
      <c r="A507" s="1020"/>
      <c r="B507" s="1020"/>
      <c r="C507" s="1020"/>
      <c r="D507" s="1028"/>
      <c r="E507" s="1029"/>
      <c r="F507" s="1030"/>
      <c r="G507" s="1031"/>
    </row>
    <row r="508" spans="1:7">
      <c r="A508" s="1020"/>
      <c r="B508" s="1020"/>
      <c r="C508" s="1020"/>
      <c r="D508" s="1028"/>
      <c r="E508" s="1029"/>
      <c r="F508" s="1030"/>
      <c r="G508" s="1031"/>
    </row>
    <row r="509" spans="1:7">
      <c r="A509" s="1020"/>
      <c r="B509" s="1020"/>
      <c r="C509" s="1020"/>
      <c r="D509" s="1028"/>
      <c r="E509" s="1029"/>
      <c r="F509" s="1030"/>
      <c r="G509" s="1031"/>
    </row>
    <row r="510" spans="1:7">
      <c r="A510" s="1020"/>
      <c r="B510" s="1020"/>
      <c r="C510" s="1020"/>
      <c r="D510" s="1028"/>
      <c r="E510" s="1029"/>
      <c r="F510" s="1030"/>
      <c r="G510" s="1031"/>
    </row>
    <row r="511" spans="1:7">
      <c r="A511" s="1020"/>
      <c r="B511" s="1020"/>
      <c r="C511" s="1020"/>
      <c r="D511" s="1028"/>
      <c r="E511" s="1029"/>
      <c r="F511" s="1030"/>
      <c r="G511" s="1031"/>
    </row>
    <row r="512" spans="1:7">
      <c r="A512" s="1020"/>
      <c r="B512" s="1020"/>
      <c r="C512" s="1020"/>
      <c r="D512" s="1028"/>
      <c r="E512" s="1029"/>
      <c r="F512" s="1030"/>
      <c r="G512" s="1031"/>
    </row>
    <row r="513" spans="1:7">
      <c r="A513" s="1020"/>
      <c r="B513" s="1020"/>
      <c r="C513" s="1020"/>
      <c r="D513" s="1028"/>
      <c r="E513" s="1029"/>
      <c r="F513" s="1030"/>
      <c r="G513" s="1031"/>
    </row>
    <row r="514" spans="1:7">
      <c r="A514" s="1020"/>
      <c r="B514" s="1020"/>
      <c r="C514" s="1020"/>
      <c r="D514" s="1028"/>
      <c r="E514" s="1029"/>
      <c r="F514" s="1030"/>
      <c r="G514" s="1031"/>
    </row>
    <row r="515" spans="1:7">
      <c r="A515" s="1020"/>
      <c r="B515" s="1020"/>
      <c r="C515" s="1020"/>
      <c r="D515" s="1028"/>
      <c r="E515" s="1029"/>
      <c r="F515" s="1030"/>
      <c r="G515" s="1031"/>
    </row>
    <row r="516" spans="1:7">
      <c r="A516" s="1020"/>
      <c r="B516" s="1020"/>
      <c r="C516" s="1020"/>
      <c r="D516" s="1028"/>
      <c r="E516" s="1029"/>
      <c r="F516" s="1030"/>
      <c r="G516" s="1031"/>
    </row>
    <row r="517" spans="1:7">
      <c r="A517" s="1020"/>
      <c r="B517" s="1020"/>
      <c r="C517" s="1020"/>
      <c r="D517" s="1028"/>
      <c r="E517" s="1029"/>
      <c r="F517" s="1030"/>
      <c r="G517" s="1031"/>
    </row>
    <row r="518" spans="1:7">
      <c r="A518" s="1020"/>
      <c r="B518" s="1020"/>
      <c r="C518" s="1020"/>
      <c r="D518" s="1028"/>
      <c r="E518" s="1029"/>
      <c r="F518" s="1030"/>
      <c r="G518" s="1031"/>
    </row>
    <row r="519" spans="1:7">
      <c r="A519" s="1020"/>
      <c r="B519" s="1020"/>
      <c r="C519" s="1020"/>
      <c r="D519" s="1028"/>
      <c r="E519" s="1029"/>
      <c r="F519" s="1030"/>
      <c r="G519" s="1031"/>
    </row>
    <row r="520" spans="1:7">
      <c r="A520" s="1020"/>
      <c r="B520" s="1020"/>
      <c r="C520" s="1020"/>
      <c r="D520" s="1028"/>
      <c r="E520" s="1029"/>
      <c r="F520" s="1030"/>
      <c r="G520" s="1031"/>
    </row>
    <row r="521" spans="1:7">
      <c r="A521" s="1020"/>
      <c r="B521" s="1020"/>
      <c r="C521" s="1020"/>
      <c r="D521" s="1028"/>
      <c r="E521" s="1029"/>
      <c r="F521" s="1030"/>
      <c r="G521" s="1031"/>
    </row>
    <row r="522" spans="1:7">
      <c r="A522" s="1020"/>
      <c r="B522" s="1020"/>
      <c r="C522" s="1020"/>
      <c r="D522" s="1028"/>
      <c r="E522" s="1029"/>
      <c r="F522" s="1030"/>
      <c r="G522" s="1031"/>
    </row>
    <row r="523" spans="1:7">
      <c r="A523" s="1020"/>
      <c r="B523" s="1020"/>
      <c r="C523" s="1020"/>
      <c r="D523" s="1028"/>
      <c r="E523" s="1029"/>
      <c r="F523" s="1030"/>
      <c r="G523" s="1031"/>
    </row>
    <row r="524" spans="1:7">
      <c r="A524" s="1020"/>
      <c r="B524" s="1020"/>
      <c r="C524" s="1020"/>
      <c r="D524" s="1028"/>
      <c r="E524" s="1029"/>
      <c r="F524" s="1030"/>
      <c r="G524" s="1031"/>
    </row>
    <row r="525" spans="1:7">
      <c r="A525" s="1020"/>
      <c r="B525" s="1020"/>
      <c r="C525" s="1020"/>
      <c r="D525" s="1028"/>
      <c r="E525" s="1029"/>
      <c r="F525" s="1030"/>
      <c r="G525" s="1031"/>
    </row>
    <row r="526" spans="1:7">
      <c r="A526" s="1020"/>
      <c r="B526" s="1020"/>
      <c r="C526" s="1020"/>
      <c r="D526" s="1028"/>
      <c r="E526" s="1029"/>
      <c r="F526" s="1030"/>
      <c r="G526" s="1031"/>
    </row>
    <row r="527" spans="1:7">
      <c r="A527" s="1020"/>
      <c r="B527" s="1020"/>
      <c r="C527" s="1020"/>
      <c r="D527" s="1028"/>
      <c r="E527" s="1029"/>
      <c r="F527" s="1030"/>
      <c r="G527" s="1031"/>
    </row>
    <row r="528" spans="1:7">
      <c r="A528" s="1020"/>
      <c r="B528" s="1020"/>
      <c r="C528" s="1020"/>
      <c r="D528" s="1028"/>
      <c r="E528" s="1029"/>
      <c r="F528" s="1030"/>
      <c r="G528" s="1031"/>
    </row>
    <row r="529" spans="1:7">
      <c r="A529" s="1020"/>
      <c r="B529" s="1020"/>
      <c r="C529" s="1020"/>
      <c r="D529" s="1028"/>
      <c r="E529" s="1029"/>
      <c r="F529" s="1030"/>
      <c r="G529" s="1031"/>
    </row>
    <row r="530" spans="1:7">
      <c r="A530" s="1020"/>
      <c r="B530" s="1020"/>
      <c r="C530" s="1020"/>
      <c r="D530" s="1028"/>
      <c r="E530" s="1029"/>
      <c r="F530" s="1030"/>
      <c r="G530" s="1031"/>
    </row>
    <row r="531" spans="1:7">
      <c r="A531" s="1020"/>
      <c r="B531" s="1020"/>
      <c r="C531" s="1020"/>
      <c r="D531" s="1028"/>
      <c r="E531" s="1029"/>
      <c r="F531" s="1030"/>
      <c r="G531" s="1031"/>
    </row>
    <row r="532" spans="1:7">
      <c r="A532" s="1020"/>
      <c r="B532" s="1020"/>
      <c r="C532" s="1020"/>
      <c r="D532" s="1028"/>
      <c r="E532" s="1029"/>
      <c r="F532" s="1030"/>
      <c r="G532" s="1031"/>
    </row>
    <row r="533" spans="1:7">
      <c r="A533" s="1020"/>
      <c r="B533" s="1020"/>
      <c r="C533" s="1020"/>
      <c r="D533" s="1028"/>
      <c r="E533" s="1029"/>
      <c r="F533" s="1030"/>
      <c r="G533" s="1031"/>
    </row>
    <row r="534" spans="1:7">
      <c r="A534" s="1020"/>
      <c r="B534" s="1020"/>
      <c r="C534" s="1020"/>
      <c r="D534" s="1028"/>
      <c r="E534" s="1029"/>
      <c r="F534" s="1030"/>
      <c r="G534" s="1031"/>
    </row>
    <row r="535" spans="1:7">
      <c r="A535" s="1020"/>
      <c r="B535" s="1020"/>
      <c r="C535" s="1020"/>
      <c r="D535" s="1028"/>
      <c r="E535" s="1029"/>
      <c r="F535" s="1030"/>
      <c r="G535" s="1031"/>
    </row>
    <row r="536" spans="1:7">
      <c r="A536" s="1020"/>
      <c r="B536" s="1020"/>
      <c r="C536" s="1020"/>
      <c r="D536" s="1028"/>
      <c r="E536" s="1029"/>
      <c r="F536" s="1030"/>
      <c r="G536" s="1031"/>
    </row>
    <row r="537" spans="1:7">
      <c r="A537" s="1020"/>
      <c r="B537" s="1020"/>
      <c r="C537" s="1020"/>
      <c r="D537" s="1028"/>
      <c r="E537" s="1029"/>
      <c r="F537" s="1030"/>
      <c r="G537" s="1031"/>
    </row>
    <row r="538" spans="1:7">
      <c r="A538" s="1020"/>
      <c r="B538" s="1020"/>
      <c r="C538" s="1020"/>
      <c r="D538" s="1028"/>
      <c r="E538" s="1029"/>
      <c r="F538" s="1030"/>
      <c r="G538" s="1031"/>
    </row>
    <row r="539" spans="1:7">
      <c r="A539" s="1020"/>
      <c r="B539" s="1020"/>
      <c r="C539" s="1020"/>
      <c r="D539" s="1028"/>
      <c r="E539" s="1029"/>
      <c r="F539" s="1030"/>
      <c r="G539" s="1031"/>
    </row>
    <row r="540" spans="1:7">
      <c r="A540" s="1020"/>
      <c r="B540" s="1020"/>
      <c r="C540" s="1020"/>
      <c r="D540" s="1028"/>
      <c r="E540" s="1029"/>
      <c r="F540" s="1030"/>
      <c r="G540" s="1031"/>
    </row>
    <row r="541" spans="1:7">
      <c r="A541" s="1020"/>
      <c r="B541" s="1020"/>
      <c r="C541" s="1020"/>
      <c r="D541" s="1028"/>
      <c r="E541" s="1029"/>
      <c r="F541" s="1030"/>
      <c r="G541" s="1031"/>
    </row>
    <row r="542" spans="1:7">
      <c r="A542" s="1020"/>
      <c r="B542" s="1020"/>
      <c r="C542" s="1020"/>
      <c r="D542" s="1028"/>
      <c r="E542" s="1029"/>
      <c r="F542" s="1030"/>
      <c r="G542" s="1031"/>
    </row>
    <row r="543" spans="1:7">
      <c r="A543" s="1020"/>
      <c r="B543" s="1020"/>
      <c r="C543" s="1020"/>
      <c r="D543" s="1028"/>
      <c r="E543" s="1029"/>
      <c r="F543" s="1030"/>
      <c r="G543" s="1031"/>
    </row>
    <row r="544" spans="1:7">
      <c r="A544" s="1020"/>
      <c r="B544" s="1020"/>
      <c r="C544" s="1020"/>
      <c r="D544" s="1028"/>
      <c r="E544" s="1029"/>
      <c r="F544" s="1030"/>
      <c r="G544" s="1031"/>
    </row>
    <row r="545" spans="1:7">
      <c r="A545" s="1020"/>
      <c r="B545" s="1020"/>
      <c r="C545" s="1020"/>
      <c r="D545" s="1028"/>
      <c r="E545" s="1029"/>
      <c r="F545" s="1030"/>
      <c r="G545" s="1031"/>
    </row>
    <row r="546" spans="1:7">
      <c r="A546" s="1020"/>
      <c r="B546" s="1020"/>
      <c r="C546" s="1020"/>
      <c r="D546" s="1028"/>
      <c r="E546" s="1029"/>
      <c r="F546" s="1030"/>
      <c r="G546" s="1031"/>
    </row>
    <row r="547" spans="1:7">
      <c r="A547" s="1020"/>
      <c r="B547" s="1020"/>
      <c r="C547" s="1020"/>
      <c r="D547" s="1028"/>
      <c r="E547" s="1029"/>
      <c r="F547" s="1030"/>
      <c r="G547" s="1031"/>
    </row>
    <row r="548" spans="1:7">
      <c r="A548" s="1020"/>
      <c r="B548" s="1020"/>
      <c r="C548" s="1020"/>
      <c r="D548" s="1028"/>
      <c r="E548" s="1029"/>
      <c r="F548" s="1030"/>
      <c r="G548" s="1031"/>
    </row>
    <row r="549" spans="1:7">
      <c r="A549" s="1020"/>
      <c r="B549" s="1020"/>
      <c r="C549" s="1020"/>
      <c r="D549" s="1028"/>
      <c r="E549" s="1029"/>
      <c r="F549" s="1030"/>
      <c r="G549" s="1031"/>
    </row>
    <row r="550" spans="1:7">
      <c r="A550" s="1020"/>
      <c r="B550" s="1020"/>
      <c r="C550" s="1020"/>
      <c r="D550" s="1028"/>
      <c r="E550" s="1029"/>
      <c r="F550" s="1030"/>
      <c r="G550" s="1031"/>
    </row>
    <row r="551" spans="1:7">
      <c r="A551" s="1020"/>
      <c r="B551" s="1020"/>
      <c r="C551" s="1020"/>
      <c r="D551" s="1028"/>
      <c r="E551" s="1029"/>
      <c r="F551" s="1030"/>
      <c r="G551" s="1031"/>
    </row>
    <row r="552" spans="1:7">
      <c r="A552" s="1020"/>
      <c r="B552" s="1020"/>
      <c r="C552" s="1020"/>
      <c r="D552" s="1028"/>
      <c r="E552" s="1029"/>
      <c r="F552" s="1030"/>
      <c r="G552" s="1031"/>
    </row>
    <row r="553" spans="1:7">
      <c r="A553" s="1020"/>
      <c r="B553" s="1020"/>
      <c r="C553" s="1020"/>
      <c r="D553" s="1028"/>
      <c r="E553" s="1029"/>
      <c r="F553" s="1030"/>
      <c r="G553" s="1031"/>
    </row>
    <row r="554" spans="1:7">
      <c r="A554" s="1020"/>
      <c r="B554" s="1020"/>
      <c r="C554" s="1020"/>
      <c r="D554" s="1028"/>
      <c r="E554" s="1029"/>
      <c r="F554" s="1030"/>
      <c r="G554" s="1031"/>
    </row>
    <row r="555" spans="1:7">
      <c r="A555" s="1020"/>
      <c r="B555" s="1020"/>
      <c r="C555" s="1020"/>
      <c r="D555" s="1028"/>
      <c r="E555" s="1029"/>
      <c r="F555" s="1030"/>
      <c r="G555" s="1031"/>
    </row>
    <row r="556" spans="1:7">
      <c r="A556" s="1020"/>
      <c r="B556" s="1020"/>
      <c r="C556" s="1020"/>
      <c r="D556" s="1028"/>
      <c r="E556" s="1029"/>
      <c r="F556" s="1030"/>
      <c r="G556" s="1031"/>
    </row>
    <row r="557" spans="1:7">
      <c r="A557" s="1020"/>
      <c r="B557" s="1020"/>
      <c r="C557" s="1020"/>
      <c r="D557" s="1028"/>
      <c r="E557" s="1029"/>
      <c r="F557" s="1030"/>
      <c r="G557" s="1031"/>
    </row>
    <row r="558" spans="1:7">
      <c r="A558" s="1020"/>
      <c r="B558" s="1020"/>
      <c r="C558" s="1020"/>
      <c r="D558" s="1028"/>
      <c r="E558" s="1029"/>
      <c r="F558" s="1030"/>
      <c r="G558" s="1031"/>
    </row>
    <row r="559" spans="1:7">
      <c r="A559" s="1020"/>
      <c r="B559" s="1020"/>
      <c r="C559" s="1020"/>
      <c r="D559" s="1028"/>
      <c r="E559" s="1029"/>
      <c r="F559" s="1030"/>
      <c r="G559" s="1031"/>
    </row>
    <row r="560" spans="1:7">
      <c r="A560" s="1020"/>
      <c r="B560" s="1020"/>
      <c r="C560" s="1020"/>
      <c r="D560" s="1028"/>
      <c r="E560" s="1029"/>
      <c r="F560" s="1030"/>
      <c r="G560" s="1031"/>
    </row>
    <row r="561" spans="1:7">
      <c r="A561" s="1020"/>
      <c r="B561" s="1020"/>
      <c r="C561" s="1020"/>
      <c r="D561" s="1028"/>
      <c r="E561" s="1029"/>
      <c r="F561" s="1030"/>
      <c r="G561" s="1031"/>
    </row>
    <row r="562" spans="1:7">
      <c r="A562" s="1020"/>
      <c r="B562" s="1020"/>
      <c r="C562" s="1020"/>
      <c r="D562" s="1028"/>
      <c r="E562" s="1029"/>
      <c r="F562" s="1030"/>
      <c r="G562" s="1031"/>
    </row>
    <row r="563" spans="1:7">
      <c r="A563" s="1020"/>
      <c r="B563" s="1020"/>
      <c r="C563" s="1020"/>
      <c r="D563" s="1028"/>
      <c r="E563" s="1029"/>
      <c r="F563" s="1030"/>
      <c r="G563" s="1031"/>
    </row>
    <row r="564" spans="1:7">
      <c r="A564" s="1020"/>
      <c r="B564" s="1020"/>
      <c r="C564" s="1020"/>
      <c r="D564" s="1028"/>
      <c r="E564" s="1029"/>
      <c r="F564" s="1030"/>
      <c r="G564" s="1031"/>
    </row>
    <row r="565" spans="1:7">
      <c r="A565" s="1020"/>
      <c r="B565" s="1020"/>
      <c r="C565" s="1020"/>
      <c r="D565" s="1028"/>
      <c r="E565" s="1029"/>
      <c r="F565" s="1030"/>
      <c r="G565" s="1031"/>
    </row>
    <row r="566" spans="1:7">
      <c r="A566" s="1020"/>
      <c r="B566" s="1020"/>
      <c r="C566" s="1020"/>
      <c r="D566" s="1028"/>
      <c r="E566" s="1029"/>
      <c r="F566" s="1030"/>
      <c r="G566" s="1031"/>
    </row>
    <row r="567" spans="1:7">
      <c r="A567" s="1020"/>
      <c r="B567" s="1020"/>
      <c r="C567" s="1020"/>
      <c r="D567" s="1028"/>
      <c r="E567" s="1029"/>
      <c r="F567" s="1030"/>
      <c r="G567" s="1031"/>
    </row>
    <row r="568" spans="1:7">
      <c r="A568" s="1020"/>
      <c r="B568" s="1020"/>
      <c r="C568" s="1020"/>
      <c r="D568" s="1028"/>
      <c r="E568" s="1029"/>
      <c r="F568" s="1030"/>
      <c r="G568" s="1031"/>
    </row>
    <row r="569" spans="1:7">
      <c r="A569" s="1020"/>
      <c r="B569" s="1020"/>
      <c r="C569" s="1020"/>
      <c r="D569" s="1028"/>
      <c r="E569" s="1029"/>
      <c r="F569" s="1030"/>
      <c r="G569" s="1031"/>
    </row>
    <row r="570" spans="1:7">
      <c r="A570" s="1020"/>
      <c r="B570" s="1020"/>
      <c r="C570" s="1020"/>
      <c r="D570" s="1028"/>
      <c r="E570" s="1029"/>
      <c r="F570" s="1030"/>
      <c r="G570" s="1031"/>
    </row>
    <row r="571" spans="1:7">
      <c r="A571" s="1020"/>
      <c r="B571" s="1020"/>
      <c r="C571" s="1020"/>
      <c r="D571" s="1028"/>
      <c r="E571" s="1029"/>
      <c r="F571" s="1030"/>
      <c r="G571" s="1031"/>
    </row>
    <row r="572" spans="1:7">
      <c r="A572" s="1020"/>
      <c r="B572" s="1020"/>
      <c r="C572" s="1020"/>
      <c r="D572" s="1028"/>
      <c r="E572" s="1029"/>
      <c r="F572" s="1030"/>
      <c r="G572" s="1031"/>
    </row>
    <row r="573" spans="1:7">
      <c r="A573" s="1020"/>
      <c r="B573" s="1020"/>
      <c r="C573" s="1020"/>
      <c r="D573" s="1028"/>
      <c r="E573" s="1029"/>
      <c r="F573" s="1030"/>
      <c r="G573" s="1031"/>
    </row>
    <row r="574" spans="1:7">
      <c r="A574" s="1020"/>
      <c r="B574" s="1020"/>
      <c r="C574" s="1020"/>
      <c r="D574" s="1028"/>
      <c r="E574" s="1029"/>
      <c r="F574" s="1030"/>
      <c r="G574" s="1031"/>
    </row>
    <row r="575" spans="1:7">
      <c r="A575" s="1020"/>
      <c r="B575" s="1020"/>
      <c r="C575" s="1020"/>
      <c r="D575" s="1028"/>
      <c r="E575" s="1029"/>
      <c r="F575" s="1030"/>
      <c r="G575" s="1031"/>
    </row>
    <row r="576" spans="1:7">
      <c r="A576" s="1020"/>
      <c r="B576" s="1020"/>
      <c r="C576" s="1020"/>
      <c r="D576" s="1028"/>
      <c r="E576" s="1029"/>
      <c r="F576" s="1030"/>
      <c r="G576" s="1031"/>
    </row>
    <row r="577" spans="1:7">
      <c r="A577" s="1020"/>
      <c r="B577" s="1020"/>
      <c r="C577" s="1020"/>
      <c r="D577" s="1028"/>
      <c r="E577" s="1029"/>
      <c r="F577" s="1030"/>
      <c r="G577" s="1031"/>
    </row>
    <row r="578" spans="1:7">
      <c r="A578" s="1020"/>
      <c r="B578" s="1020"/>
      <c r="C578" s="1020"/>
      <c r="D578" s="1028"/>
      <c r="E578" s="1029"/>
      <c r="F578" s="1030"/>
      <c r="G578" s="1031"/>
    </row>
    <row r="579" spans="1:7">
      <c r="A579" s="1020"/>
      <c r="B579" s="1020"/>
      <c r="C579" s="1020"/>
      <c r="D579" s="1028"/>
      <c r="E579" s="1029"/>
      <c r="F579" s="1030"/>
      <c r="G579" s="1031"/>
    </row>
    <row r="580" spans="1:7">
      <c r="A580" s="1020"/>
      <c r="B580" s="1020"/>
      <c r="C580" s="1020"/>
      <c r="D580" s="1028"/>
      <c r="E580" s="1029"/>
      <c r="F580" s="1030"/>
      <c r="G580" s="1031"/>
    </row>
    <row r="581" spans="1:7">
      <c r="A581" s="1020"/>
      <c r="B581" s="1020"/>
      <c r="C581" s="1020"/>
      <c r="D581" s="1028"/>
      <c r="E581" s="1029"/>
      <c r="F581" s="1030"/>
      <c r="G581" s="1031"/>
    </row>
    <row r="582" spans="1:7">
      <c r="A582" s="1020"/>
      <c r="B582" s="1020"/>
      <c r="C582" s="1020"/>
      <c r="D582" s="1028"/>
      <c r="E582" s="1029"/>
      <c r="F582" s="1030"/>
      <c r="G582" s="1031"/>
    </row>
    <row r="583" spans="1:7">
      <c r="A583" s="1020"/>
      <c r="B583" s="1020"/>
      <c r="C583" s="1020"/>
      <c r="D583" s="1028"/>
      <c r="E583" s="1029"/>
      <c r="F583" s="1030"/>
      <c r="G583" s="1031"/>
    </row>
    <row r="584" spans="1:7">
      <c r="A584" s="1020"/>
      <c r="B584" s="1020"/>
      <c r="C584" s="1020"/>
      <c r="D584" s="1028"/>
      <c r="E584" s="1029"/>
      <c r="F584" s="1030"/>
      <c r="G584" s="1031"/>
    </row>
    <row r="585" spans="1:7">
      <c r="A585" s="1020"/>
      <c r="B585" s="1020"/>
      <c r="C585" s="1020"/>
      <c r="D585" s="1028"/>
      <c r="E585" s="1029"/>
      <c r="F585" s="1030"/>
      <c r="G585" s="1031"/>
    </row>
    <row r="586" spans="1:7">
      <c r="A586" s="1020"/>
      <c r="B586" s="1020"/>
      <c r="C586" s="1020"/>
      <c r="D586" s="1028"/>
      <c r="E586" s="1029"/>
      <c r="F586" s="1030"/>
      <c r="G586" s="1031"/>
    </row>
    <row r="587" spans="1:7">
      <c r="A587" s="1020"/>
      <c r="B587" s="1020"/>
      <c r="C587" s="1020"/>
      <c r="D587" s="1028"/>
      <c r="E587" s="1029"/>
      <c r="F587" s="1030"/>
      <c r="G587" s="1031"/>
    </row>
    <row r="588" spans="1:7">
      <c r="A588" s="1020"/>
      <c r="B588" s="1020"/>
      <c r="C588" s="1020"/>
      <c r="D588" s="1028"/>
      <c r="E588" s="1029"/>
      <c r="F588" s="1030"/>
      <c r="G588" s="1031"/>
    </row>
    <row r="589" spans="1:7">
      <c r="A589" s="1020"/>
      <c r="B589" s="1020"/>
      <c r="C589" s="1020"/>
      <c r="D589" s="1028"/>
      <c r="E589" s="1029"/>
      <c r="F589" s="1030"/>
      <c r="G589" s="1031"/>
    </row>
    <row r="590" spans="1:7">
      <c r="A590" s="1020"/>
      <c r="B590" s="1020"/>
      <c r="C590" s="1020"/>
      <c r="D590" s="1028"/>
      <c r="E590" s="1029"/>
      <c r="F590" s="1030"/>
      <c r="G590" s="1031"/>
    </row>
    <row r="591" spans="1:7">
      <c r="A591" s="1020"/>
      <c r="B591" s="1020"/>
      <c r="C591" s="1020"/>
      <c r="D591" s="1028"/>
      <c r="E591" s="1029"/>
      <c r="F591" s="1030"/>
      <c r="G591" s="1031"/>
    </row>
    <row r="592" spans="1:7">
      <c r="A592" s="1020"/>
      <c r="B592" s="1020"/>
      <c r="C592" s="1020"/>
      <c r="D592" s="1028"/>
      <c r="E592" s="1029"/>
      <c r="F592" s="1030"/>
      <c r="G592" s="1031"/>
    </row>
    <row r="593" spans="1:7">
      <c r="A593" s="1020"/>
      <c r="B593" s="1020"/>
      <c r="C593" s="1020"/>
      <c r="D593" s="1028"/>
      <c r="E593" s="1029"/>
      <c r="F593" s="1030"/>
      <c r="G593" s="1031"/>
    </row>
    <row r="594" spans="1:7">
      <c r="A594" s="1020"/>
      <c r="B594" s="1020"/>
      <c r="C594" s="1020"/>
      <c r="D594" s="1028"/>
      <c r="E594" s="1029"/>
      <c r="F594" s="1030"/>
      <c r="G594" s="1031"/>
    </row>
    <row r="595" spans="1:7">
      <c r="A595" s="1020"/>
      <c r="B595" s="1020"/>
      <c r="C595" s="1020"/>
      <c r="D595" s="1028"/>
      <c r="E595" s="1029"/>
      <c r="F595" s="1030"/>
      <c r="G595" s="1031"/>
    </row>
    <row r="596" spans="1:7">
      <c r="A596" s="1020"/>
      <c r="B596" s="1020"/>
      <c r="C596" s="1020"/>
      <c r="D596" s="1028"/>
      <c r="E596" s="1029"/>
      <c r="F596" s="1030"/>
      <c r="G596" s="1031"/>
    </row>
    <row r="597" spans="1:7">
      <c r="A597" s="1020"/>
      <c r="B597" s="1020"/>
      <c r="C597" s="1020"/>
      <c r="D597" s="1028"/>
      <c r="E597" s="1029"/>
      <c r="F597" s="1030"/>
      <c r="G597" s="1031"/>
    </row>
    <row r="598" spans="1:7">
      <c r="A598" s="1020"/>
      <c r="B598" s="1020"/>
      <c r="C598" s="1020"/>
      <c r="D598" s="1028"/>
      <c r="E598" s="1029"/>
      <c r="F598" s="1030"/>
      <c r="G598" s="1031"/>
    </row>
    <row r="599" spans="1:7">
      <c r="A599" s="1020"/>
      <c r="B599" s="1020"/>
      <c r="C599" s="1020"/>
      <c r="D599" s="1028"/>
      <c r="E599" s="1029"/>
      <c r="F599" s="1030"/>
      <c r="G599" s="1031"/>
    </row>
    <row r="600" spans="1:7">
      <c r="A600" s="1020"/>
      <c r="B600" s="1020"/>
      <c r="C600" s="1020"/>
      <c r="D600" s="1028"/>
      <c r="E600" s="1029"/>
      <c r="F600" s="1030"/>
      <c r="G600" s="1031"/>
    </row>
    <row r="601" spans="1:7">
      <c r="A601" s="1020"/>
      <c r="B601" s="1020"/>
      <c r="C601" s="1020"/>
      <c r="D601" s="1028"/>
      <c r="E601" s="1029"/>
      <c r="F601" s="1030"/>
      <c r="G601" s="1031"/>
    </row>
    <row r="602" spans="1:7">
      <c r="A602" s="1020"/>
      <c r="B602" s="1020"/>
      <c r="C602" s="1020"/>
      <c r="D602" s="1028"/>
      <c r="E602" s="1029"/>
      <c r="F602" s="1030"/>
      <c r="G602" s="1031"/>
    </row>
    <row r="603" spans="1:7">
      <c r="A603" s="1020"/>
      <c r="B603" s="1020"/>
      <c r="C603" s="1020"/>
      <c r="D603" s="1028"/>
      <c r="E603" s="1029"/>
      <c r="F603" s="1030"/>
      <c r="G603" s="1031"/>
    </row>
    <row r="604" spans="1:7">
      <c r="A604" s="1020"/>
      <c r="B604" s="1020"/>
      <c r="C604" s="1020"/>
      <c r="D604" s="1028"/>
      <c r="E604" s="1029"/>
      <c r="F604" s="1030"/>
      <c r="G604" s="1031"/>
    </row>
    <row r="605" spans="1:7">
      <c r="A605" s="1020"/>
      <c r="B605" s="1020"/>
      <c r="C605" s="1020"/>
      <c r="D605" s="1028"/>
      <c r="E605" s="1029"/>
      <c r="F605" s="1030"/>
      <c r="G605" s="1031"/>
    </row>
    <row r="606" spans="1:7">
      <c r="A606" s="1020"/>
      <c r="B606" s="1020"/>
      <c r="C606" s="1020"/>
      <c r="D606" s="1028"/>
      <c r="E606" s="1029"/>
      <c r="F606" s="1030"/>
      <c r="G606" s="1031"/>
    </row>
    <row r="607" spans="1:7">
      <c r="A607" s="1020"/>
      <c r="B607" s="1020"/>
      <c r="C607" s="1020"/>
      <c r="D607" s="1028"/>
      <c r="E607" s="1029"/>
      <c r="F607" s="1030"/>
      <c r="G607" s="1031"/>
    </row>
    <row r="608" spans="1:7">
      <c r="A608" s="1020"/>
      <c r="B608" s="1020"/>
      <c r="C608" s="1020"/>
      <c r="D608" s="1028"/>
      <c r="E608" s="1029"/>
      <c r="F608" s="1030"/>
      <c r="G608" s="1031"/>
    </row>
    <row r="609" spans="1:7">
      <c r="A609" s="1020"/>
      <c r="B609" s="1020"/>
      <c r="C609" s="1020"/>
      <c r="D609" s="1028"/>
      <c r="E609" s="1029"/>
      <c r="F609" s="1030"/>
      <c r="G609" s="1031"/>
    </row>
    <row r="610" spans="1:7">
      <c r="A610" s="1020"/>
      <c r="B610" s="1020"/>
      <c r="C610" s="1020"/>
      <c r="D610" s="1028"/>
      <c r="E610" s="1029"/>
      <c r="F610" s="1030"/>
      <c r="G610" s="1031"/>
    </row>
    <row r="611" spans="1:7">
      <c r="A611" s="1020"/>
      <c r="B611" s="1020"/>
      <c r="C611" s="1020"/>
      <c r="D611" s="1028"/>
      <c r="E611" s="1029"/>
      <c r="F611" s="1030"/>
      <c r="G611" s="1031"/>
    </row>
    <row r="612" spans="1:7">
      <c r="A612" s="1020"/>
      <c r="B612" s="1020"/>
      <c r="C612" s="1020"/>
      <c r="D612" s="1028"/>
      <c r="E612" s="1029"/>
      <c r="F612" s="1030"/>
      <c r="G612" s="1031"/>
    </row>
    <row r="613" spans="1:7">
      <c r="A613" s="1020"/>
      <c r="B613" s="1020"/>
      <c r="C613" s="1020"/>
      <c r="D613" s="1028"/>
      <c r="E613" s="1029"/>
      <c r="F613" s="1030"/>
      <c r="G613" s="1031"/>
    </row>
    <row r="614" spans="1:7">
      <c r="A614" s="1020"/>
      <c r="B614" s="1020"/>
      <c r="C614" s="1020"/>
      <c r="D614" s="1028"/>
      <c r="E614" s="1029"/>
      <c r="F614" s="1030"/>
      <c r="G614" s="1031"/>
    </row>
    <row r="615" spans="1:7">
      <c r="A615" s="1020"/>
      <c r="B615" s="1020"/>
      <c r="C615" s="1020"/>
      <c r="D615" s="1028"/>
      <c r="E615" s="1029"/>
      <c r="F615" s="1030"/>
      <c r="G615" s="1031"/>
    </row>
    <row r="616" spans="1:7">
      <c r="A616" s="1020"/>
      <c r="B616" s="1020"/>
      <c r="C616" s="1020"/>
      <c r="D616" s="1028"/>
      <c r="E616" s="1029"/>
      <c r="F616" s="1030"/>
      <c r="G616" s="1031"/>
    </row>
    <row r="617" spans="1:7">
      <c r="A617" s="1020"/>
      <c r="B617" s="1020"/>
      <c r="C617" s="1020"/>
      <c r="D617" s="1028"/>
      <c r="E617" s="1029"/>
      <c r="F617" s="1030"/>
      <c r="G617" s="1031"/>
    </row>
    <row r="618" spans="1:7">
      <c r="A618" s="1020"/>
      <c r="B618" s="1020"/>
      <c r="C618" s="1020"/>
      <c r="D618" s="1028"/>
      <c r="E618" s="1029"/>
      <c r="F618" s="1030"/>
      <c r="G618" s="1031"/>
    </row>
    <row r="619" spans="1:7">
      <c r="A619" s="1020"/>
      <c r="B619" s="1020"/>
      <c r="C619" s="1020"/>
      <c r="D619" s="1028"/>
      <c r="E619" s="1029"/>
      <c r="F619" s="1030"/>
      <c r="G619" s="1031"/>
    </row>
    <row r="620" spans="1:7">
      <c r="A620" s="1020"/>
      <c r="B620" s="1020"/>
      <c r="C620" s="1020"/>
      <c r="D620" s="1028"/>
      <c r="E620" s="1029"/>
      <c r="F620" s="1030"/>
      <c r="G620" s="1031"/>
    </row>
    <row r="621" spans="1:7">
      <c r="A621" s="1020"/>
      <c r="B621" s="1020"/>
      <c r="C621" s="1020"/>
      <c r="D621" s="1028"/>
      <c r="E621" s="1029"/>
      <c r="F621" s="1030"/>
      <c r="G621" s="1031"/>
    </row>
    <row r="622" spans="1:7">
      <c r="A622" s="1020"/>
      <c r="B622" s="1020"/>
      <c r="C622" s="1020"/>
      <c r="D622" s="1028"/>
      <c r="E622" s="1029"/>
      <c r="F622" s="1030"/>
      <c r="G622" s="1031"/>
    </row>
    <row r="623" spans="1:7">
      <c r="A623" s="1020"/>
      <c r="B623" s="1020"/>
      <c r="C623" s="1020"/>
      <c r="D623" s="1028"/>
      <c r="E623" s="1029"/>
      <c r="F623" s="1030"/>
      <c r="G623" s="1031"/>
    </row>
    <row r="624" spans="1:7">
      <c r="A624" s="1020"/>
      <c r="B624" s="1020"/>
      <c r="C624" s="1020"/>
      <c r="D624" s="1028"/>
      <c r="E624" s="1029"/>
      <c r="F624" s="1030"/>
      <c r="G624" s="1031"/>
    </row>
    <row r="625" spans="1:7">
      <c r="A625" s="1020"/>
      <c r="B625" s="1020"/>
      <c r="C625" s="1020"/>
      <c r="D625" s="1028"/>
      <c r="E625" s="1029"/>
      <c r="F625" s="1030"/>
      <c r="G625" s="1031"/>
    </row>
    <row r="626" spans="1:7">
      <c r="A626" s="1020"/>
      <c r="B626" s="1020"/>
      <c r="C626" s="1020"/>
      <c r="D626" s="1028"/>
      <c r="E626" s="1029"/>
      <c r="F626" s="1030"/>
      <c r="G626" s="1031"/>
    </row>
    <row r="627" spans="1:7">
      <c r="A627" s="1020"/>
      <c r="B627" s="1020"/>
      <c r="C627" s="1020"/>
      <c r="D627" s="1028"/>
      <c r="E627" s="1029"/>
      <c r="F627" s="1030"/>
      <c r="G627" s="1031"/>
    </row>
    <row r="628" spans="1:7">
      <c r="A628" s="1020"/>
      <c r="B628" s="1020"/>
      <c r="C628" s="1020"/>
      <c r="D628" s="1028"/>
      <c r="E628" s="1029"/>
      <c r="F628" s="1030"/>
      <c r="G628" s="1031"/>
    </row>
    <row r="629" spans="1:7">
      <c r="A629" s="1020"/>
      <c r="B629" s="1020"/>
      <c r="C629" s="1020"/>
      <c r="D629" s="1028"/>
      <c r="E629" s="1029"/>
      <c r="F629" s="1030"/>
      <c r="G629" s="1031"/>
    </row>
    <row r="630" spans="1:7">
      <c r="A630" s="1020"/>
      <c r="B630" s="1020"/>
      <c r="C630" s="1020"/>
      <c r="D630" s="1028"/>
      <c r="E630" s="1029"/>
      <c r="F630" s="1030"/>
      <c r="G630" s="1031"/>
    </row>
    <row r="631" spans="1:7">
      <c r="A631" s="1020"/>
      <c r="B631" s="1020"/>
      <c r="C631" s="1020"/>
      <c r="D631" s="1028"/>
      <c r="E631" s="1029"/>
      <c r="F631" s="1030"/>
      <c r="G631" s="1031"/>
    </row>
    <row r="632" spans="1:7">
      <c r="A632" s="1020"/>
      <c r="B632" s="1020"/>
      <c r="C632" s="1020"/>
      <c r="D632" s="1028"/>
      <c r="E632" s="1029"/>
      <c r="F632" s="1030"/>
      <c r="G632" s="1031"/>
    </row>
    <row r="633" spans="1:7">
      <c r="A633" s="1020"/>
      <c r="B633" s="1020"/>
      <c r="C633" s="1020"/>
      <c r="D633" s="1028"/>
      <c r="E633" s="1029"/>
      <c r="F633" s="1030"/>
      <c r="G633" s="1031"/>
    </row>
    <row r="634" spans="1:7">
      <c r="A634" s="1020"/>
      <c r="B634" s="1020"/>
      <c r="C634" s="1020"/>
      <c r="D634" s="1028"/>
      <c r="E634" s="1029"/>
      <c r="F634" s="1030"/>
      <c r="G634" s="1031"/>
    </row>
    <row r="635" spans="1:7">
      <c r="A635" s="1020"/>
      <c r="B635" s="1020"/>
      <c r="C635" s="1020"/>
      <c r="D635" s="1028"/>
      <c r="E635" s="1029"/>
      <c r="F635" s="1030"/>
      <c r="G635" s="1031"/>
    </row>
    <row r="636" spans="1:7">
      <c r="A636" s="1020"/>
      <c r="B636" s="1020"/>
      <c r="C636" s="1020"/>
      <c r="D636" s="1028"/>
      <c r="E636" s="1029"/>
      <c r="F636" s="1030"/>
      <c r="G636" s="1031"/>
    </row>
    <row r="637" spans="1:7">
      <c r="A637" s="1020"/>
      <c r="B637" s="1020"/>
      <c r="C637" s="1020"/>
      <c r="D637" s="1028"/>
      <c r="E637" s="1029"/>
      <c r="F637" s="1030"/>
      <c r="G637" s="1031"/>
    </row>
    <row r="638" spans="1:7">
      <c r="A638" s="1020"/>
      <c r="B638" s="1020"/>
      <c r="C638" s="1020"/>
      <c r="D638" s="1028"/>
      <c r="E638" s="1029"/>
      <c r="F638" s="1030"/>
      <c r="G638" s="1031"/>
    </row>
    <row r="639" spans="1:7">
      <c r="A639" s="1020"/>
      <c r="B639" s="1020"/>
      <c r="C639" s="1020"/>
      <c r="D639" s="1028"/>
      <c r="E639" s="1029"/>
      <c r="F639" s="1030"/>
      <c r="G639" s="1031"/>
    </row>
    <row r="640" spans="1:7">
      <c r="A640" s="1020"/>
      <c r="B640" s="1020"/>
      <c r="C640" s="1020"/>
      <c r="D640" s="1028"/>
      <c r="E640" s="1029"/>
      <c r="F640" s="1030"/>
      <c r="G640" s="1031"/>
    </row>
    <row r="641" spans="1:7">
      <c r="A641" s="1020"/>
      <c r="B641" s="1020"/>
      <c r="C641" s="1020"/>
      <c r="D641" s="1028"/>
      <c r="E641" s="1029"/>
      <c r="F641" s="1030"/>
      <c r="G641" s="1031"/>
    </row>
    <row r="642" spans="1:7">
      <c r="A642" s="1020"/>
      <c r="B642" s="1020"/>
      <c r="C642" s="1020"/>
      <c r="D642" s="1028"/>
      <c r="E642" s="1029"/>
      <c r="F642" s="1030"/>
      <c r="G642" s="1031"/>
    </row>
    <row r="643" spans="1:7">
      <c r="A643" s="1020"/>
      <c r="B643" s="1020"/>
      <c r="C643" s="1020"/>
      <c r="D643" s="1028"/>
      <c r="E643" s="1029"/>
      <c r="F643" s="1030"/>
      <c r="G643" s="1031"/>
    </row>
    <row r="644" spans="1:7">
      <c r="A644" s="1020"/>
      <c r="B644" s="1020"/>
      <c r="C644" s="1020"/>
      <c r="D644" s="1028"/>
      <c r="E644" s="1029"/>
      <c r="F644" s="1030"/>
      <c r="G644" s="1031"/>
    </row>
    <row r="645" spans="1:7">
      <c r="A645" s="1020"/>
      <c r="B645" s="1020"/>
      <c r="C645" s="1020"/>
      <c r="D645" s="1028"/>
      <c r="E645" s="1029"/>
      <c r="F645" s="1030"/>
      <c r="G645" s="1031"/>
    </row>
    <row r="646" spans="1:7">
      <c r="A646" s="1020"/>
      <c r="B646" s="1020"/>
      <c r="C646" s="1020"/>
      <c r="D646" s="1028"/>
      <c r="E646" s="1029"/>
      <c r="F646" s="1030"/>
      <c r="G646" s="1031"/>
    </row>
    <row r="647" spans="1:7">
      <c r="A647" s="1020"/>
      <c r="B647" s="1020"/>
      <c r="C647" s="1020"/>
      <c r="D647" s="1028"/>
      <c r="E647" s="1029"/>
      <c r="F647" s="1030"/>
      <c r="G647" s="1031"/>
    </row>
    <row r="648" spans="1:7">
      <c r="A648" s="1020"/>
      <c r="B648" s="1020"/>
      <c r="C648" s="1020"/>
      <c r="D648" s="1028"/>
      <c r="E648" s="1029"/>
      <c r="F648" s="1030"/>
      <c r="G648" s="1031"/>
    </row>
    <row r="649" spans="1:7">
      <c r="A649" s="1020"/>
      <c r="B649" s="1020"/>
      <c r="C649" s="1020"/>
      <c r="D649" s="1028"/>
      <c r="E649" s="1029"/>
      <c r="F649" s="1030"/>
      <c r="G649" s="1031"/>
    </row>
    <row r="650" spans="1:7">
      <c r="A650" s="1020"/>
      <c r="B650" s="1020"/>
      <c r="C650" s="1020"/>
      <c r="D650" s="1028"/>
      <c r="E650" s="1029"/>
      <c r="F650" s="1030"/>
      <c r="G650" s="1031"/>
    </row>
    <row r="651" spans="1:7">
      <c r="A651" s="1020"/>
      <c r="B651" s="1020"/>
      <c r="C651" s="1020"/>
      <c r="D651" s="1028"/>
      <c r="E651" s="1029"/>
      <c r="F651" s="1030"/>
      <c r="G651" s="1031"/>
    </row>
    <row r="652" spans="1:7">
      <c r="A652" s="1020"/>
      <c r="B652" s="1020"/>
      <c r="C652" s="1020"/>
      <c r="D652" s="1028"/>
      <c r="E652" s="1029"/>
      <c r="F652" s="1030"/>
      <c r="G652" s="1031"/>
    </row>
    <row r="653" spans="1:7">
      <c r="A653" s="1020"/>
      <c r="B653" s="1020"/>
      <c r="C653" s="1020"/>
      <c r="D653" s="1028"/>
      <c r="E653" s="1029"/>
      <c r="F653" s="1030"/>
      <c r="G653" s="1031"/>
    </row>
    <row r="654" spans="1:7">
      <c r="A654" s="1020"/>
      <c r="B654" s="1020"/>
      <c r="C654" s="1020"/>
      <c r="D654" s="1028"/>
      <c r="E654" s="1029"/>
      <c r="F654" s="1030"/>
      <c r="G654" s="1031"/>
    </row>
    <row r="655" spans="1:7">
      <c r="A655" s="1020"/>
      <c r="B655" s="1020"/>
      <c r="C655" s="1020"/>
      <c r="D655" s="1028"/>
      <c r="E655" s="1029"/>
      <c r="F655" s="1030"/>
      <c r="G655" s="1031"/>
    </row>
    <row r="656" spans="1:7">
      <c r="A656" s="1020"/>
      <c r="B656" s="1020"/>
      <c r="C656" s="1020"/>
      <c r="D656" s="1028"/>
      <c r="E656" s="1029"/>
      <c r="F656" s="1030"/>
      <c r="G656" s="1031"/>
    </row>
    <row r="657" spans="1:7">
      <c r="A657" s="1020"/>
      <c r="B657" s="1020"/>
      <c r="C657" s="1020"/>
      <c r="D657" s="1028"/>
      <c r="E657" s="1029"/>
      <c r="F657" s="1030"/>
      <c r="G657" s="1031"/>
    </row>
    <row r="658" spans="1:7">
      <c r="A658" s="1020"/>
      <c r="B658" s="1020"/>
      <c r="C658" s="1020"/>
      <c r="D658" s="1028"/>
      <c r="E658" s="1029"/>
      <c r="F658" s="1030"/>
      <c r="G658" s="1031"/>
    </row>
    <row r="659" spans="1:7">
      <c r="A659" s="1020"/>
      <c r="B659" s="1020"/>
      <c r="C659" s="1020"/>
      <c r="D659" s="1028"/>
      <c r="E659" s="1029"/>
      <c r="F659" s="1030"/>
      <c r="G659" s="1031"/>
    </row>
    <row r="660" spans="1:7">
      <c r="A660" s="1020"/>
      <c r="B660" s="1020"/>
      <c r="C660" s="1020"/>
      <c r="D660" s="1028"/>
      <c r="E660" s="1029"/>
      <c r="F660" s="1030"/>
      <c r="G660" s="1031"/>
    </row>
    <row r="661" spans="1:7">
      <c r="A661" s="1020"/>
      <c r="B661" s="1020"/>
      <c r="C661" s="1020"/>
      <c r="D661" s="1028"/>
      <c r="E661" s="1029"/>
      <c r="F661" s="1030"/>
      <c r="G661" s="1031"/>
    </row>
    <row r="662" spans="1:7">
      <c r="A662" s="1020"/>
      <c r="B662" s="1020"/>
      <c r="C662" s="1020"/>
      <c r="D662" s="1028"/>
      <c r="E662" s="1029"/>
      <c r="F662" s="1030"/>
      <c r="G662" s="1031"/>
    </row>
    <row r="663" spans="1:7">
      <c r="A663" s="1020"/>
      <c r="B663" s="1020"/>
      <c r="C663" s="1020"/>
      <c r="D663" s="1028"/>
      <c r="E663" s="1029"/>
      <c r="F663" s="1030"/>
      <c r="G663" s="1031"/>
    </row>
    <row r="664" spans="1:7">
      <c r="A664" s="1020"/>
      <c r="B664" s="1020"/>
      <c r="C664" s="1020"/>
      <c r="D664" s="1028"/>
      <c r="E664" s="1029"/>
      <c r="F664" s="1030"/>
      <c r="G664" s="1031"/>
    </row>
    <row r="665" spans="1:7">
      <c r="A665" s="1020"/>
      <c r="B665" s="1020"/>
      <c r="C665" s="1020"/>
      <c r="D665" s="1028"/>
      <c r="E665" s="1029"/>
      <c r="F665" s="1030"/>
      <c r="G665" s="1031"/>
    </row>
    <row r="666" spans="1:7">
      <c r="A666" s="1020"/>
      <c r="B666" s="1020"/>
      <c r="C666" s="1020"/>
      <c r="D666" s="1028"/>
      <c r="E666" s="1029"/>
      <c r="F666" s="1030"/>
      <c r="G666" s="1031"/>
    </row>
    <row r="667" spans="1:7">
      <c r="A667" s="1020"/>
      <c r="B667" s="1020"/>
      <c r="C667" s="1020"/>
      <c r="D667" s="1028"/>
      <c r="E667" s="1029"/>
      <c r="F667" s="1030"/>
      <c r="G667" s="1031"/>
    </row>
    <row r="668" spans="1:7">
      <c r="A668" s="1020"/>
      <c r="B668" s="1020"/>
      <c r="C668" s="1020"/>
      <c r="D668" s="1028"/>
      <c r="E668" s="1029"/>
      <c r="F668" s="1030"/>
      <c r="G668" s="1031"/>
    </row>
    <row r="669" spans="1:7">
      <c r="A669" s="1020"/>
      <c r="B669" s="1020"/>
      <c r="C669" s="1020"/>
      <c r="D669" s="1028"/>
      <c r="E669" s="1029"/>
      <c r="F669" s="1030"/>
      <c r="G669" s="1031"/>
    </row>
    <row r="670" spans="1:7">
      <c r="A670" s="1020"/>
      <c r="B670" s="1020"/>
      <c r="C670" s="1020"/>
      <c r="D670" s="1028"/>
      <c r="E670" s="1029"/>
      <c r="F670" s="1030"/>
      <c r="G670" s="1031"/>
    </row>
    <row r="671" spans="1:7">
      <c r="A671" s="1020"/>
      <c r="B671" s="1020"/>
      <c r="C671" s="1020"/>
      <c r="D671" s="1028"/>
      <c r="E671" s="1029"/>
      <c r="F671" s="1030"/>
      <c r="G671" s="1031"/>
    </row>
    <row r="672" spans="1:7">
      <c r="A672" s="1020"/>
      <c r="B672" s="1020"/>
      <c r="C672" s="1020"/>
      <c r="D672" s="1028"/>
      <c r="E672" s="1029"/>
      <c r="F672" s="1030"/>
      <c r="G672" s="1031"/>
    </row>
    <row r="673" spans="1:7">
      <c r="A673" s="1020"/>
      <c r="B673" s="1020"/>
      <c r="C673" s="1020"/>
      <c r="D673" s="1028"/>
      <c r="E673" s="1029"/>
      <c r="F673" s="1030"/>
      <c r="G673" s="1031"/>
    </row>
    <row r="674" spans="1:7">
      <c r="A674" s="1020"/>
      <c r="B674" s="1020"/>
      <c r="C674" s="1020"/>
      <c r="D674" s="1028"/>
      <c r="E674" s="1029"/>
      <c r="F674" s="1030"/>
      <c r="G674" s="1031"/>
    </row>
    <row r="675" spans="1:7">
      <c r="A675" s="1020"/>
      <c r="B675" s="1020"/>
      <c r="C675" s="1020"/>
      <c r="D675" s="1028"/>
      <c r="E675" s="1029"/>
      <c r="F675" s="1030"/>
      <c r="G675" s="1031"/>
    </row>
    <row r="676" spans="1:7">
      <c r="A676" s="1020"/>
      <c r="B676" s="1020"/>
      <c r="C676" s="1020"/>
      <c r="D676" s="1028"/>
      <c r="E676" s="1029"/>
      <c r="F676" s="1030"/>
      <c r="G676" s="1031"/>
    </row>
    <row r="677" spans="1:7">
      <c r="A677" s="1020"/>
      <c r="B677" s="1020"/>
      <c r="C677" s="1020"/>
      <c r="D677" s="1028"/>
      <c r="E677" s="1029"/>
      <c r="F677" s="1030"/>
      <c r="G677" s="1031"/>
    </row>
    <row r="678" spans="1:7">
      <c r="A678" s="1020"/>
      <c r="B678" s="1020"/>
      <c r="C678" s="1020"/>
      <c r="D678" s="1028"/>
      <c r="E678" s="1029"/>
      <c r="F678" s="1030"/>
      <c r="G678" s="1031"/>
    </row>
    <row r="679" spans="1:7">
      <c r="A679" s="1020"/>
      <c r="B679" s="1020"/>
      <c r="C679" s="1020"/>
      <c r="D679" s="1028"/>
      <c r="E679" s="1029"/>
      <c r="F679" s="1030"/>
      <c r="G679" s="1031"/>
    </row>
    <row r="680" spans="1:7">
      <c r="A680" s="1020"/>
      <c r="B680" s="1020"/>
      <c r="C680" s="1020"/>
      <c r="D680" s="1028"/>
      <c r="E680" s="1029"/>
      <c r="F680" s="1030"/>
      <c r="G680" s="1031"/>
    </row>
    <row r="681" spans="1:7">
      <c r="A681" s="1020"/>
      <c r="B681" s="1020"/>
      <c r="C681" s="1020"/>
      <c r="D681" s="1028"/>
      <c r="E681" s="1029"/>
      <c r="F681" s="1030"/>
      <c r="G681" s="1031"/>
    </row>
    <row r="682" spans="1:7">
      <c r="A682" s="1020"/>
      <c r="B682" s="1020"/>
      <c r="C682" s="1020"/>
      <c r="D682" s="1028"/>
      <c r="E682" s="1029"/>
      <c r="F682" s="1030"/>
      <c r="G682" s="1031"/>
    </row>
    <row r="683" spans="1:7">
      <c r="A683" s="1020"/>
      <c r="B683" s="1020"/>
      <c r="C683" s="1020"/>
      <c r="D683" s="1028"/>
      <c r="E683" s="1029"/>
      <c r="F683" s="1030"/>
      <c r="G683" s="1031"/>
    </row>
    <row r="684" spans="1:7">
      <c r="A684" s="1020"/>
      <c r="B684" s="1020"/>
      <c r="C684" s="1020"/>
      <c r="D684" s="1028"/>
      <c r="E684" s="1029"/>
      <c r="F684" s="1030"/>
      <c r="G684" s="1031"/>
    </row>
    <row r="685" spans="1:7">
      <c r="A685" s="1020"/>
      <c r="B685" s="1020"/>
      <c r="C685" s="1020"/>
      <c r="D685" s="1028"/>
      <c r="E685" s="1029"/>
      <c r="F685" s="1030"/>
      <c r="G685" s="1031"/>
    </row>
    <row r="686" spans="1:7">
      <c r="A686" s="1020"/>
      <c r="B686" s="1020"/>
      <c r="C686" s="1020"/>
      <c r="D686" s="1028"/>
      <c r="E686" s="1029"/>
      <c r="F686" s="1030"/>
      <c r="G686" s="1031"/>
    </row>
    <row r="687" spans="1:7">
      <c r="A687" s="1020"/>
      <c r="B687" s="1020"/>
      <c r="C687" s="1020"/>
      <c r="D687" s="1028"/>
      <c r="E687" s="1029"/>
      <c r="F687" s="1030"/>
      <c r="G687" s="1031"/>
    </row>
    <row r="688" spans="1:7">
      <c r="A688" s="1020"/>
      <c r="B688" s="1020"/>
      <c r="C688" s="1020"/>
      <c r="D688" s="1028"/>
      <c r="E688" s="1029"/>
      <c r="F688" s="1030"/>
      <c r="G688" s="1031"/>
    </row>
    <row r="689" spans="1:7">
      <c r="A689" s="1020"/>
      <c r="B689" s="1020"/>
      <c r="C689" s="1020"/>
      <c r="D689" s="1028"/>
      <c r="E689" s="1029"/>
      <c r="F689" s="1030"/>
      <c r="G689" s="1031"/>
    </row>
    <row r="690" spans="1:7">
      <c r="A690" s="1020"/>
      <c r="B690" s="1020"/>
      <c r="C690" s="1020"/>
      <c r="D690" s="1028"/>
      <c r="E690" s="1029"/>
      <c r="F690" s="1030"/>
      <c r="G690" s="1031"/>
    </row>
    <row r="691" spans="1:7">
      <c r="A691" s="1020"/>
      <c r="B691" s="1020"/>
      <c r="C691" s="1020"/>
      <c r="D691" s="1028"/>
      <c r="E691" s="1029"/>
      <c r="F691" s="1030"/>
      <c r="G691" s="1031"/>
    </row>
    <row r="692" spans="1:7">
      <c r="A692" s="1020"/>
      <c r="B692" s="1020"/>
      <c r="C692" s="1020"/>
      <c r="D692" s="1028"/>
      <c r="E692" s="1029"/>
      <c r="F692" s="1030"/>
      <c r="G692" s="1031"/>
    </row>
    <row r="693" spans="1:7">
      <c r="A693" s="1020"/>
      <c r="B693" s="1020"/>
      <c r="C693" s="1020"/>
      <c r="D693" s="1028"/>
      <c r="E693" s="1029"/>
      <c r="F693" s="1030"/>
      <c r="G693" s="1031"/>
    </row>
    <row r="694" spans="1:7">
      <c r="A694" s="1020"/>
      <c r="B694" s="1020"/>
      <c r="C694" s="1020"/>
      <c r="D694" s="1028"/>
      <c r="E694" s="1029"/>
      <c r="F694" s="1030"/>
      <c r="G694" s="1031"/>
    </row>
    <row r="695" spans="1:7">
      <c r="A695" s="1020"/>
      <c r="B695" s="1020"/>
      <c r="C695" s="1020"/>
      <c r="D695" s="1028"/>
      <c r="E695" s="1029"/>
      <c r="F695" s="1030"/>
      <c r="G695" s="1031"/>
    </row>
    <row r="696" spans="1:7">
      <c r="A696" s="1020"/>
      <c r="B696" s="1020"/>
      <c r="C696" s="1020"/>
      <c r="D696" s="1028"/>
      <c r="E696" s="1029"/>
      <c r="F696" s="1030"/>
      <c r="G696" s="1031"/>
    </row>
    <row r="697" spans="1:7">
      <c r="A697" s="1020"/>
      <c r="B697" s="1020"/>
      <c r="C697" s="1020"/>
      <c r="D697" s="1028"/>
      <c r="E697" s="1029"/>
      <c r="F697" s="1030"/>
      <c r="G697" s="1031"/>
    </row>
    <row r="698" spans="1:7">
      <c r="A698" s="1020"/>
      <c r="B698" s="1020"/>
      <c r="C698" s="1020"/>
      <c r="D698" s="1028"/>
      <c r="E698" s="1029"/>
      <c r="F698" s="1030"/>
      <c r="G698" s="1031"/>
    </row>
    <row r="699" spans="1:7">
      <c r="A699" s="1020"/>
      <c r="B699" s="1020"/>
      <c r="C699" s="1020"/>
      <c r="D699" s="1028"/>
      <c r="E699" s="1029"/>
      <c r="F699" s="1030"/>
      <c r="G699" s="1031"/>
    </row>
    <row r="700" spans="1:7">
      <c r="A700" s="1020"/>
      <c r="B700" s="1020"/>
      <c r="C700" s="1020"/>
      <c r="D700" s="1028"/>
      <c r="E700" s="1029"/>
      <c r="F700" s="1030"/>
      <c r="G700" s="1031"/>
    </row>
    <row r="701" spans="1:7">
      <c r="A701" s="1020"/>
      <c r="B701" s="1020"/>
      <c r="C701" s="1020"/>
      <c r="D701" s="1028"/>
      <c r="E701" s="1029"/>
      <c r="F701" s="1030"/>
      <c r="G701" s="1031"/>
    </row>
    <row r="702" spans="1:7">
      <c r="A702" s="1020"/>
      <c r="B702" s="1020"/>
      <c r="C702" s="1020"/>
      <c r="D702" s="1028"/>
      <c r="E702" s="1029"/>
      <c r="F702" s="1030"/>
      <c r="G702" s="1031"/>
    </row>
    <row r="703" spans="1:7">
      <c r="A703" s="1020"/>
      <c r="B703" s="1020"/>
      <c r="C703" s="1020"/>
      <c r="D703" s="1028"/>
      <c r="E703" s="1029"/>
      <c r="F703" s="1030"/>
      <c r="G703" s="1031"/>
    </row>
    <row r="704" spans="1:7">
      <c r="A704" s="1020"/>
      <c r="B704" s="1020"/>
      <c r="C704" s="1020"/>
      <c r="D704" s="1028"/>
      <c r="E704" s="1029"/>
      <c r="F704" s="1030"/>
      <c r="G704" s="1031"/>
    </row>
    <row r="705" spans="1:7">
      <c r="A705" s="1020"/>
      <c r="B705" s="1020"/>
      <c r="C705" s="1020"/>
      <c r="D705" s="1028"/>
      <c r="E705" s="1029"/>
      <c r="F705" s="1030"/>
      <c r="G705" s="1031"/>
    </row>
    <row r="706" spans="1:7">
      <c r="A706" s="1020"/>
      <c r="B706" s="1020"/>
      <c r="C706" s="1020"/>
      <c r="D706" s="1028"/>
      <c r="E706" s="1029"/>
      <c r="F706" s="1030"/>
      <c r="G706" s="1031"/>
    </row>
    <row r="707" spans="1:7">
      <c r="A707" s="1020"/>
      <c r="B707" s="1020"/>
      <c r="C707" s="1020"/>
      <c r="D707" s="1028"/>
      <c r="E707" s="1029"/>
      <c r="F707" s="1030"/>
      <c r="G707" s="1031"/>
    </row>
    <row r="708" spans="1:7">
      <c r="A708" s="1020"/>
      <c r="B708" s="1020"/>
      <c r="C708" s="1020"/>
      <c r="D708" s="1028"/>
      <c r="E708" s="1029"/>
      <c r="F708" s="1030"/>
      <c r="G708" s="1031"/>
    </row>
    <row r="709" spans="1:7">
      <c r="A709" s="1020"/>
      <c r="B709" s="1020"/>
      <c r="C709" s="1020"/>
      <c r="D709" s="1028"/>
      <c r="E709" s="1029"/>
      <c r="F709" s="1030"/>
      <c r="G709" s="1031"/>
    </row>
    <row r="710" spans="1:7">
      <c r="A710" s="1020"/>
      <c r="B710" s="1020"/>
      <c r="C710" s="1020"/>
      <c r="D710" s="1028"/>
      <c r="E710" s="1029"/>
      <c r="F710" s="1030"/>
      <c r="G710" s="1031"/>
    </row>
    <row r="711" spans="1:7">
      <c r="A711" s="1020"/>
      <c r="B711" s="1020"/>
      <c r="C711" s="1020"/>
      <c r="D711" s="1028"/>
      <c r="E711" s="1029"/>
      <c r="F711" s="1030"/>
      <c r="G711" s="1031"/>
    </row>
    <row r="712" spans="1:7">
      <c r="A712" s="1020"/>
      <c r="B712" s="1020"/>
      <c r="C712" s="1020"/>
      <c r="D712" s="1028"/>
      <c r="E712" s="1029"/>
      <c r="F712" s="1030"/>
      <c r="G712" s="1031"/>
    </row>
    <row r="713" spans="1:7">
      <c r="A713" s="1020"/>
      <c r="B713" s="1020"/>
      <c r="C713" s="1020"/>
      <c r="D713" s="1028"/>
      <c r="E713" s="1029"/>
      <c r="F713" s="1030"/>
      <c r="G713" s="1031"/>
    </row>
    <row r="714" spans="1:7">
      <c r="A714" s="1020"/>
      <c r="B714" s="1020"/>
      <c r="C714" s="1020"/>
      <c r="D714" s="1028"/>
      <c r="E714" s="1029"/>
      <c r="F714" s="1030"/>
      <c r="G714" s="1031"/>
    </row>
    <row r="715" spans="1:7">
      <c r="A715" s="1020"/>
      <c r="B715" s="1020"/>
      <c r="C715" s="1020"/>
      <c r="D715" s="1028"/>
      <c r="E715" s="1029"/>
      <c r="F715" s="1030"/>
      <c r="G715" s="1031"/>
    </row>
    <row r="716" spans="1:7">
      <c r="A716" s="1020"/>
      <c r="B716" s="1020"/>
      <c r="C716" s="1020"/>
      <c r="D716" s="1028"/>
      <c r="E716" s="1029"/>
      <c r="F716" s="1030"/>
      <c r="G716" s="1031"/>
    </row>
    <row r="717" spans="1:7">
      <c r="A717" s="1020"/>
      <c r="B717" s="1020"/>
      <c r="C717" s="1020"/>
      <c r="D717" s="1028"/>
      <c r="E717" s="1029"/>
      <c r="F717" s="1030"/>
      <c r="G717" s="1031"/>
    </row>
    <row r="718" spans="1:7">
      <c r="A718" s="1020"/>
      <c r="B718" s="1020"/>
      <c r="C718" s="1020"/>
      <c r="D718" s="1028"/>
      <c r="E718" s="1029"/>
      <c r="F718" s="1030"/>
      <c r="G718" s="1031"/>
    </row>
    <row r="719" spans="1:7">
      <c r="A719" s="1020"/>
      <c r="B719" s="1020"/>
      <c r="C719" s="1020"/>
      <c r="D719" s="1028"/>
      <c r="E719" s="1029"/>
      <c r="F719" s="1030"/>
      <c r="G719" s="1031"/>
    </row>
    <row r="720" spans="1:7">
      <c r="A720" s="1020"/>
      <c r="B720" s="1020"/>
      <c r="C720" s="1020"/>
      <c r="D720" s="1028"/>
      <c r="E720" s="1029"/>
      <c r="F720" s="1030"/>
      <c r="G720" s="1031"/>
    </row>
    <row r="721" spans="1:7">
      <c r="A721" s="1020"/>
      <c r="B721" s="1020"/>
      <c r="C721" s="1020"/>
      <c r="D721" s="1028"/>
      <c r="E721" s="1029"/>
      <c r="F721" s="1030"/>
      <c r="G721" s="1031"/>
    </row>
    <row r="722" spans="1:7">
      <c r="A722" s="1020"/>
      <c r="B722" s="1020"/>
      <c r="C722" s="1020"/>
      <c r="D722" s="1028"/>
      <c r="E722" s="1029"/>
      <c r="F722" s="1030"/>
      <c r="G722" s="1031"/>
    </row>
    <row r="723" spans="1:7">
      <c r="A723" s="1020"/>
      <c r="B723" s="1020"/>
      <c r="C723" s="1020"/>
      <c r="D723" s="1028"/>
      <c r="E723" s="1029"/>
      <c r="F723" s="1030"/>
      <c r="G723" s="1031"/>
    </row>
    <row r="724" spans="1:7">
      <c r="A724" s="1020"/>
      <c r="B724" s="1020"/>
      <c r="C724" s="1020"/>
      <c r="D724" s="1028"/>
      <c r="E724" s="1029"/>
      <c r="F724" s="1030"/>
      <c r="G724" s="1031"/>
    </row>
    <row r="725" spans="1:7">
      <c r="A725" s="1020"/>
      <c r="B725" s="1020"/>
      <c r="C725" s="1020"/>
      <c r="D725" s="1028"/>
      <c r="E725" s="1029"/>
      <c r="F725" s="1030"/>
      <c r="G725" s="1031"/>
    </row>
    <row r="726" spans="1:7">
      <c r="A726" s="1020"/>
      <c r="B726" s="1020"/>
      <c r="C726" s="1020"/>
      <c r="D726" s="1028"/>
      <c r="E726" s="1029"/>
      <c r="F726" s="1030"/>
      <c r="G726" s="1031"/>
    </row>
    <row r="727" spans="1:7">
      <c r="A727" s="1020"/>
      <c r="B727" s="1020"/>
      <c r="C727" s="1020"/>
      <c r="D727" s="1028"/>
      <c r="E727" s="1029"/>
      <c r="F727" s="1030"/>
      <c r="G727" s="1031"/>
    </row>
    <row r="728" spans="1:7">
      <c r="A728" s="1020"/>
      <c r="B728" s="1020"/>
      <c r="C728" s="1020"/>
      <c r="D728" s="1028"/>
      <c r="E728" s="1029"/>
      <c r="F728" s="1030"/>
      <c r="G728" s="1031"/>
    </row>
    <row r="729" spans="1:7">
      <c r="A729" s="1020"/>
      <c r="B729" s="1020"/>
      <c r="C729" s="1020"/>
      <c r="D729" s="1028"/>
      <c r="E729" s="1029"/>
      <c r="F729" s="1030"/>
      <c r="G729" s="1031"/>
    </row>
    <row r="730" spans="1:7">
      <c r="A730" s="1020"/>
      <c r="B730" s="1020"/>
      <c r="C730" s="1020"/>
      <c r="D730" s="1028"/>
      <c r="E730" s="1029"/>
      <c r="F730" s="1030"/>
      <c r="G730" s="1031"/>
    </row>
    <row r="731" spans="1:7">
      <c r="A731" s="1020"/>
      <c r="B731" s="1020"/>
      <c r="C731" s="1020"/>
      <c r="D731" s="1028"/>
      <c r="E731" s="1029"/>
      <c r="F731" s="1030"/>
      <c r="G731" s="1031"/>
    </row>
    <row r="732" spans="1:7">
      <c r="A732" s="1020"/>
      <c r="B732" s="1020"/>
      <c r="C732" s="1020"/>
      <c r="D732" s="1028"/>
      <c r="E732" s="1029"/>
      <c r="F732" s="1030"/>
      <c r="G732" s="1031"/>
    </row>
    <row r="733" spans="1:7">
      <c r="A733" s="1020"/>
      <c r="B733" s="1020"/>
      <c r="C733" s="1020"/>
      <c r="D733" s="1028"/>
      <c r="E733" s="1029"/>
      <c r="F733" s="1030"/>
      <c r="G733" s="1031"/>
    </row>
    <row r="734" spans="1:7">
      <c r="A734" s="1020"/>
      <c r="B734" s="1020"/>
      <c r="C734" s="1020"/>
      <c r="D734" s="1028"/>
      <c r="E734" s="1029"/>
      <c r="F734" s="1030"/>
      <c r="G734" s="1031"/>
    </row>
    <row r="735" spans="1:7">
      <c r="A735" s="1020"/>
      <c r="B735" s="1020"/>
      <c r="C735" s="1020"/>
      <c r="D735" s="1028"/>
      <c r="E735" s="1029"/>
      <c r="F735" s="1030"/>
      <c r="G735" s="1031"/>
    </row>
    <row r="736" spans="1:7">
      <c r="A736" s="1020"/>
      <c r="B736" s="1020"/>
      <c r="C736" s="1020"/>
      <c r="D736" s="1028"/>
      <c r="E736" s="1029"/>
      <c r="F736" s="1030"/>
      <c r="G736" s="1031"/>
    </row>
    <row r="737" spans="1:7">
      <c r="A737" s="1020"/>
      <c r="B737" s="1020"/>
      <c r="C737" s="1020"/>
      <c r="D737" s="1028"/>
      <c r="E737" s="1029"/>
      <c r="F737" s="1030"/>
      <c r="G737" s="1031"/>
    </row>
    <row r="738" spans="1:7">
      <c r="A738" s="1020"/>
      <c r="B738" s="1020"/>
      <c r="C738" s="1020"/>
      <c r="D738" s="1028"/>
      <c r="E738" s="1029"/>
      <c r="F738" s="1030"/>
      <c r="G738" s="1031"/>
    </row>
    <row r="739" spans="1:7">
      <c r="A739" s="1020"/>
      <c r="B739" s="1020"/>
      <c r="C739" s="1020"/>
      <c r="D739" s="1028"/>
      <c r="E739" s="1029"/>
      <c r="F739" s="1030"/>
      <c r="G739" s="1031"/>
    </row>
    <row r="740" spans="1:7">
      <c r="A740" s="1020"/>
      <c r="B740" s="1020"/>
      <c r="C740" s="1020"/>
      <c r="D740" s="1028"/>
      <c r="E740" s="1029"/>
      <c r="F740" s="1030"/>
      <c r="G740" s="1031"/>
    </row>
    <row r="741" spans="1:7">
      <c r="A741" s="1020"/>
      <c r="B741" s="1020"/>
      <c r="C741" s="1020"/>
      <c r="D741" s="1028"/>
      <c r="E741" s="1029"/>
      <c r="F741" s="1030"/>
      <c r="G741" s="1031"/>
    </row>
    <row r="742" spans="1:7">
      <c r="A742" s="1020"/>
      <c r="B742" s="1020"/>
      <c r="C742" s="1020"/>
      <c r="D742" s="1028"/>
      <c r="E742" s="1029"/>
      <c r="F742" s="1030"/>
      <c r="G742" s="1031"/>
    </row>
    <row r="743" spans="1:7">
      <c r="A743" s="1020"/>
      <c r="B743" s="1020"/>
      <c r="C743" s="1020"/>
      <c r="D743" s="1028"/>
      <c r="E743" s="1029"/>
      <c r="F743" s="1030"/>
      <c r="G743" s="1031"/>
    </row>
    <row r="744" spans="1:7">
      <c r="A744" s="1020"/>
      <c r="B744" s="1020"/>
      <c r="C744" s="1020"/>
      <c r="D744" s="1028"/>
      <c r="E744" s="1029"/>
      <c r="F744" s="1030"/>
      <c r="G744" s="1031"/>
    </row>
    <row r="745" spans="1:7">
      <c r="A745" s="1020"/>
      <c r="B745" s="1020"/>
      <c r="C745" s="1020"/>
      <c r="D745" s="1028"/>
      <c r="E745" s="1029"/>
      <c r="F745" s="1030"/>
      <c r="G745" s="1031"/>
    </row>
    <row r="746" spans="1:7">
      <c r="A746" s="1020"/>
      <c r="B746" s="1020"/>
      <c r="C746" s="1020"/>
      <c r="D746" s="1028"/>
      <c r="E746" s="1029"/>
      <c r="F746" s="1030"/>
      <c r="G746" s="1031"/>
    </row>
    <row r="747" spans="1:7">
      <c r="A747" s="1020"/>
      <c r="B747" s="1020"/>
      <c r="C747" s="1020"/>
      <c r="D747" s="1028"/>
      <c r="E747" s="1029"/>
      <c r="F747" s="1030"/>
      <c r="G747" s="1031"/>
    </row>
    <row r="748" spans="1:7">
      <c r="A748" s="1020"/>
      <c r="B748" s="1020"/>
      <c r="C748" s="1020"/>
      <c r="D748" s="1028"/>
      <c r="E748" s="1029"/>
      <c r="F748" s="1030"/>
      <c r="G748" s="1031"/>
    </row>
    <row r="749" spans="1:7">
      <c r="A749" s="1020"/>
      <c r="B749" s="1020"/>
      <c r="C749" s="1020"/>
      <c r="D749" s="1028"/>
      <c r="E749" s="1029"/>
      <c r="F749" s="1030"/>
      <c r="G749" s="1031"/>
    </row>
    <row r="750" spans="1:7">
      <c r="A750" s="1020"/>
      <c r="B750" s="1020"/>
      <c r="C750" s="1020"/>
      <c r="D750" s="1028"/>
      <c r="E750" s="1029"/>
      <c r="F750" s="1030"/>
      <c r="G750" s="1031"/>
    </row>
    <row r="751" spans="1:7">
      <c r="A751" s="1020"/>
      <c r="B751" s="1020"/>
      <c r="C751" s="1020"/>
      <c r="D751" s="1028"/>
      <c r="E751" s="1029"/>
      <c r="F751" s="1030"/>
      <c r="G751" s="1031"/>
    </row>
    <row r="752" spans="1:7">
      <c r="A752" s="1020"/>
      <c r="B752" s="1020"/>
      <c r="C752" s="1020"/>
      <c r="D752" s="1028"/>
      <c r="E752" s="1029"/>
      <c r="F752" s="1030"/>
      <c r="G752" s="1031"/>
    </row>
    <row r="753" spans="1:7">
      <c r="A753" s="1020"/>
      <c r="B753" s="1020"/>
      <c r="C753" s="1020"/>
      <c r="D753" s="1028"/>
      <c r="E753" s="1029"/>
      <c r="F753" s="1030"/>
      <c r="G753" s="1031"/>
    </row>
    <row r="754" spans="1:7">
      <c r="A754" s="1020"/>
      <c r="B754" s="1020"/>
      <c r="C754" s="1020"/>
      <c r="D754" s="1028"/>
      <c r="E754" s="1029"/>
      <c r="F754" s="1030"/>
      <c r="G754" s="1031"/>
    </row>
    <row r="755" spans="1:7">
      <c r="A755" s="1020"/>
      <c r="B755" s="1020"/>
      <c r="C755" s="1020"/>
      <c r="D755" s="1028"/>
      <c r="E755" s="1029"/>
      <c r="F755" s="1030"/>
      <c r="G755" s="1031"/>
    </row>
    <row r="756" spans="1:7">
      <c r="A756" s="1020"/>
      <c r="B756" s="1020"/>
      <c r="C756" s="1020"/>
      <c r="D756" s="1028"/>
      <c r="E756" s="1029"/>
      <c r="F756" s="1030"/>
      <c r="G756" s="1031"/>
    </row>
    <row r="757" spans="1:7">
      <c r="A757" s="1020"/>
      <c r="B757" s="1020"/>
      <c r="C757" s="1020"/>
      <c r="D757" s="1028"/>
      <c r="E757" s="1029"/>
      <c r="F757" s="1030"/>
      <c r="G757" s="1031"/>
    </row>
    <row r="758" spans="1:7">
      <c r="A758" s="1020"/>
      <c r="B758" s="1020"/>
      <c r="C758" s="1020"/>
      <c r="D758" s="1028"/>
      <c r="E758" s="1029"/>
      <c r="F758" s="1030"/>
      <c r="G758" s="1031"/>
    </row>
    <row r="759" spans="1:7">
      <c r="A759" s="1020"/>
      <c r="B759" s="1020"/>
      <c r="C759" s="1020"/>
      <c r="D759" s="1028"/>
      <c r="E759" s="1029"/>
      <c r="F759" s="1030"/>
      <c r="G759" s="1031"/>
    </row>
    <row r="760" spans="1:7">
      <c r="A760" s="1020"/>
      <c r="B760" s="1020"/>
      <c r="C760" s="1020"/>
      <c r="D760" s="1028"/>
      <c r="E760" s="1029"/>
      <c r="F760" s="1030"/>
      <c r="G760" s="1031"/>
    </row>
    <row r="761" spans="1:7">
      <c r="A761" s="1020"/>
      <c r="B761" s="1020"/>
      <c r="C761" s="1020"/>
      <c r="D761" s="1028"/>
      <c r="E761" s="1029"/>
      <c r="F761" s="1030"/>
      <c r="G761" s="1031"/>
    </row>
    <row r="762" spans="1:7">
      <c r="A762" s="1020"/>
      <c r="B762" s="1020"/>
      <c r="C762" s="1020"/>
      <c r="D762" s="1028"/>
      <c r="E762" s="1029"/>
      <c r="F762" s="1030"/>
      <c r="G762" s="1031"/>
    </row>
    <row r="763" spans="1:7">
      <c r="A763" s="1020"/>
      <c r="B763" s="1020"/>
      <c r="C763" s="1020"/>
      <c r="D763" s="1028"/>
      <c r="E763" s="1029"/>
      <c r="F763" s="1030"/>
      <c r="G763" s="1031"/>
    </row>
    <row r="764" spans="1:7">
      <c r="A764" s="1020"/>
      <c r="B764" s="1020"/>
      <c r="C764" s="1020"/>
      <c r="D764" s="1028"/>
      <c r="E764" s="1029"/>
      <c r="F764" s="1030"/>
      <c r="G764" s="1031"/>
    </row>
    <row r="765" spans="1:7">
      <c r="A765" s="1020"/>
      <c r="B765" s="1020"/>
      <c r="C765" s="1020"/>
      <c r="D765" s="1028"/>
      <c r="E765" s="1029"/>
      <c r="F765" s="1030"/>
      <c r="G765" s="1031"/>
    </row>
    <row r="766" spans="1:7">
      <c r="A766" s="1020"/>
      <c r="B766" s="1020"/>
      <c r="C766" s="1020"/>
      <c r="D766" s="1028"/>
      <c r="E766" s="1029"/>
      <c r="F766" s="1030"/>
      <c r="G766" s="1031"/>
    </row>
    <row r="767" spans="1:7">
      <c r="A767" s="1020"/>
      <c r="B767" s="1020"/>
      <c r="C767" s="1020"/>
      <c r="D767" s="1028"/>
      <c r="E767" s="1029"/>
      <c r="F767" s="1030"/>
      <c r="G767" s="1031"/>
    </row>
    <row r="768" spans="1:7">
      <c r="A768" s="1020"/>
      <c r="B768" s="1020"/>
      <c r="C768" s="1020"/>
      <c r="D768" s="1028"/>
      <c r="E768" s="1029"/>
      <c r="F768" s="1030"/>
      <c r="G768" s="1031"/>
    </row>
    <row r="769" spans="1:7">
      <c r="A769" s="1020"/>
      <c r="B769" s="1020"/>
      <c r="C769" s="1020"/>
      <c r="D769" s="1028"/>
      <c r="E769" s="1029"/>
      <c r="F769" s="1030"/>
      <c r="G769" s="1031"/>
    </row>
    <row r="770" spans="1:7">
      <c r="A770" s="1020"/>
      <c r="B770" s="1020"/>
      <c r="C770" s="1020"/>
      <c r="D770" s="1028"/>
      <c r="E770" s="1029"/>
      <c r="F770" s="1030"/>
      <c r="G770" s="1031"/>
    </row>
    <row r="771" spans="1:7">
      <c r="A771" s="1020"/>
      <c r="B771" s="1020"/>
      <c r="C771" s="1020"/>
      <c r="D771" s="1028"/>
      <c r="E771" s="1029"/>
      <c r="F771" s="1030"/>
      <c r="G771" s="1031"/>
    </row>
    <row r="772" spans="1:7">
      <c r="A772" s="1020"/>
      <c r="B772" s="1020"/>
      <c r="C772" s="1020"/>
      <c r="D772" s="1028"/>
      <c r="E772" s="1029"/>
      <c r="F772" s="1030"/>
      <c r="G772" s="1031"/>
    </row>
    <row r="773" spans="1:7">
      <c r="A773" s="1020"/>
      <c r="B773" s="1020"/>
      <c r="C773" s="1020"/>
      <c r="D773" s="1028"/>
      <c r="E773" s="1029"/>
      <c r="F773" s="1030"/>
      <c r="G773" s="1031"/>
    </row>
    <row r="774" spans="1:7">
      <c r="A774" s="1020"/>
      <c r="B774" s="1020"/>
      <c r="C774" s="1020"/>
      <c r="D774" s="1028"/>
      <c r="E774" s="1029"/>
      <c r="F774" s="1030"/>
      <c r="G774" s="1031"/>
    </row>
    <row r="775" spans="1:7">
      <c r="A775" s="1020"/>
      <c r="B775" s="1020"/>
      <c r="C775" s="1020"/>
      <c r="D775" s="1028"/>
      <c r="E775" s="1029"/>
      <c r="F775" s="1030"/>
      <c r="G775" s="1031"/>
    </row>
    <row r="776" spans="1:7">
      <c r="A776" s="1020"/>
      <c r="B776" s="1020"/>
      <c r="C776" s="1020"/>
      <c r="D776" s="1028"/>
      <c r="E776" s="1029"/>
      <c r="F776" s="1030"/>
      <c r="G776" s="1031"/>
    </row>
    <row r="777" spans="1:7">
      <c r="A777" s="1020"/>
      <c r="B777" s="1020"/>
      <c r="C777" s="1020"/>
      <c r="D777" s="1028"/>
      <c r="E777" s="1029"/>
      <c r="F777" s="1030"/>
      <c r="G777" s="1031"/>
    </row>
    <row r="778" spans="1:7">
      <c r="A778" s="1020"/>
      <c r="B778" s="1020"/>
      <c r="C778" s="1020"/>
      <c r="D778" s="1028"/>
      <c r="E778" s="1029"/>
      <c r="F778" s="1030"/>
      <c r="G778" s="1031"/>
    </row>
    <row r="779" spans="1:7">
      <c r="A779" s="1020"/>
      <c r="B779" s="1020"/>
      <c r="C779" s="1020"/>
      <c r="D779" s="1028"/>
      <c r="E779" s="1029"/>
      <c r="F779" s="1030"/>
      <c r="G779" s="1031"/>
    </row>
    <row r="780" spans="1:7">
      <c r="A780" s="1020"/>
      <c r="B780" s="1020"/>
      <c r="C780" s="1020"/>
      <c r="D780" s="1028"/>
      <c r="E780" s="1029"/>
      <c r="F780" s="1030"/>
      <c r="G780" s="1031"/>
    </row>
    <row r="781" spans="1:7">
      <c r="A781" s="1020"/>
      <c r="B781" s="1020"/>
      <c r="C781" s="1020"/>
      <c r="D781" s="1028"/>
      <c r="E781" s="1029"/>
      <c r="F781" s="1030"/>
      <c r="G781" s="1031"/>
    </row>
    <row r="782" spans="1:7">
      <c r="A782" s="1020"/>
      <c r="B782" s="1020"/>
      <c r="C782" s="1020"/>
      <c r="D782" s="1028"/>
      <c r="E782" s="1029"/>
      <c r="F782" s="1030"/>
      <c r="G782" s="1031"/>
    </row>
    <row r="783" spans="1:7">
      <c r="A783" s="1020"/>
      <c r="B783" s="1020"/>
      <c r="C783" s="1020"/>
      <c r="D783" s="1028"/>
      <c r="E783" s="1029"/>
      <c r="F783" s="1030"/>
      <c r="G783" s="1031"/>
    </row>
    <row r="784" spans="1:7">
      <c r="A784" s="1020"/>
      <c r="B784" s="1020"/>
      <c r="C784" s="1020"/>
      <c r="D784" s="1028"/>
      <c r="E784" s="1029"/>
      <c r="F784" s="1030"/>
      <c r="G784" s="1031"/>
    </row>
    <row r="785" spans="1:7">
      <c r="A785" s="1020"/>
      <c r="B785" s="1020"/>
      <c r="C785" s="1020"/>
      <c r="D785" s="1028"/>
      <c r="E785" s="1029"/>
      <c r="F785" s="1030"/>
      <c r="G785" s="1031"/>
    </row>
    <row r="786" spans="1:7">
      <c r="A786" s="1020"/>
      <c r="B786" s="1020"/>
      <c r="C786" s="1020"/>
      <c r="D786" s="1028"/>
      <c r="E786" s="1029"/>
      <c r="F786" s="1030"/>
      <c r="G786" s="1031"/>
    </row>
    <row r="787" spans="1:7">
      <c r="A787" s="1020"/>
      <c r="B787" s="1020"/>
      <c r="C787" s="1020"/>
      <c r="D787" s="1028"/>
      <c r="E787" s="1029"/>
      <c r="F787" s="1030"/>
      <c r="G787" s="1031"/>
    </row>
    <row r="788" spans="1:7">
      <c r="A788" s="1020"/>
      <c r="B788" s="1020"/>
      <c r="C788" s="1020"/>
      <c r="D788" s="1028"/>
      <c r="E788" s="1029"/>
      <c r="F788" s="1030"/>
      <c r="G788" s="1031"/>
    </row>
    <row r="789" spans="1:7">
      <c r="A789" s="1020"/>
      <c r="B789" s="1020"/>
      <c r="C789" s="1020"/>
      <c r="D789" s="1028"/>
      <c r="E789" s="1029"/>
      <c r="F789" s="1030"/>
      <c r="G789" s="1031"/>
    </row>
    <row r="790" spans="1:7">
      <c r="A790" s="1020"/>
      <c r="B790" s="1020"/>
      <c r="C790" s="1020"/>
      <c r="D790" s="1028"/>
      <c r="E790" s="1029"/>
      <c r="F790" s="1030"/>
      <c r="G790" s="1031"/>
    </row>
    <row r="791" spans="1:7">
      <c r="A791" s="1020"/>
      <c r="B791" s="1020"/>
      <c r="C791" s="1020"/>
      <c r="D791" s="1028"/>
      <c r="E791" s="1029"/>
      <c r="F791" s="1030"/>
      <c r="G791" s="1031"/>
    </row>
    <row r="792" spans="1:7">
      <c r="A792" s="1020"/>
      <c r="B792" s="1020"/>
      <c r="C792" s="1020"/>
      <c r="D792" s="1028"/>
      <c r="E792" s="1029"/>
      <c r="F792" s="1030"/>
      <c r="G792" s="1031"/>
    </row>
    <row r="793" spans="1:7">
      <c r="A793" s="1020"/>
      <c r="B793" s="1020"/>
      <c r="C793" s="1020"/>
      <c r="D793" s="1028"/>
      <c r="E793" s="1029"/>
      <c r="F793" s="1030"/>
      <c r="G793" s="1031"/>
    </row>
    <row r="794" spans="1:7">
      <c r="A794" s="1020"/>
      <c r="B794" s="1020"/>
      <c r="C794" s="1020"/>
      <c r="D794" s="1028"/>
      <c r="E794" s="1029"/>
      <c r="F794" s="1030"/>
      <c r="G794" s="1031"/>
    </row>
    <row r="795" spans="1:7">
      <c r="A795" s="1020"/>
      <c r="B795" s="1020"/>
      <c r="C795" s="1020"/>
      <c r="D795" s="1028"/>
      <c r="E795" s="1029"/>
      <c r="F795" s="1030"/>
      <c r="G795" s="1031"/>
    </row>
    <row r="796" spans="1:7">
      <c r="A796" s="1020"/>
      <c r="B796" s="1020"/>
      <c r="C796" s="1020"/>
      <c r="D796" s="1028"/>
      <c r="E796" s="1029"/>
      <c r="F796" s="1030"/>
      <c r="G796" s="1031"/>
    </row>
    <row r="797" spans="1:7">
      <c r="A797" s="1020"/>
      <c r="B797" s="1020"/>
      <c r="C797" s="1020"/>
      <c r="D797" s="1028"/>
      <c r="E797" s="1029"/>
      <c r="F797" s="1030"/>
      <c r="G797" s="1031"/>
    </row>
    <row r="798" spans="1:7">
      <c r="A798" s="1020"/>
      <c r="B798" s="1020"/>
      <c r="C798" s="1020"/>
      <c r="D798" s="1028"/>
      <c r="E798" s="1029"/>
      <c r="F798" s="1030"/>
      <c r="G798" s="1031"/>
    </row>
    <row r="799" spans="1:7">
      <c r="A799" s="1020"/>
      <c r="B799" s="1020"/>
      <c r="C799" s="1020"/>
      <c r="D799" s="1028"/>
      <c r="E799" s="1029"/>
      <c r="F799" s="1030"/>
      <c r="G799" s="1031"/>
    </row>
    <row r="800" spans="1:7">
      <c r="A800" s="1020"/>
      <c r="B800" s="1020"/>
      <c r="C800" s="1020"/>
      <c r="D800" s="1028"/>
      <c r="E800" s="1029"/>
      <c r="F800" s="1030"/>
      <c r="G800" s="1031"/>
    </row>
    <row r="801" spans="1:7">
      <c r="A801" s="1020"/>
      <c r="B801" s="1020"/>
      <c r="C801" s="1020"/>
      <c r="D801" s="1028"/>
      <c r="E801" s="1029"/>
      <c r="F801" s="1030"/>
      <c r="G801" s="1031"/>
    </row>
    <row r="802" spans="1:7">
      <c r="A802" s="1020"/>
      <c r="B802" s="1020"/>
      <c r="C802" s="1020"/>
      <c r="D802" s="1028"/>
      <c r="E802" s="1029"/>
      <c r="F802" s="1030"/>
      <c r="G802" s="1031"/>
    </row>
    <row r="803" spans="1:7">
      <c r="A803" s="1020"/>
      <c r="B803" s="1020"/>
      <c r="C803" s="1020"/>
      <c r="D803" s="1028"/>
      <c r="E803" s="1029"/>
      <c r="F803" s="1030"/>
      <c r="G803" s="1031"/>
    </row>
    <row r="804" spans="1:7">
      <c r="A804" s="1020"/>
      <c r="B804" s="1020"/>
      <c r="C804" s="1020"/>
      <c r="D804" s="1028"/>
      <c r="E804" s="1029"/>
      <c r="F804" s="1030"/>
      <c r="G804" s="1031"/>
    </row>
    <row r="805" spans="1:7">
      <c r="A805" s="1020"/>
      <c r="B805" s="1020"/>
      <c r="C805" s="1020"/>
      <c r="D805" s="1028"/>
      <c r="E805" s="1029"/>
      <c r="F805" s="1030"/>
      <c r="G805" s="1031"/>
    </row>
    <row r="806" spans="1:7">
      <c r="A806" s="1020"/>
      <c r="B806" s="1020"/>
      <c r="C806" s="1020"/>
      <c r="D806" s="1028"/>
      <c r="E806" s="1029"/>
      <c r="F806" s="1030"/>
      <c r="G806" s="1031"/>
    </row>
    <row r="807" spans="1:7">
      <c r="A807" s="1020"/>
      <c r="B807" s="1020"/>
      <c r="C807" s="1020"/>
      <c r="D807" s="1028"/>
      <c r="E807" s="1029"/>
      <c r="F807" s="1030"/>
      <c r="G807" s="1031"/>
    </row>
    <row r="808" spans="1:7">
      <c r="A808" s="1020"/>
      <c r="B808" s="1020"/>
      <c r="C808" s="1020"/>
      <c r="D808" s="1028"/>
      <c r="E808" s="1029"/>
      <c r="F808" s="1030"/>
      <c r="G808" s="1031"/>
    </row>
    <row r="809" spans="1:7">
      <c r="A809" s="1020"/>
      <c r="B809" s="1020"/>
      <c r="C809" s="1020"/>
      <c r="D809" s="1028"/>
      <c r="E809" s="1029"/>
      <c r="F809" s="1030"/>
      <c r="G809" s="1031"/>
    </row>
    <row r="810" spans="1:7">
      <c r="A810" s="1020"/>
      <c r="B810" s="1020"/>
      <c r="C810" s="1020"/>
      <c r="D810" s="1028"/>
      <c r="E810" s="1029"/>
      <c r="F810" s="1030"/>
      <c r="G810" s="1031"/>
    </row>
    <row r="811" spans="1:7">
      <c r="A811" s="1020"/>
      <c r="B811" s="1020"/>
      <c r="C811" s="1020"/>
      <c r="D811" s="1028"/>
      <c r="E811" s="1029"/>
      <c r="F811" s="1030"/>
      <c r="G811" s="1031"/>
    </row>
    <row r="812" spans="1:7">
      <c r="A812" s="1020"/>
      <c r="B812" s="1020"/>
      <c r="C812" s="1020"/>
      <c r="D812" s="1028"/>
      <c r="E812" s="1029"/>
      <c r="F812" s="1030"/>
      <c r="G812" s="1031"/>
    </row>
    <row r="813" spans="1:7">
      <c r="A813" s="1020"/>
      <c r="B813" s="1020"/>
      <c r="C813" s="1020"/>
      <c r="D813" s="1028"/>
      <c r="E813" s="1029"/>
      <c r="F813" s="1030"/>
      <c r="G813" s="1031"/>
    </row>
    <row r="814" spans="1:7">
      <c r="A814" s="1020"/>
      <c r="B814" s="1020"/>
      <c r="C814" s="1020"/>
      <c r="D814" s="1028"/>
      <c r="E814" s="1029"/>
      <c r="F814" s="1030"/>
      <c r="G814" s="1031"/>
    </row>
    <row r="815" spans="1:7">
      <c r="A815" s="1020"/>
      <c r="B815" s="1020"/>
      <c r="C815" s="1020"/>
      <c r="D815" s="1028"/>
      <c r="E815" s="1029"/>
      <c r="F815" s="1030"/>
      <c r="G815" s="1031"/>
    </row>
    <row r="816" spans="1:7">
      <c r="A816" s="1020"/>
      <c r="B816" s="1020"/>
      <c r="C816" s="1020"/>
      <c r="D816" s="1028"/>
      <c r="E816" s="1029"/>
      <c r="F816" s="1030"/>
      <c r="G816" s="1031"/>
    </row>
    <row r="817" spans="1:7">
      <c r="A817" s="1020"/>
      <c r="B817" s="1020"/>
      <c r="C817" s="1020"/>
      <c r="D817" s="1028"/>
      <c r="E817" s="1029"/>
      <c r="F817" s="1030"/>
      <c r="G817" s="1031"/>
    </row>
    <row r="818" spans="1:7">
      <c r="A818" s="1020"/>
      <c r="B818" s="1020"/>
      <c r="C818" s="1020"/>
      <c r="D818" s="1028"/>
      <c r="E818" s="1029"/>
      <c r="F818" s="1030"/>
      <c r="G818" s="1031"/>
    </row>
    <row r="819" spans="1:7">
      <c r="A819" s="1020"/>
      <c r="B819" s="1020"/>
      <c r="C819" s="1020"/>
      <c r="D819" s="1028"/>
      <c r="E819" s="1029"/>
      <c r="F819" s="1030"/>
      <c r="G819" s="1031"/>
    </row>
    <row r="820" spans="1:7">
      <c r="A820" s="1020"/>
      <c r="B820" s="1020"/>
      <c r="C820" s="1020"/>
      <c r="D820" s="1028"/>
      <c r="E820" s="1029"/>
      <c r="F820" s="1030"/>
      <c r="G820" s="1031"/>
    </row>
    <row r="821" spans="1:7">
      <c r="A821" s="1020"/>
      <c r="B821" s="1020"/>
      <c r="C821" s="1020"/>
      <c r="D821" s="1028"/>
      <c r="E821" s="1029"/>
      <c r="F821" s="1030"/>
      <c r="G821" s="1031"/>
    </row>
    <row r="822" spans="1:7">
      <c r="A822" s="1020"/>
      <c r="B822" s="1020"/>
      <c r="C822" s="1020"/>
      <c r="D822" s="1028"/>
      <c r="E822" s="1029"/>
      <c r="F822" s="1030"/>
      <c r="G822" s="1031"/>
    </row>
    <row r="823" spans="1:7">
      <c r="A823" s="1020"/>
      <c r="B823" s="1020"/>
      <c r="C823" s="1020"/>
      <c r="D823" s="1028"/>
      <c r="E823" s="1029"/>
      <c r="F823" s="1030"/>
      <c r="G823" s="1031"/>
    </row>
    <row r="824" spans="1:7">
      <c r="A824" s="1020"/>
      <c r="B824" s="1020"/>
      <c r="C824" s="1020"/>
      <c r="D824" s="1028"/>
      <c r="E824" s="1029"/>
      <c r="F824" s="1030"/>
      <c r="G824" s="1031"/>
    </row>
    <row r="825" spans="1:7">
      <c r="A825" s="1020"/>
      <c r="B825" s="1020"/>
      <c r="C825" s="1020"/>
      <c r="D825" s="1028"/>
      <c r="E825" s="1029"/>
      <c r="F825" s="1030"/>
      <c r="G825" s="1031"/>
    </row>
    <row r="826" spans="1:7">
      <c r="A826" s="1020"/>
      <c r="B826" s="1020"/>
      <c r="C826" s="1020"/>
      <c r="D826" s="1028"/>
      <c r="E826" s="1029"/>
      <c r="F826" s="1030"/>
      <c r="G826" s="1031"/>
    </row>
    <row r="827" spans="1:7">
      <c r="A827" s="1020"/>
      <c r="B827" s="1020"/>
      <c r="C827" s="1020"/>
      <c r="D827" s="1028"/>
      <c r="E827" s="1029"/>
      <c r="F827" s="1030"/>
      <c r="G827" s="1031"/>
    </row>
    <row r="828" spans="1:7">
      <c r="A828" s="1020"/>
      <c r="B828" s="1020"/>
      <c r="C828" s="1020"/>
      <c r="D828" s="1028"/>
      <c r="E828" s="1029"/>
      <c r="F828" s="1030"/>
      <c r="G828" s="1031"/>
    </row>
    <row r="829" spans="1:7">
      <c r="A829" s="1020"/>
      <c r="B829" s="1020"/>
      <c r="C829" s="1020"/>
      <c r="D829" s="1028"/>
      <c r="E829" s="1029"/>
      <c r="F829" s="1030"/>
      <c r="G829" s="1031"/>
    </row>
    <row r="830" spans="1:7">
      <c r="A830" s="1020"/>
      <c r="B830" s="1020"/>
      <c r="C830" s="1020"/>
      <c r="D830" s="1028"/>
      <c r="E830" s="1029"/>
      <c r="F830" s="1030"/>
      <c r="G830" s="1031"/>
    </row>
    <row r="831" spans="1:7">
      <c r="A831" s="1020"/>
      <c r="B831" s="1020"/>
      <c r="C831" s="1020"/>
      <c r="D831" s="1028"/>
      <c r="E831" s="1029"/>
      <c r="F831" s="1030"/>
      <c r="G831" s="1031"/>
    </row>
    <row r="832" spans="1:7">
      <c r="A832" s="1020"/>
      <c r="B832" s="1020"/>
      <c r="C832" s="1020"/>
      <c r="D832" s="1028"/>
      <c r="E832" s="1029"/>
      <c r="F832" s="1030"/>
      <c r="G832" s="1031"/>
    </row>
    <row r="833" spans="1:7">
      <c r="A833" s="1020"/>
      <c r="B833" s="1020"/>
      <c r="C833" s="1020"/>
      <c r="D833" s="1028"/>
      <c r="E833" s="1029"/>
      <c r="F833" s="1030"/>
      <c r="G833" s="1031"/>
    </row>
    <row r="834" spans="1:7">
      <c r="A834" s="1020"/>
      <c r="B834" s="1020"/>
      <c r="C834" s="1020"/>
      <c r="D834" s="1028"/>
      <c r="E834" s="1029"/>
      <c r="F834" s="1030"/>
      <c r="G834" s="1031"/>
    </row>
    <row r="835" spans="1:7">
      <c r="A835" s="1020"/>
      <c r="B835" s="1020"/>
      <c r="C835" s="1020"/>
      <c r="D835" s="1028"/>
      <c r="E835" s="1029"/>
      <c r="F835" s="1030"/>
      <c r="G835" s="1031"/>
    </row>
    <row r="836" spans="1:7">
      <c r="A836" s="1020"/>
      <c r="B836" s="1020"/>
      <c r="C836" s="1020"/>
      <c r="D836" s="1028"/>
      <c r="E836" s="1029"/>
      <c r="F836" s="1030"/>
      <c r="G836" s="1031"/>
    </row>
    <row r="837" spans="1:7">
      <c r="A837" s="1020"/>
      <c r="B837" s="1020"/>
      <c r="C837" s="1020"/>
      <c r="D837" s="1028"/>
      <c r="E837" s="1029"/>
      <c r="F837" s="1030"/>
      <c r="G837" s="1031"/>
    </row>
    <row r="838" spans="1:7">
      <c r="A838" s="1020"/>
      <c r="B838" s="1020"/>
      <c r="C838" s="1020"/>
      <c r="D838" s="1028"/>
      <c r="E838" s="1029"/>
      <c r="F838" s="1030"/>
      <c r="G838" s="1031"/>
    </row>
    <row r="839" spans="1:7">
      <c r="A839" s="1020"/>
      <c r="B839" s="1020"/>
      <c r="C839" s="1020"/>
      <c r="D839" s="1028"/>
      <c r="E839" s="1029"/>
      <c r="F839" s="1030"/>
      <c r="G839" s="1031"/>
    </row>
    <row r="840" spans="1:7">
      <c r="A840" s="1020"/>
      <c r="B840" s="1020"/>
      <c r="C840" s="1020"/>
      <c r="D840" s="1028"/>
      <c r="E840" s="1029"/>
      <c r="F840" s="1030"/>
      <c r="G840" s="1031"/>
    </row>
    <row r="841" spans="1:7">
      <c r="A841" s="1020"/>
      <c r="B841" s="1020"/>
      <c r="C841" s="1020"/>
      <c r="D841" s="1028"/>
      <c r="E841" s="1029"/>
      <c r="F841" s="1030"/>
      <c r="G841" s="1031"/>
    </row>
    <row r="842" spans="1:7">
      <c r="A842" s="1020"/>
      <c r="B842" s="1020"/>
      <c r="C842" s="1020"/>
      <c r="D842" s="1028"/>
      <c r="E842" s="1029"/>
      <c r="F842" s="1030"/>
      <c r="G842" s="1031"/>
    </row>
    <row r="843" spans="1:7">
      <c r="A843" s="1020"/>
      <c r="B843" s="1020"/>
      <c r="C843" s="1020"/>
      <c r="D843" s="1028"/>
      <c r="E843" s="1029"/>
      <c r="F843" s="1030"/>
      <c r="G843" s="1031"/>
    </row>
    <row r="844" spans="1:7">
      <c r="A844" s="1020"/>
      <c r="B844" s="1020"/>
      <c r="C844" s="1020"/>
      <c r="D844" s="1028"/>
      <c r="E844" s="1029"/>
      <c r="F844" s="1030"/>
      <c r="G844" s="1031"/>
    </row>
    <row r="845" spans="1:7">
      <c r="A845" s="1020"/>
      <c r="B845" s="1020"/>
      <c r="C845" s="1020"/>
      <c r="D845" s="1028"/>
      <c r="E845" s="1029"/>
      <c r="F845" s="1030"/>
      <c r="G845" s="1031"/>
    </row>
    <row r="846" spans="1:7">
      <c r="A846" s="1020"/>
      <c r="B846" s="1020"/>
      <c r="C846" s="1020"/>
      <c r="D846" s="1028"/>
      <c r="E846" s="1029"/>
      <c r="F846" s="1030"/>
      <c r="G846" s="1031"/>
    </row>
    <row r="847" spans="1:7">
      <c r="A847" s="1020"/>
      <c r="B847" s="1020"/>
      <c r="C847" s="1020"/>
      <c r="D847" s="1028"/>
      <c r="E847" s="1029"/>
      <c r="F847" s="1030"/>
      <c r="G847" s="1031"/>
    </row>
    <row r="848" spans="1:7">
      <c r="A848" s="1020"/>
      <c r="B848" s="1020"/>
      <c r="C848" s="1020"/>
      <c r="D848" s="1028"/>
      <c r="E848" s="1029"/>
      <c r="F848" s="1030"/>
      <c r="G848" s="1031"/>
    </row>
    <row r="849" spans="1:7">
      <c r="A849" s="1020"/>
      <c r="B849" s="1020"/>
      <c r="C849" s="1020"/>
      <c r="D849" s="1028"/>
      <c r="E849" s="1029"/>
      <c r="F849" s="1030"/>
      <c r="G849" s="1031"/>
    </row>
    <row r="850" spans="1:7">
      <c r="A850" s="1020"/>
      <c r="B850" s="1020"/>
      <c r="C850" s="1020"/>
      <c r="D850" s="1028"/>
      <c r="E850" s="1029"/>
      <c r="F850" s="1030"/>
      <c r="G850" s="1031"/>
    </row>
    <row r="851" spans="1:7">
      <c r="A851" s="1020"/>
      <c r="B851" s="1020"/>
      <c r="C851" s="1020"/>
      <c r="D851" s="1028"/>
      <c r="E851" s="1029"/>
      <c r="F851" s="1030"/>
      <c r="G851" s="1031"/>
    </row>
    <row r="852" spans="1:7">
      <c r="A852" s="1020"/>
      <c r="B852" s="1020"/>
      <c r="C852" s="1020"/>
      <c r="D852" s="1028"/>
      <c r="E852" s="1029"/>
      <c r="F852" s="1030"/>
      <c r="G852" s="1031"/>
    </row>
    <row r="853" spans="1:7">
      <c r="A853" s="1020"/>
      <c r="B853" s="1020"/>
      <c r="C853" s="1020"/>
      <c r="D853" s="1028"/>
      <c r="E853" s="1029"/>
      <c r="F853" s="1030"/>
      <c r="G853" s="1031"/>
    </row>
    <row r="854" spans="1:7">
      <c r="A854" s="1020"/>
      <c r="B854" s="1020"/>
      <c r="C854" s="1020"/>
      <c r="D854" s="1028"/>
      <c r="E854" s="1029"/>
      <c r="F854" s="1030"/>
      <c r="G854" s="1031"/>
    </row>
    <row r="855" spans="1:7">
      <c r="A855" s="1020"/>
      <c r="B855" s="1020"/>
      <c r="C855" s="1020"/>
      <c r="D855" s="1028"/>
      <c r="E855" s="1029"/>
      <c r="F855" s="1030"/>
      <c r="G855" s="1031"/>
    </row>
    <row r="856" spans="1:7">
      <c r="A856" s="1020"/>
      <c r="B856" s="1020"/>
      <c r="C856" s="1020"/>
      <c r="D856" s="1028"/>
      <c r="E856" s="1029"/>
      <c r="F856" s="1030"/>
      <c r="G856" s="1031"/>
    </row>
    <row r="857" spans="1:7">
      <c r="A857" s="1020"/>
      <c r="B857" s="1020"/>
      <c r="C857" s="1020"/>
      <c r="D857" s="1028"/>
      <c r="E857" s="1029"/>
      <c r="F857" s="1030"/>
      <c r="G857" s="1031"/>
    </row>
    <row r="858" spans="1:7">
      <c r="A858" s="1020"/>
      <c r="B858" s="1020"/>
      <c r="C858" s="1020"/>
      <c r="D858" s="1028"/>
      <c r="E858" s="1029"/>
      <c r="F858" s="1030"/>
      <c r="G858" s="1031"/>
    </row>
    <row r="859" spans="1:7">
      <c r="A859" s="1020"/>
      <c r="B859" s="1020"/>
      <c r="C859" s="1020"/>
      <c r="D859" s="1028"/>
      <c r="E859" s="1029"/>
      <c r="F859" s="1030"/>
      <c r="G859" s="1031"/>
    </row>
    <row r="860" spans="1:7">
      <c r="A860" s="1020"/>
      <c r="B860" s="1020"/>
      <c r="C860" s="1020"/>
      <c r="D860" s="1028"/>
      <c r="E860" s="1029"/>
      <c r="F860" s="1030"/>
      <c r="G860" s="1031"/>
    </row>
    <row r="861" spans="1:7">
      <c r="A861" s="1020"/>
      <c r="B861" s="1020"/>
      <c r="C861" s="1020"/>
      <c r="D861" s="1028"/>
      <c r="E861" s="1029"/>
      <c r="F861" s="1030"/>
      <c r="G861" s="1031"/>
    </row>
    <row r="862" spans="1:7">
      <c r="A862" s="1020"/>
      <c r="B862" s="1020"/>
      <c r="C862" s="1020"/>
      <c r="D862" s="1028"/>
      <c r="E862" s="1029"/>
      <c r="F862" s="1030"/>
      <c r="G862" s="1031"/>
    </row>
    <row r="863" spans="1:7">
      <c r="A863" s="1020"/>
      <c r="B863" s="1020"/>
      <c r="C863" s="1020"/>
      <c r="D863" s="1028"/>
      <c r="E863" s="1029"/>
      <c r="F863" s="1030"/>
      <c r="G863" s="1031"/>
    </row>
    <row r="864" spans="1:7">
      <c r="A864" s="1020"/>
      <c r="B864" s="1020"/>
      <c r="C864" s="1020"/>
      <c r="D864" s="1028"/>
      <c r="E864" s="1029"/>
      <c r="F864" s="1030"/>
      <c r="G864" s="1031"/>
    </row>
    <row r="865" spans="1:7">
      <c r="A865" s="1020"/>
      <c r="B865" s="1020"/>
      <c r="C865" s="1020"/>
      <c r="D865" s="1028"/>
      <c r="E865" s="1029"/>
      <c r="F865" s="1030"/>
      <c r="G865" s="1031"/>
    </row>
    <row r="866" spans="1:7">
      <c r="A866" s="1020"/>
      <c r="B866" s="1020"/>
      <c r="C866" s="1020"/>
      <c r="D866" s="1028"/>
      <c r="E866" s="1029"/>
      <c r="F866" s="1030"/>
      <c r="G866" s="1031"/>
    </row>
    <row r="867" spans="1:7">
      <c r="A867" s="1020"/>
      <c r="B867" s="1020"/>
      <c r="C867" s="1020"/>
      <c r="D867" s="1028"/>
      <c r="E867" s="1029"/>
      <c r="F867" s="1030"/>
      <c r="G867" s="1031"/>
    </row>
    <row r="868" spans="1:7">
      <c r="A868" s="1020"/>
      <c r="B868" s="1020"/>
      <c r="C868" s="1020"/>
      <c r="D868" s="1028"/>
      <c r="E868" s="1029"/>
      <c r="F868" s="1030"/>
      <c r="G868" s="1031"/>
    </row>
    <row r="869" spans="1:7">
      <c r="A869" s="1020"/>
      <c r="B869" s="1020"/>
      <c r="C869" s="1020"/>
      <c r="D869" s="1028"/>
      <c r="E869" s="1029"/>
      <c r="F869" s="1030"/>
      <c r="G869" s="1031"/>
    </row>
    <row r="870" spans="1:7">
      <c r="A870" s="1020"/>
      <c r="B870" s="1020"/>
      <c r="C870" s="1020"/>
      <c r="D870" s="1028"/>
      <c r="E870" s="1029"/>
      <c r="F870" s="1030"/>
      <c r="G870" s="1031"/>
    </row>
    <row r="871" spans="1:7">
      <c r="A871" s="1020"/>
      <c r="B871" s="1020"/>
      <c r="C871" s="1020"/>
      <c r="D871" s="1028"/>
      <c r="E871" s="1029"/>
      <c r="F871" s="1030"/>
      <c r="G871" s="1031"/>
    </row>
    <row r="872" spans="1:7">
      <c r="A872" s="1020"/>
      <c r="B872" s="1020"/>
      <c r="C872" s="1020"/>
      <c r="D872" s="1028"/>
      <c r="E872" s="1029"/>
      <c r="F872" s="1030"/>
      <c r="G872" s="1031"/>
    </row>
    <row r="873" spans="1:7">
      <c r="A873" s="1020"/>
      <c r="B873" s="1020"/>
      <c r="C873" s="1020"/>
      <c r="D873" s="1028"/>
      <c r="E873" s="1029"/>
      <c r="F873" s="1030"/>
      <c r="G873" s="1031"/>
    </row>
    <row r="874" spans="1:7">
      <c r="A874" s="1020"/>
      <c r="B874" s="1020"/>
      <c r="C874" s="1020"/>
      <c r="D874" s="1028"/>
      <c r="E874" s="1029"/>
      <c r="F874" s="1030"/>
      <c r="G874" s="1031"/>
    </row>
    <row r="875" spans="1:7">
      <c r="A875" s="1020"/>
      <c r="B875" s="1020"/>
      <c r="C875" s="1020"/>
      <c r="D875" s="1028"/>
      <c r="E875" s="1029"/>
      <c r="F875" s="1030"/>
      <c r="G875" s="1031"/>
    </row>
    <row r="876" spans="1:7">
      <c r="A876" s="1020"/>
      <c r="B876" s="1020"/>
      <c r="C876" s="1020"/>
      <c r="D876" s="1028"/>
      <c r="E876" s="1029"/>
      <c r="F876" s="1030"/>
      <c r="G876" s="1031"/>
    </row>
    <row r="877" spans="1:7">
      <c r="A877" s="1020"/>
      <c r="B877" s="1020"/>
      <c r="C877" s="1020"/>
      <c r="D877" s="1028"/>
      <c r="E877" s="1029"/>
      <c r="F877" s="1030"/>
      <c r="G877" s="1031"/>
    </row>
    <row r="878" spans="1:7">
      <c r="A878" s="1020"/>
      <c r="B878" s="1020"/>
      <c r="C878" s="1020"/>
      <c r="D878" s="1028"/>
      <c r="E878" s="1029"/>
      <c r="F878" s="1030"/>
      <c r="G878" s="1031"/>
    </row>
    <row r="879" spans="1:7">
      <c r="A879" s="1020"/>
      <c r="B879" s="1020"/>
      <c r="C879" s="1020"/>
      <c r="D879" s="1028"/>
      <c r="E879" s="1029"/>
      <c r="F879" s="1030"/>
      <c r="G879" s="1031"/>
    </row>
    <row r="880" spans="1:7">
      <c r="A880" s="1020"/>
      <c r="B880" s="1020"/>
      <c r="C880" s="1020"/>
      <c r="D880" s="1028"/>
      <c r="E880" s="1029"/>
      <c r="F880" s="1030"/>
      <c r="G880" s="1031"/>
    </row>
    <row r="881" spans="1:7">
      <c r="A881" s="1020"/>
      <c r="B881" s="1020"/>
      <c r="C881" s="1020"/>
      <c r="D881" s="1028"/>
      <c r="E881" s="1029"/>
      <c r="F881" s="1030"/>
      <c r="G881" s="1031"/>
    </row>
    <row r="882" spans="1:7">
      <c r="A882" s="1020"/>
      <c r="B882" s="1020"/>
      <c r="C882" s="1020"/>
      <c r="D882" s="1028"/>
      <c r="E882" s="1029"/>
      <c r="F882" s="1030"/>
      <c r="G882" s="1031"/>
    </row>
    <row r="883" spans="1:7">
      <c r="A883" s="1020"/>
      <c r="B883" s="1020"/>
      <c r="C883" s="1020"/>
      <c r="D883" s="1028"/>
      <c r="E883" s="1029"/>
      <c r="F883" s="1030"/>
      <c r="G883" s="1031"/>
    </row>
    <row r="884" spans="1:7">
      <c r="A884" s="1020"/>
      <c r="B884" s="1020"/>
      <c r="C884" s="1020"/>
      <c r="D884" s="1028"/>
      <c r="E884" s="1029"/>
      <c r="F884" s="1030"/>
      <c r="G884" s="1031"/>
    </row>
    <row r="885" spans="1:7">
      <c r="A885" s="1020"/>
      <c r="B885" s="1020"/>
      <c r="C885" s="1020"/>
      <c r="D885" s="1028"/>
      <c r="E885" s="1029"/>
      <c r="F885" s="1030"/>
      <c r="G885" s="1031"/>
    </row>
    <row r="886" spans="1:7">
      <c r="A886" s="1020"/>
      <c r="B886" s="1020"/>
      <c r="C886" s="1020"/>
      <c r="D886" s="1028"/>
      <c r="E886" s="1029"/>
      <c r="F886" s="1030"/>
      <c r="G886" s="1031"/>
    </row>
    <row r="887" spans="1:7">
      <c r="A887" s="1020"/>
      <c r="B887" s="1020"/>
      <c r="C887" s="1020"/>
      <c r="D887" s="1028"/>
      <c r="E887" s="1029"/>
      <c r="F887" s="1030"/>
      <c r="G887" s="1031"/>
    </row>
    <row r="888" spans="1:7">
      <c r="A888" s="1020"/>
      <c r="B888" s="1020"/>
      <c r="C888" s="1020"/>
      <c r="D888" s="1028"/>
      <c r="E888" s="1029"/>
      <c r="F888" s="1030"/>
      <c r="G888" s="1031"/>
    </row>
    <row r="889" spans="1:7">
      <c r="A889" s="1020"/>
      <c r="B889" s="1020"/>
      <c r="C889" s="1020"/>
      <c r="D889" s="1028"/>
      <c r="E889" s="1029"/>
      <c r="F889" s="1030"/>
      <c r="G889" s="1031"/>
    </row>
    <row r="890" spans="1:7">
      <c r="A890" s="1020"/>
      <c r="B890" s="1020"/>
      <c r="C890" s="1020"/>
      <c r="D890" s="1028"/>
      <c r="E890" s="1029"/>
      <c r="F890" s="1030"/>
      <c r="G890" s="1031"/>
    </row>
    <row r="891" spans="1:7">
      <c r="A891" s="1020"/>
      <c r="B891" s="1020"/>
      <c r="C891" s="1020"/>
      <c r="D891" s="1028"/>
      <c r="E891" s="1029"/>
      <c r="F891" s="1030"/>
      <c r="G891" s="1031"/>
    </row>
    <row r="892" spans="1:7">
      <c r="A892" s="1020"/>
      <c r="B892" s="1020"/>
      <c r="C892" s="1020"/>
      <c r="D892" s="1028"/>
      <c r="E892" s="1029"/>
      <c r="F892" s="1030"/>
      <c r="G892" s="1031"/>
    </row>
    <row r="893" spans="1:7">
      <c r="A893" s="1020"/>
      <c r="B893" s="1020"/>
      <c r="C893" s="1020"/>
      <c r="D893" s="1028"/>
      <c r="E893" s="1029"/>
      <c r="F893" s="1030"/>
      <c r="G893" s="1031"/>
    </row>
    <row r="894" spans="1:7">
      <c r="A894" s="1020"/>
      <c r="B894" s="1020"/>
      <c r="C894" s="1020"/>
      <c r="D894" s="1028"/>
      <c r="E894" s="1029"/>
      <c r="F894" s="1030"/>
      <c r="G894" s="1031"/>
    </row>
    <row r="895" spans="1:7">
      <c r="A895" s="1020"/>
      <c r="B895" s="1020"/>
      <c r="C895" s="1020"/>
      <c r="D895" s="1028"/>
      <c r="E895" s="1029"/>
      <c r="F895" s="1030"/>
      <c r="G895" s="1031"/>
    </row>
    <row r="896" spans="1:7">
      <c r="A896" s="1020"/>
      <c r="B896" s="1020"/>
      <c r="C896" s="1020"/>
      <c r="D896" s="1028"/>
      <c r="E896" s="1029"/>
      <c r="F896" s="1030"/>
      <c r="G896" s="1031"/>
    </row>
    <row r="897" spans="1:7">
      <c r="A897" s="1020"/>
      <c r="B897" s="1020"/>
      <c r="C897" s="1020"/>
      <c r="D897" s="1028"/>
      <c r="E897" s="1029"/>
      <c r="F897" s="1030"/>
      <c r="G897" s="1031"/>
    </row>
    <row r="898" spans="1:7">
      <c r="A898" s="1020"/>
      <c r="B898" s="1020"/>
      <c r="C898" s="1020"/>
      <c r="D898" s="1028"/>
      <c r="E898" s="1029"/>
      <c r="F898" s="1030"/>
      <c r="G898" s="1031"/>
    </row>
    <row r="899" spans="1:7">
      <c r="A899" s="1020"/>
      <c r="B899" s="1020"/>
      <c r="C899" s="1020"/>
      <c r="D899" s="1028"/>
      <c r="E899" s="1029"/>
      <c r="F899" s="1030"/>
      <c r="G899" s="1031"/>
    </row>
    <row r="900" spans="1:7">
      <c r="A900" s="1020"/>
      <c r="B900" s="1020"/>
      <c r="C900" s="1020"/>
      <c r="D900" s="1028"/>
      <c r="E900" s="1029"/>
      <c r="F900" s="1030"/>
      <c r="G900" s="1031"/>
    </row>
    <row r="901" spans="1:7">
      <c r="A901" s="1020"/>
      <c r="B901" s="1020"/>
      <c r="C901" s="1020"/>
      <c r="D901" s="1028"/>
      <c r="E901" s="1029"/>
      <c r="F901" s="1030"/>
      <c r="G901" s="1031"/>
    </row>
    <row r="902" spans="1:7">
      <c r="A902" s="1020"/>
      <c r="B902" s="1020"/>
      <c r="C902" s="1020"/>
      <c r="D902" s="1028"/>
      <c r="E902" s="1029"/>
      <c r="F902" s="1030"/>
      <c r="G902" s="1031"/>
    </row>
    <row r="903" spans="1:7">
      <c r="A903" s="1020"/>
      <c r="B903" s="1020"/>
      <c r="C903" s="1020"/>
      <c r="D903" s="1028"/>
      <c r="E903" s="1029"/>
      <c r="F903" s="1030"/>
      <c r="G903" s="1031"/>
    </row>
    <row r="904" spans="1:7">
      <c r="A904" s="1020"/>
      <c r="B904" s="1020"/>
      <c r="C904" s="1020"/>
      <c r="D904" s="1028"/>
      <c r="E904" s="1029"/>
      <c r="F904" s="1030"/>
      <c r="G904" s="1031"/>
    </row>
    <row r="905" spans="1:7">
      <c r="A905" s="1020"/>
      <c r="B905" s="1020"/>
      <c r="C905" s="1020"/>
      <c r="D905" s="1028"/>
      <c r="E905" s="1029"/>
      <c r="F905" s="1030"/>
      <c r="G905" s="1031"/>
    </row>
    <row r="906" spans="1:7">
      <c r="A906" s="1020"/>
      <c r="B906" s="1020"/>
      <c r="C906" s="1020"/>
      <c r="D906" s="1028"/>
      <c r="E906" s="1029"/>
      <c r="F906" s="1030"/>
      <c r="G906" s="1031"/>
    </row>
    <row r="907" spans="1:7">
      <c r="A907" s="1020"/>
      <c r="B907" s="1020"/>
      <c r="C907" s="1020"/>
      <c r="D907" s="1028"/>
      <c r="E907" s="1029"/>
      <c r="F907" s="1030"/>
      <c r="G907" s="1031"/>
    </row>
    <row r="908" spans="1:7">
      <c r="A908" s="1020"/>
      <c r="B908" s="1020"/>
      <c r="C908" s="1020"/>
      <c r="D908" s="1028"/>
      <c r="E908" s="1029"/>
      <c r="F908" s="1030"/>
      <c r="G908" s="1031"/>
    </row>
    <row r="909" spans="1:7">
      <c r="A909" s="1020"/>
      <c r="B909" s="1020"/>
      <c r="C909" s="1020"/>
      <c r="D909" s="1028"/>
      <c r="E909" s="1029"/>
      <c r="F909" s="1030"/>
      <c r="G909" s="1031"/>
    </row>
    <row r="910" spans="1:7">
      <c r="A910" s="1020"/>
      <c r="B910" s="1020"/>
      <c r="C910" s="1020"/>
      <c r="D910" s="1028"/>
      <c r="E910" s="1029"/>
      <c r="F910" s="1030"/>
      <c r="G910" s="1031"/>
    </row>
    <row r="911" spans="1:7">
      <c r="A911" s="1020"/>
      <c r="B911" s="1020"/>
      <c r="C911" s="1020"/>
      <c r="D911" s="1028"/>
      <c r="E911" s="1029"/>
      <c r="F911" s="1030"/>
      <c r="G911" s="1031"/>
    </row>
    <row r="912" spans="1:7">
      <c r="A912" s="1020"/>
      <c r="B912" s="1020"/>
      <c r="C912" s="1020"/>
      <c r="D912" s="1028"/>
      <c r="E912" s="1029"/>
      <c r="F912" s="1030"/>
      <c r="G912" s="1031"/>
    </row>
    <row r="913" spans="1:7">
      <c r="A913" s="1020"/>
      <c r="B913" s="1020"/>
      <c r="C913" s="1020"/>
      <c r="D913" s="1028"/>
      <c r="E913" s="1029"/>
      <c r="F913" s="1030"/>
      <c r="G913" s="1031"/>
    </row>
    <row r="914" spans="1:7">
      <c r="A914" s="1020"/>
      <c r="B914" s="1020"/>
      <c r="C914" s="1020"/>
      <c r="D914" s="1028"/>
      <c r="E914" s="1029"/>
      <c r="F914" s="1030"/>
      <c r="G914" s="1031"/>
    </row>
    <row r="915" spans="1:7">
      <c r="A915" s="1020"/>
      <c r="B915" s="1020"/>
      <c r="C915" s="1020"/>
      <c r="D915" s="1028"/>
      <c r="E915" s="1029"/>
      <c r="F915" s="1030"/>
      <c r="G915" s="1031"/>
    </row>
    <row r="916" spans="1:7">
      <c r="A916" s="1020"/>
      <c r="B916" s="1020"/>
      <c r="C916" s="1020"/>
      <c r="D916" s="1028"/>
      <c r="E916" s="1029"/>
      <c r="F916" s="1030"/>
      <c r="G916" s="1031"/>
    </row>
    <row r="917" spans="1:7">
      <c r="A917" s="1020"/>
      <c r="B917" s="1020"/>
      <c r="C917" s="1020"/>
      <c r="D917" s="1028"/>
      <c r="E917" s="1029"/>
      <c r="F917" s="1030"/>
      <c r="G917" s="1031"/>
    </row>
    <row r="918" spans="1:7">
      <c r="A918" s="1020"/>
      <c r="B918" s="1020"/>
      <c r="C918" s="1020"/>
      <c r="D918" s="1028"/>
      <c r="E918" s="1029"/>
      <c r="F918" s="1030"/>
      <c r="G918" s="1031"/>
    </row>
    <row r="919" spans="1:7">
      <c r="A919" s="1020"/>
      <c r="B919" s="1020"/>
      <c r="C919" s="1020"/>
      <c r="D919" s="1028"/>
      <c r="E919" s="1029"/>
      <c r="F919" s="1030"/>
      <c r="G919" s="1031"/>
    </row>
    <row r="920" spans="1:7">
      <c r="A920" s="1020"/>
      <c r="B920" s="1020"/>
      <c r="C920" s="1020"/>
      <c r="D920" s="1028"/>
      <c r="E920" s="1029"/>
      <c r="F920" s="1030"/>
      <c r="G920" s="1031"/>
    </row>
    <row r="921" spans="1:7">
      <c r="A921" s="1020"/>
      <c r="B921" s="1020"/>
      <c r="C921" s="1020"/>
      <c r="D921" s="1028"/>
      <c r="E921" s="1029"/>
      <c r="F921" s="1030"/>
      <c r="G921" s="1031"/>
    </row>
    <row r="922" spans="1:7">
      <c r="A922" s="1020"/>
      <c r="B922" s="1020"/>
      <c r="C922" s="1020"/>
      <c r="D922" s="1028"/>
      <c r="E922" s="1029"/>
      <c r="F922" s="1030"/>
      <c r="G922" s="1031"/>
    </row>
    <row r="923" spans="1:7">
      <c r="A923" s="1020"/>
      <c r="B923" s="1020"/>
      <c r="C923" s="1020"/>
      <c r="D923" s="1028"/>
      <c r="E923" s="1029"/>
      <c r="F923" s="1030"/>
      <c r="G923" s="1031"/>
    </row>
    <row r="924" spans="1:7">
      <c r="A924" s="1020"/>
      <c r="B924" s="1020"/>
      <c r="C924" s="1020"/>
      <c r="D924" s="1028"/>
      <c r="E924" s="1029"/>
      <c r="F924" s="1030"/>
      <c r="G924" s="1031"/>
    </row>
    <row r="925" spans="1:7">
      <c r="A925" s="1020"/>
      <c r="B925" s="1020"/>
      <c r="C925" s="1020"/>
      <c r="D925" s="1028"/>
      <c r="E925" s="1029"/>
      <c r="F925" s="1030"/>
      <c r="G925" s="1031"/>
    </row>
    <row r="926" spans="1:7">
      <c r="A926" s="1020"/>
      <c r="B926" s="1020"/>
      <c r="C926" s="1020"/>
      <c r="D926" s="1028"/>
      <c r="E926" s="1029"/>
      <c r="F926" s="1030"/>
      <c r="G926" s="1031"/>
    </row>
    <row r="927" spans="1:7">
      <c r="A927" s="1020"/>
      <c r="B927" s="1020"/>
      <c r="C927" s="1020"/>
      <c r="D927" s="1028"/>
      <c r="E927" s="1029"/>
      <c r="F927" s="1030"/>
      <c r="G927" s="1031"/>
    </row>
    <row r="928" spans="1:7">
      <c r="A928" s="1020"/>
      <c r="B928" s="1020"/>
      <c r="C928" s="1020"/>
      <c r="D928" s="1028"/>
      <c r="E928" s="1029"/>
      <c r="F928" s="1030"/>
      <c r="G928" s="1031"/>
    </row>
    <row r="929" spans="1:7">
      <c r="A929" s="1020"/>
      <c r="B929" s="1020"/>
      <c r="C929" s="1020"/>
      <c r="D929" s="1028"/>
      <c r="E929" s="1029"/>
      <c r="F929" s="1030"/>
      <c r="G929" s="1031"/>
    </row>
    <row r="930" spans="1:7">
      <c r="A930" s="1020"/>
      <c r="B930" s="1020"/>
      <c r="C930" s="1020"/>
      <c r="D930" s="1028"/>
      <c r="E930" s="1029"/>
      <c r="F930" s="1030"/>
      <c r="G930" s="1031"/>
    </row>
    <row r="931" spans="1:7">
      <c r="A931" s="1020"/>
      <c r="B931" s="1020"/>
      <c r="C931" s="1020"/>
      <c r="D931" s="1028"/>
      <c r="E931" s="1029"/>
      <c r="F931" s="1030"/>
      <c r="G931" s="1031"/>
    </row>
    <row r="932" spans="1:7">
      <c r="A932" s="1020"/>
      <c r="B932" s="1020"/>
      <c r="C932" s="1020"/>
      <c r="D932" s="1028"/>
      <c r="E932" s="1029"/>
      <c r="F932" s="1030"/>
      <c r="G932" s="1031"/>
    </row>
    <row r="933" spans="1:7">
      <c r="A933" s="1020"/>
      <c r="B933" s="1020"/>
      <c r="C933" s="1020"/>
      <c r="D933" s="1028"/>
      <c r="E933" s="1029"/>
      <c r="F933" s="1030"/>
      <c r="G933" s="1031"/>
    </row>
    <row r="934" spans="1:7">
      <c r="A934" s="1020"/>
      <c r="B934" s="1020"/>
      <c r="C934" s="1020"/>
      <c r="D934" s="1028"/>
      <c r="E934" s="1029"/>
      <c r="F934" s="1030"/>
      <c r="G934" s="1031"/>
    </row>
    <row r="935" spans="1:7">
      <c r="A935" s="1020"/>
      <c r="B935" s="1020"/>
      <c r="C935" s="1020"/>
      <c r="D935" s="1028"/>
      <c r="E935" s="1029"/>
      <c r="F935" s="1030"/>
      <c r="G935" s="1031"/>
    </row>
    <row r="936" spans="1:7">
      <c r="A936" s="1020"/>
      <c r="B936" s="1020"/>
      <c r="C936" s="1020"/>
      <c r="D936" s="1028"/>
      <c r="E936" s="1029"/>
      <c r="F936" s="1030"/>
      <c r="G936" s="1031"/>
    </row>
    <row r="937" spans="1:7">
      <c r="A937" s="1020"/>
      <c r="B937" s="1020"/>
      <c r="C937" s="1020"/>
      <c r="D937" s="1028"/>
      <c r="E937" s="1029"/>
      <c r="F937" s="1030"/>
      <c r="G937" s="1031"/>
    </row>
    <row r="938" spans="1:7">
      <c r="A938" s="1020"/>
      <c r="B938" s="1020"/>
      <c r="C938" s="1020"/>
      <c r="D938" s="1028"/>
      <c r="E938" s="1029"/>
      <c r="F938" s="1030"/>
      <c r="G938" s="1031"/>
    </row>
    <row r="939" spans="1:7">
      <c r="A939" s="1020"/>
      <c r="B939" s="1020"/>
      <c r="C939" s="1020"/>
      <c r="D939" s="1028"/>
      <c r="E939" s="1029"/>
      <c r="F939" s="1030"/>
      <c r="G939" s="1031"/>
    </row>
    <row r="940" spans="1:7">
      <c r="A940" s="1020"/>
      <c r="B940" s="1020"/>
      <c r="C940" s="1020"/>
      <c r="D940" s="1028"/>
      <c r="E940" s="1029"/>
      <c r="F940" s="1030"/>
      <c r="G940" s="1031"/>
    </row>
    <row r="941" spans="1:7">
      <c r="A941" s="1020"/>
      <c r="B941" s="1020"/>
      <c r="C941" s="1020"/>
      <c r="D941" s="1028"/>
      <c r="E941" s="1029"/>
      <c r="F941" s="1030"/>
      <c r="G941" s="1031"/>
    </row>
    <row r="942" spans="1:7">
      <c r="A942" s="1020"/>
      <c r="B942" s="1020"/>
      <c r="C942" s="1020"/>
      <c r="D942" s="1028"/>
      <c r="E942" s="1029"/>
      <c r="F942" s="1030"/>
      <c r="G942" s="1031"/>
    </row>
    <row r="943" spans="1:7">
      <c r="A943" s="1020"/>
      <c r="B943" s="1020"/>
      <c r="C943" s="1020"/>
      <c r="D943" s="1028"/>
      <c r="E943" s="1029"/>
      <c r="F943" s="1030"/>
      <c r="G943" s="1031"/>
    </row>
    <row r="944" spans="1:7">
      <c r="A944" s="1020"/>
      <c r="B944" s="1020"/>
      <c r="C944" s="1020"/>
      <c r="D944" s="1028"/>
      <c r="E944" s="1029"/>
      <c r="F944" s="1030"/>
      <c r="G944" s="1031"/>
    </row>
    <row r="945" spans="1:7">
      <c r="A945" s="1020"/>
      <c r="B945" s="1020"/>
      <c r="C945" s="1020"/>
      <c r="D945" s="1028"/>
      <c r="E945" s="1029"/>
      <c r="F945" s="1030"/>
      <c r="G945" s="1031"/>
    </row>
    <row r="946" spans="1:7">
      <c r="A946" s="1020"/>
      <c r="B946" s="1020"/>
      <c r="C946" s="1020"/>
      <c r="D946" s="1028"/>
      <c r="E946" s="1029"/>
      <c r="F946" s="1030"/>
      <c r="G946" s="1031"/>
    </row>
    <row r="947" spans="1:7">
      <c r="A947" s="1020"/>
      <c r="B947" s="1020"/>
      <c r="C947" s="1020"/>
      <c r="D947" s="1028"/>
      <c r="E947" s="1029"/>
      <c r="F947" s="1030"/>
      <c r="G947" s="1031"/>
    </row>
    <row r="948" spans="1:7">
      <c r="A948" s="1020"/>
      <c r="B948" s="1020"/>
      <c r="C948" s="1020"/>
      <c r="D948" s="1028"/>
      <c r="E948" s="1029"/>
      <c r="F948" s="1030"/>
      <c r="G948" s="1031"/>
    </row>
    <row r="949" spans="1:7">
      <c r="A949" s="1020"/>
      <c r="B949" s="1020"/>
      <c r="C949" s="1020"/>
      <c r="D949" s="1028"/>
      <c r="E949" s="1029"/>
      <c r="F949" s="1030"/>
      <c r="G949" s="1031"/>
    </row>
    <row r="950" spans="1:7">
      <c r="A950" s="1020"/>
      <c r="B950" s="1020"/>
      <c r="C950" s="1020"/>
      <c r="D950" s="1028"/>
      <c r="E950" s="1029"/>
      <c r="F950" s="1030"/>
      <c r="G950" s="1031"/>
    </row>
    <row r="951" spans="1:7">
      <c r="A951" s="1020"/>
      <c r="B951" s="1020"/>
      <c r="C951" s="1020"/>
      <c r="D951" s="1028"/>
      <c r="E951" s="1029"/>
      <c r="F951" s="1030"/>
      <c r="G951" s="1031"/>
    </row>
    <row r="952" spans="1:7">
      <c r="A952" s="1020"/>
      <c r="B952" s="1020"/>
      <c r="C952" s="1020"/>
      <c r="D952" s="1028"/>
      <c r="E952" s="1029"/>
      <c r="F952" s="1030"/>
      <c r="G952" s="1031"/>
    </row>
    <row r="953" spans="1:7">
      <c r="A953" s="1020"/>
      <c r="B953" s="1020"/>
      <c r="C953" s="1020"/>
      <c r="D953" s="1028"/>
      <c r="E953" s="1029"/>
      <c r="F953" s="1030"/>
      <c r="G953" s="1031"/>
    </row>
    <row r="954" spans="1:7">
      <c r="A954" s="1020"/>
      <c r="B954" s="1020"/>
      <c r="C954" s="1020"/>
      <c r="D954" s="1028"/>
      <c r="E954" s="1029"/>
      <c r="F954" s="1030"/>
      <c r="G954" s="1031"/>
    </row>
    <row r="955" spans="1:7">
      <c r="A955" s="1020"/>
      <c r="B955" s="1020"/>
      <c r="C955" s="1020"/>
      <c r="D955" s="1028"/>
      <c r="E955" s="1029"/>
      <c r="F955" s="1030"/>
      <c r="G955" s="1031"/>
    </row>
    <row r="956" spans="1:7">
      <c r="A956" s="1020"/>
      <c r="B956" s="1020"/>
      <c r="C956" s="1020"/>
      <c r="D956" s="1028"/>
      <c r="E956" s="1029"/>
      <c r="F956" s="1030"/>
      <c r="G956" s="1031"/>
    </row>
    <row r="957" spans="1:7">
      <c r="A957" s="1020"/>
      <c r="B957" s="1020"/>
      <c r="C957" s="1020"/>
      <c r="D957" s="1028"/>
      <c r="E957" s="1029"/>
      <c r="F957" s="1030"/>
      <c r="G957" s="1031"/>
    </row>
    <row r="958" spans="1:7">
      <c r="A958" s="1020"/>
      <c r="B958" s="1020"/>
      <c r="C958" s="1020"/>
      <c r="D958" s="1028"/>
      <c r="E958" s="1029"/>
      <c r="F958" s="1030"/>
      <c r="G958" s="1031"/>
    </row>
    <row r="959" spans="1:7">
      <c r="A959" s="1020"/>
      <c r="B959" s="1020"/>
      <c r="C959" s="1020"/>
      <c r="D959" s="1028"/>
      <c r="E959" s="1029"/>
      <c r="F959" s="1030"/>
      <c r="G959" s="1031"/>
    </row>
    <row r="960" spans="1:7">
      <c r="A960" s="1020"/>
      <c r="B960" s="1020"/>
      <c r="C960" s="1020"/>
      <c r="D960" s="1028"/>
      <c r="E960" s="1029"/>
      <c r="F960" s="1030"/>
      <c r="G960" s="1031"/>
    </row>
    <row r="961" spans="1:7">
      <c r="A961" s="1020"/>
      <c r="B961" s="1020"/>
      <c r="C961" s="1020"/>
      <c r="D961" s="1028"/>
      <c r="E961" s="1029"/>
      <c r="F961" s="1030"/>
      <c r="G961" s="1031"/>
    </row>
    <row r="962" spans="1:7">
      <c r="A962" s="1020"/>
      <c r="B962" s="1020"/>
      <c r="C962" s="1020"/>
      <c r="D962" s="1028"/>
      <c r="E962" s="1029"/>
      <c r="F962" s="1030"/>
      <c r="G962" s="1031"/>
    </row>
    <row r="963" spans="1:7">
      <c r="A963" s="1020"/>
      <c r="B963" s="1020"/>
      <c r="C963" s="1020"/>
      <c r="D963" s="1028"/>
      <c r="E963" s="1029"/>
      <c r="F963" s="1030"/>
      <c r="G963" s="1031"/>
    </row>
    <row r="964" spans="1:7">
      <c r="A964" s="1020"/>
      <c r="B964" s="1020"/>
      <c r="C964" s="1020"/>
      <c r="D964" s="1028"/>
      <c r="E964" s="1029"/>
      <c r="F964" s="1030"/>
      <c r="G964" s="1031"/>
    </row>
    <row r="965" spans="1:7">
      <c r="A965" s="1020"/>
      <c r="B965" s="1020"/>
      <c r="C965" s="1020"/>
      <c r="D965" s="1028"/>
      <c r="E965" s="1029"/>
      <c r="F965" s="1030"/>
      <c r="G965" s="1031"/>
    </row>
    <row r="966" spans="1:7">
      <c r="A966" s="1020"/>
      <c r="B966" s="1020"/>
      <c r="C966" s="1020"/>
      <c r="D966" s="1028"/>
      <c r="E966" s="1029"/>
      <c r="F966" s="1030"/>
      <c r="G966" s="1031"/>
    </row>
    <row r="967" spans="1:7">
      <c r="A967" s="1020"/>
      <c r="B967" s="1020"/>
      <c r="C967" s="1020"/>
      <c r="D967" s="1028"/>
      <c r="E967" s="1029"/>
      <c r="F967" s="1030"/>
      <c r="G967" s="1031"/>
    </row>
    <row r="968" spans="1:7">
      <c r="A968" s="1020"/>
      <c r="B968" s="1020"/>
      <c r="C968" s="1020"/>
      <c r="D968" s="1028"/>
      <c r="E968" s="1029"/>
      <c r="F968" s="1030"/>
      <c r="G968" s="1031"/>
    </row>
    <row r="969" spans="1:7">
      <c r="A969" s="1020"/>
      <c r="B969" s="1020"/>
      <c r="C969" s="1020"/>
      <c r="D969" s="1028"/>
      <c r="E969" s="1029"/>
      <c r="F969" s="1030"/>
      <c r="G969" s="1031"/>
    </row>
    <row r="970" spans="1:7">
      <c r="A970" s="1020"/>
      <c r="B970" s="1020"/>
      <c r="C970" s="1020"/>
      <c r="D970" s="1028"/>
      <c r="E970" s="1029"/>
      <c r="F970" s="1030"/>
      <c r="G970" s="1031"/>
    </row>
    <row r="971" spans="1:7">
      <c r="A971" s="1020"/>
      <c r="B971" s="1020"/>
      <c r="C971" s="1020"/>
      <c r="D971" s="1028"/>
      <c r="E971" s="1029"/>
      <c r="F971" s="1030"/>
      <c r="G971" s="1031"/>
    </row>
    <row r="972" spans="1:7">
      <c r="A972" s="1020"/>
      <c r="B972" s="1020"/>
      <c r="C972" s="1020"/>
      <c r="D972" s="1028"/>
      <c r="E972" s="1029"/>
      <c r="F972" s="1030"/>
      <c r="G972" s="1031"/>
    </row>
    <row r="973" spans="1:7">
      <c r="A973" s="1020"/>
      <c r="B973" s="1020"/>
      <c r="C973" s="1020"/>
      <c r="D973" s="1028"/>
      <c r="E973" s="1029"/>
      <c r="F973" s="1030"/>
      <c r="G973" s="1031"/>
    </row>
    <row r="974" spans="1:7">
      <c r="A974" s="1020"/>
      <c r="B974" s="1020"/>
      <c r="C974" s="1020"/>
      <c r="D974" s="1028"/>
      <c r="E974" s="1029"/>
      <c r="F974" s="1030"/>
      <c r="G974" s="1031"/>
    </row>
    <row r="975" spans="1:7">
      <c r="A975" s="1020"/>
      <c r="B975" s="1020"/>
      <c r="C975" s="1020"/>
      <c r="D975" s="1028"/>
      <c r="E975" s="1029"/>
      <c r="F975" s="1030"/>
      <c r="G975" s="1031"/>
    </row>
    <row r="976" spans="1:7">
      <c r="A976" s="1020"/>
      <c r="B976" s="1020"/>
      <c r="C976" s="1020"/>
      <c r="D976" s="1028"/>
      <c r="E976" s="1029"/>
      <c r="F976" s="1030"/>
      <c r="G976" s="1031"/>
    </row>
    <row r="977" spans="1:7">
      <c r="A977" s="1020"/>
      <c r="B977" s="1020"/>
      <c r="C977" s="1020"/>
      <c r="D977" s="1028"/>
      <c r="E977" s="1029"/>
      <c r="F977" s="1030"/>
      <c r="G977" s="1031"/>
    </row>
    <row r="978" spans="1:7">
      <c r="A978" s="1020"/>
      <c r="B978" s="1020"/>
      <c r="C978" s="1020"/>
      <c r="D978" s="1028"/>
      <c r="E978" s="1029"/>
      <c r="F978" s="1030"/>
      <c r="G978" s="1031"/>
    </row>
    <row r="979" spans="1:7">
      <c r="A979" s="1020"/>
      <c r="B979" s="1020"/>
      <c r="C979" s="1020"/>
      <c r="D979" s="1028"/>
      <c r="E979" s="1029"/>
      <c r="F979" s="1030"/>
      <c r="G979" s="1031"/>
    </row>
    <row r="980" spans="1:7">
      <c r="A980" s="1020"/>
      <c r="B980" s="1020"/>
      <c r="C980" s="1020"/>
      <c r="D980" s="1028"/>
      <c r="E980" s="1029"/>
      <c r="F980" s="1030"/>
      <c r="G980" s="1031"/>
    </row>
    <row r="981" spans="1:7">
      <c r="A981" s="1020"/>
      <c r="B981" s="1020"/>
      <c r="C981" s="1020"/>
      <c r="D981" s="1028"/>
      <c r="E981" s="1029"/>
      <c r="F981" s="1030"/>
      <c r="G981" s="1031"/>
    </row>
    <row r="982" spans="1:7">
      <c r="A982" s="1020"/>
      <c r="B982" s="1020"/>
      <c r="C982" s="1020"/>
      <c r="D982" s="1028"/>
      <c r="E982" s="1029"/>
      <c r="F982" s="1030"/>
      <c r="G982" s="1031"/>
    </row>
    <row r="983" spans="1:7">
      <c r="A983" s="1020"/>
      <c r="B983" s="1020"/>
      <c r="C983" s="1020"/>
      <c r="D983" s="1028"/>
      <c r="E983" s="1029"/>
      <c r="F983" s="1030"/>
      <c r="G983" s="1031"/>
    </row>
    <row r="984" spans="1:7">
      <c r="A984" s="1020"/>
      <c r="B984" s="1020"/>
      <c r="C984" s="1020"/>
      <c r="D984" s="1028"/>
      <c r="E984" s="1029"/>
      <c r="F984" s="1030"/>
      <c r="G984" s="1031"/>
    </row>
    <row r="985" spans="1:7">
      <c r="A985" s="1020"/>
      <c r="B985" s="1020"/>
      <c r="C985" s="1020"/>
      <c r="D985" s="1028"/>
      <c r="E985" s="1029"/>
      <c r="F985" s="1030"/>
      <c r="G985" s="1031"/>
    </row>
    <row r="986" spans="1:7">
      <c r="A986" s="1020"/>
      <c r="B986" s="1020"/>
      <c r="C986" s="1020"/>
      <c r="D986" s="1028"/>
      <c r="E986" s="1029"/>
      <c r="F986" s="1030"/>
      <c r="G986" s="1031"/>
    </row>
    <row r="987" spans="1:7">
      <c r="A987" s="1020"/>
      <c r="B987" s="1020"/>
      <c r="C987" s="1020"/>
      <c r="D987" s="1028"/>
      <c r="E987" s="1029"/>
      <c r="F987" s="1030"/>
      <c r="G987" s="1031"/>
    </row>
    <row r="988" spans="1:7">
      <c r="A988" s="1020"/>
      <c r="B988" s="1020"/>
      <c r="C988" s="1020"/>
      <c r="D988" s="1028"/>
      <c r="E988" s="1029"/>
      <c r="F988" s="1030"/>
      <c r="G988" s="1031"/>
    </row>
    <row r="989" spans="1:7">
      <c r="A989" s="1020"/>
      <c r="B989" s="1020"/>
      <c r="C989" s="1020"/>
      <c r="D989" s="1028"/>
      <c r="E989" s="1029"/>
      <c r="F989" s="1030"/>
      <c r="G989" s="1031"/>
    </row>
    <row r="990" spans="1:7">
      <c r="A990" s="1020"/>
      <c r="B990" s="1020"/>
      <c r="C990" s="1020"/>
      <c r="D990" s="1028"/>
      <c r="E990" s="1029"/>
      <c r="F990" s="1030"/>
      <c r="G990" s="1031"/>
    </row>
    <row r="991" spans="1:7">
      <c r="A991" s="1020"/>
      <c r="B991" s="1020"/>
      <c r="C991" s="1020"/>
      <c r="D991" s="1028"/>
      <c r="E991" s="1029"/>
      <c r="F991" s="1030"/>
      <c r="G991" s="1031"/>
    </row>
    <row r="992" spans="1:7">
      <c r="A992" s="1020"/>
      <c r="B992" s="1020"/>
      <c r="C992" s="1020"/>
      <c r="D992" s="1028"/>
      <c r="E992" s="1029"/>
      <c r="F992" s="1030"/>
      <c r="G992" s="1031"/>
    </row>
    <row r="993" spans="1:7">
      <c r="A993" s="1020"/>
      <c r="B993" s="1020"/>
      <c r="C993" s="1020"/>
      <c r="D993" s="1028"/>
      <c r="E993" s="1029"/>
      <c r="F993" s="1030"/>
      <c r="G993" s="1031"/>
    </row>
    <row r="994" spans="1:7">
      <c r="A994" s="1020"/>
      <c r="B994" s="1020"/>
      <c r="C994" s="1020"/>
      <c r="D994" s="1028"/>
      <c r="E994" s="1029"/>
      <c r="F994" s="1030"/>
      <c r="G994" s="1031"/>
    </row>
    <row r="995" spans="1:7">
      <c r="A995" s="1020"/>
      <c r="B995" s="1020"/>
      <c r="C995" s="1020"/>
      <c r="D995" s="1028"/>
      <c r="E995" s="1029"/>
      <c r="F995" s="1030"/>
      <c r="G995" s="1031"/>
    </row>
    <row r="996" spans="1:7">
      <c r="A996" s="1020"/>
      <c r="B996" s="1020"/>
      <c r="C996" s="1020"/>
      <c r="D996" s="1028"/>
      <c r="E996" s="1029"/>
      <c r="F996" s="1030"/>
      <c r="G996" s="1031"/>
    </row>
    <row r="997" spans="1:7">
      <c r="A997" s="1020"/>
      <c r="B997" s="1020"/>
      <c r="C997" s="1020"/>
      <c r="D997" s="1028"/>
      <c r="E997" s="1029"/>
      <c r="F997" s="1030"/>
      <c r="G997" s="1031"/>
    </row>
    <row r="998" spans="1:7">
      <c r="A998" s="1020"/>
      <c r="B998" s="1020"/>
      <c r="C998" s="1020"/>
      <c r="D998" s="1028"/>
      <c r="E998" s="1029"/>
      <c r="F998" s="1030"/>
      <c r="G998" s="1031"/>
    </row>
    <row r="999" spans="1:7">
      <c r="A999" s="1020"/>
      <c r="B999" s="1020"/>
      <c r="C999" s="1020"/>
      <c r="D999" s="1028"/>
      <c r="E999" s="1029"/>
      <c r="F999" s="1030"/>
      <c r="G999" s="1031"/>
    </row>
    <row r="1000" spans="1:7">
      <c r="A1000" s="1020"/>
      <c r="B1000" s="1020"/>
      <c r="C1000" s="1020"/>
      <c r="D1000" s="1028"/>
      <c r="E1000" s="1029"/>
      <c r="F1000" s="1030"/>
      <c r="G1000" s="1031"/>
    </row>
    <row r="1001" spans="1:7">
      <c r="A1001" s="1020"/>
      <c r="B1001" s="1020"/>
      <c r="C1001" s="1020"/>
      <c r="D1001" s="1028"/>
      <c r="E1001" s="1029"/>
      <c r="F1001" s="1030"/>
      <c r="G1001" s="1031"/>
    </row>
    <row r="1002" spans="1:7">
      <c r="A1002" s="1020"/>
      <c r="B1002" s="1020"/>
      <c r="C1002" s="1020"/>
      <c r="D1002" s="1028"/>
      <c r="E1002" s="1029"/>
      <c r="F1002" s="1030"/>
      <c r="G1002" s="1031"/>
    </row>
    <row r="1003" spans="1:7">
      <c r="A1003" s="1020"/>
      <c r="B1003" s="1020"/>
      <c r="C1003" s="1020"/>
      <c r="D1003" s="1028"/>
      <c r="E1003" s="1029"/>
      <c r="F1003" s="1030"/>
      <c r="G1003" s="1031"/>
    </row>
    <row r="1004" spans="1:7">
      <c r="A1004" s="1020"/>
      <c r="B1004" s="1020"/>
      <c r="C1004" s="1020"/>
      <c r="D1004" s="1028"/>
      <c r="E1004" s="1029"/>
      <c r="F1004" s="1030"/>
      <c r="G1004" s="1031"/>
    </row>
    <row r="1005" spans="1:7">
      <c r="A1005" s="1020"/>
      <c r="B1005" s="1020"/>
      <c r="C1005" s="1020"/>
      <c r="D1005" s="1028"/>
      <c r="E1005" s="1029"/>
      <c r="F1005" s="1030"/>
      <c r="G1005" s="1031"/>
    </row>
    <row r="1006" spans="1:7">
      <c r="A1006" s="1020"/>
      <c r="B1006" s="1020"/>
      <c r="C1006" s="1020"/>
      <c r="D1006" s="1028"/>
      <c r="E1006" s="1029"/>
      <c r="F1006" s="1030"/>
      <c r="G1006" s="1031"/>
    </row>
    <row r="1007" spans="1:7">
      <c r="A1007" s="1020"/>
      <c r="B1007" s="1020"/>
      <c r="C1007" s="1020"/>
      <c r="D1007" s="1028"/>
      <c r="E1007" s="1029"/>
      <c r="F1007" s="1030"/>
      <c r="G1007" s="1031"/>
    </row>
    <row r="1008" spans="1:7">
      <c r="A1008" s="1020"/>
      <c r="B1008" s="1020"/>
      <c r="C1008" s="1020"/>
      <c r="D1008" s="1028"/>
      <c r="E1008" s="1029"/>
      <c r="F1008" s="1030"/>
      <c r="G1008" s="1031"/>
    </row>
    <row r="1009" spans="1:7">
      <c r="A1009" s="1020"/>
      <c r="B1009" s="1020"/>
      <c r="C1009" s="1020"/>
      <c r="D1009" s="1028"/>
      <c r="E1009" s="1029"/>
      <c r="F1009" s="1030"/>
      <c r="G1009" s="1031"/>
    </row>
    <row r="1010" spans="1:7">
      <c r="A1010" s="1020"/>
      <c r="B1010" s="1020"/>
      <c r="C1010" s="1020"/>
      <c r="D1010" s="1028"/>
      <c r="E1010" s="1029"/>
      <c r="F1010" s="1030"/>
      <c r="G1010" s="1031"/>
    </row>
    <row r="1011" spans="1:7">
      <c r="A1011" s="1020"/>
      <c r="B1011" s="1020"/>
      <c r="C1011" s="1020"/>
      <c r="D1011" s="1028"/>
      <c r="E1011" s="1029"/>
      <c r="F1011" s="1030"/>
      <c r="G1011" s="1031"/>
    </row>
    <row r="1012" spans="1:7">
      <c r="A1012" s="1020"/>
      <c r="B1012" s="1020"/>
      <c r="C1012" s="1020"/>
      <c r="D1012" s="1028"/>
      <c r="E1012" s="1029"/>
      <c r="F1012" s="1030"/>
      <c r="G1012" s="1031"/>
    </row>
    <row r="1013" spans="1:7">
      <c r="A1013" s="1020"/>
      <c r="B1013" s="1020"/>
      <c r="C1013" s="1020"/>
      <c r="D1013" s="1028"/>
      <c r="E1013" s="1029"/>
      <c r="F1013" s="1030"/>
      <c r="G1013" s="1031"/>
    </row>
    <row r="1014" spans="1:7">
      <c r="A1014" s="1020"/>
      <c r="B1014" s="1020"/>
      <c r="C1014" s="1020"/>
      <c r="D1014" s="1028"/>
      <c r="E1014" s="1029"/>
      <c r="F1014" s="1030"/>
      <c r="G1014" s="1031"/>
    </row>
    <row r="1015" spans="1:7">
      <c r="A1015" s="1020"/>
      <c r="B1015" s="1020"/>
      <c r="C1015" s="1020"/>
      <c r="D1015" s="1028"/>
      <c r="E1015" s="1029"/>
      <c r="F1015" s="1030"/>
      <c r="G1015" s="1031"/>
    </row>
    <row r="1016" spans="1:7">
      <c r="A1016" s="1020"/>
      <c r="B1016" s="1020"/>
      <c r="C1016" s="1020"/>
      <c r="D1016" s="1028"/>
      <c r="E1016" s="1029"/>
      <c r="F1016" s="1030"/>
      <c r="G1016" s="1031"/>
    </row>
    <row r="1017" spans="1:7">
      <c r="A1017" s="1020"/>
      <c r="B1017" s="1020"/>
      <c r="C1017" s="1020"/>
      <c r="D1017" s="1028"/>
      <c r="E1017" s="1029"/>
      <c r="F1017" s="1030"/>
      <c r="G1017" s="1031"/>
    </row>
    <row r="1018" spans="1:7">
      <c r="A1018" s="1020"/>
      <c r="B1018" s="1020"/>
      <c r="C1018" s="1020"/>
      <c r="D1018" s="1028"/>
      <c r="E1018" s="1029"/>
      <c r="F1018" s="1030"/>
      <c r="G1018" s="1031"/>
    </row>
    <row r="1019" spans="1:7">
      <c r="A1019" s="1020"/>
      <c r="B1019" s="1020"/>
      <c r="C1019" s="1020"/>
      <c r="D1019" s="1028"/>
      <c r="E1019" s="1029"/>
      <c r="F1019" s="1030"/>
      <c r="G1019" s="1031"/>
    </row>
    <row r="1020" spans="1:7">
      <c r="A1020" s="1020"/>
      <c r="B1020" s="1020"/>
      <c r="C1020" s="1020"/>
      <c r="D1020" s="1028"/>
      <c r="E1020" s="1029"/>
      <c r="F1020" s="1030"/>
      <c r="G1020" s="1031"/>
    </row>
    <row r="1021" spans="1:7">
      <c r="A1021" s="1020"/>
      <c r="B1021" s="1020"/>
      <c r="C1021" s="1020"/>
      <c r="D1021" s="1028"/>
      <c r="E1021" s="1029"/>
      <c r="F1021" s="1030"/>
      <c r="G1021" s="1031"/>
    </row>
    <row r="1022" spans="1:7">
      <c r="A1022" s="1020"/>
      <c r="B1022" s="1020"/>
      <c r="C1022" s="1020"/>
      <c r="D1022" s="1028"/>
      <c r="E1022" s="1029"/>
      <c r="F1022" s="1030"/>
      <c r="G1022" s="1031"/>
    </row>
    <row r="1023" spans="1:7">
      <c r="A1023" s="1020"/>
      <c r="B1023" s="1020"/>
      <c r="C1023" s="1020"/>
      <c r="D1023" s="1028"/>
      <c r="E1023" s="1029"/>
      <c r="F1023" s="1030"/>
      <c r="G1023" s="1031"/>
    </row>
    <row r="1024" spans="1:7">
      <c r="A1024" s="1020"/>
      <c r="B1024" s="1020"/>
      <c r="C1024" s="1020"/>
      <c r="D1024" s="1028"/>
      <c r="E1024" s="1029"/>
      <c r="F1024" s="1030"/>
      <c r="G1024" s="1031"/>
    </row>
    <row r="1025" spans="1:7">
      <c r="A1025" s="1020"/>
      <c r="B1025" s="1020"/>
      <c r="C1025" s="1020"/>
      <c r="D1025" s="1028"/>
      <c r="E1025" s="1029"/>
      <c r="F1025" s="1030"/>
      <c r="G1025" s="1031"/>
    </row>
    <row r="1026" spans="1:7">
      <c r="A1026" s="1020"/>
      <c r="B1026" s="1020"/>
      <c r="C1026" s="1020"/>
      <c r="D1026" s="1028"/>
      <c r="E1026" s="1029"/>
      <c r="F1026" s="1030"/>
      <c r="G1026" s="1031"/>
    </row>
    <row r="1027" spans="1:7">
      <c r="A1027" s="1020"/>
      <c r="B1027" s="1020"/>
      <c r="C1027" s="1020"/>
      <c r="D1027" s="1028"/>
      <c r="E1027" s="1029"/>
      <c r="F1027" s="1030"/>
      <c r="G1027" s="1031"/>
    </row>
    <row r="1028" spans="1:7">
      <c r="A1028" s="1020"/>
      <c r="B1028" s="1020"/>
      <c r="C1028" s="1020"/>
      <c r="D1028" s="1028"/>
      <c r="E1028" s="1029"/>
      <c r="F1028" s="1030"/>
      <c r="G1028" s="1031"/>
    </row>
    <row r="1029" spans="1:7">
      <c r="A1029" s="1020"/>
      <c r="B1029" s="1020"/>
      <c r="C1029" s="1020"/>
      <c r="D1029" s="1028"/>
      <c r="E1029" s="1029"/>
      <c r="F1029" s="1030"/>
      <c r="G1029" s="1031"/>
    </row>
    <row r="1030" spans="1:7">
      <c r="A1030" s="1020"/>
      <c r="B1030" s="1020"/>
      <c r="C1030" s="1020"/>
      <c r="D1030" s="1028"/>
      <c r="E1030" s="1029"/>
      <c r="F1030" s="1030"/>
      <c r="G1030" s="1031"/>
    </row>
    <row r="1031" spans="1:7">
      <c r="A1031" s="1020"/>
      <c r="B1031" s="1020"/>
      <c r="C1031" s="1020"/>
      <c r="D1031" s="1028"/>
      <c r="E1031" s="1029"/>
      <c r="F1031" s="1030"/>
      <c r="G1031" s="1031"/>
    </row>
    <row r="1032" spans="1:7">
      <c r="A1032" s="1020"/>
      <c r="B1032" s="1020"/>
      <c r="C1032" s="1020"/>
      <c r="D1032" s="1028"/>
      <c r="E1032" s="1029"/>
      <c r="F1032" s="1030"/>
      <c r="G1032" s="1031"/>
    </row>
    <row r="1033" spans="1:7">
      <c r="A1033" s="1020"/>
      <c r="B1033" s="1020"/>
      <c r="C1033" s="1020"/>
      <c r="D1033" s="1028"/>
      <c r="E1033" s="1029"/>
      <c r="F1033" s="1030"/>
      <c r="G1033" s="1031"/>
    </row>
    <row r="1034" spans="1:7">
      <c r="A1034" s="1020"/>
      <c r="B1034" s="1020"/>
      <c r="C1034" s="1020"/>
      <c r="D1034" s="1028"/>
      <c r="E1034" s="1029"/>
      <c r="F1034" s="1030"/>
      <c r="G1034" s="1031"/>
    </row>
    <row r="1035" spans="1:7">
      <c r="A1035" s="1020"/>
      <c r="B1035" s="1020"/>
      <c r="C1035" s="1020"/>
      <c r="D1035" s="1028"/>
      <c r="E1035" s="1029"/>
      <c r="F1035" s="1030"/>
      <c r="G1035" s="1031"/>
    </row>
    <row r="1036" spans="1:7">
      <c r="A1036" s="1020"/>
      <c r="B1036" s="1020"/>
      <c r="C1036" s="1020"/>
      <c r="D1036" s="1028"/>
      <c r="E1036" s="1029"/>
      <c r="F1036" s="1030"/>
      <c r="G1036" s="1031"/>
    </row>
    <row r="1037" spans="1:7">
      <c r="A1037" s="1020"/>
      <c r="B1037" s="1020"/>
      <c r="C1037" s="1020"/>
      <c r="D1037" s="1028"/>
      <c r="E1037" s="1029"/>
      <c r="F1037" s="1030"/>
      <c r="G1037" s="1031"/>
    </row>
    <row r="1038" spans="1:7">
      <c r="A1038" s="1020"/>
      <c r="B1038" s="1020"/>
      <c r="C1038" s="1020"/>
      <c r="D1038" s="1028"/>
      <c r="E1038" s="1029"/>
      <c r="F1038" s="1030"/>
      <c r="G1038" s="1031"/>
    </row>
    <row r="1039" spans="1:7">
      <c r="A1039" s="1020"/>
      <c r="B1039" s="1020"/>
      <c r="C1039" s="1020"/>
      <c r="D1039" s="1028"/>
      <c r="E1039" s="1029"/>
      <c r="F1039" s="1030"/>
      <c r="G1039" s="1031"/>
    </row>
    <row r="1040" spans="1:7">
      <c r="A1040" s="1020"/>
      <c r="B1040" s="1020"/>
      <c r="C1040" s="1020"/>
      <c r="D1040" s="1028"/>
      <c r="E1040" s="1029"/>
      <c r="F1040" s="1030"/>
      <c r="G1040" s="1031"/>
    </row>
    <row r="1041" spans="1:7">
      <c r="A1041" s="1020"/>
      <c r="B1041" s="1020"/>
      <c r="C1041" s="1020"/>
      <c r="D1041" s="1028"/>
      <c r="E1041" s="1029"/>
      <c r="F1041" s="1030"/>
      <c r="G1041" s="1031"/>
    </row>
    <row r="1042" spans="1:7">
      <c r="A1042" s="1020"/>
      <c r="B1042" s="1020"/>
      <c r="C1042" s="1020"/>
      <c r="D1042" s="1028"/>
      <c r="E1042" s="1029"/>
      <c r="F1042" s="1030"/>
      <c r="G1042" s="1031"/>
    </row>
    <row r="1043" spans="1:7">
      <c r="A1043" s="1020"/>
      <c r="B1043" s="1020"/>
      <c r="C1043" s="1020"/>
      <c r="D1043" s="1028"/>
      <c r="E1043" s="1029"/>
      <c r="F1043" s="1030"/>
      <c r="G1043" s="1031"/>
    </row>
    <row r="1044" spans="1:7">
      <c r="A1044" s="1020"/>
      <c r="B1044" s="1020"/>
      <c r="C1044" s="1020"/>
      <c r="D1044" s="1028"/>
      <c r="E1044" s="1029"/>
      <c r="F1044" s="1030"/>
      <c r="G1044" s="1031"/>
    </row>
    <row r="1045" spans="1:7">
      <c r="A1045" s="1020"/>
      <c r="B1045" s="1020"/>
      <c r="C1045" s="1020"/>
      <c r="D1045" s="1028"/>
      <c r="E1045" s="1029"/>
      <c r="F1045" s="1030"/>
      <c r="G1045" s="1031"/>
    </row>
    <row r="1046" spans="1:7">
      <c r="A1046" s="1020"/>
      <c r="B1046" s="1020"/>
      <c r="C1046" s="1020"/>
      <c r="D1046" s="1028"/>
      <c r="E1046" s="1029"/>
      <c r="F1046" s="1030"/>
      <c r="G1046" s="1031"/>
    </row>
    <row r="1047" spans="1:7">
      <c r="A1047" s="1020"/>
      <c r="B1047" s="1020"/>
      <c r="C1047" s="1020"/>
      <c r="D1047" s="1028"/>
      <c r="E1047" s="1029"/>
      <c r="F1047" s="1030"/>
      <c r="G1047" s="1031"/>
    </row>
    <row r="1048" spans="1:7">
      <c r="A1048" s="1020"/>
      <c r="B1048" s="1020"/>
      <c r="C1048" s="1020"/>
      <c r="D1048" s="1028"/>
      <c r="E1048" s="1029"/>
      <c r="F1048" s="1030"/>
      <c r="G1048" s="1031"/>
    </row>
    <row r="1049" spans="1:7">
      <c r="A1049" s="1020"/>
      <c r="B1049" s="1020"/>
      <c r="C1049" s="1020"/>
      <c r="D1049" s="1028"/>
      <c r="E1049" s="1029"/>
      <c r="F1049" s="1030"/>
      <c r="G1049" s="1031"/>
    </row>
    <row r="1050" spans="1:7">
      <c r="A1050" s="1020"/>
      <c r="B1050" s="1020"/>
      <c r="C1050" s="1020"/>
      <c r="D1050" s="1028"/>
      <c r="E1050" s="1029"/>
      <c r="F1050" s="1030"/>
      <c r="G1050" s="1031"/>
    </row>
    <row r="1051" spans="1:7">
      <c r="A1051" s="1020"/>
      <c r="B1051" s="1020"/>
      <c r="C1051" s="1020"/>
      <c r="D1051" s="1028"/>
      <c r="E1051" s="1029"/>
      <c r="F1051" s="1030"/>
      <c r="G1051" s="1031"/>
    </row>
    <row r="1052" spans="1:7">
      <c r="A1052" s="1020"/>
      <c r="B1052" s="1020"/>
      <c r="C1052" s="1020"/>
      <c r="D1052" s="1028"/>
      <c r="E1052" s="1029"/>
      <c r="F1052" s="1030"/>
      <c r="G1052" s="1031"/>
    </row>
    <row r="1053" spans="1:7">
      <c r="A1053" s="1020"/>
      <c r="B1053" s="1020"/>
      <c r="C1053" s="1020"/>
      <c r="D1053" s="1028"/>
      <c r="E1053" s="1029"/>
      <c r="F1053" s="1030"/>
      <c r="G1053" s="1031"/>
    </row>
    <row r="1054" spans="1:7">
      <c r="A1054" s="1020"/>
      <c r="B1054" s="1020"/>
      <c r="C1054" s="1020"/>
      <c r="D1054" s="1028"/>
      <c r="E1054" s="1029"/>
      <c r="F1054" s="1030"/>
      <c r="G1054" s="1031"/>
    </row>
    <row r="1055" spans="1:7">
      <c r="A1055" s="1020"/>
      <c r="B1055" s="1020"/>
      <c r="C1055" s="1020"/>
      <c r="D1055" s="1028"/>
      <c r="E1055" s="1029"/>
      <c r="F1055" s="1030"/>
      <c r="G1055" s="1031"/>
    </row>
    <row r="1056" spans="1:7">
      <c r="A1056" s="1020"/>
      <c r="B1056" s="1020"/>
      <c r="C1056" s="1020"/>
      <c r="D1056" s="1028"/>
      <c r="E1056" s="1029"/>
      <c r="F1056" s="1030"/>
      <c r="G1056" s="1031"/>
    </row>
    <row r="1057" spans="1:7">
      <c r="A1057" s="1020"/>
      <c r="B1057" s="1020"/>
      <c r="C1057" s="1020"/>
      <c r="D1057" s="1028"/>
      <c r="E1057" s="1029"/>
      <c r="F1057" s="1030"/>
      <c r="G1057" s="1031"/>
    </row>
    <row r="1058" spans="1:7">
      <c r="A1058" s="1020"/>
      <c r="B1058" s="1020"/>
      <c r="C1058" s="1020"/>
      <c r="D1058" s="1028"/>
      <c r="E1058" s="1029"/>
      <c r="F1058" s="1030"/>
      <c r="G1058" s="1031"/>
    </row>
    <row r="1059" spans="1:7">
      <c r="A1059" s="1020"/>
      <c r="B1059" s="1020"/>
      <c r="C1059" s="1020"/>
      <c r="D1059" s="1028"/>
      <c r="E1059" s="1029"/>
      <c r="F1059" s="1030"/>
      <c r="G1059" s="1031"/>
    </row>
    <row r="1060" spans="1:7">
      <c r="A1060" s="1020"/>
      <c r="B1060" s="1020"/>
      <c r="C1060" s="1020"/>
      <c r="D1060" s="1028"/>
      <c r="E1060" s="1029"/>
      <c r="F1060" s="1030"/>
      <c r="G1060" s="1031"/>
    </row>
    <row r="1061" spans="1:7">
      <c r="A1061" s="1020"/>
      <c r="B1061" s="1020"/>
      <c r="C1061" s="1020"/>
      <c r="D1061" s="1028"/>
      <c r="E1061" s="1029"/>
      <c r="F1061" s="1030"/>
      <c r="G1061" s="1031"/>
    </row>
    <row r="1062" spans="1:7">
      <c r="A1062" s="1020"/>
      <c r="B1062" s="1020"/>
      <c r="C1062" s="1020"/>
      <c r="D1062" s="1028"/>
      <c r="E1062" s="1029"/>
      <c r="F1062" s="1030"/>
      <c r="G1062" s="1031"/>
    </row>
    <row r="1063" spans="1:7">
      <c r="A1063" s="1020"/>
      <c r="B1063" s="1020"/>
      <c r="C1063" s="1020"/>
      <c r="D1063" s="1028"/>
      <c r="E1063" s="1029"/>
      <c r="F1063" s="1030"/>
      <c r="G1063" s="1031"/>
    </row>
    <row r="1064" spans="1:7">
      <c r="A1064" s="1020"/>
      <c r="B1064" s="1020"/>
      <c r="C1064" s="1020"/>
      <c r="D1064" s="1028"/>
      <c r="E1064" s="1029"/>
      <c r="F1064" s="1030"/>
      <c r="G1064" s="1031"/>
    </row>
    <row r="1065" spans="1:7">
      <c r="A1065" s="1020"/>
      <c r="B1065" s="1020"/>
      <c r="C1065" s="1020"/>
      <c r="D1065" s="1028"/>
      <c r="E1065" s="1029"/>
      <c r="F1065" s="1030"/>
      <c r="G1065" s="1031"/>
    </row>
    <row r="1066" spans="1:7">
      <c r="A1066" s="1020"/>
      <c r="B1066" s="1020"/>
      <c r="C1066" s="1020"/>
      <c r="D1066" s="1028"/>
      <c r="E1066" s="1029"/>
      <c r="F1066" s="1030"/>
      <c r="G1066" s="1031"/>
    </row>
    <row r="1067" spans="1:7">
      <c r="A1067" s="1020"/>
      <c r="B1067" s="1020"/>
      <c r="C1067" s="1020"/>
      <c r="D1067" s="1028"/>
      <c r="E1067" s="1029"/>
      <c r="F1067" s="1030"/>
      <c r="G1067" s="1031"/>
    </row>
    <row r="1068" spans="1:7">
      <c r="A1068" s="1020"/>
      <c r="B1068" s="1020"/>
      <c r="C1068" s="1020"/>
      <c r="D1068" s="1028"/>
      <c r="E1068" s="1029"/>
      <c r="F1068" s="1030"/>
      <c r="G1068" s="1031"/>
    </row>
    <row r="1069" spans="1:7">
      <c r="A1069" s="1020"/>
      <c r="B1069" s="1020"/>
      <c r="C1069" s="1020"/>
      <c r="D1069" s="1028"/>
      <c r="E1069" s="1029"/>
      <c r="F1069" s="1030"/>
      <c r="G1069" s="1031"/>
    </row>
    <row r="1070" spans="1:7">
      <c r="A1070" s="1020"/>
      <c r="B1070" s="1020"/>
      <c r="C1070" s="1020"/>
      <c r="D1070" s="1028"/>
      <c r="E1070" s="1029"/>
      <c r="F1070" s="1030"/>
      <c r="G1070" s="1031"/>
    </row>
    <row r="1071" spans="1:7">
      <c r="A1071" s="1020"/>
      <c r="B1071" s="1020"/>
      <c r="C1071" s="1020"/>
      <c r="D1071" s="1028"/>
      <c r="E1071" s="1029"/>
      <c r="F1071" s="1030"/>
      <c r="G1071" s="1031"/>
    </row>
    <row r="1072" spans="1:7">
      <c r="A1072" s="1020"/>
      <c r="B1072" s="1020"/>
      <c r="C1072" s="1020"/>
      <c r="D1072" s="1028"/>
      <c r="E1072" s="1029"/>
      <c r="F1072" s="1030"/>
      <c r="G1072" s="1031"/>
    </row>
    <row r="1073" spans="1:7">
      <c r="A1073" s="1020"/>
      <c r="B1073" s="1020"/>
      <c r="C1073" s="1020"/>
      <c r="D1073" s="1028"/>
      <c r="E1073" s="1029"/>
      <c r="F1073" s="1030"/>
      <c r="G1073" s="1031"/>
    </row>
    <row r="1074" spans="1:7">
      <c r="A1074" s="1020"/>
      <c r="B1074" s="1020"/>
      <c r="C1074" s="1020"/>
      <c r="D1074" s="1028"/>
      <c r="E1074" s="1029"/>
      <c r="F1074" s="1030"/>
      <c r="G1074" s="1031"/>
    </row>
    <row r="1075" spans="1:7">
      <c r="A1075" s="1020"/>
      <c r="B1075" s="1020"/>
      <c r="C1075" s="1020"/>
      <c r="D1075" s="1028"/>
      <c r="E1075" s="1029"/>
      <c r="F1075" s="1030"/>
      <c r="G1075" s="1031"/>
    </row>
    <row r="1076" spans="1:7">
      <c r="A1076" s="1020"/>
      <c r="B1076" s="1020"/>
      <c r="C1076" s="1020"/>
      <c r="D1076" s="1028"/>
      <c r="E1076" s="1029"/>
      <c r="F1076" s="1030"/>
      <c r="G1076" s="1031"/>
    </row>
    <row r="1077" spans="1:7">
      <c r="A1077" s="1020"/>
      <c r="B1077" s="1020"/>
      <c r="C1077" s="1020"/>
      <c r="D1077" s="1028"/>
      <c r="E1077" s="1029"/>
      <c r="F1077" s="1030"/>
      <c r="G1077" s="1031"/>
    </row>
    <row r="1078" spans="1:7">
      <c r="A1078" s="1020"/>
      <c r="B1078" s="1020"/>
      <c r="C1078" s="1020"/>
      <c r="D1078" s="1028"/>
      <c r="E1078" s="1029"/>
      <c r="F1078" s="1030"/>
      <c r="G1078" s="1031"/>
    </row>
    <row r="1079" spans="1:7">
      <c r="A1079" s="1020"/>
      <c r="B1079" s="1020"/>
      <c r="C1079" s="1020"/>
      <c r="D1079" s="1028"/>
      <c r="E1079" s="1029"/>
      <c r="F1079" s="1030"/>
      <c r="G1079" s="1031"/>
    </row>
    <row r="1080" spans="1:7">
      <c r="A1080" s="1020"/>
      <c r="B1080" s="1020"/>
      <c r="C1080" s="1020"/>
      <c r="D1080" s="1028"/>
      <c r="E1080" s="1029"/>
      <c r="F1080" s="1030"/>
      <c r="G1080" s="1031"/>
    </row>
    <row r="1081" spans="1:7">
      <c r="A1081" s="1020"/>
      <c r="B1081" s="1020"/>
      <c r="C1081" s="1020"/>
      <c r="D1081" s="1028"/>
      <c r="E1081" s="1029"/>
      <c r="F1081" s="1030"/>
      <c r="G1081" s="1031"/>
    </row>
    <row r="1082" spans="1:7">
      <c r="A1082" s="1020"/>
      <c r="B1082" s="1020"/>
      <c r="C1082" s="1020"/>
      <c r="D1082" s="1028"/>
      <c r="E1082" s="1029"/>
      <c r="F1082" s="1030"/>
      <c r="G1082" s="1031"/>
    </row>
    <row r="1083" spans="1:7">
      <c r="A1083" s="1020"/>
      <c r="B1083" s="1020"/>
      <c r="C1083" s="1020"/>
      <c r="D1083" s="1028"/>
      <c r="E1083" s="1029"/>
      <c r="F1083" s="1030"/>
      <c r="G1083" s="1031"/>
    </row>
    <row r="1084" spans="1:7">
      <c r="A1084" s="1020"/>
      <c r="B1084" s="1020"/>
      <c r="C1084" s="1020"/>
      <c r="D1084" s="1028"/>
      <c r="E1084" s="1029"/>
      <c r="F1084" s="1030"/>
      <c r="G1084" s="1031"/>
    </row>
    <row r="1085" spans="1:7">
      <c r="A1085" s="1020"/>
      <c r="B1085" s="1020"/>
      <c r="C1085" s="1020"/>
      <c r="D1085" s="1028"/>
      <c r="E1085" s="1029"/>
      <c r="F1085" s="1030"/>
      <c r="G1085" s="1031"/>
    </row>
    <row r="1086" spans="1:7">
      <c r="A1086" s="1020"/>
      <c r="B1086" s="1020"/>
      <c r="C1086" s="1020"/>
      <c r="D1086" s="1028"/>
      <c r="E1086" s="1029"/>
      <c r="F1086" s="1030"/>
      <c r="G1086" s="1031"/>
    </row>
    <row r="1087" spans="1:7">
      <c r="A1087" s="1020"/>
      <c r="B1087" s="1020"/>
      <c r="C1087" s="1020"/>
      <c r="D1087" s="1028"/>
      <c r="E1087" s="1029"/>
      <c r="F1087" s="1030"/>
      <c r="G1087" s="1031"/>
    </row>
    <row r="1088" spans="1:7">
      <c r="A1088" s="1020"/>
      <c r="B1088" s="1020"/>
      <c r="C1088" s="1020"/>
      <c r="D1088" s="1028"/>
      <c r="E1088" s="1029"/>
      <c r="F1088" s="1030"/>
      <c r="G1088" s="1031"/>
    </row>
    <row r="1089" spans="1:7">
      <c r="A1089" s="1020"/>
      <c r="B1089" s="1020"/>
      <c r="C1089" s="1020"/>
      <c r="D1089" s="1028"/>
      <c r="E1089" s="1029"/>
      <c r="F1089" s="1030"/>
      <c r="G1089" s="1031"/>
    </row>
    <row r="1090" spans="1:7">
      <c r="A1090" s="1020"/>
      <c r="B1090" s="1020"/>
      <c r="C1090" s="1020"/>
      <c r="D1090" s="1028"/>
      <c r="E1090" s="1029"/>
      <c r="F1090" s="1030"/>
      <c r="G1090" s="1031"/>
    </row>
    <row r="1091" spans="1:7">
      <c r="A1091" s="1020"/>
      <c r="B1091" s="1020"/>
      <c r="C1091" s="1020"/>
      <c r="D1091" s="1028"/>
      <c r="E1091" s="1029"/>
      <c r="F1091" s="1030"/>
      <c r="G1091" s="1031"/>
    </row>
    <row r="1092" spans="1:7">
      <c r="A1092" s="1020"/>
      <c r="B1092" s="1020"/>
      <c r="C1092" s="1020"/>
      <c r="D1092" s="1028"/>
      <c r="E1092" s="1029"/>
      <c r="F1092" s="1030"/>
      <c r="G1092" s="1031"/>
    </row>
    <row r="1093" spans="1:7">
      <c r="A1093" s="1020"/>
      <c r="B1093" s="1020"/>
      <c r="C1093" s="1020"/>
      <c r="D1093" s="1028"/>
      <c r="E1093" s="1029"/>
      <c r="F1093" s="1030"/>
      <c r="G1093" s="1031"/>
    </row>
    <row r="1094" spans="1:7">
      <c r="A1094" s="1020"/>
      <c r="B1094" s="1020"/>
      <c r="C1094" s="1020"/>
      <c r="D1094" s="1028"/>
      <c r="E1094" s="1029"/>
      <c r="F1094" s="1030"/>
      <c r="G1094" s="1031"/>
    </row>
    <row r="1095" spans="1:7">
      <c r="A1095" s="1020"/>
      <c r="B1095" s="1020"/>
      <c r="C1095" s="1020"/>
      <c r="D1095" s="1028"/>
      <c r="E1095" s="1029"/>
      <c r="F1095" s="1030"/>
      <c r="G1095" s="1031"/>
    </row>
    <row r="1096" spans="1:7">
      <c r="A1096" s="1020"/>
      <c r="B1096" s="1020"/>
      <c r="C1096" s="1020"/>
      <c r="D1096" s="1028"/>
      <c r="E1096" s="1029"/>
      <c r="F1096" s="1030"/>
      <c r="G1096" s="1031"/>
    </row>
    <row r="1097" spans="1:7">
      <c r="A1097" s="1020"/>
      <c r="B1097" s="1020"/>
      <c r="C1097" s="1020"/>
      <c r="D1097" s="1028"/>
      <c r="E1097" s="1029"/>
      <c r="F1097" s="1030"/>
      <c r="G1097" s="1031"/>
    </row>
    <row r="1098" spans="1:7">
      <c r="A1098" s="1020"/>
      <c r="B1098" s="1020"/>
      <c r="C1098" s="1020"/>
      <c r="D1098" s="1028"/>
      <c r="E1098" s="1029"/>
      <c r="F1098" s="1030"/>
      <c r="G1098" s="1031"/>
    </row>
    <row r="1099" spans="1:7">
      <c r="A1099" s="1020"/>
      <c r="B1099" s="1020"/>
      <c r="C1099" s="1020"/>
      <c r="D1099" s="1028"/>
      <c r="E1099" s="1029"/>
      <c r="F1099" s="1030"/>
      <c r="G1099" s="1031"/>
    </row>
    <row r="1100" spans="1:7">
      <c r="A1100" s="1020"/>
      <c r="B1100" s="1020"/>
      <c r="C1100" s="1020"/>
      <c r="D1100" s="1028"/>
      <c r="E1100" s="1029"/>
      <c r="F1100" s="1030"/>
      <c r="G1100" s="1031"/>
    </row>
    <row r="1101" spans="1:7">
      <c r="A1101" s="1020"/>
      <c r="B1101" s="1020"/>
      <c r="C1101" s="1020"/>
      <c r="D1101" s="1028"/>
      <c r="E1101" s="1029"/>
      <c r="F1101" s="1030"/>
      <c r="G1101" s="1031"/>
    </row>
    <row r="1102" spans="1:7">
      <c r="A1102" s="1020"/>
      <c r="B1102" s="1020"/>
      <c r="C1102" s="1020"/>
      <c r="D1102" s="1028"/>
      <c r="E1102" s="1029"/>
      <c r="F1102" s="1030"/>
      <c r="G1102" s="1031"/>
    </row>
    <row r="1103" spans="1:7">
      <c r="A1103" s="1020"/>
      <c r="B1103" s="1020"/>
      <c r="C1103" s="1020"/>
      <c r="D1103" s="1028"/>
      <c r="E1103" s="1029"/>
      <c r="F1103" s="1030"/>
      <c r="G1103" s="1031"/>
    </row>
    <row r="1104" spans="1:7">
      <c r="A1104" s="1020"/>
      <c r="B1104" s="1020"/>
      <c r="C1104" s="1020"/>
      <c r="D1104" s="1028"/>
      <c r="E1104" s="1029"/>
      <c r="F1104" s="1030"/>
      <c r="G1104" s="1031"/>
    </row>
    <row r="1105" spans="1:7">
      <c r="A1105" s="1020"/>
      <c r="B1105" s="1020"/>
      <c r="C1105" s="1020"/>
      <c r="D1105" s="1028"/>
      <c r="E1105" s="1029"/>
      <c r="F1105" s="1030"/>
      <c r="G1105" s="1031"/>
    </row>
    <row r="1106" spans="1:7">
      <c r="A1106" s="1020"/>
      <c r="B1106" s="1020"/>
      <c r="C1106" s="1020"/>
      <c r="D1106" s="1028"/>
      <c r="E1106" s="1029"/>
      <c r="F1106" s="1030"/>
      <c r="G1106" s="1031"/>
    </row>
    <row r="1107" spans="1:7">
      <c r="A1107" s="1020"/>
      <c r="B1107" s="1020"/>
      <c r="C1107" s="1020"/>
      <c r="D1107" s="1028"/>
      <c r="E1107" s="1029"/>
      <c r="F1107" s="1030"/>
      <c r="G1107" s="1031"/>
    </row>
    <row r="1108" spans="1:7">
      <c r="A1108" s="1020"/>
      <c r="B1108" s="1020"/>
      <c r="C1108" s="1020"/>
      <c r="D1108" s="1028"/>
      <c r="E1108" s="1029"/>
      <c r="F1108" s="1030"/>
      <c r="G1108" s="1031"/>
    </row>
    <row r="1109" spans="1:7">
      <c r="A1109" s="1020"/>
      <c r="B1109" s="1020"/>
      <c r="C1109" s="1020"/>
      <c r="D1109" s="1028"/>
      <c r="E1109" s="1029"/>
      <c r="F1109" s="1030"/>
      <c r="G1109" s="1031"/>
    </row>
    <row r="1110" spans="1:7">
      <c r="A1110" s="1020"/>
      <c r="B1110" s="1020"/>
      <c r="C1110" s="1020"/>
      <c r="D1110" s="1028"/>
      <c r="E1110" s="1029"/>
      <c r="F1110" s="1030"/>
      <c r="G1110" s="1031"/>
    </row>
    <row r="1111" spans="1:7">
      <c r="A1111" s="1020"/>
      <c r="B1111" s="1020"/>
      <c r="C1111" s="1020"/>
      <c r="D1111" s="1028"/>
      <c r="E1111" s="1029"/>
      <c r="F1111" s="1030"/>
      <c r="G1111" s="1031"/>
    </row>
    <row r="1112" spans="1:7">
      <c r="A1112" s="1020"/>
      <c r="B1112" s="1020"/>
      <c r="C1112" s="1020"/>
      <c r="D1112" s="1028"/>
      <c r="E1112" s="1029"/>
      <c r="F1112" s="1030"/>
      <c r="G1112" s="1031"/>
    </row>
    <row r="1113" spans="1:7">
      <c r="A1113" s="1020"/>
      <c r="B1113" s="1020"/>
      <c r="C1113" s="1020"/>
      <c r="D1113" s="1028"/>
      <c r="E1113" s="1029"/>
      <c r="F1113" s="1030"/>
      <c r="G1113" s="1031"/>
    </row>
    <row r="1114" spans="1:7">
      <c r="A1114" s="1020"/>
      <c r="B1114" s="1020"/>
      <c r="C1114" s="1020"/>
      <c r="D1114" s="1028"/>
      <c r="E1114" s="1029"/>
      <c r="F1114" s="1030"/>
      <c r="G1114" s="1031"/>
    </row>
    <row r="1115" spans="1:7">
      <c r="A1115" s="1020"/>
      <c r="B1115" s="1020"/>
      <c r="C1115" s="1020"/>
      <c r="D1115" s="1028"/>
      <c r="E1115" s="1029"/>
      <c r="F1115" s="1030"/>
      <c r="G1115" s="1031"/>
    </row>
    <row r="1116" spans="1:7">
      <c r="A1116" s="1020"/>
      <c r="B1116" s="1020"/>
      <c r="C1116" s="1020"/>
      <c r="D1116" s="1028"/>
      <c r="E1116" s="1029"/>
      <c r="F1116" s="1030"/>
      <c r="G1116" s="1031"/>
    </row>
    <row r="1117" spans="1:7">
      <c r="A1117" s="1020"/>
      <c r="B1117" s="1020"/>
      <c r="C1117" s="1020"/>
      <c r="D1117" s="1028"/>
      <c r="E1117" s="1029"/>
      <c r="F1117" s="1030"/>
      <c r="G1117" s="1031"/>
    </row>
    <row r="1118" spans="1:7">
      <c r="A1118" s="1020"/>
      <c r="B1118" s="1020"/>
      <c r="C1118" s="1020"/>
      <c r="D1118" s="1028"/>
      <c r="E1118" s="1029"/>
      <c r="F1118" s="1030"/>
      <c r="G1118" s="1031"/>
    </row>
    <row r="1119" spans="1:7">
      <c r="A1119" s="1020"/>
      <c r="B1119" s="1020"/>
      <c r="C1119" s="1020"/>
      <c r="D1119" s="1028"/>
      <c r="E1119" s="1029"/>
      <c r="F1119" s="1030"/>
      <c r="G1119" s="1031"/>
    </row>
    <row r="1120" spans="1:7">
      <c r="A1120" s="1020"/>
      <c r="B1120" s="1020"/>
      <c r="C1120" s="1020"/>
      <c r="D1120" s="1028"/>
      <c r="E1120" s="1029"/>
      <c r="F1120" s="1030"/>
      <c r="G1120" s="1031"/>
    </row>
    <row r="1121" spans="1:7">
      <c r="A1121" s="1020"/>
      <c r="B1121" s="1020"/>
      <c r="C1121" s="1020"/>
      <c r="D1121" s="1028"/>
      <c r="E1121" s="1029"/>
      <c r="F1121" s="1030"/>
      <c r="G1121" s="1031"/>
    </row>
    <row r="1122" spans="1:7">
      <c r="A1122" s="1020"/>
      <c r="B1122" s="1020"/>
      <c r="C1122" s="1020"/>
      <c r="D1122" s="1028"/>
      <c r="E1122" s="1029"/>
      <c r="F1122" s="1030"/>
      <c r="G1122" s="1031"/>
    </row>
    <row r="1123" spans="1:7">
      <c r="A1123" s="1020"/>
      <c r="B1123" s="1020"/>
      <c r="C1123" s="1020"/>
      <c r="D1123" s="1028"/>
      <c r="E1123" s="1029"/>
      <c r="F1123" s="1030"/>
      <c r="G1123" s="1031"/>
    </row>
    <row r="1124" spans="1:7">
      <c r="A1124" s="1020"/>
      <c r="B1124" s="1020"/>
      <c r="C1124" s="1020"/>
      <c r="D1124" s="1028"/>
      <c r="E1124" s="1029"/>
      <c r="F1124" s="1030"/>
      <c r="G1124" s="1031"/>
    </row>
    <row r="1125" spans="1:7">
      <c r="A1125" s="1020"/>
      <c r="B1125" s="1020"/>
      <c r="C1125" s="1020"/>
      <c r="D1125" s="1028"/>
      <c r="E1125" s="1029"/>
      <c r="F1125" s="1030"/>
      <c r="G1125" s="1031"/>
    </row>
    <row r="1126" spans="1:7">
      <c r="A1126" s="1020"/>
      <c r="B1126" s="1020"/>
      <c r="C1126" s="1020"/>
      <c r="D1126" s="1028"/>
      <c r="E1126" s="1029"/>
      <c r="F1126" s="1030"/>
      <c r="G1126" s="1031"/>
    </row>
    <row r="1127" spans="1:7">
      <c r="A1127" s="1020"/>
      <c r="B1127" s="1020"/>
      <c r="C1127" s="1020"/>
      <c r="D1127" s="1028"/>
      <c r="E1127" s="1029"/>
      <c r="F1127" s="1030"/>
      <c r="G1127" s="1031"/>
    </row>
    <row r="1128" spans="1:7">
      <c r="A1128" s="1020"/>
      <c r="B1128" s="1020"/>
      <c r="C1128" s="1020"/>
      <c r="D1128" s="1028"/>
      <c r="E1128" s="1029"/>
      <c r="F1128" s="1030"/>
      <c r="G1128" s="1031"/>
    </row>
    <row r="1129" spans="1:7">
      <c r="A1129" s="1020"/>
      <c r="B1129" s="1020"/>
      <c r="C1129" s="1020"/>
      <c r="D1129" s="1028"/>
      <c r="E1129" s="1029"/>
      <c r="F1129" s="1030"/>
      <c r="G1129" s="1031"/>
    </row>
    <row r="1130" spans="1:7">
      <c r="A1130" s="1020"/>
      <c r="B1130" s="1020"/>
      <c r="C1130" s="1020"/>
      <c r="D1130" s="1028"/>
      <c r="E1130" s="1029"/>
      <c r="F1130" s="1030"/>
      <c r="G1130" s="1031"/>
    </row>
    <row r="1131" spans="1:7">
      <c r="A1131" s="1020"/>
      <c r="B1131" s="1020"/>
      <c r="C1131" s="1020"/>
      <c r="D1131" s="1028"/>
      <c r="E1131" s="1029"/>
      <c r="F1131" s="1030"/>
      <c r="G1131" s="1031"/>
    </row>
    <row r="1132" spans="1:7">
      <c r="A1132" s="1020"/>
      <c r="B1132" s="1020"/>
      <c r="C1132" s="1020"/>
      <c r="D1132" s="1028"/>
      <c r="E1132" s="1029"/>
      <c r="F1132" s="1030"/>
      <c r="G1132" s="1031"/>
    </row>
    <row r="1133" spans="1:7">
      <c r="A1133" s="1020"/>
      <c r="B1133" s="1020"/>
      <c r="C1133" s="1020"/>
      <c r="D1133" s="1028"/>
      <c r="E1133" s="1029"/>
      <c r="F1133" s="1030"/>
      <c r="G1133" s="1031"/>
    </row>
    <row r="1134" spans="1:7">
      <c r="A1134" s="1020"/>
      <c r="B1134" s="1020"/>
      <c r="C1134" s="1020"/>
      <c r="D1134" s="1028"/>
      <c r="E1134" s="1029"/>
      <c r="F1134" s="1030"/>
      <c r="G1134" s="1031"/>
    </row>
    <row r="1135" spans="1:7">
      <c r="A1135" s="1020"/>
      <c r="B1135" s="1020"/>
      <c r="C1135" s="1020"/>
      <c r="D1135" s="1028"/>
      <c r="E1135" s="1029"/>
      <c r="F1135" s="1030"/>
      <c r="G1135" s="1031"/>
    </row>
    <row r="1136" spans="1:7">
      <c r="A1136" s="1020"/>
      <c r="B1136" s="1020"/>
      <c r="C1136" s="1020"/>
      <c r="D1136" s="1028"/>
      <c r="E1136" s="1029"/>
      <c r="F1136" s="1030"/>
      <c r="G1136" s="1031"/>
    </row>
    <row r="1137" spans="1:7">
      <c r="A1137" s="1020"/>
      <c r="B1137" s="1020"/>
      <c r="C1137" s="1020"/>
      <c r="D1137" s="1028"/>
      <c r="E1137" s="1029"/>
      <c r="F1137" s="1030"/>
      <c r="G1137" s="1031"/>
    </row>
    <row r="1138" spans="1:7">
      <c r="A1138" s="1020"/>
      <c r="B1138" s="1020"/>
      <c r="C1138" s="1020"/>
      <c r="D1138" s="1028"/>
      <c r="E1138" s="1029"/>
      <c r="F1138" s="1030"/>
      <c r="G1138" s="1031"/>
    </row>
    <row r="1139" spans="1:7">
      <c r="A1139" s="1020"/>
      <c r="B1139" s="1020"/>
      <c r="C1139" s="1020"/>
      <c r="D1139" s="1028"/>
      <c r="E1139" s="1029"/>
      <c r="F1139" s="1030"/>
      <c r="G1139" s="1031"/>
    </row>
    <row r="1140" spans="1:7">
      <c r="A1140" s="1020"/>
      <c r="B1140" s="1020"/>
      <c r="C1140" s="1020"/>
      <c r="D1140" s="1028"/>
      <c r="E1140" s="1029"/>
      <c r="F1140" s="1030"/>
      <c r="G1140" s="1031"/>
    </row>
    <row r="1141" spans="1:7">
      <c r="A1141" s="1020"/>
      <c r="B1141" s="1020"/>
      <c r="C1141" s="1020"/>
      <c r="D1141" s="1028"/>
      <c r="E1141" s="1029"/>
      <c r="F1141" s="1030"/>
      <c r="G1141" s="1031"/>
    </row>
    <row r="1142" spans="1:7">
      <c r="A1142" s="1020"/>
      <c r="B1142" s="1020"/>
      <c r="C1142" s="1020"/>
      <c r="D1142" s="1028"/>
      <c r="E1142" s="1029"/>
      <c r="F1142" s="1030"/>
      <c r="G1142" s="1031"/>
    </row>
    <row r="1143" spans="1:7">
      <c r="A1143" s="1020"/>
      <c r="B1143" s="1020"/>
      <c r="C1143" s="1020"/>
      <c r="D1143" s="1028"/>
      <c r="E1143" s="1029"/>
      <c r="F1143" s="1030"/>
      <c r="G1143" s="1031"/>
    </row>
    <row r="1144" spans="1:7">
      <c r="A1144" s="1020"/>
      <c r="B1144" s="1020"/>
      <c r="C1144" s="1020"/>
      <c r="D1144" s="1028"/>
      <c r="E1144" s="1029"/>
      <c r="F1144" s="1030"/>
      <c r="G1144" s="1031"/>
    </row>
    <row r="1145" spans="1:7">
      <c r="A1145" s="1020"/>
      <c r="B1145" s="1020"/>
      <c r="C1145" s="1020"/>
      <c r="D1145" s="1028"/>
      <c r="E1145" s="1029"/>
      <c r="F1145" s="1030"/>
      <c r="G1145" s="1031"/>
    </row>
    <row r="1146" spans="1:7">
      <c r="A1146" s="1020"/>
      <c r="B1146" s="1020"/>
      <c r="C1146" s="1020"/>
      <c r="D1146" s="1028"/>
      <c r="E1146" s="1029"/>
      <c r="F1146" s="1030"/>
      <c r="G1146" s="1031"/>
    </row>
    <row r="1147" spans="1:7">
      <c r="A1147" s="1020"/>
      <c r="B1147" s="1020"/>
      <c r="C1147" s="1020"/>
      <c r="D1147" s="1028"/>
      <c r="E1147" s="1029"/>
      <c r="F1147" s="1030"/>
      <c r="G1147" s="1031"/>
    </row>
    <row r="1148" spans="1:7">
      <c r="A1148" s="1020"/>
      <c r="B1148" s="1020"/>
      <c r="C1148" s="1020"/>
      <c r="D1148" s="1028"/>
      <c r="E1148" s="1029"/>
      <c r="F1148" s="1030"/>
      <c r="G1148" s="1031"/>
    </row>
    <row r="1149" spans="1:7">
      <c r="A1149" s="1020"/>
      <c r="B1149" s="1020"/>
      <c r="C1149" s="1020"/>
      <c r="D1149" s="1028"/>
      <c r="E1149" s="1029"/>
      <c r="F1149" s="1030"/>
      <c r="G1149" s="1031"/>
    </row>
    <row r="1150" spans="1:7">
      <c r="A1150" s="1020"/>
      <c r="B1150" s="1020"/>
      <c r="C1150" s="1020"/>
      <c r="D1150" s="1028"/>
      <c r="E1150" s="1029"/>
      <c r="F1150" s="1030"/>
      <c r="G1150" s="1031"/>
    </row>
    <row r="1151" spans="1:7">
      <c r="A1151" s="1020"/>
      <c r="B1151" s="1020"/>
      <c r="C1151" s="1020"/>
      <c r="D1151" s="1028"/>
      <c r="E1151" s="1029"/>
      <c r="F1151" s="1030"/>
      <c r="G1151" s="1031"/>
    </row>
    <row r="1152" spans="1:7">
      <c r="A1152" s="1020"/>
      <c r="B1152" s="1020"/>
      <c r="C1152" s="1020"/>
      <c r="D1152" s="1028"/>
      <c r="E1152" s="1029"/>
      <c r="F1152" s="1030"/>
      <c r="G1152" s="1031"/>
    </row>
    <row r="1153" spans="1:7">
      <c r="A1153" s="1020"/>
      <c r="B1153" s="1020"/>
      <c r="C1153" s="1020"/>
      <c r="D1153" s="1028"/>
      <c r="E1153" s="1029"/>
      <c r="F1153" s="1030"/>
      <c r="G1153" s="1031"/>
    </row>
    <row r="1154" spans="1:7">
      <c r="A1154" s="1020"/>
      <c r="B1154" s="1020"/>
      <c r="C1154" s="1020"/>
      <c r="D1154" s="1028"/>
      <c r="E1154" s="1029"/>
      <c r="F1154" s="1030"/>
      <c r="G1154" s="1031"/>
    </row>
    <row r="1155" spans="1:7">
      <c r="A1155" s="1020"/>
      <c r="B1155" s="1020"/>
      <c r="C1155" s="1020"/>
      <c r="D1155" s="1028"/>
      <c r="E1155" s="1029"/>
      <c r="F1155" s="1030"/>
      <c r="G1155" s="1031"/>
    </row>
    <row r="1156" spans="1:7">
      <c r="A1156" s="1020"/>
      <c r="B1156" s="1020"/>
      <c r="C1156" s="1020"/>
      <c r="D1156" s="1028"/>
      <c r="E1156" s="1029"/>
      <c r="F1156" s="1030"/>
      <c r="G1156" s="1031"/>
    </row>
    <row r="1157" spans="1:7">
      <c r="A1157" s="1020"/>
      <c r="B1157" s="1020"/>
      <c r="C1157" s="1020"/>
      <c r="D1157" s="1028"/>
      <c r="E1157" s="1029"/>
      <c r="F1157" s="1030"/>
      <c r="G1157" s="1031"/>
    </row>
    <row r="1158" spans="1:7">
      <c r="A1158" s="1020"/>
      <c r="B1158" s="1020"/>
      <c r="C1158" s="1020"/>
      <c r="D1158" s="1028"/>
      <c r="E1158" s="1029"/>
      <c r="F1158" s="1030"/>
      <c r="G1158" s="1031"/>
    </row>
    <row r="1159" spans="1:7">
      <c r="A1159" s="1020"/>
      <c r="B1159" s="1020"/>
      <c r="C1159" s="1020"/>
      <c r="D1159" s="1028"/>
      <c r="E1159" s="1029"/>
      <c r="F1159" s="1030"/>
      <c r="G1159" s="1031"/>
    </row>
    <row r="1160" spans="1:7">
      <c r="A1160" s="1020"/>
      <c r="B1160" s="1020"/>
      <c r="C1160" s="1020"/>
      <c r="D1160" s="1028"/>
      <c r="E1160" s="1029"/>
      <c r="F1160" s="1030"/>
      <c r="G1160" s="1031"/>
    </row>
    <row r="1161" spans="1:7">
      <c r="A1161" s="1020"/>
      <c r="B1161" s="1020"/>
      <c r="C1161" s="1020"/>
      <c r="D1161" s="1028"/>
      <c r="E1161" s="1029"/>
      <c r="F1161" s="1030"/>
      <c r="G1161" s="1031"/>
    </row>
    <row r="1162" spans="1:7">
      <c r="A1162" s="1020"/>
      <c r="B1162" s="1020"/>
      <c r="C1162" s="1020"/>
      <c r="D1162" s="1028"/>
      <c r="E1162" s="1029"/>
      <c r="F1162" s="1030"/>
      <c r="G1162" s="1031"/>
    </row>
    <row r="1163" spans="1:7">
      <c r="A1163" s="1020"/>
      <c r="B1163" s="1020"/>
      <c r="C1163" s="1020"/>
      <c r="D1163" s="1028"/>
      <c r="E1163" s="1029"/>
      <c r="F1163" s="1030"/>
      <c r="G1163" s="1031"/>
    </row>
    <row r="1164" spans="1:7">
      <c r="A1164" s="1020"/>
      <c r="B1164" s="1020"/>
      <c r="C1164" s="1020"/>
      <c r="D1164" s="1028"/>
      <c r="E1164" s="1029"/>
      <c r="F1164" s="1030"/>
      <c r="G1164" s="1031"/>
    </row>
    <row r="1165" spans="1:7">
      <c r="A1165" s="1020"/>
      <c r="B1165" s="1020"/>
      <c r="C1165" s="1020"/>
      <c r="D1165" s="1028"/>
      <c r="E1165" s="1029"/>
      <c r="F1165" s="1030"/>
      <c r="G1165" s="1031"/>
    </row>
    <row r="1166" spans="1:7">
      <c r="A1166" s="1020"/>
      <c r="B1166" s="1020"/>
      <c r="C1166" s="1020"/>
      <c r="D1166" s="1028"/>
      <c r="E1166" s="1029"/>
      <c r="F1166" s="1030"/>
      <c r="G1166" s="1031"/>
    </row>
    <row r="1167" spans="1:7">
      <c r="A1167" s="1020"/>
      <c r="B1167" s="1020"/>
      <c r="C1167" s="1020"/>
      <c r="D1167" s="1028"/>
      <c r="E1167" s="1029"/>
      <c r="F1167" s="1030"/>
      <c r="G1167" s="1031"/>
    </row>
    <row r="1168" spans="1:7">
      <c r="A1168" s="1020"/>
      <c r="B1168" s="1020"/>
      <c r="C1168" s="1020"/>
      <c r="D1168" s="1028"/>
      <c r="E1168" s="1029"/>
      <c r="F1168" s="1030"/>
      <c r="G1168" s="1031"/>
    </row>
    <row r="1169" spans="1:7">
      <c r="A1169" s="1020"/>
      <c r="B1169" s="1020"/>
      <c r="C1169" s="1020"/>
      <c r="D1169" s="1028"/>
      <c r="E1169" s="1029"/>
      <c r="F1169" s="1030"/>
      <c r="G1169" s="1031"/>
    </row>
    <row r="1170" spans="1:7">
      <c r="A1170" s="1020"/>
      <c r="B1170" s="1020"/>
      <c r="C1170" s="1020"/>
      <c r="D1170" s="1028"/>
      <c r="E1170" s="1029"/>
      <c r="F1170" s="1030"/>
      <c r="G1170" s="1031"/>
    </row>
    <row r="1171" spans="1:7">
      <c r="A1171" s="1020"/>
      <c r="B1171" s="1020"/>
      <c r="C1171" s="1020"/>
      <c r="D1171" s="1028"/>
      <c r="E1171" s="1029"/>
      <c r="F1171" s="1030"/>
      <c r="G1171" s="1031"/>
    </row>
    <row r="1172" spans="1:7">
      <c r="A1172" s="1020"/>
      <c r="B1172" s="1020"/>
      <c r="C1172" s="1020"/>
      <c r="D1172" s="1028"/>
      <c r="E1172" s="1029"/>
      <c r="F1172" s="1030"/>
      <c r="G1172" s="1031"/>
    </row>
    <row r="1173" spans="1:7">
      <c r="A1173" s="1020"/>
      <c r="B1173" s="1020"/>
      <c r="C1173" s="1020"/>
      <c r="D1173" s="1028"/>
      <c r="E1173" s="1029"/>
      <c r="F1173" s="1030"/>
      <c r="G1173" s="1031"/>
    </row>
    <row r="1174" spans="1:7">
      <c r="A1174" s="1020"/>
      <c r="B1174" s="1020"/>
      <c r="C1174" s="1020"/>
      <c r="D1174" s="1028"/>
      <c r="E1174" s="1029"/>
      <c r="F1174" s="1030"/>
      <c r="G1174" s="1031"/>
    </row>
    <row r="1175" spans="1:7">
      <c r="A1175" s="1020"/>
      <c r="B1175" s="1020"/>
      <c r="C1175" s="1020"/>
      <c r="D1175" s="1028"/>
      <c r="E1175" s="1029"/>
      <c r="F1175" s="1030"/>
      <c r="G1175" s="1031"/>
    </row>
    <row r="1176" spans="1:7">
      <c r="A1176" s="1020"/>
      <c r="B1176" s="1020"/>
      <c r="C1176" s="1020"/>
      <c r="D1176" s="1028"/>
      <c r="E1176" s="1029"/>
      <c r="F1176" s="1030"/>
      <c r="G1176" s="1031"/>
    </row>
    <row r="1177" spans="1:7">
      <c r="A1177" s="1020"/>
      <c r="B1177" s="1020"/>
      <c r="C1177" s="1020"/>
      <c r="D1177" s="1028"/>
      <c r="E1177" s="1029"/>
      <c r="F1177" s="1030"/>
      <c r="G1177" s="1031"/>
    </row>
    <row r="1178" spans="1:7">
      <c r="A1178" s="1020"/>
      <c r="B1178" s="1020"/>
      <c r="C1178" s="1020"/>
      <c r="D1178" s="1028"/>
      <c r="E1178" s="1029"/>
      <c r="F1178" s="1030"/>
      <c r="G1178" s="1031"/>
    </row>
    <row r="1179" spans="1:7">
      <c r="A1179" s="1020"/>
      <c r="B1179" s="1020"/>
      <c r="C1179" s="1020"/>
      <c r="D1179" s="1028"/>
      <c r="E1179" s="1029"/>
      <c r="F1179" s="1030"/>
      <c r="G1179" s="1031"/>
    </row>
    <row r="1180" spans="1:7">
      <c r="A1180" s="1020"/>
      <c r="B1180" s="1020"/>
      <c r="C1180" s="1020"/>
      <c r="D1180" s="1028"/>
      <c r="E1180" s="1029"/>
      <c r="F1180" s="1030"/>
      <c r="G1180" s="1031"/>
    </row>
    <row r="1181" spans="1:7">
      <c r="A1181" s="1020"/>
      <c r="B1181" s="1020"/>
      <c r="C1181" s="1020"/>
      <c r="D1181" s="1028"/>
      <c r="E1181" s="1029"/>
      <c r="F1181" s="1030"/>
      <c r="G1181" s="1031"/>
    </row>
    <row r="1182" spans="1:7">
      <c r="A1182" s="1020"/>
      <c r="B1182" s="1020"/>
      <c r="C1182" s="1020"/>
      <c r="D1182" s="1028"/>
      <c r="E1182" s="1029"/>
      <c r="F1182" s="1030"/>
      <c r="G1182" s="1031"/>
    </row>
    <row r="1183" spans="1:7">
      <c r="A1183" s="1020"/>
      <c r="B1183" s="1020"/>
      <c r="C1183" s="1020"/>
      <c r="D1183" s="1028"/>
      <c r="E1183" s="1029"/>
      <c r="F1183" s="1030"/>
      <c r="G1183" s="1031"/>
    </row>
    <row r="1184" spans="1:7">
      <c r="A1184" s="1020"/>
      <c r="B1184" s="1020"/>
      <c r="C1184" s="1020"/>
      <c r="D1184" s="1028"/>
      <c r="E1184" s="1029"/>
      <c r="F1184" s="1030"/>
      <c r="G1184" s="1031"/>
    </row>
    <row r="1185" spans="1:7">
      <c r="A1185" s="1020"/>
      <c r="B1185" s="1020"/>
      <c r="C1185" s="1020"/>
      <c r="D1185" s="1028"/>
      <c r="E1185" s="1029"/>
      <c r="F1185" s="1030"/>
      <c r="G1185" s="1031"/>
    </row>
    <row r="1186" spans="1:7">
      <c r="A1186" s="1020"/>
      <c r="B1186" s="1020"/>
      <c r="C1186" s="1020"/>
      <c r="D1186" s="1028"/>
      <c r="E1186" s="1029"/>
      <c r="F1186" s="1030"/>
      <c r="G1186" s="1031"/>
    </row>
    <row r="1187" spans="1:7">
      <c r="A1187" s="1020"/>
      <c r="B1187" s="1020"/>
      <c r="C1187" s="1020"/>
      <c r="D1187" s="1028"/>
      <c r="E1187" s="1029"/>
      <c r="F1187" s="1030"/>
      <c r="G1187" s="1031"/>
    </row>
    <row r="1188" spans="1:7">
      <c r="A1188" s="1020"/>
      <c r="B1188" s="1020"/>
      <c r="C1188" s="1020"/>
      <c r="D1188" s="1028"/>
      <c r="E1188" s="1029"/>
      <c r="F1188" s="1030"/>
      <c r="G1188" s="1031"/>
    </row>
    <row r="1189" spans="1:7">
      <c r="A1189" s="1020"/>
      <c r="B1189" s="1020"/>
      <c r="C1189" s="1020"/>
      <c r="D1189" s="1028"/>
      <c r="E1189" s="1029"/>
      <c r="F1189" s="1030"/>
      <c r="G1189" s="1031"/>
    </row>
    <row r="1190" spans="1:7">
      <c r="A1190" s="1020"/>
      <c r="B1190" s="1020"/>
      <c r="C1190" s="1020"/>
      <c r="D1190" s="1028"/>
      <c r="E1190" s="1029"/>
      <c r="F1190" s="1030"/>
      <c r="G1190" s="1031"/>
    </row>
    <row r="1191" spans="1:7">
      <c r="A1191" s="1020"/>
      <c r="B1191" s="1020"/>
      <c r="C1191" s="1020"/>
      <c r="D1191" s="1028"/>
      <c r="E1191" s="1029"/>
      <c r="F1191" s="1030"/>
      <c r="G1191" s="1031"/>
    </row>
    <row r="1192" spans="1:7">
      <c r="A1192" s="1020"/>
      <c r="B1192" s="1020"/>
      <c r="C1192" s="1020"/>
      <c r="D1192" s="1028"/>
      <c r="E1192" s="1029"/>
      <c r="F1192" s="1030"/>
      <c r="G1192" s="1031"/>
    </row>
    <row r="1193" spans="1:7">
      <c r="A1193" s="1020"/>
      <c r="B1193" s="1020"/>
      <c r="C1193" s="1020"/>
      <c r="D1193" s="1028"/>
      <c r="E1193" s="1029"/>
      <c r="F1193" s="1030"/>
      <c r="G1193" s="1031"/>
    </row>
    <row r="1194" spans="1:7">
      <c r="A1194" s="1020"/>
      <c r="B1194" s="1020"/>
      <c r="C1194" s="1020"/>
      <c r="D1194" s="1028"/>
      <c r="E1194" s="1029"/>
      <c r="F1194" s="1030"/>
      <c r="G1194" s="1031"/>
    </row>
    <row r="1195" spans="1:7">
      <c r="A1195" s="1020"/>
      <c r="B1195" s="1020"/>
      <c r="C1195" s="1020"/>
      <c r="D1195" s="1028"/>
      <c r="E1195" s="1029"/>
      <c r="F1195" s="1030"/>
      <c r="G1195" s="1031"/>
    </row>
    <row r="1196" spans="1:7">
      <c r="A1196" s="1020"/>
      <c r="B1196" s="1020"/>
      <c r="C1196" s="1020"/>
      <c r="D1196" s="1028"/>
      <c r="E1196" s="1029"/>
      <c r="F1196" s="1030"/>
      <c r="G1196" s="1031"/>
    </row>
    <row r="1197" spans="1:7">
      <c r="A1197" s="1020"/>
      <c r="B1197" s="1020"/>
      <c r="C1197" s="1020"/>
      <c r="D1197" s="1028"/>
      <c r="E1197" s="1029"/>
      <c r="F1197" s="1030"/>
      <c r="G1197" s="1031"/>
    </row>
    <row r="1198" spans="1:7">
      <c r="A1198" s="1020"/>
      <c r="B1198" s="1020"/>
      <c r="C1198" s="1020"/>
      <c r="D1198" s="1028"/>
      <c r="E1198" s="1029"/>
      <c r="F1198" s="1030"/>
      <c r="G1198" s="1031"/>
    </row>
    <row r="1199" spans="1:7">
      <c r="A1199" s="1020"/>
      <c r="B1199" s="1020"/>
      <c r="C1199" s="1020"/>
      <c r="D1199" s="1028"/>
      <c r="E1199" s="1029"/>
      <c r="F1199" s="1030"/>
      <c r="G1199" s="1031"/>
    </row>
    <row r="1200" spans="1:7">
      <c r="A1200" s="1020"/>
      <c r="B1200" s="1020"/>
      <c r="C1200" s="1020"/>
      <c r="D1200" s="1028"/>
      <c r="E1200" s="1029"/>
      <c r="F1200" s="1030"/>
      <c r="G1200" s="1031"/>
    </row>
    <row r="1201" spans="1:7">
      <c r="A1201" s="1020"/>
      <c r="B1201" s="1020"/>
      <c r="C1201" s="1020"/>
      <c r="D1201" s="1028"/>
      <c r="E1201" s="1029"/>
      <c r="F1201" s="1030"/>
      <c r="G1201" s="1031"/>
    </row>
    <row r="1202" spans="1:7">
      <c r="A1202" s="1020"/>
      <c r="B1202" s="1020"/>
      <c r="C1202" s="1020"/>
      <c r="D1202" s="1028"/>
      <c r="E1202" s="1029"/>
      <c r="F1202" s="1030"/>
      <c r="G1202" s="1031"/>
    </row>
    <row r="1203" spans="1:7">
      <c r="A1203" s="1020"/>
      <c r="B1203" s="1020"/>
      <c r="C1203" s="1020"/>
      <c r="D1203" s="1028"/>
      <c r="E1203" s="1029"/>
      <c r="F1203" s="1030"/>
      <c r="G1203" s="1031"/>
    </row>
    <row r="1204" spans="1:7">
      <c r="A1204" s="1020"/>
      <c r="B1204" s="1020"/>
      <c r="C1204" s="1020"/>
      <c r="D1204" s="1028"/>
      <c r="E1204" s="1029"/>
      <c r="F1204" s="1030"/>
      <c r="G1204" s="1031"/>
    </row>
    <row r="1205" spans="1:7">
      <c r="A1205" s="1020"/>
      <c r="B1205" s="1020"/>
      <c r="C1205" s="1020"/>
      <c r="D1205" s="1028"/>
      <c r="E1205" s="1029"/>
      <c r="F1205" s="1030"/>
      <c r="G1205" s="1031"/>
    </row>
    <row r="1206" spans="1:7">
      <c r="A1206" s="1020"/>
      <c r="B1206" s="1020"/>
      <c r="C1206" s="1020"/>
      <c r="D1206" s="1028"/>
      <c r="E1206" s="1029"/>
      <c r="F1206" s="1030"/>
      <c r="G1206" s="1031"/>
    </row>
    <row r="1207" spans="1:7">
      <c r="A1207" s="1020"/>
      <c r="B1207" s="1020"/>
      <c r="C1207" s="1020"/>
      <c r="D1207" s="1028"/>
      <c r="E1207" s="1029"/>
      <c r="F1207" s="1030"/>
      <c r="G1207" s="1031"/>
    </row>
    <row r="1208" spans="1:7">
      <c r="A1208" s="1020"/>
      <c r="B1208" s="1020"/>
      <c r="C1208" s="1020"/>
      <c r="D1208" s="1028"/>
      <c r="E1208" s="1029"/>
      <c r="F1208" s="1030"/>
      <c r="G1208" s="1031"/>
    </row>
    <row r="1209" spans="1:7">
      <c r="A1209" s="1020"/>
      <c r="B1209" s="1020"/>
      <c r="C1209" s="1020"/>
      <c r="D1209" s="1028"/>
      <c r="E1209" s="1029"/>
      <c r="F1209" s="1030"/>
      <c r="G1209" s="1031"/>
    </row>
    <row r="1210" spans="1:7">
      <c r="A1210" s="1020"/>
      <c r="B1210" s="1020"/>
      <c r="C1210" s="1020"/>
      <c r="D1210" s="1028"/>
      <c r="E1210" s="1029"/>
      <c r="F1210" s="1030"/>
      <c r="G1210" s="1031"/>
    </row>
    <row r="1211" spans="1:7">
      <c r="A1211" s="1020"/>
      <c r="B1211" s="1020"/>
      <c r="C1211" s="1020"/>
      <c r="D1211" s="1028"/>
      <c r="E1211" s="1029"/>
      <c r="F1211" s="1030"/>
      <c r="G1211" s="1031"/>
    </row>
    <row r="1212" spans="1:7">
      <c r="A1212" s="1020"/>
      <c r="B1212" s="1020"/>
      <c r="C1212" s="1020"/>
      <c r="D1212" s="1028"/>
      <c r="E1212" s="1029"/>
      <c r="F1212" s="1030"/>
      <c r="G1212" s="1031"/>
    </row>
    <row r="1213" spans="1:7">
      <c r="A1213" s="1020"/>
      <c r="B1213" s="1020"/>
      <c r="C1213" s="1020"/>
      <c r="D1213" s="1028"/>
      <c r="E1213" s="1029"/>
      <c r="F1213" s="1030"/>
      <c r="G1213" s="1031"/>
    </row>
    <row r="1214" spans="1:7">
      <c r="A1214" s="1020"/>
      <c r="B1214" s="1020"/>
      <c r="C1214" s="1020"/>
      <c r="D1214" s="1028"/>
      <c r="E1214" s="1029"/>
      <c r="F1214" s="1030"/>
      <c r="G1214" s="1031"/>
    </row>
    <row r="1215" spans="1:7">
      <c r="A1215" s="1020"/>
      <c r="B1215" s="1020"/>
      <c r="C1215" s="1020"/>
      <c r="D1215" s="1028"/>
      <c r="E1215" s="1029"/>
      <c r="F1215" s="1030"/>
      <c r="G1215" s="1031"/>
    </row>
    <row r="1216" spans="1:7">
      <c r="A1216" s="1020"/>
      <c r="B1216" s="1020"/>
      <c r="C1216" s="1020"/>
      <c r="D1216" s="1028"/>
      <c r="E1216" s="1029"/>
      <c r="F1216" s="1030"/>
      <c r="G1216" s="1031"/>
    </row>
    <row r="1217" spans="1:7">
      <c r="A1217" s="1020"/>
      <c r="B1217" s="1020"/>
      <c r="C1217" s="1020"/>
      <c r="D1217" s="1028"/>
      <c r="E1217" s="1029"/>
      <c r="F1217" s="1030"/>
      <c r="G1217" s="1031"/>
    </row>
    <row r="1218" spans="1:7">
      <c r="A1218" s="1020"/>
      <c r="B1218" s="1020"/>
      <c r="C1218" s="1020"/>
      <c r="D1218" s="1028"/>
      <c r="E1218" s="1029"/>
      <c r="F1218" s="1030"/>
      <c r="G1218" s="1031"/>
    </row>
    <row r="1219" spans="1:7">
      <c r="A1219" s="1020"/>
      <c r="B1219" s="1020"/>
      <c r="C1219" s="1020"/>
      <c r="D1219" s="1028"/>
      <c r="E1219" s="1029"/>
      <c r="F1219" s="1030"/>
      <c r="G1219" s="1031"/>
    </row>
    <row r="1220" spans="1:7">
      <c r="A1220" s="1020"/>
      <c r="B1220" s="1020"/>
      <c r="C1220" s="1020"/>
      <c r="D1220" s="1028"/>
      <c r="E1220" s="1029"/>
      <c r="F1220" s="1030"/>
      <c r="G1220" s="1031"/>
    </row>
    <row r="1221" spans="1:7">
      <c r="A1221" s="1020"/>
      <c r="B1221" s="1020"/>
      <c r="C1221" s="1020"/>
      <c r="D1221" s="1028"/>
      <c r="E1221" s="1029"/>
      <c r="F1221" s="1030"/>
      <c r="G1221" s="1031"/>
    </row>
    <row r="1222" spans="1:7">
      <c r="A1222" s="1020"/>
      <c r="B1222" s="1020"/>
      <c r="C1222" s="1020"/>
      <c r="D1222" s="1028"/>
      <c r="E1222" s="1029"/>
      <c r="F1222" s="1030"/>
      <c r="G1222" s="1031"/>
    </row>
    <row r="1223" spans="1:7">
      <c r="A1223" s="1020"/>
      <c r="B1223" s="1020"/>
      <c r="C1223" s="1020"/>
      <c r="D1223" s="1028"/>
      <c r="E1223" s="1029"/>
      <c r="F1223" s="1030"/>
      <c r="G1223" s="1031"/>
    </row>
    <row r="1224" spans="1:7">
      <c r="A1224" s="1020"/>
      <c r="B1224" s="1020"/>
      <c r="C1224" s="1020"/>
      <c r="D1224" s="1028"/>
      <c r="E1224" s="1029"/>
      <c r="F1224" s="1030"/>
      <c r="G1224" s="1031"/>
    </row>
    <row r="1225" spans="1:7">
      <c r="A1225" s="1020"/>
      <c r="B1225" s="1020"/>
      <c r="C1225" s="1020"/>
      <c r="D1225" s="1028"/>
      <c r="E1225" s="1029"/>
      <c r="F1225" s="1030"/>
      <c r="G1225" s="1031"/>
    </row>
    <row r="1226" spans="1:7">
      <c r="A1226" s="1020"/>
      <c r="B1226" s="1020"/>
      <c r="C1226" s="1020"/>
      <c r="D1226" s="1028"/>
      <c r="E1226" s="1029"/>
      <c r="F1226" s="1030"/>
      <c r="G1226" s="1031"/>
    </row>
    <row r="1227" spans="1:7">
      <c r="A1227" s="1020"/>
      <c r="B1227" s="1020"/>
      <c r="C1227" s="1020"/>
      <c r="D1227" s="1028"/>
      <c r="E1227" s="1029"/>
      <c r="F1227" s="1030"/>
      <c r="G1227" s="1031"/>
    </row>
    <row r="1228" spans="1:7">
      <c r="A1228" s="1020"/>
      <c r="B1228" s="1020"/>
      <c r="C1228" s="1020"/>
      <c r="D1228" s="1028"/>
      <c r="E1228" s="1029"/>
      <c r="F1228" s="1030"/>
      <c r="G1228" s="1031"/>
    </row>
    <row r="1229" spans="1:7">
      <c r="A1229" s="1020"/>
      <c r="B1229" s="1020"/>
      <c r="C1229" s="1020"/>
      <c r="D1229" s="1028"/>
      <c r="E1229" s="1029"/>
      <c r="F1229" s="1030"/>
      <c r="G1229" s="1031"/>
    </row>
    <row r="1230" spans="1:7">
      <c r="A1230" s="1020"/>
      <c r="B1230" s="1020"/>
      <c r="C1230" s="1020"/>
      <c r="D1230" s="1028"/>
      <c r="E1230" s="1029"/>
      <c r="F1230" s="1030"/>
      <c r="G1230" s="1031"/>
    </row>
    <row r="1231" spans="1:7">
      <c r="A1231" s="1020"/>
      <c r="B1231" s="1020"/>
      <c r="C1231" s="1020"/>
      <c r="D1231" s="1028"/>
      <c r="E1231" s="1029"/>
      <c r="F1231" s="1030"/>
      <c r="G1231" s="1031"/>
    </row>
    <row r="1232" spans="1:7">
      <c r="A1232" s="1020"/>
      <c r="B1232" s="1020"/>
      <c r="C1232" s="1020"/>
      <c r="D1232" s="1028"/>
      <c r="E1232" s="1029"/>
      <c r="F1232" s="1030"/>
      <c r="G1232" s="1031"/>
    </row>
    <row r="1233" spans="1:7">
      <c r="A1233" s="1020"/>
      <c r="B1233" s="1020"/>
      <c r="C1233" s="1020"/>
      <c r="D1233" s="1028"/>
      <c r="E1233" s="1029"/>
      <c r="F1233" s="1030"/>
      <c r="G1233" s="1031"/>
    </row>
    <row r="1234" spans="1:7">
      <c r="A1234" s="1020"/>
      <c r="B1234" s="1020"/>
      <c r="C1234" s="1020"/>
      <c r="D1234" s="1028"/>
      <c r="E1234" s="1029"/>
      <c r="F1234" s="1030"/>
      <c r="G1234" s="1031"/>
    </row>
    <row r="1235" spans="1:7">
      <c r="A1235" s="1020"/>
      <c r="B1235" s="1020"/>
      <c r="C1235" s="1020"/>
      <c r="D1235" s="1028"/>
      <c r="E1235" s="1029"/>
      <c r="F1235" s="1030"/>
      <c r="G1235" s="1031"/>
    </row>
    <row r="1236" spans="1:7">
      <c r="A1236" s="1020"/>
      <c r="B1236" s="1020"/>
      <c r="C1236" s="1020"/>
      <c r="D1236" s="1028"/>
      <c r="E1236" s="1029"/>
      <c r="F1236" s="1030"/>
      <c r="G1236" s="1031"/>
    </row>
    <row r="1237" spans="1:7">
      <c r="A1237" s="1020"/>
      <c r="B1237" s="1020"/>
      <c r="C1237" s="1020"/>
      <c r="D1237" s="1028"/>
      <c r="E1237" s="1029"/>
      <c r="F1237" s="1030"/>
      <c r="G1237" s="1031"/>
    </row>
    <row r="1238" spans="1:7">
      <c r="G1238" s="1031"/>
    </row>
    <row r="1239" spans="1:7">
      <c r="G1239" s="1031"/>
    </row>
    <row r="1240" spans="1:7">
      <c r="G1240" s="1031"/>
    </row>
    <row r="1241" spans="1:7">
      <c r="G1241" s="1031"/>
    </row>
    <row r="1242" spans="1:7">
      <c r="G1242" s="1031"/>
    </row>
    <row r="1243" spans="1:7">
      <c r="G1243" s="1031"/>
    </row>
    <row r="1244" spans="1:7">
      <c r="G1244" s="1031"/>
    </row>
    <row r="1245" spans="1:7">
      <c r="G1245" s="1031"/>
    </row>
    <row r="1246" spans="1:7">
      <c r="G1246" s="1031"/>
    </row>
    <row r="1247" spans="1:7">
      <c r="G1247" s="1031"/>
    </row>
  </sheetData>
  <mergeCells count="1">
    <mergeCell ref="B74:E74"/>
  </mergeCells>
  <phoneticPr fontId="24" type="noConversion"/>
  <printOptions horizontalCentered="1" gridLinesSet="0"/>
  <pageMargins left="0.31496062992125984" right="0" top="0.31496062992125984" bottom="0.31496062992125984" header="0" footer="0"/>
  <pageSetup paperSize="9" scale="80" firstPageNumber="146" orientation="portrait" r:id="rId1"/>
  <headerFooter alignWithMargins="0">
    <oddHeader>&amp;RCO1486: LINBRO PARK TOWER (with associated works)</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H3351"/>
  <sheetViews>
    <sheetView showGridLines="0" view="pageBreakPreview" zoomScale="80" zoomScaleNormal="100" zoomScaleSheetLayoutView="80" workbookViewId="0">
      <selection activeCell="I19" sqref="I19"/>
    </sheetView>
  </sheetViews>
  <sheetFormatPr defaultColWidth="9.33203125" defaultRowHeight="13.2"/>
  <cols>
    <col min="1" max="1" width="7.5546875" style="7" customWidth="1"/>
    <col min="2" max="2" width="11.33203125" style="7" customWidth="1"/>
    <col min="3" max="3" width="36.5546875" style="7" customWidth="1"/>
    <col min="4" max="4" width="7.5546875" style="10" customWidth="1"/>
    <col min="5" max="5" width="10.5546875" style="26" customWidth="1"/>
    <col min="6" max="6" width="12.5546875" style="29" customWidth="1"/>
    <col min="7" max="7" width="15.5546875" style="26" customWidth="1"/>
    <col min="8" max="16384" width="9.33203125" style="5"/>
  </cols>
  <sheetData>
    <row r="1" spans="1:8" ht="13.8" thickBot="1">
      <c r="A1" s="1290"/>
      <c r="B1" s="1291"/>
      <c r="C1" s="1291"/>
      <c r="D1" s="1292"/>
      <c r="E1" s="1293"/>
      <c r="F1" s="1294"/>
      <c r="G1" s="1295"/>
    </row>
    <row r="2" spans="1:8" ht="28.5" customHeight="1" thickBot="1">
      <c r="A2" s="683" t="s">
        <v>9</v>
      </c>
      <c r="B2" s="684" t="s">
        <v>10</v>
      </c>
      <c r="C2" s="684" t="s">
        <v>11</v>
      </c>
      <c r="D2" s="684" t="s">
        <v>12</v>
      </c>
      <c r="E2" s="1100" t="s">
        <v>13</v>
      </c>
      <c r="F2" s="686" t="s">
        <v>14</v>
      </c>
      <c r="G2" s="687" t="s">
        <v>15</v>
      </c>
    </row>
    <row r="3" spans="1:8" ht="13.8" thickTop="1">
      <c r="A3" s="173"/>
      <c r="E3" s="648"/>
      <c r="G3" s="215"/>
    </row>
    <row r="4" spans="1:8" ht="39.6">
      <c r="A4" s="655">
        <v>27</v>
      </c>
      <c r="B4" s="8"/>
      <c r="C4" s="8" t="s">
        <v>2818</v>
      </c>
      <c r="E4" s="648"/>
      <c r="G4" s="215"/>
    </row>
    <row r="5" spans="1:8">
      <c r="A5" s="173"/>
      <c r="B5" s="8"/>
      <c r="C5" s="8"/>
      <c r="E5" s="648"/>
      <c r="G5" s="215"/>
    </row>
    <row r="6" spans="1:8">
      <c r="A6" s="1227" t="s">
        <v>2713</v>
      </c>
      <c r="B6" s="377"/>
      <c r="C6" s="1098" t="s">
        <v>1527</v>
      </c>
      <c r="D6" s="377"/>
      <c r="E6" s="377"/>
      <c r="F6" s="1101"/>
      <c r="G6" s="1296"/>
    </row>
    <row r="7" spans="1:8">
      <c r="A7" s="173"/>
      <c r="B7" s="377"/>
      <c r="C7" s="377"/>
      <c r="D7" s="377"/>
      <c r="E7" s="377"/>
      <c r="F7" s="1101"/>
      <c r="G7" s="1296"/>
    </row>
    <row r="8" spans="1:8">
      <c r="A8" s="1227" t="s">
        <v>2714</v>
      </c>
      <c r="B8" s="1097" t="s">
        <v>1528</v>
      </c>
      <c r="C8" s="1097" t="s">
        <v>1529</v>
      </c>
      <c r="D8" s="1102" t="s">
        <v>17</v>
      </c>
      <c r="E8" s="1103">
        <v>600</v>
      </c>
      <c r="F8" s="1104"/>
      <c r="G8" s="649"/>
      <c r="H8" s="1103"/>
    </row>
    <row r="9" spans="1:8">
      <c r="A9" s="173"/>
      <c r="B9" s="377"/>
      <c r="C9" s="377"/>
      <c r="D9" s="377"/>
      <c r="E9" s="377"/>
      <c r="F9" s="1101"/>
      <c r="G9" s="649"/>
      <c r="H9" s="377"/>
    </row>
    <row r="10" spans="1:8">
      <c r="A10" s="1227" t="s">
        <v>2715</v>
      </c>
      <c r="B10" s="1097" t="s">
        <v>1528</v>
      </c>
      <c r="C10" s="1097" t="s">
        <v>1530</v>
      </c>
      <c r="D10" s="1102" t="s">
        <v>17</v>
      </c>
      <c r="E10" s="1103">
        <v>0</v>
      </c>
      <c r="F10" s="1104"/>
      <c r="G10" s="649"/>
      <c r="H10" s="1103"/>
    </row>
    <row r="11" spans="1:8">
      <c r="A11" s="173"/>
      <c r="B11" s="377"/>
      <c r="C11" s="377"/>
      <c r="D11" s="377"/>
      <c r="E11" s="377"/>
      <c r="F11" s="1101"/>
      <c r="G11" s="649"/>
      <c r="H11" s="377"/>
    </row>
    <row r="12" spans="1:8">
      <c r="A12" s="1227" t="s">
        <v>2716</v>
      </c>
      <c r="B12" s="1097" t="s">
        <v>1528</v>
      </c>
      <c r="C12" s="1097" t="s">
        <v>1531</v>
      </c>
      <c r="D12" s="1102" t="s">
        <v>17</v>
      </c>
      <c r="E12" s="1103">
        <v>200</v>
      </c>
      <c r="F12" s="1104"/>
      <c r="G12" s="649"/>
      <c r="H12" s="1103"/>
    </row>
    <row r="13" spans="1:8">
      <c r="A13" s="173"/>
      <c r="E13" s="1106"/>
      <c r="G13" s="649"/>
      <c r="H13" s="1282"/>
    </row>
    <row r="14" spans="1:8" ht="16.350000000000001" customHeight="1">
      <c r="A14" s="173" t="s">
        <v>2717</v>
      </c>
      <c r="C14" s="8" t="s">
        <v>1532</v>
      </c>
      <c r="E14" s="18"/>
      <c r="G14" s="649"/>
      <c r="H14" s="1283"/>
    </row>
    <row r="15" spans="1:8">
      <c r="A15" s="173"/>
      <c r="C15" s="8"/>
      <c r="E15" s="18"/>
      <c r="G15" s="649"/>
      <c r="H15" s="1283"/>
    </row>
    <row r="16" spans="1:8" ht="42" customHeight="1">
      <c r="A16" s="173" t="s">
        <v>2718</v>
      </c>
      <c r="C16" s="241" t="s">
        <v>1533</v>
      </c>
      <c r="D16" s="141" t="s">
        <v>28</v>
      </c>
      <c r="E16" s="142">
        <v>200</v>
      </c>
      <c r="F16" s="159"/>
      <c r="G16" s="617"/>
      <c r="H16" s="1235"/>
    </row>
    <row r="17" spans="1:8">
      <c r="A17" s="173"/>
      <c r="C17" s="241"/>
      <c r="D17" s="141"/>
      <c r="E17" s="142"/>
      <c r="F17" s="159"/>
      <c r="G17" s="617"/>
      <c r="H17" s="1235"/>
    </row>
    <row r="18" spans="1:8" ht="52.8">
      <c r="A18" s="173" t="s">
        <v>2719</v>
      </c>
      <c r="C18" s="241" t="s">
        <v>1534</v>
      </c>
      <c r="D18" s="141" t="s">
        <v>28</v>
      </c>
      <c r="E18" s="142">
        <v>450</v>
      </c>
      <c r="F18" s="159"/>
      <c r="G18" s="617"/>
      <c r="H18" s="1235"/>
    </row>
    <row r="19" spans="1:8">
      <c r="A19" s="173"/>
      <c r="E19" s="18"/>
      <c r="G19" s="649"/>
      <c r="H19" s="1283"/>
    </row>
    <row r="20" spans="1:8">
      <c r="A20" s="173" t="s">
        <v>2720</v>
      </c>
      <c r="C20" s="8" t="s">
        <v>1535</v>
      </c>
      <c r="E20" s="18"/>
      <c r="G20" s="649"/>
      <c r="H20" s="1283"/>
    </row>
    <row r="21" spans="1:8">
      <c r="A21" s="173"/>
      <c r="B21" s="1096"/>
      <c r="C21" s="1042"/>
      <c r="D21" s="141"/>
      <c r="E21" s="1043"/>
      <c r="F21" s="611"/>
      <c r="G21" s="649"/>
      <c r="H21" s="1284"/>
    </row>
    <row r="22" spans="1:8" ht="66">
      <c r="A22" s="173" t="s">
        <v>2721</v>
      </c>
      <c r="C22" s="1042" t="s">
        <v>2966</v>
      </c>
      <c r="D22" s="612" t="s">
        <v>1536</v>
      </c>
      <c r="E22" s="1044">
        <v>25</v>
      </c>
      <c r="F22" s="1045"/>
      <c r="G22" s="617"/>
      <c r="H22" s="1285"/>
    </row>
    <row r="23" spans="1:8">
      <c r="A23" s="173"/>
      <c r="E23" s="648"/>
      <c r="G23" s="617"/>
      <c r="H23" s="1105"/>
    </row>
    <row r="24" spans="1:8" ht="26.4">
      <c r="A24" s="1046" t="s">
        <v>2722</v>
      </c>
      <c r="B24" s="1042" t="s">
        <v>1537</v>
      </c>
      <c r="C24" s="1042" t="s">
        <v>1538</v>
      </c>
      <c r="D24" s="1047"/>
      <c r="E24" s="1048"/>
      <c r="F24" s="1045"/>
      <c r="G24" s="617"/>
      <c r="H24" s="1286"/>
    </row>
    <row r="25" spans="1:8">
      <c r="A25" s="1049"/>
      <c r="C25" s="1050"/>
      <c r="D25" s="612"/>
      <c r="E25" s="1044"/>
      <c r="F25" s="1045"/>
      <c r="G25" s="617"/>
      <c r="H25" s="1285"/>
    </row>
    <row r="26" spans="1:8">
      <c r="A26" s="1049" t="s">
        <v>2723</v>
      </c>
      <c r="B26" s="1042"/>
      <c r="C26" s="1051" t="s">
        <v>1539</v>
      </c>
      <c r="D26" s="612" t="s">
        <v>28</v>
      </c>
      <c r="E26" s="1107">
        <v>75</v>
      </c>
      <c r="F26" s="1045"/>
      <c r="G26" s="617"/>
      <c r="H26" s="1287"/>
    </row>
    <row r="27" spans="1:8">
      <c r="A27" s="1046"/>
      <c r="B27" s="1042"/>
      <c r="C27" s="1051"/>
      <c r="D27" s="1047"/>
      <c r="E27" s="1107"/>
      <c r="F27" s="1045"/>
      <c r="G27" s="617"/>
      <c r="H27" s="1287"/>
    </row>
    <row r="28" spans="1:8">
      <c r="A28" s="1046" t="s">
        <v>2724</v>
      </c>
      <c r="B28" s="1042"/>
      <c r="C28" s="1042" t="s">
        <v>1540</v>
      </c>
      <c r="D28" s="1047" t="s">
        <v>28</v>
      </c>
      <c r="E28" s="1107">
        <v>44</v>
      </c>
      <c r="F28" s="1045"/>
      <c r="G28" s="617"/>
      <c r="H28" s="1287"/>
    </row>
    <row r="29" spans="1:8">
      <c r="A29" s="1049"/>
      <c r="C29" s="609"/>
      <c r="D29" s="612"/>
      <c r="E29" s="1107"/>
      <c r="F29" s="1045"/>
      <c r="G29" s="617"/>
      <c r="H29" s="1287"/>
    </row>
    <row r="30" spans="1:8">
      <c r="A30" s="173" t="s">
        <v>2725</v>
      </c>
      <c r="C30" s="7" t="s">
        <v>1541</v>
      </c>
      <c r="D30" s="10" t="s">
        <v>28</v>
      </c>
      <c r="E30" s="142">
        <v>60</v>
      </c>
      <c r="F30" s="1045"/>
      <c r="G30" s="617"/>
      <c r="H30" s="1288"/>
    </row>
    <row r="31" spans="1:8">
      <c r="A31" s="1046"/>
      <c r="E31" s="159"/>
      <c r="F31" s="1045"/>
      <c r="G31" s="617"/>
      <c r="H31" s="1289"/>
    </row>
    <row r="32" spans="1:8">
      <c r="A32" s="173" t="s">
        <v>2726</v>
      </c>
      <c r="C32" s="7" t="s">
        <v>1542</v>
      </c>
      <c r="D32" s="141" t="s">
        <v>28</v>
      </c>
      <c r="E32" s="142">
        <v>30</v>
      </c>
      <c r="F32" s="1045"/>
      <c r="G32" s="617"/>
      <c r="H32" s="1288"/>
    </row>
    <row r="33" spans="1:8">
      <c r="A33" s="173"/>
      <c r="D33" s="141"/>
      <c r="E33" s="142"/>
      <c r="F33" s="159"/>
      <c r="G33" s="617"/>
      <c r="H33" s="1288"/>
    </row>
    <row r="34" spans="1:8" ht="118.8">
      <c r="A34" s="173" t="s">
        <v>2727</v>
      </c>
      <c r="C34" s="8" t="s">
        <v>2965</v>
      </c>
      <c r="E34" s="159"/>
      <c r="G34" s="617"/>
      <c r="H34" s="1289"/>
    </row>
    <row r="35" spans="1:8" ht="6.6" customHeight="1">
      <c r="A35" s="1046"/>
      <c r="E35" s="159"/>
      <c r="G35" s="617"/>
      <c r="H35" s="1289"/>
    </row>
    <row r="36" spans="1:8">
      <c r="A36" s="173" t="s">
        <v>2728</v>
      </c>
      <c r="C36" s="7" t="s">
        <v>1543</v>
      </c>
      <c r="D36" s="141" t="s">
        <v>17</v>
      </c>
      <c r="E36" s="142">
        <v>180</v>
      </c>
      <c r="F36" s="159"/>
      <c r="G36" s="617"/>
      <c r="H36" s="1288"/>
    </row>
    <row r="37" spans="1:8">
      <c r="A37" s="173"/>
      <c r="C37" s="1042"/>
      <c r="D37" s="612"/>
      <c r="E37" s="1107"/>
      <c r="F37" s="159"/>
      <c r="G37" s="617"/>
      <c r="H37" s="1287"/>
    </row>
    <row r="38" spans="1:8" ht="15" customHeight="1">
      <c r="A38" s="173" t="s">
        <v>2729</v>
      </c>
      <c r="C38" s="7" t="s">
        <v>1544</v>
      </c>
      <c r="D38" s="141" t="s">
        <v>17</v>
      </c>
      <c r="E38" s="159">
        <v>400</v>
      </c>
      <c r="F38" s="159"/>
      <c r="G38" s="617"/>
      <c r="H38" s="1289"/>
    </row>
    <row r="39" spans="1:8">
      <c r="A39" s="173"/>
      <c r="D39" s="141"/>
      <c r="E39" s="159"/>
      <c r="F39" s="159"/>
      <c r="G39" s="617"/>
      <c r="H39" s="1289"/>
    </row>
    <row r="40" spans="1:8">
      <c r="A40" s="173" t="s">
        <v>2730</v>
      </c>
      <c r="C40" s="7" t="s">
        <v>1545</v>
      </c>
      <c r="D40" s="141" t="s">
        <v>17</v>
      </c>
      <c r="E40" s="159">
        <v>400</v>
      </c>
      <c r="F40" s="159"/>
      <c r="G40" s="617"/>
      <c r="H40" s="1289"/>
    </row>
    <row r="41" spans="1:8">
      <c r="A41" s="173"/>
      <c r="D41" s="141"/>
      <c r="E41" s="159"/>
      <c r="F41" s="159"/>
      <c r="G41" s="617"/>
      <c r="H41" s="1289"/>
    </row>
    <row r="42" spans="1:8" ht="26.4">
      <c r="A42" s="173" t="s">
        <v>2731</v>
      </c>
      <c r="C42" s="8" t="s">
        <v>1546</v>
      </c>
      <c r="D42" s="141"/>
      <c r="E42" s="159"/>
      <c r="F42" s="159"/>
      <c r="G42" s="617"/>
      <c r="H42" s="1289"/>
    </row>
    <row r="43" spans="1:8">
      <c r="A43" s="173"/>
      <c r="D43" s="141"/>
      <c r="E43" s="159"/>
      <c r="F43" s="159"/>
      <c r="G43" s="617"/>
      <c r="H43" s="1289"/>
    </row>
    <row r="44" spans="1:8">
      <c r="A44" s="173" t="s">
        <v>2732</v>
      </c>
      <c r="C44" s="7" t="s">
        <v>1547</v>
      </c>
      <c r="D44" s="141" t="s">
        <v>17</v>
      </c>
      <c r="E44" s="159">
        <v>400</v>
      </c>
      <c r="F44" s="159"/>
      <c r="G44" s="617"/>
      <c r="H44" s="1289"/>
    </row>
    <row r="45" spans="1:8">
      <c r="A45" s="173"/>
      <c r="D45" s="141"/>
      <c r="E45" s="1108"/>
      <c r="F45" s="159"/>
      <c r="G45" s="617"/>
    </row>
    <row r="46" spans="1:8" ht="52.8">
      <c r="A46" s="173" t="s">
        <v>2733</v>
      </c>
      <c r="C46" s="7" t="s">
        <v>2967</v>
      </c>
      <c r="D46" s="141" t="s">
        <v>17</v>
      </c>
      <c r="E46" s="19">
        <v>250</v>
      </c>
      <c r="F46" s="159"/>
      <c r="G46" s="617"/>
    </row>
    <row r="47" spans="1:8">
      <c r="A47" s="173"/>
      <c r="D47" s="141"/>
      <c r="E47" s="19"/>
      <c r="F47" s="159"/>
      <c r="G47" s="649"/>
    </row>
    <row r="48" spans="1:8" ht="26.4">
      <c r="A48" s="655">
        <v>27.6</v>
      </c>
      <c r="B48" s="7" t="s">
        <v>2819</v>
      </c>
      <c r="C48" s="1446" t="s">
        <v>2820</v>
      </c>
      <c r="D48" s="141"/>
      <c r="E48" s="19"/>
      <c r="F48" s="19"/>
      <c r="G48" s="649"/>
    </row>
    <row r="49" spans="1:7">
      <c r="A49" s="173"/>
      <c r="D49" s="141"/>
      <c r="E49" s="19"/>
      <c r="F49" s="19"/>
      <c r="G49" s="649"/>
    </row>
    <row r="50" spans="1:7" ht="39.6">
      <c r="A50" s="173"/>
      <c r="C50" s="7" t="s">
        <v>2968</v>
      </c>
      <c r="D50" s="141" t="s">
        <v>21</v>
      </c>
      <c r="E50" s="19">
        <v>15</v>
      </c>
      <c r="F50" s="19"/>
      <c r="G50" s="617"/>
    </row>
    <row r="51" spans="1:7">
      <c r="A51" s="670"/>
      <c r="B51" s="696"/>
      <c r="C51" s="696"/>
      <c r="D51" s="697"/>
      <c r="E51" s="889"/>
      <c r="F51" s="1109"/>
      <c r="G51" s="890"/>
    </row>
    <row r="52" spans="1:7">
      <c r="A52" s="695"/>
      <c r="B52" s="891" t="s">
        <v>2793</v>
      </c>
      <c r="C52" s="671"/>
      <c r="D52" s="672"/>
      <c r="E52" s="700"/>
      <c r="F52" s="1297" t="s">
        <v>18</v>
      </c>
      <c r="G52" s="893"/>
    </row>
    <row r="53" spans="1:7" ht="13.8" thickBot="1">
      <c r="A53" s="894"/>
      <c r="B53" s="679"/>
      <c r="C53" s="679"/>
      <c r="D53" s="680"/>
      <c r="E53" s="682"/>
      <c r="F53" s="1099"/>
      <c r="G53" s="896"/>
    </row>
    <row r="54" spans="1:7">
      <c r="A54" s="671"/>
      <c r="B54" s="671"/>
      <c r="C54" s="671"/>
      <c r="D54" s="672"/>
      <c r="E54" s="700"/>
      <c r="F54" s="673"/>
      <c r="G54" s="700"/>
    </row>
    <row r="55" spans="1:7">
      <c r="A55" s="671"/>
      <c r="B55" s="671"/>
      <c r="C55" s="671"/>
      <c r="D55" s="672"/>
      <c r="E55" s="700"/>
      <c r="F55" s="673"/>
      <c r="G55" s="700"/>
    </row>
    <row r="56" spans="1:7">
      <c r="A56" s="671"/>
      <c r="B56" s="671"/>
      <c r="C56" s="671"/>
      <c r="D56" s="672"/>
      <c r="E56" s="700"/>
      <c r="F56" s="673"/>
      <c r="G56" s="700"/>
    </row>
    <row r="57" spans="1:7">
      <c r="A57" s="671"/>
      <c r="B57" s="671"/>
      <c r="C57" s="671"/>
      <c r="D57" s="672"/>
      <c r="E57" s="700"/>
      <c r="F57" s="673"/>
      <c r="G57" s="700"/>
    </row>
    <row r="58" spans="1:7">
      <c r="A58" s="671"/>
      <c r="B58" s="671"/>
      <c r="C58" s="671"/>
      <c r="D58" s="672"/>
      <c r="E58" s="700"/>
      <c r="F58" s="673"/>
      <c r="G58" s="700"/>
    </row>
    <row r="59" spans="1:7">
      <c r="A59" s="671"/>
      <c r="B59" s="671"/>
      <c r="C59" s="671"/>
      <c r="D59" s="672"/>
      <c r="E59" s="700"/>
      <c r="F59" s="673"/>
      <c r="G59" s="700"/>
    </row>
    <row r="60" spans="1:7">
      <c r="A60" s="671"/>
      <c r="B60" s="671"/>
      <c r="C60" s="671"/>
      <c r="D60" s="672"/>
      <c r="E60" s="700"/>
      <c r="F60" s="673"/>
      <c r="G60" s="700"/>
    </row>
    <row r="61" spans="1:7">
      <c r="A61" s="671"/>
      <c r="B61" s="671"/>
      <c r="C61" s="671"/>
      <c r="D61" s="672"/>
      <c r="E61" s="700"/>
      <c r="F61" s="673"/>
      <c r="G61" s="700"/>
    </row>
    <row r="62" spans="1:7">
      <c r="A62" s="671"/>
      <c r="B62" s="671"/>
      <c r="C62" s="671"/>
      <c r="D62" s="672"/>
      <c r="E62" s="700"/>
      <c r="F62" s="673"/>
      <c r="G62" s="700"/>
    </row>
    <row r="63" spans="1:7">
      <c r="A63" s="671"/>
      <c r="B63" s="671"/>
      <c r="C63" s="671"/>
      <c r="D63" s="672"/>
      <c r="E63" s="700"/>
      <c r="F63" s="673"/>
      <c r="G63" s="700"/>
    </row>
    <row r="64" spans="1:7">
      <c r="A64" s="671"/>
      <c r="B64" s="671"/>
      <c r="C64" s="671"/>
      <c r="D64" s="672"/>
      <c r="E64" s="700"/>
      <c r="F64" s="673"/>
      <c r="G64" s="700"/>
    </row>
    <row r="65" spans="1:7">
      <c r="A65" s="671"/>
      <c r="B65" s="671"/>
      <c r="C65" s="671"/>
      <c r="D65" s="672"/>
      <c r="E65" s="700"/>
      <c r="F65" s="673"/>
      <c r="G65" s="700"/>
    </row>
    <row r="66" spans="1:7">
      <c r="A66" s="671"/>
      <c r="B66" s="671"/>
      <c r="C66" s="671"/>
      <c r="D66" s="672"/>
      <c r="E66" s="700"/>
      <c r="F66" s="673"/>
      <c r="G66" s="700"/>
    </row>
    <row r="67" spans="1:7">
      <c r="A67" s="671"/>
      <c r="B67" s="671"/>
      <c r="C67" s="671"/>
      <c r="D67" s="672"/>
      <c r="E67" s="700"/>
      <c r="F67" s="673"/>
      <c r="G67" s="700"/>
    </row>
    <row r="68" spans="1:7">
      <c r="A68" s="671"/>
      <c r="B68" s="671"/>
      <c r="C68" s="671"/>
      <c r="D68" s="672"/>
      <c r="E68" s="700"/>
      <c r="F68" s="673"/>
      <c r="G68" s="700"/>
    </row>
    <row r="69" spans="1:7">
      <c r="A69" s="671"/>
      <c r="B69" s="671"/>
      <c r="C69" s="671"/>
      <c r="D69" s="672"/>
      <c r="E69" s="700"/>
      <c r="F69" s="673"/>
      <c r="G69" s="700"/>
    </row>
    <row r="70" spans="1:7">
      <c r="A70" s="671"/>
      <c r="B70" s="671"/>
      <c r="C70" s="671"/>
      <c r="D70" s="672"/>
      <c r="E70" s="700"/>
      <c r="F70" s="673"/>
      <c r="G70" s="700"/>
    </row>
    <row r="71" spans="1:7">
      <c r="A71" s="671"/>
      <c r="B71" s="671"/>
      <c r="C71" s="671"/>
      <c r="D71" s="672"/>
      <c r="E71" s="700"/>
      <c r="F71" s="673"/>
      <c r="G71" s="700"/>
    </row>
    <row r="72" spans="1:7">
      <c r="A72" s="671"/>
      <c r="B72" s="671"/>
      <c r="C72" s="671"/>
      <c r="D72" s="672"/>
      <c r="E72" s="700"/>
      <c r="F72" s="673"/>
      <c r="G72" s="700"/>
    </row>
    <row r="73" spans="1:7">
      <c r="A73" s="671"/>
      <c r="B73" s="671"/>
      <c r="C73" s="671"/>
      <c r="D73" s="672"/>
      <c r="E73" s="700"/>
      <c r="F73" s="673"/>
      <c r="G73" s="700"/>
    </row>
    <row r="74" spans="1:7">
      <c r="A74" s="671"/>
      <c r="B74" s="671"/>
      <c r="C74" s="671"/>
      <c r="D74" s="672"/>
      <c r="E74" s="700"/>
      <c r="F74" s="673"/>
      <c r="G74" s="700"/>
    </row>
    <row r="75" spans="1:7">
      <c r="A75" s="671"/>
      <c r="B75" s="671"/>
      <c r="C75" s="671"/>
      <c r="D75" s="672"/>
      <c r="E75" s="700"/>
      <c r="F75" s="673"/>
      <c r="G75" s="700"/>
    </row>
    <row r="76" spans="1:7">
      <c r="A76" s="671"/>
      <c r="B76" s="671"/>
      <c r="C76" s="671"/>
      <c r="D76" s="672"/>
      <c r="E76" s="700"/>
      <c r="F76" s="673"/>
      <c r="G76" s="700"/>
    </row>
    <row r="77" spans="1:7">
      <c r="A77" s="671"/>
      <c r="B77" s="671"/>
      <c r="C77" s="671"/>
      <c r="D77" s="672"/>
      <c r="E77" s="700"/>
      <c r="F77" s="673"/>
      <c r="G77" s="700"/>
    </row>
    <row r="78" spans="1:7">
      <c r="A78" s="671"/>
      <c r="B78" s="671"/>
      <c r="C78" s="671"/>
      <c r="D78" s="672"/>
      <c r="E78" s="700"/>
      <c r="F78" s="673"/>
      <c r="G78" s="700"/>
    </row>
    <row r="79" spans="1:7">
      <c r="A79" s="671"/>
      <c r="B79" s="671"/>
      <c r="C79" s="671"/>
      <c r="D79" s="672"/>
      <c r="E79" s="700"/>
      <c r="F79" s="673"/>
      <c r="G79" s="700"/>
    </row>
    <row r="80" spans="1:7">
      <c r="A80" s="671"/>
      <c r="B80" s="671"/>
      <c r="C80" s="671"/>
      <c r="D80" s="672"/>
      <c r="E80" s="700"/>
      <c r="F80" s="673"/>
      <c r="G80" s="700"/>
    </row>
    <row r="81" spans="1:7">
      <c r="A81" s="671"/>
      <c r="B81" s="671"/>
      <c r="C81" s="671"/>
      <c r="D81" s="672"/>
      <c r="E81" s="700"/>
      <c r="F81" s="673"/>
      <c r="G81" s="700"/>
    </row>
    <row r="82" spans="1:7">
      <c r="A82" s="671"/>
      <c r="B82" s="671"/>
      <c r="C82" s="671"/>
      <c r="D82" s="672"/>
      <c r="E82" s="700"/>
      <c r="F82" s="673"/>
      <c r="G82" s="700"/>
    </row>
    <row r="83" spans="1:7">
      <c r="A83" s="671"/>
      <c r="B83" s="671"/>
      <c r="C83" s="671"/>
      <c r="D83" s="672"/>
      <c r="E83" s="700"/>
      <c r="F83" s="673"/>
      <c r="G83" s="700"/>
    </row>
    <row r="84" spans="1:7">
      <c r="A84" s="671"/>
      <c r="B84" s="671"/>
      <c r="C84" s="671"/>
      <c r="D84" s="672"/>
      <c r="E84" s="700"/>
      <c r="F84" s="673"/>
      <c r="G84" s="700"/>
    </row>
    <row r="85" spans="1:7">
      <c r="A85" s="671"/>
      <c r="B85" s="671"/>
      <c r="C85" s="671"/>
      <c r="D85" s="672"/>
      <c r="E85" s="700"/>
      <c r="F85" s="673"/>
      <c r="G85" s="700"/>
    </row>
    <row r="86" spans="1:7">
      <c r="A86" s="671"/>
      <c r="B86" s="671"/>
      <c r="C86" s="671"/>
      <c r="D86" s="672"/>
      <c r="E86" s="700"/>
      <c r="F86" s="673"/>
      <c r="G86" s="700"/>
    </row>
    <row r="87" spans="1:7">
      <c r="A87" s="671"/>
      <c r="B87" s="671"/>
      <c r="C87" s="671"/>
      <c r="D87" s="672"/>
      <c r="E87" s="700"/>
      <c r="F87" s="673"/>
      <c r="G87" s="700"/>
    </row>
    <row r="88" spans="1:7">
      <c r="A88" s="671"/>
      <c r="B88" s="671"/>
      <c r="C88" s="671"/>
      <c r="D88" s="672"/>
      <c r="E88" s="700"/>
      <c r="F88" s="673"/>
      <c r="G88" s="700"/>
    </row>
    <row r="89" spans="1:7">
      <c r="A89" s="671"/>
      <c r="B89" s="671"/>
      <c r="C89" s="671"/>
      <c r="D89" s="672"/>
      <c r="E89" s="700"/>
      <c r="F89" s="673"/>
      <c r="G89" s="700"/>
    </row>
    <row r="90" spans="1:7">
      <c r="A90" s="671"/>
      <c r="B90" s="671"/>
      <c r="C90" s="671"/>
      <c r="D90" s="672"/>
      <c r="E90" s="700"/>
      <c r="F90" s="673"/>
      <c r="G90" s="700"/>
    </row>
    <row r="91" spans="1:7">
      <c r="A91" s="671"/>
      <c r="B91" s="671"/>
      <c r="C91" s="671"/>
      <c r="D91" s="672"/>
      <c r="E91" s="700"/>
      <c r="F91" s="673"/>
      <c r="G91" s="700"/>
    </row>
    <row r="92" spans="1:7">
      <c r="A92" s="671"/>
      <c r="B92" s="671"/>
      <c r="C92" s="671"/>
      <c r="D92" s="672"/>
      <c r="E92" s="700"/>
      <c r="F92" s="673"/>
      <c r="G92" s="700"/>
    </row>
    <row r="93" spans="1:7">
      <c r="A93" s="671"/>
      <c r="B93" s="671"/>
      <c r="C93" s="671"/>
      <c r="D93" s="672"/>
      <c r="E93" s="700"/>
      <c r="F93" s="673"/>
      <c r="G93" s="700"/>
    </row>
    <row r="94" spans="1:7">
      <c r="A94" s="671"/>
      <c r="B94" s="671"/>
      <c r="C94" s="671"/>
      <c r="D94" s="672"/>
      <c r="E94" s="700"/>
      <c r="F94" s="673"/>
      <c r="G94" s="700"/>
    </row>
    <row r="95" spans="1:7">
      <c r="A95" s="671"/>
      <c r="B95" s="671"/>
      <c r="C95" s="671"/>
      <c r="D95" s="672"/>
      <c r="E95" s="700"/>
      <c r="F95" s="673"/>
      <c r="G95" s="700"/>
    </row>
    <row r="96" spans="1:7">
      <c r="A96" s="671"/>
      <c r="B96" s="671"/>
      <c r="C96" s="671"/>
      <c r="D96" s="672"/>
      <c r="E96" s="700"/>
      <c r="F96" s="673"/>
      <c r="G96" s="700"/>
    </row>
    <row r="97" spans="1:7">
      <c r="A97" s="671"/>
      <c r="B97" s="671"/>
      <c r="C97" s="671"/>
      <c r="D97" s="672"/>
      <c r="E97" s="700"/>
      <c r="F97" s="673"/>
      <c r="G97" s="700"/>
    </row>
    <row r="98" spans="1:7">
      <c r="A98" s="671"/>
      <c r="B98" s="671"/>
      <c r="C98" s="671"/>
      <c r="D98" s="672"/>
      <c r="E98" s="700"/>
      <c r="F98" s="673"/>
      <c r="G98" s="700"/>
    </row>
    <row r="99" spans="1:7">
      <c r="A99" s="671"/>
      <c r="B99" s="671"/>
      <c r="C99" s="671"/>
      <c r="D99" s="672"/>
      <c r="E99" s="700"/>
      <c r="F99" s="673"/>
      <c r="G99" s="700"/>
    </row>
    <row r="100" spans="1:7">
      <c r="A100" s="671"/>
      <c r="B100" s="671"/>
      <c r="C100" s="671"/>
      <c r="D100" s="672"/>
      <c r="E100" s="700"/>
      <c r="F100" s="673"/>
      <c r="G100" s="700"/>
    </row>
    <row r="101" spans="1:7">
      <c r="A101" s="671"/>
      <c r="B101" s="671"/>
      <c r="C101" s="671"/>
      <c r="D101" s="672"/>
      <c r="E101" s="700"/>
      <c r="F101" s="673"/>
      <c r="G101" s="700"/>
    </row>
    <row r="102" spans="1:7">
      <c r="A102" s="671"/>
      <c r="B102" s="671"/>
      <c r="C102" s="671"/>
      <c r="D102" s="672"/>
      <c r="E102" s="700"/>
      <c r="F102" s="673"/>
      <c r="G102" s="700"/>
    </row>
    <row r="103" spans="1:7">
      <c r="A103" s="671"/>
      <c r="B103" s="671"/>
      <c r="C103" s="671"/>
      <c r="D103" s="672"/>
      <c r="E103" s="700"/>
      <c r="F103" s="673"/>
      <c r="G103" s="700"/>
    </row>
    <row r="104" spans="1:7">
      <c r="A104" s="671"/>
      <c r="B104" s="671"/>
      <c r="C104" s="671"/>
      <c r="D104" s="672"/>
      <c r="E104" s="700"/>
      <c r="F104" s="673"/>
      <c r="G104" s="700"/>
    </row>
    <row r="105" spans="1:7">
      <c r="A105" s="671"/>
      <c r="B105" s="671"/>
      <c r="C105" s="671"/>
      <c r="D105" s="672"/>
      <c r="E105" s="700"/>
      <c r="F105" s="673"/>
      <c r="G105" s="700"/>
    </row>
    <row r="106" spans="1:7">
      <c r="A106" s="671"/>
      <c r="B106" s="671"/>
      <c r="C106" s="671"/>
      <c r="D106" s="672"/>
      <c r="E106" s="700"/>
      <c r="F106" s="673"/>
      <c r="G106" s="700"/>
    </row>
    <row r="107" spans="1:7">
      <c r="A107" s="671"/>
      <c r="B107" s="671"/>
      <c r="C107" s="671"/>
      <c r="D107" s="672"/>
      <c r="E107" s="700"/>
      <c r="F107" s="673"/>
      <c r="G107" s="700"/>
    </row>
    <row r="108" spans="1:7">
      <c r="A108" s="671"/>
      <c r="B108" s="671"/>
      <c r="C108" s="671"/>
      <c r="D108" s="672"/>
      <c r="E108" s="700"/>
      <c r="F108" s="673"/>
      <c r="G108" s="700"/>
    </row>
    <row r="109" spans="1:7">
      <c r="A109" s="671"/>
      <c r="B109" s="671"/>
      <c r="C109" s="671"/>
      <c r="D109" s="672"/>
      <c r="E109" s="700"/>
      <c r="F109" s="673"/>
      <c r="G109" s="700"/>
    </row>
    <row r="110" spans="1:7">
      <c r="A110" s="671"/>
      <c r="B110" s="671"/>
      <c r="C110" s="671"/>
      <c r="D110" s="672"/>
      <c r="E110" s="700"/>
      <c r="F110" s="673"/>
      <c r="G110" s="700"/>
    </row>
    <row r="111" spans="1:7">
      <c r="A111" s="671"/>
      <c r="B111" s="671"/>
      <c r="C111" s="671"/>
      <c r="D111" s="672"/>
      <c r="E111" s="700"/>
      <c r="F111" s="673"/>
      <c r="G111" s="700"/>
    </row>
    <row r="112" spans="1:7">
      <c r="A112" s="671"/>
      <c r="B112" s="671"/>
      <c r="C112" s="671"/>
      <c r="D112" s="672"/>
      <c r="E112" s="700"/>
      <c r="F112" s="673"/>
      <c r="G112" s="700"/>
    </row>
    <row r="113" spans="1:7">
      <c r="A113" s="671"/>
      <c r="B113" s="671"/>
      <c r="C113" s="671"/>
      <c r="D113" s="672"/>
      <c r="E113" s="700"/>
      <c r="F113" s="673"/>
      <c r="G113" s="700"/>
    </row>
    <row r="114" spans="1:7">
      <c r="A114" s="671"/>
      <c r="B114" s="671"/>
      <c r="C114" s="671"/>
      <c r="D114" s="672"/>
      <c r="E114" s="700"/>
      <c r="F114" s="673"/>
      <c r="G114" s="700"/>
    </row>
    <row r="115" spans="1:7">
      <c r="A115" s="671"/>
      <c r="B115" s="671"/>
      <c r="C115" s="671"/>
      <c r="D115" s="672"/>
      <c r="E115" s="700"/>
      <c r="F115" s="673"/>
      <c r="G115" s="700"/>
    </row>
    <row r="116" spans="1:7">
      <c r="A116" s="671"/>
      <c r="B116" s="671"/>
      <c r="C116" s="671"/>
      <c r="D116" s="672"/>
      <c r="E116" s="700"/>
      <c r="F116" s="673"/>
      <c r="G116" s="700"/>
    </row>
    <row r="117" spans="1:7">
      <c r="A117" s="671"/>
      <c r="B117" s="671"/>
      <c r="C117" s="671"/>
      <c r="D117" s="672"/>
      <c r="E117" s="700"/>
      <c r="F117" s="673"/>
      <c r="G117" s="700"/>
    </row>
    <row r="118" spans="1:7">
      <c r="A118" s="671"/>
      <c r="B118" s="671"/>
      <c r="C118" s="671"/>
      <c r="D118" s="672"/>
      <c r="E118" s="700"/>
      <c r="F118" s="673"/>
      <c r="G118" s="700"/>
    </row>
    <row r="119" spans="1:7">
      <c r="A119" s="671"/>
      <c r="B119" s="671"/>
      <c r="C119" s="671"/>
      <c r="D119" s="672"/>
      <c r="E119" s="700"/>
      <c r="F119" s="673"/>
      <c r="G119" s="700"/>
    </row>
    <row r="120" spans="1:7">
      <c r="A120" s="671"/>
      <c r="B120" s="671"/>
      <c r="C120" s="671"/>
      <c r="D120" s="672"/>
      <c r="E120" s="700"/>
      <c r="F120" s="673"/>
      <c r="G120" s="700"/>
    </row>
    <row r="121" spans="1:7">
      <c r="A121" s="671"/>
      <c r="B121" s="671"/>
      <c r="C121" s="671"/>
      <c r="D121" s="672"/>
      <c r="E121" s="700"/>
      <c r="F121" s="673"/>
      <c r="G121" s="700"/>
    </row>
    <row r="122" spans="1:7">
      <c r="A122" s="671"/>
      <c r="B122" s="671"/>
      <c r="C122" s="671"/>
      <c r="D122" s="672"/>
      <c r="E122" s="700"/>
      <c r="F122" s="673"/>
      <c r="G122" s="700"/>
    </row>
    <row r="123" spans="1:7">
      <c r="A123" s="671"/>
      <c r="B123" s="671"/>
      <c r="C123" s="671"/>
      <c r="D123" s="672"/>
      <c r="E123" s="700"/>
      <c r="F123" s="673"/>
      <c r="G123" s="700"/>
    </row>
    <row r="124" spans="1:7">
      <c r="A124" s="671"/>
      <c r="B124" s="671"/>
      <c r="C124" s="671"/>
      <c r="D124" s="672"/>
      <c r="E124" s="700"/>
      <c r="F124" s="673"/>
      <c r="G124" s="700"/>
    </row>
    <row r="125" spans="1:7">
      <c r="A125" s="671"/>
      <c r="B125" s="671"/>
      <c r="C125" s="671"/>
      <c r="D125" s="672"/>
      <c r="E125" s="700"/>
      <c r="F125" s="673"/>
      <c r="G125" s="700"/>
    </row>
    <row r="126" spans="1:7">
      <c r="A126" s="671"/>
      <c r="B126" s="671"/>
      <c r="C126" s="671"/>
      <c r="D126" s="672"/>
      <c r="E126" s="700"/>
      <c r="F126" s="673"/>
      <c r="G126" s="700"/>
    </row>
    <row r="127" spans="1:7">
      <c r="A127" s="671"/>
      <c r="B127" s="671"/>
      <c r="C127" s="671"/>
      <c r="D127" s="672"/>
      <c r="E127" s="700"/>
      <c r="F127" s="673"/>
      <c r="G127" s="700"/>
    </row>
    <row r="128" spans="1:7">
      <c r="A128" s="671"/>
      <c r="B128" s="671"/>
      <c r="C128" s="671"/>
      <c r="D128" s="672"/>
      <c r="E128" s="700"/>
      <c r="F128" s="673"/>
      <c r="G128" s="700"/>
    </row>
    <row r="129" spans="1:7">
      <c r="A129" s="671"/>
      <c r="B129" s="671"/>
      <c r="C129" s="671"/>
      <c r="D129" s="672"/>
      <c r="E129" s="700"/>
      <c r="F129" s="673"/>
      <c r="G129" s="700"/>
    </row>
    <row r="130" spans="1:7">
      <c r="A130" s="671"/>
      <c r="B130" s="671"/>
      <c r="C130" s="671"/>
      <c r="D130" s="672"/>
      <c r="E130" s="700"/>
      <c r="F130" s="673"/>
      <c r="G130" s="700"/>
    </row>
    <row r="131" spans="1:7">
      <c r="A131" s="671"/>
      <c r="B131" s="671"/>
      <c r="C131" s="671"/>
      <c r="D131" s="672"/>
      <c r="E131" s="700"/>
      <c r="F131" s="673"/>
      <c r="G131" s="700"/>
    </row>
    <row r="132" spans="1:7">
      <c r="A132" s="671"/>
      <c r="B132" s="671"/>
      <c r="C132" s="671"/>
      <c r="D132" s="672"/>
      <c r="E132" s="700"/>
      <c r="F132" s="673"/>
      <c r="G132" s="700"/>
    </row>
    <row r="133" spans="1:7">
      <c r="A133" s="671"/>
      <c r="B133" s="671"/>
      <c r="C133" s="671"/>
      <c r="D133" s="672"/>
      <c r="E133" s="700"/>
      <c r="F133" s="673"/>
      <c r="G133" s="700"/>
    </row>
    <row r="134" spans="1:7">
      <c r="A134" s="671"/>
      <c r="B134" s="671"/>
      <c r="C134" s="671"/>
      <c r="D134" s="672"/>
      <c r="E134" s="700"/>
      <c r="F134" s="673"/>
      <c r="G134" s="700"/>
    </row>
    <row r="135" spans="1:7">
      <c r="A135" s="671"/>
      <c r="B135" s="671"/>
      <c r="C135" s="671"/>
      <c r="D135" s="672"/>
      <c r="E135" s="700"/>
      <c r="F135" s="673"/>
      <c r="G135" s="700"/>
    </row>
    <row r="136" spans="1:7">
      <c r="A136" s="671"/>
      <c r="B136" s="671"/>
      <c r="C136" s="671"/>
      <c r="D136" s="672"/>
      <c r="E136" s="700"/>
      <c r="F136" s="673"/>
      <c r="G136" s="700"/>
    </row>
    <row r="137" spans="1:7">
      <c r="A137" s="671"/>
      <c r="B137" s="671"/>
      <c r="C137" s="671"/>
      <c r="D137" s="672"/>
      <c r="E137" s="700"/>
      <c r="F137" s="673"/>
      <c r="G137" s="700"/>
    </row>
    <row r="138" spans="1:7">
      <c r="A138" s="671"/>
      <c r="B138" s="671"/>
      <c r="C138" s="671"/>
      <c r="D138" s="672"/>
      <c r="E138" s="700"/>
      <c r="F138" s="673"/>
      <c r="G138" s="700"/>
    </row>
    <row r="139" spans="1:7">
      <c r="A139" s="671"/>
      <c r="B139" s="671"/>
      <c r="C139" s="671"/>
      <c r="D139" s="672"/>
      <c r="E139" s="700"/>
      <c r="F139" s="673"/>
      <c r="G139" s="700"/>
    </row>
    <row r="140" spans="1:7">
      <c r="A140" s="671"/>
      <c r="B140" s="671"/>
      <c r="C140" s="671"/>
      <c r="D140" s="672"/>
      <c r="E140" s="700"/>
      <c r="F140" s="673"/>
      <c r="G140" s="700"/>
    </row>
    <row r="141" spans="1:7">
      <c r="A141" s="671"/>
      <c r="B141" s="671"/>
      <c r="C141" s="671"/>
      <c r="D141" s="672"/>
      <c r="E141" s="700"/>
      <c r="F141" s="673"/>
      <c r="G141" s="700"/>
    </row>
    <row r="142" spans="1:7">
      <c r="A142" s="671"/>
      <c r="B142" s="671"/>
      <c r="C142" s="671"/>
      <c r="D142" s="672"/>
      <c r="E142" s="700"/>
      <c r="F142" s="673"/>
      <c r="G142" s="700"/>
    </row>
    <row r="143" spans="1:7">
      <c r="A143" s="671"/>
      <c r="B143" s="671"/>
      <c r="C143" s="671"/>
      <c r="D143" s="672"/>
      <c r="E143" s="700"/>
      <c r="F143" s="673"/>
      <c r="G143" s="700"/>
    </row>
    <row r="144" spans="1:7">
      <c r="A144" s="671"/>
      <c r="B144" s="671"/>
      <c r="C144" s="671"/>
      <c r="D144" s="672"/>
      <c r="E144" s="700"/>
      <c r="F144" s="673"/>
      <c r="G144" s="700"/>
    </row>
    <row r="145" spans="1:7">
      <c r="A145" s="671"/>
      <c r="B145" s="671"/>
      <c r="C145" s="671"/>
      <c r="D145" s="672"/>
      <c r="E145" s="700"/>
      <c r="F145" s="673"/>
      <c r="G145" s="700"/>
    </row>
    <row r="146" spans="1:7">
      <c r="A146" s="671"/>
      <c r="B146" s="671"/>
      <c r="C146" s="671"/>
      <c r="D146" s="672"/>
      <c r="E146" s="700"/>
      <c r="F146" s="673"/>
      <c r="G146" s="700"/>
    </row>
    <row r="147" spans="1:7">
      <c r="A147" s="671"/>
      <c r="B147" s="671"/>
      <c r="C147" s="671"/>
      <c r="D147" s="672"/>
      <c r="E147" s="700"/>
      <c r="F147" s="673"/>
      <c r="G147" s="700"/>
    </row>
    <row r="148" spans="1:7">
      <c r="A148" s="671"/>
      <c r="B148" s="671"/>
      <c r="C148" s="671"/>
      <c r="D148" s="672"/>
      <c r="E148" s="700"/>
      <c r="F148" s="673"/>
      <c r="G148" s="700"/>
    </row>
    <row r="149" spans="1:7">
      <c r="A149" s="671"/>
      <c r="B149" s="671"/>
      <c r="C149" s="671"/>
      <c r="D149" s="672"/>
      <c r="E149" s="700"/>
      <c r="F149" s="673"/>
      <c r="G149" s="700"/>
    </row>
    <row r="150" spans="1:7">
      <c r="A150" s="671"/>
      <c r="B150" s="671"/>
      <c r="C150" s="671"/>
      <c r="D150" s="672"/>
      <c r="E150" s="700"/>
      <c r="F150" s="673"/>
      <c r="G150" s="700"/>
    </row>
    <row r="151" spans="1:7">
      <c r="A151" s="671"/>
      <c r="B151" s="671"/>
      <c r="C151" s="671"/>
      <c r="D151" s="672"/>
      <c r="E151" s="700"/>
      <c r="F151" s="673"/>
      <c r="G151" s="700"/>
    </row>
    <row r="152" spans="1:7">
      <c r="A152" s="671"/>
      <c r="B152" s="671"/>
      <c r="C152" s="671"/>
      <c r="D152" s="672"/>
      <c r="E152" s="700"/>
      <c r="F152" s="673"/>
      <c r="G152" s="700"/>
    </row>
    <row r="153" spans="1:7">
      <c r="A153" s="671"/>
      <c r="B153" s="671"/>
      <c r="C153" s="671"/>
      <c r="D153" s="672"/>
      <c r="E153" s="700"/>
      <c r="F153" s="673"/>
      <c r="G153" s="700"/>
    </row>
    <row r="154" spans="1:7">
      <c r="A154" s="671"/>
      <c r="B154" s="671"/>
      <c r="C154" s="671"/>
      <c r="D154" s="672"/>
      <c r="E154" s="700"/>
      <c r="F154" s="673"/>
      <c r="G154" s="700"/>
    </row>
    <row r="155" spans="1:7">
      <c r="A155" s="671"/>
      <c r="B155" s="671"/>
      <c r="C155" s="671"/>
      <c r="D155" s="672"/>
      <c r="E155" s="700"/>
      <c r="F155" s="673"/>
      <c r="G155" s="700"/>
    </row>
    <row r="156" spans="1:7">
      <c r="A156" s="671"/>
      <c r="B156" s="671"/>
      <c r="C156" s="671"/>
      <c r="D156" s="672"/>
      <c r="E156" s="700"/>
      <c r="F156" s="673"/>
      <c r="G156" s="700"/>
    </row>
    <row r="157" spans="1:7">
      <c r="A157" s="671"/>
      <c r="B157" s="671"/>
      <c r="C157" s="671"/>
      <c r="D157" s="672"/>
      <c r="E157" s="700"/>
      <c r="F157" s="673"/>
      <c r="G157" s="700"/>
    </row>
    <row r="158" spans="1:7">
      <c r="A158" s="671"/>
      <c r="B158" s="671"/>
      <c r="C158" s="671"/>
      <c r="D158" s="672"/>
      <c r="E158" s="700"/>
      <c r="F158" s="673"/>
      <c r="G158" s="700"/>
    </row>
    <row r="159" spans="1:7">
      <c r="A159" s="671"/>
      <c r="B159" s="671"/>
      <c r="C159" s="671"/>
      <c r="D159" s="672"/>
      <c r="E159" s="700"/>
      <c r="F159" s="673"/>
      <c r="G159" s="700"/>
    </row>
    <row r="160" spans="1:7">
      <c r="A160" s="671"/>
      <c r="B160" s="671"/>
      <c r="C160" s="671"/>
      <c r="D160" s="672"/>
      <c r="E160" s="700"/>
      <c r="F160" s="673"/>
      <c r="G160" s="700"/>
    </row>
    <row r="161" spans="1:7">
      <c r="A161" s="671"/>
      <c r="B161" s="671"/>
      <c r="C161" s="671"/>
      <c r="D161" s="672"/>
      <c r="E161" s="700"/>
      <c r="F161" s="673"/>
      <c r="G161" s="700"/>
    </row>
    <row r="162" spans="1:7">
      <c r="A162" s="671"/>
      <c r="B162" s="671"/>
      <c r="C162" s="671"/>
      <c r="D162" s="672"/>
      <c r="E162" s="700"/>
      <c r="F162" s="673"/>
      <c r="G162" s="700"/>
    </row>
    <row r="163" spans="1:7">
      <c r="A163" s="671"/>
      <c r="B163" s="671"/>
      <c r="C163" s="671"/>
      <c r="D163" s="672"/>
      <c r="E163" s="700"/>
      <c r="F163" s="673"/>
      <c r="G163" s="700"/>
    </row>
    <row r="164" spans="1:7">
      <c r="A164" s="671"/>
      <c r="B164" s="671"/>
      <c r="C164" s="671"/>
      <c r="D164" s="672"/>
      <c r="E164" s="700"/>
      <c r="F164" s="673"/>
      <c r="G164" s="700"/>
    </row>
    <row r="165" spans="1:7">
      <c r="A165" s="671"/>
      <c r="B165" s="671"/>
      <c r="C165" s="671"/>
      <c r="D165" s="672"/>
      <c r="E165" s="700"/>
      <c r="F165" s="673"/>
      <c r="G165" s="700"/>
    </row>
    <row r="166" spans="1:7">
      <c r="A166" s="671"/>
      <c r="B166" s="671"/>
      <c r="C166" s="671"/>
      <c r="D166" s="672"/>
      <c r="E166" s="700"/>
      <c r="F166" s="673"/>
      <c r="G166" s="700"/>
    </row>
    <row r="167" spans="1:7">
      <c r="A167" s="671"/>
      <c r="B167" s="671"/>
      <c r="C167" s="671"/>
      <c r="D167" s="672"/>
      <c r="E167" s="700"/>
      <c r="F167" s="673"/>
      <c r="G167" s="700"/>
    </row>
    <row r="168" spans="1:7">
      <c r="A168" s="671"/>
      <c r="B168" s="671"/>
      <c r="C168" s="671"/>
      <c r="D168" s="672"/>
      <c r="E168" s="700"/>
      <c r="F168" s="673"/>
      <c r="G168" s="700"/>
    </row>
    <row r="169" spans="1:7">
      <c r="A169" s="671"/>
      <c r="B169" s="671"/>
      <c r="C169" s="671"/>
      <c r="D169" s="672"/>
      <c r="E169" s="700"/>
      <c r="F169" s="673"/>
      <c r="G169" s="700"/>
    </row>
    <row r="170" spans="1:7">
      <c r="A170" s="671"/>
      <c r="B170" s="671"/>
      <c r="C170" s="671"/>
      <c r="D170" s="672"/>
      <c r="E170" s="700"/>
      <c r="F170" s="673"/>
      <c r="G170" s="700"/>
    </row>
    <row r="171" spans="1:7">
      <c r="A171" s="671"/>
      <c r="B171" s="671"/>
      <c r="C171" s="671"/>
      <c r="D171" s="672"/>
      <c r="E171" s="700"/>
      <c r="F171" s="673"/>
      <c r="G171" s="700"/>
    </row>
    <row r="172" spans="1:7">
      <c r="A172" s="671"/>
      <c r="B172" s="671"/>
      <c r="C172" s="671"/>
      <c r="D172" s="672"/>
      <c r="E172" s="700"/>
      <c r="F172" s="673"/>
      <c r="G172" s="700"/>
    </row>
    <row r="173" spans="1:7">
      <c r="A173" s="671"/>
      <c r="B173" s="671"/>
      <c r="C173" s="671"/>
      <c r="D173" s="672"/>
      <c r="E173" s="700"/>
      <c r="F173" s="673"/>
      <c r="G173" s="700"/>
    </row>
    <row r="174" spans="1:7">
      <c r="A174" s="671"/>
      <c r="B174" s="671"/>
      <c r="C174" s="671"/>
      <c r="D174" s="672"/>
      <c r="E174" s="700"/>
      <c r="F174" s="673"/>
      <c r="G174" s="700"/>
    </row>
    <row r="175" spans="1:7">
      <c r="A175" s="671"/>
      <c r="B175" s="671"/>
      <c r="C175" s="671"/>
      <c r="D175" s="672"/>
      <c r="E175" s="700"/>
      <c r="F175" s="673"/>
      <c r="G175" s="700"/>
    </row>
    <row r="176" spans="1:7">
      <c r="A176" s="671"/>
      <c r="B176" s="671"/>
      <c r="C176" s="671"/>
      <c r="D176" s="672"/>
      <c r="E176" s="700"/>
      <c r="F176" s="673"/>
      <c r="G176" s="700"/>
    </row>
    <row r="177" spans="1:7">
      <c r="A177" s="671"/>
      <c r="B177" s="671"/>
      <c r="C177" s="671"/>
      <c r="D177" s="672"/>
      <c r="E177" s="700"/>
      <c r="F177" s="673"/>
      <c r="G177" s="700"/>
    </row>
    <row r="178" spans="1:7">
      <c r="A178" s="671"/>
      <c r="B178" s="671"/>
      <c r="C178" s="671"/>
      <c r="D178" s="672"/>
      <c r="E178" s="700"/>
      <c r="F178" s="673"/>
      <c r="G178" s="700"/>
    </row>
    <row r="179" spans="1:7">
      <c r="A179" s="671"/>
      <c r="B179" s="671"/>
      <c r="C179" s="671"/>
      <c r="D179" s="672"/>
      <c r="E179" s="700"/>
      <c r="F179" s="673"/>
      <c r="G179" s="700"/>
    </row>
    <row r="180" spans="1:7">
      <c r="A180" s="671"/>
      <c r="B180" s="671"/>
      <c r="C180" s="671"/>
      <c r="D180" s="672"/>
      <c r="E180" s="700"/>
      <c r="F180" s="673"/>
      <c r="G180" s="700"/>
    </row>
    <row r="181" spans="1:7">
      <c r="A181" s="671"/>
      <c r="B181" s="671"/>
      <c r="C181" s="671"/>
      <c r="D181" s="672"/>
      <c r="E181" s="700"/>
      <c r="F181" s="673"/>
      <c r="G181" s="700"/>
    </row>
    <row r="182" spans="1:7">
      <c r="A182" s="671"/>
      <c r="B182" s="671"/>
      <c r="C182" s="671"/>
      <c r="D182" s="672"/>
      <c r="E182" s="700"/>
      <c r="F182" s="673"/>
      <c r="G182" s="700"/>
    </row>
    <row r="183" spans="1:7">
      <c r="A183" s="671"/>
      <c r="B183" s="671"/>
      <c r="C183" s="671"/>
      <c r="D183" s="672"/>
      <c r="E183" s="700"/>
      <c r="F183" s="673"/>
      <c r="G183" s="700"/>
    </row>
    <row r="184" spans="1:7">
      <c r="A184" s="671"/>
      <c r="B184" s="671"/>
      <c r="C184" s="671"/>
      <c r="D184" s="672"/>
      <c r="E184" s="700"/>
      <c r="F184" s="673"/>
      <c r="G184" s="700"/>
    </row>
    <row r="185" spans="1:7">
      <c r="A185" s="671"/>
      <c r="B185" s="671"/>
      <c r="C185" s="671"/>
      <c r="D185" s="672"/>
      <c r="E185" s="700"/>
      <c r="F185" s="673"/>
      <c r="G185" s="700"/>
    </row>
    <row r="186" spans="1:7">
      <c r="A186" s="671"/>
      <c r="B186" s="671"/>
      <c r="C186" s="671"/>
      <c r="D186" s="672"/>
      <c r="E186" s="700"/>
      <c r="F186" s="673"/>
      <c r="G186" s="700"/>
    </row>
    <row r="187" spans="1:7">
      <c r="A187" s="671"/>
      <c r="B187" s="671"/>
      <c r="C187" s="671"/>
      <c r="D187" s="672"/>
      <c r="E187" s="700"/>
      <c r="F187" s="673"/>
      <c r="G187" s="700"/>
    </row>
    <row r="188" spans="1:7">
      <c r="A188" s="671"/>
      <c r="B188" s="671"/>
      <c r="C188" s="671"/>
      <c r="D188" s="672"/>
      <c r="E188" s="700"/>
      <c r="F188" s="673"/>
      <c r="G188" s="700"/>
    </row>
    <row r="189" spans="1:7">
      <c r="A189" s="671"/>
      <c r="B189" s="671"/>
      <c r="C189" s="671"/>
      <c r="D189" s="672"/>
      <c r="E189" s="700"/>
      <c r="F189" s="673"/>
      <c r="G189" s="700"/>
    </row>
    <row r="190" spans="1:7">
      <c r="A190" s="671"/>
      <c r="B190" s="671"/>
      <c r="C190" s="671"/>
      <c r="D190" s="672"/>
      <c r="E190" s="700"/>
      <c r="F190" s="673"/>
      <c r="G190" s="700">
        <v>150000</v>
      </c>
    </row>
    <row r="191" spans="1:7">
      <c r="A191" s="671"/>
      <c r="B191" s="671"/>
      <c r="C191" s="671"/>
      <c r="D191" s="672"/>
      <c r="E191" s="700"/>
      <c r="F191" s="673"/>
      <c r="G191" s="700"/>
    </row>
    <row r="192" spans="1:7">
      <c r="A192" s="671"/>
      <c r="B192" s="671"/>
      <c r="C192" s="671"/>
      <c r="D192" s="672"/>
      <c r="E192" s="700"/>
      <c r="F192" s="673"/>
      <c r="G192" s="700"/>
    </row>
    <row r="193" spans="1:7">
      <c r="A193" s="671"/>
      <c r="B193" s="671"/>
      <c r="C193" s="671"/>
      <c r="D193" s="672"/>
      <c r="E193" s="700"/>
      <c r="F193" s="673"/>
      <c r="G193" s="700"/>
    </row>
    <row r="194" spans="1:7">
      <c r="A194" s="671"/>
      <c r="B194" s="671"/>
      <c r="C194" s="671"/>
      <c r="D194" s="672"/>
      <c r="E194" s="700"/>
      <c r="F194" s="673"/>
      <c r="G194" s="700"/>
    </row>
    <row r="195" spans="1:7">
      <c r="A195" s="671"/>
      <c r="B195" s="671"/>
      <c r="C195" s="671"/>
      <c r="D195" s="672"/>
      <c r="E195" s="700"/>
      <c r="F195" s="673"/>
      <c r="G195" s="700"/>
    </row>
    <row r="196" spans="1:7">
      <c r="A196" s="671"/>
      <c r="B196" s="671"/>
      <c r="C196" s="671"/>
      <c r="D196" s="672"/>
      <c r="E196" s="700"/>
      <c r="F196" s="673"/>
      <c r="G196" s="700"/>
    </row>
    <row r="197" spans="1:7">
      <c r="A197" s="671"/>
      <c r="B197" s="671"/>
      <c r="C197" s="671"/>
      <c r="D197" s="672"/>
      <c r="E197" s="700"/>
      <c r="F197" s="673"/>
      <c r="G197" s="700"/>
    </row>
    <row r="198" spans="1:7">
      <c r="A198" s="671"/>
      <c r="B198" s="671"/>
      <c r="C198" s="671"/>
      <c r="D198" s="672"/>
      <c r="E198" s="700"/>
      <c r="F198" s="673"/>
      <c r="G198" s="700"/>
    </row>
    <row r="199" spans="1:7">
      <c r="A199" s="671"/>
      <c r="B199" s="671"/>
      <c r="C199" s="671"/>
      <c r="D199" s="672"/>
      <c r="E199" s="700"/>
      <c r="F199" s="673"/>
      <c r="G199" s="700"/>
    </row>
    <row r="200" spans="1:7">
      <c r="A200" s="671"/>
      <c r="B200" s="671"/>
      <c r="C200" s="671"/>
      <c r="D200" s="672"/>
      <c r="E200" s="700"/>
      <c r="F200" s="673"/>
      <c r="G200" s="700"/>
    </row>
    <row r="201" spans="1:7">
      <c r="A201" s="671"/>
      <c r="B201" s="671"/>
      <c r="C201" s="671"/>
      <c r="D201" s="672"/>
      <c r="E201" s="700"/>
      <c r="F201" s="673"/>
      <c r="G201" s="700"/>
    </row>
    <row r="202" spans="1:7">
      <c r="A202" s="671"/>
      <c r="B202" s="671"/>
      <c r="C202" s="671"/>
      <c r="D202" s="672"/>
      <c r="E202" s="700"/>
      <c r="F202" s="673"/>
      <c r="G202" s="700"/>
    </row>
    <row r="203" spans="1:7">
      <c r="A203" s="671"/>
      <c r="B203" s="671"/>
      <c r="C203" s="671"/>
      <c r="D203" s="672"/>
      <c r="E203" s="700"/>
      <c r="F203" s="673"/>
      <c r="G203" s="700"/>
    </row>
    <row r="204" spans="1:7">
      <c r="A204" s="671"/>
      <c r="B204" s="671"/>
      <c r="C204" s="671"/>
      <c r="D204" s="672"/>
      <c r="E204" s="700"/>
      <c r="F204" s="673"/>
      <c r="G204" s="700"/>
    </row>
    <row r="205" spans="1:7">
      <c r="A205" s="671"/>
      <c r="B205" s="671"/>
      <c r="C205" s="671"/>
      <c r="D205" s="672"/>
      <c r="E205" s="700"/>
      <c r="F205" s="673"/>
      <c r="G205" s="700"/>
    </row>
    <row r="206" spans="1:7">
      <c r="A206" s="671"/>
      <c r="B206" s="671"/>
      <c r="C206" s="671"/>
      <c r="D206" s="672"/>
      <c r="E206" s="700"/>
      <c r="F206" s="673"/>
      <c r="G206" s="700"/>
    </row>
    <row r="207" spans="1:7">
      <c r="A207" s="671"/>
      <c r="B207" s="671"/>
      <c r="C207" s="671"/>
      <c r="D207" s="672"/>
      <c r="E207" s="700"/>
      <c r="F207" s="673"/>
      <c r="G207" s="700"/>
    </row>
    <row r="208" spans="1:7">
      <c r="A208" s="671"/>
      <c r="B208" s="671"/>
      <c r="C208" s="671"/>
      <c r="D208" s="672"/>
      <c r="E208" s="700"/>
      <c r="F208" s="673"/>
      <c r="G208" s="700"/>
    </row>
    <row r="209" spans="1:7">
      <c r="A209" s="671"/>
      <c r="B209" s="671"/>
      <c r="C209" s="671"/>
      <c r="D209" s="672"/>
      <c r="E209" s="700"/>
      <c r="F209" s="673"/>
      <c r="G209" s="700"/>
    </row>
    <row r="210" spans="1:7">
      <c r="A210" s="671"/>
      <c r="B210" s="671"/>
      <c r="C210" s="671"/>
      <c r="D210" s="672"/>
      <c r="E210" s="700"/>
      <c r="F210" s="673"/>
      <c r="G210" s="700"/>
    </row>
    <row r="211" spans="1:7">
      <c r="A211" s="671"/>
      <c r="B211" s="671"/>
      <c r="C211" s="671"/>
      <c r="D211" s="672"/>
      <c r="E211" s="700"/>
      <c r="F211" s="673"/>
      <c r="G211" s="700"/>
    </row>
    <row r="212" spans="1:7">
      <c r="A212" s="671"/>
      <c r="B212" s="671"/>
      <c r="C212" s="671"/>
      <c r="D212" s="672"/>
      <c r="E212" s="700"/>
      <c r="F212" s="673"/>
      <c r="G212" s="700"/>
    </row>
    <row r="213" spans="1:7">
      <c r="A213" s="671"/>
      <c r="B213" s="671"/>
      <c r="C213" s="671"/>
      <c r="D213" s="672"/>
      <c r="E213" s="700"/>
      <c r="F213" s="673"/>
      <c r="G213" s="700"/>
    </row>
    <row r="214" spans="1:7">
      <c r="A214" s="671"/>
      <c r="B214" s="671"/>
      <c r="C214" s="671"/>
      <c r="D214" s="672"/>
      <c r="E214" s="700"/>
      <c r="F214" s="673"/>
      <c r="G214" s="700"/>
    </row>
    <row r="215" spans="1:7">
      <c r="A215" s="671"/>
      <c r="B215" s="671"/>
      <c r="C215" s="671"/>
      <c r="D215" s="672"/>
      <c r="E215" s="700"/>
      <c r="F215" s="673"/>
      <c r="G215" s="700"/>
    </row>
    <row r="216" spans="1:7">
      <c r="A216" s="671"/>
      <c r="B216" s="671"/>
      <c r="C216" s="671"/>
      <c r="D216" s="672"/>
      <c r="E216" s="700"/>
      <c r="F216" s="673"/>
      <c r="G216" s="700"/>
    </row>
    <row r="217" spans="1:7">
      <c r="A217" s="671"/>
      <c r="B217" s="671"/>
      <c r="C217" s="671"/>
      <c r="D217" s="672"/>
      <c r="E217" s="700"/>
      <c r="F217" s="673"/>
      <c r="G217" s="700"/>
    </row>
    <row r="218" spans="1:7">
      <c r="A218" s="671"/>
      <c r="B218" s="671"/>
      <c r="C218" s="671"/>
      <c r="D218" s="672"/>
      <c r="E218" s="700"/>
      <c r="F218" s="673"/>
      <c r="G218" s="700"/>
    </row>
    <row r="219" spans="1:7">
      <c r="A219" s="671"/>
      <c r="B219" s="671"/>
      <c r="C219" s="671"/>
      <c r="D219" s="672"/>
      <c r="E219" s="700"/>
      <c r="F219" s="673"/>
      <c r="G219" s="700"/>
    </row>
    <row r="220" spans="1:7">
      <c r="A220" s="671"/>
      <c r="B220" s="671"/>
      <c r="C220" s="671"/>
      <c r="D220" s="672"/>
      <c r="E220" s="700"/>
      <c r="F220" s="673"/>
      <c r="G220" s="700"/>
    </row>
    <row r="221" spans="1:7">
      <c r="A221" s="671"/>
      <c r="B221" s="671"/>
      <c r="C221" s="671"/>
      <c r="D221" s="672"/>
      <c r="E221" s="700"/>
      <c r="F221" s="673"/>
      <c r="G221" s="700"/>
    </row>
    <row r="222" spans="1:7">
      <c r="A222" s="671"/>
      <c r="B222" s="671"/>
      <c r="C222" s="671"/>
      <c r="D222" s="672"/>
      <c r="E222" s="700"/>
      <c r="F222" s="673"/>
      <c r="G222" s="700"/>
    </row>
    <row r="223" spans="1:7">
      <c r="A223" s="671"/>
      <c r="B223" s="671"/>
      <c r="C223" s="671"/>
      <c r="D223" s="672"/>
      <c r="E223" s="700"/>
      <c r="F223" s="673"/>
      <c r="G223" s="700"/>
    </row>
    <row r="224" spans="1:7">
      <c r="A224" s="671"/>
      <c r="B224" s="671"/>
      <c r="C224" s="671"/>
      <c r="D224" s="672"/>
      <c r="E224" s="700"/>
      <c r="F224" s="673"/>
      <c r="G224" s="700"/>
    </row>
    <row r="225" spans="1:7">
      <c r="A225" s="671"/>
      <c r="B225" s="671"/>
      <c r="C225" s="671"/>
      <c r="D225" s="672"/>
      <c r="E225" s="700"/>
      <c r="F225" s="673"/>
      <c r="G225" s="700"/>
    </row>
    <row r="226" spans="1:7">
      <c r="A226" s="671"/>
      <c r="B226" s="671"/>
      <c r="C226" s="671"/>
      <c r="D226" s="672"/>
      <c r="E226" s="700"/>
      <c r="F226" s="673"/>
      <c r="G226" s="700"/>
    </row>
    <row r="227" spans="1:7">
      <c r="A227" s="671"/>
      <c r="B227" s="671"/>
      <c r="C227" s="671"/>
      <c r="D227" s="672"/>
      <c r="E227" s="700"/>
      <c r="F227" s="673"/>
      <c r="G227" s="700"/>
    </row>
    <row r="228" spans="1:7">
      <c r="A228" s="671"/>
      <c r="B228" s="671"/>
      <c r="C228" s="671"/>
      <c r="D228" s="672"/>
      <c r="E228" s="700"/>
      <c r="F228" s="673"/>
      <c r="G228" s="700"/>
    </row>
    <row r="229" spans="1:7">
      <c r="A229" s="671"/>
      <c r="B229" s="671"/>
      <c r="C229" s="671"/>
      <c r="D229" s="672"/>
      <c r="E229" s="700"/>
      <c r="F229" s="673"/>
      <c r="G229" s="700"/>
    </row>
    <row r="230" spans="1:7">
      <c r="A230" s="671"/>
      <c r="B230" s="671"/>
      <c r="C230" s="671"/>
      <c r="D230" s="672"/>
      <c r="E230" s="700"/>
      <c r="F230" s="673"/>
      <c r="G230" s="700"/>
    </row>
    <row r="231" spans="1:7">
      <c r="A231" s="671"/>
      <c r="B231" s="671"/>
      <c r="C231" s="671"/>
      <c r="D231" s="672"/>
      <c r="E231" s="700"/>
      <c r="F231" s="673"/>
      <c r="G231" s="700"/>
    </row>
    <row r="232" spans="1:7">
      <c r="A232" s="671"/>
      <c r="B232" s="671"/>
      <c r="C232" s="671"/>
      <c r="D232" s="672"/>
      <c r="E232" s="700"/>
      <c r="F232" s="673"/>
      <c r="G232" s="700"/>
    </row>
    <row r="233" spans="1:7">
      <c r="A233" s="671"/>
      <c r="B233" s="671"/>
      <c r="C233" s="671"/>
      <c r="D233" s="672"/>
      <c r="E233" s="700"/>
      <c r="F233" s="673"/>
      <c r="G233" s="700"/>
    </row>
    <row r="234" spans="1:7">
      <c r="A234" s="671"/>
      <c r="B234" s="671"/>
      <c r="C234" s="671"/>
      <c r="D234" s="672"/>
      <c r="E234" s="700"/>
      <c r="F234" s="673"/>
      <c r="G234" s="700"/>
    </row>
    <row r="235" spans="1:7">
      <c r="A235" s="671"/>
      <c r="B235" s="671"/>
      <c r="C235" s="671"/>
      <c r="D235" s="672"/>
      <c r="E235" s="700"/>
      <c r="F235" s="673"/>
      <c r="G235" s="700"/>
    </row>
    <row r="236" spans="1:7">
      <c r="A236" s="671"/>
      <c r="B236" s="671"/>
      <c r="C236" s="671"/>
      <c r="D236" s="672"/>
      <c r="E236" s="700"/>
      <c r="F236" s="673"/>
      <c r="G236" s="700"/>
    </row>
    <row r="237" spans="1:7">
      <c r="A237" s="671"/>
      <c r="B237" s="671"/>
      <c r="C237" s="671"/>
      <c r="D237" s="672"/>
      <c r="E237" s="700"/>
      <c r="F237" s="673"/>
      <c r="G237" s="700"/>
    </row>
    <row r="238" spans="1:7">
      <c r="A238" s="671"/>
      <c r="B238" s="671"/>
      <c r="C238" s="671"/>
      <c r="D238" s="672"/>
      <c r="E238" s="700"/>
      <c r="F238" s="673"/>
      <c r="G238" s="700"/>
    </row>
    <row r="239" spans="1:7">
      <c r="A239" s="671"/>
      <c r="B239" s="671"/>
      <c r="C239" s="671"/>
      <c r="D239" s="672"/>
      <c r="E239" s="700"/>
      <c r="F239" s="673"/>
      <c r="G239" s="700"/>
    </row>
    <row r="240" spans="1:7">
      <c r="A240" s="671"/>
      <c r="B240" s="671"/>
      <c r="C240" s="671"/>
      <c r="D240" s="672"/>
      <c r="E240" s="700"/>
      <c r="F240" s="673"/>
      <c r="G240" s="700"/>
    </row>
    <row r="241" spans="1:7">
      <c r="A241" s="671"/>
      <c r="B241" s="671"/>
      <c r="C241" s="671"/>
      <c r="D241" s="672"/>
      <c r="E241" s="700"/>
      <c r="F241" s="673"/>
      <c r="G241" s="700"/>
    </row>
    <row r="242" spans="1:7">
      <c r="A242" s="671"/>
      <c r="B242" s="671"/>
      <c r="C242" s="671"/>
      <c r="D242" s="672"/>
      <c r="E242" s="700"/>
      <c r="F242" s="673"/>
      <c r="G242" s="700"/>
    </row>
    <row r="243" spans="1:7">
      <c r="A243" s="671"/>
      <c r="B243" s="671"/>
      <c r="C243" s="671"/>
      <c r="D243" s="672"/>
      <c r="E243" s="700"/>
      <c r="F243" s="673"/>
      <c r="G243" s="700"/>
    </row>
    <row r="244" spans="1:7">
      <c r="A244" s="671"/>
      <c r="B244" s="671"/>
      <c r="C244" s="671"/>
      <c r="D244" s="672"/>
      <c r="E244" s="700"/>
      <c r="F244" s="673"/>
      <c r="G244" s="700"/>
    </row>
    <row r="245" spans="1:7">
      <c r="A245" s="671"/>
      <c r="B245" s="671"/>
      <c r="C245" s="671"/>
      <c r="D245" s="672"/>
      <c r="E245" s="700"/>
      <c r="F245" s="673"/>
      <c r="G245" s="700"/>
    </row>
    <row r="246" spans="1:7">
      <c r="A246" s="671"/>
      <c r="B246" s="671"/>
      <c r="C246" s="671"/>
      <c r="D246" s="672"/>
      <c r="E246" s="700"/>
      <c r="F246" s="673"/>
      <c r="G246" s="700"/>
    </row>
    <row r="247" spans="1:7">
      <c r="A247" s="671"/>
      <c r="B247" s="671"/>
      <c r="C247" s="671"/>
      <c r="D247" s="672"/>
      <c r="E247" s="700"/>
      <c r="F247" s="673"/>
      <c r="G247" s="700"/>
    </row>
    <row r="248" spans="1:7">
      <c r="A248" s="671"/>
      <c r="B248" s="671"/>
      <c r="C248" s="671"/>
      <c r="D248" s="672"/>
      <c r="E248" s="700"/>
      <c r="F248" s="673"/>
      <c r="G248" s="700"/>
    </row>
    <row r="249" spans="1:7">
      <c r="A249" s="671"/>
      <c r="B249" s="671"/>
      <c r="C249" s="671"/>
      <c r="D249" s="672"/>
      <c r="E249" s="700"/>
      <c r="F249" s="673"/>
      <c r="G249" s="700"/>
    </row>
    <row r="250" spans="1:7">
      <c r="A250" s="671"/>
      <c r="B250" s="671"/>
      <c r="C250" s="671"/>
      <c r="D250" s="672"/>
      <c r="E250" s="700"/>
      <c r="F250" s="673"/>
      <c r="G250" s="700"/>
    </row>
    <row r="251" spans="1:7">
      <c r="A251" s="671"/>
      <c r="B251" s="671"/>
      <c r="C251" s="671"/>
      <c r="D251" s="672"/>
      <c r="E251" s="700"/>
      <c r="F251" s="673"/>
      <c r="G251" s="700"/>
    </row>
    <row r="252" spans="1:7">
      <c r="A252" s="671"/>
      <c r="B252" s="671"/>
      <c r="C252" s="671"/>
      <c r="D252" s="672"/>
      <c r="E252" s="700"/>
      <c r="F252" s="673"/>
      <c r="G252" s="700"/>
    </row>
    <row r="253" spans="1:7">
      <c r="A253" s="671"/>
      <c r="B253" s="671"/>
      <c r="C253" s="671"/>
      <c r="D253" s="672"/>
      <c r="E253" s="700"/>
      <c r="F253" s="673"/>
      <c r="G253" s="700"/>
    </row>
    <row r="254" spans="1:7">
      <c r="A254" s="671"/>
      <c r="B254" s="671"/>
      <c r="C254" s="671"/>
      <c r="D254" s="672"/>
      <c r="E254" s="700"/>
      <c r="F254" s="673"/>
      <c r="G254" s="700"/>
    </row>
    <row r="255" spans="1:7">
      <c r="A255" s="671"/>
      <c r="B255" s="671"/>
      <c r="C255" s="671"/>
      <c r="D255" s="672"/>
      <c r="E255" s="700"/>
      <c r="F255" s="673"/>
      <c r="G255" s="700"/>
    </row>
    <row r="256" spans="1:7">
      <c r="A256" s="671"/>
      <c r="B256" s="671"/>
      <c r="C256" s="671"/>
      <c r="D256" s="672"/>
      <c r="E256" s="700"/>
      <c r="F256" s="673"/>
      <c r="G256" s="700"/>
    </row>
    <row r="257" spans="1:7">
      <c r="A257" s="671"/>
      <c r="B257" s="671"/>
      <c r="C257" s="671"/>
      <c r="D257" s="672"/>
      <c r="E257" s="700"/>
      <c r="F257" s="673"/>
      <c r="G257" s="700"/>
    </row>
    <row r="258" spans="1:7">
      <c r="A258" s="671"/>
      <c r="B258" s="671"/>
      <c r="C258" s="671"/>
      <c r="D258" s="672"/>
      <c r="E258" s="700"/>
      <c r="F258" s="673"/>
      <c r="G258" s="700"/>
    </row>
    <row r="259" spans="1:7">
      <c r="A259" s="671"/>
      <c r="B259" s="671"/>
      <c r="C259" s="671"/>
      <c r="D259" s="672"/>
      <c r="E259" s="700"/>
      <c r="F259" s="673"/>
      <c r="G259" s="700"/>
    </row>
    <row r="260" spans="1:7">
      <c r="A260" s="671"/>
      <c r="B260" s="671"/>
      <c r="C260" s="671"/>
      <c r="D260" s="672"/>
      <c r="E260" s="700"/>
      <c r="F260" s="673"/>
      <c r="G260" s="700"/>
    </row>
    <row r="261" spans="1:7">
      <c r="A261" s="671"/>
      <c r="B261" s="671"/>
      <c r="C261" s="671"/>
      <c r="D261" s="672"/>
      <c r="E261" s="700"/>
      <c r="F261" s="673"/>
      <c r="G261" s="700"/>
    </row>
    <row r="262" spans="1:7">
      <c r="A262" s="671"/>
      <c r="B262" s="671"/>
      <c r="C262" s="671"/>
      <c r="D262" s="672"/>
      <c r="E262" s="700"/>
      <c r="F262" s="673"/>
      <c r="G262" s="700"/>
    </row>
    <row r="263" spans="1:7">
      <c r="A263" s="671"/>
      <c r="B263" s="671"/>
      <c r="C263" s="671"/>
      <c r="D263" s="672"/>
      <c r="E263" s="700"/>
      <c r="F263" s="673"/>
      <c r="G263" s="700"/>
    </row>
    <row r="264" spans="1:7">
      <c r="A264" s="671"/>
      <c r="B264" s="671"/>
      <c r="C264" s="671"/>
      <c r="D264" s="672"/>
      <c r="E264" s="700"/>
      <c r="F264" s="673"/>
      <c r="G264" s="700"/>
    </row>
    <row r="265" spans="1:7">
      <c r="A265" s="671"/>
      <c r="B265" s="671"/>
      <c r="C265" s="671"/>
      <c r="D265" s="672"/>
      <c r="E265" s="700"/>
      <c r="F265" s="673"/>
      <c r="G265" s="700"/>
    </row>
    <row r="266" spans="1:7">
      <c r="A266" s="671"/>
      <c r="B266" s="671"/>
      <c r="C266" s="671"/>
      <c r="D266" s="672"/>
      <c r="E266" s="700"/>
      <c r="F266" s="673"/>
      <c r="G266" s="700"/>
    </row>
    <row r="267" spans="1:7">
      <c r="A267" s="671"/>
      <c r="B267" s="671"/>
      <c r="C267" s="671"/>
      <c r="D267" s="672"/>
      <c r="E267" s="700"/>
      <c r="F267" s="673"/>
      <c r="G267" s="700"/>
    </row>
    <row r="268" spans="1:7">
      <c r="A268" s="671"/>
      <c r="B268" s="671"/>
      <c r="C268" s="671"/>
      <c r="D268" s="672"/>
      <c r="E268" s="700"/>
      <c r="F268" s="673"/>
      <c r="G268" s="700"/>
    </row>
    <row r="269" spans="1:7">
      <c r="A269" s="671"/>
      <c r="B269" s="671"/>
      <c r="C269" s="671"/>
      <c r="D269" s="672"/>
      <c r="E269" s="700"/>
      <c r="F269" s="673"/>
      <c r="G269" s="700"/>
    </row>
    <row r="270" spans="1:7">
      <c r="A270" s="671"/>
      <c r="B270" s="671"/>
      <c r="C270" s="671"/>
      <c r="D270" s="672"/>
      <c r="E270" s="700"/>
      <c r="F270" s="673"/>
      <c r="G270" s="700"/>
    </row>
    <row r="271" spans="1:7">
      <c r="A271" s="671"/>
      <c r="B271" s="671"/>
      <c r="C271" s="671"/>
      <c r="D271" s="672"/>
      <c r="E271" s="700"/>
      <c r="F271" s="673"/>
      <c r="G271" s="700"/>
    </row>
    <row r="272" spans="1:7">
      <c r="A272" s="671"/>
      <c r="B272" s="671"/>
      <c r="C272" s="671"/>
      <c r="D272" s="672"/>
      <c r="E272" s="700"/>
      <c r="F272" s="673"/>
      <c r="G272" s="700"/>
    </row>
    <row r="273" spans="1:7">
      <c r="A273" s="671"/>
      <c r="B273" s="671"/>
      <c r="C273" s="671"/>
      <c r="D273" s="672"/>
      <c r="E273" s="700"/>
      <c r="F273" s="673"/>
      <c r="G273" s="700"/>
    </row>
    <row r="274" spans="1:7">
      <c r="A274" s="671"/>
      <c r="B274" s="671"/>
      <c r="C274" s="671"/>
      <c r="D274" s="672"/>
      <c r="E274" s="700"/>
      <c r="F274" s="673"/>
      <c r="G274" s="700"/>
    </row>
    <row r="275" spans="1:7">
      <c r="A275" s="671"/>
      <c r="B275" s="671"/>
      <c r="C275" s="671"/>
      <c r="D275" s="672"/>
      <c r="E275" s="700"/>
      <c r="F275" s="673"/>
      <c r="G275" s="700"/>
    </row>
    <row r="276" spans="1:7">
      <c r="A276" s="671"/>
      <c r="B276" s="671"/>
      <c r="C276" s="671"/>
      <c r="D276" s="672"/>
      <c r="E276" s="700"/>
      <c r="F276" s="673"/>
      <c r="G276" s="700"/>
    </row>
    <row r="277" spans="1:7">
      <c r="A277" s="671"/>
      <c r="B277" s="671"/>
      <c r="C277" s="671"/>
      <c r="D277" s="672"/>
      <c r="E277" s="700"/>
      <c r="F277" s="673"/>
      <c r="G277" s="700"/>
    </row>
    <row r="278" spans="1:7">
      <c r="A278" s="671"/>
      <c r="B278" s="671"/>
      <c r="C278" s="671"/>
      <c r="D278" s="672"/>
      <c r="E278" s="700"/>
      <c r="F278" s="673"/>
      <c r="G278" s="700"/>
    </row>
    <row r="279" spans="1:7">
      <c r="A279" s="671"/>
      <c r="B279" s="671"/>
      <c r="C279" s="671"/>
      <c r="D279" s="672"/>
      <c r="E279" s="700"/>
      <c r="F279" s="673"/>
      <c r="G279" s="700"/>
    </row>
    <row r="280" spans="1:7">
      <c r="A280" s="671"/>
      <c r="B280" s="671"/>
      <c r="C280" s="671"/>
      <c r="D280" s="672"/>
      <c r="E280" s="700"/>
      <c r="F280" s="673"/>
      <c r="G280" s="700"/>
    </row>
    <row r="281" spans="1:7">
      <c r="A281" s="671"/>
      <c r="B281" s="671"/>
      <c r="C281" s="671"/>
      <c r="D281" s="672"/>
      <c r="E281" s="700"/>
      <c r="F281" s="673"/>
      <c r="G281" s="700"/>
    </row>
    <row r="282" spans="1:7">
      <c r="A282" s="671"/>
      <c r="B282" s="671"/>
      <c r="C282" s="671"/>
      <c r="D282" s="672"/>
      <c r="E282" s="700"/>
      <c r="F282" s="673"/>
      <c r="G282" s="700"/>
    </row>
    <row r="283" spans="1:7">
      <c r="A283" s="671"/>
      <c r="B283" s="671"/>
      <c r="C283" s="671"/>
      <c r="D283" s="672"/>
      <c r="E283" s="700"/>
      <c r="F283" s="673"/>
      <c r="G283" s="700"/>
    </row>
    <row r="284" spans="1:7">
      <c r="A284" s="671"/>
      <c r="B284" s="671"/>
      <c r="C284" s="671"/>
      <c r="D284" s="672"/>
      <c r="E284" s="700"/>
      <c r="F284" s="673"/>
      <c r="G284" s="700"/>
    </row>
    <row r="285" spans="1:7">
      <c r="A285" s="671"/>
      <c r="B285" s="671"/>
      <c r="C285" s="671"/>
      <c r="D285" s="672"/>
      <c r="E285" s="700"/>
      <c r="F285" s="673"/>
      <c r="G285" s="700"/>
    </row>
    <row r="286" spans="1:7">
      <c r="A286" s="671"/>
      <c r="B286" s="671"/>
      <c r="C286" s="671"/>
      <c r="D286" s="672"/>
      <c r="E286" s="700"/>
      <c r="F286" s="673"/>
      <c r="G286" s="700"/>
    </row>
    <row r="287" spans="1:7">
      <c r="A287" s="671"/>
      <c r="B287" s="671"/>
      <c r="C287" s="671"/>
      <c r="D287" s="672"/>
      <c r="E287" s="700"/>
      <c r="F287" s="673"/>
      <c r="G287" s="700"/>
    </row>
    <row r="288" spans="1:7">
      <c r="A288" s="671"/>
      <c r="B288" s="671"/>
      <c r="C288" s="671"/>
      <c r="D288" s="672"/>
      <c r="E288" s="700"/>
      <c r="F288" s="673"/>
      <c r="G288" s="700"/>
    </row>
    <row r="289" spans="1:7">
      <c r="A289" s="671"/>
      <c r="B289" s="671"/>
      <c r="C289" s="671"/>
      <c r="D289" s="672"/>
      <c r="E289" s="700"/>
      <c r="F289" s="673"/>
      <c r="G289" s="700"/>
    </row>
    <row r="290" spans="1:7">
      <c r="A290" s="671"/>
      <c r="B290" s="671"/>
      <c r="C290" s="671"/>
      <c r="D290" s="672"/>
      <c r="E290" s="700"/>
      <c r="F290" s="673"/>
      <c r="G290" s="700"/>
    </row>
    <row r="291" spans="1:7">
      <c r="A291" s="671"/>
      <c r="B291" s="671"/>
      <c r="C291" s="671"/>
      <c r="D291" s="672"/>
      <c r="E291" s="700"/>
      <c r="F291" s="673"/>
      <c r="G291" s="700"/>
    </row>
    <row r="292" spans="1:7">
      <c r="A292" s="671"/>
      <c r="B292" s="671"/>
      <c r="C292" s="671"/>
      <c r="D292" s="672"/>
      <c r="E292" s="700"/>
      <c r="F292" s="673"/>
      <c r="G292" s="700"/>
    </row>
    <row r="293" spans="1:7">
      <c r="A293" s="671"/>
      <c r="B293" s="671"/>
      <c r="C293" s="671"/>
      <c r="D293" s="672"/>
      <c r="E293" s="700"/>
      <c r="F293" s="673"/>
      <c r="G293" s="700"/>
    </row>
    <row r="294" spans="1:7">
      <c r="A294" s="671"/>
      <c r="B294" s="671"/>
      <c r="C294" s="671"/>
      <c r="D294" s="672"/>
      <c r="E294" s="700"/>
      <c r="F294" s="673"/>
      <c r="G294" s="700"/>
    </row>
    <row r="295" spans="1:7">
      <c r="A295" s="671"/>
      <c r="B295" s="671"/>
      <c r="C295" s="671"/>
      <c r="D295" s="672"/>
      <c r="E295" s="700"/>
      <c r="F295" s="673"/>
      <c r="G295" s="700"/>
    </row>
    <row r="296" spans="1:7">
      <c r="A296" s="671"/>
      <c r="B296" s="671"/>
      <c r="C296" s="671"/>
      <c r="D296" s="672"/>
      <c r="E296" s="700"/>
      <c r="F296" s="673"/>
      <c r="G296" s="700"/>
    </row>
    <row r="297" spans="1:7">
      <c r="A297" s="671"/>
      <c r="B297" s="671"/>
      <c r="C297" s="671"/>
      <c r="D297" s="672"/>
      <c r="E297" s="700"/>
      <c r="F297" s="673"/>
      <c r="G297" s="700"/>
    </row>
    <row r="298" spans="1:7">
      <c r="A298" s="671"/>
      <c r="B298" s="671"/>
      <c r="C298" s="671"/>
      <c r="D298" s="672"/>
      <c r="E298" s="700"/>
      <c r="F298" s="673"/>
      <c r="G298" s="700"/>
    </row>
    <row r="299" spans="1:7">
      <c r="A299" s="671"/>
      <c r="B299" s="671"/>
      <c r="C299" s="671"/>
      <c r="D299" s="672"/>
      <c r="E299" s="700"/>
      <c r="F299" s="673"/>
      <c r="G299" s="700"/>
    </row>
    <row r="300" spans="1:7">
      <c r="A300" s="671"/>
      <c r="B300" s="671"/>
      <c r="C300" s="671"/>
      <c r="D300" s="672"/>
      <c r="E300" s="700"/>
      <c r="F300" s="673"/>
      <c r="G300" s="700"/>
    </row>
    <row r="301" spans="1:7">
      <c r="A301" s="671"/>
      <c r="B301" s="671"/>
      <c r="C301" s="671"/>
      <c r="D301" s="672"/>
      <c r="E301" s="700"/>
      <c r="F301" s="673"/>
      <c r="G301" s="700"/>
    </row>
    <row r="302" spans="1:7">
      <c r="A302" s="671"/>
      <c r="B302" s="671"/>
      <c r="C302" s="671"/>
      <c r="D302" s="672"/>
      <c r="E302" s="700"/>
      <c r="F302" s="673"/>
      <c r="G302" s="700"/>
    </row>
    <row r="303" spans="1:7">
      <c r="A303" s="671"/>
      <c r="B303" s="671"/>
      <c r="C303" s="671"/>
      <c r="D303" s="672"/>
      <c r="E303" s="700"/>
      <c r="F303" s="673"/>
      <c r="G303" s="700"/>
    </row>
    <row r="304" spans="1:7">
      <c r="A304" s="671"/>
      <c r="B304" s="671"/>
      <c r="C304" s="671"/>
      <c r="D304" s="672"/>
      <c r="E304" s="700"/>
      <c r="F304" s="673"/>
      <c r="G304" s="700"/>
    </row>
    <row r="305" spans="1:7">
      <c r="A305" s="671"/>
      <c r="B305" s="671"/>
      <c r="C305" s="671"/>
      <c r="D305" s="672"/>
      <c r="E305" s="700"/>
      <c r="F305" s="673"/>
      <c r="G305" s="700"/>
    </row>
    <row r="306" spans="1:7">
      <c r="A306" s="671"/>
      <c r="B306" s="671"/>
      <c r="C306" s="671"/>
      <c r="D306" s="672"/>
      <c r="E306" s="700"/>
      <c r="F306" s="673"/>
      <c r="G306" s="700"/>
    </row>
    <row r="307" spans="1:7">
      <c r="A307" s="671"/>
      <c r="B307" s="671"/>
      <c r="C307" s="671"/>
      <c r="D307" s="672"/>
      <c r="E307" s="700"/>
      <c r="F307" s="673"/>
      <c r="G307" s="700"/>
    </row>
    <row r="308" spans="1:7">
      <c r="A308" s="671"/>
      <c r="B308" s="671"/>
      <c r="C308" s="671"/>
      <c r="D308" s="672"/>
      <c r="E308" s="700"/>
      <c r="F308" s="673"/>
      <c r="G308" s="700"/>
    </row>
    <row r="309" spans="1:7">
      <c r="A309" s="671"/>
      <c r="B309" s="671"/>
      <c r="C309" s="671"/>
      <c r="D309" s="672"/>
      <c r="E309" s="700"/>
      <c r="F309" s="673"/>
      <c r="G309" s="700"/>
    </row>
    <row r="310" spans="1:7">
      <c r="A310" s="671"/>
      <c r="B310" s="671"/>
      <c r="C310" s="671"/>
      <c r="D310" s="672"/>
      <c r="E310" s="700"/>
      <c r="F310" s="673"/>
      <c r="G310" s="700"/>
    </row>
    <row r="311" spans="1:7">
      <c r="A311" s="671"/>
      <c r="B311" s="671"/>
      <c r="C311" s="671"/>
      <c r="D311" s="672"/>
      <c r="E311" s="700"/>
      <c r="F311" s="673"/>
      <c r="G311" s="700"/>
    </row>
    <row r="312" spans="1:7">
      <c r="A312" s="671"/>
      <c r="B312" s="671"/>
      <c r="C312" s="671"/>
      <c r="D312" s="672"/>
      <c r="E312" s="700"/>
      <c r="F312" s="673"/>
      <c r="G312" s="700"/>
    </row>
    <row r="313" spans="1:7">
      <c r="A313" s="671"/>
      <c r="B313" s="671"/>
      <c r="C313" s="671"/>
      <c r="D313" s="672"/>
      <c r="E313" s="700"/>
      <c r="F313" s="673"/>
      <c r="G313" s="700"/>
    </row>
    <row r="314" spans="1:7">
      <c r="A314" s="671"/>
      <c r="B314" s="671"/>
      <c r="C314" s="671"/>
      <c r="D314" s="672"/>
      <c r="E314" s="700"/>
      <c r="F314" s="673"/>
      <c r="G314" s="700"/>
    </row>
    <row r="315" spans="1:7">
      <c r="A315" s="671"/>
      <c r="B315" s="671"/>
      <c r="C315" s="671"/>
      <c r="D315" s="672"/>
      <c r="E315" s="700"/>
      <c r="F315" s="673"/>
      <c r="G315" s="700"/>
    </row>
    <row r="316" spans="1:7">
      <c r="A316" s="671"/>
      <c r="B316" s="671"/>
      <c r="C316" s="671"/>
      <c r="D316" s="672"/>
      <c r="E316" s="700"/>
      <c r="F316" s="673"/>
      <c r="G316" s="700"/>
    </row>
    <row r="317" spans="1:7">
      <c r="A317" s="671"/>
      <c r="B317" s="671"/>
      <c r="C317" s="671"/>
      <c r="D317" s="672"/>
      <c r="E317" s="700"/>
      <c r="F317" s="673"/>
      <c r="G317" s="700"/>
    </row>
    <row r="318" spans="1:7">
      <c r="A318" s="671"/>
      <c r="B318" s="671"/>
      <c r="C318" s="671"/>
      <c r="D318" s="672"/>
      <c r="E318" s="700"/>
      <c r="F318" s="673"/>
      <c r="G318" s="700"/>
    </row>
    <row r="319" spans="1:7">
      <c r="A319" s="671"/>
      <c r="B319" s="671"/>
      <c r="C319" s="671"/>
      <c r="D319" s="672"/>
      <c r="E319" s="700"/>
      <c r="F319" s="673"/>
      <c r="G319" s="700"/>
    </row>
    <row r="320" spans="1:7">
      <c r="A320" s="671"/>
      <c r="B320" s="671"/>
      <c r="C320" s="671"/>
      <c r="D320" s="672"/>
      <c r="E320" s="700"/>
      <c r="F320" s="673"/>
      <c r="G320" s="700"/>
    </row>
    <row r="321" spans="1:7">
      <c r="A321" s="671"/>
      <c r="B321" s="671"/>
      <c r="C321" s="671"/>
      <c r="D321" s="672"/>
      <c r="E321" s="700"/>
      <c r="F321" s="673"/>
      <c r="G321" s="700"/>
    </row>
    <row r="322" spans="1:7">
      <c r="A322" s="671"/>
      <c r="B322" s="671"/>
      <c r="C322" s="671"/>
      <c r="D322" s="672"/>
      <c r="E322" s="700"/>
      <c r="F322" s="673"/>
      <c r="G322" s="700"/>
    </row>
    <row r="323" spans="1:7">
      <c r="A323" s="671"/>
      <c r="B323" s="671"/>
      <c r="C323" s="671"/>
      <c r="D323" s="672"/>
      <c r="E323" s="700"/>
      <c r="F323" s="673"/>
      <c r="G323" s="700"/>
    </row>
    <row r="324" spans="1:7">
      <c r="A324" s="671"/>
      <c r="B324" s="671"/>
      <c r="C324" s="671"/>
      <c r="D324" s="672"/>
      <c r="E324" s="700"/>
      <c r="F324" s="673"/>
      <c r="G324" s="700"/>
    </row>
    <row r="325" spans="1:7">
      <c r="A325" s="671"/>
      <c r="B325" s="671"/>
      <c r="C325" s="671"/>
      <c r="D325" s="672"/>
      <c r="E325" s="700"/>
      <c r="F325" s="673"/>
      <c r="G325" s="700"/>
    </row>
    <row r="326" spans="1:7">
      <c r="A326" s="671"/>
      <c r="B326" s="671"/>
      <c r="C326" s="671"/>
      <c r="D326" s="672"/>
      <c r="E326" s="700"/>
      <c r="F326" s="673"/>
      <c r="G326" s="700"/>
    </row>
    <row r="327" spans="1:7">
      <c r="A327" s="671"/>
      <c r="B327" s="671"/>
      <c r="C327" s="671"/>
      <c r="D327" s="672"/>
      <c r="E327" s="700"/>
      <c r="F327" s="673"/>
      <c r="G327" s="700"/>
    </row>
    <row r="328" spans="1:7">
      <c r="A328" s="671"/>
      <c r="B328" s="671"/>
      <c r="C328" s="671"/>
      <c r="D328" s="672"/>
      <c r="E328" s="700"/>
      <c r="F328" s="673"/>
      <c r="G328" s="700"/>
    </row>
    <row r="329" spans="1:7">
      <c r="A329" s="671"/>
      <c r="B329" s="671"/>
      <c r="C329" s="671"/>
      <c r="D329" s="672"/>
      <c r="E329" s="700"/>
      <c r="F329" s="673"/>
      <c r="G329" s="700"/>
    </row>
    <row r="330" spans="1:7">
      <c r="A330" s="671"/>
      <c r="B330" s="671"/>
      <c r="C330" s="671"/>
      <c r="D330" s="672"/>
      <c r="E330" s="700"/>
      <c r="F330" s="673"/>
      <c r="G330" s="700"/>
    </row>
    <row r="331" spans="1:7">
      <c r="A331" s="671"/>
      <c r="B331" s="671"/>
      <c r="C331" s="671"/>
      <c r="D331" s="672"/>
      <c r="E331" s="700"/>
      <c r="F331" s="673"/>
      <c r="G331" s="700"/>
    </row>
    <row r="332" spans="1:7">
      <c r="A332" s="671"/>
      <c r="B332" s="671"/>
      <c r="C332" s="671"/>
      <c r="D332" s="672"/>
      <c r="E332" s="700"/>
      <c r="F332" s="673"/>
      <c r="G332" s="700"/>
    </row>
    <row r="333" spans="1:7">
      <c r="A333" s="671"/>
      <c r="B333" s="671"/>
      <c r="C333" s="671"/>
      <c r="D333" s="672"/>
      <c r="E333" s="700"/>
      <c r="F333" s="673"/>
      <c r="G333" s="700">
        <v>600000</v>
      </c>
    </row>
    <row r="334" spans="1:7">
      <c r="A334" s="671"/>
      <c r="B334" s="671"/>
      <c r="C334" s="671"/>
      <c r="D334" s="672"/>
      <c r="E334" s="700"/>
      <c r="F334" s="673"/>
      <c r="G334" s="700"/>
    </row>
    <row r="335" spans="1:7">
      <c r="A335" s="671"/>
      <c r="B335" s="671"/>
      <c r="C335" s="671"/>
      <c r="D335" s="672"/>
      <c r="E335" s="700"/>
      <c r="F335" s="673"/>
      <c r="G335" s="700">
        <v>806000</v>
      </c>
    </row>
    <row r="336" spans="1:7">
      <c r="A336" s="671"/>
      <c r="B336" s="671"/>
      <c r="C336" s="671"/>
      <c r="D336" s="672"/>
      <c r="E336" s="700"/>
      <c r="F336" s="673"/>
      <c r="G336" s="700"/>
    </row>
    <row r="337" spans="1:8">
      <c r="A337" s="671"/>
      <c r="B337" s="671"/>
      <c r="C337" s="671"/>
      <c r="D337" s="672"/>
      <c r="E337" s="700"/>
      <c r="F337" s="673"/>
      <c r="G337" s="700"/>
    </row>
    <row r="338" spans="1:8">
      <c r="A338" s="671"/>
      <c r="B338" s="671"/>
      <c r="C338" s="671"/>
      <c r="D338" s="672"/>
      <c r="E338" s="700"/>
      <c r="F338" s="673"/>
      <c r="G338" s="700">
        <v>60000</v>
      </c>
      <c r="H338" s="5">
        <v>60000</v>
      </c>
    </row>
    <row r="339" spans="1:8">
      <c r="A339" s="671"/>
      <c r="B339" s="671"/>
      <c r="C339" s="671"/>
      <c r="D339" s="672"/>
      <c r="E339" s="700"/>
      <c r="F339" s="673"/>
      <c r="G339" s="700"/>
    </row>
    <row r="340" spans="1:8">
      <c r="A340" s="671"/>
      <c r="B340" s="671"/>
      <c r="C340" s="671"/>
      <c r="D340" s="672"/>
      <c r="E340" s="700"/>
      <c r="F340" s="673"/>
      <c r="G340" s="700">
        <v>3200000</v>
      </c>
    </row>
    <row r="341" spans="1:8">
      <c r="A341" s="671"/>
      <c r="B341" s="671"/>
      <c r="C341" s="671"/>
      <c r="D341" s="672"/>
      <c r="E341" s="700"/>
      <c r="F341" s="673"/>
      <c r="G341" s="700"/>
    </row>
    <row r="342" spans="1:8">
      <c r="A342" s="671"/>
      <c r="B342" s="671"/>
      <c r="C342" s="671"/>
      <c r="D342" s="672"/>
      <c r="E342" s="700"/>
      <c r="F342" s="673"/>
      <c r="G342" s="700">
        <v>70000</v>
      </c>
    </row>
    <row r="343" spans="1:8">
      <c r="A343" s="671"/>
      <c r="B343" s="671"/>
      <c r="C343" s="671"/>
      <c r="D343" s="672"/>
      <c r="E343" s="700"/>
      <c r="F343" s="673"/>
      <c r="G343" s="700"/>
    </row>
    <row r="344" spans="1:8">
      <c r="A344" s="671"/>
      <c r="B344" s="671"/>
      <c r="C344" s="671"/>
      <c r="D344" s="672"/>
      <c r="E344" s="700"/>
      <c r="F344" s="673"/>
      <c r="G344" s="700"/>
    </row>
    <row r="345" spans="1:8">
      <c r="A345" s="671"/>
      <c r="B345" s="671"/>
      <c r="C345" s="671"/>
      <c r="D345" s="672"/>
      <c r="E345" s="700"/>
      <c r="F345" s="673"/>
      <c r="G345" s="700"/>
    </row>
    <row r="346" spans="1:8">
      <c r="A346" s="671"/>
      <c r="B346" s="671"/>
      <c r="C346" s="671"/>
      <c r="D346" s="672"/>
      <c r="E346" s="700"/>
      <c r="F346" s="673"/>
      <c r="G346" s="700"/>
    </row>
    <row r="347" spans="1:8">
      <c r="A347" s="671"/>
      <c r="B347" s="671"/>
      <c r="C347" s="671"/>
      <c r="D347" s="672"/>
      <c r="E347" s="700"/>
      <c r="F347" s="673"/>
      <c r="G347" s="700"/>
    </row>
    <row r="348" spans="1:8">
      <c r="A348" s="671"/>
      <c r="B348" s="671"/>
      <c r="C348" s="671"/>
      <c r="D348" s="672"/>
      <c r="E348" s="700"/>
      <c r="F348" s="673"/>
      <c r="G348" s="700"/>
    </row>
    <row r="349" spans="1:8">
      <c r="A349" s="671"/>
      <c r="B349" s="671"/>
      <c r="C349" s="671"/>
      <c r="D349" s="672"/>
      <c r="E349" s="700"/>
      <c r="F349" s="673"/>
      <c r="G349" s="700"/>
    </row>
    <row r="350" spans="1:8">
      <c r="A350" s="671"/>
      <c r="B350" s="671"/>
      <c r="C350" s="671"/>
      <c r="D350" s="672"/>
      <c r="E350" s="700"/>
      <c r="F350" s="673"/>
      <c r="G350" s="700"/>
    </row>
    <row r="351" spans="1:8">
      <c r="A351" s="671"/>
      <c r="B351" s="671"/>
      <c r="C351" s="671"/>
      <c r="D351" s="672"/>
      <c r="E351" s="700"/>
      <c r="F351" s="673"/>
      <c r="G351" s="700"/>
    </row>
    <row r="352" spans="1:8">
      <c r="A352" s="671"/>
      <c r="B352" s="671"/>
      <c r="C352" s="671"/>
      <c r="D352" s="672"/>
      <c r="E352" s="700"/>
      <c r="F352" s="673"/>
      <c r="G352" s="700"/>
    </row>
    <row r="353" spans="1:7">
      <c r="A353" s="671"/>
      <c r="B353" s="671"/>
      <c r="C353" s="671"/>
      <c r="D353" s="672"/>
      <c r="E353" s="700"/>
      <c r="F353" s="673"/>
      <c r="G353" s="700"/>
    </row>
    <row r="354" spans="1:7">
      <c r="A354" s="671"/>
      <c r="B354" s="671"/>
      <c r="C354" s="671"/>
      <c r="D354" s="672"/>
      <c r="E354" s="700"/>
      <c r="F354" s="673"/>
      <c r="G354" s="700"/>
    </row>
    <row r="355" spans="1:7">
      <c r="A355" s="671"/>
      <c r="B355" s="671"/>
      <c r="C355" s="671"/>
      <c r="D355" s="672"/>
      <c r="E355" s="700"/>
      <c r="F355" s="673"/>
      <c r="G355" s="700"/>
    </row>
    <row r="356" spans="1:7">
      <c r="A356" s="671"/>
      <c r="B356" s="671"/>
      <c r="C356" s="671"/>
      <c r="D356" s="672"/>
      <c r="E356" s="700"/>
      <c r="F356" s="673"/>
      <c r="G356" s="700"/>
    </row>
    <row r="357" spans="1:7">
      <c r="A357" s="671"/>
      <c r="B357" s="671"/>
      <c r="C357" s="671"/>
      <c r="D357" s="672"/>
      <c r="E357" s="700"/>
      <c r="F357" s="673"/>
      <c r="G357" s="700"/>
    </row>
    <row r="358" spans="1:7">
      <c r="A358" s="671"/>
      <c r="B358" s="671"/>
      <c r="C358" s="671"/>
      <c r="D358" s="672"/>
      <c r="E358" s="700"/>
      <c r="F358" s="673"/>
      <c r="G358" s="700"/>
    </row>
    <row r="359" spans="1:7">
      <c r="A359" s="671"/>
      <c r="B359" s="671"/>
      <c r="C359" s="671"/>
      <c r="D359" s="672"/>
      <c r="E359" s="700"/>
      <c r="F359" s="673"/>
      <c r="G359" s="700"/>
    </row>
    <row r="360" spans="1:7">
      <c r="A360" s="671"/>
      <c r="B360" s="671"/>
      <c r="C360" s="671"/>
      <c r="D360" s="672"/>
      <c r="E360" s="700"/>
      <c r="F360" s="673"/>
      <c r="G360" s="700"/>
    </row>
    <row r="361" spans="1:7">
      <c r="A361" s="671"/>
      <c r="B361" s="671"/>
      <c r="C361" s="671"/>
      <c r="D361" s="672"/>
      <c r="E361" s="700"/>
      <c r="F361" s="673"/>
      <c r="G361" s="700"/>
    </row>
    <row r="362" spans="1:7">
      <c r="A362" s="671"/>
      <c r="B362" s="671"/>
      <c r="C362" s="671"/>
      <c r="D362" s="672"/>
      <c r="E362" s="700"/>
      <c r="F362" s="673"/>
      <c r="G362" s="700"/>
    </row>
    <row r="363" spans="1:7">
      <c r="A363" s="671"/>
      <c r="B363" s="671"/>
      <c r="C363" s="671"/>
      <c r="D363" s="672"/>
      <c r="E363" s="700"/>
      <c r="F363" s="673"/>
      <c r="G363" s="700"/>
    </row>
    <row r="364" spans="1:7">
      <c r="A364" s="671"/>
      <c r="B364" s="671"/>
      <c r="C364" s="671"/>
      <c r="D364" s="672"/>
      <c r="E364" s="700"/>
      <c r="F364" s="673"/>
      <c r="G364" s="700"/>
    </row>
    <row r="365" spans="1:7">
      <c r="A365" s="671"/>
      <c r="B365" s="671"/>
      <c r="C365" s="671"/>
      <c r="D365" s="672"/>
      <c r="E365" s="700"/>
      <c r="F365" s="673"/>
      <c r="G365" s="700"/>
    </row>
    <row r="366" spans="1:7">
      <c r="A366" s="671"/>
      <c r="B366" s="671"/>
      <c r="C366" s="671"/>
      <c r="D366" s="672"/>
      <c r="E366" s="700"/>
      <c r="F366" s="673"/>
      <c r="G366" s="700"/>
    </row>
    <row r="367" spans="1:7">
      <c r="A367" s="671"/>
      <c r="B367" s="671"/>
      <c r="C367" s="671"/>
      <c r="D367" s="672"/>
      <c r="E367" s="700"/>
      <c r="F367" s="673"/>
      <c r="G367" s="700"/>
    </row>
    <row r="368" spans="1:7">
      <c r="A368" s="671"/>
      <c r="B368" s="671"/>
      <c r="C368" s="671"/>
      <c r="D368" s="672"/>
      <c r="E368" s="700"/>
      <c r="F368" s="673"/>
      <c r="G368" s="700"/>
    </row>
    <row r="369" spans="1:7">
      <c r="A369" s="671"/>
      <c r="B369" s="671"/>
      <c r="C369" s="671"/>
      <c r="D369" s="672"/>
      <c r="E369" s="700"/>
      <c r="F369" s="673"/>
      <c r="G369" s="700"/>
    </row>
    <row r="370" spans="1:7">
      <c r="A370" s="671"/>
      <c r="B370" s="671"/>
      <c r="C370" s="671"/>
      <c r="D370" s="672"/>
      <c r="E370" s="700"/>
      <c r="F370" s="673"/>
      <c r="G370" s="700"/>
    </row>
    <row r="371" spans="1:7">
      <c r="A371" s="671"/>
      <c r="B371" s="671"/>
      <c r="C371" s="671"/>
      <c r="D371" s="672"/>
      <c r="E371" s="700"/>
      <c r="F371" s="673"/>
      <c r="G371" s="700"/>
    </row>
    <row r="372" spans="1:7">
      <c r="A372" s="671"/>
      <c r="B372" s="671"/>
      <c r="C372" s="671"/>
      <c r="D372" s="672"/>
      <c r="E372" s="700"/>
      <c r="F372" s="673"/>
      <c r="G372" s="700"/>
    </row>
    <row r="373" spans="1:7">
      <c r="A373" s="671"/>
      <c r="B373" s="671"/>
      <c r="C373" s="671"/>
      <c r="D373" s="672"/>
      <c r="E373" s="700"/>
      <c r="F373" s="673"/>
      <c r="G373" s="700"/>
    </row>
    <row r="374" spans="1:7">
      <c r="A374" s="671"/>
      <c r="B374" s="671"/>
      <c r="C374" s="671"/>
      <c r="D374" s="672"/>
      <c r="E374" s="700"/>
      <c r="F374" s="673"/>
      <c r="G374" s="700"/>
    </row>
    <row r="375" spans="1:7">
      <c r="A375" s="671"/>
      <c r="B375" s="671"/>
      <c r="C375" s="671"/>
      <c r="D375" s="672"/>
      <c r="E375" s="700"/>
      <c r="F375" s="673"/>
      <c r="G375" s="700"/>
    </row>
    <row r="376" spans="1:7">
      <c r="A376" s="671"/>
      <c r="B376" s="671"/>
      <c r="C376" s="671"/>
      <c r="D376" s="672"/>
      <c r="E376" s="700"/>
      <c r="F376" s="673"/>
      <c r="G376" s="700"/>
    </row>
    <row r="377" spans="1:7">
      <c r="A377" s="671"/>
      <c r="B377" s="671"/>
      <c r="C377" s="671"/>
      <c r="D377" s="672"/>
      <c r="E377" s="700"/>
      <c r="F377" s="673"/>
      <c r="G377" s="700"/>
    </row>
    <row r="378" spans="1:7">
      <c r="A378" s="671"/>
      <c r="B378" s="671"/>
      <c r="C378" s="671"/>
      <c r="D378" s="672"/>
      <c r="E378" s="700"/>
      <c r="F378" s="673"/>
      <c r="G378" s="700"/>
    </row>
    <row r="379" spans="1:7">
      <c r="A379" s="671"/>
      <c r="B379" s="671"/>
      <c r="C379" s="671"/>
      <c r="D379" s="672"/>
      <c r="E379" s="700"/>
      <c r="F379" s="673"/>
      <c r="G379" s="700"/>
    </row>
    <row r="380" spans="1:7">
      <c r="A380" s="671"/>
      <c r="B380" s="671"/>
      <c r="C380" s="671"/>
      <c r="D380" s="672"/>
      <c r="E380" s="700"/>
      <c r="F380" s="673"/>
      <c r="G380" s="700"/>
    </row>
    <row r="381" spans="1:7">
      <c r="A381" s="671"/>
      <c r="B381" s="671"/>
      <c r="C381" s="671"/>
      <c r="D381" s="672"/>
      <c r="E381" s="700"/>
      <c r="F381" s="673"/>
      <c r="G381" s="700"/>
    </row>
    <row r="382" spans="1:7">
      <c r="A382" s="671"/>
      <c r="B382" s="671"/>
      <c r="C382" s="671"/>
      <c r="D382" s="672"/>
      <c r="E382" s="700"/>
      <c r="F382" s="673"/>
      <c r="G382" s="700"/>
    </row>
    <row r="383" spans="1:7">
      <c r="A383" s="671"/>
      <c r="B383" s="671"/>
      <c r="C383" s="671"/>
      <c r="D383" s="672"/>
      <c r="E383" s="700"/>
      <c r="F383" s="673"/>
      <c r="G383" s="700"/>
    </row>
    <row r="384" spans="1:7">
      <c r="A384" s="671"/>
      <c r="B384" s="671"/>
      <c r="C384" s="671"/>
      <c r="D384" s="672"/>
      <c r="E384" s="700"/>
      <c r="F384" s="673"/>
      <c r="G384" s="700"/>
    </row>
    <row r="385" spans="1:7">
      <c r="A385" s="671"/>
      <c r="B385" s="671"/>
      <c r="C385" s="671"/>
      <c r="D385" s="672"/>
      <c r="E385" s="700"/>
      <c r="F385" s="673"/>
      <c r="G385" s="700"/>
    </row>
    <row r="386" spans="1:7">
      <c r="A386" s="671"/>
      <c r="B386" s="671"/>
      <c r="C386" s="671"/>
      <c r="D386" s="672"/>
      <c r="E386" s="700"/>
      <c r="F386" s="673"/>
      <c r="G386" s="700"/>
    </row>
    <row r="387" spans="1:7">
      <c r="A387" s="671"/>
      <c r="B387" s="671"/>
      <c r="C387" s="671"/>
      <c r="D387" s="672"/>
      <c r="E387" s="700"/>
      <c r="F387" s="673"/>
      <c r="G387" s="700"/>
    </row>
    <row r="388" spans="1:7">
      <c r="A388" s="671"/>
      <c r="B388" s="671"/>
      <c r="C388" s="671"/>
      <c r="D388" s="672"/>
      <c r="E388" s="700"/>
      <c r="F388" s="673"/>
      <c r="G388" s="700"/>
    </row>
    <row r="389" spans="1:7">
      <c r="A389" s="671"/>
      <c r="B389" s="671"/>
      <c r="C389" s="671"/>
      <c r="D389" s="672"/>
      <c r="E389" s="700"/>
      <c r="F389" s="673"/>
      <c r="G389" s="700"/>
    </row>
    <row r="390" spans="1:7">
      <c r="A390" s="671"/>
      <c r="B390" s="671"/>
      <c r="C390" s="671"/>
      <c r="D390" s="672"/>
      <c r="E390" s="700"/>
      <c r="F390" s="673"/>
      <c r="G390" s="700"/>
    </row>
    <row r="391" spans="1:7">
      <c r="A391" s="671"/>
      <c r="B391" s="671"/>
      <c r="C391" s="671"/>
      <c r="D391" s="672"/>
      <c r="E391" s="700"/>
      <c r="F391" s="673"/>
      <c r="G391" s="700"/>
    </row>
    <row r="392" spans="1:7">
      <c r="A392" s="671"/>
      <c r="B392" s="671"/>
      <c r="C392" s="671"/>
      <c r="D392" s="672"/>
      <c r="E392" s="700"/>
      <c r="F392" s="673"/>
      <c r="G392" s="700"/>
    </row>
    <row r="393" spans="1:7">
      <c r="A393" s="671"/>
      <c r="B393" s="671"/>
      <c r="C393" s="671"/>
      <c r="D393" s="672"/>
      <c r="E393" s="700"/>
      <c r="F393" s="673"/>
      <c r="G393" s="700"/>
    </row>
    <row r="394" spans="1:7">
      <c r="A394" s="671"/>
      <c r="B394" s="671"/>
      <c r="C394" s="671"/>
      <c r="D394" s="672"/>
      <c r="E394" s="700"/>
      <c r="F394" s="673"/>
      <c r="G394" s="700"/>
    </row>
    <row r="395" spans="1:7">
      <c r="A395" s="671"/>
      <c r="B395" s="671"/>
      <c r="C395" s="671"/>
      <c r="D395" s="672"/>
      <c r="E395" s="700"/>
      <c r="F395" s="673"/>
      <c r="G395" s="700">
        <v>120000</v>
      </c>
    </row>
    <row r="396" spans="1:7">
      <c r="A396" s="671"/>
      <c r="B396" s="671"/>
      <c r="C396" s="671"/>
      <c r="D396" s="672"/>
      <c r="E396" s="700"/>
      <c r="F396" s="673"/>
      <c r="G396" s="700"/>
    </row>
    <row r="397" spans="1:7">
      <c r="A397" s="671"/>
      <c r="B397" s="671"/>
      <c r="C397" s="671"/>
      <c r="D397" s="672"/>
      <c r="E397" s="700"/>
      <c r="F397" s="673"/>
      <c r="G397" s="700"/>
    </row>
    <row r="398" spans="1:7">
      <c r="A398" s="671"/>
      <c r="B398" s="671"/>
      <c r="C398" s="671"/>
      <c r="D398" s="672"/>
      <c r="E398" s="700"/>
      <c r="F398" s="673"/>
      <c r="G398" s="700"/>
    </row>
    <row r="399" spans="1:7">
      <c r="A399" s="671"/>
      <c r="B399" s="671"/>
      <c r="C399" s="671"/>
      <c r="D399" s="672"/>
      <c r="E399" s="700"/>
      <c r="F399" s="673"/>
      <c r="G399" s="700"/>
    </row>
    <row r="400" spans="1:7">
      <c r="A400" s="671"/>
      <c r="B400" s="671"/>
      <c r="C400" s="671"/>
      <c r="D400" s="672"/>
      <c r="E400" s="700"/>
      <c r="F400" s="673"/>
      <c r="G400" s="700"/>
    </row>
    <row r="401" spans="1:7">
      <c r="A401" s="671"/>
      <c r="B401" s="671"/>
      <c r="C401" s="671"/>
      <c r="D401" s="672"/>
      <c r="E401" s="700"/>
      <c r="F401" s="673"/>
      <c r="G401" s="700"/>
    </row>
    <row r="402" spans="1:7">
      <c r="A402" s="671"/>
      <c r="B402" s="671"/>
      <c r="C402" s="671"/>
      <c r="D402" s="672"/>
      <c r="E402" s="700"/>
      <c r="F402" s="673"/>
      <c r="G402" s="700"/>
    </row>
    <row r="403" spans="1:7">
      <c r="A403" s="671"/>
      <c r="B403" s="671"/>
      <c r="C403" s="671"/>
      <c r="D403" s="672"/>
      <c r="E403" s="700"/>
      <c r="F403" s="673"/>
      <c r="G403" s="700"/>
    </row>
    <row r="404" spans="1:7">
      <c r="A404" s="671"/>
      <c r="B404" s="671"/>
      <c r="C404" s="671"/>
      <c r="D404" s="672"/>
      <c r="E404" s="700"/>
      <c r="F404" s="673"/>
      <c r="G404" s="700"/>
    </row>
    <row r="405" spans="1:7">
      <c r="A405" s="671"/>
      <c r="B405" s="671"/>
      <c r="C405" s="671"/>
      <c r="D405" s="672"/>
      <c r="E405" s="700"/>
      <c r="F405" s="673"/>
      <c r="G405" s="700"/>
    </row>
    <row r="406" spans="1:7">
      <c r="A406" s="671"/>
      <c r="B406" s="671"/>
      <c r="C406" s="671"/>
      <c r="D406" s="672"/>
      <c r="E406" s="700"/>
      <c r="F406" s="673"/>
      <c r="G406" s="700"/>
    </row>
    <row r="407" spans="1:7">
      <c r="A407" s="671"/>
      <c r="B407" s="671"/>
      <c r="C407" s="671"/>
      <c r="D407" s="672"/>
      <c r="E407" s="700"/>
      <c r="F407" s="673"/>
      <c r="G407" s="700"/>
    </row>
    <row r="408" spans="1:7">
      <c r="A408" s="671"/>
      <c r="B408" s="671"/>
      <c r="C408" s="671"/>
      <c r="D408" s="672"/>
      <c r="E408" s="700"/>
      <c r="F408" s="673"/>
      <c r="G408" s="700"/>
    </row>
    <row r="409" spans="1:7">
      <c r="A409" s="671"/>
      <c r="B409" s="671"/>
      <c r="C409" s="671"/>
      <c r="D409" s="672"/>
      <c r="E409" s="700"/>
      <c r="F409" s="673"/>
      <c r="G409" s="700"/>
    </row>
    <row r="410" spans="1:7">
      <c r="A410" s="671"/>
      <c r="B410" s="671"/>
      <c r="C410" s="671"/>
      <c r="D410" s="672"/>
      <c r="E410" s="700"/>
      <c r="F410" s="673"/>
      <c r="G410" s="700"/>
    </row>
    <row r="411" spans="1:7">
      <c r="A411" s="671"/>
      <c r="B411" s="671"/>
      <c r="C411" s="671"/>
      <c r="D411" s="672"/>
      <c r="E411" s="700"/>
      <c r="F411" s="673"/>
      <c r="G411" s="700"/>
    </row>
    <row r="412" spans="1:7">
      <c r="A412" s="671"/>
      <c r="B412" s="671"/>
      <c r="C412" s="671"/>
      <c r="D412" s="672"/>
      <c r="E412" s="700"/>
      <c r="F412" s="673"/>
      <c r="G412" s="700"/>
    </row>
    <row r="413" spans="1:7">
      <c r="A413" s="671"/>
      <c r="B413" s="671"/>
      <c r="C413" s="671"/>
      <c r="D413" s="672"/>
      <c r="E413" s="700"/>
      <c r="F413" s="673"/>
      <c r="G413" s="700"/>
    </row>
    <row r="414" spans="1:7">
      <c r="A414" s="671"/>
      <c r="B414" s="671"/>
      <c r="C414" s="671"/>
      <c r="D414" s="672"/>
      <c r="E414" s="700"/>
      <c r="F414" s="673"/>
      <c r="G414" s="700"/>
    </row>
    <row r="415" spans="1:7">
      <c r="A415" s="671"/>
      <c r="B415" s="671"/>
      <c r="C415" s="671"/>
      <c r="D415" s="672"/>
      <c r="E415" s="700"/>
      <c r="F415" s="673"/>
      <c r="G415" s="700"/>
    </row>
    <row r="416" spans="1:7">
      <c r="A416" s="671"/>
      <c r="B416" s="671"/>
      <c r="C416" s="671"/>
      <c r="D416" s="672"/>
      <c r="E416" s="700"/>
      <c r="F416" s="673"/>
      <c r="G416" s="700"/>
    </row>
    <row r="417" spans="1:7">
      <c r="A417" s="671"/>
      <c r="B417" s="671"/>
      <c r="C417" s="671"/>
      <c r="D417" s="672"/>
      <c r="E417" s="700"/>
      <c r="F417" s="673"/>
      <c r="G417" s="700"/>
    </row>
    <row r="418" spans="1:7">
      <c r="A418" s="671"/>
      <c r="B418" s="671"/>
      <c r="C418" s="671"/>
      <c r="D418" s="672"/>
      <c r="E418" s="700"/>
      <c r="F418" s="673"/>
      <c r="G418" s="700"/>
    </row>
    <row r="419" spans="1:7">
      <c r="A419" s="671"/>
      <c r="B419" s="671"/>
      <c r="C419" s="671"/>
      <c r="D419" s="672"/>
      <c r="E419" s="700"/>
      <c r="F419" s="673"/>
      <c r="G419" s="700"/>
    </row>
    <row r="420" spans="1:7">
      <c r="A420" s="671"/>
      <c r="B420" s="671"/>
      <c r="C420" s="671"/>
      <c r="D420" s="672"/>
      <c r="E420" s="700"/>
      <c r="F420" s="673"/>
      <c r="G420" s="700"/>
    </row>
    <row r="421" spans="1:7">
      <c r="A421" s="671"/>
      <c r="B421" s="671"/>
      <c r="C421" s="671"/>
      <c r="D421" s="672"/>
      <c r="E421" s="700"/>
      <c r="F421" s="673"/>
      <c r="G421" s="700"/>
    </row>
    <row r="422" spans="1:7">
      <c r="A422" s="671"/>
      <c r="B422" s="671"/>
      <c r="C422" s="671"/>
      <c r="D422" s="672"/>
      <c r="E422" s="700"/>
      <c r="F422" s="673"/>
      <c r="G422" s="700"/>
    </row>
    <row r="423" spans="1:7">
      <c r="A423" s="671"/>
      <c r="B423" s="671"/>
      <c r="C423" s="671"/>
      <c r="D423" s="672"/>
      <c r="E423" s="700"/>
      <c r="F423" s="673"/>
      <c r="G423" s="700"/>
    </row>
    <row r="424" spans="1:7">
      <c r="A424" s="671"/>
      <c r="B424" s="671"/>
      <c r="C424" s="671"/>
      <c r="D424" s="672"/>
      <c r="E424" s="700"/>
      <c r="F424" s="673"/>
      <c r="G424" s="700"/>
    </row>
    <row r="425" spans="1:7">
      <c r="A425" s="671"/>
      <c r="B425" s="671"/>
      <c r="C425" s="671"/>
      <c r="D425" s="672"/>
      <c r="E425" s="700"/>
      <c r="F425" s="673"/>
      <c r="G425" s="700"/>
    </row>
    <row r="426" spans="1:7">
      <c r="A426" s="671"/>
      <c r="B426" s="671"/>
      <c r="C426" s="671"/>
      <c r="D426" s="672"/>
      <c r="E426" s="700"/>
      <c r="F426" s="673"/>
      <c r="G426" s="700"/>
    </row>
    <row r="427" spans="1:7">
      <c r="A427" s="671"/>
      <c r="B427" s="671"/>
      <c r="C427" s="671"/>
      <c r="D427" s="672"/>
      <c r="E427" s="700"/>
      <c r="F427" s="673"/>
      <c r="G427" s="700"/>
    </row>
    <row r="428" spans="1:7">
      <c r="A428" s="671"/>
      <c r="B428" s="671"/>
      <c r="C428" s="671"/>
      <c r="D428" s="672"/>
      <c r="E428" s="700"/>
      <c r="F428" s="673"/>
      <c r="G428" s="700"/>
    </row>
    <row r="429" spans="1:7">
      <c r="A429" s="671"/>
      <c r="B429" s="671"/>
      <c r="C429" s="671"/>
      <c r="D429" s="672"/>
      <c r="E429" s="700"/>
      <c r="F429" s="673"/>
      <c r="G429" s="700"/>
    </row>
    <row r="430" spans="1:7">
      <c r="A430" s="671"/>
      <c r="B430" s="671"/>
      <c r="C430" s="671"/>
      <c r="D430" s="672"/>
      <c r="E430" s="700"/>
      <c r="F430" s="673"/>
      <c r="G430" s="700"/>
    </row>
    <row r="431" spans="1:7">
      <c r="A431" s="671"/>
      <c r="B431" s="671"/>
      <c r="C431" s="671"/>
      <c r="D431" s="672"/>
      <c r="E431" s="700"/>
      <c r="F431" s="673"/>
      <c r="G431" s="700"/>
    </row>
    <row r="432" spans="1:7">
      <c r="A432" s="671"/>
      <c r="B432" s="671"/>
      <c r="C432" s="671"/>
      <c r="D432" s="672"/>
      <c r="E432" s="700"/>
      <c r="F432" s="673"/>
      <c r="G432" s="700"/>
    </row>
    <row r="433" spans="1:7">
      <c r="A433" s="671"/>
      <c r="B433" s="671"/>
      <c r="C433" s="671"/>
      <c r="D433" s="672"/>
      <c r="E433" s="700"/>
      <c r="F433" s="673"/>
      <c r="G433" s="700"/>
    </row>
    <row r="434" spans="1:7">
      <c r="A434" s="671"/>
      <c r="B434" s="671"/>
      <c r="C434" s="671"/>
      <c r="D434" s="672"/>
      <c r="E434" s="700"/>
      <c r="F434" s="673"/>
      <c r="G434" s="700"/>
    </row>
    <row r="435" spans="1:7">
      <c r="A435" s="671"/>
      <c r="B435" s="671"/>
      <c r="C435" s="671"/>
      <c r="D435" s="672"/>
      <c r="E435" s="700"/>
      <c r="F435" s="673"/>
      <c r="G435" s="700"/>
    </row>
    <row r="436" spans="1:7">
      <c r="A436" s="671"/>
      <c r="B436" s="671"/>
      <c r="C436" s="671"/>
      <c r="D436" s="672"/>
      <c r="E436" s="700"/>
      <c r="F436" s="673"/>
      <c r="G436" s="700"/>
    </row>
    <row r="437" spans="1:7">
      <c r="A437" s="671"/>
      <c r="B437" s="671"/>
      <c r="C437" s="671"/>
      <c r="D437" s="672"/>
      <c r="E437" s="700"/>
      <c r="F437" s="673"/>
      <c r="G437" s="700"/>
    </row>
    <row r="438" spans="1:7">
      <c r="A438" s="671"/>
      <c r="B438" s="671"/>
      <c r="C438" s="671"/>
      <c r="D438" s="672"/>
      <c r="E438" s="700"/>
      <c r="F438" s="673"/>
      <c r="G438" s="700"/>
    </row>
    <row r="439" spans="1:7">
      <c r="A439" s="671"/>
      <c r="B439" s="671"/>
      <c r="C439" s="671"/>
      <c r="D439" s="672"/>
      <c r="E439" s="700"/>
      <c r="F439" s="673"/>
      <c r="G439" s="700"/>
    </row>
    <row r="440" spans="1:7">
      <c r="A440" s="671"/>
      <c r="B440" s="671"/>
      <c r="C440" s="671"/>
      <c r="D440" s="672"/>
      <c r="E440" s="700"/>
      <c r="F440" s="673"/>
      <c r="G440" s="700"/>
    </row>
    <row r="441" spans="1:7">
      <c r="A441" s="671"/>
      <c r="B441" s="671"/>
      <c r="C441" s="671"/>
      <c r="D441" s="672"/>
      <c r="E441" s="700"/>
      <c r="F441" s="673"/>
      <c r="G441" s="700"/>
    </row>
    <row r="442" spans="1:7">
      <c r="A442" s="671"/>
      <c r="B442" s="671"/>
      <c r="C442" s="671"/>
      <c r="D442" s="672"/>
      <c r="E442" s="700"/>
      <c r="F442" s="673"/>
      <c r="G442" s="700"/>
    </row>
    <row r="443" spans="1:7">
      <c r="A443" s="671"/>
      <c r="B443" s="671"/>
      <c r="C443" s="671"/>
      <c r="D443" s="672"/>
      <c r="E443" s="700"/>
      <c r="F443" s="673"/>
      <c r="G443" s="700"/>
    </row>
    <row r="444" spans="1:7">
      <c r="A444" s="671"/>
      <c r="B444" s="671"/>
      <c r="C444" s="671"/>
      <c r="D444" s="672"/>
      <c r="E444" s="700"/>
      <c r="F444" s="673"/>
      <c r="G444" s="700"/>
    </row>
    <row r="445" spans="1:7">
      <c r="A445" s="671"/>
      <c r="B445" s="671"/>
      <c r="C445" s="671"/>
      <c r="D445" s="672"/>
      <c r="E445" s="700"/>
      <c r="F445" s="673"/>
      <c r="G445" s="700"/>
    </row>
    <row r="446" spans="1:7">
      <c r="A446" s="671"/>
      <c r="B446" s="671"/>
      <c r="C446" s="671"/>
      <c r="D446" s="672"/>
      <c r="E446" s="700"/>
      <c r="F446" s="673"/>
      <c r="G446" s="700"/>
    </row>
    <row r="447" spans="1:7">
      <c r="A447" s="671"/>
      <c r="B447" s="671"/>
      <c r="C447" s="671"/>
      <c r="D447" s="672"/>
      <c r="E447" s="700"/>
      <c r="F447" s="673"/>
      <c r="G447" s="700"/>
    </row>
    <row r="448" spans="1:7">
      <c r="A448" s="671"/>
      <c r="B448" s="671"/>
      <c r="C448" s="671"/>
      <c r="D448" s="672"/>
      <c r="E448" s="700"/>
      <c r="F448" s="673"/>
      <c r="G448" s="700"/>
    </row>
    <row r="449" spans="1:7">
      <c r="A449" s="671"/>
      <c r="B449" s="671"/>
      <c r="C449" s="671"/>
      <c r="D449" s="672"/>
      <c r="E449" s="700"/>
      <c r="F449" s="673"/>
      <c r="G449" s="700"/>
    </row>
    <row r="450" spans="1:7">
      <c r="A450" s="671"/>
      <c r="B450" s="671"/>
      <c r="C450" s="671"/>
      <c r="D450" s="672"/>
      <c r="E450" s="700"/>
      <c r="F450" s="673"/>
      <c r="G450" s="700"/>
    </row>
    <row r="451" spans="1:7">
      <c r="A451" s="671"/>
      <c r="B451" s="671"/>
      <c r="C451" s="671"/>
      <c r="D451" s="672"/>
      <c r="E451" s="700"/>
      <c r="F451" s="673"/>
      <c r="G451" s="700"/>
    </row>
    <row r="452" spans="1:7">
      <c r="A452" s="671"/>
      <c r="B452" s="671"/>
      <c r="C452" s="671"/>
      <c r="D452" s="672"/>
      <c r="E452" s="700"/>
      <c r="F452" s="673"/>
      <c r="G452" s="700"/>
    </row>
    <row r="453" spans="1:7">
      <c r="A453" s="671"/>
      <c r="B453" s="671"/>
      <c r="C453" s="671"/>
      <c r="D453" s="672"/>
      <c r="E453" s="700"/>
      <c r="F453" s="673"/>
      <c r="G453" s="700"/>
    </row>
    <row r="454" spans="1:7">
      <c r="A454" s="671"/>
      <c r="B454" s="671"/>
      <c r="C454" s="671"/>
      <c r="D454" s="672"/>
      <c r="E454" s="700"/>
      <c r="F454" s="673"/>
      <c r="G454" s="700"/>
    </row>
    <row r="455" spans="1:7">
      <c r="A455" s="671"/>
      <c r="B455" s="671"/>
      <c r="C455" s="671"/>
      <c r="D455" s="672"/>
      <c r="E455" s="700"/>
      <c r="F455" s="673"/>
      <c r="G455" s="700"/>
    </row>
    <row r="456" spans="1:7">
      <c r="A456" s="671"/>
      <c r="B456" s="671"/>
      <c r="C456" s="671"/>
      <c r="D456" s="672"/>
      <c r="E456" s="700"/>
      <c r="F456" s="673"/>
      <c r="G456" s="700"/>
    </row>
    <row r="457" spans="1:7">
      <c r="A457" s="671"/>
      <c r="B457" s="671"/>
      <c r="C457" s="671"/>
      <c r="D457" s="672"/>
      <c r="E457" s="700"/>
      <c r="F457" s="673"/>
      <c r="G457" s="700"/>
    </row>
    <row r="458" spans="1:7">
      <c r="A458" s="671"/>
      <c r="B458" s="671"/>
      <c r="C458" s="671"/>
      <c r="D458" s="672"/>
      <c r="E458" s="700"/>
      <c r="F458" s="673"/>
      <c r="G458" s="700"/>
    </row>
    <row r="459" spans="1:7">
      <c r="A459" s="671"/>
      <c r="B459" s="671"/>
      <c r="C459" s="671"/>
      <c r="D459" s="672"/>
      <c r="E459" s="700"/>
      <c r="F459" s="673"/>
      <c r="G459" s="700"/>
    </row>
    <row r="460" spans="1:7">
      <c r="A460" s="671"/>
      <c r="B460" s="671"/>
      <c r="C460" s="671"/>
      <c r="D460" s="672"/>
      <c r="E460" s="700"/>
      <c r="F460" s="673"/>
      <c r="G460" s="700"/>
    </row>
    <row r="461" spans="1:7">
      <c r="A461" s="671"/>
      <c r="B461" s="671"/>
      <c r="C461" s="671"/>
      <c r="D461" s="672"/>
      <c r="E461" s="700"/>
      <c r="F461" s="673"/>
      <c r="G461" s="700"/>
    </row>
    <row r="462" spans="1:7">
      <c r="A462" s="671"/>
      <c r="B462" s="671"/>
      <c r="C462" s="671"/>
      <c r="D462" s="672"/>
      <c r="E462" s="700"/>
      <c r="F462" s="673"/>
      <c r="G462" s="700"/>
    </row>
    <row r="463" spans="1:7">
      <c r="A463" s="671"/>
      <c r="B463" s="671"/>
      <c r="C463" s="671"/>
      <c r="D463" s="672"/>
      <c r="E463" s="700"/>
      <c r="F463" s="673"/>
      <c r="G463" s="700"/>
    </row>
    <row r="464" spans="1:7">
      <c r="A464" s="671"/>
      <c r="B464" s="671"/>
      <c r="C464" s="671"/>
      <c r="D464" s="672"/>
      <c r="E464" s="700"/>
      <c r="F464" s="673"/>
      <c r="G464" s="700"/>
    </row>
    <row r="465" spans="1:7">
      <c r="A465" s="671"/>
      <c r="B465" s="671"/>
      <c r="C465" s="671"/>
      <c r="D465" s="672"/>
      <c r="E465" s="700"/>
      <c r="F465" s="673"/>
      <c r="G465" s="700"/>
    </row>
    <row r="466" spans="1:7">
      <c r="A466" s="671"/>
      <c r="B466" s="671"/>
      <c r="C466" s="671"/>
      <c r="D466" s="672"/>
      <c r="E466" s="700"/>
      <c r="F466" s="673"/>
      <c r="G466" s="700"/>
    </row>
    <row r="467" spans="1:7">
      <c r="A467" s="671"/>
      <c r="B467" s="671"/>
      <c r="C467" s="671"/>
      <c r="D467" s="672"/>
      <c r="E467" s="700"/>
      <c r="F467" s="673"/>
      <c r="G467" s="700"/>
    </row>
    <row r="468" spans="1:7">
      <c r="A468" s="671"/>
      <c r="B468" s="671"/>
      <c r="C468" s="671"/>
      <c r="D468" s="672"/>
      <c r="E468" s="700"/>
      <c r="F468" s="673"/>
      <c r="G468" s="700"/>
    </row>
    <row r="469" spans="1:7">
      <c r="A469" s="671"/>
      <c r="B469" s="671"/>
      <c r="C469" s="671"/>
      <c r="D469" s="672"/>
      <c r="E469" s="700"/>
      <c r="F469" s="673"/>
      <c r="G469" s="700"/>
    </row>
    <row r="470" spans="1:7">
      <c r="A470" s="671"/>
      <c r="B470" s="671"/>
      <c r="C470" s="671"/>
      <c r="D470" s="672"/>
      <c r="E470" s="700"/>
      <c r="F470" s="673"/>
      <c r="G470" s="700"/>
    </row>
    <row r="471" spans="1:7">
      <c r="A471" s="671"/>
      <c r="B471" s="671"/>
      <c r="C471" s="671"/>
      <c r="D471" s="672"/>
      <c r="E471" s="700"/>
      <c r="F471" s="673"/>
      <c r="G471" s="700"/>
    </row>
    <row r="472" spans="1:7">
      <c r="A472" s="671"/>
      <c r="B472" s="671"/>
      <c r="C472" s="671"/>
      <c r="D472" s="672"/>
      <c r="E472" s="700"/>
      <c r="F472" s="673"/>
      <c r="G472" s="700"/>
    </row>
    <row r="473" spans="1:7">
      <c r="A473" s="671"/>
      <c r="B473" s="671"/>
      <c r="C473" s="671"/>
      <c r="D473" s="672"/>
      <c r="E473" s="700"/>
      <c r="F473" s="673"/>
      <c r="G473" s="700"/>
    </row>
    <row r="474" spans="1:7">
      <c r="A474" s="671"/>
      <c r="B474" s="671"/>
      <c r="C474" s="671"/>
      <c r="D474" s="672"/>
      <c r="E474" s="700"/>
      <c r="F474" s="673"/>
      <c r="G474" s="700"/>
    </row>
    <row r="475" spans="1:7">
      <c r="A475" s="671"/>
      <c r="B475" s="671"/>
      <c r="C475" s="671"/>
      <c r="D475" s="672"/>
      <c r="E475" s="700"/>
      <c r="F475" s="673"/>
      <c r="G475" s="700"/>
    </row>
    <row r="476" spans="1:7">
      <c r="A476" s="671"/>
      <c r="B476" s="671"/>
      <c r="C476" s="671"/>
      <c r="D476" s="672"/>
      <c r="E476" s="700"/>
      <c r="F476" s="673"/>
      <c r="G476" s="700"/>
    </row>
    <row r="477" spans="1:7">
      <c r="A477" s="671"/>
      <c r="B477" s="671"/>
      <c r="C477" s="671"/>
      <c r="D477" s="672"/>
      <c r="E477" s="700"/>
      <c r="F477" s="673"/>
      <c r="G477" s="700"/>
    </row>
    <row r="478" spans="1:7">
      <c r="A478" s="671"/>
      <c r="B478" s="671"/>
      <c r="C478" s="671"/>
      <c r="D478" s="672"/>
      <c r="E478" s="700"/>
      <c r="F478" s="673"/>
      <c r="G478" s="700"/>
    </row>
    <row r="479" spans="1:7">
      <c r="A479" s="671"/>
      <c r="B479" s="671"/>
      <c r="C479" s="671"/>
      <c r="D479" s="672"/>
      <c r="E479" s="700"/>
      <c r="F479" s="673"/>
      <c r="G479" s="700"/>
    </row>
    <row r="480" spans="1:7">
      <c r="A480" s="671"/>
      <c r="B480" s="671"/>
      <c r="C480" s="671"/>
      <c r="D480" s="672"/>
      <c r="E480" s="700"/>
      <c r="F480" s="673"/>
      <c r="G480" s="700"/>
    </row>
    <row r="481" spans="1:7">
      <c r="A481" s="671"/>
      <c r="B481" s="671"/>
      <c r="C481" s="671"/>
      <c r="D481" s="672"/>
      <c r="E481" s="700"/>
      <c r="F481" s="673"/>
      <c r="G481" s="700"/>
    </row>
    <row r="482" spans="1:7">
      <c r="A482" s="671"/>
      <c r="B482" s="671"/>
      <c r="C482" s="671"/>
      <c r="D482" s="672"/>
      <c r="E482" s="700"/>
      <c r="F482" s="673"/>
      <c r="G482" s="700"/>
    </row>
    <row r="483" spans="1:7">
      <c r="A483" s="671"/>
      <c r="B483" s="671"/>
      <c r="C483" s="671"/>
      <c r="D483" s="672"/>
      <c r="E483" s="700"/>
      <c r="F483" s="673"/>
      <c r="G483" s="700"/>
    </row>
    <row r="484" spans="1:7">
      <c r="A484" s="671"/>
      <c r="B484" s="671"/>
      <c r="C484" s="671"/>
      <c r="D484" s="672"/>
      <c r="E484" s="700"/>
      <c r="F484" s="673"/>
      <c r="G484" s="700"/>
    </row>
    <row r="485" spans="1:7">
      <c r="A485" s="671"/>
      <c r="B485" s="671"/>
      <c r="C485" s="671"/>
      <c r="D485" s="672"/>
      <c r="E485" s="700"/>
      <c r="F485" s="673"/>
      <c r="G485" s="700"/>
    </row>
    <row r="486" spans="1:7">
      <c r="A486" s="671"/>
      <c r="B486" s="671"/>
      <c r="C486" s="671"/>
      <c r="D486" s="672"/>
      <c r="E486" s="700"/>
      <c r="F486" s="673"/>
      <c r="G486" s="700"/>
    </row>
    <row r="487" spans="1:7">
      <c r="A487" s="671"/>
      <c r="B487" s="671"/>
      <c r="C487" s="671"/>
      <c r="D487" s="672"/>
      <c r="E487" s="700"/>
      <c r="F487" s="673"/>
      <c r="G487" s="700"/>
    </row>
    <row r="488" spans="1:7">
      <c r="A488" s="671"/>
      <c r="B488" s="671"/>
      <c r="C488" s="671"/>
      <c r="D488" s="672"/>
      <c r="E488" s="700"/>
      <c r="F488" s="673"/>
      <c r="G488" s="700"/>
    </row>
    <row r="489" spans="1:7">
      <c r="A489" s="671"/>
      <c r="B489" s="671"/>
      <c r="C489" s="671"/>
      <c r="D489" s="672"/>
      <c r="E489" s="700"/>
      <c r="F489" s="673"/>
      <c r="G489" s="700"/>
    </row>
    <row r="490" spans="1:7">
      <c r="A490" s="671"/>
      <c r="B490" s="671"/>
      <c r="C490" s="671"/>
      <c r="D490" s="672"/>
      <c r="E490" s="700"/>
      <c r="F490" s="673"/>
      <c r="G490" s="700"/>
    </row>
    <row r="491" spans="1:7">
      <c r="A491" s="671"/>
      <c r="B491" s="671"/>
      <c r="C491" s="671"/>
      <c r="D491" s="672"/>
      <c r="E491" s="700"/>
      <c r="F491" s="673"/>
      <c r="G491" s="700"/>
    </row>
    <row r="492" spans="1:7">
      <c r="A492" s="671"/>
      <c r="B492" s="671"/>
      <c r="C492" s="671"/>
      <c r="D492" s="672"/>
      <c r="E492" s="700"/>
      <c r="F492" s="673"/>
      <c r="G492" s="700"/>
    </row>
    <row r="493" spans="1:7">
      <c r="A493" s="671"/>
      <c r="B493" s="671"/>
      <c r="C493" s="671"/>
      <c r="D493" s="672"/>
      <c r="E493" s="700"/>
      <c r="F493" s="673"/>
      <c r="G493" s="700"/>
    </row>
    <row r="494" spans="1:7">
      <c r="A494" s="671"/>
      <c r="B494" s="671"/>
      <c r="C494" s="671"/>
      <c r="D494" s="672"/>
      <c r="E494" s="700"/>
      <c r="F494" s="673"/>
      <c r="G494" s="700"/>
    </row>
    <row r="495" spans="1:7">
      <c r="A495" s="671"/>
      <c r="B495" s="671"/>
      <c r="C495" s="671"/>
      <c r="D495" s="672"/>
      <c r="E495" s="700"/>
      <c r="F495" s="673"/>
      <c r="G495" s="700"/>
    </row>
    <row r="496" spans="1:7">
      <c r="A496" s="671"/>
      <c r="B496" s="671"/>
      <c r="C496" s="671"/>
      <c r="D496" s="672"/>
      <c r="E496" s="700"/>
      <c r="F496" s="673"/>
      <c r="G496" s="700"/>
    </row>
    <row r="497" spans="1:7">
      <c r="A497" s="671"/>
      <c r="B497" s="671"/>
      <c r="C497" s="671"/>
      <c r="D497" s="672"/>
      <c r="E497" s="700"/>
      <c r="F497" s="673"/>
      <c r="G497" s="700"/>
    </row>
    <row r="498" spans="1:7">
      <c r="A498" s="671"/>
      <c r="B498" s="671"/>
      <c r="C498" s="671"/>
      <c r="D498" s="672"/>
      <c r="E498" s="700"/>
      <c r="F498" s="673"/>
      <c r="G498" s="700"/>
    </row>
    <row r="499" spans="1:7">
      <c r="A499" s="671"/>
      <c r="B499" s="671"/>
      <c r="C499" s="671"/>
      <c r="D499" s="672"/>
      <c r="E499" s="700"/>
      <c r="F499" s="673"/>
      <c r="G499" s="700"/>
    </row>
    <row r="500" spans="1:7">
      <c r="A500" s="671"/>
      <c r="B500" s="671"/>
      <c r="C500" s="671"/>
      <c r="D500" s="672"/>
      <c r="E500" s="700"/>
      <c r="F500" s="673"/>
      <c r="G500" s="700"/>
    </row>
    <row r="501" spans="1:7">
      <c r="A501" s="671"/>
      <c r="B501" s="671"/>
      <c r="C501" s="671"/>
      <c r="D501" s="672"/>
      <c r="E501" s="700"/>
      <c r="F501" s="673"/>
      <c r="G501" s="700"/>
    </row>
    <row r="502" spans="1:7">
      <c r="A502" s="671"/>
      <c r="B502" s="671"/>
      <c r="C502" s="671"/>
      <c r="D502" s="672"/>
      <c r="E502" s="700"/>
      <c r="F502" s="673"/>
      <c r="G502" s="700"/>
    </row>
    <row r="503" spans="1:7">
      <c r="A503" s="671"/>
      <c r="B503" s="671"/>
      <c r="C503" s="671"/>
      <c r="D503" s="672"/>
      <c r="E503" s="700"/>
      <c r="F503" s="673"/>
      <c r="G503" s="700"/>
    </row>
    <row r="504" spans="1:7">
      <c r="A504" s="671"/>
      <c r="B504" s="671"/>
      <c r="C504" s="671"/>
      <c r="D504" s="672"/>
      <c r="E504" s="700"/>
      <c r="F504" s="673"/>
      <c r="G504" s="700"/>
    </row>
    <row r="505" spans="1:7">
      <c r="A505" s="671"/>
      <c r="B505" s="671"/>
      <c r="C505" s="671"/>
      <c r="D505" s="672"/>
      <c r="E505" s="700"/>
      <c r="F505" s="673"/>
      <c r="G505" s="700"/>
    </row>
    <row r="506" spans="1:7">
      <c r="A506" s="671"/>
      <c r="B506" s="671"/>
      <c r="C506" s="671"/>
      <c r="D506" s="672"/>
      <c r="E506" s="700"/>
      <c r="F506" s="673"/>
      <c r="G506" s="700"/>
    </row>
    <row r="507" spans="1:7">
      <c r="A507" s="671"/>
      <c r="B507" s="671"/>
      <c r="C507" s="671"/>
      <c r="D507" s="672"/>
      <c r="E507" s="700"/>
      <c r="F507" s="673"/>
      <c r="G507" s="700"/>
    </row>
    <row r="508" spans="1:7">
      <c r="A508" s="671"/>
      <c r="B508" s="671"/>
      <c r="C508" s="671"/>
      <c r="D508" s="672"/>
      <c r="E508" s="700"/>
      <c r="F508" s="673"/>
      <c r="G508" s="700"/>
    </row>
    <row r="509" spans="1:7">
      <c r="A509" s="671"/>
      <c r="B509" s="671"/>
      <c r="C509" s="671"/>
      <c r="D509" s="672"/>
      <c r="E509" s="700"/>
      <c r="F509" s="673"/>
      <c r="G509" s="700"/>
    </row>
    <row r="510" spans="1:7">
      <c r="A510" s="671"/>
      <c r="B510" s="671"/>
      <c r="C510" s="671"/>
      <c r="D510" s="672"/>
      <c r="E510" s="700"/>
      <c r="F510" s="673"/>
      <c r="G510" s="700"/>
    </row>
    <row r="511" spans="1:7">
      <c r="A511" s="671"/>
      <c r="B511" s="671"/>
      <c r="C511" s="671"/>
      <c r="D511" s="672"/>
      <c r="E511" s="700"/>
      <c r="F511" s="673"/>
      <c r="G511" s="700"/>
    </row>
    <row r="512" spans="1:7">
      <c r="A512" s="671"/>
      <c r="B512" s="671"/>
      <c r="C512" s="671"/>
      <c r="D512" s="672"/>
      <c r="E512" s="700"/>
      <c r="F512" s="673"/>
      <c r="G512" s="700"/>
    </row>
    <row r="513" spans="1:7">
      <c r="A513" s="671"/>
      <c r="B513" s="671"/>
      <c r="C513" s="671"/>
      <c r="D513" s="672"/>
      <c r="E513" s="700"/>
      <c r="F513" s="673"/>
      <c r="G513" s="700"/>
    </row>
    <row r="514" spans="1:7">
      <c r="A514" s="671"/>
      <c r="B514" s="671"/>
      <c r="C514" s="671"/>
      <c r="D514" s="672"/>
      <c r="E514" s="700"/>
      <c r="F514" s="673"/>
      <c r="G514" s="700"/>
    </row>
    <row r="515" spans="1:7">
      <c r="A515" s="671"/>
      <c r="B515" s="671"/>
      <c r="C515" s="671"/>
      <c r="D515" s="672"/>
      <c r="E515" s="700"/>
      <c r="F515" s="673"/>
      <c r="G515" s="700"/>
    </row>
    <row r="516" spans="1:7">
      <c r="A516" s="671"/>
      <c r="B516" s="671"/>
      <c r="C516" s="671"/>
      <c r="D516" s="672"/>
      <c r="E516" s="700"/>
      <c r="F516" s="673"/>
      <c r="G516" s="700"/>
    </row>
    <row r="517" spans="1:7">
      <c r="A517" s="671"/>
      <c r="B517" s="671"/>
      <c r="C517" s="671"/>
      <c r="D517" s="672"/>
      <c r="E517" s="700"/>
      <c r="F517" s="673"/>
      <c r="G517" s="700"/>
    </row>
    <row r="518" spans="1:7">
      <c r="A518" s="671"/>
      <c r="B518" s="671"/>
      <c r="C518" s="671"/>
      <c r="D518" s="672"/>
      <c r="E518" s="700"/>
      <c r="F518" s="673"/>
      <c r="G518" s="700"/>
    </row>
    <row r="519" spans="1:7">
      <c r="A519" s="671"/>
      <c r="B519" s="671"/>
      <c r="C519" s="671"/>
      <c r="D519" s="672"/>
      <c r="E519" s="700"/>
      <c r="F519" s="673"/>
      <c r="G519" s="700"/>
    </row>
    <row r="520" spans="1:7">
      <c r="A520" s="671"/>
      <c r="B520" s="671"/>
      <c r="C520" s="671"/>
      <c r="D520" s="672"/>
      <c r="E520" s="700"/>
      <c r="F520" s="673"/>
      <c r="G520" s="700"/>
    </row>
    <row r="521" spans="1:7">
      <c r="A521" s="671"/>
      <c r="B521" s="671"/>
      <c r="C521" s="671"/>
      <c r="D521" s="672"/>
      <c r="E521" s="700"/>
      <c r="F521" s="673"/>
      <c r="G521" s="700"/>
    </row>
    <row r="522" spans="1:7">
      <c r="A522" s="671"/>
      <c r="B522" s="671"/>
      <c r="C522" s="671"/>
      <c r="D522" s="672"/>
      <c r="E522" s="700"/>
      <c r="F522" s="673"/>
      <c r="G522" s="700"/>
    </row>
    <row r="523" spans="1:7">
      <c r="A523" s="671"/>
      <c r="B523" s="671"/>
      <c r="C523" s="671"/>
      <c r="D523" s="672"/>
      <c r="E523" s="700"/>
      <c r="F523" s="673"/>
      <c r="G523" s="700"/>
    </row>
    <row r="524" spans="1:7">
      <c r="A524" s="671"/>
      <c r="B524" s="671"/>
      <c r="C524" s="671"/>
      <c r="D524" s="672"/>
      <c r="E524" s="700"/>
      <c r="F524" s="673"/>
      <c r="G524" s="700"/>
    </row>
    <row r="525" spans="1:7">
      <c r="A525" s="671"/>
      <c r="B525" s="671"/>
      <c r="C525" s="671"/>
      <c r="D525" s="672"/>
      <c r="E525" s="700"/>
      <c r="F525" s="673"/>
      <c r="G525" s="700"/>
    </row>
    <row r="526" spans="1:7">
      <c r="A526" s="671"/>
      <c r="B526" s="671"/>
      <c r="C526" s="671"/>
      <c r="D526" s="672"/>
      <c r="E526" s="700"/>
      <c r="F526" s="673"/>
      <c r="G526" s="700"/>
    </row>
    <row r="527" spans="1:7">
      <c r="A527" s="671"/>
      <c r="B527" s="671"/>
      <c r="C527" s="671"/>
      <c r="D527" s="672"/>
      <c r="E527" s="700"/>
      <c r="F527" s="673"/>
      <c r="G527" s="700"/>
    </row>
    <row r="528" spans="1:7">
      <c r="A528" s="671"/>
      <c r="B528" s="671"/>
      <c r="C528" s="671"/>
      <c r="D528" s="672"/>
      <c r="E528" s="700"/>
      <c r="F528" s="673"/>
      <c r="G528" s="700"/>
    </row>
    <row r="529" spans="1:7">
      <c r="A529" s="671"/>
      <c r="B529" s="671"/>
      <c r="C529" s="671"/>
      <c r="D529" s="672"/>
      <c r="E529" s="700"/>
      <c r="F529" s="673"/>
      <c r="G529" s="700"/>
    </row>
    <row r="530" spans="1:7">
      <c r="A530" s="671"/>
      <c r="B530" s="671"/>
      <c r="C530" s="671"/>
      <c r="D530" s="672"/>
      <c r="E530" s="700"/>
      <c r="F530" s="673"/>
      <c r="G530" s="700"/>
    </row>
    <row r="531" spans="1:7">
      <c r="A531" s="671"/>
      <c r="B531" s="671"/>
      <c r="C531" s="671"/>
      <c r="D531" s="672"/>
      <c r="E531" s="700"/>
      <c r="F531" s="673"/>
      <c r="G531" s="700"/>
    </row>
    <row r="532" spans="1:7">
      <c r="A532" s="671"/>
      <c r="B532" s="671"/>
      <c r="C532" s="671"/>
      <c r="D532" s="672"/>
      <c r="E532" s="700"/>
      <c r="F532" s="673"/>
      <c r="G532" s="700"/>
    </row>
    <row r="533" spans="1:7">
      <c r="A533" s="671"/>
      <c r="B533" s="671"/>
      <c r="C533" s="671"/>
      <c r="D533" s="672"/>
      <c r="E533" s="700"/>
      <c r="F533" s="673"/>
      <c r="G533" s="700"/>
    </row>
    <row r="534" spans="1:7">
      <c r="A534" s="671"/>
      <c r="B534" s="671"/>
      <c r="C534" s="671"/>
      <c r="D534" s="672"/>
      <c r="E534" s="700"/>
      <c r="F534" s="673"/>
      <c r="G534" s="700"/>
    </row>
    <row r="535" spans="1:7">
      <c r="A535" s="671"/>
      <c r="B535" s="671"/>
      <c r="C535" s="671"/>
      <c r="D535" s="672"/>
      <c r="E535" s="700"/>
      <c r="F535" s="673"/>
      <c r="G535" s="700"/>
    </row>
    <row r="536" spans="1:7">
      <c r="A536" s="671"/>
      <c r="B536" s="671"/>
      <c r="C536" s="671"/>
      <c r="D536" s="672"/>
      <c r="E536" s="700"/>
      <c r="F536" s="673"/>
      <c r="G536" s="700"/>
    </row>
    <row r="537" spans="1:7">
      <c r="A537" s="671"/>
      <c r="B537" s="671"/>
      <c r="C537" s="671"/>
      <c r="D537" s="672"/>
      <c r="E537" s="700"/>
      <c r="F537" s="673"/>
      <c r="G537" s="700"/>
    </row>
    <row r="538" spans="1:7">
      <c r="A538" s="671"/>
      <c r="B538" s="671"/>
      <c r="C538" s="671"/>
      <c r="D538" s="672"/>
      <c r="E538" s="700"/>
      <c r="F538" s="673"/>
      <c r="G538" s="700"/>
    </row>
    <row r="539" spans="1:7">
      <c r="A539" s="671"/>
      <c r="B539" s="671"/>
      <c r="C539" s="671"/>
      <c r="D539" s="672"/>
      <c r="E539" s="700"/>
      <c r="F539" s="673"/>
      <c r="G539" s="700"/>
    </row>
    <row r="540" spans="1:7">
      <c r="A540" s="671"/>
      <c r="B540" s="671"/>
      <c r="C540" s="671"/>
      <c r="D540" s="672"/>
      <c r="E540" s="700"/>
      <c r="F540" s="673"/>
      <c r="G540" s="700"/>
    </row>
    <row r="541" spans="1:7">
      <c r="A541" s="671"/>
      <c r="B541" s="671"/>
      <c r="C541" s="671"/>
      <c r="D541" s="672"/>
      <c r="E541" s="700"/>
      <c r="F541" s="673"/>
      <c r="G541" s="700"/>
    </row>
    <row r="542" spans="1:7">
      <c r="A542" s="671"/>
      <c r="B542" s="671"/>
      <c r="C542" s="671"/>
      <c r="D542" s="672"/>
      <c r="E542" s="700"/>
      <c r="F542" s="673"/>
      <c r="G542" s="700"/>
    </row>
    <row r="543" spans="1:7">
      <c r="A543" s="671"/>
      <c r="B543" s="671"/>
      <c r="C543" s="671"/>
      <c r="D543" s="672"/>
      <c r="E543" s="700"/>
      <c r="F543" s="673"/>
      <c r="G543" s="700"/>
    </row>
    <row r="544" spans="1:7">
      <c r="A544" s="671"/>
      <c r="B544" s="671"/>
      <c r="C544" s="671"/>
      <c r="D544" s="672"/>
      <c r="E544" s="700"/>
      <c r="F544" s="673"/>
      <c r="G544" s="700"/>
    </row>
    <row r="545" spans="1:7">
      <c r="A545" s="671"/>
      <c r="B545" s="671"/>
      <c r="C545" s="671"/>
      <c r="D545" s="672"/>
      <c r="E545" s="700"/>
      <c r="F545" s="673"/>
      <c r="G545" s="700"/>
    </row>
    <row r="546" spans="1:7">
      <c r="A546" s="671"/>
      <c r="B546" s="671"/>
      <c r="C546" s="671"/>
      <c r="D546" s="672"/>
      <c r="E546" s="700"/>
      <c r="F546" s="673"/>
      <c r="G546" s="700"/>
    </row>
    <row r="547" spans="1:7">
      <c r="A547" s="671"/>
      <c r="B547" s="671"/>
      <c r="C547" s="671"/>
      <c r="D547" s="672"/>
      <c r="E547" s="700"/>
      <c r="F547" s="673"/>
      <c r="G547" s="700"/>
    </row>
    <row r="548" spans="1:7">
      <c r="A548" s="671"/>
      <c r="B548" s="671"/>
      <c r="C548" s="671"/>
      <c r="D548" s="672"/>
      <c r="E548" s="700"/>
      <c r="F548" s="673"/>
      <c r="G548" s="700"/>
    </row>
    <row r="549" spans="1:7">
      <c r="A549" s="671"/>
      <c r="B549" s="671"/>
      <c r="C549" s="671"/>
      <c r="D549" s="672"/>
      <c r="E549" s="700"/>
      <c r="F549" s="673"/>
      <c r="G549" s="700"/>
    </row>
    <row r="550" spans="1:7">
      <c r="A550" s="671"/>
      <c r="B550" s="671"/>
      <c r="C550" s="671"/>
      <c r="D550" s="672"/>
      <c r="E550" s="700"/>
      <c r="F550" s="673"/>
      <c r="G550" s="700"/>
    </row>
    <row r="551" spans="1:7">
      <c r="A551" s="671"/>
      <c r="B551" s="671"/>
      <c r="C551" s="671"/>
      <c r="D551" s="672"/>
      <c r="E551" s="700"/>
      <c r="F551" s="673"/>
      <c r="G551" s="700"/>
    </row>
    <row r="552" spans="1:7">
      <c r="A552" s="671"/>
      <c r="B552" s="671"/>
      <c r="C552" s="671"/>
      <c r="D552" s="672"/>
      <c r="E552" s="700"/>
      <c r="F552" s="673"/>
      <c r="G552" s="700"/>
    </row>
    <row r="553" spans="1:7">
      <c r="A553" s="671"/>
      <c r="B553" s="671"/>
      <c r="C553" s="671"/>
      <c r="D553" s="672"/>
      <c r="E553" s="700"/>
      <c r="F553" s="673"/>
      <c r="G553" s="700"/>
    </row>
    <row r="554" spans="1:7">
      <c r="A554" s="671"/>
      <c r="B554" s="671"/>
      <c r="C554" s="671"/>
      <c r="D554" s="672"/>
      <c r="E554" s="700"/>
      <c r="F554" s="673"/>
      <c r="G554" s="700"/>
    </row>
    <row r="555" spans="1:7">
      <c r="A555" s="671"/>
      <c r="B555" s="671"/>
      <c r="C555" s="671"/>
      <c r="D555" s="672"/>
      <c r="E555" s="700"/>
      <c r="F555" s="673"/>
      <c r="G555" s="700"/>
    </row>
    <row r="556" spans="1:7">
      <c r="A556" s="671"/>
      <c r="B556" s="671"/>
      <c r="C556" s="671"/>
      <c r="D556" s="672"/>
      <c r="E556" s="700"/>
      <c r="F556" s="673"/>
      <c r="G556" s="700"/>
    </row>
    <row r="557" spans="1:7">
      <c r="A557" s="671"/>
      <c r="B557" s="671"/>
      <c r="C557" s="671"/>
      <c r="D557" s="672"/>
      <c r="E557" s="700"/>
      <c r="F557" s="673"/>
      <c r="G557" s="700"/>
    </row>
    <row r="558" spans="1:7">
      <c r="A558" s="671"/>
      <c r="B558" s="671"/>
      <c r="C558" s="671"/>
      <c r="D558" s="672"/>
      <c r="E558" s="700"/>
      <c r="F558" s="673"/>
      <c r="G558" s="700"/>
    </row>
    <row r="559" spans="1:7">
      <c r="A559" s="671"/>
      <c r="B559" s="671"/>
      <c r="C559" s="671"/>
      <c r="D559" s="672"/>
      <c r="E559" s="700"/>
      <c r="F559" s="673"/>
      <c r="G559" s="700"/>
    </row>
    <row r="560" spans="1:7">
      <c r="A560" s="671"/>
      <c r="B560" s="671"/>
      <c r="C560" s="671"/>
      <c r="D560" s="672"/>
      <c r="E560" s="700"/>
      <c r="F560" s="673"/>
      <c r="G560" s="700"/>
    </row>
    <row r="561" spans="1:7">
      <c r="A561" s="671"/>
      <c r="B561" s="671"/>
      <c r="C561" s="671"/>
      <c r="D561" s="672"/>
      <c r="E561" s="700"/>
      <c r="F561" s="673"/>
      <c r="G561" s="700"/>
    </row>
    <row r="562" spans="1:7">
      <c r="A562" s="671"/>
      <c r="B562" s="671"/>
      <c r="C562" s="671"/>
      <c r="D562" s="672"/>
      <c r="E562" s="700"/>
      <c r="F562" s="673"/>
      <c r="G562" s="700"/>
    </row>
    <row r="563" spans="1:7">
      <c r="A563" s="671"/>
      <c r="B563" s="671"/>
      <c r="C563" s="671"/>
      <c r="D563" s="672"/>
      <c r="E563" s="700"/>
      <c r="F563" s="673"/>
      <c r="G563" s="700"/>
    </row>
    <row r="564" spans="1:7">
      <c r="A564" s="671"/>
      <c r="B564" s="671"/>
      <c r="C564" s="671"/>
      <c r="D564" s="672"/>
      <c r="E564" s="700"/>
      <c r="F564" s="673"/>
      <c r="G564" s="700"/>
    </row>
    <row r="565" spans="1:7">
      <c r="A565" s="671"/>
      <c r="B565" s="671"/>
      <c r="C565" s="671"/>
      <c r="D565" s="672"/>
      <c r="E565" s="700"/>
      <c r="F565" s="673"/>
      <c r="G565" s="700"/>
    </row>
    <row r="566" spans="1:7">
      <c r="A566" s="671"/>
      <c r="B566" s="671"/>
      <c r="C566" s="671"/>
      <c r="D566" s="672"/>
      <c r="E566" s="700"/>
      <c r="F566" s="673"/>
      <c r="G566" s="700"/>
    </row>
    <row r="567" spans="1:7">
      <c r="A567" s="671"/>
      <c r="B567" s="671"/>
      <c r="C567" s="671"/>
      <c r="D567" s="672"/>
      <c r="E567" s="700"/>
      <c r="F567" s="673"/>
      <c r="G567" s="700"/>
    </row>
    <row r="568" spans="1:7">
      <c r="A568" s="671"/>
      <c r="B568" s="671"/>
      <c r="C568" s="671"/>
      <c r="D568" s="672"/>
      <c r="E568" s="700"/>
      <c r="F568" s="673"/>
      <c r="G568" s="700"/>
    </row>
    <row r="569" spans="1:7">
      <c r="A569" s="671"/>
      <c r="B569" s="671"/>
      <c r="C569" s="671"/>
      <c r="D569" s="672"/>
      <c r="E569" s="700"/>
      <c r="F569" s="673"/>
      <c r="G569" s="700"/>
    </row>
    <row r="570" spans="1:7">
      <c r="A570" s="671"/>
      <c r="B570" s="671"/>
      <c r="C570" s="671"/>
      <c r="D570" s="672"/>
      <c r="E570" s="700"/>
      <c r="F570" s="673"/>
      <c r="G570" s="700"/>
    </row>
    <row r="571" spans="1:7">
      <c r="A571" s="671"/>
      <c r="B571" s="671"/>
      <c r="C571" s="671"/>
      <c r="D571" s="672"/>
      <c r="E571" s="700"/>
      <c r="F571" s="673"/>
      <c r="G571" s="700"/>
    </row>
    <row r="572" spans="1:7">
      <c r="A572" s="671"/>
      <c r="B572" s="671"/>
      <c r="C572" s="671"/>
      <c r="D572" s="672"/>
      <c r="E572" s="700"/>
      <c r="F572" s="673"/>
      <c r="G572" s="700"/>
    </row>
    <row r="573" spans="1:7">
      <c r="A573" s="671"/>
      <c r="B573" s="671"/>
      <c r="C573" s="671"/>
      <c r="D573" s="672"/>
      <c r="E573" s="700"/>
      <c r="F573" s="673"/>
      <c r="G573" s="700"/>
    </row>
    <row r="574" spans="1:7">
      <c r="A574" s="671"/>
      <c r="B574" s="671"/>
      <c r="C574" s="671"/>
      <c r="D574" s="672"/>
      <c r="E574" s="700"/>
      <c r="F574" s="673"/>
      <c r="G574" s="700"/>
    </row>
    <row r="575" spans="1:7">
      <c r="A575" s="671"/>
      <c r="B575" s="671"/>
      <c r="C575" s="671"/>
      <c r="D575" s="672"/>
      <c r="E575" s="700"/>
      <c r="F575" s="673"/>
      <c r="G575" s="700"/>
    </row>
    <row r="576" spans="1:7">
      <c r="A576" s="671"/>
      <c r="B576" s="671"/>
      <c r="C576" s="671"/>
      <c r="D576" s="672"/>
      <c r="E576" s="700"/>
      <c r="F576" s="673"/>
      <c r="G576" s="700"/>
    </row>
    <row r="577" spans="1:7">
      <c r="A577" s="671"/>
      <c r="B577" s="671"/>
      <c r="C577" s="671"/>
      <c r="D577" s="672"/>
      <c r="E577" s="700"/>
      <c r="F577" s="673"/>
      <c r="G577" s="700"/>
    </row>
    <row r="578" spans="1:7">
      <c r="A578" s="671"/>
      <c r="B578" s="671"/>
      <c r="C578" s="671"/>
      <c r="D578" s="672"/>
      <c r="E578" s="700"/>
      <c r="F578" s="673"/>
      <c r="G578" s="700"/>
    </row>
    <row r="579" spans="1:7">
      <c r="A579" s="671"/>
      <c r="B579" s="671"/>
      <c r="C579" s="671"/>
      <c r="D579" s="672"/>
      <c r="E579" s="700"/>
      <c r="F579" s="673"/>
      <c r="G579" s="700"/>
    </row>
    <row r="580" spans="1:7">
      <c r="A580" s="671"/>
      <c r="B580" s="671"/>
      <c r="C580" s="671"/>
      <c r="D580" s="672"/>
      <c r="E580" s="700"/>
      <c r="F580" s="673"/>
      <c r="G580" s="700"/>
    </row>
    <row r="581" spans="1:7">
      <c r="A581" s="671"/>
      <c r="B581" s="671"/>
      <c r="C581" s="671"/>
      <c r="D581" s="672"/>
      <c r="E581" s="700"/>
      <c r="F581" s="673"/>
      <c r="G581" s="700"/>
    </row>
    <row r="582" spans="1:7">
      <c r="A582" s="671"/>
      <c r="B582" s="671"/>
      <c r="C582" s="671"/>
      <c r="D582" s="672"/>
      <c r="E582" s="700"/>
      <c r="F582" s="673"/>
      <c r="G582" s="700"/>
    </row>
    <row r="583" spans="1:7">
      <c r="A583" s="671"/>
      <c r="B583" s="671"/>
      <c r="C583" s="671"/>
      <c r="D583" s="672"/>
      <c r="E583" s="700"/>
      <c r="F583" s="673"/>
      <c r="G583" s="700"/>
    </row>
    <row r="584" spans="1:7">
      <c r="A584" s="671"/>
      <c r="B584" s="671"/>
      <c r="C584" s="671"/>
      <c r="D584" s="672"/>
      <c r="E584" s="700"/>
      <c r="F584" s="673"/>
      <c r="G584" s="700"/>
    </row>
    <row r="585" spans="1:7">
      <c r="A585" s="671"/>
      <c r="B585" s="671"/>
      <c r="C585" s="671"/>
      <c r="D585" s="672"/>
      <c r="E585" s="700"/>
      <c r="F585" s="673"/>
      <c r="G585" s="700"/>
    </row>
    <row r="586" spans="1:7">
      <c r="A586" s="671"/>
      <c r="B586" s="671"/>
      <c r="C586" s="671"/>
      <c r="D586" s="672"/>
      <c r="E586" s="700"/>
      <c r="F586" s="673"/>
      <c r="G586" s="700"/>
    </row>
    <row r="587" spans="1:7">
      <c r="A587" s="671"/>
      <c r="B587" s="671"/>
      <c r="C587" s="671"/>
      <c r="D587" s="672"/>
      <c r="E587" s="700"/>
      <c r="F587" s="673"/>
      <c r="G587" s="700"/>
    </row>
    <row r="588" spans="1:7">
      <c r="A588" s="671"/>
      <c r="B588" s="671"/>
      <c r="C588" s="671"/>
      <c r="D588" s="672"/>
      <c r="E588" s="700"/>
      <c r="F588" s="673"/>
      <c r="G588" s="700"/>
    </row>
    <row r="589" spans="1:7">
      <c r="A589" s="671"/>
      <c r="B589" s="671"/>
      <c r="C589" s="671"/>
      <c r="D589" s="672"/>
      <c r="E589" s="700"/>
      <c r="F589" s="673"/>
      <c r="G589" s="700"/>
    </row>
    <row r="590" spans="1:7">
      <c r="A590" s="671"/>
      <c r="B590" s="671"/>
      <c r="C590" s="671"/>
      <c r="D590" s="672"/>
      <c r="E590" s="700"/>
      <c r="F590" s="673"/>
      <c r="G590" s="700"/>
    </row>
    <row r="591" spans="1:7">
      <c r="A591" s="671"/>
      <c r="B591" s="671"/>
      <c r="C591" s="671"/>
      <c r="D591" s="672"/>
      <c r="E591" s="700"/>
      <c r="F591" s="673"/>
      <c r="G591" s="700"/>
    </row>
    <row r="592" spans="1:7">
      <c r="A592" s="671"/>
      <c r="B592" s="671"/>
      <c r="C592" s="671"/>
      <c r="D592" s="672"/>
      <c r="E592" s="700"/>
      <c r="F592" s="673"/>
      <c r="G592" s="700"/>
    </row>
    <row r="593" spans="1:7">
      <c r="A593" s="671"/>
      <c r="B593" s="671"/>
      <c r="C593" s="671"/>
      <c r="D593" s="672"/>
      <c r="E593" s="700"/>
      <c r="F593" s="673"/>
      <c r="G593" s="700"/>
    </row>
    <row r="594" spans="1:7">
      <c r="A594" s="671"/>
      <c r="B594" s="671"/>
      <c r="C594" s="671"/>
      <c r="D594" s="672"/>
      <c r="E594" s="700"/>
      <c r="F594" s="673"/>
      <c r="G594" s="700"/>
    </row>
    <row r="595" spans="1:7">
      <c r="A595" s="671"/>
      <c r="B595" s="671"/>
      <c r="C595" s="671"/>
      <c r="D595" s="672"/>
      <c r="E595" s="700"/>
      <c r="F595" s="673"/>
      <c r="G595" s="700"/>
    </row>
    <row r="596" spans="1:7">
      <c r="A596" s="671"/>
      <c r="B596" s="671"/>
      <c r="C596" s="671"/>
      <c r="D596" s="672"/>
      <c r="E596" s="700"/>
      <c r="F596" s="673"/>
      <c r="G596" s="700"/>
    </row>
    <row r="597" spans="1:7">
      <c r="A597" s="671"/>
      <c r="B597" s="671"/>
      <c r="C597" s="671"/>
      <c r="D597" s="672"/>
      <c r="E597" s="700"/>
      <c r="F597" s="673"/>
      <c r="G597" s="700"/>
    </row>
    <row r="598" spans="1:7">
      <c r="A598" s="671"/>
      <c r="B598" s="671"/>
      <c r="C598" s="671"/>
      <c r="D598" s="672"/>
      <c r="E598" s="700"/>
      <c r="F598" s="673"/>
      <c r="G598" s="700"/>
    </row>
    <row r="599" spans="1:7">
      <c r="A599" s="671"/>
      <c r="B599" s="671"/>
      <c r="C599" s="671"/>
      <c r="D599" s="672"/>
      <c r="E599" s="700"/>
      <c r="F599" s="673"/>
      <c r="G599" s="700"/>
    </row>
    <row r="600" spans="1:7">
      <c r="A600" s="671"/>
      <c r="B600" s="671"/>
      <c r="C600" s="671"/>
      <c r="D600" s="672"/>
      <c r="E600" s="700"/>
      <c r="F600" s="673"/>
      <c r="G600" s="700"/>
    </row>
    <row r="601" spans="1:7">
      <c r="A601" s="671"/>
      <c r="B601" s="671"/>
      <c r="C601" s="671"/>
      <c r="D601" s="672"/>
      <c r="E601" s="700"/>
      <c r="F601" s="673"/>
      <c r="G601" s="700"/>
    </row>
    <row r="602" spans="1:7">
      <c r="A602" s="671"/>
      <c r="B602" s="671"/>
      <c r="C602" s="671"/>
      <c r="D602" s="672"/>
      <c r="E602" s="700"/>
      <c r="F602" s="673"/>
      <c r="G602" s="700"/>
    </row>
    <row r="603" spans="1:7">
      <c r="A603" s="671"/>
      <c r="B603" s="671"/>
      <c r="C603" s="671"/>
      <c r="D603" s="672"/>
      <c r="E603" s="700"/>
      <c r="F603" s="673"/>
      <c r="G603" s="700"/>
    </row>
    <row r="604" spans="1:7">
      <c r="A604" s="671"/>
      <c r="B604" s="671"/>
      <c r="C604" s="671"/>
      <c r="D604" s="672"/>
      <c r="E604" s="700"/>
      <c r="F604" s="673"/>
      <c r="G604" s="700"/>
    </row>
    <row r="605" spans="1:7">
      <c r="A605" s="671"/>
      <c r="B605" s="671"/>
      <c r="C605" s="671"/>
      <c r="D605" s="672"/>
      <c r="E605" s="700"/>
      <c r="F605" s="673"/>
      <c r="G605" s="700"/>
    </row>
    <row r="606" spans="1:7">
      <c r="A606" s="671"/>
      <c r="B606" s="671"/>
      <c r="C606" s="671"/>
      <c r="D606" s="672"/>
      <c r="E606" s="700"/>
      <c r="F606" s="673"/>
      <c r="G606" s="700"/>
    </row>
    <row r="607" spans="1:7">
      <c r="A607" s="671"/>
      <c r="B607" s="671"/>
      <c r="C607" s="671"/>
      <c r="D607" s="672"/>
      <c r="E607" s="700"/>
      <c r="F607" s="673"/>
      <c r="G607" s="700"/>
    </row>
    <row r="608" spans="1:7">
      <c r="A608" s="671"/>
      <c r="B608" s="671"/>
      <c r="C608" s="671"/>
      <c r="D608" s="672"/>
      <c r="E608" s="700"/>
      <c r="F608" s="673"/>
      <c r="G608" s="700"/>
    </row>
    <row r="609" spans="1:7">
      <c r="A609" s="671"/>
      <c r="B609" s="671"/>
      <c r="C609" s="671"/>
      <c r="D609" s="672"/>
      <c r="E609" s="700"/>
      <c r="F609" s="673"/>
      <c r="G609" s="700"/>
    </row>
    <row r="610" spans="1:7">
      <c r="A610" s="671"/>
      <c r="B610" s="671"/>
      <c r="C610" s="671"/>
      <c r="D610" s="672"/>
      <c r="E610" s="700"/>
      <c r="F610" s="673"/>
      <c r="G610" s="700"/>
    </row>
    <row r="611" spans="1:7">
      <c r="A611" s="671"/>
      <c r="B611" s="671"/>
      <c r="C611" s="671"/>
      <c r="D611" s="672"/>
      <c r="E611" s="700"/>
      <c r="F611" s="673"/>
      <c r="G611" s="700"/>
    </row>
    <row r="612" spans="1:7">
      <c r="A612" s="671"/>
      <c r="B612" s="671"/>
      <c r="C612" s="671"/>
      <c r="D612" s="672"/>
      <c r="E612" s="700"/>
      <c r="F612" s="673"/>
      <c r="G612" s="700"/>
    </row>
    <row r="613" spans="1:7">
      <c r="A613" s="671"/>
      <c r="B613" s="671"/>
      <c r="C613" s="671"/>
      <c r="D613" s="672"/>
      <c r="E613" s="700"/>
      <c r="F613" s="673"/>
      <c r="G613" s="700"/>
    </row>
    <row r="614" spans="1:7">
      <c r="A614" s="671"/>
      <c r="B614" s="671"/>
      <c r="C614" s="671"/>
      <c r="D614" s="672"/>
      <c r="E614" s="700"/>
      <c r="F614" s="673"/>
      <c r="G614" s="700"/>
    </row>
    <row r="615" spans="1:7">
      <c r="A615" s="671"/>
      <c r="B615" s="671"/>
      <c r="C615" s="671"/>
      <c r="D615" s="672"/>
      <c r="E615" s="700"/>
      <c r="F615" s="673"/>
      <c r="G615" s="700"/>
    </row>
    <row r="616" spans="1:7">
      <c r="A616" s="671"/>
      <c r="B616" s="671"/>
      <c r="C616" s="671"/>
      <c r="D616" s="672"/>
      <c r="E616" s="700"/>
      <c r="F616" s="673"/>
      <c r="G616" s="700"/>
    </row>
    <row r="617" spans="1:7">
      <c r="A617" s="671"/>
      <c r="B617" s="671"/>
      <c r="C617" s="671"/>
      <c r="D617" s="672"/>
      <c r="E617" s="700"/>
      <c r="F617" s="673"/>
      <c r="G617" s="700"/>
    </row>
    <row r="618" spans="1:7">
      <c r="A618" s="671"/>
      <c r="B618" s="671"/>
      <c r="C618" s="671"/>
      <c r="D618" s="672"/>
      <c r="E618" s="700"/>
      <c r="F618" s="673"/>
      <c r="G618" s="700"/>
    </row>
    <row r="619" spans="1:7">
      <c r="A619" s="671"/>
      <c r="B619" s="671"/>
      <c r="C619" s="671"/>
      <c r="D619" s="672"/>
      <c r="E619" s="700"/>
      <c r="F619" s="673"/>
      <c r="G619" s="700"/>
    </row>
    <row r="620" spans="1:7">
      <c r="A620" s="671"/>
      <c r="B620" s="671"/>
      <c r="C620" s="671"/>
      <c r="D620" s="672"/>
      <c r="E620" s="700"/>
      <c r="F620" s="673"/>
      <c r="G620" s="700"/>
    </row>
    <row r="621" spans="1:7">
      <c r="A621" s="671"/>
      <c r="B621" s="671"/>
      <c r="C621" s="671"/>
      <c r="D621" s="672"/>
      <c r="E621" s="700"/>
      <c r="F621" s="673"/>
      <c r="G621" s="700"/>
    </row>
    <row r="622" spans="1:7">
      <c r="A622" s="671"/>
      <c r="B622" s="671"/>
      <c r="C622" s="671"/>
      <c r="D622" s="672"/>
      <c r="E622" s="700"/>
      <c r="F622" s="673"/>
      <c r="G622" s="700"/>
    </row>
    <row r="623" spans="1:7">
      <c r="A623" s="671"/>
      <c r="B623" s="671"/>
      <c r="C623" s="671"/>
      <c r="D623" s="672"/>
      <c r="E623" s="700"/>
      <c r="F623" s="673"/>
      <c r="G623" s="700"/>
    </row>
    <row r="624" spans="1:7">
      <c r="A624" s="671"/>
      <c r="B624" s="671"/>
      <c r="C624" s="671"/>
      <c r="D624" s="672"/>
      <c r="E624" s="700"/>
      <c r="F624" s="673"/>
      <c r="G624" s="700"/>
    </row>
    <row r="625" spans="1:7">
      <c r="A625" s="671"/>
      <c r="B625" s="671"/>
      <c r="C625" s="671"/>
      <c r="D625" s="672"/>
      <c r="E625" s="700"/>
      <c r="F625" s="673"/>
      <c r="G625" s="700"/>
    </row>
    <row r="626" spans="1:7">
      <c r="A626" s="671"/>
      <c r="B626" s="671"/>
      <c r="C626" s="671"/>
      <c r="D626" s="672"/>
      <c r="E626" s="700"/>
      <c r="F626" s="673"/>
      <c r="G626" s="700"/>
    </row>
    <row r="627" spans="1:7">
      <c r="A627" s="671"/>
      <c r="B627" s="671"/>
      <c r="C627" s="671"/>
      <c r="D627" s="672"/>
      <c r="E627" s="700"/>
      <c r="F627" s="673"/>
      <c r="G627" s="700"/>
    </row>
    <row r="628" spans="1:7">
      <c r="A628" s="671"/>
      <c r="B628" s="671"/>
      <c r="C628" s="671"/>
      <c r="D628" s="672"/>
      <c r="E628" s="700"/>
      <c r="F628" s="673"/>
      <c r="G628" s="700"/>
    </row>
    <row r="629" spans="1:7">
      <c r="A629" s="671"/>
      <c r="B629" s="671"/>
      <c r="C629" s="671"/>
      <c r="D629" s="672"/>
      <c r="E629" s="700"/>
      <c r="F629" s="673"/>
      <c r="G629" s="700"/>
    </row>
    <row r="630" spans="1:7">
      <c r="A630" s="671"/>
      <c r="B630" s="671"/>
      <c r="C630" s="671"/>
      <c r="D630" s="672"/>
      <c r="E630" s="700"/>
      <c r="F630" s="673"/>
      <c r="G630" s="700"/>
    </row>
    <row r="631" spans="1:7">
      <c r="A631" s="671"/>
      <c r="B631" s="671"/>
      <c r="C631" s="671"/>
      <c r="D631" s="672"/>
      <c r="E631" s="700"/>
      <c r="F631" s="673"/>
      <c r="G631" s="700"/>
    </row>
    <row r="632" spans="1:7">
      <c r="A632" s="671"/>
      <c r="B632" s="671"/>
      <c r="C632" s="671"/>
      <c r="D632" s="672"/>
      <c r="E632" s="700"/>
      <c r="F632" s="673"/>
      <c r="G632" s="700"/>
    </row>
    <row r="633" spans="1:7">
      <c r="A633" s="671"/>
      <c r="B633" s="671"/>
      <c r="C633" s="671"/>
      <c r="D633" s="672"/>
      <c r="E633" s="700"/>
      <c r="F633" s="673"/>
      <c r="G633" s="700"/>
    </row>
    <row r="634" spans="1:7">
      <c r="A634" s="671"/>
      <c r="B634" s="671"/>
      <c r="C634" s="671"/>
      <c r="D634" s="672"/>
      <c r="E634" s="700"/>
      <c r="F634" s="673"/>
      <c r="G634" s="700"/>
    </row>
    <row r="635" spans="1:7">
      <c r="A635" s="671"/>
      <c r="B635" s="671"/>
      <c r="C635" s="671"/>
      <c r="D635" s="672"/>
      <c r="E635" s="700"/>
      <c r="F635" s="673"/>
      <c r="G635" s="700"/>
    </row>
    <row r="636" spans="1:7">
      <c r="A636" s="671"/>
      <c r="B636" s="671"/>
      <c r="C636" s="671"/>
      <c r="D636" s="672"/>
      <c r="E636" s="700"/>
      <c r="F636" s="673"/>
      <c r="G636" s="700"/>
    </row>
    <row r="637" spans="1:7">
      <c r="A637" s="671"/>
      <c r="B637" s="671"/>
      <c r="C637" s="671"/>
      <c r="D637" s="672"/>
      <c r="E637" s="700"/>
      <c r="F637" s="673"/>
      <c r="G637" s="700"/>
    </row>
    <row r="638" spans="1:7">
      <c r="A638" s="671"/>
      <c r="B638" s="671"/>
      <c r="C638" s="671"/>
      <c r="D638" s="672"/>
      <c r="E638" s="700"/>
      <c r="F638" s="673"/>
      <c r="G638" s="700"/>
    </row>
    <row r="639" spans="1:7">
      <c r="A639" s="671"/>
      <c r="B639" s="671"/>
      <c r="C639" s="671"/>
      <c r="D639" s="672"/>
      <c r="E639" s="700"/>
      <c r="F639" s="673"/>
      <c r="G639" s="700"/>
    </row>
    <row r="640" spans="1:7">
      <c r="A640" s="671"/>
      <c r="B640" s="671"/>
      <c r="C640" s="671"/>
      <c r="D640" s="672"/>
      <c r="E640" s="700"/>
      <c r="F640" s="673"/>
      <c r="G640" s="700"/>
    </row>
    <row r="641" spans="1:7">
      <c r="A641" s="671"/>
      <c r="B641" s="671"/>
      <c r="C641" s="671"/>
      <c r="D641" s="672"/>
      <c r="E641" s="700"/>
      <c r="F641" s="673"/>
      <c r="G641" s="700"/>
    </row>
    <row r="642" spans="1:7">
      <c r="A642" s="671"/>
      <c r="B642" s="671"/>
      <c r="C642" s="671"/>
      <c r="D642" s="672"/>
      <c r="E642" s="700"/>
      <c r="F642" s="673"/>
      <c r="G642" s="700"/>
    </row>
    <row r="643" spans="1:7">
      <c r="A643" s="671"/>
      <c r="B643" s="671"/>
      <c r="C643" s="671"/>
      <c r="D643" s="672"/>
      <c r="E643" s="700"/>
      <c r="F643" s="673"/>
      <c r="G643" s="700"/>
    </row>
    <row r="644" spans="1:7">
      <c r="A644" s="671"/>
      <c r="B644" s="671"/>
      <c r="C644" s="671"/>
      <c r="D644" s="672"/>
      <c r="E644" s="700"/>
      <c r="F644" s="673"/>
      <c r="G644" s="700"/>
    </row>
    <row r="645" spans="1:7">
      <c r="A645" s="671"/>
      <c r="B645" s="671"/>
      <c r="C645" s="671"/>
      <c r="D645" s="672"/>
      <c r="E645" s="700"/>
      <c r="F645" s="673"/>
      <c r="G645" s="700"/>
    </row>
    <row r="646" spans="1:7">
      <c r="A646" s="671"/>
      <c r="B646" s="671"/>
      <c r="C646" s="671"/>
      <c r="D646" s="672"/>
      <c r="E646" s="700"/>
      <c r="F646" s="673"/>
      <c r="G646" s="700"/>
    </row>
    <row r="647" spans="1:7">
      <c r="A647" s="671"/>
      <c r="B647" s="671"/>
      <c r="C647" s="671"/>
      <c r="D647" s="672"/>
      <c r="E647" s="700"/>
      <c r="F647" s="673"/>
      <c r="G647" s="700"/>
    </row>
    <row r="648" spans="1:7">
      <c r="A648" s="671"/>
      <c r="B648" s="671"/>
      <c r="C648" s="671"/>
      <c r="D648" s="672"/>
      <c r="E648" s="700"/>
      <c r="F648" s="673"/>
      <c r="G648" s="700"/>
    </row>
    <row r="649" spans="1:7">
      <c r="A649" s="671"/>
      <c r="B649" s="671"/>
      <c r="C649" s="671"/>
      <c r="D649" s="672"/>
      <c r="E649" s="700"/>
      <c r="F649" s="673"/>
      <c r="G649" s="700"/>
    </row>
    <row r="650" spans="1:7">
      <c r="A650" s="671"/>
      <c r="B650" s="671"/>
      <c r="C650" s="671"/>
      <c r="D650" s="672"/>
      <c r="E650" s="700"/>
      <c r="F650" s="673"/>
      <c r="G650" s="700"/>
    </row>
    <row r="651" spans="1:7">
      <c r="A651" s="671"/>
      <c r="B651" s="671"/>
      <c r="C651" s="671"/>
      <c r="D651" s="672"/>
      <c r="E651" s="700"/>
      <c r="F651" s="673"/>
      <c r="G651" s="700"/>
    </row>
    <row r="652" spans="1:7">
      <c r="A652" s="671"/>
      <c r="B652" s="671"/>
      <c r="C652" s="671"/>
      <c r="D652" s="672"/>
      <c r="E652" s="700"/>
      <c r="F652" s="673"/>
      <c r="G652" s="700"/>
    </row>
    <row r="653" spans="1:7">
      <c r="A653" s="671"/>
      <c r="B653" s="671"/>
      <c r="C653" s="671"/>
      <c r="D653" s="672"/>
      <c r="E653" s="700"/>
      <c r="F653" s="673"/>
      <c r="G653" s="700"/>
    </row>
    <row r="654" spans="1:7">
      <c r="A654" s="671"/>
      <c r="B654" s="671"/>
      <c r="C654" s="671"/>
      <c r="D654" s="672"/>
      <c r="E654" s="700"/>
      <c r="F654" s="673"/>
      <c r="G654" s="700"/>
    </row>
    <row r="655" spans="1:7">
      <c r="A655" s="671"/>
      <c r="B655" s="671"/>
      <c r="C655" s="671"/>
      <c r="D655" s="672"/>
      <c r="E655" s="700"/>
      <c r="F655" s="673"/>
      <c r="G655" s="700"/>
    </row>
    <row r="656" spans="1:7">
      <c r="A656" s="671"/>
      <c r="B656" s="671"/>
      <c r="C656" s="671"/>
      <c r="D656" s="672"/>
      <c r="E656" s="700"/>
      <c r="F656" s="673"/>
      <c r="G656" s="700"/>
    </row>
    <row r="657" spans="1:7">
      <c r="A657" s="671"/>
      <c r="B657" s="671"/>
      <c r="C657" s="671"/>
      <c r="D657" s="672"/>
      <c r="E657" s="700"/>
      <c r="F657" s="673"/>
      <c r="G657" s="700"/>
    </row>
    <row r="658" spans="1:7">
      <c r="A658" s="671"/>
      <c r="B658" s="671"/>
      <c r="C658" s="671"/>
      <c r="D658" s="672"/>
      <c r="E658" s="700"/>
      <c r="F658" s="673"/>
      <c r="G658" s="700"/>
    </row>
    <row r="659" spans="1:7">
      <c r="A659" s="671"/>
      <c r="B659" s="671"/>
      <c r="C659" s="671"/>
      <c r="D659" s="672"/>
      <c r="E659" s="700"/>
      <c r="F659" s="673"/>
      <c r="G659" s="700"/>
    </row>
    <row r="660" spans="1:7">
      <c r="A660" s="671"/>
      <c r="B660" s="671"/>
      <c r="C660" s="671"/>
      <c r="D660" s="672"/>
      <c r="E660" s="700"/>
      <c r="F660" s="673"/>
      <c r="G660" s="700"/>
    </row>
    <row r="661" spans="1:7">
      <c r="A661" s="671"/>
      <c r="B661" s="671"/>
      <c r="C661" s="671"/>
      <c r="D661" s="672"/>
      <c r="E661" s="700"/>
      <c r="F661" s="673"/>
      <c r="G661" s="700"/>
    </row>
    <row r="662" spans="1:7">
      <c r="A662" s="671"/>
      <c r="B662" s="671"/>
      <c r="C662" s="671"/>
      <c r="D662" s="672"/>
      <c r="E662" s="700"/>
      <c r="F662" s="673"/>
      <c r="G662" s="700"/>
    </row>
    <row r="663" spans="1:7">
      <c r="A663" s="671"/>
      <c r="B663" s="671"/>
      <c r="C663" s="671"/>
      <c r="D663" s="672"/>
      <c r="E663" s="700"/>
      <c r="F663" s="673"/>
      <c r="G663" s="700"/>
    </row>
    <row r="664" spans="1:7">
      <c r="A664" s="671"/>
      <c r="B664" s="671"/>
      <c r="C664" s="671"/>
      <c r="D664" s="672"/>
      <c r="E664" s="700"/>
      <c r="F664" s="673"/>
      <c r="G664" s="700"/>
    </row>
    <row r="665" spans="1:7">
      <c r="A665" s="671"/>
      <c r="B665" s="671"/>
      <c r="C665" s="671"/>
      <c r="D665" s="672"/>
      <c r="E665" s="700"/>
      <c r="F665" s="673"/>
      <c r="G665" s="700"/>
    </row>
    <row r="666" spans="1:7">
      <c r="A666" s="671"/>
      <c r="B666" s="671"/>
      <c r="C666" s="671"/>
      <c r="D666" s="672"/>
      <c r="E666" s="700"/>
      <c r="F666" s="673"/>
      <c r="G666" s="700"/>
    </row>
    <row r="667" spans="1:7">
      <c r="A667" s="671"/>
      <c r="B667" s="671"/>
      <c r="C667" s="671"/>
      <c r="D667" s="672"/>
      <c r="E667" s="700"/>
      <c r="F667" s="673"/>
      <c r="G667" s="700"/>
    </row>
    <row r="668" spans="1:7">
      <c r="A668" s="671"/>
      <c r="B668" s="671"/>
      <c r="C668" s="671"/>
      <c r="D668" s="672"/>
      <c r="E668" s="700"/>
      <c r="F668" s="673"/>
      <c r="G668" s="700"/>
    </row>
    <row r="669" spans="1:7">
      <c r="A669" s="671"/>
      <c r="B669" s="671"/>
      <c r="C669" s="671"/>
      <c r="D669" s="672"/>
      <c r="E669" s="700"/>
      <c r="F669" s="673"/>
      <c r="G669" s="700"/>
    </row>
    <row r="670" spans="1:7">
      <c r="A670" s="671"/>
      <c r="B670" s="671"/>
      <c r="C670" s="671"/>
      <c r="D670" s="672"/>
      <c r="E670" s="700"/>
      <c r="F670" s="673"/>
      <c r="G670" s="700"/>
    </row>
    <row r="671" spans="1:7">
      <c r="A671" s="671"/>
      <c r="B671" s="671"/>
      <c r="C671" s="671"/>
      <c r="D671" s="672"/>
      <c r="E671" s="700"/>
      <c r="F671" s="673"/>
      <c r="G671" s="700"/>
    </row>
    <row r="672" spans="1:7">
      <c r="A672" s="671"/>
      <c r="B672" s="671"/>
      <c r="C672" s="671"/>
      <c r="D672" s="672"/>
      <c r="E672" s="700"/>
      <c r="F672" s="673"/>
      <c r="G672" s="700"/>
    </row>
    <row r="673" spans="1:7">
      <c r="A673" s="671"/>
      <c r="B673" s="671"/>
      <c r="C673" s="671"/>
      <c r="D673" s="672"/>
      <c r="E673" s="700"/>
      <c r="F673" s="673"/>
      <c r="G673" s="700"/>
    </row>
    <row r="674" spans="1:7">
      <c r="A674" s="671"/>
      <c r="B674" s="671"/>
      <c r="C674" s="671"/>
      <c r="D674" s="672"/>
      <c r="E674" s="700"/>
      <c r="F674" s="673"/>
      <c r="G674" s="700"/>
    </row>
    <row r="675" spans="1:7">
      <c r="A675" s="671"/>
      <c r="B675" s="671"/>
      <c r="C675" s="671"/>
      <c r="D675" s="672"/>
      <c r="E675" s="700"/>
      <c r="F675" s="673"/>
      <c r="G675" s="700"/>
    </row>
    <row r="676" spans="1:7">
      <c r="A676" s="671"/>
      <c r="B676" s="671"/>
      <c r="C676" s="671"/>
      <c r="D676" s="672"/>
      <c r="E676" s="700"/>
      <c r="F676" s="673"/>
      <c r="G676" s="700"/>
    </row>
    <row r="677" spans="1:7">
      <c r="A677" s="671"/>
      <c r="B677" s="671"/>
      <c r="C677" s="671"/>
      <c r="D677" s="672"/>
      <c r="E677" s="700"/>
      <c r="F677" s="673"/>
      <c r="G677" s="700"/>
    </row>
    <row r="678" spans="1:7">
      <c r="A678" s="671"/>
      <c r="B678" s="671"/>
      <c r="C678" s="671"/>
      <c r="D678" s="672"/>
      <c r="E678" s="700"/>
      <c r="F678" s="673"/>
      <c r="G678" s="700"/>
    </row>
    <row r="679" spans="1:7">
      <c r="A679" s="671"/>
      <c r="B679" s="671"/>
      <c r="C679" s="671"/>
      <c r="D679" s="672"/>
      <c r="E679" s="700"/>
      <c r="F679" s="673"/>
      <c r="G679" s="700"/>
    </row>
    <row r="680" spans="1:7">
      <c r="A680" s="671"/>
      <c r="B680" s="671"/>
      <c r="C680" s="671"/>
      <c r="D680" s="672"/>
      <c r="E680" s="700"/>
      <c r="F680" s="673"/>
      <c r="G680" s="700"/>
    </row>
    <row r="681" spans="1:7">
      <c r="A681" s="671"/>
      <c r="B681" s="671"/>
      <c r="C681" s="671"/>
      <c r="D681" s="672"/>
      <c r="E681" s="700"/>
      <c r="F681" s="673"/>
      <c r="G681" s="700"/>
    </row>
    <row r="682" spans="1:7">
      <c r="A682" s="671"/>
      <c r="B682" s="671"/>
      <c r="C682" s="671"/>
      <c r="D682" s="672"/>
      <c r="E682" s="700"/>
      <c r="F682" s="673"/>
      <c r="G682" s="700"/>
    </row>
    <row r="683" spans="1:7">
      <c r="A683" s="671"/>
      <c r="B683" s="671"/>
      <c r="C683" s="671"/>
      <c r="D683" s="672"/>
      <c r="E683" s="700"/>
      <c r="F683" s="673"/>
      <c r="G683" s="700"/>
    </row>
    <row r="684" spans="1:7">
      <c r="A684" s="671"/>
      <c r="B684" s="671"/>
      <c r="C684" s="671"/>
      <c r="D684" s="672"/>
      <c r="E684" s="700"/>
      <c r="F684" s="673"/>
      <c r="G684" s="700"/>
    </row>
    <row r="685" spans="1:7">
      <c r="A685" s="671"/>
      <c r="B685" s="671"/>
      <c r="C685" s="671"/>
      <c r="D685" s="672"/>
      <c r="E685" s="700"/>
      <c r="F685" s="673"/>
      <c r="G685" s="700"/>
    </row>
    <row r="686" spans="1:7">
      <c r="A686" s="671"/>
      <c r="B686" s="671"/>
      <c r="C686" s="671"/>
      <c r="D686" s="672"/>
      <c r="E686" s="700"/>
      <c r="F686" s="673"/>
      <c r="G686" s="700"/>
    </row>
    <row r="687" spans="1:7">
      <c r="A687" s="671"/>
      <c r="B687" s="671"/>
      <c r="C687" s="671"/>
      <c r="D687" s="672"/>
      <c r="E687" s="700"/>
      <c r="F687" s="673"/>
      <c r="G687" s="700"/>
    </row>
    <row r="688" spans="1:7">
      <c r="A688" s="671"/>
      <c r="B688" s="671"/>
      <c r="C688" s="671"/>
      <c r="D688" s="672"/>
      <c r="E688" s="700"/>
      <c r="F688" s="673"/>
      <c r="G688" s="700"/>
    </row>
    <row r="689" spans="1:7">
      <c r="A689" s="671"/>
      <c r="B689" s="671"/>
      <c r="C689" s="671"/>
      <c r="D689" s="672"/>
      <c r="E689" s="700"/>
      <c r="F689" s="673"/>
      <c r="G689" s="700"/>
    </row>
    <row r="690" spans="1:7">
      <c r="A690" s="671"/>
      <c r="B690" s="671"/>
      <c r="C690" s="671"/>
      <c r="D690" s="672"/>
      <c r="E690" s="700"/>
      <c r="F690" s="673"/>
      <c r="G690" s="700"/>
    </row>
    <row r="691" spans="1:7">
      <c r="A691" s="671"/>
      <c r="B691" s="671"/>
      <c r="C691" s="671"/>
      <c r="D691" s="672"/>
      <c r="E691" s="700"/>
      <c r="F691" s="673"/>
      <c r="G691" s="700"/>
    </row>
    <row r="692" spans="1:7">
      <c r="A692" s="671"/>
      <c r="B692" s="671"/>
      <c r="C692" s="671"/>
      <c r="D692" s="672"/>
      <c r="E692" s="700"/>
      <c r="F692" s="673"/>
      <c r="G692" s="700"/>
    </row>
    <row r="693" spans="1:7">
      <c r="A693" s="671"/>
      <c r="B693" s="671"/>
      <c r="C693" s="671"/>
      <c r="D693" s="672"/>
      <c r="E693" s="700"/>
      <c r="F693" s="673"/>
      <c r="G693" s="700"/>
    </row>
    <row r="694" spans="1:7">
      <c r="A694" s="671"/>
      <c r="B694" s="671"/>
      <c r="C694" s="671"/>
      <c r="D694" s="672"/>
      <c r="E694" s="700"/>
      <c r="F694" s="673"/>
      <c r="G694" s="700"/>
    </row>
    <row r="695" spans="1:7">
      <c r="A695" s="671"/>
      <c r="B695" s="671"/>
      <c r="C695" s="671"/>
      <c r="D695" s="672"/>
      <c r="E695" s="700"/>
      <c r="F695" s="673"/>
      <c r="G695" s="700"/>
    </row>
    <row r="696" spans="1:7">
      <c r="A696" s="671"/>
      <c r="B696" s="671"/>
      <c r="C696" s="671"/>
      <c r="D696" s="672"/>
      <c r="E696" s="700"/>
      <c r="F696" s="673"/>
      <c r="G696" s="700"/>
    </row>
    <row r="697" spans="1:7">
      <c r="A697" s="671"/>
      <c r="B697" s="671"/>
      <c r="C697" s="671"/>
      <c r="D697" s="672"/>
      <c r="E697" s="700"/>
      <c r="F697" s="673"/>
      <c r="G697" s="700"/>
    </row>
    <row r="698" spans="1:7">
      <c r="A698" s="671"/>
      <c r="B698" s="671"/>
      <c r="C698" s="671"/>
      <c r="D698" s="672"/>
      <c r="E698" s="700"/>
      <c r="F698" s="673"/>
      <c r="G698" s="700"/>
    </row>
    <row r="699" spans="1:7">
      <c r="A699" s="671"/>
      <c r="B699" s="671"/>
      <c r="C699" s="671"/>
      <c r="D699" s="672"/>
      <c r="E699" s="700"/>
      <c r="F699" s="673"/>
      <c r="G699" s="700"/>
    </row>
    <row r="700" spans="1:7">
      <c r="A700" s="671"/>
      <c r="B700" s="671"/>
      <c r="C700" s="671"/>
      <c r="D700" s="672"/>
      <c r="E700" s="700"/>
      <c r="F700" s="673"/>
      <c r="G700" s="700"/>
    </row>
    <row r="701" spans="1:7">
      <c r="A701" s="671"/>
      <c r="B701" s="671"/>
      <c r="C701" s="671"/>
      <c r="D701" s="672"/>
      <c r="E701" s="700"/>
      <c r="F701" s="673"/>
      <c r="G701" s="700"/>
    </row>
    <row r="702" spans="1:7">
      <c r="A702" s="671"/>
      <c r="B702" s="671"/>
      <c r="C702" s="671"/>
      <c r="D702" s="672"/>
      <c r="E702" s="700"/>
      <c r="F702" s="673"/>
      <c r="G702" s="700"/>
    </row>
    <row r="703" spans="1:7">
      <c r="A703" s="671"/>
      <c r="B703" s="671"/>
      <c r="C703" s="671"/>
      <c r="D703" s="672"/>
      <c r="E703" s="700"/>
      <c r="F703" s="673"/>
      <c r="G703" s="700"/>
    </row>
    <row r="704" spans="1:7">
      <c r="A704" s="671"/>
      <c r="B704" s="671"/>
      <c r="C704" s="671"/>
      <c r="D704" s="672"/>
      <c r="E704" s="700"/>
      <c r="F704" s="673"/>
      <c r="G704" s="700"/>
    </row>
    <row r="705" spans="1:7">
      <c r="A705" s="671"/>
      <c r="B705" s="671"/>
      <c r="C705" s="671"/>
      <c r="D705" s="672"/>
      <c r="E705" s="700"/>
      <c r="F705" s="673"/>
      <c r="G705" s="700"/>
    </row>
    <row r="706" spans="1:7">
      <c r="A706" s="671"/>
      <c r="B706" s="671"/>
      <c r="C706" s="671"/>
      <c r="D706" s="672"/>
      <c r="E706" s="700"/>
      <c r="F706" s="673"/>
      <c r="G706" s="700"/>
    </row>
    <row r="707" spans="1:7">
      <c r="A707" s="671"/>
      <c r="B707" s="671"/>
      <c r="C707" s="671"/>
      <c r="D707" s="672"/>
      <c r="E707" s="700"/>
      <c r="F707" s="673"/>
      <c r="G707" s="700"/>
    </row>
    <row r="708" spans="1:7">
      <c r="A708" s="671"/>
      <c r="B708" s="671"/>
      <c r="C708" s="671"/>
      <c r="D708" s="672"/>
      <c r="E708" s="700"/>
      <c r="F708" s="673"/>
      <c r="G708" s="700"/>
    </row>
    <row r="709" spans="1:7">
      <c r="A709" s="671"/>
      <c r="B709" s="671"/>
      <c r="C709" s="671"/>
      <c r="D709" s="672"/>
      <c r="E709" s="700"/>
      <c r="F709" s="673"/>
      <c r="G709" s="700"/>
    </row>
    <row r="710" spans="1:7">
      <c r="A710" s="671"/>
      <c r="B710" s="671"/>
      <c r="C710" s="671"/>
      <c r="D710" s="672"/>
      <c r="E710" s="700"/>
      <c r="F710" s="673"/>
      <c r="G710" s="700"/>
    </row>
    <row r="711" spans="1:7">
      <c r="A711" s="671"/>
      <c r="B711" s="671"/>
      <c r="C711" s="671"/>
      <c r="D711" s="672"/>
      <c r="E711" s="700"/>
      <c r="F711" s="673"/>
      <c r="G711" s="700"/>
    </row>
    <row r="712" spans="1:7">
      <c r="A712" s="671"/>
      <c r="B712" s="671"/>
      <c r="C712" s="671"/>
      <c r="D712" s="672"/>
      <c r="E712" s="700"/>
      <c r="F712" s="673"/>
      <c r="G712" s="700"/>
    </row>
    <row r="713" spans="1:7">
      <c r="A713" s="671"/>
      <c r="B713" s="671"/>
      <c r="C713" s="671"/>
      <c r="D713" s="672"/>
      <c r="E713" s="700"/>
      <c r="F713" s="673"/>
      <c r="G713" s="700"/>
    </row>
    <row r="714" spans="1:7">
      <c r="A714" s="671"/>
      <c r="B714" s="671"/>
      <c r="C714" s="671"/>
      <c r="D714" s="672"/>
      <c r="E714" s="700"/>
      <c r="F714" s="673"/>
      <c r="G714" s="700"/>
    </row>
    <row r="715" spans="1:7">
      <c r="A715" s="671"/>
      <c r="B715" s="671"/>
      <c r="C715" s="671"/>
      <c r="D715" s="672"/>
      <c r="E715" s="700"/>
      <c r="F715" s="673"/>
      <c r="G715" s="700"/>
    </row>
    <row r="716" spans="1:7">
      <c r="A716" s="671"/>
      <c r="B716" s="671"/>
      <c r="C716" s="671"/>
      <c r="D716" s="672"/>
      <c r="E716" s="700"/>
      <c r="F716" s="673"/>
      <c r="G716" s="700"/>
    </row>
    <row r="717" spans="1:7">
      <c r="A717" s="671"/>
      <c r="B717" s="671"/>
      <c r="C717" s="671"/>
      <c r="D717" s="672"/>
      <c r="E717" s="700"/>
      <c r="F717" s="673"/>
      <c r="G717" s="700"/>
    </row>
    <row r="718" spans="1:7">
      <c r="A718" s="671"/>
      <c r="B718" s="671"/>
      <c r="C718" s="671"/>
      <c r="D718" s="672"/>
      <c r="E718" s="700"/>
      <c r="F718" s="673"/>
      <c r="G718" s="700"/>
    </row>
    <row r="719" spans="1:7">
      <c r="A719" s="671"/>
      <c r="B719" s="671"/>
      <c r="C719" s="671"/>
      <c r="D719" s="672"/>
      <c r="E719" s="700"/>
      <c r="F719" s="673"/>
      <c r="G719" s="700"/>
    </row>
    <row r="720" spans="1:7">
      <c r="A720" s="671"/>
      <c r="B720" s="671"/>
      <c r="C720" s="671"/>
      <c r="D720" s="672"/>
      <c r="E720" s="700"/>
      <c r="F720" s="673"/>
      <c r="G720" s="700"/>
    </row>
    <row r="721" spans="1:7">
      <c r="A721" s="671"/>
      <c r="B721" s="671"/>
      <c r="C721" s="671"/>
      <c r="D721" s="672"/>
      <c r="E721" s="700"/>
      <c r="F721" s="673"/>
      <c r="G721" s="700"/>
    </row>
    <row r="722" spans="1:7">
      <c r="A722" s="671"/>
      <c r="B722" s="671"/>
      <c r="C722" s="671"/>
      <c r="D722" s="672"/>
      <c r="E722" s="700"/>
      <c r="F722" s="673"/>
      <c r="G722" s="700"/>
    </row>
    <row r="723" spans="1:7">
      <c r="A723" s="671"/>
      <c r="B723" s="671"/>
      <c r="C723" s="671"/>
      <c r="D723" s="672"/>
      <c r="E723" s="700"/>
      <c r="F723" s="673"/>
      <c r="G723" s="700"/>
    </row>
    <row r="724" spans="1:7">
      <c r="A724" s="671"/>
      <c r="B724" s="671"/>
      <c r="C724" s="671"/>
      <c r="D724" s="672"/>
      <c r="E724" s="700"/>
      <c r="F724" s="673"/>
      <c r="G724" s="700"/>
    </row>
    <row r="725" spans="1:7">
      <c r="A725" s="671"/>
      <c r="B725" s="671"/>
      <c r="C725" s="671"/>
      <c r="D725" s="672"/>
      <c r="E725" s="700"/>
      <c r="F725" s="673"/>
      <c r="G725" s="700"/>
    </row>
    <row r="726" spans="1:7">
      <c r="A726" s="671"/>
      <c r="B726" s="671"/>
      <c r="C726" s="671"/>
      <c r="D726" s="672"/>
      <c r="E726" s="700"/>
      <c r="F726" s="673"/>
      <c r="G726" s="700"/>
    </row>
    <row r="727" spans="1:7">
      <c r="A727" s="671"/>
      <c r="B727" s="671"/>
      <c r="C727" s="671"/>
      <c r="D727" s="672"/>
      <c r="E727" s="700"/>
      <c r="F727" s="673"/>
      <c r="G727" s="700"/>
    </row>
    <row r="728" spans="1:7">
      <c r="A728" s="671"/>
      <c r="B728" s="671"/>
      <c r="C728" s="671"/>
      <c r="D728" s="672"/>
      <c r="E728" s="700"/>
      <c r="F728" s="673"/>
      <c r="G728" s="700"/>
    </row>
    <row r="729" spans="1:7">
      <c r="A729" s="671"/>
      <c r="B729" s="671"/>
      <c r="C729" s="671"/>
      <c r="D729" s="672"/>
      <c r="E729" s="700"/>
      <c r="F729" s="673"/>
      <c r="G729" s="700"/>
    </row>
    <row r="730" spans="1:7">
      <c r="A730" s="671"/>
      <c r="B730" s="671"/>
      <c r="C730" s="671"/>
      <c r="D730" s="672"/>
      <c r="E730" s="700"/>
      <c r="F730" s="673"/>
      <c r="G730" s="700"/>
    </row>
    <row r="731" spans="1:7">
      <c r="A731" s="671"/>
      <c r="B731" s="671"/>
      <c r="C731" s="671"/>
      <c r="D731" s="672"/>
      <c r="E731" s="700"/>
      <c r="F731" s="673"/>
      <c r="G731" s="700"/>
    </row>
    <row r="732" spans="1:7">
      <c r="A732" s="671"/>
      <c r="B732" s="671"/>
      <c r="C732" s="671"/>
      <c r="D732" s="672"/>
      <c r="E732" s="700"/>
      <c r="F732" s="673"/>
      <c r="G732" s="700"/>
    </row>
    <row r="733" spans="1:7">
      <c r="A733" s="671"/>
      <c r="B733" s="671"/>
      <c r="C733" s="671"/>
      <c r="D733" s="672"/>
      <c r="E733" s="700"/>
      <c r="F733" s="673"/>
      <c r="G733" s="700"/>
    </row>
    <row r="734" spans="1:7">
      <c r="A734" s="671"/>
      <c r="B734" s="671"/>
      <c r="C734" s="671"/>
      <c r="D734" s="672"/>
      <c r="E734" s="700"/>
      <c r="F734" s="673"/>
      <c r="G734" s="700"/>
    </row>
    <row r="735" spans="1:7">
      <c r="A735" s="671"/>
      <c r="B735" s="671"/>
      <c r="C735" s="671"/>
      <c r="D735" s="672"/>
      <c r="E735" s="700"/>
      <c r="F735" s="673"/>
      <c r="G735" s="700"/>
    </row>
    <row r="736" spans="1:7">
      <c r="A736" s="671"/>
      <c r="B736" s="671"/>
      <c r="C736" s="671"/>
      <c r="D736" s="672"/>
      <c r="E736" s="700"/>
      <c r="F736" s="673"/>
      <c r="G736" s="700"/>
    </row>
    <row r="737" spans="1:7">
      <c r="A737" s="671"/>
      <c r="B737" s="671"/>
      <c r="C737" s="671"/>
      <c r="D737" s="672"/>
      <c r="E737" s="700"/>
      <c r="F737" s="673"/>
      <c r="G737" s="700"/>
    </row>
    <row r="738" spans="1:7">
      <c r="A738" s="671"/>
      <c r="B738" s="671"/>
      <c r="C738" s="671"/>
      <c r="D738" s="672"/>
      <c r="E738" s="700"/>
      <c r="F738" s="673"/>
      <c r="G738" s="700"/>
    </row>
    <row r="739" spans="1:7">
      <c r="A739" s="671"/>
      <c r="B739" s="671"/>
      <c r="C739" s="671"/>
      <c r="D739" s="672"/>
      <c r="E739" s="700"/>
      <c r="F739" s="673"/>
      <c r="G739" s="700"/>
    </row>
    <row r="740" spans="1:7">
      <c r="A740" s="671"/>
      <c r="B740" s="671"/>
      <c r="C740" s="671"/>
      <c r="D740" s="672"/>
      <c r="E740" s="700"/>
      <c r="F740" s="673"/>
      <c r="G740" s="700"/>
    </row>
    <row r="741" spans="1:7">
      <c r="A741" s="671"/>
      <c r="B741" s="671"/>
      <c r="C741" s="671"/>
      <c r="D741" s="672"/>
      <c r="E741" s="700"/>
      <c r="F741" s="673"/>
      <c r="G741" s="700"/>
    </row>
    <row r="742" spans="1:7">
      <c r="A742" s="671"/>
      <c r="B742" s="671"/>
      <c r="C742" s="671"/>
      <c r="D742" s="672"/>
      <c r="E742" s="700"/>
      <c r="F742" s="673"/>
      <c r="G742" s="700"/>
    </row>
    <row r="743" spans="1:7">
      <c r="A743" s="671"/>
      <c r="B743" s="671"/>
      <c r="C743" s="671"/>
      <c r="D743" s="672"/>
      <c r="E743" s="700"/>
      <c r="F743" s="673"/>
      <c r="G743" s="700"/>
    </row>
    <row r="744" spans="1:7">
      <c r="A744" s="671"/>
      <c r="B744" s="671"/>
      <c r="C744" s="671"/>
      <c r="D744" s="672"/>
      <c r="E744" s="700"/>
      <c r="F744" s="673"/>
      <c r="G744" s="700"/>
    </row>
    <row r="745" spans="1:7">
      <c r="A745" s="671"/>
      <c r="B745" s="671"/>
      <c r="C745" s="671"/>
      <c r="D745" s="672"/>
      <c r="E745" s="700"/>
      <c r="F745" s="673"/>
      <c r="G745" s="700"/>
    </row>
    <row r="746" spans="1:7">
      <c r="A746" s="671"/>
      <c r="B746" s="671"/>
      <c r="C746" s="671"/>
      <c r="D746" s="672"/>
      <c r="E746" s="700"/>
      <c r="F746" s="673"/>
      <c r="G746" s="700"/>
    </row>
    <row r="747" spans="1:7">
      <c r="A747" s="671"/>
      <c r="B747" s="671"/>
      <c r="C747" s="671"/>
      <c r="D747" s="672"/>
      <c r="E747" s="700"/>
      <c r="F747" s="673"/>
      <c r="G747" s="700"/>
    </row>
    <row r="748" spans="1:7">
      <c r="A748" s="671"/>
      <c r="B748" s="671"/>
      <c r="C748" s="671"/>
      <c r="D748" s="672"/>
      <c r="E748" s="700"/>
      <c r="F748" s="673"/>
      <c r="G748" s="700"/>
    </row>
    <row r="749" spans="1:7">
      <c r="A749" s="671"/>
      <c r="B749" s="671"/>
      <c r="C749" s="671"/>
      <c r="D749" s="672"/>
      <c r="E749" s="700"/>
      <c r="F749" s="673"/>
      <c r="G749" s="700"/>
    </row>
    <row r="750" spans="1:7">
      <c r="A750" s="671"/>
      <c r="B750" s="671"/>
      <c r="C750" s="671"/>
      <c r="D750" s="672"/>
      <c r="E750" s="700"/>
      <c r="F750" s="673"/>
      <c r="G750" s="700"/>
    </row>
    <row r="751" spans="1:7">
      <c r="A751" s="671"/>
      <c r="B751" s="671"/>
      <c r="C751" s="671"/>
      <c r="D751" s="672"/>
      <c r="E751" s="700"/>
      <c r="F751" s="673"/>
      <c r="G751" s="700"/>
    </row>
    <row r="752" spans="1:7">
      <c r="A752" s="671"/>
      <c r="B752" s="671"/>
      <c r="C752" s="671"/>
      <c r="D752" s="672"/>
      <c r="E752" s="700"/>
      <c r="F752" s="673"/>
      <c r="G752" s="700"/>
    </row>
    <row r="753" spans="1:7">
      <c r="A753" s="671"/>
      <c r="B753" s="671"/>
      <c r="C753" s="671"/>
      <c r="D753" s="672"/>
      <c r="E753" s="700"/>
      <c r="F753" s="673"/>
      <c r="G753" s="700"/>
    </row>
    <row r="754" spans="1:7">
      <c r="A754" s="671"/>
      <c r="B754" s="671"/>
      <c r="C754" s="671"/>
      <c r="D754" s="672"/>
      <c r="E754" s="700"/>
      <c r="F754" s="673"/>
      <c r="G754" s="700"/>
    </row>
    <row r="755" spans="1:7">
      <c r="A755" s="671"/>
      <c r="B755" s="671"/>
      <c r="C755" s="671"/>
      <c r="D755" s="672"/>
      <c r="E755" s="700"/>
      <c r="F755" s="673"/>
      <c r="G755" s="700"/>
    </row>
    <row r="756" spans="1:7">
      <c r="A756" s="671"/>
      <c r="B756" s="671"/>
      <c r="C756" s="671"/>
      <c r="D756" s="672"/>
      <c r="E756" s="700"/>
      <c r="F756" s="673"/>
      <c r="G756" s="700"/>
    </row>
    <row r="757" spans="1:7">
      <c r="A757" s="671"/>
      <c r="B757" s="671"/>
      <c r="C757" s="671"/>
      <c r="D757" s="672"/>
      <c r="E757" s="700"/>
      <c r="F757" s="673"/>
      <c r="G757" s="700"/>
    </row>
    <row r="758" spans="1:7">
      <c r="A758" s="671"/>
      <c r="B758" s="671"/>
      <c r="C758" s="671"/>
      <c r="D758" s="672"/>
      <c r="E758" s="700"/>
      <c r="F758" s="673"/>
      <c r="G758" s="700"/>
    </row>
    <row r="759" spans="1:7">
      <c r="A759" s="671"/>
      <c r="B759" s="671"/>
      <c r="C759" s="671"/>
      <c r="D759" s="672"/>
      <c r="E759" s="700"/>
      <c r="F759" s="673"/>
      <c r="G759" s="700"/>
    </row>
    <row r="760" spans="1:7">
      <c r="A760" s="671"/>
      <c r="B760" s="671"/>
      <c r="C760" s="671"/>
      <c r="D760" s="672"/>
      <c r="E760" s="700"/>
      <c r="F760" s="673"/>
      <c r="G760" s="700"/>
    </row>
    <row r="761" spans="1:7">
      <c r="A761" s="671"/>
      <c r="B761" s="671"/>
      <c r="C761" s="671"/>
      <c r="D761" s="672"/>
      <c r="E761" s="700"/>
      <c r="F761" s="673"/>
      <c r="G761" s="700"/>
    </row>
    <row r="762" spans="1:7">
      <c r="A762" s="671"/>
      <c r="B762" s="671"/>
      <c r="C762" s="671"/>
      <c r="D762" s="672"/>
      <c r="E762" s="700"/>
      <c r="F762" s="673"/>
      <c r="G762" s="700"/>
    </row>
    <row r="763" spans="1:7">
      <c r="A763" s="671"/>
      <c r="B763" s="671"/>
      <c r="C763" s="671"/>
      <c r="D763" s="672"/>
      <c r="E763" s="700"/>
      <c r="F763" s="673"/>
      <c r="G763" s="700"/>
    </row>
    <row r="764" spans="1:7">
      <c r="A764" s="671"/>
      <c r="B764" s="671"/>
      <c r="C764" s="671"/>
      <c r="D764" s="672"/>
      <c r="E764" s="700"/>
      <c r="F764" s="673"/>
      <c r="G764" s="700"/>
    </row>
    <row r="765" spans="1:7">
      <c r="A765" s="671"/>
      <c r="B765" s="671"/>
      <c r="C765" s="671"/>
      <c r="D765" s="672"/>
      <c r="E765" s="700"/>
      <c r="F765" s="673"/>
      <c r="G765" s="700"/>
    </row>
    <row r="766" spans="1:7">
      <c r="A766" s="671"/>
      <c r="B766" s="671"/>
      <c r="C766" s="671"/>
      <c r="D766" s="672"/>
      <c r="E766" s="700"/>
      <c r="F766" s="673"/>
      <c r="G766" s="700"/>
    </row>
    <row r="767" spans="1:7">
      <c r="A767" s="671"/>
      <c r="B767" s="671"/>
      <c r="C767" s="671"/>
      <c r="D767" s="672"/>
      <c r="E767" s="700"/>
      <c r="F767" s="673"/>
      <c r="G767" s="700"/>
    </row>
    <row r="768" spans="1:7">
      <c r="A768" s="671"/>
      <c r="B768" s="671"/>
      <c r="C768" s="671"/>
      <c r="D768" s="672"/>
      <c r="E768" s="700"/>
      <c r="F768" s="673"/>
      <c r="G768" s="700"/>
    </row>
    <row r="769" spans="1:7">
      <c r="A769" s="671"/>
      <c r="B769" s="671"/>
      <c r="C769" s="671"/>
      <c r="D769" s="672"/>
      <c r="E769" s="700"/>
      <c r="F769" s="673"/>
      <c r="G769" s="700"/>
    </row>
    <row r="770" spans="1:7">
      <c r="A770" s="671"/>
      <c r="B770" s="671"/>
      <c r="C770" s="671"/>
      <c r="D770" s="672"/>
      <c r="E770" s="700"/>
      <c r="F770" s="673"/>
      <c r="G770" s="700"/>
    </row>
    <row r="771" spans="1:7">
      <c r="A771" s="671"/>
      <c r="B771" s="671"/>
      <c r="C771" s="671"/>
      <c r="D771" s="672"/>
      <c r="E771" s="700"/>
      <c r="F771" s="673"/>
      <c r="G771" s="700"/>
    </row>
    <row r="772" spans="1:7">
      <c r="A772" s="671"/>
      <c r="B772" s="671"/>
      <c r="C772" s="671"/>
      <c r="D772" s="672"/>
      <c r="E772" s="700"/>
      <c r="F772" s="673"/>
      <c r="G772" s="700"/>
    </row>
    <row r="773" spans="1:7">
      <c r="A773" s="671"/>
      <c r="B773" s="671"/>
      <c r="C773" s="671"/>
      <c r="D773" s="672"/>
      <c r="E773" s="700"/>
      <c r="F773" s="673"/>
      <c r="G773" s="700"/>
    </row>
    <row r="774" spans="1:7">
      <c r="A774" s="671"/>
      <c r="B774" s="671"/>
      <c r="C774" s="671"/>
      <c r="D774" s="672"/>
      <c r="E774" s="700"/>
      <c r="F774" s="673"/>
      <c r="G774" s="700"/>
    </row>
    <row r="775" spans="1:7">
      <c r="A775" s="671"/>
      <c r="B775" s="671"/>
      <c r="C775" s="671"/>
      <c r="D775" s="672"/>
      <c r="E775" s="700"/>
      <c r="F775" s="673"/>
      <c r="G775" s="700"/>
    </row>
    <row r="776" spans="1:7">
      <c r="A776" s="671"/>
      <c r="B776" s="671"/>
      <c r="C776" s="671"/>
      <c r="D776" s="672"/>
      <c r="E776" s="700"/>
      <c r="F776" s="673"/>
      <c r="G776" s="700"/>
    </row>
    <row r="777" spans="1:7">
      <c r="A777" s="671"/>
      <c r="B777" s="671"/>
      <c r="C777" s="671"/>
      <c r="D777" s="672"/>
      <c r="E777" s="700"/>
      <c r="F777" s="673"/>
      <c r="G777" s="700"/>
    </row>
    <row r="778" spans="1:7">
      <c r="A778" s="671"/>
      <c r="B778" s="671"/>
      <c r="C778" s="671"/>
      <c r="D778" s="672"/>
      <c r="E778" s="700"/>
      <c r="F778" s="673"/>
      <c r="G778" s="700"/>
    </row>
    <row r="779" spans="1:7">
      <c r="A779" s="671"/>
      <c r="B779" s="671"/>
      <c r="C779" s="671"/>
      <c r="D779" s="672"/>
      <c r="E779" s="700"/>
      <c r="F779" s="673"/>
      <c r="G779" s="700"/>
    </row>
    <row r="780" spans="1:7">
      <c r="A780" s="671"/>
      <c r="B780" s="671"/>
      <c r="C780" s="671"/>
      <c r="D780" s="672"/>
      <c r="E780" s="700"/>
      <c r="F780" s="673"/>
      <c r="G780" s="700"/>
    </row>
    <row r="781" spans="1:7">
      <c r="A781" s="671"/>
      <c r="B781" s="671"/>
      <c r="C781" s="671"/>
      <c r="D781" s="672"/>
      <c r="E781" s="700"/>
      <c r="F781" s="673"/>
      <c r="G781" s="700"/>
    </row>
    <row r="782" spans="1:7">
      <c r="A782" s="671"/>
      <c r="B782" s="671"/>
      <c r="C782" s="671"/>
      <c r="D782" s="672"/>
      <c r="E782" s="700"/>
      <c r="F782" s="673"/>
      <c r="G782" s="700"/>
    </row>
    <row r="783" spans="1:7">
      <c r="A783" s="671"/>
      <c r="B783" s="671"/>
      <c r="C783" s="671"/>
      <c r="D783" s="672"/>
      <c r="E783" s="700"/>
      <c r="F783" s="673"/>
      <c r="G783" s="700"/>
    </row>
    <row r="784" spans="1:7">
      <c r="A784" s="671"/>
      <c r="B784" s="671"/>
      <c r="C784" s="671"/>
      <c r="D784" s="672"/>
      <c r="E784" s="700"/>
      <c r="F784" s="673"/>
      <c r="G784" s="700"/>
    </row>
    <row r="785" spans="1:7">
      <c r="A785" s="671"/>
      <c r="B785" s="671"/>
      <c r="C785" s="671"/>
      <c r="D785" s="672"/>
      <c r="E785" s="700"/>
      <c r="F785" s="673"/>
      <c r="G785" s="700"/>
    </row>
    <row r="786" spans="1:7">
      <c r="A786" s="671"/>
      <c r="B786" s="671"/>
      <c r="C786" s="671"/>
      <c r="D786" s="672"/>
      <c r="E786" s="700"/>
      <c r="F786" s="673"/>
      <c r="G786" s="700"/>
    </row>
    <row r="787" spans="1:7">
      <c r="A787" s="671"/>
      <c r="B787" s="671"/>
      <c r="C787" s="671"/>
      <c r="D787" s="672"/>
      <c r="E787" s="700"/>
      <c r="F787" s="673"/>
      <c r="G787" s="700"/>
    </row>
    <row r="788" spans="1:7">
      <c r="A788" s="671"/>
      <c r="B788" s="671"/>
      <c r="C788" s="671"/>
      <c r="D788" s="672"/>
      <c r="E788" s="700"/>
      <c r="F788" s="673"/>
      <c r="G788" s="700"/>
    </row>
    <row r="789" spans="1:7">
      <c r="A789" s="671"/>
      <c r="B789" s="671"/>
      <c r="C789" s="671"/>
      <c r="D789" s="672"/>
      <c r="E789" s="700"/>
      <c r="F789" s="673"/>
      <c r="G789" s="700"/>
    </row>
    <row r="790" spans="1:7">
      <c r="A790" s="671"/>
      <c r="B790" s="671"/>
      <c r="C790" s="671"/>
      <c r="D790" s="672"/>
      <c r="E790" s="700"/>
      <c r="F790" s="673"/>
      <c r="G790" s="700"/>
    </row>
    <row r="791" spans="1:7">
      <c r="A791" s="671"/>
      <c r="B791" s="671"/>
      <c r="C791" s="671"/>
      <c r="D791" s="672"/>
      <c r="E791" s="700"/>
      <c r="F791" s="673"/>
      <c r="G791" s="700"/>
    </row>
    <row r="792" spans="1:7">
      <c r="A792" s="671"/>
      <c r="B792" s="671"/>
      <c r="C792" s="671"/>
      <c r="D792" s="672"/>
      <c r="E792" s="700"/>
      <c r="F792" s="673"/>
      <c r="G792" s="700"/>
    </row>
    <row r="793" spans="1:7">
      <c r="A793" s="671"/>
      <c r="B793" s="671"/>
      <c r="C793" s="671"/>
      <c r="D793" s="672"/>
      <c r="E793" s="700"/>
      <c r="F793" s="673"/>
      <c r="G793" s="700"/>
    </row>
    <row r="794" spans="1:7">
      <c r="A794" s="671"/>
      <c r="B794" s="671"/>
      <c r="C794" s="671"/>
      <c r="D794" s="672"/>
      <c r="E794" s="700"/>
      <c r="F794" s="673"/>
      <c r="G794" s="700"/>
    </row>
    <row r="795" spans="1:7">
      <c r="A795" s="671"/>
      <c r="B795" s="671"/>
      <c r="C795" s="671"/>
      <c r="D795" s="672"/>
      <c r="E795" s="700"/>
      <c r="F795" s="673"/>
      <c r="G795" s="700"/>
    </row>
    <row r="796" spans="1:7">
      <c r="A796" s="671"/>
      <c r="B796" s="671"/>
      <c r="C796" s="671"/>
      <c r="D796" s="672"/>
      <c r="E796" s="700"/>
      <c r="F796" s="673"/>
      <c r="G796" s="700"/>
    </row>
    <row r="797" spans="1:7">
      <c r="A797" s="671"/>
      <c r="B797" s="671"/>
      <c r="C797" s="671"/>
      <c r="D797" s="672"/>
      <c r="E797" s="700"/>
      <c r="F797" s="673"/>
      <c r="G797" s="700"/>
    </row>
    <row r="798" spans="1:7">
      <c r="A798" s="671"/>
      <c r="B798" s="671"/>
      <c r="C798" s="671"/>
      <c r="D798" s="672"/>
      <c r="E798" s="700"/>
      <c r="F798" s="673"/>
      <c r="G798" s="700"/>
    </row>
    <row r="799" spans="1:7">
      <c r="A799" s="671"/>
      <c r="B799" s="671"/>
      <c r="C799" s="671"/>
      <c r="D799" s="672"/>
      <c r="E799" s="700"/>
      <c r="F799" s="673"/>
      <c r="G799" s="700"/>
    </row>
    <row r="800" spans="1:7">
      <c r="A800" s="671"/>
      <c r="B800" s="671"/>
      <c r="C800" s="671"/>
      <c r="D800" s="672"/>
      <c r="E800" s="700"/>
      <c r="F800" s="673"/>
      <c r="G800" s="700"/>
    </row>
    <row r="801" spans="1:7">
      <c r="A801" s="671"/>
      <c r="B801" s="671"/>
      <c r="C801" s="671"/>
      <c r="D801" s="672"/>
      <c r="E801" s="700"/>
      <c r="F801" s="673"/>
      <c r="G801" s="700"/>
    </row>
    <row r="802" spans="1:7">
      <c r="A802" s="671"/>
      <c r="B802" s="671"/>
      <c r="C802" s="671"/>
      <c r="D802" s="672"/>
      <c r="E802" s="700"/>
      <c r="F802" s="673"/>
      <c r="G802" s="700"/>
    </row>
    <row r="803" spans="1:7">
      <c r="A803" s="671"/>
      <c r="B803" s="671"/>
      <c r="C803" s="671"/>
      <c r="D803" s="672"/>
      <c r="E803" s="700"/>
      <c r="F803" s="673"/>
      <c r="G803" s="700"/>
    </row>
    <row r="804" spans="1:7">
      <c r="A804" s="671"/>
      <c r="B804" s="671"/>
      <c r="C804" s="671"/>
      <c r="D804" s="672"/>
      <c r="E804" s="700"/>
      <c r="F804" s="673"/>
      <c r="G804" s="700"/>
    </row>
    <row r="805" spans="1:7">
      <c r="A805" s="671"/>
      <c r="B805" s="671"/>
      <c r="C805" s="671"/>
      <c r="D805" s="672"/>
      <c r="E805" s="700"/>
      <c r="F805" s="673"/>
      <c r="G805" s="700"/>
    </row>
    <row r="806" spans="1:7">
      <c r="A806" s="671"/>
      <c r="B806" s="671"/>
      <c r="C806" s="671"/>
      <c r="D806" s="672"/>
      <c r="E806" s="700"/>
      <c r="F806" s="673"/>
      <c r="G806" s="700"/>
    </row>
    <row r="807" spans="1:7">
      <c r="A807" s="671"/>
      <c r="B807" s="671"/>
      <c r="C807" s="671"/>
      <c r="D807" s="672"/>
      <c r="E807" s="700"/>
      <c r="F807" s="673"/>
      <c r="G807" s="700"/>
    </row>
    <row r="808" spans="1:7">
      <c r="A808" s="671"/>
      <c r="B808" s="671"/>
      <c r="C808" s="671"/>
      <c r="D808" s="672"/>
      <c r="E808" s="700"/>
      <c r="F808" s="673"/>
      <c r="G808" s="700"/>
    </row>
    <row r="809" spans="1:7">
      <c r="A809" s="671"/>
      <c r="B809" s="671"/>
      <c r="C809" s="671"/>
      <c r="D809" s="672"/>
      <c r="E809" s="700"/>
      <c r="F809" s="673"/>
      <c r="G809" s="700"/>
    </row>
    <row r="810" spans="1:7">
      <c r="A810" s="671"/>
      <c r="B810" s="671"/>
      <c r="C810" s="671"/>
      <c r="D810" s="672"/>
      <c r="E810" s="700"/>
      <c r="F810" s="673"/>
      <c r="G810" s="700"/>
    </row>
    <row r="811" spans="1:7">
      <c r="A811" s="671"/>
      <c r="B811" s="671"/>
      <c r="C811" s="671"/>
      <c r="D811" s="672"/>
      <c r="E811" s="700"/>
      <c r="F811" s="673"/>
      <c r="G811" s="700"/>
    </row>
    <row r="812" spans="1:7">
      <c r="A812" s="671"/>
      <c r="B812" s="671"/>
      <c r="C812" s="671"/>
      <c r="D812" s="672"/>
      <c r="E812" s="700"/>
      <c r="F812" s="673"/>
      <c r="G812" s="700"/>
    </row>
    <row r="813" spans="1:7">
      <c r="A813" s="671"/>
      <c r="B813" s="671"/>
      <c r="C813" s="671"/>
      <c r="D813" s="672"/>
      <c r="E813" s="700"/>
      <c r="F813" s="673"/>
      <c r="G813" s="700"/>
    </row>
    <row r="814" spans="1:7">
      <c r="A814" s="671"/>
      <c r="B814" s="671"/>
      <c r="C814" s="671"/>
      <c r="D814" s="672"/>
      <c r="E814" s="700"/>
      <c r="F814" s="673"/>
      <c r="G814" s="700"/>
    </row>
    <row r="815" spans="1:7">
      <c r="A815" s="671"/>
      <c r="B815" s="671"/>
      <c r="C815" s="671"/>
      <c r="D815" s="672"/>
      <c r="E815" s="700"/>
      <c r="F815" s="673"/>
      <c r="G815" s="700"/>
    </row>
    <row r="816" spans="1:7">
      <c r="A816" s="671"/>
      <c r="B816" s="671"/>
      <c r="C816" s="671"/>
      <c r="D816" s="672"/>
      <c r="E816" s="700"/>
      <c r="F816" s="673"/>
      <c r="G816" s="700"/>
    </row>
    <row r="817" spans="1:7">
      <c r="A817" s="671"/>
      <c r="B817" s="671"/>
      <c r="C817" s="671"/>
      <c r="D817" s="672"/>
      <c r="E817" s="700"/>
      <c r="F817" s="673"/>
      <c r="G817" s="700"/>
    </row>
    <row r="818" spans="1:7">
      <c r="A818" s="671"/>
      <c r="B818" s="671"/>
      <c r="C818" s="671"/>
      <c r="D818" s="672"/>
      <c r="E818" s="700"/>
      <c r="F818" s="673"/>
      <c r="G818" s="700"/>
    </row>
    <row r="819" spans="1:7">
      <c r="A819" s="671"/>
      <c r="B819" s="671"/>
      <c r="C819" s="671"/>
      <c r="D819" s="672"/>
      <c r="E819" s="700"/>
      <c r="F819" s="673"/>
      <c r="G819" s="700"/>
    </row>
    <row r="820" spans="1:7">
      <c r="A820" s="671"/>
      <c r="B820" s="671"/>
      <c r="C820" s="671"/>
      <c r="D820" s="672"/>
      <c r="E820" s="700"/>
      <c r="F820" s="673"/>
      <c r="G820" s="700"/>
    </row>
    <row r="821" spans="1:7">
      <c r="A821" s="671"/>
      <c r="B821" s="671"/>
      <c r="C821" s="671"/>
      <c r="D821" s="672"/>
      <c r="E821" s="700"/>
      <c r="F821" s="673"/>
      <c r="G821" s="700"/>
    </row>
    <row r="822" spans="1:7">
      <c r="A822" s="671"/>
      <c r="B822" s="671"/>
      <c r="C822" s="671"/>
      <c r="D822" s="672"/>
      <c r="E822" s="700"/>
      <c r="F822" s="673"/>
      <c r="G822" s="700"/>
    </row>
    <row r="823" spans="1:7">
      <c r="A823" s="671"/>
      <c r="B823" s="671"/>
      <c r="C823" s="671"/>
      <c r="D823" s="672"/>
      <c r="E823" s="700"/>
      <c r="F823" s="673"/>
      <c r="G823" s="700"/>
    </row>
    <row r="824" spans="1:7">
      <c r="A824" s="671"/>
      <c r="B824" s="671"/>
      <c r="C824" s="671"/>
      <c r="D824" s="672"/>
      <c r="E824" s="700"/>
      <c r="F824" s="673"/>
      <c r="G824" s="700"/>
    </row>
    <row r="825" spans="1:7">
      <c r="A825" s="671"/>
      <c r="B825" s="671"/>
      <c r="C825" s="671"/>
      <c r="D825" s="672"/>
      <c r="E825" s="700"/>
      <c r="F825" s="673"/>
      <c r="G825" s="700"/>
    </row>
    <row r="826" spans="1:7">
      <c r="A826" s="671"/>
      <c r="B826" s="671"/>
      <c r="C826" s="671"/>
      <c r="D826" s="672"/>
      <c r="E826" s="700"/>
      <c r="F826" s="673"/>
      <c r="G826" s="700"/>
    </row>
    <row r="827" spans="1:7">
      <c r="A827" s="671"/>
      <c r="B827" s="671"/>
      <c r="C827" s="671"/>
      <c r="D827" s="672"/>
      <c r="E827" s="700"/>
      <c r="F827" s="673"/>
      <c r="G827" s="700"/>
    </row>
    <row r="828" spans="1:7">
      <c r="A828" s="671"/>
      <c r="B828" s="671"/>
      <c r="C828" s="671"/>
      <c r="D828" s="672"/>
      <c r="E828" s="700"/>
      <c r="F828" s="673"/>
      <c r="G828" s="700"/>
    </row>
    <row r="829" spans="1:7">
      <c r="A829" s="671"/>
      <c r="B829" s="671"/>
      <c r="C829" s="671"/>
      <c r="D829" s="672"/>
      <c r="E829" s="700"/>
      <c r="F829" s="673"/>
      <c r="G829" s="700"/>
    </row>
    <row r="830" spans="1:7">
      <c r="A830" s="671"/>
      <c r="B830" s="671"/>
      <c r="C830" s="671"/>
      <c r="D830" s="672"/>
      <c r="E830" s="700"/>
      <c r="F830" s="673"/>
      <c r="G830" s="700"/>
    </row>
    <row r="831" spans="1:7">
      <c r="A831" s="671"/>
      <c r="B831" s="671"/>
      <c r="C831" s="671"/>
      <c r="D831" s="672"/>
      <c r="E831" s="700"/>
      <c r="F831" s="673"/>
      <c r="G831" s="700"/>
    </row>
    <row r="832" spans="1:7">
      <c r="A832" s="671"/>
      <c r="B832" s="671"/>
      <c r="C832" s="671"/>
      <c r="D832" s="672"/>
      <c r="E832" s="700"/>
      <c r="F832" s="673"/>
      <c r="G832" s="700"/>
    </row>
    <row r="833" spans="1:7">
      <c r="A833" s="671"/>
      <c r="B833" s="671"/>
      <c r="C833" s="671"/>
      <c r="D833" s="672"/>
      <c r="E833" s="700"/>
      <c r="F833" s="673"/>
      <c r="G833" s="700"/>
    </row>
    <row r="834" spans="1:7">
      <c r="A834" s="671"/>
      <c r="B834" s="671"/>
      <c r="C834" s="671"/>
      <c r="D834" s="672"/>
      <c r="E834" s="700"/>
      <c r="F834" s="673"/>
      <c r="G834" s="700"/>
    </row>
    <row r="835" spans="1:7">
      <c r="A835" s="671"/>
      <c r="B835" s="671"/>
      <c r="C835" s="671"/>
      <c r="D835" s="672"/>
      <c r="E835" s="700"/>
      <c r="F835" s="673"/>
      <c r="G835" s="700"/>
    </row>
    <row r="836" spans="1:7">
      <c r="A836" s="671"/>
      <c r="B836" s="671"/>
      <c r="C836" s="671"/>
      <c r="D836" s="672"/>
      <c r="E836" s="700"/>
      <c r="F836" s="673"/>
      <c r="G836" s="700"/>
    </row>
    <row r="837" spans="1:7">
      <c r="A837" s="671"/>
      <c r="B837" s="671"/>
      <c r="C837" s="671"/>
      <c r="D837" s="672"/>
      <c r="E837" s="700"/>
      <c r="F837" s="673"/>
      <c r="G837" s="700"/>
    </row>
    <row r="838" spans="1:7">
      <c r="A838" s="671"/>
      <c r="B838" s="671"/>
      <c r="C838" s="671"/>
      <c r="D838" s="672"/>
      <c r="E838" s="700"/>
      <c r="F838" s="673"/>
      <c r="G838" s="700"/>
    </row>
    <row r="839" spans="1:7">
      <c r="A839" s="671"/>
      <c r="B839" s="671"/>
      <c r="C839" s="671"/>
      <c r="D839" s="672"/>
      <c r="E839" s="700"/>
      <c r="F839" s="673"/>
      <c r="G839" s="700"/>
    </row>
    <row r="840" spans="1:7">
      <c r="A840" s="671"/>
      <c r="B840" s="671"/>
      <c r="C840" s="671"/>
      <c r="D840" s="672"/>
      <c r="E840" s="700"/>
      <c r="F840" s="673"/>
      <c r="G840" s="700"/>
    </row>
    <row r="841" spans="1:7">
      <c r="A841" s="671"/>
      <c r="B841" s="671"/>
      <c r="C841" s="671"/>
      <c r="D841" s="672"/>
      <c r="E841" s="700"/>
      <c r="F841" s="673"/>
      <c r="G841" s="700"/>
    </row>
    <row r="842" spans="1:7">
      <c r="A842" s="671"/>
      <c r="B842" s="671"/>
      <c r="C842" s="671"/>
      <c r="D842" s="672"/>
      <c r="E842" s="700"/>
      <c r="F842" s="673"/>
      <c r="G842" s="700"/>
    </row>
    <row r="843" spans="1:7">
      <c r="A843" s="671"/>
      <c r="B843" s="671"/>
      <c r="C843" s="671"/>
      <c r="D843" s="672"/>
      <c r="E843" s="700"/>
      <c r="F843" s="673"/>
      <c r="G843" s="700"/>
    </row>
    <row r="844" spans="1:7">
      <c r="A844" s="671"/>
      <c r="B844" s="671"/>
      <c r="C844" s="671"/>
      <c r="D844" s="672"/>
      <c r="E844" s="700"/>
      <c r="F844" s="673"/>
      <c r="G844" s="700"/>
    </row>
    <row r="845" spans="1:7">
      <c r="A845" s="671"/>
      <c r="B845" s="671"/>
      <c r="C845" s="671"/>
      <c r="D845" s="672"/>
      <c r="E845" s="700"/>
      <c r="F845" s="673"/>
      <c r="G845" s="700"/>
    </row>
    <row r="846" spans="1:7">
      <c r="A846" s="671"/>
      <c r="B846" s="671"/>
      <c r="C846" s="671"/>
      <c r="D846" s="672"/>
      <c r="E846" s="700"/>
      <c r="F846" s="673"/>
      <c r="G846" s="700"/>
    </row>
    <row r="847" spans="1:7">
      <c r="A847" s="671"/>
      <c r="B847" s="671"/>
      <c r="C847" s="671"/>
      <c r="D847" s="672"/>
      <c r="E847" s="700"/>
      <c r="F847" s="673"/>
      <c r="G847" s="700"/>
    </row>
    <row r="848" spans="1:7">
      <c r="A848" s="671"/>
      <c r="B848" s="671"/>
      <c r="C848" s="671"/>
      <c r="D848" s="672"/>
      <c r="E848" s="700"/>
      <c r="F848" s="673"/>
      <c r="G848" s="700"/>
    </row>
    <row r="849" spans="1:7">
      <c r="A849" s="671"/>
      <c r="B849" s="671"/>
      <c r="C849" s="671"/>
      <c r="D849" s="672"/>
      <c r="E849" s="700"/>
      <c r="F849" s="673"/>
      <c r="G849" s="700"/>
    </row>
    <row r="850" spans="1:7">
      <c r="A850" s="671"/>
      <c r="B850" s="671"/>
      <c r="C850" s="671"/>
      <c r="D850" s="672"/>
      <c r="E850" s="700"/>
      <c r="F850" s="673"/>
      <c r="G850" s="700"/>
    </row>
    <row r="851" spans="1:7">
      <c r="A851" s="671"/>
      <c r="B851" s="671"/>
      <c r="C851" s="671"/>
      <c r="D851" s="672"/>
      <c r="E851" s="700"/>
      <c r="F851" s="673"/>
      <c r="G851" s="700"/>
    </row>
    <row r="852" spans="1:7">
      <c r="A852" s="671"/>
      <c r="B852" s="671"/>
      <c r="C852" s="671"/>
      <c r="D852" s="672"/>
      <c r="E852" s="700"/>
      <c r="F852" s="673"/>
      <c r="G852" s="700"/>
    </row>
    <row r="853" spans="1:7">
      <c r="A853" s="671"/>
      <c r="B853" s="671"/>
      <c r="C853" s="671"/>
      <c r="D853" s="672"/>
      <c r="E853" s="700"/>
      <c r="F853" s="673"/>
      <c r="G853" s="700"/>
    </row>
    <row r="854" spans="1:7">
      <c r="A854" s="671"/>
      <c r="B854" s="671"/>
      <c r="C854" s="671"/>
      <c r="D854" s="672"/>
      <c r="E854" s="700"/>
      <c r="F854" s="673"/>
      <c r="G854" s="700"/>
    </row>
    <row r="855" spans="1:7">
      <c r="A855" s="671"/>
      <c r="B855" s="671"/>
      <c r="C855" s="671"/>
      <c r="D855" s="672"/>
      <c r="E855" s="700"/>
      <c r="F855" s="673"/>
      <c r="G855" s="700"/>
    </row>
    <row r="856" spans="1:7">
      <c r="A856" s="671"/>
      <c r="B856" s="671"/>
      <c r="C856" s="671"/>
      <c r="D856" s="672"/>
      <c r="E856" s="700"/>
      <c r="F856" s="673"/>
      <c r="G856" s="700"/>
    </row>
    <row r="857" spans="1:7">
      <c r="A857" s="671"/>
      <c r="B857" s="671"/>
      <c r="C857" s="671"/>
      <c r="D857" s="672"/>
      <c r="E857" s="700"/>
      <c r="F857" s="673"/>
      <c r="G857" s="700"/>
    </row>
    <row r="858" spans="1:7">
      <c r="A858" s="671"/>
      <c r="B858" s="671"/>
      <c r="C858" s="671"/>
      <c r="D858" s="672"/>
      <c r="E858" s="700"/>
      <c r="F858" s="673"/>
      <c r="G858" s="700"/>
    </row>
    <row r="859" spans="1:7">
      <c r="A859" s="671"/>
      <c r="B859" s="671"/>
      <c r="C859" s="671"/>
      <c r="D859" s="672"/>
      <c r="E859" s="700"/>
      <c r="F859" s="673"/>
      <c r="G859" s="700"/>
    </row>
    <row r="860" spans="1:7">
      <c r="A860" s="671"/>
      <c r="B860" s="671"/>
      <c r="C860" s="671"/>
      <c r="D860" s="672"/>
      <c r="E860" s="700"/>
      <c r="F860" s="673"/>
      <c r="G860" s="700"/>
    </row>
    <row r="861" spans="1:7">
      <c r="A861" s="671"/>
      <c r="B861" s="671"/>
      <c r="C861" s="671"/>
      <c r="D861" s="672"/>
      <c r="E861" s="700"/>
      <c r="F861" s="673"/>
      <c r="G861" s="700"/>
    </row>
    <row r="862" spans="1:7">
      <c r="A862" s="671"/>
      <c r="B862" s="671"/>
      <c r="C862" s="671"/>
      <c r="D862" s="672"/>
      <c r="E862" s="700"/>
      <c r="F862" s="673"/>
      <c r="G862" s="700"/>
    </row>
    <row r="863" spans="1:7">
      <c r="A863" s="671"/>
      <c r="B863" s="671"/>
      <c r="C863" s="671"/>
      <c r="D863" s="672"/>
      <c r="E863" s="700"/>
      <c r="F863" s="673"/>
      <c r="G863" s="700"/>
    </row>
    <row r="864" spans="1:7">
      <c r="A864" s="671"/>
      <c r="B864" s="671"/>
      <c r="C864" s="671"/>
      <c r="D864" s="672"/>
      <c r="E864" s="700"/>
      <c r="F864" s="673"/>
      <c r="G864" s="700"/>
    </row>
    <row r="865" spans="1:7">
      <c r="A865" s="671"/>
      <c r="B865" s="671"/>
      <c r="C865" s="671"/>
      <c r="D865" s="672"/>
      <c r="E865" s="700"/>
      <c r="F865" s="673"/>
      <c r="G865" s="700"/>
    </row>
    <row r="866" spans="1:7">
      <c r="A866" s="671"/>
      <c r="B866" s="671"/>
      <c r="C866" s="671"/>
      <c r="D866" s="672"/>
      <c r="E866" s="700"/>
      <c r="F866" s="673"/>
      <c r="G866" s="700"/>
    </row>
    <row r="867" spans="1:7">
      <c r="A867" s="671"/>
      <c r="B867" s="671"/>
      <c r="C867" s="671"/>
      <c r="D867" s="672"/>
      <c r="E867" s="700"/>
      <c r="F867" s="673"/>
      <c r="G867" s="700"/>
    </row>
    <row r="868" spans="1:7">
      <c r="A868" s="671"/>
      <c r="B868" s="671"/>
      <c r="C868" s="671"/>
      <c r="D868" s="672"/>
      <c r="E868" s="700"/>
      <c r="F868" s="673"/>
      <c r="G868" s="700"/>
    </row>
    <row r="869" spans="1:7">
      <c r="A869" s="671"/>
      <c r="B869" s="671"/>
      <c r="C869" s="671"/>
      <c r="D869" s="672"/>
      <c r="E869" s="700"/>
      <c r="F869" s="673"/>
      <c r="G869" s="700"/>
    </row>
    <row r="870" spans="1:7">
      <c r="A870" s="671"/>
      <c r="B870" s="671"/>
      <c r="C870" s="671"/>
      <c r="D870" s="672"/>
      <c r="E870" s="700"/>
      <c r="F870" s="673"/>
      <c r="G870" s="700"/>
    </row>
    <row r="871" spans="1:7">
      <c r="A871" s="671"/>
      <c r="B871" s="671"/>
      <c r="C871" s="671"/>
      <c r="D871" s="672"/>
      <c r="E871" s="700"/>
      <c r="F871" s="673"/>
      <c r="G871" s="700"/>
    </row>
    <row r="872" spans="1:7">
      <c r="A872" s="671"/>
      <c r="B872" s="671"/>
      <c r="C872" s="671"/>
      <c r="D872" s="672"/>
      <c r="E872" s="700"/>
      <c r="F872" s="673"/>
      <c r="G872" s="700"/>
    </row>
    <row r="873" spans="1:7">
      <c r="A873" s="671"/>
      <c r="B873" s="671"/>
      <c r="C873" s="671"/>
      <c r="D873" s="672"/>
      <c r="E873" s="700"/>
      <c r="F873" s="673"/>
      <c r="G873" s="700"/>
    </row>
    <row r="874" spans="1:7">
      <c r="A874" s="671"/>
      <c r="B874" s="671"/>
      <c r="C874" s="671"/>
      <c r="D874" s="672"/>
      <c r="E874" s="700"/>
      <c r="F874" s="673"/>
      <c r="G874" s="700"/>
    </row>
    <row r="875" spans="1:7">
      <c r="A875" s="671"/>
      <c r="B875" s="671"/>
      <c r="C875" s="671"/>
      <c r="D875" s="672"/>
      <c r="E875" s="700"/>
      <c r="F875" s="673"/>
      <c r="G875" s="700"/>
    </row>
    <row r="876" spans="1:7">
      <c r="A876" s="671"/>
      <c r="B876" s="671"/>
      <c r="C876" s="671"/>
      <c r="D876" s="672"/>
      <c r="E876" s="700"/>
      <c r="F876" s="673"/>
      <c r="G876" s="700"/>
    </row>
    <row r="877" spans="1:7">
      <c r="A877" s="671"/>
      <c r="B877" s="671"/>
      <c r="C877" s="671"/>
      <c r="D877" s="672"/>
      <c r="E877" s="700"/>
      <c r="F877" s="673"/>
      <c r="G877" s="700"/>
    </row>
    <row r="878" spans="1:7">
      <c r="A878" s="671"/>
      <c r="B878" s="671"/>
      <c r="C878" s="671"/>
      <c r="D878" s="672"/>
      <c r="E878" s="700"/>
      <c r="F878" s="673"/>
      <c r="G878" s="700"/>
    </row>
    <row r="879" spans="1:7">
      <c r="A879" s="671"/>
      <c r="B879" s="671"/>
      <c r="C879" s="671"/>
      <c r="D879" s="672"/>
      <c r="E879" s="700"/>
      <c r="F879" s="673"/>
      <c r="G879" s="700"/>
    </row>
    <row r="880" spans="1:7">
      <c r="A880" s="671"/>
      <c r="B880" s="671"/>
      <c r="C880" s="671"/>
      <c r="D880" s="672"/>
      <c r="E880" s="700"/>
      <c r="F880" s="673"/>
      <c r="G880" s="700"/>
    </row>
    <row r="881" spans="1:7">
      <c r="A881" s="671"/>
      <c r="B881" s="671"/>
      <c r="C881" s="671"/>
      <c r="D881" s="672"/>
      <c r="E881" s="700"/>
      <c r="F881" s="673"/>
      <c r="G881" s="700"/>
    </row>
    <row r="882" spans="1:7">
      <c r="A882" s="671"/>
      <c r="B882" s="671"/>
      <c r="C882" s="671"/>
      <c r="D882" s="672"/>
      <c r="E882" s="700"/>
      <c r="F882" s="673"/>
      <c r="G882" s="700"/>
    </row>
    <row r="883" spans="1:7">
      <c r="A883" s="671"/>
      <c r="B883" s="671"/>
      <c r="C883" s="671"/>
      <c r="D883" s="672"/>
      <c r="E883" s="700"/>
      <c r="F883" s="673"/>
      <c r="G883" s="700"/>
    </row>
    <row r="884" spans="1:7">
      <c r="A884" s="671"/>
      <c r="B884" s="671"/>
      <c r="C884" s="671"/>
      <c r="D884" s="672"/>
      <c r="E884" s="700"/>
      <c r="F884" s="673"/>
      <c r="G884" s="700"/>
    </row>
    <row r="885" spans="1:7">
      <c r="A885" s="671"/>
      <c r="B885" s="671"/>
      <c r="C885" s="671"/>
      <c r="D885" s="672"/>
      <c r="E885" s="700"/>
      <c r="F885" s="673"/>
      <c r="G885" s="700"/>
    </row>
    <row r="886" spans="1:7">
      <c r="A886" s="671"/>
      <c r="B886" s="671"/>
      <c r="C886" s="671"/>
      <c r="D886" s="672"/>
      <c r="E886" s="700"/>
      <c r="F886" s="673"/>
      <c r="G886" s="700"/>
    </row>
    <row r="887" spans="1:7">
      <c r="A887" s="671"/>
      <c r="B887" s="671"/>
      <c r="C887" s="671"/>
      <c r="D887" s="672"/>
      <c r="E887" s="700"/>
      <c r="F887" s="673"/>
      <c r="G887" s="700"/>
    </row>
    <row r="888" spans="1:7">
      <c r="A888" s="671"/>
      <c r="B888" s="671"/>
      <c r="C888" s="671"/>
      <c r="D888" s="672"/>
      <c r="E888" s="700"/>
      <c r="F888" s="673"/>
      <c r="G888" s="700"/>
    </row>
    <row r="889" spans="1:7">
      <c r="A889" s="671"/>
      <c r="B889" s="671"/>
      <c r="C889" s="671"/>
      <c r="D889" s="672"/>
      <c r="E889" s="700"/>
      <c r="F889" s="673"/>
      <c r="G889" s="700"/>
    </row>
    <row r="890" spans="1:7">
      <c r="A890" s="671"/>
      <c r="B890" s="671"/>
      <c r="C890" s="671"/>
      <c r="D890" s="672"/>
      <c r="E890" s="700"/>
      <c r="F890" s="673"/>
      <c r="G890" s="700"/>
    </row>
    <row r="891" spans="1:7">
      <c r="A891" s="671"/>
      <c r="B891" s="671"/>
      <c r="C891" s="671"/>
      <c r="D891" s="672"/>
      <c r="E891" s="700"/>
      <c r="F891" s="673"/>
      <c r="G891" s="700"/>
    </row>
    <row r="892" spans="1:7">
      <c r="A892" s="671"/>
      <c r="B892" s="671"/>
      <c r="C892" s="671"/>
      <c r="D892" s="672"/>
      <c r="E892" s="700"/>
      <c r="F892" s="673"/>
      <c r="G892" s="700"/>
    </row>
    <row r="893" spans="1:7">
      <c r="A893" s="671"/>
      <c r="B893" s="671"/>
      <c r="C893" s="671"/>
      <c r="D893" s="672"/>
      <c r="E893" s="700"/>
      <c r="F893" s="673"/>
      <c r="G893" s="700"/>
    </row>
    <row r="894" spans="1:7">
      <c r="A894" s="671"/>
      <c r="B894" s="671"/>
      <c r="C894" s="671"/>
      <c r="D894" s="672"/>
      <c r="E894" s="700"/>
      <c r="F894" s="673"/>
      <c r="G894" s="700"/>
    </row>
    <row r="895" spans="1:7">
      <c r="A895" s="671"/>
      <c r="B895" s="671"/>
      <c r="C895" s="671"/>
      <c r="D895" s="672"/>
      <c r="E895" s="700"/>
      <c r="F895" s="673"/>
      <c r="G895" s="700"/>
    </row>
    <row r="896" spans="1:7">
      <c r="A896" s="671"/>
      <c r="B896" s="671"/>
      <c r="C896" s="671"/>
      <c r="D896" s="672"/>
      <c r="E896" s="700"/>
      <c r="F896" s="673"/>
      <c r="G896" s="700"/>
    </row>
    <row r="897" spans="1:7">
      <c r="A897" s="671"/>
      <c r="B897" s="671"/>
      <c r="C897" s="671"/>
      <c r="D897" s="672"/>
      <c r="E897" s="700"/>
      <c r="F897" s="673"/>
      <c r="G897" s="700"/>
    </row>
    <row r="898" spans="1:7">
      <c r="A898" s="671"/>
      <c r="B898" s="671"/>
      <c r="C898" s="671"/>
      <c r="D898" s="672"/>
      <c r="E898" s="700"/>
      <c r="F898" s="673"/>
      <c r="G898" s="700"/>
    </row>
    <row r="899" spans="1:7">
      <c r="A899" s="671"/>
      <c r="B899" s="671"/>
      <c r="C899" s="671"/>
      <c r="D899" s="672"/>
      <c r="E899" s="700"/>
      <c r="F899" s="673"/>
      <c r="G899" s="700"/>
    </row>
    <row r="900" spans="1:7">
      <c r="A900" s="671"/>
      <c r="B900" s="671"/>
      <c r="C900" s="671"/>
      <c r="D900" s="672"/>
      <c r="E900" s="700"/>
      <c r="F900" s="673"/>
      <c r="G900" s="700"/>
    </row>
    <row r="901" spans="1:7">
      <c r="A901" s="671"/>
      <c r="B901" s="671"/>
      <c r="C901" s="671"/>
      <c r="D901" s="672"/>
      <c r="E901" s="700"/>
      <c r="F901" s="673"/>
      <c r="G901" s="700"/>
    </row>
    <row r="902" spans="1:7">
      <c r="A902" s="671"/>
      <c r="B902" s="671"/>
      <c r="C902" s="671"/>
      <c r="D902" s="672"/>
      <c r="E902" s="700"/>
      <c r="F902" s="673"/>
      <c r="G902" s="700"/>
    </row>
    <row r="903" spans="1:7">
      <c r="A903" s="671"/>
      <c r="B903" s="671"/>
      <c r="C903" s="671"/>
      <c r="D903" s="672"/>
      <c r="E903" s="700"/>
      <c r="F903" s="673"/>
      <c r="G903" s="700"/>
    </row>
    <row r="904" spans="1:7">
      <c r="A904" s="671"/>
      <c r="B904" s="671"/>
      <c r="C904" s="671"/>
      <c r="D904" s="672"/>
      <c r="E904" s="700"/>
      <c r="F904" s="673"/>
      <c r="G904" s="700"/>
    </row>
    <row r="905" spans="1:7">
      <c r="A905" s="671"/>
      <c r="B905" s="671"/>
      <c r="C905" s="671"/>
      <c r="D905" s="672"/>
      <c r="E905" s="700"/>
      <c r="F905" s="673"/>
      <c r="G905" s="700"/>
    </row>
    <row r="906" spans="1:7">
      <c r="A906" s="671"/>
      <c r="B906" s="671"/>
      <c r="C906" s="671"/>
      <c r="D906" s="672"/>
      <c r="E906" s="700"/>
      <c r="F906" s="673"/>
      <c r="G906" s="700"/>
    </row>
    <row r="907" spans="1:7">
      <c r="A907" s="671"/>
      <c r="B907" s="671"/>
      <c r="C907" s="671"/>
      <c r="D907" s="672"/>
      <c r="E907" s="700"/>
      <c r="F907" s="673"/>
      <c r="G907" s="700"/>
    </row>
    <row r="908" spans="1:7">
      <c r="A908" s="671"/>
      <c r="B908" s="671"/>
      <c r="C908" s="671"/>
      <c r="D908" s="672"/>
      <c r="E908" s="700"/>
      <c r="F908" s="673"/>
      <c r="G908" s="700"/>
    </row>
    <row r="909" spans="1:7">
      <c r="A909" s="671"/>
      <c r="B909" s="671"/>
      <c r="C909" s="671"/>
      <c r="D909" s="672"/>
      <c r="E909" s="700"/>
      <c r="F909" s="673"/>
      <c r="G909" s="700"/>
    </row>
    <row r="910" spans="1:7">
      <c r="A910" s="671"/>
      <c r="B910" s="671"/>
      <c r="C910" s="671"/>
      <c r="D910" s="672"/>
      <c r="E910" s="700"/>
      <c r="F910" s="673"/>
      <c r="G910" s="700"/>
    </row>
    <row r="911" spans="1:7">
      <c r="A911" s="671"/>
      <c r="B911" s="671"/>
      <c r="C911" s="671"/>
      <c r="D911" s="672"/>
      <c r="E911" s="700"/>
      <c r="F911" s="673"/>
      <c r="G911" s="700"/>
    </row>
    <row r="912" spans="1:7">
      <c r="A912" s="671"/>
      <c r="B912" s="671"/>
      <c r="C912" s="671"/>
      <c r="D912" s="672"/>
      <c r="E912" s="700"/>
      <c r="F912" s="673"/>
      <c r="G912" s="700"/>
    </row>
    <row r="913" spans="1:7">
      <c r="A913" s="671"/>
      <c r="B913" s="671"/>
      <c r="C913" s="671"/>
      <c r="D913" s="672"/>
      <c r="E913" s="700"/>
      <c r="F913" s="673"/>
      <c r="G913" s="700"/>
    </row>
    <row r="914" spans="1:7">
      <c r="A914" s="671"/>
      <c r="B914" s="671"/>
      <c r="C914" s="671"/>
      <c r="D914" s="672"/>
      <c r="E914" s="700"/>
      <c r="F914" s="673"/>
      <c r="G914" s="700"/>
    </row>
    <row r="915" spans="1:7">
      <c r="A915" s="671"/>
      <c r="B915" s="671"/>
      <c r="C915" s="671"/>
      <c r="D915" s="672"/>
      <c r="E915" s="700"/>
      <c r="F915" s="673"/>
      <c r="G915" s="700"/>
    </row>
    <row r="916" spans="1:7">
      <c r="A916" s="671"/>
      <c r="B916" s="671"/>
      <c r="C916" s="671"/>
      <c r="D916" s="672"/>
      <c r="E916" s="700"/>
      <c r="F916" s="673"/>
      <c r="G916" s="700"/>
    </row>
    <row r="917" spans="1:7">
      <c r="A917" s="671"/>
      <c r="B917" s="671"/>
      <c r="C917" s="671"/>
      <c r="D917" s="672"/>
      <c r="E917" s="700"/>
      <c r="F917" s="673"/>
      <c r="G917" s="700"/>
    </row>
    <row r="918" spans="1:7">
      <c r="A918" s="671"/>
      <c r="B918" s="671"/>
      <c r="C918" s="671"/>
      <c r="D918" s="672"/>
      <c r="E918" s="700"/>
      <c r="F918" s="673"/>
      <c r="G918" s="700"/>
    </row>
    <row r="919" spans="1:7">
      <c r="A919" s="671"/>
      <c r="B919" s="671"/>
      <c r="C919" s="671"/>
      <c r="D919" s="672"/>
      <c r="E919" s="700"/>
      <c r="F919" s="673"/>
      <c r="G919" s="700"/>
    </row>
    <row r="920" spans="1:7">
      <c r="A920" s="671"/>
      <c r="B920" s="671"/>
      <c r="C920" s="671"/>
      <c r="D920" s="672"/>
      <c r="E920" s="700"/>
      <c r="F920" s="673"/>
      <c r="G920" s="700"/>
    </row>
    <row r="921" spans="1:7">
      <c r="A921" s="671"/>
      <c r="B921" s="671"/>
      <c r="C921" s="671"/>
      <c r="D921" s="672"/>
      <c r="E921" s="700"/>
      <c r="F921" s="673"/>
      <c r="G921" s="700"/>
    </row>
    <row r="922" spans="1:7">
      <c r="A922" s="671"/>
      <c r="B922" s="671"/>
      <c r="C922" s="671"/>
      <c r="D922" s="672"/>
      <c r="E922" s="700"/>
      <c r="F922" s="673"/>
      <c r="G922" s="700"/>
    </row>
    <row r="923" spans="1:7">
      <c r="A923" s="671"/>
      <c r="B923" s="671"/>
      <c r="C923" s="671"/>
      <c r="D923" s="672"/>
      <c r="E923" s="700"/>
      <c r="F923" s="673"/>
      <c r="G923" s="700"/>
    </row>
    <row r="924" spans="1:7">
      <c r="A924" s="671"/>
      <c r="B924" s="671"/>
      <c r="C924" s="671"/>
      <c r="D924" s="672"/>
      <c r="E924" s="700"/>
      <c r="F924" s="673"/>
      <c r="G924" s="700"/>
    </row>
    <row r="925" spans="1:7">
      <c r="A925" s="671"/>
      <c r="B925" s="671"/>
      <c r="C925" s="671"/>
      <c r="D925" s="672"/>
      <c r="E925" s="700"/>
      <c r="F925" s="673"/>
      <c r="G925" s="700"/>
    </row>
    <row r="926" spans="1:7">
      <c r="A926" s="671"/>
      <c r="B926" s="671"/>
      <c r="C926" s="671"/>
      <c r="D926" s="672"/>
      <c r="E926" s="700"/>
      <c r="F926" s="673"/>
      <c r="G926" s="700"/>
    </row>
    <row r="927" spans="1:7">
      <c r="A927" s="671"/>
      <c r="B927" s="671"/>
      <c r="C927" s="671"/>
      <c r="D927" s="672"/>
      <c r="E927" s="700"/>
      <c r="F927" s="673"/>
      <c r="G927" s="700"/>
    </row>
    <row r="928" spans="1:7">
      <c r="A928" s="671"/>
      <c r="B928" s="671"/>
      <c r="C928" s="671"/>
      <c r="D928" s="672"/>
      <c r="E928" s="700"/>
      <c r="F928" s="673"/>
      <c r="G928" s="700"/>
    </row>
    <row r="929" spans="1:7">
      <c r="A929" s="671"/>
      <c r="B929" s="671"/>
      <c r="C929" s="671"/>
      <c r="D929" s="672"/>
      <c r="E929" s="700"/>
      <c r="F929" s="673"/>
      <c r="G929" s="700"/>
    </row>
    <row r="930" spans="1:7">
      <c r="A930" s="671"/>
      <c r="B930" s="671"/>
      <c r="C930" s="671"/>
      <c r="D930" s="672"/>
      <c r="E930" s="700"/>
      <c r="F930" s="673"/>
      <c r="G930" s="700"/>
    </row>
    <row r="931" spans="1:7">
      <c r="A931" s="671"/>
      <c r="B931" s="671"/>
      <c r="C931" s="671"/>
      <c r="D931" s="672"/>
      <c r="E931" s="700"/>
      <c r="F931" s="673"/>
      <c r="G931" s="700"/>
    </row>
    <row r="932" spans="1:7">
      <c r="A932" s="671"/>
      <c r="B932" s="671"/>
      <c r="C932" s="671"/>
      <c r="D932" s="672"/>
      <c r="E932" s="700"/>
      <c r="F932" s="673"/>
      <c r="G932" s="700"/>
    </row>
    <row r="933" spans="1:7">
      <c r="A933" s="671"/>
      <c r="B933" s="671"/>
      <c r="C933" s="671"/>
      <c r="D933" s="672"/>
      <c r="E933" s="700"/>
      <c r="F933" s="673"/>
      <c r="G933" s="700"/>
    </row>
    <row r="934" spans="1:7">
      <c r="A934" s="671"/>
      <c r="B934" s="671"/>
      <c r="C934" s="671"/>
      <c r="D934" s="672"/>
      <c r="E934" s="700"/>
      <c r="F934" s="673"/>
      <c r="G934" s="700"/>
    </row>
    <row r="935" spans="1:7">
      <c r="A935" s="671"/>
      <c r="B935" s="671"/>
      <c r="C935" s="671"/>
      <c r="D935" s="672"/>
      <c r="E935" s="700"/>
      <c r="F935" s="673"/>
      <c r="G935" s="700"/>
    </row>
    <row r="936" spans="1:7">
      <c r="A936" s="671"/>
      <c r="B936" s="671"/>
      <c r="C936" s="671"/>
      <c r="D936" s="672"/>
      <c r="E936" s="700"/>
      <c r="F936" s="673"/>
      <c r="G936" s="700"/>
    </row>
    <row r="937" spans="1:7">
      <c r="A937" s="671"/>
      <c r="B937" s="671"/>
      <c r="C937" s="671"/>
      <c r="D937" s="672"/>
      <c r="E937" s="700"/>
      <c r="F937" s="673"/>
      <c r="G937" s="700"/>
    </row>
    <row r="938" spans="1:7">
      <c r="A938" s="671"/>
      <c r="B938" s="671"/>
      <c r="C938" s="671"/>
      <c r="D938" s="672"/>
      <c r="E938" s="700"/>
      <c r="F938" s="673"/>
      <c r="G938" s="700"/>
    </row>
    <row r="939" spans="1:7">
      <c r="A939" s="671"/>
      <c r="B939" s="671"/>
      <c r="C939" s="671"/>
      <c r="D939" s="672"/>
      <c r="E939" s="700"/>
      <c r="F939" s="673"/>
      <c r="G939" s="700"/>
    </row>
    <row r="940" spans="1:7">
      <c r="A940" s="671"/>
      <c r="B940" s="671"/>
      <c r="C940" s="671"/>
      <c r="D940" s="672"/>
      <c r="E940" s="700"/>
      <c r="F940" s="673"/>
      <c r="G940" s="700"/>
    </row>
    <row r="941" spans="1:7">
      <c r="A941" s="671"/>
      <c r="B941" s="671"/>
      <c r="C941" s="671"/>
      <c r="D941" s="672"/>
      <c r="E941" s="700"/>
      <c r="F941" s="673"/>
      <c r="G941" s="700"/>
    </row>
    <row r="942" spans="1:7">
      <c r="A942" s="671"/>
      <c r="B942" s="671"/>
      <c r="C942" s="671"/>
      <c r="D942" s="672"/>
      <c r="E942" s="700"/>
      <c r="F942" s="673"/>
      <c r="G942" s="700"/>
    </row>
    <row r="943" spans="1:7">
      <c r="A943" s="671"/>
      <c r="B943" s="671"/>
      <c r="C943" s="671"/>
      <c r="D943" s="672"/>
      <c r="E943" s="700"/>
      <c r="F943" s="673"/>
      <c r="G943" s="700"/>
    </row>
    <row r="944" spans="1:7">
      <c r="A944" s="671"/>
      <c r="B944" s="671"/>
      <c r="C944" s="671"/>
      <c r="D944" s="672"/>
      <c r="E944" s="700"/>
      <c r="F944" s="673"/>
      <c r="G944" s="700"/>
    </row>
    <row r="945" spans="1:7">
      <c r="A945" s="671"/>
      <c r="B945" s="671"/>
      <c r="C945" s="671"/>
      <c r="D945" s="672"/>
      <c r="E945" s="700"/>
      <c r="F945" s="673"/>
      <c r="G945" s="700"/>
    </row>
    <row r="946" spans="1:7">
      <c r="A946" s="671"/>
      <c r="B946" s="671"/>
      <c r="C946" s="671"/>
      <c r="D946" s="672"/>
      <c r="E946" s="700"/>
      <c r="F946" s="673"/>
      <c r="G946" s="700"/>
    </row>
    <row r="947" spans="1:7">
      <c r="A947" s="671"/>
      <c r="B947" s="671"/>
      <c r="C947" s="671"/>
      <c r="D947" s="672"/>
      <c r="E947" s="700"/>
      <c r="F947" s="673"/>
      <c r="G947" s="700"/>
    </row>
    <row r="948" spans="1:7">
      <c r="A948" s="671"/>
      <c r="B948" s="671"/>
      <c r="C948" s="671"/>
      <c r="D948" s="672"/>
      <c r="E948" s="700"/>
      <c r="F948" s="673"/>
      <c r="G948" s="700"/>
    </row>
    <row r="949" spans="1:7">
      <c r="A949" s="671"/>
      <c r="B949" s="671"/>
      <c r="C949" s="671"/>
      <c r="D949" s="672"/>
      <c r="E949" s="700"/>
      <c r="F949" s="673"/>
      <c r="G949" s="700"/>
    </row>
    <row r="950" spans="1:7">
      <c r="A950" s="671"/>
      <c r="B950" s="671"/>
      <c r="C950" s="671"/>
      <c r="D950" s="672"/>
      <c r="E950" s="700"/>
      <c r="F950" s="673"/>
      <c r="G950" s="700"/>
    </row>
    <row r="951" spans="1:7">
      <c r="A951" s="671"/>
      <c r="B951" s="671"/>
      <c r="C951" s="671"/>
      <c r="D951" s="672"/>
      <c r="E951" s="700"/>
      <c r="F951" s="673"/>
      <c r="G951" s="700"/>
    </row>
    <row r="952" spans="1:7">
      <c r="A952" s="671"/>
      <c r="B952" s="671"/>
      <c r="C952" s="671"/>
      <c r="D952" s="672"/>
      <c r="E952" s="700"/>
      <c r="F952" s="673"/>
      <c r="G952" s="700"/>
    </row>
    <row r="953" spans="1:7">
      <c r="A953" s="671"/>
      <c r="B953" s="671"/>
      <c r="C953" s="671"/>
      <c r="D953" s="672"/>
      <c r="E953" s="700"/>
      <c r="F953" s="673"/>
      <c r="G953" s="700"/>
    </row>
    <row r="954" spans="1:7">
      <c r="A954" s="671"/>
      <c r="B954" s="671"/>
      <c r="C954" s="671"/>
      <c r="D954" s="672"/>
      <c r="E954" s="700"/>
      <c r="F954" s="673"/>
      <c r="G954" s="700"/>
    </row>
    <row r="955" spans="1:7">
      <c r="A955" s="671"/>
      <c r="B955" s="671"/>
      <c r="C955" s="671"/>
      <c r="D955" s="672"/>
      <c r="E955" s="700"/>
      <c r="F955" s="673"/>
      <c r="G955" s="700"/>
    </row>
    <row r="956" spans="1:7">
      <c r="A956" s="671"/>
      <c r="B956" s="671"/>
      <c r="C956" s="671"/>
      <c r="D956" s="672"/>
      <c r="E956" s="700"/>
      <c r="F956" s="673"/>
      <c r="G956" s="700"/>
    </row>
    <row r="957" spans="1:7">
      <c r="A957" s="671"/>
      <c r="B957" s="671"/>
      <c r="C957" s="671"/>
      <c r="D957" s="672"/>
      <c r="E957" s="700"/>
      <c r="F957" s="673"/>
      <c r="G957" s="700"/>
    </row>
    <row r="958" spans="1:7">
      <c r="A958" s="671"/>
      <c r="B958" s="671"/>
      <c r="C958" s="671"/>
      <c r="D958" s="672"/>
      <c r="E958" s="700"/>
      <c r="F958" s="673"/>
      <c r="G958" s="700"/>
    </row>
    <row r="959" spans="1:7">
      <c r="A959" s="671"/>
      <c r="B959" s="671"/>
      <c r="C959" s="671"/>
      <c r="D959" s="672"/>
      <c r="E959" s="700"/>
      <c r="F959" s="673"/>
      <c r="G959" s="700"/>
    </row>
    <row r="960" spans="1:7">
      <c r="A960" s="671"/>
      <c r="B960" s="671"/>
      <c r="C960" s="671"/>
      <c r="D960" s="672"/>
      <c r="E960" s="700"/>
      <c r="F960" s="673"/>
      <c r="G960" s="700"/>
    </row>
    <row r="961" spans="1:7">
      <c r="A961" s="671"/>
      <c r="B961" s="671"/>
      <c r="C961" s="671"/>
      <c r="D961" s="672"/>
      <c r="E961" s="700"/>
      <c r="F961" s="673"/>
      <c r="G961" s="700"/>
    </row>
    <row r="962" spans="1:7">
      <c r="A962" s="671"/>
      <c r="B962" s="671"/>
      <c r="C962" s="671"/>
      <c r="D962" s="672"/>
      <c r="E962" s="700"/>
      <c r="F962" s="673"/>
      <c r="G962" s="700"/>
    </row>
    <row r="963" spans="1:7">
      <c r="A963" s="671"/>
      <c r="B963" s="671"/>
      <c r="C963" s="671"/>
      <c r="D963" s="672"/>
      <c r="E963" s="700"/>
      <c r="F963" s="673"/>
      <c r="G963" s="700"/>
    </row>
    <row r="964" spans="1:7">
      <c r="A964" s="671"/>
      <c r="B964" s="671"/>
      <c r="C964" s="671"/>
      <c r="D964" s="672"/>
      <c r="E964" s="700"/>
      <c r="F964" s="673"/>
      <c r="G964" s="700"/>
    </row>
    <row r="965" spans="1:7">
      <c r="A965" s="671"/>
      <c r="B965" s="671"/>
      <c r="C965" s="671"/>
      <c r="D965" s="672"/>
      <c r="E965" s="700"/>
      <c r="F965" s="673"/>
      <c r="G965" s="700"/>
    </row>
    <row r="966" spans="1:7">
      <c r="A966" s="671"/>
      <c r="B966" s="671"/>
      <c r="C966" s="671"/>
      <c r="D966" s="672"/>
      <c r="E966" s="700"/>
      <c r="F966" s="673"/>
      <c r="G966" s="700"/>
    </row>
    <row r="967" spans="1:7">
      <c r="A967" s="671"/>
      <c r="B967" s="671"/>
      <c r="C967" s="671"/>
      <c r="D967" s="672"/>
      <c r="E967" s="700"/>
      <c r="F967" s="673"/>
      <c r="G967" s="700"/>
    </row>
    <row r="968" spans="1:7">
      <c r="A968" s="671"/>
      <c r="B968" s="671"/>
      <c r="C968" s="671"/>
      <c r="D968" s="672"/>
      <c r="E968" s="700"/>
      <c r="F968" s="673"/>
      <c r="G968" s="700"/>
    </row>
    <row r="969" spans="1:7">
      <c r="A969" s="671"/>
      <c r="B969" s="671"/>
      <c r="C969" s="671"/>
      <c r="D969" s="672"/>
      <c r="E969" s="700"/>
      <c r="F969" s="673"/>
      <c r="G969" s="700"/>
    </row>
    <row r="970" spans="1:7">
      <c r="A970" s="671"/>
      <c r="B970" s="671"/>
      <c r="C970" s="671"/>
      <c r="D970" s="672"/>
      <c r="E970" s="700"/>
      <c r="F970" s="673"/>
      <c r="G970" s="700"/>
    </row>
    <row r="971" spans="1:7">
      <c r="A971" s="671"/>
      <c r="B971" s="671"/>
      <c r="C971" s="671"/>
      <c r="D971" s="672"/>
      <c r="E971" s="700"/>
      <c r="F971" s="673"/>
      <c r="G971" s="700"/>
    </row>
    <row r="972" spans="1:7">
      <c r="A972" s="671"/>
      <c r="B972" s="671"/>
      <c r="C972" s="671"/>
      <c r="D972" s="672"/>
      <c r="E972" s="700"/>
      <c r="F972" s="673"/>
      <c r="G972" s="700"/>
    </row>
    <row r="973" spans="1:7">
      <c r="A973" s="671"/>
      <c r="B973" s="671"/>
      <c r="C973" s="671"/>
      <c r="D973" s="672"/>
      <c r="E973" s="700"/>
      <c r="F973" s="673"/>
      <c r="G973" s="700"/>
    </row>
    <row r="974" spans="1:7">
      <c r="A974" s="671"/>
      <c r="B974" s="671"/>
      <c r="C974" s="671"/>
      <c r="D974" s="672"/>
      <c r="E974" s="700"/>
      <c r="F974" s="673"/>
      <c r="G974" s="700"/>
    </row>
    <row r="975" spans="1:7">
      <c r="A975" s="671"/>
      <c r="B975" s="671"/>
      <c r="C975" s="671"/>
      <c r="D975" s="672"/>
      <c r="E975" s="700"/>
      <c r="F975" s="673"/>
      <c r="G975" s="700"/>
    </row>
    <row r="976" spans="1:7">
      <c r="A976" s="671"/>
      <c r="B976" s="671"/>
      <c r="C976" s="671"/>
      <c r="D976" s="672"/>
      <c r="E976" s="700"/>
      <c r="F976" s="673"/>
      <c r="G976" s="700"/>
    </row>
    <row r="977" spans="1:7">
      <c r="A977" s="671"/>
      <c r="B977" s="671"/>
      <c r="C977" s="671"/>
      <c r="D977" s="672"/>
      <c r="E977" s="700"/>
      <c r="F977" s="673"/>
      <c r="G977" s="700"/>
    </row>
    <row r="978" spans="1:7">
      <c r="A978" s="671"/>
      <c r="B978" s="671"/>
      <c r="C978" s="671"/>
      <c r="D978" s="672"/>
      <c r="E978" s="700"/>
      <c r="F978" s="673"/>
      <c r="G978" s="700"/>
    </row>
    <row r="979" spans="1:7">
      <c r="A979" s="671"/>
      <c r="B979" s="671"/>
      <c r="C979" s="671"/>
      <c r="D979" s="672"/>
      <c r="E979" s="700"/>
      <c r="F979" s="673"/>
      <c r="G979" s="700"/>
    </row>
    <row r="980" spans="1:7">
      <c r="A980" s="671"/>
      <c r="B980" s="671"/>
      <c r="C980" s="671"/>
      <c r="D980" s="672"/>
      <c r="E980" s="700"/>
      <c r="F980" s="673"/>
      <c r="G980" s="700"/>
    </row>
    <row r="981" spans="1:7">
      <c r="A981" s="671"/>
      <c r="B981" s="671"/>
      <c r="C981" s="671"/>
      <c r="D981" s="672"/>
      <c r="E981" s="700"/>
      <c r="F981" s="673"/>
      <c r="G981" s="700"/>
    </row>
    <row r="982" spans="1:7">
      <c r="A982" s="671"/>
      <c r="B982" s="671"/>
      <c r="C982" s="671"/>
      <c r="D982" s="672"/>
      <c r="E982" s="700"/>
      <c r="F982" s="673"/>
      <c r="G982" s="700"/>
    </row>
    <row r="983" spans="1:7">
      <c r="A983" s="671"/>
      <c r="B983" s="671"/>
      <c r="C983" s="671"/>
      <c r="D983" s="672"/>
      <c r="E983" s="700"/>
      <c r="F983" s="673"/>
      <c r="G983" s="700"/>
    </row>
    <row r="984" spans="1:7">
      <c r="A984" s="671"/>
      <c r="B984" s="671"/>
      <c r="C984" s="671"/>
      <c r="D984" s="672"/>
      <c r="E984" s="700"/>
      <c r="F984" s="673"/>
      <c r="G984" s="700"/>
    </row>
    <row r="985" spans="1:7">
      <c r="A985" s="671"/>
      <c r="B985" s="671"/>
      <c r="C985" s="671"/>
      <c r="D985" s="672"/>
      <c r="E985" s="700"/>
      <c r="F985" s="673"/>
      <c r="G985" s="700"/>
    </row>
    <row r="986" spans="1:7">
      <c r="A986" s="671"/>
      <c r="B986" s="671"/>
      <c r="C986" s="671"/>
      <c r="D986" s="672"/>
      <c r="E986" s="700"/>
      <c r="F986" s="673"/>
      <c r="G986" s="700"/>
    </row>
    <row r="987" spans="1:7">
      <c r="A987" s="671"/>
      <c r="B987" s="671"/>
      <c r="C987" s="671"/>
      <c r="D987" s="672"/>
      <c r="E987" s="700"/>
      <c r="F987" s="673"/>
      <c r="G987" s="700"/>
    </row>
    <row r="988" spans="1:7">
      <c r="A988" s="671"/>
      <c r="B988" s="671"/>
      <c r="C988" s="671"/>
      <c r="D988" s="672"/>
      <c r="E988" s="700"/>
      <c r="F988" s="673"/>
      <c r="G988" s="700"/>
    </row>
    <row r="989" spans="1:7">
      <c r="A989" s="671"/>
      <c r="B989" s="671"/>
      <c r="C989" s="671"/>
      <c r="D989" s="672"/>
      <c r="E989" s="700"/>
      <c r="F989" s="673"/>
      <c r="G989" s="700"/>
    </row>
    <row r="990" spans="1:7">
      <c r="A990" s="671"/>
      <c r="B990" s="671"/>
      <c r="C990" s="671"/>
      <c r="D990" s="672"/>
      <c r="E990" s="700"/>
      <c r="F990" s="673"/>
      <c r="G990" s="700"/>
    </row>
    <row r="991" spans="1:7">
      <c r="A991" s="671"/>
      <c r="B991" s="671"/>
      <c r="C991" s="671"/>
      <c r="D991" s="672"/>
      <c r="E991" s="700"/>
      <c r="F991" s="673"/>
      <c r="G991" s="700"/>
    </row>
    <row r="992" spans="1:7">
      <c r="A992" s="671"/>
      <c r="B992" s="671"/>
      <c r="C992" s="671"/>
      <c r="D992" s="672"/>
      <c r="E992" s="700"/>
      <c r="F992" s="673"/>
      <c r="G992" s="700"/>
    </row>
    <row r="993" spans="1:7">
      <c r="A993" s="671"/>
      <c r="B993" s="671"/>
      <c r="C993" s="671"/>
      <c r="D993" s="672"/>
      <c r="E993" s="700"/>
      <c r="F993" s="673"/>
      <c r="G993" s="700"/>
    </row>
    <row r="994" spans="1:7">
      <c r="A994" s="671"/>
      <c r="B994" s="671"/>
      <c r="C994" s="671"/>
      <c r="D994" s="672"/>
      <c r="E994" s="700"/>
      <c r="F994" s="673"/>
      <c r="G994" s="700"/>
    </row>
    <row r="995" spans="1:7">
      <c r="A995" s="671"/>
      <c r="B995" s="671"/>
      <c r="C995" s="671"/>
      <c r="D995" s="672"/>
      <c r="E995" s="700"/>
      <c r="F995" s="673"/>
      <c r="G995" s="700"/>
    </row>
    <row r="996" spans="1:7">
      <c r="A996" s="671"/>
      <c r="B996" s="671"/>
      <c r="C996" s="671"/>
      <c r="D996" s="672"/>
      <c r="E996" s="700"/>
      <c r="F996" s="673"/>
      <c r="G996" s="700"/>
    </row>
    <row r="997" spans="1:7">
      <c r="A997" s="671"/>
      <c r="B997" s="671"/>
      <c r="C997" s="671"/>
      <c r="D997" s="672"/>
      <c r="E997" s="700"/>
      <c r="F997" s="673"/>
      <c r="G997" s="700"/>
    </row>
    <row r="998" spans="1:7">
      <c r="A998" s="671"/>
      <c r="B998" s="671"/>
      <c r="C998" s="671"/>
      <c r="D998" s="672"/>
      <c r="E998" s="700"/>
      <c r="F998" s="673"/>
      <c r="G998" s="700"/>
    </row>
    <row r="999" spans="1:7">
      <c r="A999" s="671"/>
      <c r="B999" s="671"/>
      <c r="C999" s="671"/>
      <c r="D999" s="672"/>
      <c r="E999" s="700"/>
      <c r="F999" s="673"/>
      <c r="G999" s="700"/>
    </row>
    <row r="1000" spans="1:7">
      <c r="A1000" s="671"/>
      <c r="B1000" s="671"/>
      <c r="C1000" s="671"/>
      <c r="D1000" s="672"/>
      <c r="E1000" s="700"/>
      <c r="F1000" s="673"/>
      <c r="G1000" s="700"/>
    </row>
    <row r="1001" spans="1:7">
      <c r="A1001" s="671"/>
      <c r="B1001" s="671"/>
      <c r="C1001" s="671"/>
      <c r="D1001" s="672"/>
      <c r="E1001" s="700"/>
      <c r="F1001" s="673"/>
      <c r="G1001" s="700"/>
    </row>
    <row r="1002" spans="1:7">
      <c r="A1002" s="671"/>
      <c r="B1002" s="671"/>
      <c r="C1002" s="671"/>
      <c r="D1002" s="672"/>
      <c r="E1002" s="700"/>
      <c r="F1002" s="673"/>
      <c r="G1002" s="700"/>
    </row>
    <row r="1003" spans="1:7">
      <c r="A1003" s="671"/>
      <c r="B1003" s="671"/>
      <c r="C1003" s="671"/>
      <c r="D1003" s="672"/>
      <c r="E1003" s="700"/>
      <c r="F1003" s="673"/>
      <c r="G1003" s="700"/>
    </row>
    <row r="1004" spans="1:7">
      <c r="A1004" s="671"/>
      <c r="B1004" s="671"/>
      <c r="C1004" s="671"/>
      <c r="D1004" s="672"/>
      <c r="E1004" s="700"/>
      <c r="F1004" s="673"/>
      <c r="G1004" s="700"/>
    </row>
    <row r="1005" spans="1:7">
      <c r="A1005" s="671"/>
      <c r="B1005" s="671"/>
      <c r="C1005" s="671"/>
      <c r="D1005" s="672"/>
      <c r="E1005" s="700"/>
      <c r="F1005" s="673"/>
      <c r="G1005" s="700"/>
    </row>
    <row r="1006" spans="1:7">
      <c r="A1006" s="671"/>
      <c r="B1006" s="671"/>
      <c r="C1006" s="671"/>
      <c r="D1006" s="672"/>
      <c r="E1006" s="700"/>
      <c r="F1006" s="673"/>
      <c r="G1006" s="700"/>
    </row>
    <row r="1007" spans="1:7">
      <c r="A1007" s="671"/>
      <c r="B1007" s="671"/>
      <c r="C1007" s="671"/>
      <c r="D1007" s="672"/>
      <c r="E1007" s="700"/>
      <c r="F1007" s="673"/>
      <c r="G1007" s="700"/>
    </row>
    <row r="1008" spans="1:7">
      <c r="A1008" s="671"/>
      <c r="B1008" s="671"/>
      <c r="C1008" s="671"/>
      <c r="D1008" s="672"/>
      <c r="E1008" s="700"/>
      <c r="F1008" s="673"/>
      <c r="G1008" s="700"/>
    </row>
    <row r="1009" spans="1:7">
      <c r="A1009" s="671"/>
      <c r="B1009" s="671"/>
      <c r="C1009" s="671"/>
      <c r="D1009" s="672"/>
      <c r="E1009" s="700"/>
      <c r="F1009" s="673"/>
      <c r="G1009" s="700"/>
    </row>
    <row r="1010" spans="1:7">
      <c r="A1010" s="671"/>
      <c r="B1010" s="671"/>
      <c r="C1010" s="671"/>
      <c r="D1010" s="672"/>
      <c r="E1010" s="700"/>
      <c r="F1010" s="673"/>
      <c r="G1010" s="700"/>
    </row>
    <row r="1011" spans="1:7">
      <c r="A1011" s="671"/>
      <c r="B1011" s="671"/>
      <c r="C1011" s="671"/>
      <c r="D1011" s="672"/>
      <c r="E1011" s="700"/>
      <c r="F1011" s="673"/>
      <c r="G1011" s="700"/>
    </row>
    <row r="1012" spans="1:7">
      <c r="A1012" s="671"/>
      <c r="B1012" s="671"/>
      <c r="C1012" s="671"/>
      <c r="D1012" s="672"/>
      <c r="E1012" s="700"/>
      <c r="F1012" s="673"/>
      <c r="G1012" s="700"/>
    </row>
    <row r="1013" spans="1:7">
      <c r="A1013" s="671"/>
      <c r="B1013" s="671"/>
      <c r="C1013" s="671"/>
      <c r="D1013" s="672"/>
      <c r="E1013" s="700"/>
      <c r="F1013" s="673"/>
      <c r="G1013" s="700"/>
    </row>
    <row r="1014" spans="1:7">
      <c r="A1014" s="671"/>
      <c r="B1014" s="671"/>
      <c r="C1014" s="671"/>
      <c r="D1014" s="672"/>
      <c r="E1014" s="700"/>
      <c r="F1014" s="673"/>
      <c r="G1014" s="700"/>
    </row>
    <row r="1015" spans="1:7">
      <c r="A1015" s="671"/>
      <c r="B1015" s="671"/>
      <c r="C1015" s="671"/>
      <c r="D1015" s="672"/>
      <c r="E1015" s="700"/>
      <c r="F1015" s="673"/>
      <c r="G1015" s="700"/>
    </row>
    <row r="1016" spans="1:7">
      <c r="A1016" s="671"/>
      <c r="B1016" s="671"/>
      <c r="C1016" s="671"/>
      <c r="D1016" s="672"/>
      <c r="E1016" s="700"/>
      <c r="F1016" s="673"/>
      <c r="G1016" s="700"/>
    </row>
    <row r="1017" spans="1:7">
      <c r="A1017" s="671"/>
      <c r="B1017" s="671"/>
      <c r="C1017" s="671"/>
      <c r="D1017" s="672"/>
      <c r="E1017" s="700"/>
      <c r="F1017" s="673"/>
      <c r="G1017" s="700"/>
    </row>
    <row r="1018" spans="1:7">
      <c r="A1018" s="671"/>
      <c r="B1018" s="671"/>
      <c r="C1018" s="671"/>
      <c r="D1018" s="672"/>
      <c r="E1018" s="700"/>
      <c r="F1018" s="673"/>
      <c r="G1018" s="700"/>
    </row>
    <row r="1019" spans="1:7">
      <c r="A1019" s="671"/>
      <c r="B1019" s="671"/>
      <c r="C1019" s="671"/>
      <c r="D1019" s="672"/>
      <c r="E1019" s="700"/>
      <c r="F1019" s="673"/>
      <c r="G1019" s="700"/>
    </row>
    <row r="1020" spans="1:7">
      <c r="A1020" s="671"/>
      <c r="B1020" s="671"/>
      <c r="C1020" s="671"/>
      <c r="D1020" s="672"/>
      <c r="E1020" s="700"/>
      <c r="F1020" s="673"/>
      <c r="G1020" s="700"/>
    </row>
    <row r="1021" spans="1:7">
      <c r="A1021" s="671"/>
      <c r="B1021" s="671"/>
      <c r="C1021" s="671"/>
      <c r="D1021" s="672"/>
      <c r="E1021" s="700"/>
      <c r="F1021" s="673"/>
      <c r="G1021" s="700"/>
    </row>
    <row r="1022" spans="1:7">
      <c r="A1022" s="671"/>
      <c r="B1022" s="671"/>
      <c r="C1022" s="671"/>
      <c r="D1022" s="672"/>
      <c r="E1022" s="700"/>
      <c r="F1022" s="673"/>
      <c r="G1022" s="700"/>
    </row>
    <row r="1023" spans="1:7">
      <c r="A1023" s="671"/>
      <c r="B1023" s="671"/>
      <c r="C1023" s="671"/>
      <c r="D1023" s="672"/>
      <c r="E1023" s="700"/>
      <c r="F1023" s="673"/>
      <c r="G1023" s="700"/>
    </row>
    <row r="1024" spans="1:7">
      <c r="A1024" s="671"/>
      <c r="B1024" s="671"/>
      <c r="C1024" s="671"/>
      <c r="D1024" s="672"/>
      <c r="E1024" s="700"/>
      <c r="F1024" s="673"/>
      <c r="G1024" s="700"/>
    </row>
    <row r="1025" spans="1:7">
      <c r="A1025" s="671"/>
      <c r="B1025" s="671"/>
      <c r="C1025" s="671"/>
      <c r="D1025" s="672"/>
      <c r="E1025" s="700"/>
      <c r="F1025" s="673"/>
      <c r="G1025" s="700"/>
    </row>
    <row r="1026" spans="1:7">
      <c r="A1026" s="671"/>
      <c r="B1026" s="671"/>
      <c r="C1026" s="671"/>
      <c r="D1026" s="672"/>
      <c r="E1026" s="700"/>
      <c r="F1026" s="673"/>
      <c r="G1026" s="700"/>
    </row>
    <row r="1027" spans="1:7">
      <c r="A1027" s="671"/>
      <c r="B1027" s="671"/>
      <c r="C1027" s="671"/>
      <c r="D1027" s="672"/>
      <c r="E1027" s="700"/>
      <c r="F1027" s="673"/>
      <c r="G1027" s="700"/>
    </row>
    <row r="1028" spans="1:7">
      <c r="A1028" s="671"/>
      <c r="B1028" s="671"/>
      <c r="C1028" s="671"/>
      <c r="D1028" s="672"/>
      <c r="E1028" s="700"/>
      <c r="F1028" s="673"/>
      <c r="G1028" s="700"/>
    </row>
    <row r="1029" spans="1:7">
      <c r="A1029" s="671"/>
      <c r="B1029" s="671"/>
      <c r="C1029" s="671"/>
      <c r="D1029" s="672"/>
      <c r="E1029" s="700"/>
      <c r="F1029" s="673"/>
      <c r="G1029" s="700"/>
    </row>
    <row r="1030" spans="1:7">
      <c r="A1030" s="671"/>
      <c r="B1030" s="671"/>
      <c r="C1030" s="671"/>
      <c r="D1030" s="672"/>
      <c r="E1030" s="700"/>
      <c r="F1030" s="673"/>
      <c r="G1030" s="700"/>
    </row>
    <row r="1031" spans="1:7">
      <c r="A1031" s="671"/>
      <c r="B1031" s="671"/>
      <c r="C1031" s="671"/>
      <c r="D1031" s="672"/>
      <c r="E1031" s="700"/>
      <c r="F1031" s="673"/>
      <c r="G1031" s="700"/>
    </row>
    <row r="1032" spans="1:7">
      <c r="A1032" s="671"/>
      <c r="B1032" s="671"/>
      <c r="C1032" s="671"/>
      <c r="D1032" s="672"/>
      <c r="E1032" s="700"/>
      <c r="F1032" s="673"/>
      <c r="G1032" s="700"/>
    </row>
    <row r="1033" spans="1:7">
      <c r="A1033" s="671"/>
      <c r="B1033" s="671"/>
      <c r="C1033" s="671"/>
      <c r="D1033" s="672"/>
      <c r="E1033" s="700"/>
      <c r="F1033" s="673"/>
      <c r="G1033" s="700"/>
    </row>
    <row r="1034" spans="1:7">
      <c r="A1034" s="671"/>
      <c r="B1034" s="671"/>
      <c r="C1034" s="671"/>
      <c r="D1034" s="672"/>
      <c r="E1034" s="700"/>
      <c r="F1034" s="673"/>
      <c r="G1034" s="700"/>
    </row>
    <row r="1035" spans="1:7">
      <c r="A1035" s="671"/>
      <c r="B1035" s="671"/>
      <c r="C1035" s="671"/>
      <c r="D1035" s="672"/>
      <c r="E1035" s="700"/>
      <c r="F1035" s="673"/>
      <c r="G1035" s="700"/>
    </row>
    <row r="1036" spans="1:7">
      <c r="A1036" s="671"/>
      <c r="B1036" s="671"/>
      <c r="C1036" s="671"/>
      <c r="D1036" s="672"/>
      <c r="E1036" s="700"/>
      <c r="F1036" s="673"/>
      <c r="G1036" s="700"/>
    </row>
    <row r="1037" spans="1:7">
      <c r="A1037" s="671"/>
      <c r="B1037" s="671"/>
      <c r="C1037" s="671"/>
      <c r="D1037" s="672"/>
      <c r="E1037" s="700"/>
      <c r="F1037" s="673"/>
      <c r="G1037" s="700"/>
    </row>
    <row r="1038" spans="1:7">
      <c r="A1038" s="671"/>
      <c r="B1038" s="671"/>
      <c r="C1038" s="671"/>
      <c r="D1038" s="672"/>
      <c r="E1038" s="700"/>
      <c r="F1038" s="673"/>
      <c r="G1038" s="700"/>
    </row>
    <row r="1039" spans="1:7">
      <c r="A1039" s="671"/>
      <c r="B1039" s="671"/>
      <c r="C1039" s="671"/>
      <c r="D1039" s="672"/>
      <c r="E1039" s="700"/>
      <c r="F1039" s="673"/>
      <c r="G1039" s="700"/>
    </row>
    <row r="1040" spans="1:7">
      <c r="A1040" s="671"/>
      <c r="B1040" s="671"/>
      <c r="C1040" s="671"/>
      <c r="D1040" s="672"/>
      <c r="E1040" s="700"/>
      <c r="F1040" s="673"/>
      <c r="G1040" s="700"/>
    </row>
    <row r="1041" spans="1:7">
      <c r="A1041" s="671"/>
      <c r="B1041" s="671"/>
      <c r="C1041" s="671"/>
      <c r="D1041" s="672"/>
      <c r="E1041" s="700"/>
      <c r="F1041" s="673"/>
      <c r="G1041" s="700"/>
    </row>
    <row r="1042" spans="1:7">
      <c r="A1042" s="671"/>
      <c r="B1042" s="671"/>
      <c r="C1042" s="671"/>
      <c r="D1042" s="672"/>
      <c r="E1042" s="700"/>
      <c r="F1042" s="673"/>
      <c r="G1042" s="700"/>
    </row>
    <row r="1043" spans="1:7">
      <c r="A1043" s="671"/>
      <c r="B1043" s="671"/>
      <c r="C1043" s="671"/>
      <c r="D1043" s="672"/>
      <c r="E1043" s="700"/>
      <c r="F1043" s="673"/>
      <c r="G1043" s="700"/>
    </row>
    <row r="1044" spans="1:7">
      <c r="A1044" s="671"/>
      <c r="B1044" s="671"/>
      <c r="C1044" s="671"/>
      <c r="D1044" s="672"/>
      <c r="E1044" s="700"/>
      <c r="F1044" s="673"/>
      <c r="G1044" s="700"/>
    </row>
    <row r="1045" spans="1:7">
      <c r="A1045" s="671"/>
      <c r="B1045" s="671"/>
      <c r="C1045" s="671"/>
      <c r="D1045" s="672"/>
      <c r="E1045" s="700"/>
      <c r="F1045" s="673"/>
      <c r="G1045" s="700"/>
    </row>
    <row r="1046" spans="1:7">
      <c r="A1046" s="671"/>
      <c r="B1046" s="671"/>
      <c r="C1046" s="671"/>
      <c r="D1046" s="672"/>
      <c r="E1046" s="700"/>
      <c r="F1046" s="673"/>
      <c r="G1046" s="700"/>
    </row>
    <row r="1047" spans="1:7">
      <c r="A1047" s="671"/>
      <c r="B1047" s="671"/>
      <c r="C1047" s="671"/>
      <c r="D1047" s="672"/>
      <c r="E1047" s="700"/>
      <c r="F1047" s="673"/>
      <c r="G1047" s="700"/>
    </row>
    <row r="1048" spans="1:7">
      <c r="A1048" s="671"/>
      <c r="B1048" s="671"/>
      <c r="C1048" s="671"/>
      <c r="D1048" s="672"/>
      <c r="E1048" s="700"/>
      <c r="F1048" s="673"/>
      <c r="G1048" s="700"/>
    </row>
    <row r="1049" spans="1:7">
      <c r="A1049" s="671"/>
      <c r="B1049" s="671"/>
      <c r="C1049" s="671"/>
      <c r="D1049" s="672"/>
      <c r="E1049" s="700"/>
      <c r="F1049" s="673"/>
      <c r="G1049" s="700"/>
    </row>
    <row r="1050" spans="1:7">
      <c r="A1050" s="671"/>
      <c r="B1050" s="671"/>
      <c r="C1050" s="671"/>
      <c r="D1050" s="672"/>
      <c r="E1050" s="700"/>
      <c r="F1050" s="673"/>
      <c r="G1050" s="700"/>
    </row>
    <row r="1051" spans="1:7">
      <c r="A1051" s="671"/>
      <c r="B1051" s="671"/>
      <c r="C1051" s="671"/>
      <c r="D1051" s="672"/>
      <c r="E1051" s="700"/>
      <c r="F1051" s="673"/>
      <c r="G1051" s="700"/>
    </row>
    <row r="1052" spans="1:7">
      <c r="A1052" s="671"/>
      <c r="B1052" s="671"/>
      <c r="C1052" s="671"/>
      <c r="D1052" s="672"/>
      <c r="E1052" s="700"/>
      <c r="F1052" s="673"/>
      <c r="G1052" s="700"/>
    </row>
    <row r="1053" spans="1:7">
      <c r="A1053" s="671"/>
      <c r="B1053" s="671"/>
      <c r="C1053" s="671"/>
      <c r="D1053" s="672"/>
      <c r="E1053" s="700"/>
      <c r="F1053" s="673"/>
      <c r="G1053" s="700"/>
    </row>
    <row r="1054" spans="1:7">
      <c r="A1054" s="671"/>
      <c r="B1054" s="671"/>
      <c r="C1054" s="671"/>
      <c r="D1054" s="672"/>
      <c r="E1054" s="700"/>
      <c r="F1054" s="673"/>
      <c r="G1054" s="700"/>
    </row>
    <row r="1055" spans="1:7">
      <c r="A1055" s="671"/>
      <c r="B1055" s="671"/>
      <c r="C1055" s="671"/>
      <c r="D1055" s="672"/>
      <c r="E1055" s="700"/>
      <c r="F1055" s="673"/>
      <c r="G1055" s="700"/>
    </row>
    <row r="1056" spans="1:7">
      <c r="A1056" s="671"/>
      <c r="B1056" s="671"/>
      <c r="C1056" s="671"/>
      <c r="D1056" s="672"/>
      <c r="E1056" s="700"/>
      <c r="F1056" s="673"/>
      <c r="G1056" s="700"/>
    </row>
    <row r="1057" spans="1:7">
      <c r="A1057" s="671"/>
      <c r="B1057" s="671"/>
      <c r="C1057" s="671"/>
      <c r="D1057" s="672"/>
      <c r="E1057" s="700"/>
      <c r="F1057" s="673"/>
      <c r="G1057" s="700"/>
    </row>
    <row r="1058" spans="1:7">
      <c r="A1058" s="671"/>
      <c r="B1058" s="671"/>
      <c r="C1058" s="671"/>
      <c r="D1058" s="672"/>
      <c r="E1058" s="700"/>
      <c r="F1058" s="673"/>
      <c r="G1058" s="700"/>
    </row>
    <row r="1059" spans="1:7">
      <c r="A1059" s="671"/>
      <c r="B1059" s="671"/>
      <c r="C1059" s="671"/>
      <c r="D1059" s="672"/>
      <c r="E1059" s="700"/>
      <c r="F1059" s="673"/>
      <c r="G1059" s="700"/>
    </row>
    <row r="1060" spans="1:7">
      <c r="A1060" s="671"/>
      <c r="B1060" s="671"/>
      <c r="C1060" s="671"/>
      <c r="D1060" s="672"/>
      <c r="E1060" s="700"/>
      <c r="F1060" s="673"/>
      <c r="G1060" s="700"/>
    </row>
    <row r="1061" spans="1:7">
      <c r="A1061" s="671"/>
      <c r="B1061" s="671"/>
      <c r="C1061" s="671"/>
      <c r="D1061" s="672"/>
      <c r="E1061" s="700"/>
      <c r="F1061" s="673"/>
      <c r="G1061" s="700"/>
    </row>
    <row r="1062" spans="1:7">
      <c r="A1062" s="671"/>
      <c r="B1062" s="671"/>
      <c r="C1062" s="671"/>
      <c r="D1062" s="672"/>
      <c r="E1062" s="700"/>
      <c r="F1062" s="673"/>
      <c r="G1062" s="700"/>
    </row>
    <row r="1063" spans="1:7">
      <c r="A1063" s="671"/>
      <c r="B1063" s="671"/>
      <c r="C1063" s="671"/>
      <c r="D1063" s="672"/>
      <c r="E1063" s="700"/>
      <c r="F1063" s="673"/>
      <c r="G1063" s="700"/>
    </row>
    <row r="1064" spans="1:7">
      <c r="A1064" s="671"/>
      <c r="B1064" s="671"/>
      <c r="C1064" s="671"/>
      <c r="D1064" s="672"/>
      <c r="E1064" s="700"/>
      <c r="F1064" s="673"/>
      <c r="G1064" s="700"/>
    </row>
    <row r="1065" spans="1:7">
      <c r="A1065" s="671"/>
      <c r="B1065" s="671"/>
      <c r="C1065" s="671"/>
      <c r="D1065" s="672"/>
      <c r="E1065" s="700"/>
      <c r="F1065" s="673"/>
      <c r="G1065" s="700"/>
    </row>
    <row r="1066" spans="1:7">
      <c r="A1066" s="671"/>
      <c r="B1066" s="671"/>
      <c r="C1066" s="671"/>
      <c r="D1066" s="672"/>
      <c r="E1066" s="700"/>
      <c r="F1066" s="673"/>
      <c r="G1066" s="700"/>
    </row>
    <row r="1067" spans="1:7">
      <c r="A1067" s="671"/>
      <c r="B1067" s="671"/>
      <c r="C1067" s="671"/>
      <c r="D1067" s="672"/>
      <c r="E1067" s="700"/>
      <c r="F1067" s="673"/>
      <c r="G1067" s="700"/>
    </row>
    <row r="1068" spans="1:7">
      <c r="A1068" s="671"/>
      <c r="B1068" s="671"/>
      <c r="C1068" s="671"/>
      <c r="D1068" s="672"/>
      <c r="E1068" s="700"/>
      <c r="F1068" s="673"/>
      <c r="G1068" s="700"/>
    </row>
    <row r="1069" spans="1:7">
      <c r="A1069" s="671"/>
      <c r="B1069" s="671"/>
      <c r="C1069" s="671"/>
      <c r="D1069" s="672"/>
      <c r="E1069" s="700"/>
      <c r="F1069" s="673"/>
      <c r="G1069" s="700"/>
    </row>
    <row r="1070" spans="1:7">
      <c r="A1070" s="671"/>
      <c r="B1070" s="671"/>
      <c r="C1070" s="671"/>
      <c r="D1070" s="672"/>
      <c r="E1070" s="700"/>
      <c r="F1070" s="673"/>
      <c r="G1070" s="700"/>
    </row>
    <row r="1071" spans="1:7">
      <c r="A1071" s="671"/>
      <c r="B1071" s="671"/>
      <c r="C1071" s="671"/>
      <c r="D1071" s="672"/>
      <c r="E1071" s="700"/>
      <c r="F1071" s="673"/>
      <c r="G1071" s="700"/>
    </row>
    <row r="1072" spans="1:7">
      <c r="A1072" s="671"/>
      <c r="B1072" s="671"/>
      <c r="C1072" s="671"/>
      <c r="D1072" s="672"/>
      <c r="E1072" s="700"/>
      <c r="F1072" s="673"/>
      <c r="G1072" s="700"/>
    </row>
    <row r="1073" spans="1:7">
      <c r="A1073" s="671"/>
      <c r="B1073" s="671"/>
      <c r="C1073" s="671"/>
      <c r="D1073" s="672"/>
      <c r="E1073" s="700"/>
      <c r="F1073" s="673"/>
      <c r="G1073" s="700"/>
    </row>
    <row r="1074" spans="1:7">
      <c r="A1074" s="671"/>
      <c r="B1074" s="671"/>
      <c r="C1074" s="671"/>
      <c r="D1074" s="672"/>
      <c r="E1074" s="700"/>
      <c r="F1074" s="673"/>
      <c r="G1074" s="700"/>
    </row>
    <row r="1075" spans="1:7">
      <c r="A1075" s="671"/>
      <c r="B1075" s="671"/>
      <c r="C1075" s="671"/>
      <c r="D1075" s="672"/>
      <c r="E1075" s="700"/>
      <c r="F1075" s="673"/>
      <c r="G1075" s="700"/>
    </row>
    <row r="1076" spans="1:7">
      <c r="A1076" s="671"/>
      <c r="B1076" s="671"/>
      <c r="C1076" s="671"/>
      <c r="D1076" s="672"/>
      <c r="E1076" s="700"/>
      <c r="F1076" s="673"/>
      <c r="G1076" s="700"/>
    </row>
    <row r="1077" spans="1:7">
      <c r="A1077" s="671"/>
      <c r="B1077" s="671"/>
      <c r="C1077" s="671"/>
      <c r="D1077" s="672"/>
      <c r="E1077" s="700"/>
      <c r="F1077" s="673"/>
      <c r="G1077" s="700"/>
    </row>
    <row r="1078" spans="1:7">
      <c r="A1078" s="671"/>
      <c r="B1078" s="671"/>
      <c r="C1078" s="671"/>
      <c r="D1078" s="672"/>
      <c r="E1078" s="700"/>
      <c r="F1078" s="673"/>
      <c r="G1078" s="700"/>
    </row>
    <row r="1079" spans="1:7">
      <c r="A1079" s="671"/>
      <c r="B1079" s="671"/>
      <c r="C1079" s="671"/>
      <c r="D1079" s="672"/>
      <c r="E1079" s="700"/>
      <c r="F1079" s="673"/>
      <c r="G1079" s="700"/>
    </row>
    <row r="1080" spans="1:7">
      <c r="A1080" s="671"/>
      <c r="B1080" s="671"/>
      <c r="C1080" s="671"/>
      <c r="D1080" s="672"/>
      <c r="E1080" s="700"/>
      <c r="F1080" s="673"/>
      <c r="G1080" s="700"/>
    </row>
    <row r="1081" spans="1:7">
      <c r="A1081" s="671"/>
      <c r="B1081" s="671"/>
      <c r="C1081" s="671"/>
      <c r="D1081" s="672"/>
      <c r="E1081" s="700"/>
      <c r="F1081" s="673"/>
      <c r="G1081" s="700"/>
    </row>
    <row r="1082" spans="1:7">
      <c r="A1082" s="671"/>
      <c r="B1082" s="671"/>
      <c r="C1082" s="671"/>
      <c r="D1082" s="672"/>
      <c r="E1082" s="700"/>
      <c r="F1082" s="673"/>
      <c r="G1082" s="700"/>
    </row>
    <row r="1083" spans="1:7">
      <c r="A1083" s="671"/>
      <c r="B1083" s="671"/>
      <c r="C1083" s="671"/>
      <c r="D1083" s="672"/>
      <c r="E1083" s="700"/>
      <c r="F1083" s="673"/>
      <c r="G1083" s="700"/>
    </row>
    <row r="1084" spans="1:7">
      <c r="A1084" s="671"/>
      <c r="B1084" s="671"/>
      <c r="C1084" s="671"/>
      <c r="D1084" s="672"/>
      <c r="E1084" s="700"/>
      <c r="F1084" s="673"/>
      <c r="G1084" s="700"/>
    </row>
    <row r="1085" spans="1:7">
      <c r="A1085" s="671"/>
      <c r="B1085" s="671"/>
      <c r="C1085" s="671"/>
      <c r="D1085" s="672"/>
      <c r="E1085" s="700"/>
      <c r="F1085" s="673"/>
      <c r="G1085" s="700"/>
    </row>
    <row r="1086" spans="1:7">
      <c r="A1086" s="671"/>
      <c r="B1086" s="671"/>
      <c r="C1086" s="671"/>
      <c r="D1086" s="672"/>
      <c r="E1086" s="700"/>
      <c r="F1086" s="673"/>
      <c r="G1086" s="700"/>
    </row>
    <row r="1087" spans="1:7">
      <c r="A1087" s="671"/>
      <c r="B1087" s="671"/>
      <c r="C1087" s="671"/>
      <c r="D1087" s="672"/>
      <c r="E1087" s="700"/>
      <c r="F1087" s="673"/>
      <c r="G1087" s="700"/>
    </row>
    <row r="1088" spans="1:7">
      <c r="A1088" s="671"/>
      <c r="B1088" s="671"/>
      <c r="C1088" s="671"/>
      <c r="D1088" s="672"/>
      <c r="E1088" s="700"/>
      <c r="F1088" s="673"/>
      <c r="G1088" s="700"/>
    </row>
    <row r="1089" spans="1:7">
      <c r="A1089" s="671"/>
      <c r="B1089" s="671"/>
      <c r="C1089" s="671"/>
      <c r="D1089" s="672"/>
      <c r="E1089" s="700"/>
      <c r="F1089" s="673"/>
      <c r="G1089" s="700"/>
    </row>
    <row r="1090" spans="1:7">
      <c r="A1090" s="671"/>
      <c r="B1090" s="671"/>
      <c r="C1090" s="671"/>
      <c r="D1090" s="672"/>
      <c r="E1090" s="700"/>
      <c r="F1090" s="673"/>
      <c r="G1090" s="700"/>
    </row>
    <row r="1091" spans="1:7">
      <c r="A1091" s="671"/>
      <c r="B1091" s="671"/>
      <c r="C1091" s="671"/>
      <c r="D1091" s="672"/>
      <c r="E1091" s="700"/>
      <c r="F1091" s="673"/>
      <c r="G1091" s="700"/>
    </row>
    <row r="1092" spans="1:7">
      <c r="A1092" s="671"/>
      <c r="B1092" s="671"/>
      <c r="C1092" s="671"/>
      <c r="D1092" s="672"/>
      <c r="E1092" s="700"/>
      <c r="F1092" s="673"/>
      <c r="G1092" s="700"/>
    </row>
    <row r="1093" spans="1:7">
      <c r="A1093" s="671"/>
      <c r="B1093" s="671"/>
      <c r="C1093" s="671"/>
      <c r="D1093" s="672"/>
      <c r="E1093" s="700"/>
      <c r="F1093" s="673"/>
      <c r="G1093" s="700"/>
    </row>
    <row r="1094" spans="1:7">
      <c r="A1094" s="671"/>
      <c r="B1094" s="671"/>
      <c r="C1094" s="671"/>
      <c r="D1094" s="672"/>
      <c r="E1094" s="700"/>
      <c r="F1094" s="673"/>
      <c r="G1094" s="700"/>
    </row>
    <row r="1095" spans="1:7">
      <c r="A1095" s="671"/>
      <c r="B1095" s="671"/>
      <c r="C1095" s="671"/>
      <c r="D1095" s="672"/>
      <c r="E1095" s="700"/>
      <c r="F1095" s="673"/>
      <c r="G1095" s="700"/>
    </row>
    <row r="1096" spans="1:7">
      <c r="A1096" s="671"/>
      <c r="B1096" s="671"/>
      <c r="C1096" s="671"/>
      <c r="D1096" s="672"/>
      <c r="E1096" s="700"/>
      <c r="F1096" s="673"/>
      <c r="G1096" s="700"/>
    </row>
    <row r="1097" spans="1:7">
      <c r="A1097" s="671"/>
      <c r="B1097" s="671"/>
      <c r="C1097" s="671"/>
      <c r="D1097" s="672"/>
      <c r="E1097" s="700"/>
      <c r="F1097" s="673"/>
      <c r="G1097" s="700"/>
    </row>
    <row r="1098" spans="1:7">
      <c r="A1098" s="671"/>
      <c r="B1098" s="671"/>
      <c r="C1098" s="671"/>
      <c r="D1098" s="672"/>
      <c r="E1098" s="700"/>
      <c r="F1098" s="673"/>
      <c r="G1098" s="700"/>
    </row>
    <row r="1099" spans="1:7">
      <c r="A1099" s="671"/>
      <c r="B1099" s="671"/>
      <c r="C1099" s="671"/>
      <c r="D1099" s="672"/>
      <c r="E1099" s="700"/>
      <c r="F1099" s="673"/>
      <c r="G1099" s="700"/>
    </row>
    <row r="1100" spans="1:7">
      <c r="A1100" s="671"/>
      <c r="B1100" s="671"/>
      <c r="C1100" s="671"/>
      <c r="D1100" s="672"/>
      <c r="E1100" s="700"/>
      <c r="F1100" s="673"/>
      <c r="G1100" s="700"/>
    </row>
    <row r="1101" spans="1:7">
      <c r="A1101" s="671"/>
      <c r="B1101" s="671"/>
      <c r="C1101" s="671"/>
      <c r="D1101" s="672"/>
      <c r="E1101" s="700"/>
      <c r="F1101" s="673"/>
      <c r="G1101" s="700"/>
    </row>
    <row r="1102" spans="1:7">
      <c r="A1102" s="671"/>
      <c r="B1102" s="671"/>
      <c r="C1102" s="671"/>
      <c r="D1102" s="672"/>
      <c r="E1102" s="700"/>
      <c r="F1102" s="673"/>
      <c r="G1102" s="700"/>
    </row>
    <row r="1103" spans="1:7">
      <c r="A1103" s="671"/>
      <c r="B1103" s="671"/>
      <c r="C1103" s="671"/>
      <c r="D1103" s="672"/>
      <c r="E1103" s="700"/>
      <c r="F1103" s="673"/>
      <c r="G1103" s="700"/>
    </row>
    <row r="1104" spans="1:7">
      <c r="A1104" s="671"/>
      <c r="B1104" s="671"/>
      <c r="C1104" s="671"/>
      <c r="D1104" s="672"/>
      <c r="E1104" s="700"/>
      <c r="F1104" s="673"/>
      <c r="G1104" s="700"/>
    </row>
    <row r="1105" spans="1:7">
      <c r="A1105" s="671"/>
      <c r="B1105" s="671"/>
      <c r="C1105" s="671"/>
      <c r="D1105" s="672"/>
      <c r="E1105" s="700"/>
      <c r="F1105" s="673"/>
      <c r="G1105" s="700"/>
    </row>
    <row r="1106" spans="1:7">
      <c r="A1106" s="671"/>
      <c r="B1106" s="671"/>
      <c r="C1106" s="671"/>
      <c r="D1106" s="672"/>
      <c r="E1106" s="700"/>
      <c r="F1106" s="673"/>
      <c r="G1106" s="700"/>
    </row>
    <row r="1107" spans="1:7">
      <c r="A1107" s="671"/>
      <c r="B1107" s="671"/>
      <c r="C1107" s="671"/>
      <c r="D1107" s="672"/>
      <c r="E1107" s="700"/>
      <c r="F1107" s="673"/>
      <c r="G1107" s="700"/>
    </row>
    <row r="1108" spans="1:7">
      <c r="A1108" s="671"/>
      <c r="B1108" s="671"/>
      <c r="C1108" s="671"/>
      <c r="D1108" s="672"/>
      <c r="E1108" s="700"/>
      <c r="F1108" s="673"/>
      <c r="G1108" s="700"/>
    </row>
    <row r="1109" spans="1:7">
      <c r="A1109" s="671"/>
      <c r="B1109" s="671"/>
      <c r="C1109" s="671"/>
      <c r="D1109" s="672"/>
      <c r="E1109" s="700"/>
      <c r="F1109" s="673"/>
      <c r="G1109" s="700"/>
    </row>
    <row r="1110" spans="1:7">
      <c r="A1110" s="671"/>
      <c r="B1110" s="671"/>
      <c r="C1110" s="671"/>
      <c r="D1110" s="672"/>
      <c r="E1110" s="700"/>
      <c r="F1110" s="673"/>
      <c r="G1110" s="700"/>
    </row>
    <row r="1111" spans="1:7">
      <c r="A1111" s="671"/>
      <c r="B1111" s="671"/>
      <c r="C1111" s="671"/>
      <c r="D1111" s="672"/>
      <c r="E1111" s="700"/>
      <c r="F1111" s="673"/>
      <c r="G1111" s="700"/>
    </row>
    <row r="1112" spans="1:7">
      <c r="A1112" s="671"/>
      <c r="B1112" s="671"/>
      <c r="C1112" s="671"/>
      <c r="D1112" s="672"/>
      <c r="E1112" s="700"/>
      <c r="F1112" s="673"/>
      <c r="G1112" s="700"/>
    </row>
    <row r="1113" spans="1:7">
      <c r="A1113" s="671"/>
      <c r="B1113" s="671"/>
      <c r="C1113" s="671"/>
      <c r="D1113" s="672"/>
      <c r="E1113" s="700"/>
      <c r="F1113" s="673"/>
      <c r="G1113" s="700"/>
    </row>
    <row r="1114" spans="1:7">
      <c r="A1114" s="671"/>
      <c r="B1114" s="671"/>
      <c r="C1114" s="671"/>
      <c r="D1114" s="672"/>
      <c r="E1114" s="700"/>
      <c r="F1114" s="673"/>
      <c r="G1114" s="700"/>
    </row>
    <row r="1115" spans="1:7">
      <c r="A1115" s="671"/>
      <c r="B1115" s="671"/>
      <c r="C1115" s="671"/>
      <c r="D1115" s="672"/>
      <c r="E1115" s="700"/>
      <c r="F1115" s="673"/>
      <c r="G1115" s="700"/>
    </row>
    <row r="1116" spans="1:7">
      <c r="A1116" s="671"/>
      <c r="B1116" s="671"/>
      <c r="C1116" s="671"/>
      <c r="D1116" s="672"/>
      <c r="E1116" s="700"/>
      <c r="F1116" s="673"/>
      <c r="G1116" s="700"/>
    </row>
    <row r="1117" spans="1:7">
      <c r="A1117" s="671"/>
      <c r="B1117" s="671"/>
      <c r="C1117" s="671"/>
      <c r="D1117" s="672"/>
      <c r="E1117" s="700"/>
      <c r="F1117" s="673"/>
      <c r="G1117" s="700"/>
    </row>
    <row r="1118" spans="1:7">
      <c r="A1118" s="671"/>
      <c r="B1118" s="671"/>
      <c r="C1118" s="671"/>
      <c r="D1118" s="672"/>
      <c r="E1118" s="700"/>
      <c r="F1118" s="673"/>
      <c r="G1118" s="700"/>
    </row>
    <row r="1119" spans="1:7">
      <c r="A1119" s="671"/>
      <c r="B1119" s="671"/>
      <c r="C1119" s="671"/>
      <c r="D1119" s="672"/>
      <c r="E1119" s="700"/>
      <c r="F1119" s="673"/>
      <c r="G1119" s="700"/>
    </row>
    <row r="1120" spans="1:7">
      <c r="A1120" s="671"/>
      <c r="B1120" s="671"/>
      <c r="C1120" s="671"/>
      <c r="D1120" s="672"/>
      <c r="E1120" s="700"/>
      <c r="F1120" s="673"/>
      <c r="G1120" s="700"/>
    </row>
    <row r="1121" spans="1:7">
      <c r="A1121" s="671"/>
      <c r="B1121" s="671"/>
      <c r="C1121" s="671"/>
      <c r="D1121" s="672"/>
      <c r="E1121" s="700"/>
      <c r="F1121" s="673"/>
      <c r="G1121" s="700"/>
    </row>
    <row r="1122" spans="1:7">
      <c r="A1122" s="671"/>
      <c r="B1122" s="671"/>
      <c r="C1122" s="671"/>
      <c r="D1122" s="672"/>
      <c r="E1122" s="700"/>
      <c r="F1122" s="673"/>
      <c r="G1122" s="700"/>
    </row>
    <row r="1123" spans="1:7">
      <c r="A1123" s="671"/>
      <c r="B1123" s="671"/>
      <c r="C1123" s="671"/>
      <c r="D1123" s="672"/>
      <c r="E1123" s="700"/>
      <c r="F1123" s="673"/>
      <c r="G1123" s="700"/>
    </row>
    <row r="1124" spans="1:7">
      <c r="A1124" s="671"/>
      <c r="B1124" s="671"/>
      <c r="C1124" s="671"/>
      <c r="D1124" s="672"/>
      <c r="E1124" s="700"/>
      <c r="F1124" s="673"/>
      <c r="G1124" s="700"/>
    </row>
    <row r="1125" spans="1:7">
      <c r="A1125" s="671"/>
      <c r="B1125" s="671"/>
      <c r="C1125" s="671"/>
      <c r="D1125" s="672"/>
      <c r="E1125" s="700"/>
      <c r="F1125" s="673"/>
      <c r="G1125" s="700"/>
    </row>
    <row r="1126" spans="1:7">
      <c r="A1126" s="671"/>
      <c r="B1126" s="671"/>
      <c r="C1126" s="671"/>
      <c r="D1126" s="672"/>
      <c r="E1126" s="700"/>
      <c r="F1126" s="673"/>
      <c r="G1126" s="700"/>
    </row>
    <row r="1127" spans="1:7">
      <c r="A1127" s="671"/>
      <c r="B1127" s="671"/>
      <c r="C1127" s="671"/>
      <c r="D1127" s="672"/>
      <c r="E1127" s="700"/>
      <c r="F1127" s="673"/>
      <c r="G1127" s="700"/>
    </row>
    <row r="1128" spans="1:7">
      <c r="A1128" s="671"/>
      <c r="B1128" s="671"/>
      <c r="C1128" s="671"/>
      <c r="D1128" s="672"/>
      <c r="E1128" s="700"/>
      <c r="F1128" s="673"/>
      <c r="G1128" s="700"/>
    </row>
    <row r="1129" spans="1:7">
      <c r="A1129" s="671"/>
      <c r="B1129" s="671"/>
      <c r="C1129" s="671"/>
      <c r="D1129" s="672"/>
      <c r="E1129" s="700"/>
      <c r="F1129" s="673"/>
      <c r="G1129" s="700"/>
    </row>
    <row r="1130" spans="1:7">
      <c r="A1130" s="671"/>
      <c r="B1130" s="671"/>
      <c r="C1130" s="671"/>
      <c r="D1130" s="672"/>
      <c r="E1130" s="700"/>
      <c r="F1130" s="673"/>
      <c r="G1130" s="700"/>
    </row>
    <row r="1131" spans="1:7">
      <c r="A1131" s="671"/>
      <c r="B1131" s="671"/>
      <c r="C1131" s="671"/>
      <c r="D1131" s="672"/>
      <c r="E1131" s="700"/>
      <c r="F1131" s="673"/>
      <c r="G1131" s="700"/>
    </row>
    <row r="1132" spans="1:7">
      <c r="A1132" s="671"/>
      <c r="B1132" s="671"/>
      <c r="C1132" s="671"/>
      <c r="D1132" s="672"/>
      <c r="E1132" s="700"/>
      <c r="F1132" s="673"/>
      <c r="G1132" s="700"/>
    </row>
    <row r="1133" spans="1:7">
      <c r="A1133" s="671"/>
      <c r="B1133" s="671"/>
      <c r="C1133" s="671"/>
      <c r="D1133" s="672"/>
      <c r="E1133" s="700"/>
      <c r="F1133" s="673"/>
      <c r="G1133" s="700"/>
    </row>
    <row r="1134" spans="1:7">
      <c r="A1134" s="671"/>
      <c r="B1134" s="671"/>
      <c r="C1134" s="671"/>
      <c r="D1134" s="672"/>
      <c r="E1134" s="700"/>
      <c r="F1134" s="673"/>
      <c r="G1134" s="700"/>
    </row>
    <row r="1135" spans="1:7">
      <c r="A1135" s="671"/>
      <c r="B1135" s="671"/>
      <c r="C1135" s="671"/>
      <c r="D1135" s="672"/>
      <c r="E1135" s="700"/>
      <c r="F1135" s="673"/>
      <c r="G1135" s="700"/>
    </row>
    <row r="1136" spans="1:7">
      <c r="A1136" s="671"/>
      <c r="B1136" s="671"/>
      <c r="C1136" s="671"/>
      <c r="D1136" s="672"/>
      <c r="E1136" s="700"/>
      <c r="F1136" s="673"/>
      <c r="G1136" s="700"/>
    </row>
    <row r="1137" spans="1:7">
      <c r="A1137" s="671"/>
      <c r="B1137" s="671"/>
      <c r="C1137" s="671"/>
      <c r="D1137" s="672"/>
      <c r="E1137" s="700"/>
      <c r="F1137" s="673"/>
      <c r="G1137" s="700"/>
    </row>
    <row r="1138" spans="1:7">
      <c r="A1138" s="671"/>
      <c r="B1138" s="671"/>
      <c r="C1138" s="671"/>
      <c r="D1138" s="672"/>
      <c r="E1138" s="700"/>
      <c r="F1138" s="673"/>
      <c r="G1138" s="700"/>
    </row>
    <row r="1139" spans="1:7">
      <c r="A1139" s="671"/>
      <c r="B1139" s="671"/>
      <c r="C1139" s="671"/>
      <c r="D1139" s="672"/>
      <c r="E1139" s="700"/>
      <c r="F1139" s="673"/>
      <c r="G1139" s="700"/>
    </row>
    <row r="1140" spans="1:7">
      <c r="A1140" s="671"/>
      <c r="B1140" s="671"/>
      <c r="C1140" s="671"/>
      <c r="D1140" s="672"/>
      <c r="E1140" s="700"/>
      <c r="F1140" s="673"/>
      <c r="G1140" s="700"/>
    </row>
    <row r="1141" spans="1:7">
      <c r="A1141" s="671"/>
      <c r="B1141" s="671"/>
      <c r="C1141" s="671"/>
      <c r="D1141" s="672"/>
      <c r="E1141" s="700"/>
      <c r="F1141" s="673"/>
      <c r="G1141" s="700"/>
    </row>
    <row r="1142" spans="1:7">
      <c r="A1142" s="671"/>
      <c r="B1142" s="671"/>
      <c r="C1142" s="671"/>
      <c r="D1142" s="672"/>
      <c r="E1142" s="700"/>
      <c r="F1142" s="673"/>
      <c r="G1142" s="700"/>
    </row>
    <row r="1143" spans="1:7">
      <c r="A1143" s="671"/>
      <c r="B1143" s="671"/>
      <c r="C1143" s="671"/>
      <c r="D1143" s="672"/>
      <c r="E1143" s="700"/>
      <c r="F1143" s="673"/>
      <c r="G1143" s="700"/>
    </row>
    <row r="1144" spans="1:7">
      <c r="A1144" s="671"/>
      <c r="B1144" s="671"/>
      <c r="C1144" s="671"/>
      <c r="D1144" s="672"/>
      <c r="E1144" s="700"/>
      <c r="F1144" s="673"/>
      <c r="G1144" s="700"/>
    </row>
    <row r="1145" spans="1:7">
      <c r="A1145" s="671"/>
      <c r="B1145" s="671"/>
      <c r="C1145" s="671"/>
      <c r="D1145" s="672"/>
      <c r="E1145" s="700"/>
      <c r="F1145" s="673"/>
      <c r="G1145" s="700"/>
    </row>
    <row r="1146" spans="1:7">
      <c r="A1146" s="671"/>
      <c r="B1146" s="671"/>
      <c r="C1146" s="671"/>
      <c r="D1146" s="672"/>
      <c r="E1146" s="700"/>
      <c r="F1146" s="673"/>
      <c r="G1146" s="700"/>
    </row>
    <row r="1147" spans="1:7">
      <c r="A1147" s="671"/>
      <c r="B1147" s="671"/>
      <c r="C1147" s="671"/>
      <c r="D1147" s="672"/>
      <c r="E1147" s="700"/>
      <c r="F1147" s="673"/>
      <c r="G1147" s="700"/>
    </row>
    <row r="1148" spans="1:7">
      <c r="A1148" s="671"/>
      <c r="B1148" s="671"/>
      <c r="C1148" s="671"/>
      <c r="D1148" s="672"/>
      <c r="E1148" s="700"/>
      <c r="F1148" s="673"/>
      <c r="G1148" s="700"/>
    </row>
    <row r="1149" spans="1:7">
      <c r="A1149" s="671"/>
      <c r="B1149" s="671"/>
      <c r="C1149" s="671"/>
      <c r="D1149" s="672"/>
      <c r="E1149" s="700"/>
      <c r="F1149" s="673"/>
      <c r="G1149" s="700"/>
    </row>
    <row r="1150" spans="1:7">
      <c r="A1150" s="671"/>
      <c r="B1150" s="671"/>
      <c r="C1150" s="671"/>
      <c r="D1150" s="672"/>
      <c r="E1150" s="700"/>
      <c r="F1150" s="673"/>
      <c r="G1150" s="700"/>
    </row>
    <row r="1151" spans="1:7">
      <c r="A1151" s="671"/>
      <c r="B1151" s="671"/>
      <c r="C1151" s="671"/>
      <c r="D1151" s="672"/>
      <c r="E1151" s="700"/>
      <c r="F1151" s="673"/>
      <c r="G1151" s="700"/>
    </row>
    <row r="1152" spans="1:7">
      <c r="A1152" s="671"/>
      <c r="B1152" s="671"/>
      <c r="C1152" s="671"/>
      <c r="D1152" s="672"/>
      <c r="E1152" s="700"/>
      <c r="F1152" s="673"/>
      <c r="G1152" s="700"/>
    </row>
    <row r="1153" spans="1:7">
      <c r="A1153" s="671"/>
      <c r="B1153" s="671"/>
      <c r="C1153" s="671"/>
      <c r="D1153" s="672"/>
      <c r="E1153" s="700"/>
      <c r="F1153" s="673"/>
      <c r="G1153" s="700"/>
    </row>
    <row r="1154" spans="1:7">
      <c r="A1154" s="671"/>
      <c r="B1154" s="671"/>
      <c r="C1154" s="671"/>
      <c r="D1154" s="672"/>
      <c r="E1154" s="700"/>
      <c r="F1154" s="673"/>
      <c r="G1154" s="700"/>
    </row>
    <row r="1155" spans="1:7">
      <c r="A1155" s="671"/>
      <c r="B1155" s="671"/>
      <c r="C1155" s="671"/>
      <c r="D1155" s="672"/>
      <c r="E1155" s="700"/>
      <c r="F1155" s="673"/>
      <c r="G1155" s="700"/>
    </row>
    <row r="1156" spans="1:7">
      <c r="A1156" s="671"/>
      <c r="B1156" s="671"/>
      <c r="C1156" s="671"/>
      <c r="D1156" s="672"/>
      <c r="E1156" s="700"/>
      <c r="F1156" s="673"/>
      <c r="G1156" s="700"/>
    </row>
    <row r="1157" spans="1:7">
      <c r="A1157" s="671"/>
      <c r="B1157" s="671"/>
      <c r="C1157" s="671"/>
      <c r="D1157" s="672"/>
      <c r="E1157" s="700"/>
      <c r="F1157" s="673"/>
      <c r="G1157" s="700"/>
    </row>
    <row r="1158" spans="1:7">
      <c r="A1158" s="671"/>
      <c r="B1158" s="671"/>
      <c r="C1158" s="671"/>
      <c r="D1158" s="672"/>
      <c r="E1158" s="700"/>
      <c r="F1158" s="673"/>
      <c r="G1158" s="700"/>
    </row>
    <row r="1159" spans="1:7">
      <c r="A1159" s="671"/>
      <c r="B1159" s="671"/>
      <c r="C1159" s="671"/>
      <c r="D1159" s="672"/>
      <c r="E1159" s="700"/>
      <c r="F1159" s="673"/>
      <c r="G1159" s="700"/>
    </row>
    <row r="1160" spans="1:7">
      <c r="A1160" s="671"/>
      <c r="B1160" s="671"/>
      <c r="C1160" s="671"/>
      <c r="D1160" s="672"/>
      <c r="E1160" s="700"/>
      <c r="F1160" s="673"/>
      <c r="G1160" s="700"/>
    </row>
    <row r="1161" spans="1:7">
      <c r="A1161" s="671"/>
      <c r="B1161" s="671"/>
      <c r="C1161" s="671"/>
      <c r="D1161" s="672"/>
      <c r="E1161" s="700"/>
      <c r="F1161" s="673"/>
      <c r="G1161" s="700"/>
    </row>
    <row r="1162" spans="1:7">
      <c r="A1162" s="671"/>
      <c r="B1162" s="671"/>
      <c r="C1162" s="671"/>
      <c r="D1162" s="672"/>
      <c r="E1162" s="700"/>
      <c r="F1162" s="673"/>
      <c r="G1162" s="700"/>
    </row>
    <row r="1163" spans="1:7">
      <c r="A1163" s="671"/>
      <c r="B1163" s="671"/>
      <c r="C1163" s="671"/>
      <c r="D1163" s="672"/>
      <c r="E1163" s="700"/>
      <c r="F1163" s="673"/>
      <c r="G1163" s="700"/>
    </row>
    <row r="1164" spans="1:7">
      <c r="A1164" s="671"/>
      <c r="B1164" s="671"/>
      <c r="C1164" s="671"/>
      <c r="D1164" s="672"/>
      <c r="E1164" s="700"/>
      <c r="F1164" s="673"/>
      <c r="G1164" s="700"/>
    </row>
    <row r="1165" spans="1:7">
      <c r="A1165" s="671"/>
      <c r="B1165" s="671"/>
      <c r="C1165" s="671"/>
      <c r="D1165" s="672"/>
      <c r="E1165" s="700"/>
      <c r="F1165" s="673"/>
      <c r="G1165" s="700"/>
    </row>
    <row r="1166" spans="1:7">
      <c r="A1166" s="671"/>
      <c r="B1166" s="671"/>
      <c r="C1166" s="671"/>
      <c r="D1166" s="672"/>
      <c r="E1166" s="700"/>
      <c r="F1166" s="673"/>
      <c r="G1166" s="700"/>
    </row>
    <row r="1167" spans="1:7">
      <c r="A1167" s="671"/>
      <c r="B1167" s="671"/>
      <c r="C1167" s="671"/>
      <c r="D1167" s="672"/>
      <c r="E1167" s="700"/>
      <c r="F1167" s="673"/>
      <c r="G1167" s="700"/>
    </row>
    <row r="1168" spans="1:7">
      <c r="A1168" s="671"/>
      <c r="B1168" s="671"/>
      <c r="C1168" s="671"/>
      <c r="D1168" s="672"/>
      <c r="E1168" s="700"/>
      <c r="F1168" s="673"/>
      <c r="G1168" s="700"/>
    </row>
    <row r="1169" spans="1:7">
      <c r="A1169" s="671"/>
      <c r="B1169" s="671"/>
      <c r="C1169" s="671"/>
      <c r="D1169" s="672"/>
      <c r="E1169" s="700"/>
      <c r="F1169" s="673"/>
      <c r="G1169" s="700"/>
    </row>
    <row r="1170" spans="1:7">
      <c r="A1170" s="671"/>
      <c r="B1170" s="671"/>
      <c r="C1170" s="671"/>
      <c r="D1170" s="672"/>
      <c r="E1170" s="700"/>
      <c r="F1170" s="673"/>
      <c r="G1170" s="700"/>
    </row>
    <row r="1171" spans="1:7">
      <c r="A1171" s="671"/>
      <c r="B1171" s="671"/>
      <c r="C1171" s="671"/>
      <c r="D1171" s="672"/>
      <c r="E1171" s="700"/>
      <c r="F1171" s="673"/>
      <c r="G1171" s="700"/>
    </row>
    <row r="1172" spans="1:7">
      <c r="A1172" s="671"/>
      <c r="B1172" s="671"/>
      <c r="C1172" s="671"/>
      <c r="D1172" s="672"/>
      <c r="E1172" s="700"/>
      <c r="F1172" s="673"/>
      <c r="G1172" s="700"/>
    </row>
    <row r="1173" spans="1:7">
      <c r="A1173" s="671"/>
      <c r="B1173" s="671"/>
      <c r="C1173" s="671"/>
      <c r="D1173" s="672"/>
      <c r="E1173" s="700"/>
      <c r="F1173" s="673"/>
      <c r="G1173" s="700"/>
    </row>
    <row r="1174" spans="1:7">
      <c r="A1174" s="671"/>
      <c r="B1174" s="671"/>
      <c r="C1174" s="671"/>
      <c r="D1174" s="672"/>
      <c r="E1174" s="700"/>
      <c r="F1174" s="673"/>
      <c r="G1174" s="700"/>
    </row>
    <row r="1175" spans="1:7">
      <c r="A1175" s="671"/>
      <c r="B1175" s="671"/>
      <c r="C1175" s="671"/>
      <c r="D1175" s="672"/>
      <c r="E1175" s="700"/>
      <c r="F1175" s="673"/>
      <c r="G1175" s="700"/>
    </row>
    <row r="1176" spans="1:7">
      <c r="A1176" s="671"/>
      <c r="B1176" s="671"/>
      <c r="C1176" s="671"/>
      <c r="D1176" s="672"/>
      <c r="E1176" s="700"/>
      <c r="F1176" s="673"/>
      <c r="G1176" s="700"/>
    </row>
    <row r="1177" spans="1:7">
      <c r="A1177" s="671"/>
      <c r="B1177" s="671"/>
      <c r="C1177" s="671"/>
      <c r="D1177" s="672"/>
      <c r="E1177" s="700"/>
      <c r="F1177" s="673"/>
      <c r="G1177" s="700"/>
    </row>
    <row r="1178" spans="1:7">
      <c r="A1178" s="671"/>
      <c r="B1178" s="671"/>
      <c r="C1178" s="671"/>
      <c r="D1178" s="672"/>
      <c r="E1178" s="700"/>
      <c r="F1178" s="673"/>
      <c r="G1178" s="700"/>
    </row>
    <row r="1179" spans="1:7">
      <c r="A1179" s="671"/>
      <c r="B1179" s="671"/>
      <c r="C1179" s="671"/>
      <c r="D1179" s="672"/>
      <c r="E1179" s="700"/>
      <c r="F1179" s="673"/>
      <c r="G1179" s="700"/>
    </row>
    <row r="1180" spans="1:7">
      <c r="A1180" s="671"/>
      <c r="B1180" s="671"/>
      <c r="C1180" s="671"/>
      <c r="D1180" s="672"/>
      <c r="E1180" s="700"/>
      <c r="F1180" s="673"/>
      <c r="G1180" s="700"/>
    </row>
    <row r="1181" spans="1:7">
      <c r="A1181" s="671"/>
      <c r="B1181" s="671"/>
      <c r="C1181" s="671"/>
      <c r="D1181" s="672"/>
      <c r="E1181" s="700"/>
      <c r="F1181" s="673"/>
      <c r="G1181" s="700"/>
    </row>
    <row r="1182" spans="1:7">
      <c r="A1182" s="671"/>
      <c r="B1182" s="671"/>
      <c r="C1182" s="671"/>
      <c r="D1182" s="672"/>
      <c r="E1182" s="700"/>
      <c r="F1182" s="673"/>
      <c r="G1182" s="700"/>
    </row>
    <row r="1183" spans="1:7">
      <c r="A1183" s="671"/>
      <c r="B1183" s="671"/>
      <c r="C1183" s="671"/>
      <c r="D1183" s="672"/>
      <c r="E1183" s="700"/>
      <c r="F1183" s="673"/>
      <c r="G1183" s="700"/>
    </row>
    <row r="1184" spans="1:7">
      <c r="A1184" s="671"/>
      <c r="B1184" s="671"/>
      <c r="C1184" s="671"/>
      <c r="D1184" s="672"/>
      <c r="E1184" s="700"/>
      <c r="F1184" s="673"/>
      <c r="G1184" s="700"/>
    </row>
    <row r="1185" spans="1:7">
      <c r="A1185" s="671"/>
      <c r="B1185" s="671"/>
      <c r="C1185" s="671"/>
      <c r="D1185" s="672"/>
      <c r="E1185" s="700"/>
      <c r="F1185" s="673"/>
      <c r="G1185" s="700"/>
    </row>
    <row r="1186" spans="1:7">
      <c r="A1186" s="671"/>
      <c r="B1186" s="671"/>
      <c r="C1186" s="671"/>
      <c r="D1186" s="672"/>
      <c r="E1186" s="700"/>
      <c r="F1186" s="673"/>
      <c r="G1186" s="700"/>
    </row>
    <row r="1187" spans="1:7">
      <c r="A1187" s="671"/>
      <c r="B1187" s="671"/>
      <c r="C1187" s="671"/>
      <c r="D1187" s="672"/>
      <c r="E1187" s="700"/>
      <c r="F1187" s="673"/>
      <c r="G1187" s="700"/>
    </row>
    <row r="1188" spans="1:7">
      <c r="A1188" s="671"/>
      <c r="B1188" s="671"/>
      <c r="C1188" s="671"/>
      <c r="D1188" s="672"/>
      <c r="E1188" s="700"/>
      <c r="F1188" s="673"/>
      <c r="G1188" s="700"/>
    </row>
    <row r="1189" spans="1:7">
      <c r="A1189" s="671"/>
      <c r="B1189" s="671"/>
      <c r="C1189" s="671"/>
      <c r="D1189" s="672"/>
      <c r="E1189" s="700"/>
      <c r="F1189" s="673"/>
      <c r="G1189" s="700"/>
    </row>
    <row r="1190" spans="1:7">
      <c r="A1190" s="671"/>
      <c r="B1190" s="671"/>
      <c r="C1190" s="671"/>
      <c r="D1190" s="672"/>
      <c r="E1190" s="700"/>
      <c r="F1190" s="673"/>
      <c r="G1190" s="700"/>
    </row>
    <row r="1191" spans="1:7">
      <c r="A1191" s="671"/>
      <c r="B1191" s="671"/>
      <c r="C1191" s="671"/>
      <c r="D1191" s="672"/>
      <c r="E1191" s="700"/>
      <c r="F1191" s="673"/>
      <c r="G1191" s="700"/>
    </row>
    <row r="1192" spans="1:7">
      <c r="A1192" s="671"/>
      <c r="B1192" s="671"/>
      <c r="C1192" s="671"/>
      <c r="D1192" s="672"/>
      <c r="E1192" s="700"/>
      <c r="F1192" s="673"/>
      <c r="G1192" s="700"/>
    </row>
    <row r="1193" spans="1:7">
      <c r="A1193" s="671"/>
      <c r="B1193" s="671"/>
      <c r="C1193" s="671"/>
      <c r="D1193" s="672"/>
      <c r="E1193" s="700"/>
      <c r="F1193" s="673"/>
      <c r="G1193" s="700"/>
    </row>
    <row r="1194" spans="1:7">
      <c r="A1194" s="671"/>
      <c r="B1194" s="671"/>
      <c r="C1194" s="671"/>
      <c r="D1194" s="672"/>
      <c r="E1194" s="700"/>
      <c r="F1194" s="673"/>
      <c r="G1194" s="700"/>
    </row>
    <row r="1195" spans="1:7">
      <c r="A1195" s="671"/>
      <c r="B1195" s="671"/>
      <c r="C1195" s="671"/>
      <c r="D1195" s="672"/>
      <c r="E1195" s="700"/>
      <c r="F1195" s="673"/>
      <c r="G1195" s="700"/>
    </row>
    <row r="1196" spans="1:7">
      <c r="A1196" s="671"/>
      <c r="B1196" s="671"/>
      <c r="C1196" s="671"/>
      <c r="D1196" s="672"/>
      <c r="E1196" s="700"/>
      <c r="F1196" s="673"/>
      <c r="G1196" s="700"/>
    </row>
    <row r="1197" spans="1:7">
      <c r="A1197" s="671"/>
      <c r="B1197" s="671"/>
      <c r="C1197" s="671"/>
      <c r="D1197" s="672"/>
      <c r="E1197" s="700"/>
      <c r="F1197" s="673"/>
      <c r="G1197" s="700"/>
    </row>
    <row r="1198" spans="1:7">
      <c r="A1198" s="671"/>
      <c r="B1198" s="671"/>
      <c r="C1198" s="671"/>
      <c r="D1198" s="672"/>
      <c r="E1198" s="700"/>
      <c r="F1198" s="673"/>
      <c r="G1198" s="700"/>
    </row>
    <row r="1199" spans="1:7">
      <c r="A1199" s="671"/>
      <c r="B1199" s="671"/>
      <c r="C1199" s="671"/>
      <c r="D1199" s="672"/>
      <c r="E1199" s="700"/>
      <c r="F1199" s="673"/>
      <c r="G1199" s="700"/>
    </row>
    <row r="1200" spans="1:7">
      <c r="A1200" s="671"/>
      <c r="B1200" s="671"/>
      <c r="C1200" s="671"/>
      <c r="D1200" s="672"/>
      <c r="E1200" s="700"/>
      <c r="F1200" s="673"/>
      <c r="G1200" s="700"/>
    </row>
    <row r="1201" spans="1:7">
      <c r="A1201" s="671"/>
      <c r="B1201" s="671"/>
      <c r="C1201" s="671"/>
      <c r="D1201" s="672"/>
      <c r="E1201" s="700"/>
      <c r="F1201" s="673"/>
      <c r="G1201" s="700"/>
    </row>
    <row r="1202" spans="1:7">
      <c r="A1202" s="671"/>
      <c r="B1202" s="671"/>
      <c r="C1202" s="671"/>
      <c r="D1202" s="672"/>
      <c r="E1202" s="700"/>
      <c r="F1202" s="673"/>
      <c r="G1202" s="700"/>
    </row>
    <row r="1203" spans="1:7">
      <c r="A1203" s="671"/>
      <c r="B1203" s="671"/>
      <c r="C1203" s="671"/>
      <c r="D1203" s="672"/>
      <c r="E1203" s="700"/>
      <c r="F1203" s="673"/>
      <c r="G1203" s="700"/>
    </row>
    <row r="1204" spans="1:7">
      <c r="A1204" s="671"/>
      <c r="B1204" s="671"/>
      <c r="C1204" s="671"/>
      <c r="D1204" s="672"/>
      <c r="E1204" s="700"/>
      <c r="F1204" s="673"/>
      <c r="G1204" s="700"/>
    </row>
    <row r="1205" spans="1:7">
      <c r="A1205" s="671"/>
      <c r="B1205" s="671"/>
      <c r="C1205" s="671"/>
      <c r="D1205" s="672"/>
      <c r="E1205" s="700"/>
      <c r="F1205" s="673"/>
      <c r="G1205" s="700"/>
    </row>
    <row r="1206" spans="1:7">
      <c r="A1206" s="671"/>
      <c r="B1206" s="671"/>
      <c r="C1206" s="671"/>
      <c r="D1206" s="672"/>
      <c r="E1206" s="700"/>
      <c r="F1206" s="673"/>
      <c r="G1206" s="700"/>
    </row>
    <row r="1207" spans="1:7">
      <c r="A1207" s="671"/>
      <c r="B1207" s="671"/>
      <c r="C1207" s="671"/>
      <c r="D1207" s="672"/>
      <c r="E1207" s="700"/>
      <c r="F1207" s="673"/>
      <c r="G1207" s="700"/>
    </row>
    <row r="1208" spans="1:7">
      <c r="A1208" s="671"/>
      <c r="B1208" s="671"/>
      <c r="C1208" s="671"/>
      <c r="D1208" s="672"/>
      <c r="E1208" s="700"/>
      <c r="F1208" s="673"/>
      <c r="G1208" s="700"/>
    </row>
    <row r="1209" spans="1:7">
      <c r="A1209" s="671"/>
      <c r="B1209" s="671"/>
      <c r="C1209" s="671"/>
      <c r="D1209" s="672"/>
      <c r="E1209" s="700"/>
      <c r="F1209" s="673"/>
      <c r="G1209" s="700"/>
    </row>
    <row r="1210" spans="1:7">
      <c r="A1210" s="671"/>
      <c r="B1210" s="671"/>
      <c r="C1210" s="671"/>
      <c r="D1210" s="672"/>
      <c r="E1210" s="700"/>
      <c r="F1210" s="673"/>
      <c r="G1210" s="700"/>
    </row>
    <row r="1211" spans="1:7">
      <c r="A1211" s="671"/>
      <c r="B1211" s="671"/>
      <c r="C1211" s="671"/>
      <c r="D1211" s="672"/>
      <c r="E1211" s="700"/>
      <c r="F1211" s="673"/>
      <c r="G1211" s="700"/>
    </row>
    <row r="1212" spans="1:7">
      <c r="A1212" s="671"/>
      <c r="B1212" s="671"/>
      <c r="C1212" s="671"/>
      <c r="D1212" s="672"/>
      <c r="E1212" s="700"/>
      <c r="F1212" s="673"/>
      <c r="G1212" s="700"/>
    </row>
    <row r="1213" spans="1:7">
      <c r="A1213" s="671"/>
      <c r="B1213" s="671"/>
      <c r="C1213" s="671"/>
      <c r="D1213" s="672"/>
      <c r="E1213" s="700"/>
      <c r="F1213" s="673"/>
      <c r="G1213" s="700"/>
    </row>
    <row r="1214" spans="1:7">
      <c r="A1214" s="671"/>
      <c r="B1214" s="671"/>
      <c r="C1214" s="671"/>
      <c r="D1214" s="672"/>
      <c r="E1214" s="700"/>
      <c r="F1214" s="673"/>
      <c r="G1214" s="700"/>
    </row>
    <row r="1215" spans="1:7">
      <c r="A1215" s="671"/>
      <c r="B1215" s="671"/>
      <c r="C1215" s="671"/>
      <c r="D1215" s="672"/>
      <c r="E1215" s="700"/>
      <c r="F1215" s="673"/>
      <c r="G1215" s="700"/>
    </row>
    <row r="1216" spans="1:7">
      <c r="A1216" s="671"/>
      <c r="B1216" s="671"/>
      <c r="C1216" s="671"/>
      <c r="D1216" s="672"/>
      <c r="E1216" s="700"/>
      <c r="F1216" s="673"/>
      <c r="G1216" s="700"/>
    </row>
    <row r="1217" spans="1:7">
      <c r="A1217" s="671"/>
      <c r="B1217" s="671"/>
      <c r="C1217" s="671"/>
      <c r="D1217" s="672"/>
      <c r="E1217" s="700"/>
      <c r="F1217" s="673"/>
      <c r="G1217" s="700"/>
    </row>
    <row r="1218" spans="1:7">
      <c r="A1218" s="671"/>
      <c r="B1218" s="671"/>
      <c r="C1218" s="671"/>
      <c r="D1218" s="672"/>
      <c r="E1218" s="700"/>
      <c r="F1218" s="673"/>
      <c r="G1218" s="700"/>
    </row>
    <row r="1219" spans="1:7">
      <c r="A1219" s="671"/>
      <c r="B1219" s="671"/>
      <c r="C1219" s="671"/>
      <c r="D1219" s="672"/>
      <c r="E1219" s="700"/>
      <c r="F1219" s="673"/>
      <c r="G1219" s="700"/>
    </row>
    <row r="1220" spans="1:7">
      <c r="A1220" s="671"/>
      <c r="B1220" s="671"/>
      <c r="C1220" s="671"/>
      <c r="D1220" s="672"/>
      <c r="E1220" s="700"/>
      <c r="F1220" s="673"/>
      <c r="G1220" s="700"/>
    </row>
    <row r="1221" spans="1:7">
      <c r="A1221" s="671"/>
      <c r="B1221" s="671"/>
      <c r="C1221" s="671"/>
      <c r="D1221" s="672"/>
      <c r="E1221" s="700"/>
      <c r="F1221" s="673"/>
      <c r="G1221" s="700"/>
    </row>
    <row r="1222" spans="1:7">
      <c r="A1222" s="671"/>
      <c r="B1222" s="671"/>
      <c r="C1222" s="671"/>
      <c r="D1222" s="672"/>
      <c r="E1222" s="700"/>
      <c r="F1222" s="673"/>
      <c r="G1222" s="700"/>
    </row>
    <row r="1223" spans="1:7">
      <c r="A1223" s="671"/>
      <c r="B1223" s="671"/>
      <c r="C1223" s="671"/>
      <c r="D1223" s="672"/>
      <c r="E1223" s="700"/>
      <c r="F1223" s="673"/>
      <c r="G1223" s="700"/>
    </row>
    <row r="1224" spans="1:7">
      <c r="A1224" s="671"/>
      <c r="B1224" s="671"/>
      <c r="C1224" s="671"/>
      <c r="D1224" s="672"/>
      <c r="E1224" s="700"/>
      <c r="F1224" s="673"/>
      <c r="G1224" s="700"/>
    </row>
    <row r="1225" spans="1:7">
      <c r="A1225" s="671"/>
      <c r="B1225" s="671"/>
      <c r="C1225" s="671"/>
      <c r="D1225" s="672"/>
      <c r="E1225" s="700"/>
      <c r="F1225" s="673"/>
      <c r="G1225" s="700"/>
    </row>
    <row r="1226" spans="1:7">
      <c r="A1226" s="671"/>
      <c r="B1226" s="671"/>
      <c r="C1226" s="671"/>
      <c r="D1226" s="672"/>
      <c r="E1226" s="700"/>
      <c r="F1226" s="673"/>
      <c r="G1226" s="700"/>
    </row>
    <row r="1227" spans="1:7">
      <c r="A1227" s="671"/>
      <c r="B1227" s="671"/>
      <c r="C1227" s="671"/>
      <c r="D1227" s="672"/>
      <c r="E1227" s="700"/>
      <c r="F1227" s="673"/>
      <c r="G1227" s="700"/>
    </row>
    <row r="1228" spans="1:7">
      <c r="A1228" s="671"/>
      <c r="B1228" s="671"/>
      <c r="C1228" s="671"/>
      <c r="D1228" s="672"/>
      <c r="E1228" s="700"/>
      <c r="F1228" s="673"/>
      <c r="G1228" s="700"/>
    </row>
    <row r="1229" spans="1:7">
      <c r="A1229" s="671"/>
      <c r="B1229" s="671"/>
      <c r="C1229" s="671"/>
      <c r="D1229" s="672"/>
      <c r="E1229" s="700"/>
      <c r="F1229" s="673"/>
      <c r="G1229" s="700"/>
    </row>
    <row r="1230" spans="1:7">
      <c r="A1230" s="671"/>
      <c r="B1230" s="671"/>
      <c r="C1230" s="671"/>
      <c r="D1230" s="672"/>
      <c r="E1230" s="700"/>
      <c r="F1230" s="673"/>
      <c r="G1230" s="700"/>
    </row>
    <row r="1231" spans="1:7">
      <c r="A1231" s="671"/>
      <c r="B1231" s="671"/>
      <c r="C1231" s="671"/>
      <c r="D1231" s="672"/>
      <c r="E1231" s="700"/>
      <c r="F1231" s="673"/>
      <c r="G1231" s="700"/>
    </row>
    <row r="1232" spans="1:7">
      <c r="A1232" s="671"/>
      <c r="B1232" s="671"/>
      <c r="C1232" s="671"/>
      <c r="D1232" s="672"/>
      <c r="E1232" s="700"/>
      <c r="F1232" s="673"/>
      <c r="G1232" s="700"/>
    </row>
    <row r="1233" spans="1:7">
      <c r="A1233" s="671"/>
      <c r="B1233" s="671"/>
      <c r="C1233" s="671"/>
      <c r="D1233" s="672"/>
      <c r="E1233" s="700"/>
      <c r="F1233" s="673"/>
      <c r="G1233" s="700"/>
    </row>
    <row r="1234" spans="1:7">
      <c r="A1234" s="671"/>
      <c r="B1234" s="671"/>
      <c r="C1234" s="671"/>
      <c r="D1234" s="672"/>
      <c r="E1234" s="700"/>
      <c r="F1234" s="673"/>
      <c r="G1234" s="700"/>
    </row>
    <row r="1235" spans="1:7">
      <c r="A1235" s="671"/>
      <c r="B1235" s="671"/>
      <c r="C1235" s="671"/>
      <c r="D1235" s="672"/>
      <c r="E1235" s="700"/>
      <c r="F1235" s="673"/>
      <c r="G1235" s="700"/>
    </row>
    <row r="1236" spans="1:7">
      <c r="A1236" s="671"/>
      <c r="B1236" s="671"/>
      <c r="C1236" s="671"/>
      <c r="D1236" s="672"/>
      <c r="E1236" s="700"/>
      <c r="F1236" s="673"/>
      <c r="G1236" s="700"/>
    </row>
    <row r="1237" spans="1:7">
      <c r="A1237" s="671"/>
      <c r="B1237" s="671"/>
      <c r="C1237" s="671"/>
      <c r="D1237" s="672"/>
      <c r="E1237" s="700"/>
      <c r="F1237" s="673"/>
      <c r="G1237" s="700"/>
    </row>
    <row r="1238" spans="1:7">
      <c r="A1238" s="671"/>
      <c r="B1238" s="671"/>
      <c r="C1238" s="671"/>
      <c r="D1238" s="672"/>
      <c r="E1238" s="700"/>
      <c r="F1238" s="673"/>
      <c r="G1238" s="700"/>
    </row>
    <row r="1239" spans="1:7">
      <c r="A1239" s="671"/>
      <c r="B1239" s="671"/>
      <c r="C1239" s="671"/>
      <c r="D1239" s="672"/>
      <c r="E1239" s="700"/>
      <c r="F1239" s="673"/>
      <c r="G1239" s="700"/>
    </row>
    <row r="1240" spans="1:7">
      <c r="A1240" s="671"/>
      <c r="B1240" s="671"/>
      <c r="C1240" s="671"/>
      <c r="D1240" s="672"/>
      <c r="E1240" s="700"/>
      <c r="F1240" s="673"/>
      <c r="G1240" s="700"/>
    </row>
    <row r="1241" spans="1:7">
      <c r="A1241" s="671"/>
      <c r="B1241" s="671"/>
      <c r="C1241" s="671"/>
      <c r="D1241" s="672"/>
      <c r="E1241" s="700"/>
      <c r="F1241" s="673"/>
      <c r="G1241" s="700"/>
    </row>
    <row r="1242" spans="1:7">
      <c r="A1242" s="671"/>
      <c r="B1242" s="671"/>
      <c r="C1242" s="671"/>
      <c r="D1242" s="672"/>
      <c r="E1242" s="700"/>
      <c r="F1242" s="673"/>
      <c r="G1242" s="700"/>
    </row>
    <row r="1243" spans="1:7">
      <c r="A1243" s="671"/>
      <c r="B1243" s="671"/>
      <c r="C1243" s="671"/>
      <c r="D1243" s="672"/>
      <c r="E1243" s="700"/>
      <c r="F1243" s="673"/>
      <c r="G1243" s="700"/>
    </row>
    <row r="1244" spans="1:7">
      <c r="A1244" s="671"/>
      <c r="B1244" s="671"/>
      <c r="C1244" s="671"/>
      <c r="D1244" s="672"/>
      <c r="E1244" s="700"/>
      <c r="F1244" s="673"/>
      <c r="G1244" s="700"/>
    </row>
    <row r="1245" spans="1:7">
      <c r="A1245" s="671"/>
      <c r="B1245" s="671"/>
      <c r="C1245" s="671"/>
      <c r="D1245" s="672"/>
      <c r="E1245" s="700"/>
      <c r="F1245" s="673"/>
      <c r="G1245" s="700"/>
    </row>
    <row r="1246" spans="1:7">
      <c r="A1246" s="671"/>
      <c r="B1246" s="671"/>
      <c r="C1246" s="671"/>
      <c r="D1246" s="672"/>
      <c r="E1246" s="700"/>
      <c r="F1246" s="673"/>
      <c r="G1246" s="700"/>
    </row>
    <row r="1247" spans="1:7">
      <c r="A1247" s="671"/>
      <c r="B1247" s="671"/>
      <c r="C1247" s="671"/>
      <c r="D1247" s="672"/>
      <c r="E1247" s="700"/>
      <c r="F1247" s="673"/>
      <c r="G1247" s="700"/>
    </row>
    <row r="1248" spans="1:7">
      <c r="A1248" s="671"/>
      <c r="B1248" s="671"/>
      <c r="C1248" s="671"/>
      <c r="D1248" s="672"/>
      <c r="E1248" s="700"/>
      <c r="F1248" s="673"/>
      <c r="G1248" s="700"/>
    </row>
    <row r="1249" spans="1:7">
      <c r="A1249" s="671"/>
      <c r="B1249" s="671"/>
      <c r="C1249" s="671"/>
      <c r="D1249" s="672"/>
      <c r="E1249" s="700"/>
      <c r="F1249" s="673"/>
      <c r="G1249" s="700"/>
    </row>
    <row r="1250" spans="1:7">
      <c r="A1250" s="671"/>
      <c r="B1250" s="671"/>
      <c r="C1250" s="671"/>
      <c r="D1250" s="672"/>
      <c r="E1250" s="700"/>
      <c r="F1250" s="673"/>
      <c r="G1250" s="700"/>
    </row>
    <row r="1251" spans="1:7">
      <c r="A1251" s="671"/>
      <c r="B1251" s="671"/>
      <c r="C1251" s="671"/>
      <c r="D1251" s="672"/>
      <c r="E1251" s="700"/>
      <c r="F1251" s="673"/>
      <c r="G1251" s="700"/>
    </row>
    <row r="1252" spans="1:7">
      <c r="A1252" s="671"/>
      <c r="B1252" s="671"/>
      <c r="C1252" s="671"/>
      <c r="D1252" s="672"/>
      <c r="E1252" s="700"/>
      <c r="F1252" s="673"/>
      <c r="G1252" s="700"/>
    </row>
    <row r="1253" spans="1:7">
      <c r="A1253" s="671"/>
      <c r="B1253" s="671"/>
      <c r="C1253" s="671"/>
      <c r="D1253" s="672"/>
      <c r="E1253" s="700"/>
      <c r="F1253" s="673"/>
      <c r="G1253" s="700"/>
    </row>
    <row r="1254" spans="1:7">
      <c r="A1254" s="671"/>
      <c r="B1254" s="671"/>
      <c r="C1254" s="671"/>
      <c r="D1254" s="672"/>
      <c r="E1254" s="700"/>
      <c r="F1254" s="673"/>
      <c r="G1254" s="700"/>
    </row>
    <row r="1255" spans="1:7">
      <c r="A1255" s="671"/>
      <c r="B1255" s="671"/>
      <c r="C1255" s="671"/>
      <c r="D1255" s="672"/>
      <c r="E1255" s="700"/>
      <c r="F1255" s="673"/>
      <c r="G1255" s="700"/>
    </row>
    <row r="1256" spans="1:7">
      <c r="A1256" s="671"/>
      <c r="B1256" s="671"/>
      <c r="C1256" s="671"/>
      <c r="D1256" s="672"/>
      <c r="E1256" s="700"/>
      <c r="F1256" s="673"/>
      <c r="G1256" s="700"/>
    </row>
    <row r="1257" spans="1:7">
      <c r="A1257" s="671"/>
      <c r="B1257" s="671"/>
      <c r="C1257" s="671"/>
      <c r="D1257" s="672"/>
      <c r="E1257" s="700"/>
      <c r="F1257" s="673"/>
      <c r="G1257" s="700"/>
    </row>
    <row r="1258" spans="1:7">
      <c r="A1258" s="671"/>
      <c r="B1258" s="671"/>
      <c r="C1258" s="671"/>
      <c r="D1258" s="672"/>
      <c r="E1258" s="700"/>
      <c r="F1258" s="673"/>
      <c r="G1258" s="700"/>
    </row>
    <row r="1259" spans="1:7">
      <c r="A1259" s="671"/>
      <c r="B1259" s="671"/>
      <c r="C1259" s="671"/>
      <c r="D1259" s="672"/>
      <c r="E1259" s="700"/>
      <c r="F1259" s="673"/>
      <c r="G1259" s="700"/>
    </row>
    <row r="1260" spans="1:7">
      <c r="A1260" s="671"/>
      <c r="B1260" s="671"/>
      <c r="C1260" s="671"/>
      <c r="D1260" s="672"/>
      <c r="E1260" s="700"/>
      <c r="F1260" s="673"/>
      <c r="G1260" s="700"/>
    </row>
    <row r="1261" spans="1:7">
      <c r="A1261" s="671"/>
      <c r="B1261" s="671"/>
      <c r="C1261" s="671"/>
      <c r="D1261" s="672"/>
      <c r="E1261" s="700"/>
      <c r="F1261" s="673"/>
      <c r="G1261" s="700"/>
    </row>
    <row r="1262" spans="1:7">
      <c r="A1262" s="671"/>
      <c r="B1262" s="671"/>
      <c r="C1262" s="671"/>
      <c r="D1262" s="672"/>
      <c r="E1262" s="700"/>
      <c r="F1262" s="673"/>
      <c r="G1262" s="700"/>
    </row>
    <row r="1263" spans="1:7">
      <c r="A1263" s="671"/>
      <c r="B1263" s="671"/>
      <c r="C1263" s="671"/>
      <c r="D1263" s="672"/>
      <c r="E1263" s="700"/>
      <c r="F1263" s="673"/>
      <c r="G1263" s="700"/>
    </row>
    <row r="1264" spans="1:7">
      <c r="A1264" s="671"/>
      <c r="B1264" s="671"/>
      <c r="C1264" s="671"/>
      <c r="D1264" s="672"/>
      <c r="E1264" s="700"/>
      <c r="F1264" s="673"/>
      <c r="G1264" s="700"/>
    </row>
    <row r="1265" spans="1:7">
      <c r="A1265" s="671"/>
      <c r="B1265" s="671"/>
      <c r="C1265" s="671"/>
      <c r="D1265" s="672"/>
      <c r="E1265" s="700"/>
      <c r="F1265" s="673"/>
      <c r="G1265" s="700"/>
    </row>
    <row r="1266" spans="1:7">
      <c r="A1266" s="671"/>
      <c r="B1266" s="671"/>
      <c r="C1266" s="671"/>
      <c r="D1266" s="672"/>
      <c r="E1266" s="700"/>
      <c r="F1266" s="673"/>
      <c r="G1266" s="700"/>
    </row>
    <row r="1267" spans="1:7">
      <c r="A1267" s="671"/>
      <c r="B1267" s="671"/>
      <c r="C1267" s="671"/>
      <c r="D1267" s="672"/>
      <c r="E1267" s="700"/>
      <c r="F1267" s="673"/>
      <c r="G1267" s="700"/>
    </row>
    <row r="1268" spans="1:7">
      <c r="A1268" s="671"/>
      <c r="B1268" s="671"/>
      <c r="C1268" s="671"/>
      <c r="D1268" s="672"/>
      <c r="E1268" s="700"/>
      <c r="F1268" s="673"/>
      <c r="G1268" s="700"/>
    </row>
    <row r="1269" spans="1:7">
      <c r="A1269" s="671"/>
      <c r="B1269" s="671"/>
      <c r="C1269" s="671"/>
      <c r="D1269" s="672"/>
      <c r="E1269" s="700"/>
      <c r="F1269" s="673"/>
      <c r="G1269" s="700"/>
    </row>
    <row r="1270" spans="1:7">
      <c r="A1270" s="671"/>
      <c r="B1270" s="671"/>
      <c r="C1270" s="671"/>
      <c r="D1270" s="672"/>
      <c r="E1270" s="700"/>
      <c r="F1270" s="673"/>
      <c r="G1270" s="700"/>
    </row>
    <row r="1271" spans="1:7">
      <c r="A1271" s="671"/>
      <c r="B1271" s="671"/>
      <c r="C1271" s="671"/>
      <c r="D1271" s="672"/>
      <c r="E1271" s="700"/>
      <c r="F1271" s="673"/>
      <c r="G1271" s="700"/>
    </row>
    <row r="1272" spans="1:7">
      <c r="A1272" s="671"/>
      <c r="B1272" s="671"/>
      <c r="C1272" s="671"/>
      <c r="D1272" s="672"/>
      <c r="E1272" s="700"/>
      <c r="F1272" s="673"/>
      <c r="G1272" s="700"/>
    </row>
    <row r="1273" spans="1:7">
      <c r="A1273" s="671"/>
      <c r="B1273" s="671"/>
      <c r="C1273" s="671"/>
      <c r="D1273" s="672"/>
      <c r="E1273" s="700"/>
      <c r="F1273" s="673"/>
      <c r="G1273" s="700"/>
    </row>
    <row r="1274" spans="1:7">
      <c r="A1274" s="671"/>
      <c r="B1274" s="671"/>
      <c r="C1274" s="671"/>
      <c r="D1274" s="672"/>
      <c r="E1274" s="700"/>
      <c r="F1274" s="673"/>
      <c r="G1274" s="700"/>
    </row>
    <row r="1275" spans="1:7">
      <c r="A1275" s="671"/>
      <c r="B1275" s="671"/>
      <c r="C1275" s="671"/>
      <c r="D1275" s="672"/>
      <c r="E1275" s="700"/>
      <c r="F1275" s="673"/>
      <c r="G1275" s="700"/>
    </row>
    <row r="1276" spans="1:7">
      <c r="A1276" s="671"/>
      <c r="B1276" s="671"/>
      <c r="C1276" s="671"/>
      <c r="D1276" s="672"/>
      <c r="E1276" s="700"/>
      <c r="F1276" s="673"/>
      <c r="G1276" s="700"/>
    </row>
    <row r="1277" spans="1:7">
      <c r="A1277" s="671"/>
      <c r="B1277" s="671"/>
      <c r="C1277" s="671"/>
      <c r="D1277" s="672"/>
      <c r="E1277" s="700"/>
      <c r="F1277" s="673"/>
      <c r="G1277" s="700"/>
    </row>
    <row r="1278" spans="1:7">
      <c r="A1278" s="671"/>
      <c r="B1278" s="671"/>
      <c r="C1278" s="671"/>
      <c r="D1278" s="672"/>
      <c r="E1278" s="700"/>
      <c r="F1278" s="673"/>
      <c r="G1278" s="700"/>
    </row>
    <row r="1279" spans="1:7">
      <c r="A1279" s="671"/>
      <c r="B1279" s="671"/>
      <c r="C1279" s="671"/>
      <c r="D1279" s="672"/>
      <c r="E1279" s="700"/>
      <c r="F1279" s="673"/>
      <c r="G1279" s="700"/>
    </row>
    <row r="1280" spans="1:7">
      <c r="A1280" s="671"/>
      <c r="B1280" s="671"/>
      <c r="C1280" s="671"/>
      <c r="D1280" s="672"/>
      <c r="E1280" s="700"/>
      <c r="F1280" s="673"/>
      <c r="G1280" s="700"/>
    </row>
    <row r="1281" spans="1:7">
      <c r="A1281" s="671"/>
      <c r="B1281" s="671"/>
      <c r="C1281" s="671"/>
      <c r="D1281" s="672"/>
      <c r="E1281" s="700"/>
      <c r="F1281" s="673"/>
      <c r="G1281" s="700"/>
    </row>
    <row r="1282" spans="1:7">
      <c r="A1282" s="671"/>
      <c r="B1282" s="671"/>
      <c r="C1282" s="671"/>
      <c r="D1282" s="672"/>
      <c r="E1282" s="700"/>
      <c r="F1282" s="673"/>
      <c r="G1282" s="700"/>
    </row>
    <row r="1283" spans="1:7">
      <c r="A1283" s="671"/>
      <c r="B1283" s="671"/>
      <c r="C1283" s="671"/>
      <c r="D1283" s="672"/>
      <c r="E1283" s="700"/>
      <c r="F1283" s="673"/>
      <c r="G1283" s="700"/>
    </row>
    <row r="1284" spans="1:7">
      <c r="A1284" s="671"/>
      <c r="B1284" s="671"/>
      <c r="C1284" s="671"/>
      <c r="D1284" s="672"/>
      <c r="E1284" s="700"/>
      <c r="F1284" s="673"/>
      <c r="G1284" s="700"/>
    </row>
    <row r="1285" spans="1:7">
      <c r="A1285" s="671"/>
      <c r="B1285" s="671"/>
      <c r="C1285" s="671"/>
      <c r="D1285" s="672"/>
      <c r="E1285" s="700"/>
      <c r="F1285" s="673"/>
      <c r="G1285" s="700"/>
    </row>
    <row r="1286" spans="1:7">
      <c r="A1286" s="671"/>
      <c r="B1286" s="671"/>
      <c r="C1286" s="671"/>
      <c r="D1286" s="672"/>
      <c r="E1286" s="700"/>
      <c r="F1286" s="673"/>
      <c r="G1286" s="700"/>
    </row>
    <row r="1287" spans="1:7">
      <c r="A1287" s="671"/>
      <c r="B1287" s="671"/>
      <c r="C1287" s="671"/>
      <c r="D1287" s="672"/>
      <c r="E1287" s="700"/>
      <c r="F1287" s="673"/>
      <c r="G1287" s="700"/>
    </row>
    <row r="1288" spans="1:7">
      <c r="A1288" s="671"/>
      <c r="B1288" s="671"/>
      <c r="C1288" s="671"/>
      <c r="D1288" s="672"/>
      <c r="E1288" s="700"/>
      <c r="F1288" s="673"/>
      <c r="G1288" s="700"/>
    </row>
    <row r="1289" spans="1:7">
      <c r="A1289" s="671"/>
      <c r="B1289" s="671"/>
      <c r="C1289" s="671"/>
      <c r="D1289" s="672"/>
      <c r="E1289" s="700"/>
      <c r="F1289" s="673"/>
      <c r="G1289" s="700"/>
    </row>
    <row r="1290" spans="1:7">
      <c r="A1290" s="671"/>
      <c r="B1290" s="671"/>
      <c r="C1290" s="671"/>
      <c r="D1290" s="672"/>
      <c r="E1290" s="700"/>
      <c r="F1290" s="673"/>
      <c r="G1290" s="700"/>
    </row>
    <row r="1291" spans="1:7">
      <c r="A1291" s="671"/>
      <c r="B1291" s="671"/>
      <c r="C1291" s="671"/>
      <c r="D1291" s="672"/>
      <c r="E1291" s="700"/>
      <c r="F1291" s="673"/>
      <c r="G1291" s="700"/>
    </row>
    <row r="1292" spans="1:7">
      <c r="A1292" s="671"/>
      <c r="B1292" s="671"/>
      <c r="C1292" s="671"/>
      <c r="D1292" s="672"/>
      <c r="E1292" s="700"/>
      <c r="F1292" s="673"/>
      <c r="G1292" s="700"/>
    </row>
    <row r="1293" spans="1:7">
      <c r="A1293" s="671"/>
      <c r="B1293" s="671"/>
      <c r="C1293" s="671"/>
      <c r="D1293" s="672"/>
      <c r="E1293" s="700"/>
      <c r="F1293" s="673"/>
      <c r="G1293" s="700"/>
    </row>
    <row r="1294" spans="1:7">
      <c r="A1294" s="671"/>
      <c r="B1294" s="671"/>
      <c r="C1294" s="671"/>
      <c r="D1294" s="672"/>
      <c r="E1294" s="700"/>
      <c r="F1294" s="673"/>
      <c r="G1294" s="700"/>
    </row>
    <row r="1295" spans="1:7">
      <c r="A1295" s="671"/>
      <c r="B1295" s="671"/>
      <c r="C1295" s="671"/>
      <c r="D1295" s="672"/>
      <c r="E1295" s="700"/>
      <c r="F1295" s="673"/>
      <c r="G1295" s="700"/>
    </row>
    <row r="1296" spans="1:7">
      <c r="A1296" s="671"/>
      <c r="B1296" s="671"/>
      <c r="C1296" s="671"/>
      <c r="D1296" s="672"/>
      <c r="E1296" s="700"/>
      <c r="F1296" s="673"/>
      <c r="G1296" s="700"/>
    </row>
    <row r="1297" spans="1:7">
      <c r="A1297" s="671"/>
      <c r="B1297" s="671"/>
      <c r="C1297" s="671"/>
      <c r="D1297" s="672"/>
      <c r="E1297" s="700"/>
      <c r="F1297" s="673"/>
      <c r="G1297" s="700"/>
    </row>
    <row r="1298" spans="1:7">
      <c r="A1298" s="671"/>
      <c r="B1298" s="671"/>
      <c r="C1298" s="671"/>
      <c r="D1298" s="672"/>
      <c r="E1298" s="700"/>
      <c r="F1298" s="673"/>
      <c r="G1298" s="700"/>
    </row>
    <row r="1299" spans="1:7">
      <c r="A1299" s="671"/>
      <c r="B1299" s="671"/>
      <c r="C1299" s="671"/>
      <c r="D1299" s="672"/>
      <c r="E1299" s="700"/>
      <c r="F1299" s="673"/>
      <c r="G1299" s="700"/>
    </row>
    <row r="1300" spans="1:7">
      <c r="A1300" s="671"/>
      <c r="B1300" s="671"/>
      <c r="C1300" s="671"/>
      <c r="D1300" s="672"/>
      <c r="E1300" s="700"/>
      <c r="F1300" s="673"/>
      <c r="G1300" s="700"/>
    </row>
    <row r="1301" spans="1:7">
      <c r="A1301" s="671"/>
      <c r="B1301" s="671"/>
      <c r="C1301" s="671"/>
      <c r="D1301" s="672"/>
      <c r="E1301" s="700"/>
      <c r="F1301" s="673"/>
      <c r="G1301" s="700"/>
    </row>
    <row r="1302" spans="1:7">
      <c r="A1302" s="671"/>
      <c r="B1302" s="671"/>
      <c r="C1302" s="671"/>
      <c r="D1302" s="672"/>
      <c r="E1302" s="700"/>
      <c r="F1302" s="673"/>
      <c r="G1302" s="700"/>
    </row>
    <row r="1303" spans="1:7">
      <c r="A1303" s="671"/>
      <c r="B1303" s="671"/>
      <c r="C1303" s="671"/>
      <c r="D1303" s="672"/>
      <c r="E1303" s="700"/>
      <c r="F1303" s="673"/>
      <c r="G1303" s="700"/>
    </row>
    <row r="1304" spans="1:7">
      <c r="A1304" s="671"/>
      <c r="B1304" s="671"/>
      <c r="C1304" s="671"/>
      <c r="D1304" s="672"/>
      <c r="E1304" s="700"/>
      <c r="F1304" s="673"/>
      <c r="G1304" s="700"/>
    </row>
    <row r="1305" spans="1:7">
      <c r="A1305" s="671"/>
      <c r="B1305" s="671"/>
      <c r="C1305" s="671"/>
      <c r="D1305" s="672"/>
      <c r="E1305" s="700"/>
      <c r="F1305" s="673"/>
      <c r="G1305" s="700"/>
    </row>
    <row r="1306" spans="1:7">
      <c r="A1306" s="671"/>
      <c r="B1306" s="671"/>
      <c r="C1306" s="671"/>
      <c r="D1306" s="672"/>
      <c r="E1306" s="700"/>
      <c r="F1306" s="673"/>
      <c r="G1306" s="700"/>
    </row>
    <row r="1307" spans="1:7">
      <c r="A1307" s="671"/>
      <c r="B1307" s="671"/>
      <c r="C1307" s="671"/>
      <c r="D1307" s="672"/>
      <c r="E1307" s="700"/>
      <c r="F1307" s="673"/>
      <c r="G1307" s="700"/>
    </row>
    <row r="1308" spans="1:7">
      <c r="A1308" s="671"/>
      <c r="B1308" s="671"/>
      <c r="C1308" s="671"/>
      <c r="D1308" s="672"/>
      <c r="E1308" s="700"/>
      <c r="F1308" s="673"/>
      <c r="G1308" s="700"/>
    </row>
    <row r="1309" spans="1:7">
      <c r="A1309" s="671"/>
      <c r="B1309" s="671"/>
      <c r="C1309" s="671"/>
      <c r="D1309" s="672"/>
      <c r="E1309" s="700"/>
      <c r="F1309" s="673"/>
      <c r="G1309" s="700"/>
    </row>
    <row r="1310" spans="1:7">
      <c r="A1310" s="671"/>
      <c r="B1310" s="671"/>
      <c r="C1310" s="671"/>
      <c r="D1310" s="672"/>
      <c r="E1310" s="700"/>
      <c r="F1310" s="673"/>
      <c r="G1310" s="700"/>
    </row>
    <row r="1311" spans="1:7">
      <c r="A1311" s="671"/>
      <c r="B1311" s="671"/>
      <c r="C1311" s="671"/>
      <c r="D1311" s="672"/>
      <c r="E1311" s="700"/>
      <c r="F1311" s="673"/>
      <c r="G1311" s="700"/>
    </row>
    <row r="1312" spans="1:7">
      <c r="A1312" s="671"/>
      <c r="B1312" s="671"/>
      <c r="C1312" s="671"/>
      <c r="D1312" s="672"/>
      <c r="E1312" s="700"/>
      <c r="F1312" s="673"/>
      <c r="G1312" s="700"/>
    </row>
    <row r="1313" spans="1:7">
      <c r="A1313" s="671"/>
      <c r="B1313" s="671"/>
      <c r="C1313" s="671"/>
      <c r="D1313" s="672"/>
      <c r="E1313" s="700"/>
      <c r="F1313" s="673"/>
      <c r="G1313" s="700"/>
    </row>
    <row r="1314" spans="1:7">
      <c r="A1314" s="671"/>
      <c r="B1314" s="671"/>
      <c r="C1314" s="671"/>
      <c r="D1314" s="672"/>
      <c r="E1314" s="700"/>
      <c r="F1314" s="673"/>
      <c r="G1314" s="700"/>
    </row>
    <row r="1315" spans="1:7">
      <c r="A1315" s="671"/>
      <c r="B1315" s="671"/>
      <c r="C1315" s="671"/>
      <c r="D1315" s="672"/>
      <c r="E1315" s="700"/>
      <c r="F1315" s="673"/>
      <c r="G1315" s="700"/>
    </row>
    <row r="1316" spans="1:7">
      <c r="A1316" s="671"/>
      <c r="B1316" s="671"/>
      <c r="C1316" s="671"/>
      <c r="D1316" s="672"/>
      <c r="E1316" s="700"/>
      <c r="F1316" s="673"/>
      <c r="G1316" s="700"/>
    </row>
    <row r="1317" spans="1:7">
      <c r="A1317" s="671"/>
      <c r="B1317" s="671"/>
      <c r="C1317" s="671"/>
      <c r="D1317" s="672"/>
      <c r="E1317" s="700"/>
      <c r="F1317" s="673"/>
      <c r="G1317" s="700"/>
    </row>
    <row r="1318" spans="1:7">
      <c r="A1318" s="671"/>
      <c r="B1318" s="671"/>
      <c r="C1318" s="671"/>
      <c r="D1318" s="672"/>
      <c r="E1318" s="700"/>
      <c r="F1318" s="673"/>
      <c r="G1318" s="700"/>
    </row>
    <row r="1319" spans="1:7">
      <c r="A1319" s="671"/>
      <c r="B1319" s="671"/>
      <c r="C1319" s="671"/>
      <c r="D1319" s="672"/>
      <c r="E1319" s="700"/>
      <c r="F1319" s="673"/>
      <c r="G1319" s="700"/>
    </row>
    <row r="1320" spans="1:7">
      <c r="A1320" s="671"/>
      <c r="B1320" s="671"/>
      <c r="C1320" s="671"/>
      <c r="D1320" s="672"/>
      <c r="E1320" s="700"/>
      <c r="F1320" s="673"/>
      <c r="G1320" s="700"/>
    </row>
    <row r="1321" spans="1:7">
      <c r="A1321" s="671"/>
      <c r="B1321" s="671"/>
      <c r="C1321" s="671"/>
      <c r="D1321" s="672"/>
      <c r="E1321" s="700"/>
      <c r="F1321" s="673"/>
      <c r="G1321" s="700"/>
    </row>
    <row r="1322" spans="1:7">
      <c r="A1322" s="671"/>
      <c r="B1322" s="671"/>
      <c r="C1322" s="671"/>
      <c r="D1322" s="672"/>
      <c r="E1322" s="700"/>
      <c r="F1322" s="673"/>
      <c r="G1322" s="700"/>
    </row>
    <row r="1323" spans="1:7">
      <c r="A1323" s="671"/>
      <c r="B1323" s="671"/>
      <c r="C1323" s="671"/>
      <c r="D1323" s="672"/>
      <c r="E1323" s="700"/>
      <c r="F1323" s="673"/>
      <c r="G1323" s="700"/>
    </row>
    <row r="1324" spans="1:7">
      <c r="A1324" s="671"/>
      <c r="B1324" s="671"/>
      <c r="C1324" s="671"/>
      <c r="D1324" s="672"/>
      <c r="E1324" s="700"/>
      <c r="F1324" s="673"/>
      <c r="G1324" s="700"/>
    </row>
    <row r="1325" spans="1:7">
      <c r="A1325" s="671"/>
      <c r="B1325" s="671"/>
      <c r="C1325" s="671"/>
      <c r="D1325" s="672"/>
      <c r="E1325" s="700"/>
      <c r="F1325" s="673"/>
      <c r="G1325" s="700"/>
    </row>
    <row r="1326" spans="1:7">
      <c r="A1326" s="671"/>
      <c r="B1326" s="671"/>
      <c r="C1326" s="671"/>
      <c r="D1326" s="672"/>
      <c r="E1326" s="700"/>
      <c r="F1326" s="673"/>
      <c r="G1326" s="700"/>
    </row>
    <row r="1327" spans="1:7">
      <c r="A1327" s="671"/>
      <c r="B1327" s="671"/>
      <c r="C1327" s="671"/>
      <c r="D1327" s="672"/>
      <c r="E1327" s="700"/>
      <c r="F1327" s="673"/>
      <c r="G1327" s="700"/>
    </row>
    <row r="1328" spans="1:7">
      <c r="A1328" s="671"/>
      <c r="B1328" s="671"/>
      <c r="C1328" s="671"/>
      <c r="D1328" s="672"/>
      <c r="E1328" s="700"/>
      <c r="F1328" s="673"/>
      <c r="G1328" s="700"/>
    </row>
    <row r="1329" spans="1:7">
      <c r="A1329" s="671"/>
      <c r="B1329" s="671"/>
      <c r="C1329" s="671"/>
      <c r="D1329" s="672"/>
      <c r="E1329" s="700"/>
      <c r="F1329" s="673"/>
      <c r="G1329" s="700"/>
    </row>
    <row r="1330" spans="1:7">
      <c r="A1330" s="671"/>
      <c r="B1330" s="671"/>
      <c r="C1330" s="671"/>
      <c r="D1330" s="672"/>
      <c r="E1330" s="700"/>
      <c r="F1330" s="673"/>
      <c r="G1330" s="700"/>
    </row>
    <row r="1331" spans="1:7">
      <c r="A1331" s="671"/>
      <c r="B1331" s="671"/>
      <c r="C1331" s="671"/>
      <c r="D1331" s="672"/>
      <c r="E1331" s="700"/>
      <c r="F1331" s="673"/>
      <c r="G1331" s="700"/>
    </row>
    <row r="1332" spans="1:7">
      <c r="A1332" s="671"/>
      <c r="B1332" s="671"/>
      <c r="C1332" s="671"/>
      <c r="D1332" s="672"/>
      <c r="E1332" s="700"/>
      <c r="F1332" s="673"/>
      <c r="G1332" s="700"/>
    </row>
    <row r="1333" spans="1:7">
      <c r="A1333" s="671"/>
      <c r="B1333" s="671"/>
      <c r="C1333" s="671"/>
      <c r="D1333" s="672"/>
      <c r="E1333" s="700"/>
      <c r="F1333" s="673"/>
      <c r="G1333" s="700"/>
    </row>
    <row r="1334" spans="1:7">
      <c r="A1334" s="671"/>
      <c r="B1334" s="671"/>
      <c r="C1334" s="671"/>
      <c r="D1334" s="672"/>
      <c r="E1334" s="700"/>
      <c r="F1334" s="673"/>
      <c r="G1334" s="700"/>
    </row>
    <row r="1335" spans="1:7">
      <c r="A1335" s="671"/>
      <c r="B1335" s="671"/>
      <c r="C1335" s="671"/>
      <c r="D1335" s="672"/>
      <c r="E1335" s="700"/>
      <c r="F1335" s="673"/>
      <c r="G1335" s="700"/>
    </row>
    <row r="1336" spans="1:7">
      <c r="A1336" s="671"/>
      <c r="B1336" s="671"/>
      <c r="C1336" s="671"/>
      <c r="D1336" s="672"/>
      <c r="E1336" s="700"/>
      <c r="F1336" s="673"/>
      <c r="G1336" s="700"/>
    </row>
    <row r="1337" spans="1:7">
      <c r="A1337" s="671"/>
      <c r="B1337" s="671"/>
      <c r="C1337" s="671"/>
      <c r="D1337" s="672"/>
      <c r="E1337" s="700"/>
      <c r="F1337" s="673"/>
      <c r="G1337" s="700"/>
    </row>
    <row r="1338" spans="1:7">
      <c r="A1338" s="671"/>
      <c r="B1338" s="671"/>
      <c r="C1338" s="671"/>
      <c r="D1338" s="672"/>
      <c r="E1338" s="700"/>
      <c r="F1338" s="673"/>
      <c r="G1338" s="700"/>
    </row>
    <row r="1339" spans="1:7">
      <c r="A1339" s="671"/>
      <c r="B1339" s="671"/>
      <c r="C1339" s="671"/>
      <c r="D1339" s="672"/>
      <c r="E1339" s="700"/>
      <c r="F1339" s="673"/>
      <c r="G1339" s="700"/>
    </row>
    <row r="1340" spans="1:7">
      <c r="A1340" s="671"/>
      <c r="B1340" s="671"/>
      <c r="C1340" s="671"/>
      <c r="D1340" s="672"/>
      <c r="E1340" s="700"/>
      <c r="F1340" s="673"/>
      <c r="G1340" s="700"/>
    </row>
    <row r="1341" spans="1:7">
      <c r="A1341" s="671"/>
      <c r="B1341" s="671"/>
      <c r="C1341" s="671"/>
      <c r="D1341" s="672"/>
      <c r="E1341" s="700"/>
      <c r="F1341" s="673"/>
      <c r="G1341" s="700"/>
    </row>
    <row r="1342" spans="1:7">
      <c r="A1342" s="671"/>
      <c r="B1342" s="671"/>
      <c r="C1342" s="671"/>
      <c r="D1342" s="672"/>
      <c r="E1342" s="700"/>
      <c r="F1342" s="673"/>
      <c r="G1342" s="700"/>
    </row>
    <row r="1343" spans="1:7">
      <c r="A1343" s="671"/>
      <c r="B1343" s="671"/>
      <c r="C1343" s="671"/>
      <c r="D1343" s="672"/>
      <c r="E1343" s="700"/>
      <c r="F1343" s="673"/>
      <c r="G1343" s="700"/>
    </row>
    <row r="1344" spans="1:7">
      <c r="A1344" s="671"/>
      <c r="B1344" s="671"/>
      <c r="C1344" s="671"/>
      <c r="D1344" s="672"/>
      <c r="E1344" s="700"/>
      <c r="F1344" s="673"/>
      <c r="G1344" s="700"/>
    </row>
    <row r="1345" spans="1:7">
      <c r="A1345" s="671"/>
      <c r="B1345" s="671"/>
      <c r="C1345" s="671"/>
      <c r="D1345" s="672"/>
      <c r="E1345" s="700"/>
      <c r="F1345" s="673"/>
      <c r="G1345" s="700"/>
    </row>
    <row r="1346" spans="1:7">
      <c r="A1346" s="671"/>
      <c r="B1346" s="671"/>
      <c r="C1346" s="671"/>
      <c r="D1346" s="672"/>
      <c r="E1346" s="700"/>
      <c r="F1346" s="673"/>
      <c r="G1346" s="700"/>
    </row>
    <row r="1347" spans="1:7">
      <c r="A1347" s="671"/>
      <c r="B1347" s="671"/>
      <c r="C1347" s="671"/>
      <c r="D1347" s="672"/>
      <c r="E1347" s="700"/>
      <c r="F1347" s="673"/>
      <c r="G1347" s="700"/>
    </row>
    <row r="1348" spans="1:7">
      <c r="A1348" s="671"/>
      <c r="B1348" s="671"/>
      <c r="C1348" s="671"/>
      <c r="D1348" s="672"/>
      <c r="E1348" s="700"/>
      <c r="F1348" s="673"/>
      <c r="G1348" s="700"/>
    </row>
    <row r="1349" spans="1:7">
      <c r="A1349" s="671"/>
      <c r="B1349" s="671"/>
      <c r="C1349" s="671"/>
      <c r="D1349" s="672"/>
      <c r="E1349" s="700"/>
      <c r="F1349" s="673"/>
      <c r="G1349" s="700"/>
    </row>
    <row r="1350" spans="1:7">
      <c r="A1350" s="671"/>
      <c r="B1350" s="671"/>
      <c r="C1350" s="671"/>
      <c r="D1350" s="672"/>
      <c r="E1350" s="700"/>
      <c r="F1350" s="673"/>
      <c r="G1350" s="700"/>
    </row>
    <row r="1351" spans="1:7">
      <c r="A1351" s="671"/>
      <c r="B1351" s="671"/>
      <c r="C1351" s="671"/>
      <c r="D1351" s="672"/>
      <c r="E1351" s="700"/>
      <c r="F1351" s="673"/>
      <c r="G1351" s="700"/>
    </row>
    <row r="1352" spans="1:7">
      <c r="A1352" s="671"/>
      <c r="B1352" s="671"/>
      <c r="C1352" s="671"/>
      <c r="D1352" s="672"/>
      <c r="E1352" s="700"/>
      <c r="F1352" s="673"/>
      <c r="G1352" s="700"/>
    </row>
    <row r="1353" spans="1:7">
      <c r="A1353" s="671"/>
      <c r="B1353" s="671"/>
      <c r="C1353" s="671"/>
      <c r="D1353" s="672"/>
      <c r="E1353" s="700"/>
      <c r="F1353" s="673"/>
      <c r="G1353" s="700"/>
    </row>
    <row r="1354" spans="1:7">
      <c r="A1354" s="671"/>
      <c r="B1354" s="671"/>
      <c r="C1354" s="671"/>
      <c r="D1354" s="672"/>
      <c r="E1354" s="700"/>
      <c r="F1354" s="673"/>
      <c r="G1354" s="700"/>
    </row>
    <row r="1355" spans="1:7">
      <c r="A1355" s="671"/>
      <c r="B1355" s="671"/>
      <c r="C1355" s="671"/>
      <c r="D1355" s="672"/>
      <c r="E1355" s="700"/>
      <c r="F1355" s="673"/>
      <c r="G1355" s="700"/>
    </row>
    <row r="1356" spans="1:7">
      <c r="A1356" s="671"/>
      <c r="B1356" s="671"/>
      <c r="C1356" s="671"/>
      <c r="D1356" s="672"/>
      <c r="E1356" s="700"/>
      <c r="F1356" s="673"/>
      <c r="G1356" s="700"/>
    </row>
    <row r="1357" spans="1:7">
      <c r="A1357" s="671"/>
      <c r="B1357" s="671"/>
      <c r="C1357" s="671"/>
      <c r="D1357" s="672"/>
      <c r="E1357" s="700"/>
      <c r="F1357" s="673"/>
      <c r="G1357" s="700"/>
    </row>
    <row r="1358" spans="1:7">
      <c r="A1358" s="671"/>
      <c r="B1358" s="671"/>
      <c r="C1358" s="671"/>
      <c r="D1358" s="672"/>
      <c r="E1358" s="700"/>
      <c r="F1358" s="673"/>
      <c r="G1358" s="700"/>
    </row>
    <row r="1359" spans="1:7">
      <c r="A1359" s="671"/>
      <c r="B1359" s="671"/>
      <c r="C1359" s="671"/>
      <c r="D1359" s="672"/>
      <c r="E1359" s="700"/>
      <c r="F1359" s="673"/>
      <c r="G1359" s="700"/>
    </row>
    <row r="1360" spans="1:7">
      <c r="A1360" s="671"/>
      <c r="B1360" s="671"/>
      <c r="C1360" s="671"/>
      <c r="D1360" s="672"/>
      <c r="E1360" s="700"/>
      <c r="F1360" s="673"/>
      <c r="G1360" s="700"/>
    </row>
    <row r="1361" spans="1:7">
      <c r="A1361" s="671"/>
      <c r="B1361" s="671"/>
      <c r="C1361" s="671"/>
      <c r="D1361" s="672"/>
      <c r="E1361" s="700"/>
      <c r="F1361" s="673"/>
      <c r="G1361" s="700"/>
    </row>
    <row r="1362" spans="1:7">
      <c r="A1362" s="671"/>
      <c r="B1362" s="671"/>
      <c r="C1362" s="671"/>
      <c r="D1362" s="672"/>
      <c r="E1362" s="700"/>
      <c r="F1362" s="673"/>
      <c r="G1362" s="700"/>
    </row>
    <row r="1363" spans="1:7">
      <c r="A1363" s="671"/>
      <c r="B1363" s="671"/>
      <c r="C1363" s="671"/>
      <c r="D1363" s="672"/>
      <c r="E1363" s="700"/>
      <c r="F1363" s="673"/>
      <c r="G1363" s="700"/>
    </row>
    <row r="1364" spans="1:7">
      <c r="A1364" s="671"/>
      <c r="B1364" s="671"/>
      <c r="C1364" s="671"/>
      <c r="D1364" s="672"/>
      <c r="E1364" s="700"/>
      <c r="F1364" s="673"/>
      <c r="G1364" s="700"/>
    </row>
    <row r="1365" spans="1:7">
      <c r="A1365" s="671"/>
      <c r="B1365" s="671"/>
      <c r="C1365" s="671"/>
      <c r="D1365" s="672"/>
      <c r="E1365" s="700"/>
      <c r="F1365" s="673"/>
      <c r="G1365" s="700"/>
    </row>
    <row r="1366" spans="1:7">
      <c r="A1366" s="671"/>
      <c r="B1366" s="671"/>
      <c r="C1366" s="671"/>
      <c r="D1366" s="672"/>
      <c r="E1366" s="700"/>
      <c r="F1366" s="673"/>
      <c r="G1366" s="700"/>
    </row>
    <row r="1367" spans="1:7">
      <c r="A1367" s="671"/>
      <c r="B1367" s="671"/>
      <c r="C1367" s="671"/>
      <c r="D1367" s="672"/>
      <c r="E1367" s="700"/>
      <c r="F1367" s="673"/>
      <c r="G1367" s="700"/>
    </row>
    <row r="1368" spans="1:7">
      <c r="A1368" s="671"/>
      <c r="B1368" s="671"/>
      <c r="C1368" s="671"/>
      <c r="D1368" s="672"/>
      <c r="E1368" s="700"/>
      <c r="F1368" s="673"/>
      <c r="G1368" s="700"/>
    </row>
    <row r="1369" spans="1:7">
      <c r="A1369" s="671"/>
      <c r="B1369" s="671"/>
      <c r="C1369" s="671"/>
      <c r="D1369" s="672"/>
      <c r="E1369" s="700"/>
      <c r="F1369" s="673"/>
      <c r="G1369" s="700"/>
    </row>
    <row r="1370" spans="1:7">
      <c r="A1370" s="671"/>
      <c r="B1370" s="671"/>
      <c r="C1370" s="671"/>
      <c r="D1370" s="672"/>
      <c r="E1370" s="700"/>
      <c r="F1370" s="673"/>
      <c r="G1370" s="700"/>
    </row>
    <row r="1371" spans="1:7">
      <c r="A1371" s="671"/>
      <c r="B1371" s="671"/>
      <c r="C1371" s="671"/>
      <c r="D1371" s="672"/>
      <c r="E1371" s="700"/>
      <c r="F1371" s="673"/>
      <c r="G1371" s="700"/>
    </row>
    <row r="1372" spans="1:7">
      <c r="A1372" s="671"/>
      <c r="B1372" s="671"/>
      <c r="C1372" s="671"/>
      <c r="D1372" s="672"/>
      <c r="E1372" s="700"/>
      <c r="F1372" s="673"/>
      <c r="G1372" s="700"/>
    </row>
    <row r="1373" spans="1:7">
      <c r="A1373" s="671"/>
      <c r="B1373" s="671"/>
      <c r="C1373" s="671"/>
      <c r="D1373" s="672"/>
      <c r="E1373" s="700"/>
      <c r="F1373" s="673"/>
      <c r="G1373" s="700"/>
    </row>
    <row r="1374" spans="1:7">
      <c r="A1374" s="671"/>
      <c r="B1374" s="671"/>
      <c r="C1374" s="671"/>
      <c r="D1374" s="672"/>
      <c r="E1374" s="700"/>
      <c r="F1374" s="673"/>
      <c r="G1374" s="700"/>
    </row>
    <row r="1375" spans="1:7">
      <c r="A1375" s="671"/>
      <c r="B1375" s="671"/>
      <c r="C1375" s="671"/>
      <c r="D1375" s="672"/>
      <c r="E1375" s="700"/>
      <c r="F1375" s="673"/>
      <c r="G1375" s="700"/>
    </row>
    <row r="1376" spans="1:7">
      <c r="A1376" s="671"/>
      <c r="B1376" s="671"/>
      <c r="C1376" s="671"/>
      <c r="D1376" s="672"/>
      <c r="E1376" s="700"/>
      <c r="F1376" s="673"/>
      <c r="G1376" s="700"/>
    </row>
    <row r="1377" spans="1:7">
      <c r="A1377" s="671"/>
      <c r="B1377" s="671"/>
      <c r="C1377" s="671"/>
      <c r="D1377" s="672"/>
      <c r="E1377" s="700"/>
      <c r="F1377" s="673"/>
      <c r="G1377" s="700"/>
    </row>
    <row r="1378" spans="1:7">
      <c r="A1378" s="671"/>
      <c r="B1378" s="671"/>
      <c r="C1378" s="671"/>
      <c r="D1378" s="672"/>
      <c r="E1378" s="700"/>
      <c r="F1378" s="673"/>
      <c r="G1378" s="700"/>
    </row>
    <row r="1379" spans="1:7">
      <c r="A1379" s="671"/>
      <c r="B1379" s="671"/>
      <c r="C1379" s="671"/>
      <c r="D1379" s="672"/>
      <c r="E1379" s="700"/>
      <c r="F1379" s="673"/>
      <c r="G1379" s="700"/>
    </row>
    <row r="1380" spans="1:7">
      <c r="A1380" s="671"/>
      <c r="B1380" s="671"/>
      <c r="C1380" s="671"/>
      <c r="D1380" s="672"/>
      <c r="E1380" s="700"/>
      <c r="F1380" s="673"/>
      <c r="G1380" s="700"/>
    </row>
    <row r="1381" spans="1:7">
      <c r="A1381" s="671"/>
      <c r="B1381" s="671"/>
      <c r="C1381" s="671"/>
      <c r="D1381" s="672"/>
      <c r="E1381" s="700"/>
      <c r="F1381" s="673"/>
      <c r="G1381" s="700"/>
    </row>
    <row r="1382" spans="1:7">
      <c r="A1382" s="671"/>
      <c r="B1382" s="671"/>
      <c r="C1382" s="671"/>
      <c r="D1382" s="672"/>
      <c r="E1382" s="700"/>
      <c r="F1382" s="673"/>
      <c r="G1382" s="700"/>
    </row>
    <row r="1383" spans="1:7">
      <c r="A1383" s="671"/>
      <c r="B1383" s="671"/>
      <c r="C1383" s="671"/>
      <c r="D1383" s="672"/>
      <c r="E1383" s="700"/>
      <c r="F1383" s="673"/>
      <c r="G1383" s="700"/>
    </row>
    <row r="1384" spans="1:7">
      <c r="A1384" s="671"/>
      <c r="B1384" s="671"/>
      <c r="C1384" s="671"/>
      <c r="D1384" s="672"/>
      <c r="E1384" s="700"/>
      <c r="F1384" s="673"/>
      <c r="G1384" s="700"/>
    </row>
    <row r="1385" spans="1:7">
      <c r="A1385" s="671"/>
      <c r="B1385" s="671"/>
      <c r="C1385" s="671"/>
      <c r="D1385" s="672"/>
      <c r="E1385" s="700"/>
      <c r="F1385" s="673"/>
      <c r="G1385" s="700"/>
    </row>
    <row r="1386" spans="1:7">
      <c r="A1386" s="671"/>
      <c r="B1386" s="671"/>
      <c r="C1386" s="671"/>
      <c r="D1386" s="672"/>
      <c r="E1386" s="700"/>
      <c r="F1386" s="673"/>
      <c r="G1386" s="700"/>
    </row>
    <row r="1387" spans="1:7">
      <c r="A1387" s="671"/>
      <c r="B1387" s="671"/>
      <c r="C1387" s="671"/>
      <c r="D1387" s="672"/>
      <c r="E1387" s="700"/>
      <c r="F1387" s="673"/>
      <c r="G1387" s="700"/>
    </row>
    <row r="1388" spans="1:7">
      <c r="A1388" s="671"/>
      <c r="B1388" s="671"/>
      <c r="C1388" s="671"/>
      <c r="D1388" s="672"/>
      <c r="E1388" s="700"/>
      <c r="F1388" s="673"/>
      <c r="G1388" s="700"/>
    </row>
    <row r="1389" spans="1:7">
      <c r="A1389" s="671"/>
      <c r="B1389" s="671"/>
      <c r="C1389" s="671"/>
      <c r="D1389" s="672"/>
      <c r="E1389" s="700"/>
      <c r="F1389" s="673"/>
      <c r="G1389" s="700"/>
    </row>
    <row r="1390" spans="1:7">
      <c r="A1390" s="671"/>
      <c r="B1390" s="671"/>
      <c r="C1390" s="671"/>
      <c r="D1390" s="672"/>
      <c r="E1390" s="700"/>
      <c r="F1390" s="673"/>
      <c r="G1390" s="700"/>
    </row>
    <row r="1391" spans="1:7">
      <c r="A1391" s="671"/>
      <c r="B1391" s="671"/>
      <c r="C1391" s="671"/>
      <c r="D1391" s="672"/>
      <c r="E1391" s="700"/>
      <c r="F1391" s="673"/>
      <c r="G1391" s="700"/>
    </row>
    <row r="1392" spans="1:7">
      <c r="A1392" s="671"/>
      <c r="B1392" s="671"/>
      <c r="C1392" s="671"/>
      <c r="D1392" s="672"/>
      <c r="E1392" s="700"/>
      <c r="F1392" s="673"/>
      <c r="G1392" s="700"/>
    </row>
    <row r="1393" spans="1:7">
      <c r="A1393" s="671"/>
      <c r="B1393" s="671"/>
      <c r="C1393" s="671"/>
      <c r="D1393" s="672"/>
      <c r="E1393" s="700"/>
      <c r="F1393" s="673"/>
      <c r="G1393" s="700"/>
    </row>
    <row r="1394" spans="1:7">
      <c r="A1394" s="671"/>
      <c r="B1394" s="671"/>
      <c r="C1394" s="671"/>
      <c r="D1394" s="672"/>
      <c r="E1394" s="700"/>
      <c r="F1394" s="673"/>
      <c r="G1394" s="700"/>
    </row>
    <row r="1395" spans="1:7">
      <c r="A1395" s="671"/>
      <c r="B1395" s="671"/>
      <c r="C1395" s="671"/>
      <c r="D1395" s="672"/>
      <c r="E1395" s="700"/>
      <c r="F1395" s="673"/>
      <c r="G1395" s="700"/>
    </row>
    <row r="1396" spans="1:7">
      <c r="A1396" s="671"/>
      <c r="B1396" s="671"/>
      <c r="C1396" s="671"/>
      <c r="D1396" s="672"/>
      <c r="E1396" s="700"/>
      <c r="F1396" s="673"/>
      <c r="G1396" s="700"/>
    </row>
    <row r="1397" spans="1:7">
      <c r="A1397" s="671"/>
      <c r="B1397" s="671"/>
      <c r="C1397" s="671"/>
      <c r="D1397" s="672"/>
      <c r="E1397" s="700"/>
      <c r="F1397" s="673"/>
      <c r="G1397" s="700"/>
    </row>
    <row r="1398" spans="1:7">
      <c r="A1398" s="671"/>
      <c r="B1398" s="671"/>
      <c r="C1398" s="671"/>
      <c r="D1398" s="672"/>
      <c r="E1398" s="700"/>
      <c r="F1398" s="673"/>
      <c r="G1398" s="700"/>
    </row>
    <row r="1399" spans="1:7">
      <c r="A1399" s="671"/>
      <c r="B1399" s="671"/>
      <c r="C1399" s="671"/>
      <c r="D1399" s="672"/>
      <c r="E1399" s="700"/>
      <c r="F1399" s="673"/>
      <c r="G1399" s="700"/>
    </row>
    <row r="1400" spans="1:7">
      <c r="A1400" s="671"/>
      <c r="B1400" s="671"/>
      <c r="C1400" s="671"/>
      <c r="D1400" s="672"/>
      <c r="E1400" s="700"/>
      <c r="F1400" s="673"/>
      <c r="G1400" s="700"/>
    </row>
    <row r="1401" spans="1:7">
      <c r="A1401" s="671"/>
      <c r="B1401" s="671"/>
      <c r="C1401" s="671"/>
      <c r="D1401" s="672"/>
      <c r="E1401" s="700"/>
      <c r="F1401" s="673"/>
      <c r="G1401" s="700"/>
    </row>
    <row r="1402" spans="1:7">
      <c r="A1402" s="671"/>
      <c r="B1402" s="671"/>
      <c r="C1402" s="671"/>
      <c r="D1402" s="672"/>
      <c r="E1402" s="700"/>
      <c r="F1402" s="673"/>
      <c r="G1402" s="700"/>
    </row>
    <row r="1403" spans="1:7">
      <c r="A1403" s="671"/>
      <c r="B1403" s="671"/>
      <c r="C1403" s="671"/>
      <c r="D1403" s="672"/>
      <c r="E1403" s="700"/>
      <c r="F1403" s="673"/>
      <c r="G1403" s="700"/>
    </row>
    <row r="1404" spans="1:7">
      <c r="A1404" s="671"/>
      <c r="B1404" s="671"/>
      <c r="C1404" s="671"/>
      <c r="D1404" s="672"/>
      <c r="E1404" s="700"/>
      <c r="F1404" s="673"/>
      <c r="G1404" s="700"/>
    </row>
    <row r="1405" spans="1:7">
      <c r="A1405" s="671"/>
      <c r="B1405" s="671"/>
      <c r="C1405" s="671"/>
      <c r="D1405" s="672"/>
      <c r="E1405" s="700"/>
      <c r="F1405" s="673"/>
      <c r="G1405" s="700"/>
    </row>
    <row r="1406" spans="1:7">
      <c r="A1406" s="671"/>
      <c r="B1406" s="671"/>
      <c r="C1406" s="671"/>
      <c r="D1406" s="672"/>
      <c r="E1406" s="700"/>
      <c r="F1406" s="673"/>
      <c r="G1406" s="700"/>
    </row>
    <row r="1407" spans="1:7">
      <c r="A1407" s="671"/>
      <c r="B1407" s="671"/>
      <c r="C1407" s="671"/>
      <c r="D1407" s="672"/>
      <c r="E1407" s="700"/>
      <c r="F1407" s="673"/>
      <c r="G1407" s="700"/>
    </row>
    <row r="1408" spans="1:7">
      <c r="A1408" s="671"/>
      <c r="B1408" s="671"/>
      <c r="C1408" s="671"/>
      <c r="D1408" s="672"/>
      <c r="E1408" s="700"/>
      <c r="F1408" s="673"/>
      <c r="G1408" s="700"/>
    </row>
    <row r="1409" spans="1:7">
      <c r="A1409" s="671"/>
      <c r="B1409" s="671"/>
      <c r="C1409" s="671"/>
      <c r="D1409" s="672"/>
      <c r="E1409" s="700"/>
      <c r="F1409" s="673"/>
      <c r="G1409" s="700"/>
    </row>
    <row r="1410" spans="1:7">
      <c r="A1410" s="671"/>
      <c r="B1410" s="671"/>
      <c r="C1410" s="671"/>
      <c r="D1410" s="672"/>
      <c r="E1410" s="700"/>
      <c r="F1410" s="673"/>
      <c r="G1410" s="700"/>
    </row>
    <row r="1411" spans="1:7">
      <c r="A1411" s="671"/>
      <c r="B1411" s="671"/>
      <c r="C1411" s="671"/>
      <c r="D1411" s="672"/>
      <c r="E1411" s="700"/>
      <c r="F1411" s="673"/>
      <c r="G1411" s="700"/>
    </row>
    <row r="1412" spans="1:7">
      <c r="A1412" s="671"/>
      <c r="B1412" s="671"/>
      <c r="C1412" s="671"/>
      <c r="D1412" s="672"/>
      <c r="E1412" s="700"/>
      <c r="F1412" s="673"/>
      <c r="G1412" s="700"/>
    </row>
    <row r="1413" spans="1:7">
      <c r="A1413" s="671"/>
      <c r="B1413" s="671"/>
      <c r="C1413" s="671"/>
      <c r="D1413" s="672"/>
      <c r="E1413" s="700"/>
      <c r="F1413" s="673"/>
      <c r="G1413" s="700"/>
    </row>
    <row r="1414" spans="1:7">
      <c r="A1414" s="671"/>
      <c r="B1414" s="671"/>
      <c r="C1414" s="671"/>
      <c r="D1414" s="672"/>
      <c r="E1414" s="700"/>
      <c r="F1414" s="673"/>
      <c r="G1414" s="700"/>
    </row>
    <row r="1415" spans="1:7">
      <c r="A1415" s="671"/>
      <c r="B1415" s="671"/>
      <c r="C1415" s="671"/>
      <c r="D1415" s="672"/>
      <c r="E1415" s="700"/>
      <c r="F1415" s="673"/>
      <c r="G1415" s="700"/>
    </row>
    <row r="1416" spans="1:7">
      <c r="A1416" s="671"/>
      <c r="B1416" s="671"/>
      <c r="C1416" s="671"/>
      <c r="D1416" s="672"/>
      <c r="E1416" s="700"/>
      <c r="F1416" s="673"/>
      <c r="G1416" s="700"/>
    </row>
    <row r="1417" spans="1:7">
      <c r="A1417" s="671"/>
      <c r="B1417" s="671"/>
      <c r="C1417" s="671"/>
      <c r="D1417" s="672"/>
      <c r="E1417" s="700"/>
      <c r="F1417" s="673"/>
      <c r="G1417" s="700"/>
    </row>
    <row r="1418" spans="1:7">
      <c r="A1418" s="671"/>
      <c r="B1418" s="671"/>
      <c r="C1418" s="671"/>
      <c r="D1418" s="672"/>
      <c r="E1418" s="700"/>
      <c r="F1418" s="673"/>
      <c r="G1418" s="700"/>
    </row>
    <row r="1419" spans="1:7">
      <c r="A1419" s="671"/>
      <c r="B1419" s="671"/>
      <c r="C1419" s="671"/>
      <c r="D1419" s="672"/>
      <c r="E1419" s="700"/>
      <c r="F1419" s="673"/>
      <c r="G1419" s="700"/>
    </row>
    <row r="1420" spans="1:7">
      <c r="A1420" s="671"/>
      <c r="B1420" s="671"/>
      <c r="C1420" s="671"/>
      <c r="D1420" s="672"/>
      <c r="E1420" s="700"/>
      <c r="F1420" s="673"/>
      <c r="G1420" s="700"/>
    </row>
    <row r="1421" spans="1:7">
      <c r="A1421" s="671"/>
      <c r="B1421" s="671"/>
      <c r="C1421" s="671"/>
      <c r="D1421" s="672"/>
      <c r="E1421" s="700"/>
      <c r="F1421" s="673"/>
      <c r="G1421" s="700"/>
    </row>
    <row r="1422" spans="1:7">
      <c r="A1422" s="671"/>
      <c r="B1422" s="671"/>
      <c r="C1422" s="671"/>
      <c r="D1422" s="672"/>
      <c r="E1422" s="700"/>
      <c r="F1422" s="673"/>
      <c r="G1422" s="700"/>
    </row>
    <row r="1423" spans="1:7">
      <c r="A1423" s="671"/>
      <c r="B1423" s="671"/>
      <c r="C1423" s="671"/>
      <c r="D1423" s="672"/>
      <c r="E1423" s="700"/>
      <c r="F1423" s="673"/>
      <c r="G1423" s="700"/>
    </row>
    <row r="1424" spans="1:7">
      <c r="A1424" s="671"/>
      <c r="B1424" s="671"/>
      <c r="C1424" s="671"/>
      <c r="D1424" s="672"/>
      <c r="E1424" s="700"/>
      <c r="F1424" s="673"/>
      <c r="G1424" s="700"/>
    </row>
    <row r="1425" spans="1:7">
      <c r="A1425" s="671"/>
      <c r="B1425" s="671"/>
      <c r="C1425" s="671"/>
      <c r="D1425" s="672"/>
      <c r="E1425" s="700"/>
      <c r="F1425" s="673"/>
      <c r="G1425" s="700"/>
    </row>
    <row r="1426" spans="1:7">
      <c r="A1426" s="671"/>
      <c r="B1426" s="671"/>
      <c r="C1426" s="671"/>
      <c r="D1426" s="672"/>
      <c r="E1426" s="700"/>
      <c r="F1426" s="673"/>
      <c r="G1426" s="700"/>
    </row>
    <row r="1427" spans="1:7">
      <c r="A1427" s="671"/>
      <c r="B1427" s="671"/>
      <c r="C1427" s="671"/>
      <c r="D1427" s="672"/>
      <c r="E1427" s="700"/>
      <c r="F1427" s="673"/>
      <c r="G1427" s="700"/>
    </row>
    <row r="1428" spans="1:7">
      <c r="A1428" s="671"/>
      <c r="B1428" s="671"/>
      <c r="C1428" s="671"/>
      <c r="D1428" s="672"/>
      <c r="E1428" s="700"/>
      <c r="F1428" s="673"/>
      <c r="G1428" s="700"/>
    </row>
    <row r="1429" spans="1:7">
      <c r="A1429" s="671"/>
      <c r="B1429" s="671"/>
      <c r="C1429" s="671"/>
      <c r="D1429" s="672"/>
      <c r="E1429" s="700"/>
      <c r="F1429" s="673"/>
      <c r="G1429" s="700"/>
    </row>
    <row r="1430" spans="1:7">
      <c r="A1430" s="671"/>
      <c r="B1430" s="671"/>
      <c r="C1430" s="671"/>
      <c r="D1430" s="672"/>
      <c r="E1430" s="700"/>
      <c r="F1430" s="673"/>
      <c r="G1430" s="700"/>
    </row>
    <row r="1431" spans="1:7">
      <c r="A1431" s="671"/>
      <c r="B1431" s="671"/>
      <c r="C1431" s="671"/>
      <c r="D1431" s="672"/>
      <c r="E1431" s="700"/>
      <c r="F1431" s="673"/>
      <c r="G1431" s="700"/>
    </row>
    <row r="1432" spans="1:7">
      <c r="A1432" s="671"/>
      <c r="B1432" s="671"/>
      <c r="C1432" s="671"/>
      <c r="D1432" s="672"/>
      <c r="E1432" s="700"/>
      <c r="F1432" s="673"/>
      <c r="G1432" s="700"/>
    </row>
    <row r="1433" spans="1:7">
      <c r="A1433" s="671"/>
      <c r="B1433" s="671"/>
      <c r="C1433" s="671"/>
      <c r="D1433" s="672"/>
      <c r="E1433" s="700"/>
      <c r="F1433" s="673"/>
      <c r="G1433" s="700"/>
    </row>
    <row r="1434" spans="1:7">
      <c r="A1434" s="671"/>
      <c r="B1434" s="671"/>
      <c r="C1434" s="671"/>
      <c r="D1434" s="672"/>
      <c r="E1434" s="700"/>
      <c r="F1434" s="673"/>
      <c r="G1434" s="700"/>
    </row>
    <row r="1435" spans="1:7">
      <c r="A1435" s="671"/>
      <c r="B1435" s="671"/>
      <c r="C1435" s="671"/>
      <c r="D1435" s="672"/>
      <c r="E1435" s="700"/>
      <c r="F1435" s="673"/>
      <c r="G1435" s="700"/>
    </row>
    <row r="1436" spans="1:7">
      <c r="A1436" s="671"/>
      <c r="B1436" s="671"/>
      <c r="C1436" s="671"/>
      <c r="D1436" s="672"/>
      <c r="E1436" s="700"/>
      <c r="F1436" s="673"/>
      <c r="G1436" s="700"/>
    </row>
    <row r="1437" spans="1:7">
      <c r="A1437" s="671"/>
      <c r="B1437" s="671"/>
      <c r="C1437" s="671"/>
      <c r="D1437" s="672"/>
      <c r="E1437" s="700"/>
      <c r="F1437" s="673"/>
      <c r="G1437" s="700"/>
    </row>
    <row r="1438" spans="1:7">
      <c r="A1438" s="671"/>
      <c r="B1438" s="671"/>
      <c r="C1438" s="671"/>
      <c r="D1438" s="672"/>
      <c r="E1438" s="700"/>
      <c r="F1438" s="673"/>
      <c r="G1438" s="700"/>
    </row>
    <row r="1439" spans="1:7">
      <c r="A1439" s="671"/>
      <c r="B1439" s="671"/>
      <c r="C1439" s="671"/>
      <c r="D1439" s="672"/>
      <c r="E1439" s="700"/>
      <c r="F1439" s="673"/>
      <c r="G1439" s="700"/>
    </row>
    <row r="1440" spans="1:7">
      <c r="A1440" s="671"/>
      <c r="B1440" s="671"/>
      <c r="C1440" s="671"/>
      <c r="D1440" s="672"/>
      <c r="E1440" s="700"/>
      <c r="F1440" s="673"/>
      <c r="G1440" s="700"/>
    </row>
    <row r="1441" spans="1:7">
      <c r="A1441" s="671"/>
      <c r="B1441" s="671"/>
      <c r="C1441" s="671"/>
      <c r="D1441" s="672"/>
      <c r="E1441" s="700"/>
      <c r="F1441" s="673"/>
      <c r="G1441" s="700"/>
    </row>
    <row r="1442" spans="1:7">
      <c r="A1442" s="671"/>
      <c r="B1442" s="671"/>
      <c r="C1442" s="671"/>
      <c r="D1442" s="672"/>
      <c r="E1442" s="700"/>
      <c r="F1442" s="673"/>
      <c r="G1442" s="700"/>
    </row>
    <row r="1443" spans="1:7">
      <c r="A1443" s="671"/>
      <c r="B1443" s="671"/>
      <c r="C1443" s="671"/>
      <c r="D1443" s="672"/>
      <c r="E1443" s="700"/>
      <c r="F1443" s="673"/>
      <c r="G1443" s="700"/>
    </row>
    <row r="1444" spans="1:7">
      <c r="A1444" s="671"/>
      <c r="B1444" s="671"/>
      <c r="C1444" s="671"/>
      <c r="D1444" s="672"/>
      <c r="E1444" s="700"/>
      <c r="F1444" s="673"/>
      <c r="G1444" s="700"/>
    </row>
    <row r="1445" spans="1:7">
      <c r="A1445" s="671"/>
      <c r="B1445" s="671"/>
      <c r="C1445" s="671"/>
      <c r="D1445" s="672"/>
      <c r="E1445" s="700"/>
      <c r="F1445" s="673"/>
      <c r="G1445" s="700"/>
    </row>
    <row r="1446" spans="1:7">
      <c r="A1446" s="671"/>
      <c r="B1446" s="671"/>
      <c r="C1446" s="671"/>
      <c r="D1446" s="672"/>
      <c r="E1446" s="700"/>
      <c r="F1446" s="673"/>
      <c r="G1446" s="700"/>
    </row>
    <row r="1447" spans="1:7">
      <c r="A1447" s="671"/>
      <c r="B1447" s="671"/>
      <c r="C1447" s="671"/>
      <c r="D1447" s="672"/>
      <c r="E1447" s="700"/>
      <c r="F1447" s="673"/>
      <c r="G1447" s="700"/>
    </row>
    <row r="1448" spans="1:7">
      <c r="A1448" s="671"/>
      <c r="B1448" s="671"/>
      <c r="C1448" s="671"/>
      <c r="D1448" s="672"/>
      <c r="E1448" s="700"/>
      <c r="F1448" s="673"/>
      <c r="G1448" s="700"/>
    </row>
    <row r="1449" spans="1:7">
      <c r="A1449" s="671"/>
      <c r="B1449" s="671"/>
      <c r="C1449" s="671"/>
      <c r="D1449" s="672"/>
      <c r="E1449" s="700"/>
      <c r="F1449" s="673"/>
      <c r="G1449" s="700"/>
    </row>
    <row r="1450" spans="1:7">
      <c r="A1450" s="671"/>
      <c r="B1450" s="671"/>
      <c r="C1450" s="671"/>
      <c r="D1450" s="672"/>
      <c r="E1450" s="700"/>
      <c r="F1450" s="673"/>
      <c r="G1450" s="700"/>
    </row>
    <row r="1451" spans="1:7">
      <c r="A1451" s="671"/>
      <c r="B1451" s="671"/>
      <c r="C1451" s="671"/>
      <c r="D1451" s="672"/>
      <c r="E1451" s="700"/>
      <c r="F1451" s="673"/>
      <c r="G1451" s="700"/>
    </row>
    <row r="1452" spans="1:7">
      <c r="A1452" s="671"/>
      <c r="B1452" s="671"/>
      <c r="C1452" s="671"/>
      <c r="D1452" s="672"/>
      <c r="E1452" s="700"/>
      <c r="F1452" s="673"/>
      <c r="G1452" s="700"/>
    </row>
    <row r="1453" spans="1:7">
      <c r="A1453" s="671"/>
      <c r="B1453" s="671"/>
      <c r="C1453" s="671"/>
      <c r="D1453" s="672"/>
      <c r="E1453" s="700"/>
      <c r="F1453" s="673"/>
      <c r="G1453" s="700"/>
    </row>
    <row r="1454" spans="1:7">
      <c r="A1454" s="671"/>
      <c r="B1454" s="671"/>
      <c r="C1454" s="671"/>
      <c r="D1454" s="672"/>
      <c r="E1454" s="700"/>
      <c r="F1454" s="673"/>
      <c r="G1454" s="700"/>
    </row>
    <row r="1455" spans="1:7">
      <c r="A1455" s="671"/>
      <c r="B1455" s="671"/>
      <c r="C1455" s="671"/>
      <c r="D1455" s="672"/>
      <c r="E1455" s="700"/>
      <c r="F1455" s="673"/>
      <c r="G1455" s="700"/>
    </row>
    <row r="1456" spans="1:7">
      <c r="A1456" s="671"/>
      <c r="B1456" s="671"/>
      <c r="C1456" s="671"/>
      <c r="D1456" s="672"/>
      <c r="E1456" s="700"/>
      <c r="F1456" s="673"/>
      <c r="G1456" s="700"/>
    </row>
    <row r="1457" spans="1:7">
      <c r="A1457" s="671"/>
      <c r="B1457" s="671"/>
      <c r="C1457" s="671"/>
      <c r="D1457" s="672"/>
      <c r="E1457" s="700"/>
      <c r="F1457" s="673"/>
      <c r="G1457" s="700"/>
    </row>
    <row r="1458" spans="1:7">
      <c r="A1458" s="671"/>
      <c r="B1458" s="671"/>
      <c r="C1458" s="671"/>
      <c r="D1458" s="672"/>
      <c r="E1458" s="700"/>
      <c r="F1458" s="673"/>
      <c r="G1458" s="700"/>
    </row>
    <row r="1459" spans="1:7">
      <c r="A1459" s="671"/>
      <c r="B1459" s="671"/>
      <c r="C1459" s="671"/>
      <c r="D1459" s="672"/>
      <c r="E1459" s="700"/>
      <c r="F1459" s="673"/>
      <c r="G1459" s="700"/>
    </row>
    <row r="1460" spans="1:7">
      <c r="A1460" s="671"/>
      <c r="B1460" s="671"/>
      <c r="C1460" s="671"/>
      <c r="D1460" s="672"/>
      <c r="E1460" s="700"/>
      <c r="F1460" s="673"/>
      <c r="G1460" s="700"/>
    </row>
    <row r="1461" spans="1:7">
      <c r="A1461" s="671"/>
      <c r="B1461" s="671"/>
      <c r="C1461" s="671"/>
      <c r="D1461" s="672"/>
      <c r="E1461" s="700"/>
      <c r="F1461" s="673"/>
      <c r="G1461" s="700"/>
    </row>
    <row r="1462" spans="1:7">
      <c r="A1462" s="671"/>
      <c r="B1462" s="671"/>
      <c r="C1462" s="671"/>
      <c r="D1462" s="672"/>
      <c r="E1462" s="700"/>
      <c r="F1462" s="673"/>
      <c r="G1462" s="700"/>
    </row>
    <row r="1463" spans="1:7">
      <c r="A1463" s="671"/>
      <c r="B1463" s="671"/>
      <c r="C1463" s="671"/>
      <c r="D1463" s="672"/>
      <c r="E1463" s="700"/>
      <c r="F1463" s="673"/>
      <c r="G1463" s="700"/>
    </row>
    <row r="1464" spans="1:7">
      <c r="A1464" s="671"/>
      <c r="B1464" s="671"/>
      <c r="C1464" s="671"/>
      <c r="D1464" s="672"/>
      <c r="E1464" s="700"/>
      <c r="F1464" s="673"/>
      <c r="G1464" s="700"/>
    </row>
    <row r="1465" spans="1:7">
      <c r="A1465" s="671"/>
      <c r="B1465" s="671"/>
      <c r="C1465" s="671"/>
      <c r="D1465" s="672"/>
      <c r="E1465" s="700"/>
      <c r="F1465" s="673"/>
      <c r="G1465" s="700"/>
    </row>
    <row r="1466" spans="1:7">
      <c r="A1466" s="671"/>
      <c r="B1466" s="671"/>
      <c r="C1466" s="671"/>
      <c r="D1466" s="672"/>
      <c r="E1466" s="700"/>
      <c r="F1466" s="673"/>
      <c r="G1466" s="700"/>
    </row>
    <row r="1467" spans="1:7">
      <c r="A1467" s="671"/>
      <c r="B1467" s="671"/>
      <c r="C1467" s="671"/>
      <c r="D1467" s="672"/>
      <c r="E1467" s="700"/>
      <c r="F1467" s="673"/>
      <c r="G1467" s="700"/>
    </row>
    <row r="1468" spans="1:7">
      <c r="A1468" s="671"/>
      <c r="B1468" s="671"/>
      <c r="C1468" s="671"/>
      <c r="D1468" s="672"/>
      <c r="E1468" s="700"/>
      <c r="F1468" s="673"/>
      <c r="G1468" s="700"/>
    </row>
    <row r="1469" spans="1:7">
      <c r="A1469" s="671"/>
      <c r="B1469" s="671"/>
      <c r="C1469" s="671"/>
      <c r="D1469" s="672"/>
      <c r="E1469" s="700"/>
      <c r="F1469" s="673"/>
      <c r="G1469" s="700"/>
    </row>
    <row r="1470" spans="1:7">
      <c r="A1470" s="671"/>
      <c r="B1470" s="671"/>
      <c r="C1470" s="671"/>
      <c r="D1470" s="672"/>
      <c r="E1470" s="700"/>
      <c r="F1470" s="673"/>
      <c r="G1470" s="700"/>
    </row>
    <row r="1471" spans="1:7">
      <c r="A1471" s="671"/>
      <c r="B1471" s="671"/>
      <c r="C1471" s="671"/>
      <c r="D1471" s="672"/>
      <c r="E1471" s="700"/>
      <c r="F1471" s="673"/>
      <c r="G1471" s="700"/>
    </row>
    <row r="1472" spans="1:7">
      <c r="A1472" s="671"/>
      <c r="B1472" s="671"/>
      <c r="C1472" s="671"/>
      <c r="D1472" s="672"/>
      <c r="E1472" s="700"/>
      <c r="F1472" s="673"/>
      <c r="G1472" s="700"/>
    </row>
    <row r="1473" spans="1:7">
      <c r="A1473" s="671"/>
      <c r="B1473" s="671"/>
      <c r="C1473" s="671"/>
      <c r="D1473" s="672"/>
      <c r="E1473" s="700"/>
      <c r="F1473" s="673"/>
      <c r="G1473" s="700"/>
    </row>
    <row r="1474" spans="1:7">
      <c r="A1474" s="671"/>
      <c r="B1474" s="671"/>
      <c r="C1474" s="671"/>
      <c r="D1474" s="672"/>
      <c r="E1474" s="700"/>
      <c r="F1474" s="673"/>
      <c r="G1474" s="700"/>
    </row>
    <row r="1475" spans="1:7">
      <c r="A1475" s="671"/>
      <c r="B1475" s="671"/>
      <c r="C1475" s="671"/>
      <c r="D1475" s="672"/>
      <c r="E1475" s="700"/>
      <c r="F1475" s="673"/>
      <c r="G1475" s="700"/>
    </row>
    <row r="1476" spans="1:7">
      <c r="A1476" s="671"/>
      <c r="B1476" s="671"/>
      <c r="C1476" s="671"/>
      <c r="D1476" s="672"/>
      <c r="E1476" s="700"/>
      <c r="F1476" s="673"/>
      <c r="G1476" s="700"/>
    </row>
    <row r="1477" spans="1:7">
      <c r="A1477" s="671"/>
      <c r="B1477" s="671"/>
      <c r="C1477" s="671"/>
      <c r="D1477" s="672"/>
      <c r="E1477" s="700"/>
      <c r="F1477" s="673"/>
      <c r="G1477" s="700"/>
    </row>
    <row r="1478" spans="1:7">
      <c r="A1478" s="671"/>
      <c r="B1478" s="671"/>
      <c r="C1478" s="671"/>
      <c r="D1478" s="672"/>
      <c r="E1478" s="700"/>
      <c r="F1478" s="673"/>
      <c r="G1478" s="700"/>
    </row>
    <row r="1479" spans="1:7">
      <c r="A1479" s="671"/>
      <c r="B1479" s="671"/>
      <c r="C1479" s="671"/>
      <c r="D1479" s="672"/>
      <c r="E1479" s="700"/>
      <c r="F1479" s="673"/>
      <c r="G1479" s="700"/>
    </row>
    <row r="1480" spans="1:7">
      <c r="A1480" s="671"/>
      <c r="B1480" s="671"/>
      <c r="C1480" s="671"/>
      <c r="D1480" s="672"/>
      <c r="E1480" s="700"/>
      <c r="F1480" s="673"/>
      <c r="G1480" s="700"/>
    </row>
    <row r="1481" spans="1:7">
      <c r="A1481" s="671"/>
      <c r="B1481" s="671"/>
      <c r="C1481" s="671"/>
      <c r="D1481" s="672"/>
      <c r="E1481" s="700"/>
      <c r="F1481" s="673"/>
      <c r="G1481" s="700"/>
    </row>
    <row r="1482" spans="1:7">
      <c r="A1482" s="671"/>
      <c r="B1482" s="671"/>
      <c r="C1482" s="671"/>
      <c r="D1482" s="672"/>
      <c r="E1482" s="700"/>
      <c r="F1482" s="673"/>
      <c r="G1482" s="700"/>
    </row>
    <row r="1483" spans="1:7">
      <c r="A1483" s="671"/>
      <c r="B1483" s="671"/>
      <c r="C1483" s="671"/>
      <c r="D1483" s="672"/>
      <c r="E1483" s="700"/>
      <c r="F1483" s="673"/>
      <c r="G1483" s="700"/>
    </row>
    <row r="1484" spans="1:7">
      <c r="A1484" s="671"/>
      <c r="B1484" s="671"/>
      <c r="C1484" s="671"/>
      <c r="D1484" s="672"/>
      <c r="E1484" s="700"/>
      <c r="F1484" s="673"/>
      <c r="G1484" s="700"/>
    </row>
    <row r="1485" spans="1:7">
      <c r="A1485" s="671"/>
      <c r="B1485" s="671"/>
      <c r="C1485" s="671"/>
      <c r="D1485" s="672"/>
      <c r="E1485" s="700"/>
      <c r="F1485" s="673"/>
      <c r="G1485" s="700"/>
    </row>
    <row r="1486" spans="1:7">
      <c r="A1486" s="671"/>
      <c r="B1486" s="671"/>
      <c r="C1486" s="671"/>
      <c r="D1486" s="672"/>
      <c r="E1486" s="700"/>
      <c r="F1486" s="673"/>
      <c r="G1486" s="700"/>
    </row>
    <row r="1487" spans="1:7">
      <c r="A1487" s="671"/>
      <c r="B1487" s="671"/>
      <c r="C1487" s="671"/>
      <c r="D1487" s="672"/>
      <c r="E1487" s="700"/>
      <c r="F1487" s="673"/>
      <c r="G1487" s="700"/>
    </row>
    <row r="1488" spans="1:7">
      <c r="A1488" s="671"/>
      <c r="B1488" s="671"/>
      <c r="C1488" s="671"/>
      <c r="D1488" s="672"/>
      <c r="E1488" s="700"/>
      <c r="F1488" s="673"/>
      <c r="G1488" s="700"/>
    </row>
    <row r="1489" spans="1:7">
      <c r="A1489" s="671"/>
      <c r="B1489" s="671"/>
      <c r="C1489" s="671"/>
      <c r="D1489" s="672"/>
      <c r="E1489" s="700"/>
      <c r="F1489" s="673"/>
      <c r="G1489" s="700"/>
    </row>
    <row r="1490" spans="1:7">
      <c r="A1490" s="671"/>
      <c r="B1490" s="671"/>
      <c r="C1490" s="671"/>
      <c r="D1490" s="672"/>
      <c r="E1490" s="700"/>
      <c r="F1490" s="673"/>
      <c r="G1490" s="700"/>
    </row>
    <row r="1491" spans="1:7">
      <c r="A1491" s="671"/>
      <c r="B1491" s="671"/>
      <c r="C1491" s="671"/>
      <c r="D1491" s="672"/>
      <c r="E1491" s="700"/>
      <c r="F1491" s="673"/>
      <c r="G1491" s="700"/>
    </row>
    <row r="1492" spans="1:7">
      <c r="A1492" s="671"/>
      <c r="B1492" s="671"/>
      <c r="C1492" s="671"/>
      <c r="D1492" s="672"/>
      <c r="E1492" s="700"/>
      <c r="F1492" s="673"/>
      <c r="G1492" s="700"/>
    </row>
    <row r="1493" spans="1:7">
      <c r="A1493" s="671"/>
      <c r="B1493" s="671"/>
      <c r="C1493" s="671"/>
      <c r="D1493" s="672"/>
      <c r="E1493" s="700"/>
      <c r="F1493" s="673"/>
      <c r="G1493" s="700"/>
    </row>
    <row r="1494" spans="1:7">
      <c r="A1494" s="671"/>
      <c r="B1494" s="671"/>
      <c r="C1494" s="671"/>
      <c r="D1494" s="672"/>
      <c r="E1494" s="700"/>
      <c r="F1494" s="673"/>
      <c r="G1494" s="700"/>
    </row>
    <row r="1495" spans="1:7">
      <c r="A1495" s="671"/>
      <c r="B1495" s="671"/>
      <c r="C1495" s="671"/>
      <c r="D1495" s="672"/>
      <c r="E1495" s="700"/>
      <c r="F1495" s="673"/>
      <c r="G1495" s="700"/>
    </row>
    <row r="1496" spans="1:7">
      <c r="A1496" s="671"/>
      <c r="B1496" s="671"/>
      <c r="C1496" s="671"/>
      <c r="D1496" s="672"/>
      <c r="E1496" s="700"/>
      <c r="F1496" s="673"/>
      <c r="G1496" s="700"/>
    </row>
    <row r="1497" spans="1:7">
      <c r="A1497" s="671"/>
      <c r="B1497" s="671"/>
      <c r="C1497" s="671"/>
      <c r="D1497" s="672"/>
      <c r="E1497" s="700"/>
      <c r="F1497" s="673"/>
      <c r="G1497" s="700"/>
    </row>
    <row r="1498" spans="1:7">
      <c r="A1498" s="671"/>
      <c r="B1498" s="671"/>
      <c r="C1498" s="671"/>
      <c r="D1498" s="672"/>
      <c r="E1498" s="700"/>
      <c r="F1498" s="673"/>
      <c r="G1498" s="700"/>
    </row>
    <row r="1499" spans="1:7">
      <c r="A1499" s="671"/>
      <c r="B1499" s="671"/>
      <c r="C1499" s="671"/>
      <c r="D1499" s="672"/>
      <c r="E1499" s="700"/>
      <c r="F1499" s="673"/>
      <c r="G1499" s="700"/>
    </row>
    <row r="1500" spans="1:7">
      <c r="A1500" s="671"/>
      <c r="B1500" s="671"/>
      <c r="C1500" s="671"/>
      <c r="D1500" s="672"/>
      <c r="E1500" s="700"/>
      <c r="F1500" s="673"/>
      <c r="G1500" s="700"/>
    </row>
    <row r="1501" spans="1:7">
      <c r="A1501" s="671"/>
      <c r="B1501" s="671"/>
      <c r="C1501" s="671"/>
      <c r="D1501" s="672"/>
      <c r="E1501" s="700"/>
      <c r="F1501" s="673"/>
      <c r="G1501" s="700"/>
    </row>
    <row r="1502" spans="1:7">
      <c r="A1502" s="671"/>
      <c r="B1502" s="671"/>
      <c r="C1502" s="671"/>
      <c r="D1502" s="672"/>
      <c r="E1502" s="700"/>
      <c r="F1502" s="673"/>
      <c r="G1502" s="700"/>
    </row>
    <row r="1503" spans="1:7">
      <c r="A1503" s="671"/>
      <c r="B1503" s="671"/>
      <c r="C1503" s="671"/>
      <c r="D1503" s="672"/>
      <c r="E1503" s="700"/>
      <c r="F1503" s="673"/>
      <c r="G1503" s="700"/>
    </row>
    <row r="1504" spans="1:7">
      <c r="A1504" s="671"/>
      <c r="B1504" s="671"/>
      <c r="C1504" s="671"/>
      <c r="D1504" s="672"/>
      <c r="E1504" s="700"/>
      <c r="F1504" s="673"/>
      <c r="G1504" s="700"/>
    </row>
    <row r="1505" spans="1:7">
      <c r="A1505" s="671"/>
      <c r="B1505" s="671"/>
      <c r="C1505" s="671"/>
      <c r="D1505" s="672"/>
      <c r="E1505" s="700"/>
      <c r="F1505" s="673"/>
      <c r="G1505" s="700"/>
    </row>
    <row r="1506" spans="1:7">
      <c r="A1506" s="671"/>
      <c r="B1506" s="671"/>
      <c r="C1506" s="671"/>
      <c r="D1506" s="672"/>
      <c r="E1506" s="700"/>
      <c r="F1506" s="673"/>
      <c r="G1506" s="700"/>
    </row>
    <row r="1507" spans="1:7">
      <c r="A1507" s="671"/>
      <c r="B1507" s="671"/>
      <c r="C1507" s="671"/>
      <c r="D1507" s="672"/>
      <c r="E1507" s="700"/>
      <c r="F1507" s="673"/>
      <c r="G1507" s="700"/>
    </row>
    <row r="1508" spans="1:7">
      <c r="A1508" s="671"/>
      <c r="B1508" s="671"/>
      <c r="C1508" s="671"/>
      <c r="D1508" s="672"/>
      <c r="E1508" s="700"/>
      <c r="F1508" s="673"/>
      <c r="G1508" s="700"/>
    </row>
    <row r="1509" spans="1:7">
      <c r="A1509" s="671"/>
      <c r="B1509" s="671"/>
      <c r="C1509" s="671"/>
      <c r="D1509" s="672"/>
      <c r="E1509" s="700"/>
      <c r="F1509" s="673"/>
      <c r="G1509" s="700"/>
    </row>
    <row r="1510" spans="1:7">
      <c r="A1510" s="671"/>
      <c r="B1510" s="671"/>
      <c r="C1510" s="671"/>
      <c r="D1510" s="672"/>
      <c r="E1510" s="700"/>
      <c r="F1510" s="673"/>
      <c r="G1510" s="700"/>
    </row>
    <row r="1511" spans="1:7">
      <c r="A1511" s="671"/>
      <c r="B1511" s="671"/>
      <c r="C1511" s="671"/>
      <c r="D1511" s="672"/>
      <c r="E1511" s="700"/>
      <c r="F1511" s="673"/>
      <c r="G1511" s="700"/>
    </row>
    <row r="1512" spans="1:7">
      <c r="A1512" s="671"/>
      <c r="B1512" s="671"/>
      <c r="C1512" s="671"/>
      <c r="D1512" s="672"/>
      <c r="E1512" s="700"/>
      <c r="F1512" s="673"/>
      <c r="G1512" s="700"/>
    </row>
    <row r="1513" spans="1:7">
      <c r="A1513" s="671"/>
      <c r="B1513" s="671"/>
      <c r="C1513" s="671"/>
      <c r="D1513" s="672"/>
      <c r="E1513" s="700"/>
      <c r="F1513" s="673"/>
      <c r="G1513" s="700"/>
    </row>
    <row r="1514" spans="1:7">
      <c r="A1514" s="671"/>
      <c r="B1514" s="671"/>
      <c r="C1514" s="671"/>
      <c r="D1514" s="672"/>
      <c r="E1514" s="700"/>
      <c r="F1514" s="673"/>
      <c r="G1514" s="700"/>
    </row>
    <row r="1515" spans="1:7">
      <c r="A1515" s="671"/>
      <c r="B1515" s="671"/>
      <c r="C1515" s="671"/>
      <c r="D1515" s="672"/>
      <c r="E1515" s="700"/>
      <c r="F1515" s="673"/>
      <c r="G1515" s="700"/>
    </row>
    <row r="1516" spans="1:7">
      <c r="A1516" s="671"/>
      <c r="B1516" s="671"/>
      <c r="C1516" s="671"/>
      <c r="D1516" s="672"/>
      <c r="E1516" s="700"/>
      <c r="F1516" s="673"/>
      <c r="G1516" s="700"/>
    </row>
    <row r="1517" spans="1:7">
      <c r="A1517" s="671"/>
      <c r="B1517" s="671"/>
      <c r="C1517" s="671"/>
      <c r="D1517" s="672"/>
      <c r="E1517" s="700"/>
      <c r="F1517" s="673"/>
      <c r="G1517" s="700"/>
    </row>
    <row r="1518" spans="1:7">
      <c r="A1518" s="671"/>
      <c r="B1518" s="671"/>
      <c r="C1518" s="671"/>
      <c r="D1518" s="672"/>
      <c r="E1518" s="700"/>
      <c r="F1518" s="673"/>
      <c r="G1518" s="700"/>
    </row>
    <row r="1519" spans="1:7">
      <c r="A1519" s="671"/>
      <c r="B1519" s="671"/>
      <c r="C1519" s="671"/>
      <c r="D1519" s="672"/>
      <c r="E1519" s="700"/>
      <c r="F1519" s="673"/>
      <c r="G1519" s="700"/>
    </row>
    <row r="1520" spans="1:7">
      <c r="A1520" s="671"/>
      <c r="B1520" s="671"/>
      <c r="C1520" s="671"/>
      <c r="D1520" s="672"/>
      <c r="E1520" s="700"/>
      <c r="F1520" s="673"/>
      <c r="G1520" s="700"/>
    </row>
    <row r="1521" spans="1:7">
      <c r="A1521" s="671"/>
      <c r="B1521" s="671"/>
      <c r="C1521" s="671"/>
      <c r="D1521" s="672"/>
      <c r="E1521" s="700"/>
      <c r="F1521" s="673"/>
      <c r="G1521" s="700"/>
    </row>
    <row r="1522" spans="1:7">
      <c r="A1522" s="671"/>
      <c r="B1522" s="671"/>
      <c r="C1522" s="671"/>
      <c r="D1522" s="672"/>
      <c r="E1522" s="700"/>
      <c r="F1522" s="673"/>
      <c r="G1522" s="700"/>
    </row>
    <row r="1523" spans="1:7">
      <c r="A1523" s="671"/>
      <c r="B1523" s="671"/>
      <c r="C1523" s="671"/>
      <c r="D1523" s="672"/>
      <c r="E1523" s="700"/>
      <c r="F1523" s="673"/>
      <c r="G1523" s="700"/>
    </row>
    <row r="1524" spans="1:7">
      <c r="A1524" s="671"/>
      <c r="B1524" s="671"/>
      <c r="C1524" s="671"/>
      <c r="D1524" s="672"/>
      <c r="E1524" s="700"/>
      <c r="F1524" s="673"/>
      <c r="G1524" s="700"/>
    </row>
    <row r="1525" spans="1:7">
      <c r="A1525" s="671"/>
      <c r="B1525" s="671"/>
      <c r="C1525" s="671"/>
      <c r="D1525" s="672"/>
      <c r="E1525" s="700"/>
      <c r="F1525" s="673"/>
      <c r="G1525" s="700"/>
    </row>
    <row r="1526" spans="1:7">
      <c r="A1526" s="671"/>
      <c r="B1526" s="671"/>
      <c r="C1526" s="671"/>
      <c r="D1526" s="672"/>
      <c r="E1526" s="700"/>
      <c r="F1526" s="673"/>
      <c r="G1526" s="700"/>
    </row>
    <row r="1527" spans="1:7">
      <c r="A1527" s="671"/>
      <c r="B1527" s="671"/>
      <c r="C1527" s="671"/>
      <c r="D1527" s="672"/>
      <c r="E1527" s="700"/>
      <c r="F1527" s="673"/>
      <c r="G1527" s="700"/>
    </row>
    <row r="1528" spans="1:7">
      <c r="A1528" s="671"/>
      <c r="B1528" s="671"/>
      <c r="C1528" s="671"/>
      <c r="D1528" s="672"/>
      <c r="E1528" s="700"/>
      <c r="F1528" s="673"/>
      <c r="G1528" s="700"/>
    </row>
    <row r="1529" spans="1:7">
      <c r="A1529" s="671"/>
      <c r="B1529" s="671"/>
      <c r="C1529" s="671"/>
      <c r="D1529" s="672"/>
      <c r="E1529" s="700"/>
      <c r="F1529" s="673"/>
      <c r="G1529" s="700"/>
    </row>
    <row r="1530" spans="1:7">
      <c r="A1530" s="671"/>
      <c r="B1530" s="671"/>
      <c r="C1530" s="671"/>
      <c r="D1530" s="672"/>
      <c r="E1530" s="700"/>
      <c r="F1530" s="673"/>
      <c r="G1530" s="700"/>
    </row>
    <row r="1531" spans="1:7">
      <c r="A1531" s="671"/>
      <c r="B1531" s="671"/>
      <c r="C1531" s="671"/>
      <c r="D1531" s="672"/>
      <c r="E1531" s="700"/>
      <c r="F1531" s="673"/>
      <c r="G1531" s="700"/>
    </row>
    <row r="1532" spans="1:7">
      <c r="A1532" s="671"/>
      <c r="B1532" s="671"/>
      <c r="C1532" s="671"/>
      <c r="D1532" s="672"/>
      <c r="E1532" s="700"/>
      <c r="F1532" s="673"/>
      <c r="G1532" s="700"/>
    </row>
    <row r="1533" spans="1:7">
      <c r="A1533" s="671"/>
      <c r="B1533" s="671"/>
      <c r="C1533" s="671"/>
      <c r="D1533" s="672"/>
      <c r="E1533" s="700"/>
      <c r="F1533" s="673"/>
      <c r="G1533" s="700"/>
    </row>
    <row r="1534" spans="1:7">
      <c r="A1534" s="671"/>
      <c r="B1534" s="671"/>
      <c r="C1534" s="671"/>
      <c r="D1534" s="672"/>
      <c r="E1534" s="700"/>
      <c r="F1534" s="673"/>
      <c r="G1534" s="700"/>
    </row>
    <row r="1535" spans="1:7">
      <c r="A1535" s="671"/>
      <c r="B1535" s="671"/>
      <c r="C1535" s="671"/>
      <c r="D1535" s="672"/>
      <c r="E1535" s="700"/>
      <c r="F1535" s="673"/>
      <c r="G1535" s="700"/>
    </row>
    <row r="1536" spans="1:7">
      <c r="A1536" s="671"/>
      <c r="B1536" s="671"/>
      <c r="C1536" s="671"/>
      <c r="D1536" s="672"/>
      <c r="E1536" s="700"/>
      <c r="F1536" s="673"/>
      <c r="G1536" s="700"/>
    </row>
    <row r="1537" spans="1:7">
      <c r="A1537" s="671"/>
      <c r="B1537" s="671"/>
      <c r="C1537" s="671"/>
      <c r="D1537" s="672"/>
      <c r="E1537" s="700"/>
      <c r="F1537" s="673"/>
      <c r="G1537" s="700"/>
    </row>
    <row r="1538" spans="1:7">
      <c r="A1538" s="671"/>
      <c r="B1538" s="671"/>
      <c r="C1538" s="671"/>
      <c r="D1538" s="672"/>
      <c r="E1538" s="700"/>
      <c r="F1538" s="673"/>
      <c r="G1538" s="700"/>
    </row>
    <row r="1539" spans="1:7">
      <c r="A1539" s="671"/>
      <c r="B1539" s="671"/>
      <c r="C1539" s="671"/>
      <c r="D1539" s="672"/>
      <c r="E1539" s="700"/>
      <c r="F1539" s="673"/>
      <c r="G1539" s="700"/>
    </row>
    <row r="1540" spans="1:7">
      <c r="A1540" s="671"/>
      <c r="B1540" s="671"/>
      <c r="C1540" s="671"/>
      <c r="D1540" s="672"/>
      <c r="E1540" s="700"/>
      <c r="F1540" s="673"/>
      <c r="G1540" s="700"/>
    </row>
    <row r="1541" spans="1:7">
      <c r="A1541" s="671"/>
      <c r="B1541" s="671"/>
      <c r="C1541" s="671"/>
      <c r="D1541" s="672"/>
      <c r="E1541" s="700"/>
      <c r="F1541" s="673"/>
      <c r="G1541" s="700"/>
    </row>
    <row r="1542" spans="1:7">
      <c r="A1542" s="671"/>
      <c r="B1542" s="671"/>
      <c r="C1542" s="671"/>
      <c r="D1542" s="672"/>
      <c r="E1542" s="700"/>
      <c r="F1542" s="673"/>
      <c r="G1542" s="700"/>
    </row>
    <row r="1543" spans="1:7">
      <c r="A1543" s="671"/>
      <c r="B1543" s="671"/>
      <c r="C1543" s="671"/>
      <c r="D1543" s="672"/>
      <c r="E1543" s="700"/>
      <c r="F1543" s="673"/>
      <c r="G1543" s="700"/>
    </row>
    <row r="1544" spans="1:7">
      <c r="A1544" s="671"/>
      <c r="B1544" s="671"/>
      <c r="C1544" s="671"/>
      <c r="D1544" s="672"/>
      <c r="E1544" s="700"/>
      <c r="F1544" s="673"/>
      <c r="G1544" s="700"/>
    </row>
    <row r="1545" spans="1:7">
      <c r="A1545" s="671"/>
      <c r="B1545" s="671"/>
      <c r="C1545" s="671"/>
      <c r="D1545" s="672"/>
      <c r="E1545" s="700"/>
      <c r="F1545" s="673"/>
      <c r="G1545" s="700"/>
    </row>
    <row r="1546" spans="1:7">
      <c r="A1546" s="671"/>
      <c r="B1546" s="671"/>
      <c r="C1546" s="671"/>
      <c r="D1546" s="672"/>
      <c r="E1546" s="700"/>
      <c r="F1546" s="673"/>
      <c r="G1546" s="700"/>
    </row>
    <row r="1547" spans="1:7">
      <c r="A1547" s="671"/>
      <c r="B1547" s="671"/>
      <c r="C1547" s="671"/>
      <c r="D1547" s="672"/>
      <c r="E1547" s="700"/>
      <c r="F1547" s="673"/>
      <c r="G1547" s="700"/>
    </row>
    <row r="1548" spans="1:7">
      <c r="A1548" s="671"/>
      <c r="B1548" s="671"/>
      <c r="C1548" s="671"/>
      <c r="D1548" s="672"/>
      <c r="E1548" s="700"/>
      <c r="F1548" s="673"/>
      <c r="G1548" s="700"/>
    </row>
    <row r="1549" spans="1:7">
      <c r="A1549" s="671"/>
      <c r="B1549" s="671"/>
      <c r="C1549" s="671"/>
      <c r="D1549" s="672"/>
      <c r="E1549" s="700"/>
      <c r="F1549" s="673"/>
      <c r="G1549" s="700"/>
    </row>
    <row r="1550" spans="1:7">
      <c r="A1550" s="671"/>
      <c r="B1550" s="671"/>
      <c r="C1550" s="671"/>
      <c r="D1550" s="672"/>
      <c r="E1550" s="700"/>
      <c r="F1550" s="673"/>
      <c r="G1550" s="700"/>
    </row>
    <row r="1551" spans="1:7">
      <c r="A1551" s="671"/>
      <c r="B1551" s="671"/>
      <c r="C1551" s="671"/>
      <c r="D1551" s="672"/>
      <c r="E1551" s="700"/>
      <c r="F1551" s="673"/>
      <c r="G1551" s="700"/>
    </row>
    <row r="1552" spans="1:7">
      <c r="A1552" s="671"/>
      <c r="B1552" s="671"/>
      <c r="C1552" s="671"/>
      <c r="D1552" s="672"/>
      <c r="E1552" s="700"/>
      <c r="F1552" s="673"/>
      <c r="G1552" s="700"/>
    </row>
    <row r="1553" spans="1:7">
      <c r="A1553" s="671"/>
      <c r="B1553" s="671"/>
      <c r="C1553" s="671"/>
      <c r="D1553" s="672"/>
      <c r="E1553" s="700"/>
      <c r="F1553" s="673"/>
      <c r="G1553" s="700"/>
    </row>
    <row r="1554" spans="1:7">
      <c r="A1554" s="671"/>
      <c r="B1554" s="671"/>
      <c r="C1554" s="671"/>
      <c r="D1554" s="672"/>
      <c r="E1554" s="700"/>
      <c r="F1554" s="673"/>
      <c r="G1554" s="700"/>
    </row>
    <row r="1555" spans="1:7">
      <c r="A1555" s="671"/>
      <c r="B1555" s="671"/>
      <c r="C1555" s="671"/>
      <c r="D1555" s="672"/>
      <c r="E1555" s="700"/>
      <c r="F1555" s="673"/>
      <c r="G1555" s="700"/>
    </row>
    <row r="1556" spans="1:7">
      <c r="A1556" s="671"/>
      <c r="B1556" s="671"/>
      <c r="C1556" s="671"/>
      <c r="D1556" s="672"/>
      <c r="E1556" s="700"/>
      <c r="F1556" s="673"/>
      <c r="G1556" s="700"/>
    </row>
    <row r="1557" spans="1:7">
      <c r="A1557" s="671"/>
      <c r="B1557" s="671"/>
      <c r="C1557" s="671"/>
      <c r="D1557" s="672"/>
      <c r="E1557" s="700"/>
      <c r="F1557" s="673"/>
      <c r="G1557" s="700"/>
    </row>
    <row r="1558" spans="1:7">
      <c r="A1558" s="671"/>
      <c r="B1558" s="671"/>
      <c r="C1558" s="671"/>
      <c r="D1558" s="672"/>
      <c r="E1558" s="700"/>
      <c r="F1558" s="673"/>
      <c r="G1558" s="700"/>
    </row>
    <row r="1559" spans="1:7">
      <c r="A1559" s="671"/>
      <c r="B1559" s="671"/>
      <c r="C1559" s="671"/>
      <c r="D1559" s="672"/>
      <c r="E1559" s="700"/>
      <c r="F1559" s="673"/>
      <c r="G1559" s="700"/>
    </row>
    <row r="1560" spans="1:7">
      <c r="A1560" s="671"/>
      <c r="B1560" s="671"/>
      <c r="C1560" s="671"/>
      <c r="D1560" s="672"/>
      <c r="E1560" s="700"/>
      <c r="F1560" s="673"/>
      <c r="G1560" s="700"/>
    </row>
    <row r="1561" spans="1:7">
      <c r="A1561" s="671"/>
      <c r="B1561" s="671"/>
      <c r="C1561" s="671"/>
      <c r="D1561" s="672"/>
      <c r="E1561" s="700"/>
      <c r="F1561" s="673"/>
      <c r="G1561" s="700"/>
    </row>
    <row r="1562" spans="1:7">
      <c r="A1562" s="671"/>
      <c r="B1562" s="671"/>
      <c r="C1562" s="671"/>
      <c r="D1562" s="672"/>
      <c r="E1562" s="700"/>
      <c r="F1562" s="673"/>
      <c r="G1562" s="700"/>
    </row>
    <row r="1563" spans="1:7">
      <c r="A1563" s="671"/>
      <c r="B1563" s="671"/>
      <c r="C1563" s="671"/>
      <c r="D1563" s="672"/>
      <c r="E1563" s="700"/>
      <c r="F1563" s="673"/>
      <c r="G1563" s="700"/>
    </row>
    <row r="1564" spans="1:7">
      <c r="A1564" s="671"/>
      <c r="B1564" s="671"/>
      <c r="C1564" s="671"/>
      <c r="D1564" s="672"/>
      <c r="E1564" s="700"/>
      <c r="F1564" s="673"/>
      <c r="G1564" s="700"/>
    </row>
    <row r="1565" spans="1:7">
      <c r="A1565" s="671"/>
      <c r="B1565" s="671"/>
      <c r="C1565" s="671"/>
      <c r="D1565" s="672"/>
      <c r="E1565" s="700"/>
      <c r="F1565" s="673"/>
      <c r="G1565" s="700"/>
    </row>
    <row r="1566" spans="1:7">
      <c r="A1566" s="671"/>
      <c r="B1566" s="671"/>
      <c r="C1566" s="671"/>
      <c r="D1566" s="672"/>
      <c r="E1566" s="700"/>
      <c r="F1566" s="673"/>
      <c r="G1566" s="700"/>
    </row>
    <row r="1567" spans="1:7">
      <c r="A1567" s="671"/>
      <c r="B1567" s="671"/>
      <c r="C1567" s="671"/>
      <c r="D1567" s="672"/>
      <c r="E1567" s="700"/>
      <c r="F1567" s="673"/>
      <c r="G1567" s="700"/>
    </row>
    <row r="1568" spans="1:7">
      <c r="A1568" s="671"/>
      <c r="B1568" s="671"/>
      <c r="C1568" s="671"/>
      <c r="D1568" s="672"/>
      <c r="E1568" s="700"/>
      <c r="F1568" s="673"/>
      <c r="G1568" s="700"/>
    </row>
    <row r="1569" spans="1:7">
      <c r="A1569" s="671"/>
      <c r="B1569" s="671"/>
      <c r="C1569" s="671"/>
      <c r="D1569" s="672"/>
      <c r="E1569" s="700"/>
      <c r="F1569" s="673"/>
      <c r="G1569" s="700"/>
    </row>
    <row r="1570" spans="1:7">
      <c r="A1570" s="671"/>
      <c r="B1570" s="671"/>
      <c r="C1570" s="671"/>
      <c r="D1570" s="672"/>
      <c r="E1570" s="700"/>
      <c r="F1570" s="673"/>
      <c r="G1570" s="700"/>
    </row>
    <row r="1571" spans="1:7">
      <c r="A1571" s="671"/>
      <c r="B1571" s="671"/>
      <c r="C1571" s="671"/>
      <c r="D1571" s="672"/>
      <c r="E1571" s="700"/>
      <c r="F1571" s="673"/>
      <c r="G1571" s="700"/>
    </row>
    <row r="1572" spans="1:7">
      <c r="A1572" s="671"/>
      <c r="B1572" s="671"/>
      <c r="C1572" s="671"/>
      <c r="D1572" s="672"/>
      <c r="E1572" s="700"/>
      <c r="F1572" s="673"/>
      <c r="G1572" s="700"/>
    </row>
    <row r="1573" spans="1:7">
      <c r="A1573" s="671"/>
      <c r="B1573" s="671"/>
      <c r="C1573" s="671"/>
      <c r="D1573" s="672"/>
      <c r="E1573" s="700"/>
      <c r="F1573" s="673"/>
      <c r="G1573" s="700"/>
    </row>
    <row r="1574" spans="1:7">
      <c r="A1574" s="671"/>
      <c r="B1574" s="671"/>
      <c r="C1574" s="671"/>
      <c r="D1574" s="672"/>
      <c r="E1574" s="700"/>
      <c r="F1574" s="673"/>
      <c r="G1574" s="700"/>
    </row>
    <row r="1575" spans="1:7">
      <c r="A1575" s="671"/>
      <c r="B1575" s="671"/>
      <c r="C1575" s="671"/>
      <c r="D1575" s="672"/>
      <c r="E1575" s="700"/>
      <c r="F1575" s="673"/>
      <c r="G1575" s="700"/>
    </row>
    <row r="1576" spans="1:7">
      <c r="A1576" s="671"/>
      <c r="B1576" s="671"/>
      <c r="C1576" s="671"/>
      <c r="D1576" s="672"/>
      <c r="E1576" s="700"/>
      <c r="F1576" s="673"/>
      <c r="G1576" s="700"/>
    </row>
    <row r="1577" spans="1:7">
      <c r="A1577" s="671"/>
      <c r="B1577" s="671"/>
      <c r="C1577" s="671"/>
      <c r="D1577" s="672"/>
      <c r="E1577" s="700"/>
      <c r="F1577" s="673"/>
      <c r="G1577" s="700"/>
    </row>
    <row r="1578" spans="1:7">
      <c r="A1578" s="671"/>
      <c r="B1578" s="671"/>
      <c r="C1578" s="671"/>
      <c r="D1578" s="672"/>
      <c r="E1578" s="700"/>
      <c r="F1578" s="673"/>
      <c r="G1578" s="700"/>
    </row>
    <row r="1579" spans="1:7">
      <c r="A1579" s="671"/>
      <c r="B1579" s="671"/>
      <c r="C1579" s="671"/>
      <c r="D1579" s="672"/>
      <c r="E1579" s="700"/>
      <c r="F1579" s="673"/>
      <c r="G1579" s="700"/>
    </row>
    <row r="1580" spans="1:7">
      <c r="A1580" s="671"/>
      <c r="B1580" s="671"/>
      <c r="C1580" s="671"/>
      <c r="D1580" s="672"/>
      <c r="E1580" s="700"/>
      <c r="F1580" s="673"/>
      <c r="G1580" s="700"/>
    </row>
    <row r="1581" spans="1:7">
      <c r="A1581" s="671"/>
      <c r="B1581" s="671"/>
      <c r="C1581" s="671"/>
      <c r="D1581" s="672"/>
      <c r="E1581" s="700"/>
      <c r="F1581" s="673"/>
      <c r="G1581" s="700"/>
    </row>
    <row r="1582" spans="1:7">
      <c r="A1582" s="671"/>
      <c r="B1582" s="671"/>
      <c r="C1582" s="671"/>
      <c r="D1582" s="672"/>
      <c r="E1582" s="700"/>
      <c r="F1582" s="673"/>
      <c r="G1582" s="700"/>
    </row>
    <row r="1583" spans="1:7">
      <c r="A1583" s="671"/>
      <c r="B1583" s="671"/>
      <c r="C1583" s="671"/>
      <c r="D1583" s="672"/>
      <c r="E1583" s="700"/>
      <c r="F1583" s="673"/>
      <c r="G1583" s="700"/>
    </row>
    <row r="1584" spans="1:7">
      <c r="A1584" s="671"/>
      <c r="B1584" s="671"/>
      <c r="C1584" s="671"/>
      <c r="D1584" s="672"/>
      <c r="E1584" s="700"/>
      <c r="F1584" s="673"/>
      <c r="G1584" s="700"/>
    </row>
    <row r="1585" spans="1:7">
      <c r="A1585" s="671"/>
      <c r="B1585" s="671"/>
      <c r="C1585" s="671"/>
      <c r="D1585" s="672"/>
      <c r="E1585" s="700"/>
      <c r="F1585" s="673"/>
      <c r="G1585" s="700"/>
    </row>
    <row r="1586" spans="1:7">
      <c r="A1586" s="671"/>
      <c r="B1586" s="671"/>
      <c r="C1586" s="671"/>
      <c r="D1586" s="672"/>
      <c r="E1586" s="700"/>
      <c r="F1586" s="673"/>
      <c r="G1586" s="700"/>
    </row>
    <row r="1587" spans="1:7">
      <c r="A1587" s="671"/>
      <c r="B1587" s="671"/>
      <c r="C1587" s="671"/>
      <c r="D1587" s="672"/>
      <c r="E1587" s="700"/>
      <c r="F1587" s="673"/>
      <c r="G1587" s="700"/>
    </row>
    <row r="1588" spans="1:7">
      <c r="A1588" s="671"/>
      <c r="B1588" s="671"/>
      <c r="C1588" s="671"/>
      <c r="D1588" s="672"/>
      <c r="E1588" s="700"/>
      <c r="F1588" s="673"/>
      <c r="G1588" s="700"/>
    </row>
    <row r="1589" spans="1:7">
      <c r="A1589" s="671"/>
      <c r="B1589" s="671"/>
      <c r="C1589" s="671"/>
      <c r="D1589" s="672"/>
      <c r="E1589" s="700"/>
      <c r="F1589" s="673"/>
      <c r="G1589" s="700"/>
    </row>
    <row r="1590" spans="1:7">
      <c r="A1590" s="671"/>
      <c r="B1590" s="671"/>
      <c r="C1590" s="671"/>
      <c r="D1590" s="672"/>
      <c r="E1590" s="700"/>
      <c r="F1590" s="673"/>
      <c r="G1590" s="700"/>
    </row>
    <row r="1591" spans="1:7">
      <c r="A1591" s="671"/>
      <c r="B1591" s="671"/>
      <c r="C1591" s="671"/>
      <c r="D1591" s="672"/>
      <c r="E1591" s="700"/>
      <c r="F1591" s="673"/>
      <c r="G1591" s="700"/>
    </row>
    <row r="1592" spans="1:7">
      <c r="A1592" s="671"/>
      <c r="B1592" s="671"/>
      <c r="C1592" s="671"/>
      <c r="D1592" s="672"/>
      <c r="E1592" s="700"/>
      <c r="F1592" s="673"/>
      <c r="G1592" s="700"/>
    </row>
    <row r="1593" spans="1:7">
      <c r="A1593" s="671"/>
      <c r="B1593" s="671"/>
      <c r="C1593" s="671"/>
      <c r="D1593" s="672"/>
      <c r="E1593" s="700"/>
      <c r="F1593" s="673"/>
      <c r="G1593" s="700"/>
    </row>
    <row r="1594" spans="1:7">
      <c r="A1594" s="671"/>
      <c r="B1594" s="671"/>
      <c r="C1594" s="671"/>
      <c r="D1594" s="672"/>
      <c r="E1594" s="700"/>
      <c r="F1594" s="673"/>
      <c r="G1594" s="700"/>
    </row>
    <row r="1595" spans="1:7">
      <c r="A1595" s="671"/>
      <c r="B1595" s="671"/>
      <c r="C1595" s="671"/>
      <c r="D1595" s="672"/>
      <c r="E1595" s="700"/>
      <c r="F1595" s="673"/>
      <c r="G1595" s="700"/>
    </row>
    <row r="1596" spans="1:7">
      <c r="A1596" s="671"/>
      <c r="B1596" s="671"/>
      <c r="C1596" s="671"/>
      <c r="D1596" s="672"/>
      <c r="E1596" s="700"/>
      <c r="F1596" s="673"/>
      <c r="G1596" s="700"/>
    </row>
    <row r="1597" spans="1:7">
      <c r="A1597" s="671"/>
      <c r="B1597" s="671"/>
      <c r="C1597" s="671"/>
      <c r="D1597" s="672"/>
      <c r="E1597" s="700"/>
      <c r="F1597" s="673"/>
      <c r="G1597" s="700"/>
    </row>
    <row r="1598" spans="1:7">
      <c r="A1598" s="671"/>
      <c r="B1598" s="671"/>
      <c r="C1598" s="671"/>
      <c r="D1598" s="672"/>
      <c r="E1598" s="700"/>
      <c r="F1598" s="673"/>
      <c r="G1598" s="700"/>
    </row>
    <row r="1599" spans="1:7">
      <c r="A1599" s="671"/>
      <c r="B1599" s="671"/>
      <c r="C1599" s="671"/>
      <c r="D1599" s="672"/>
      <c r="E1599" s="700"/>
      <c r="F1599" s="673"/>
      <c r="G1599" s="700"/>
    </row>
    <row r="1600" spans="1:7">
      <c r="A1600" s="671"/>
      <c r="B1600" s="671"/>
      <c r="C1600" s="671"/>
      <c r="D1600" s="672"/>
      <c r="E1600" s="700"/>
      <c r="F1600" s="673"/>
      <c r="G1600" s="700"/>
    </row>
    <row r="1601" spans="1:7">
      <c r="A1601" s="671"/>
      <c r="B1601" s="671"/>
      <c r="C1601" s="671"/>
      <c r="D1601" s="672"/>
      <c r="E1601" s="700"/>
      <c r="F1601" s="673"/>
      <c r="G1601" s="700"/>
    </row>
    <row r="1602" spans="1:7">
      <c r="A1602" s="671"/>
      <c r="B1602" s="671"/>
      <c r="C1602" s="671"/>
      <c r="D1602" s="672"/>
      <c r="E1602" s="700"/>
      <c r="F1602" s="673"/>
      <c r="G1602" s="700"/>
    </row>
    <row r="1603" spans="1:7">
      <c r="A1603" s="671"/>
      <c r="B1603" s="671"/>
      <c r="C1603" s="671"/>
      <c r="D1603" s="672"/>
      <c r="E1603" s="700"/>
      <c r="F1603" s="673"/>
      <c r="G1603" s="700"/>
    </row>
    <row r="1604" spans="1:7">
      <c r="A1604" s="671"/>
      <c r="B1604" s="671"/>
      <c r="C1604" s="671"/>
      <c r="D1604" s="672"/>
      <c r="E1604" s="700"/>
      <c r="F1604" s="673"/>
      <c r="G1604" s="700"/>
    </row>
    <row r="1605" spans="1:7">
      <c r="A1605" s="671"/>
      <c r="B1605" s="671"/>
      <c r="C1605" s="671"/>
      <c r="D1605" s="672"/>
      <c r="E1605" s="700"/>
      <c r="F1605" s="673"/>
      <c r="G1605" s="700"/>
    </row>
    <row r="1606" spans="1:7">
      <c r="A1606" s="671"/>
      <c r="B1606" s="671"/>
      <c r="C1606" s="671"/>
      <c r="D1606" s="672"/>
      <c r="E1606" s="700"/>
      <c r="F1606" s="673"/>
      <c r="G1606" s="700"/>
    </row>
    <row r="1607" spans="1:7">
      <c r="A1607" s="671"/>
      <c r="B1607" s="671"/>
      <c r="C1607" s="671"/>
      <c r="D1607" s="672"/>
      <c r="E1607" s="700"/>
      <c r="F1607" s="673"/>
      <c r="G1607" s="700"/>
    </row>
    <row r="1608" spans="1:7">
      <c r="A1608" s="671"/>
      <c r="B1608" s="671"/>
      <c r="C1608" s="671"/>
      <c r="D1608" s="672"/>
      <c r="E1608" s="700"/>
      <c r="F1608" s="673"/>
      <c r="G1608" s="700"/>
    </row>
    <row r="1609" spans="1:7">
      <c r="A1609" s="671"/>
      <c r="B1609" s="671"/>
      <c r="C1609" s="671"/>
      <c r="D1609" s="672"/>
      <c r="E1609" s="700"/>
      <c r="F1609" s="673"/>
      <c r="G1609" s="700"/>
    </row>
    <row r="1610" spans="1:7">
      <c r="A1610" s="671"/>
      <c r="B1610" s="671"/>
      <c r="C1610" s="671"/>
      <c r="D1610" s="672"/>
      <c r="E1610" s="700"/>
      <c r="F1610" s="673"/>
      <c r="G1610" s="700"/>
    </row>
    <row r="1611" spans="1:7">
      <c r="A1611" s="671"/>
      <c r="B1611" s="671"/>
      <c r="C1611" s="671"/>
      <c r="D1611" s="672"/>
      <c r="E1611" s="700"/>
      <c r="F1611" s="673"/>
      <c r="G1611" s="700"/>
    </row>
    <row r="1612" spans="1:7">
      <c r="A1612" s="671"/>
      <c r="B1612" s="671"/>
      <c r="C1612" s="671"/>
      <c r="D1612" s="672"/>
      <c r="E1612" s="700"/>
      <c r="F1612" s="673"/>
      <c r="G1612" s="700"/>
    </row>
    <row r="1613" spans="1:7">
      <c r="A1613" s="671"/>
      <c r="B1613" s="671"/>
      <c r="C1613" s="671"/>
      <c r="D1613" s="672"/>
      <c r="E1613" s="700"/>
      <c r="F1613" s="673"/>
      <c r="G1613" s="700"/>
    </row>
    <row r="1614" spans="1:7">
      <c r="A1614" s="671"/>
      <c r="B1614" s="671"/>
      <c r="C1614" s="671"/>
      <c r="D1614" s="672"/>
      <c r="E1614" s="700"/>
      <c r="F1614" s="673"/>
      <c r="G1614" s="700"/>
    </row>
    <row r="1615" spans="1:7">
      <c r="A1615" s="671"/>
      <c r="B1615" s="671"/>
      <c r="C1615" s="671"/>
      <c r="D1615" s="672"/>
      <c r="E1615" s="700"/>
      <c r="F1615" s="673"/>
      <c r="G1615" s="700"/>
    </row>
    <row r="1616" spans="1:7">
      <c r="A1616" s="671"/>
      <c r="B1616" s="671"/>
      <c r="C1616" s="671"/>
      <c r="D1616" s="672"/>
      <c r="E1616" s="700"/>
      <c r="F1616" s="673"/>
      <c r="G1616" s="700"/>
    </row>
    <row r="1617" spans="1:7">
      <c r="A1617" s="671"/>
      <c r="B1617" s="671"/>
      <c r="C1617" s="671"/>
      <c r="D1617" s="672"/>
      <c r="E1617" s="700"/>
      <c r="F1617" s="673"/>
      <c r="G1617" s="700"/>
    </row>
    <row r="1618" spans="1:7">
      <c r="A1618" s="671"/>
      <c r="B1618" s="671"/>
      <c r="C1618" s="671"/>
      <c r="D1618" s="672"/>
      <c r="E1618" s="700"/>
      <c r="F1618" s="673"/>
      <c r="G1618" s="700"/>
    </row>
    <row r="1619" spans="1:7">
      <c r="A1619" s="671"/>
      <c r="B1619" s="671"/>
      <c r="C1619" s="671"/>
      <c r="D1619" s="672"/>
      <c r="E1619" s="700"/>
      <c r="F1619" s="673"/>
      <c r="G1619" s="700"/>
    </row>
    <row r="1620" spans="1:7">
      <c r="A1620" s="671"/>
      <c r="B1620" s="671"/>
      <c r="C1620" s="671"/>
      <c r="D1620" s="672"/>
      <c r="E1620" s="700"/>
      <c r="F1620" s="673"/>
      <c r="G1620" s="700"/>
    </row>
    <row r="1621" spans="1:7">
      <c r="A1621" s="671"/>
      <c r="B1621" s="671"/>
      <c r="C1621" s="671"/>
      <c r="D1621" s="672"/>
      <c r="E1621" s="700"/>
      <c r="F1621" s="673"/>
      <c r="G1621" s="700"/>
    </row>
    <row r="1622" spans="1:7">
      <c r="A1622" s="671"/>
      <c r="B1622" s="671"/>
      <c r="C1622" s="671"/>
      <c r="D1622" s="672"/>
      <c r="E1622" s="700"/>
      <c r="F1622" s="673"/>
      <c r="G1622" s="700"/>
    </row>
    <row r="1623" spans="1:7">
      <c r="A1623" s="671"/>
      <c r="B1623" s="671"/>
      <c r="C1623" s="671"/>
      <c r="D1623" s="672"/>
      <c r="E1623" s="700"/>
      <c r="F1623" s="673"/>
      <c r="G1623" s="700"/>
    </row>
    <row r="1624" spans="1:7">
      <c r="A1624" s="671"/>
      <c r="B1624" s="671"/>
      <c r="C1624" s="671"/>
      <c r="D1624" s="672"/>
      <c r="E1624" s="700"/>
      <c r="F1624" s="673"/>
      <c r="G1624" s="700"/>
    </row>
    <row r="1625" spans="1:7">
      <c r="A1625" s="671"/>
      <c r="B1625" s="671"/>
      <c r="C1625" s="671"/>
      <c r="D1625" s="672"/>
      <c r="E1625" s="700"/>
      <c r="F1625" s="673"/>
      <c r="G1625" s="700"/>
    </row>
    <row r="1626" spans="1:7">
      <c r="A1626" s="671"/>
      <c r="B1626" s="671"/>
      <c r="C1626" s="671"/>
      <c r="D1626" s="672"/>
      <c r="E1626" s="700"/>
      <c r="F1626" s="673"/>
      <c r="G1626" s="700"/>
    </row>
    <row r="1627" spans="1:7">
      <c r="A1627" s="671"/>
      <c r="B1627" s="671"/>
      <c r="C1627" s="671"/>
      <c r="D1627" s="672"/>
      <c r="E1627" s="700"/>
      <c r="F1627" s="673"/>
      <c r="G1627" s="700"/>
    </row>
    <row r="1628" spans="1:7">
      <c r="A1628" s="671"/>
      <c r="B1628" s="671"/>
      <c r="C1628" s="671"/>
      <c r="D1628" s="672"/>
      <c r="E1628" s="700"/>
      <c r="F1628" s="673"/>
      <c r="G1628" s="700"/>
    </row>
    <row r="1629" spans="1:7">
      <c r="A1629" s="671"/>
      <c r="B1629" s="671"/>
      <c r="C1629" s="671"/>
      <c r="D1629" s="672"/>
      <c r="E1629" s="700"/>
      <c r="F1629" s="673"/>
      <c r="G1629" s="700"/>
    </row>
    <row r="1630" spans="1:7">
      <c r="A1630" s="671"/>
      <c r="B1630" s="671"/>
      <c r="C1630" s="671"/>
      <c r="D1630" s="672"/>
      <c r="E1630" s="700"/>
      <c r="F1630" s="673"/>
      <c r="G1630" s="700"/>
    </row>
    <row r="1631" spans="1:7">
      <c r="A1631" s="671"/>
      <c r="B1631" s="671"/>
      <c r="C1631" s="671"/>
      <c r="D1631" s="672"/>
      <c r="E1631" s="700"/>
      <c r="F1631" s="673"/>
      <c r="G1631" s="700"/>
    </row>
    <row r="1632" spans="1:7">
      <c r="A1632" s="671"/>
      <c r="B1632" s="671"/>
      <c r="C1632" s="671"/>
      <c r="D1632" s="672"/>
      <c r="E1632" s="700"/>
      <c r="F1632" s="673"/>
      <c r="G1632" s="700"/>
    </row>
    <row r="1633" spans="1:7">
      <c r="A1633" s="671"/>
      <c r="B1633" s="671"/>
      <c r="C1633" s="671"/>
      <c r="D1633" s="672"/>
      <c r="E1633" s="700"/>
      <c r="F1633" s="673"/>
      <c r="G1633" s="700"/>
    </row>
    <row r="1634" spans="1:7">
      <c r="A1634" s="671"/>
      <c r="B1634" s="671"/>
      <c r="C1634" s="671"/>
      <c r="D1634" s="672"/>
      <c r="E1634" s="700"/>
      <c r="F1634" s="673"/>
      <c r="G1634" s="700"/>
    </row>
    <row r="1635" spans="1:7">
      <c r="A1635" s="671"/>
      <c r="B1635" s="671"/>
      <c r="C1635" s="671"/>
      <c r="D1635" s="672"/>
      <c r="E1635" s="700"/>
      <c r="F1635" s="673"/>
      <c r="G1635" s="700"/>
    </row>
    <row r="1636" spans="1:7">
      <c r="A1636" s="671"/>
      <c r="B1636" s="671"/>
      <c r="C1636" s="671"/>
      <c r="D1636" s="672"/>
      <c r="E1636" s="700"/>
      <c r="F1636" s="673"/>
      <c r="G1636" s="700"/>
    </row>
    <row r="1637" spans="1:7">
      <c r="A1637" s="671"/>
      <c r="B1637" s="671"/>
      <c r="C1637" s="671"/>
      <c r="D1637" s="672"/>
      <c r="E1637" s="700"/>
      <c r="F1637" s="673"/>
      <c r="G1637" s="700"/>
    </row>
    <row r="1638" spans="1:7">
      <c r="A1638" s="671"/>
      <c r="B1638" s="671"/>
      <c r="C1638" s="671"/>
      <c r="D1638" s="672"/>
      <c r="E1638" s="700"/>
      <c r="F1638" s="673"/>
      <c r="G1638" s="700"/>
    </row>
    <row r="1639" spans="1:7">
      <c r="A1639" s="671"/>
      <c r="B1639" s="671"/>
      <c r="C1639" s="671"/>
      <c r="D1639" s="672"/>
      <c r="E1639" s="700"/>
      <c r="F1639" s="673"/>
      <c r="G1639" s="700"/>
    </row>
    <row r="1640" spans="1:7">
      <c r="A1640" s="671"/>
      <c r="B1640" s="671"/>
      <c r="C1640" s="671"/>
      <c r="D1640" s="672"/>
      <c r="E1640" s="700"/>
      <c r="F1640" s="673"/>
      <c r="G1640" s="700"/>
    </row>
    <row r="1641" spans="1:7">
      <c r="A1641" s="671"/>
      <c r="B1641" s="671"/>
      <c r="C1641" s="671"/>
      <c r="D1641" s="672"/>
      <c r="E1641" s="700"/>
      <c r="F1641" s="673"/>
      <c r="G1641" s="700"/>
    </row>
    <row r="1642" spans="1:7">
      <c r="A1642" s="671"/>
      <c r="B1642" s="671"/>
      <c r="C1642" s="671"/>
      <c r="D1642" s="672"/>
      <c r="E1642" s="700"/>
      <c r="F1642" s="673"/>
      <c r="G1642" s="700"/>
    </row>
    <row r="1643" spans="1:7">
      <c r="A1643" s="671"/>
      <c r="B1643" s="671"/>
      <c r="C1643" s="671"/>
      <c r="D1643" s="672"/>
      <c r="E1643" s="700"/>
      <c r="F1643" s="673"/>
      <c r="G1643" s="700"/>
    </row>
    <row r="1644" spans="1:7">
      <c r="A1644" s="671"/>
      <c r="B1644" s="671"/>
      <c r="C1644" s="671"/>
      <c r="D1644" s="672"/>
      <c r="E1644" s="700"/>
      <c r="F1644" s="673"/>
      <c r="G1644" s="700"/>
    </row>
    <row r="1645" spans="1:7">
      <c r="A1645" s="671"/>
      <c r="B1645" s="671"/>
      <c r="C1645" s="671"/>
      <c r="D1645" s="672"/>
      <c r="E1645" s="700"/>
      <c r="F1645" s="673"/>
      <c r="G1645" s="700"/>
    </row>
    <row r="1646" spans="1:7">
      <c r="A1646" s="671"/>
      <c r="B1646" s="671"/>
      <c r="C1646" s="671"/>
      <c r="D1646" s="672"/>
      <c r="E1646" s="700"/>
      <c r="F1646" s="673"/>
      <c r="G1646" s="700"/>
    </row>
    <row r="1647" spans="1:7">
      <c r="A1647" s="671"/>
      <c r="B1647" s="671"/>
      <c r="C1647" s="671"/>
      <c r="D1647" s="672"/>
      <c r="E1647" s="700"/>
      <c r="F1647" s="673"/>
      <c r="G1647" s="700"/>
    </row>
    <row r="1648" spans="1:7">
      <c r="A1648" s="671"/>
      <c r="B1648" s="671"/>
      <c r="C1648" s="671"/>
      <c r="D1648" s="672"/>
      <c r="E1648" s="700"/>
      <c r="F1648" s="673"/>
      <c r="G1648" s="700"/>
    </row>
    <row r="1649" spans="1:7">
      <c r="A1649" s="671"/>
      <c r="B1649" s="671"/>
      <c r="C1649" s="671"/>
      <c r="D1649" s="672"/>
      <c r="E1649" s="700"/>
      <c r="F1649" s="673"/>
      <c r="G1649" s="700"/>
    </row>
    <row r="1650" spans="1:7">
      <c r="A1650" s="671"/>
      <c r="B1650" s="671"/>
      <c r="C1650" s="671"/>
      <c r="D1650" s="672"/>
      <c r="E1650" s="700"/>
      <c r="F1650" s="673"/>
      <c r="G1650" s="700"/>
    </row>
    <row r="1651" spans="1:7">
      <c r="A1651" s="671"/>
      <c r="B1651" s="671"/>
      <c r="C1651" s="671"/>
      <c r="D1651" s="672"/>
      <c r="E1651" s="700"/>
      <c r="F1651" s="673"/>
      <c r="G1651" s="700"/>
    </row>
    <row r="1652" spans="1:7">
      <c r="A1652" s="671"/>
      <c r="B1652" s="671"/>
      <c r="C1652" s="671"/>
      <c r="D1652" s="672"/>
      <c r="E1652" s="700"/>
      <c r="F1652" s="673"/>
      <c r="G1652" s="700"/>
    </row>
    <row r="1653" spans="1:7">
      <c r="A1653" s="671"/>
      <c r="B1653" s="671"/>
      <c r="C1653" s="671"/>
      <c r="D1653" s="672"/>
      <c r="E1653" s="700"/>
      <c r="F1653" s="673"/>
      <c r="G1653" s="700"/>
    </row>
    <row r="1654" spans="1:7">
      <c r="A1654" s="671"/>
      <c r="B1654" s="671"/>
      <c r="C1654" s="671"/>
      <c r="D1654" s="672"/>
      <c r="E1654" s="700"/>
      <c r="F1654" s="673"/>
      <c r="G1654" s="700"/>
    </row>
    <row r="1655" spans="1:7">
      <c r="A1655" s="671"/>
      <c r="B1655" s="671"/>
      <c r="C1655" s="671"/>
      <c r="D1655" s="672"/>
      <c r="E1655" s="700"/>
      <c r="F1655" s="673"/>
      <c r="G1655" s="700"/>
    </row>
    <row r="1656" spans="1:7">
      <c r="A1656" s="671"/>
      <c r="B1656" s="671"/>
      <c r="C1656" s="671"/>
      <c r="D1656" s="672"/>
      <c r="E1656" s="700"/>
      <c r="F1656" s="673"/>
      <c r="G1656" s="700"/>
    </row>
    <row r="1657" spans="1:7">
      <c r="A1657" s="671"/>
      <c r="B1657" s="671"/>
      <c r="C1657" s="671"/>
      <c r="D1657" s="672"/>
      <c r="E1657" s="700"/>
      <c r="F1657" s="673"/>
      <c r="G1657" s="700"/>
    </row>
    <row r="1658" spans="1:7">
      <c r="A1658" s="671"/>
      <c r="B1658" s="671"/>
      <c r="C1658" s="671"/>
      <c r="D1658" s="672"/>
      <c r="E1658" s="700"/>
      <c r="F1658" s="673"/>
      <c r="G1658" s="700"/>
    </row>
    <row r="1659" spans="1:7">
      <c r="A1659" s="671"/>
      <c r="B1659" s="671"/>
      <c r="C1659" s="671"/>
      <c r="D1659" s="672"/>
      <c r="E1659" s="700"/>
      <c r="F1659" s="673"/>
      <c r="G1659" s="700"/>
    </row>
    <row r="1660" spans="1:7">
      <c r="A1660" s="671"/>
      <c r="B1660" s="671"/>
      <c r="C1660" s="671"/>
      <c r="D1660" s="672"/>
      <c r="E1660" s="700"/>
      <c r="F1660" s="673"/>
      <c r="G1660" s="700"/>
    </row>
    <row r="1661" spans="1:7">
      <c r="A1661" s="671"/>
      <c r="B1661" s="671"/>
      <c r="C1661" s="671"/>
      <c r="D1661" s="672"/>
      <c r="E1661" s="700"/>
      <c r="F1661" s="673"/>
      <c r="G1661" s="700"/>
    </row>
    <row r="1662" spans="1:7">
      <c r="A1662" s="671"/>
      <c r="B1662" s="671"/>
      <c r="C1662" s="671"/>
      <c r="D1662" s="672"/>
      <c r="E1662" s="700"/>
      <c r="F1662" s="673"/>
      <c r="G1662" s="700"/>
    </row>
    <row r="1663" spans="1:7">
      <c r="A1663" s="671"/>
      <c r="B1663" s="671"/>
      <c r="C1663" s="671"/>
      <c r="D1663" s="672"/>
      <c r="E1663" s="700"/>
      <c r="F1663" s="673"/>
      <c r="G1663" s="700"/>
    </row>
    <row r="1664" spans="1:7">
      <c r="A1664" s="671"/>
      <c r="B1664" s="671"/>
      <c r="C1664" s="671"/>
      <c r="D1664" s="672"/>
      <c r="E1664" s="700"/>
      <c r="F1664" s="673"/>
      <c r="G1664" s="700"/>
    </row>
    <row r="1665" spans="1:7">
      <c r="A1665" s="671"/>
      <c r="B1665" s="671"/>
      <c r="C1665" s="671"/>
      <c r="D1665" s="672"/>
      <c r="E1665" s="700"/>
      <c r="F1665" s="673"/>
      <c r="G1665" s="700"/>
    </row>
    <row r="1666" spans="1:7">
      <c r="A1666" s="671"/>
      <c r="B1666" s="671"/>
      <c r="C1666" s="671"/>
      <c r="D1666" s="672"/>
      <c r="E1666" s="700"/>
      <c r="F1666" s="673"/>
      <c r="G1666" s="700"/>
    </row>
    <row r="1667" spans="1:7">
      <c r="A1667" s="671"/>
      <c r="B1667" s="671"/>
      <c r="C1667" s="671"/>
      <c r="D1667" s="672"/>
      <c r="E1667" s="700"/>
      <c r="F1667" s="673"/>
      <c r="G1667" s="700"/>
    </row>
    <row r="1668" spans="1:7">
      <c r="A1668" s="671"/>
      <c r="B1668" s="671"/>
      <c r="C1668" s="671"/>
      <c r="D1668" s="672"/>
      <c r="E1668" s="700"/>
      <c r="F1668" s="673"/>
      <c r="G1668" s="700"/>
    </row>
    <row r="1669" spans="1:7">
      <c r="A1669" s="671"/>
      <c r="B1669" s="671"/>
      <c r="C1669" s="671"/>
      <c r="D1669" s="672"/>
      <c r="E1669" s="700"/>
      <c r="F1669" s="673"/>
      <c r="G1669" s="700"/>
    </row>
    <row r="1670" spans="1:7">
      <c r="A1670" s="671"/>
      <c r="B1670" s="671"/>
      <c r="C1670" s="671"/>
      <c r="D1670" s="672"/>
      <c r="E1670" s="700"/>
      <c r="F1670" s="673"/>
      <c r="G1670" s="700"/>
    </row>
    <row r="1671" spans="1:7">
      <c r="A1671" s="671"/>
      <c r="B1671" s="671"/>
      <c r="C1671" s="671"/>
      <c r="D1671" s="672"/>
      <c r="E1671" s="700"/>
      <c r="F1671" s="673"/>
      <c r="G1671" s="700"/>
    </row>
    <row r="1672" spans="1:7">
      <c r="A1672" s="671"/>
      <c r="B1672" s="671"/>
      <c r="C1672" s="671"/>
      <c r="D1672" s="672"/>
      <c r="E1672" s="700"/>
      <c r="F1672" s="673"/>
      <c r="G1672" s="700"/>
    </row>
    <row r="1673" spans="1:7">
      <c r="A1673" s="671"/>
      <c r="B1673" s="671"/>
      <c r="C1673" s="671"/>
      <c r="D1673" s="672"/>
      <c r="E1673" s="700"/>
      <c r="F1673" s="673"/>
      <c r="G1673" s="700"/>
    </row>
    <row r="1674" spans="1:7">
      <c r="A1674" s="671"/>
      <c r="B1674" s="671"/>
      <c r="C1674" s="671"/>
      <c r="D1674" s="672"/>
      <c r="E1674" s="700"/>
      <c r="F1674" s="673"/>
      <c r="G1674" s="700"/>
    </row>
    <row r="1675" spans="1:7">
      <c r="A1675" s="671"/>
      <c r="B1675" s="671"/>
      <c r="C1675" s="671"/>
      <c r="D1675" s="672"/>
      <c r="E1675" s="700"/>
      <c r="F1675" s="673"/>
      <c r="G1675" s="700"/>
    </row>
    <row r="1676" spans="1:7">
      <c r="A1676" s="671"/>
      <c r="B1676" s="671"/>
      <c r="C1676" s="671"/>
      <c r="D1676" s="672"/>
      <c r="E1676" s="700"/>
      <c r="F1676" s="673"/>
      <c r="G1676" s="700"/>
    </row>
    <row r="1677" spans="1:7">
      <c r="A1677" s="671"/>
      <c r="B1677" s="671"/>
      <c r="C1677" s="671"/>
      <c r="D1677" s="672"/>
      <c r="E1677" s="700"/>
      <c r="F1677" s="673"/>
      <c r="G1677" s="700"/>
    </row>
    <row r="1678" spans="1:7">
      <c r="A1678" s="671"/>
      <c r="B1678" s="671"/>
      <c r="C1678" s="671"/>
      <c r="D1678" s="672"/>
      <c r="E1678" s="700"/>
      <c r="F1678" s="673"/>
      <c r="G1678" s="700"/>
    </row>
    <row r="1679" spans="1:7">
      <c r="A1679" s="671"/>
      <c r="B1679" s="671"/>
      <c r="C1679" s="671"/>
      <c r="D1679" s="672"/>
      <c r="E1679" s="700"/>
      <c r="F1679" s="673"/>
      <c r="G1679" s="700"/>
    </row>
    <row r="1680" spans="1:7">
      <c r="A1680" s="671"/>
      <c r="B1680" s="671"/>
      <c r="C1680" s="671"/>
      <c r="D1680" s="672"/>
      <c r="E1680" s="700"/>
      <c r="F1680" s="673"/>
      <c r="G1680" s="700"/>
    </row>
    <row r="1681" spans="1:7">
      <c r="A1681" s="671"/>
      <c r="B1681" s="671"/>
      <c r="C1681" s="671"/>
      <c r="D1681" s="672"/>
      <c r="E1681" s="700"/>
      <c r="F1681" s="673"/>
      <c r="G1681" s="700"/>
    </row>
    <row r="1682" spans="1:7">
      <c r="A1682" s="671"/>
      <c r="B1682" s="671"/>
      <c r="C1682" s="671"/>
      <c r="D1682" s="672"/>
      <c r="E1682" s="700"/>
      <c r="F1682" s="673"/>
      <c r="G1682" s="700"/>
    </row>
    <row r="1683" spans="1:7">
      <c r="A1683" s="671"/>
      <c r="B1683" s="671"/>
      <c r="C1683" s="671"/>
      <c r="D1683" s="672"/>
      <c r="E1683" s="700"/>
      <c r="F1683" s="673"/>
      <c r="G1683" s="700"/>
    </row>
    <row r="1684" spans="1:7">
      <c r="A1684" s="671"/>
      <c r="B1684" s="671"/>
      <c r="C1684" s="671"/>
      <c r="D1684" s="672"/>
      <c r="E1684" s="700"/>
      <c r="F1684" s="673"/>
      <c r="G1684" s="700"/>
    </row>
    <row r="1685" spans="1:7">
      <c r="A1685" s="671"/>
      <c r="B1685" s="671"/>
      <c r="C1685" s="671"/>
      <c r="D1685" s="672"/>
      <c r="E1685" s="700"/>
      <c r="F1685" s="673"/>
      <c r="G1685" s="700"/>
    </row>
    <row r="1686" spans="1:7">
      <c r="A1686" s="671"/>
      <c r="B1686" s="671"/>
      <c r="C1686" s="671"/>
      <c r="D1686" s="672"/>
      <c r="E1686" s="700"/>
      <c r="F1686" s="673"/>
      <c r="G1686" s="700"/>
    </row>
    <row r="1687" spans="1:7">
      <c r="A1687" s="671"/>
      <c r="B1687" s="671"/>
      <c r="C1687" s="671"/>
      <c r="D1687" s="672"/>
      <c r="E1687" s="700"/>
      <c r="F1687" s="673"/>
      <c r="G1687" s="700"/>
    </row>
    <row r="1688" spans="1:7">
      <c r="A1688" s="671"/>
      <c r="B1688" s="671"/>
      <c r="C1688" s="671"/>
      <c r="D1688" s="672"/>
      <c r="E1688" s="700"/>
      <c r="F1688" s="673"/>
      <c r="G1688" s="700"/>
    </row>
    <row r="1689" spans="1:7">
      <c r="A1689" s="671"/>
      <c r="B1689" s="671"/>
      <c r="C1689" s="671"/>
      <c r="D1689" s="672"/>
      <c r="E1689" s="700"/>
      <c r="F1689" s="673"/>
      <c r="G1689" s="700"/>
    </row>
    <row r="1690" spans="1:7">
      <c r="A1690" s="671"/>
      <c r="B1690" s="671"/>
      <c r="C1690" s="671"/>
      <c r="D1690" s="672"/>
      <c r="E1690" s="700"/>
      <c r="F1690" s="673"/>
      <c r="G1690" s="700"/>
    </row>
    <row r="1691" spans="1:7">
      <c r="A1691" s="671"/>
      <c r="B1691" s="671"/>
      <c r="C1691" s="671"/>
      <c r="D1691" s="672"/>
      <c r="E1691" s="700"/>
      <c r="F1691" s="673"/>
      <c r="G1691" s="700"/>
    </row>
    <row r="1692" spans="1:7">
      <c r="A1692" s="671"/>
      <c r="B1692" s="671"/>
      <c r="C1692" s="671"/>
      <c r="D1692" s="672"/>
      <c r="E1692" s="700"/>
      <c r="F1692" s="673"/>
      <c r="G1692" s="700"/>
    </row>
    <row r="1693" spans="1:7">
      <c r="A1693" s="671"/>
      <c r="B1693" s="671"/>
      <c r="C1693" s="671"/>
      <c r="D1693" s="672"/>
      <c r="E1693" s="700"/>
      <c r="F1693" s="673"/>
      <c r="G1693" s="700"/>
    </row>
    <row r="1694" spans="1:7">
      <c r="A1694" s="671"/>
      <c r="B1694" s="671"/>
      <c r="C1694" s="671"/>
      <c r="D1694" s="672"/>
      <c r="E1694" s="700"/>
      <c r="F1694" s="673"/>
      <c r="G1694" s="700"/>
    </row>
    <row r="1695" spans="1:7">
      <c r="A1695" s="671"/>
      <c r="B1695" s="671"/>
      <c r="C1695" s="671"/>
      <c r="D1695" s="672"/>
      <c r="E1695" s="700"/>
      <c r="F1695" s="673"/>
      <c r="G1695" s="700"/>
    </row>
    <row r="1696" spans="1:7">
      <c r="A1696" s="671"/>
      <c r="B1696" s="671"/>
      <c r="C1696" s="671"/>
      <c r="D1696" s="672"/>
      <c r="E1696" s="700"/>
      <c r="F1696" s="673"/>
      <c r="G1696" s="700"/>
    </row>
    <row r="1697" spans="1:7">
      <c r="A1697" s="671"/>
      <c r="B1697" s="671"/>
      <c r="C1697" s="671"/>
      <c r="D1697" s="672"/>
      <c r="E1697" s="700"/>
      <c r="F1697" s="673"/>
      <c r="G1697" s="700"/>
    </row>
    <row r="1698" spans="1:7">
      <c r="A1698" s="671"/>
      <c r="B1698" s="671"/>
      <c r="C1698" s="671"/>
      <c r="D1698" s="672"/>
      <c r="E1698" s="700"/>
      <c r="F1698" s="673"/>
      <c r="G1698" s="700"/>
    </row>
    <row r="1699" spans="1:7">
      <c r="A1699" s="671"/>
      <c r="B1699" s="671"/>
      <c r="C1699" s="671"/>
      <c r="D1699" s="672"/>
      <c r="E1699" s="700"/>
      <c r="F1699" s="673"/>
      <c r="G1699" s="700"/>
    </row>
    <row r="1700" spans="1:7">
      <c r="A1700" s="671"/>
      <c r="B1700" s="671"/>
      <c r="C1700" s="671"/>
      <c r="D1700" s="672"/>
      <c r="E1700" s="700"/>
      <c r="F1700" s="673"/>
      <c r="G1700" s="700"/>
    </row>
    <row r="1701" spans="1:7">
      <c r="A1701" s="671"/>
      <c r="B1701" s="671"/>
      <c r="C1701" s="671"/>
      <c r="D1701" s="672"/>
      <c r="E1701" s="700"/>
      <c r="F1701" s="673"/>
      <c r="G1701" s="700"/>
    </row>
    <row r="1702" spans="1:7">
      <c r="A1702" s="671"/>
      <c r="B1702" s="671"/>
      <c r="C1702" s="671"/>
      <c r="D1702" s="672"/>
      <c r="E1702" s="700"/>
      <c r="F1702" s="673"/>
      <c r="G1702" s="700"/>
    </row>
    <row r="1703" spans="1:7">
      <c r="A1703" s="671"/>
      <c r="B1703" s="671"/>
      <c r="C1703" s="671"/>
      <c r="D1703" s="672"/>
      <c r="E1703" s="700"/>
      <c r="F1703" s="673"/>
      <c r="G1703" s="700"/>
    </row>
    <row r="1704" spans="1:7">
      <c r="A1704" s="671"/>
      <c r="B1704" s="671"/>
      <c r="C1704" s="671"/>
      <c r="D1704" s="672"/>
      <c r="E1704" s="700"/>
      <c r="F1704" s="673"/>
      <c r="G1704" s="700"/>
    </row>
    <row r="1705" spans="1:7">
      <c r="A1705" s="671"/>
      <c r="B1705" s="671"/>
      <c r="C1705" s="671"/>
      <c r="D1705" s="672"/>
      <c r="E1705" s="700"/>
      <c r="F1705" s="673"/>
      <c r="G1705" s="700"/>
    </row>
    <row r="1706" spans="1:7">
      <c r="A1706" s="671"/>
      <c r="B1706" s="671"/>
      <c r="C1706" s="671"/>
      <c r="D1706" s="672"/>
      <c r="E1706" s="700"/>
      <c r="F1706" s="673"/>
      <c r="G1706" s="700"/>
    </row>
    <row r="1707" spans="1:7">
      <c r="A1707" s="671"/>
      <c r="B1707" s="671"/>
      <c r="C1707" s="671"/>
      <c r="D1707" s="672"/>
      <c r="E1707" s="700"/>
      <c r="F1707" s="673"/>
      <c r="G1707" s="700"/>
    </row>
    <row r="1708" spans="1:7">
      <c r="A1708" s="671"/>
      <c r="B1708" s="671"/>
      <c r="C1708" s="671"/>
      <c r="D1708" s="672"/>
      <c r="E1708" s="700"/>
      <c r="F1708" s="673"/>
      <c r="G1708" s="700"/>
    </row>
    <row r="1709" spans="1:7">
      <c r="A1709" s="671"/>
      <c r="B1709" s="671"/>
      <c r="C1709" s="671"/>
      <c r="D1709" s="672"/>
      <c r="E1709" s="700"/>
      <c r="F1709" s="673"/>
      <c r="G1709" s="700"/>
    </row>
    <row r="1710" spans="1:7">
      <c r="A1710" s="671"/>
      <c r="B1710" s="671"/>
      <c r="C1710" s="671"/>
      <c r="D1710" s="672"/>
      <c r="E1710" s="700"/>
      <c r="F1710" s="673"/>
      <c r="G1710" s="700"/>
    </row>
    <row r="1711" spans="1:7">
      <c r="A1711" s="671"/>
      <c r="B1711" s="671"/>
      <c r="C1711" s="671"/>
      <c r="D1711" s="672"/>
      <c r="E1711" s="700"/>
      <c r="F1711" s="673"/>
      <c r="G1711" s="700"/>
    </row>
    <row r="1712" spans="1:7">
      <c r="A1712" s="671"/>
      <c r="B1712" s="671"/>
      <c r="C1712" s="671"/>
      <c r="D1712" s="672"/>
      <c r="E1712" s="700"/>
      <c r="F1712" s="673"/>
      <c r="G1712" s="700"/>
    </row>
    <row r="1713" spans="1:7">
      <c r="A1713" s="671"/>
      <c r="B1713" s="671"/>
      <c r="C1713" s="671"/>
      <c r="D1713" s="672"/>
      <c r="E1713" s="700"/>
      <c r="F1713" s="673"/>
      <c r="G1713" s="700"/>
    </row>
    <row r="1714" spans="1:7">
      <c r="A1714" s="671"/>
      <c r="B1714" s="671"/>
      <c r="C1714" s="671"/>
      <c r="D1714" s="672"/>
      <c r="E1714" s="700"/>
      <c r="F1714" s="673"/>
      <c r="G1714" s="700"/>
    </row>
    <row r="1715" spans="1:7">
      <c r="A1715" s="671"/>
      <c r="B1715" s="671"/>
      <c r="C1715" s="671"/>
      <c r="D1715" s="672"/>
      <c r="E1715" s="700"/>
      <c r="F1715" s="673"/>
      <c r="G1715" s="700"/>
    </row>
    <row r="1716" spans="1:7">
      <c r="A1716" s="671"/>
      <c r="B1716" s="671"/>
      <c r="C1716" s="671"/>
      <c r="D1716" s="672"/>
      <c r="E1716" s="700"/>
      <c r="F1716" s="673"/>
      <c r="G1716" s="700"/>
    </row>
    <row r="1717" spans="1:7">
      <c r="A1717" s="671"/>
      <c r="B1717" s="671"/>
      <c r="C1717" s="671"/>
      <c r="D1717" s="672"/>
      <c r="E1717" s="700"/>
      <c r="F1717" s="673"/>
      <c r="G1717" s="700"/>
    </row>
    <row r="1718" spans="1:7">
      <c r="A1718" s="671"/>
      <c r="B1718" s="671"/>
      <c r="C1718" s="671"/>
      <c r="D1718" s="672"/>
      <c r="E1718" s="700"/>
      <c r="F1718" s="673"/>
      <c r="G1718" s="700"/>
    </row>
    <row r="1719" spans="1:7">
      <c r="A1719" s="671"/>
      <c r="B1719" s="671"/>
      <c r="C1719" s="671"/>
      <c r="D1719" s="672"/>
      <c r="E1719" s="700"/>
      <c r="F1719" s="673"/>
      <c r="G1719" s="700"/>
    </row>
    <row r="1720" spans="1:7">
      <c r="A1720" s="671"/>
      <c r="B1720" s="671"/>
      <c r="C1720" s="671"/>
      <c r="D1720" s="672"/>
      <c r="E1720" s="700"/>
      <c r="F1720" s="673"/>
      <c r="G1720" s="700"/>
    </row>
    <row r="1721" spans="1:7">
      <c r="A1721" s="671"/>
      <c r="B1721" s="671"/>
      <c r="C1721" s="671"/>
      <c r="D1721" s="672"/>
      <c r="E1721" s="700"/>
      <c r="F1721" s="673"/>
      <c r="G1721" s="700"/>
    </row>
    <row r="1722" spans="1:7">
      <c r="A1722" s="671"/>
      <c r="B1722" s="671"/>
      <c r="C1722" s="671"/>
      <c r="D1722" s="672"/>
      <c r="E1722" s="700"/>
      <c r="F1722" s="673"/>
      <c r="G1722" s="700"/>
    </row>
    <row r="1723" spans="1:7">
      <c r="A1723" s="671"/>
      <c r="B1723" s="671"/>
      <c r="C1723" s="671"/>
      <c r="D1723" s="672"/>
      <c r="E1723" s="700"/>
      <c r="F1723" s="673"/>
      <c r="G1723" s="700"/>
    </row>
    <row r="1724" spans="1:7">
      <c r="A1724" s="671"/>
      <c r="B1724" s="671"/>
      <c r="C1724" s="671"/>
      <c r="D1724" s="672"/>
      <c r="E1724" s="700"/>
      <c r="F1724" s="673"/>
      <c r="G1724" s="700"/>
    </row>
    <row r="1725" spans="1:7">
      <c r="A1725" s="671"/>
      <c r="B1725" s="671"/>
      <c r="C1725" s="671"/>
      <c r="D1725" s="672"/>
      <c r="E1725" s="700"/>
      <c r="F1725" s="673"/>
      <c r="G1725" s="700"/>
    </row>
    <row r="1726" spans="1:7">
      <c r="A1726" s="671"/>
      <c r="B1726" s="671"/>
      <c r="C1726" s="671"/>
      <c r="D1726" s="672"/>
      <c r="E1726" s="700"/>
      <c r="F1726" s="673"/>
      <c r="G1726" s="700"/>
    </row>
    <row r="1727" spans="1:7">
      <c r="A1727" s="671"/>
      <c r="B1727" s="671"/>
      <c r="C1727" s="671"/>
      <c r="D1727" s="672"/>
      <c r="E1727" s="700"/>
      <c r="F1727" s="673"/>
      <c r="G1727" s="700"/>
    </row>
    <row r="1728" spans="1:7">
      <c r="A1728" s="671"/>
      <c r="B1728" s="671"/>
      <c r="C1728" s="671"/>
      <c r="D1728" s="672"/>
      <c r="E1728" s="700"/>
      <c r="F1728" s="673"/>
      <c r="G1728" s="700"/>
    </row>
    <row r="1729" spans="1:7">
      <c r="A1729" s="671"/>
      <c r="B1729" s="671"/>
      <c r="C1729" s="671"/>
      <c r="D1729" s="672"/>
      <c r="E1729" s="700"/>
      <c r="F1729" s="673"/>
      <c r="G1729" s="700"/>
    </row>
    <row r="1730" spans="1:7">
      <c r="A1730" s="671"/>
      <c r="B1730" s="671"/>
      <c r="C1730" s="671"/>
      <c r="D1730" s="672"/>
      <c r="E1730" s="700"/>
      <c r="F1730" s="673"/>
      <c r="G1730" s="700"/>
    </row>
    <row r="1731" spans="1:7">
      <c r="A1731" s="671"/>
      <c r="B1731" s="671"/>
      <c r="C1731" s="671"/>
      <c r="D1731" s="672"/>
      <c r="E1731" s="700"/>
      <c r="F1731" s="673"/>
      <c r="G1731" s="700"/>
    </row>
    <row r="1732" spans="1:7">
      <c r="A1732" s="671"/>
      <c r="B1732" s="671"/>
      <c r="C1732" s="671"/>
      <c r="D1732" s="672"/>
      <c r="E1732" s="700"/>
      <c r="F1732" s="673"/>
      <c r="G1732" s="700"/>
    </row>
    <row r="1733" spans="1:7">
      <c r="A1733" s="671"/>
      <c r="B1733" s="671"/>
      <c r="C1733" s="671"/>
      <c r="D1733" s="672"/>
      <c r="E1733" s="700"/>
      <c r="F1733" s="673"/>
      <c r="G1733" s="700"/>
    </row>
    <row r="1734" spans="1:7">
      <c r="A1734" s="671"/>
      <c r="B1734" s="671"/>
      <c r="C1734" s="671"/>
      <c r="D1734" s="672"/>
      <c r="E1734" s="700"/>
      <c r="F1734" s="673"/>
      <c r="G1734" s="700"/>
    </row>
    <row r="1735" spans="1:7">
      <c r="A1735" s="671"/>
      <c r="B1735" s="671"/>
      <c r="C1735" s="671"/>
      <c r="D1735" s="672"/>
      <c r="E1735" s="700"/>
      <c r="F1735" s="673"/>
      <c r="G1735" s="700"/>
    </row>
    <row r="1736" spans="1:7">
      <c r="A1736" s="671"/>
      <c r="B1736" s="671"/>
      <c r="C1736" s="671"/>
      <c r="D1736" s="672"/>
      <c r="E1736" s="700"/>
      <c r="F1736" s="673"/>
      <c r="G1736" s="700"/>
    </row>
    <row r="1737" spans="1:7">
      <c r="A1737" s="671"/>
      <c r="B1737" s="671"/>
      <c r="C1737" s="671"/>
      <c r="D1737" s="672"/>
      <c r="E1737" s="700"/>
      <c r="F1737" s="673"/>
      <c r="G1737" s="700"/>
    </row>
    <row r="1738" spans="1:7">
      <c r="A1738" s="671"/>
      <c r="B1738" s="671"/>
      <c r="C1738" s="671"/>
      <c r="D1738" s="672"/>
      <c r="E1738" s="700"/>
      <c r="F1738" s="673"/>
      <c r="G1738" s="700"/>
    </row>
    <row r="1739" spans="1:7">
      <c r="A1739" s="671"/>
      <c r="B1739" s="671"/>
      <c r="C1739" s="671"/>
      <c r="D1739" s="672"/>
      <c r="E1739" s="700"/>
      <c r="F1739" s="673"/>
      <c r="G1739" s="700"/>
    </row>
    <row r="1740" spans="1:7">
      <c r="A1740" s="671"/>
      <c r="B1740" s="671"/>
      <c r="C1740" s="671"/>
      <c r="D1740" s="672"/>
      <c r="E1740" s="700"/>
      <c r="F1740" s="673"/>
      <c r="G1740" s="700"/>
    </row>
    <row r="1741" spans="1:7">
      <c r="A1741" s="671"/>
      <c r="B1741" s="671"/>
      <c r="C1741" s="671"/>
      <c r="D1741" s="672"/>
      <c r="E1741" s="700"/>
      <c r="F1741" s="673"/>
      <c r="G1741" s="700"/>
    </row>
    <row r="1742" spans="1:7">
      <c r="A1742" s="671"/>
      <c r="B1742" s="671"/>
      <c r="C1742" s="671"/>
      <c r="D1742" s="672"/>
      <c r="E1742" s="700"/>
      <c r="F1742" s="673"/>
      <c r="G1742" s="700"/>
    </row>
    <row r="1743" spans="1:7">
      <c r="A1743" s="671"/>
      <c r="B1743" s="671"/>
      <c r="C1743" s="671"/>
      <c r="D1743" s="672"/>
      <c r="E1743" s="700"/>
      <c r="F1743" s="673"/>
      <c r="G1743" s="700"/>
    </row>
    <row r="1744" spans="1:7">
      <c r="A1744" s="671"/>
      <c r="B1744" s="671"/>
      <c r="C1744" s="671"/>
      <c r="D1744" s="672"/>
      <c r="E1744" s="700"/>
      <c r="F1744" s="673"/>
      <c r="G1744" s="700"/>
    </row>
    <row r="1745" spans="1:7">
      <c r="A1745" s="671"/>
      <c r="B1745" s="671"/>
      <c r="C1745" s="671"/>
      <c r="D1745" s="672"/>
      <c r="E1745" s="700"/>
      <c r="F1745" s="673"/>
      <c r="G1745" s="700"/>
    </row>
    <row r="1746" spans="1:7">
      <c r="A1746" s="671"/>
      <c r="B1746" s="671"/>
      <c r="C1746" s="671"/>
      <c r="D1746" s="672"/>
      <c r="E1746" s="700"/>
      <c r="F1746" s="673"/>
      <c r="G1746" s="700"/>
    </row>
    <row r="1747" spans="1:7">
      <c r="A1747" s="671"/>
      <c r="B1747" s="671"/>
      <c r="C1747" s="671"/>
      <c r="D1747" s="672"/>
      <c r="E1747" s="700"/>
      <c r="F1747" s="673"/>
      <c r="G1747" s="700"/>
    </row>
    <row r="1748" spans="1:7">
      <c r="A1748" s="671"/>
      <c r="B1748" s="671"/>
      <c r="C1748" s="671"/>
      <c r="D1748" s="672"/>
      <c r="E1748" s="700"/>
      <c r="F1748" s="673"/>
      <c r="G1748" s="700"/>
    </row>
    <row r="1749" spans="1:7">
      <c r="A1749" s="671"/>
      <c r="B1749" s="671"/>
      <c r="C1749" s="671"/>
      <c r="D1749" s="672"/>
      <c r="E1749" s="700"/>
      <c r="F1749" s="673"/>
      <c r="G1749" s="700"/>
    </row>
    <row r="1750" spans="1:7">
      <c r="A1750" s="671"/>
      <c r="B1750" s="671"/>
      <c r="C1750" s="671"/>
      <c r="D1750" s="672"/>
      <c r="E1750" s="700"/>
      <c r="F1750" s="673"/>
      <c r="G1750" s="700"/>
    </row>
    <row r="1751" spans="1:7">
      <c r="A1751" s="671"/>
      <c r="B1751" s="671"/>
      <c r="C1751" s="671"/>
      <c r="D1751" s="672"/>
      <c r="E1751" s="700"/>
      <c r="F1751" s="673"/>
      <c r="G1751" s="700"/>
    </row>
    <row r="1752" spans="1:7">
      <c r="A1752" s="671"/>
      <c r="B1752" s="671"/>
      <c r="C1752" s="671"/>
      <c r="D1752" s="672"/>
      <c r="E1752" s="700"/>
      <c r="F1752" s="673"/>
      <c r="G1752" s="700"/>
    </row>
    <row r="1753" spans="1:7">
      <c r="A1753" s="671"/>
      <c r="B1753" s="671"/>
      <c r="C1753" s="671"/>
      <c r="D1753" s="672"/>
      <c r="E1753" s="700"/>
      <c r="F1753" s="673"/>
      <c r="G1753" s="700"/>
    </row>
    <row r="1754" spans="1:7">
      <c r="A1754" s="671"/>
      <c r="B1754" s="671"/>
      <c r="C1754" s="671"/>
      <c r="D1754" s="672"/>
      <c r="E1754" s="700"/>
      <c r="F1754" s="673"/>
      <c r="G1754" s="700"/>
    </row>
    <row r="1755" spans="1:7">
      <c r="A1755" s="671"/>
      <c r="B1755" s="671"/>
      <c r="C1755" s="671"/>
      <c r="D1755" s="672"/>
      <c r="E1755" s="700"/>
      <c r="F1755" s="673"/>
      <c r="G1755" s="700"/>
    </row>
    <row r="1756" spans="1:7">
      <c r="A1756" s="671"/>
      <c r="B1756" s="671"/>
      <c r="C1756" s="671"/>
      <c r="D1756" s="672"/>
      <c r="E1756" s="700"/>
      <c r="F1756" s="673"/>
      <c r="G1756" s="700"/>
    </row>
    <row r="1757" spans="1:7">
      <c r="A1757" s="671"/>
      <c r="B1757" s="671"/>
      <c r="C1757" s="671"/>
      <c r="D1757" s="672"/>
      <c r="E1757" s="700"/>
      <c r="F1757" s="673"/>
      <c r="G1757" s="700"/>
    </row>
    <row r="1758" spans="1:7">
      <c r="A1758" s="671"/>
      <c r="B1758" s="671"/>
      <c r="C1758" s="671"/>
      <c r="D1758" s="672"/>
      <c r="E1758" s="700"/>
      <c r="F1758" s="673"/>
      <c r="G1758" s="700"/>
    </row>
    <row r="1759" spans="1:7">
      <c r="A1759" s="671"/>
      <c r="B1759" s="671"/>
      <c r="C1759" s="671"/>
      <c r="D1759" s="672"/>
      <c r="E1759" s="700"/>
      <c r="F1759" s="673"/>
      <c r="G1759" s="700"/>
    </row>
    <row r="1760" spans="1:7">
      <c r="A1760" s="671"/>
      <c r="B1760" s="671"/>
      <c r="C1760" s="671"/>
      <c r="D1760" s="672"/>
      <c r="E1760" s="700"/>
      <c r="F1760" s="673"/>
      <c r="G1760" s="700"/>
    </row>
    <row r="1761" spans="1:7">
      <c r="A1761" s="671"/>
      <c r="B1761" s="671"/>
      <c r="C1761" s="671"/>
      <c r="D1761" s="672"/>
      <c r="E1761" s="700"/>
      <c r="F1761" s="673"/>
      <c r="G1761" s="700"/>
    </row>
    <row r="1762" spans="1:7">
      <c r="A1762" s="671"/>
      <c r="B1762" s="671"/>
      <c r="C1762" s="671"/>
      <c r="D1762" s="672"/>
      <c r="E1762" s="700"/>
      <c r="F1762" s="673"/>
      <c r="G1762" s="700"/>
    </row>
    <row r="1763" spans="1:7">
      <c r="A1763" s="671"/>
      <c r="B1763" s="671"/>
      <c r="C1763" s="671"/>
      <c r="D1763" s="672"/>
      <c r="E1763" s="700"/>
      <c r="F1763" s="673"/>
      <c r="G1763" s="700"/>
    </row>
    <row r="1764" spans="1:7">
      <c r="A1764" s="671"/>
      <c r="B1764" s="671"/>
      <c r="C1764" s="671"/>
      <c r="D1764" s="672"/>
      <c r="E1764" s="700"/>
      <c r="F1764" s="673"/>
      <c r="G1764" s="700"/>
    </row>
    <row r="1765" spans="1:7">
      <c r="A1765" s="671"/>
      <c r="B1765" s="671"/>
      <c r="C1765" s="671"/>
      <c r="D1765" s="672"/>
      <c r="E1765" s="700"/>
      <c r="F1765" s="673"/>
      <c r="G1765" s="700"/>
    </row>
    <row r="1766" spans="1:7">
      <c r="A1766" s="671"/>
      <c r="B1766" s="671"/>
      <c r="C1766" s="671"/>
      <c r="D1766" s="672"/>
      <c r="E1766" s="700"/>
      <c r="F1766" s="673"/>
      <c r="G1766" s="700"/>
    </row>
    <row r="1767" spans="1:7">
      <c r="A1767" s="671"/>
      <c r="B1767" s="671"/>
      <c r="C1767" s="671"/>
      <c r="D1767" s="672"/>
      <c r="E1767" s="700"/>
      <c r="F1767" s="673"/>
      <c r="G1767" s="700"/>
    </row>
    <row r="1768" spans="1:7">
      <c r="A1768" s="671"/>
      <c r="B1768" s="671"/>
      <c r="C1768" s="671"/>
      <c r="D1768" s="672"/>
      <c r="E1768" s="700"/>
      <c r="F1768" s="673"/>
      <c r="G1768" s="700"/>
    </row>
    <row r="1769" spans="1:7">
      <c r="A1769" s="671"/>
      <c r="B1769" s="671"/>
      <c r="C1769" s="671"/>
      <c r="D1769" s="672"/>
      <c r="E1769" s="700"/>
      <c r="F1769" s="673"/>
      <c r="G1769" s="700"/>
    </row>
    <row r="1770" spans="1:7">
      <c r="A1770" s="671"/>
      <c r="B1770" s="671"/>
      <c r="C1770" s="671"/>
      <c r="D1770" s="672"/>
      <c r="E1770" s="700"/>
      <c r="F1770" s="673"/>
      <c r="G1770" s="700"/>
    </row>
    <row r="1771" spans="1:7">
      <c r="A1771" s="671"/>
      <c r="B1771" s="671"/>
      <c r="C1771" s="671"/>
      <c r="D1771" s="672"/>
      <c r="E1771" s="700"/>
      <c r="F1771" s="673"/>
      <c r="G1771" s="700"/>
    </row>
    <row r="1772" spans="1:7">
      <c r="A1772" s="671"/>
      <c r="B1772" s="671"/>
      <c r="C1772" s="671"/>
      <c r="D1772" s="672"/>
      <c r="E1772" s="700"/>
      <c r="F1772" s="673"/>
      <c r="G1772" s="700"/>
    </row>
    <row r="1773" spans="1:7">
      <c r="A1773" s="671"/>
      <c r="B1773" s="671"/>
      <c r="C1773" s="671"/>
      <c r="D1773" s="672"/>
      <c r="E1773" s="700"/>
      <c r="F1773" s="673"/>
      <c r="G1773" s="700"/>
    </row>
    <row r="1774" spans="1:7">
      <c r="A1774" s="671"/>
      <c r="B1774" s="671"/>
      <c r="C1774" s="671"/>
      <c r="D1774" s="672"/>
      <c r="E1774" s="700"/>
      <c r="F1774" s="673"/>
      <c r="G1774" s="700"/>
    </row>
    <row r="1775" spans="1:7">
      <c r="A1775" s="671"/>
      <c r="B1775" s="671"/>
      <c r="C1775" s="671"/>
      <c r="D1775" s="672"/>
      <c r="E1775" s="700"/>
      <c r="F1775" s="673"/>
      <c r="G1775" s="700"/>
    </row>
    <row r="1776" spans="1:7">
      <c r="A1776" s="671"/>
      <c r="B1776" s="671"/>
      <c r="C1776" s="671"/>
      <c r="D1776" s="672"/>
      <c r="E1776" s="700"/>
      <c r="F1776" s="673"/>
      <c r="G1776" s="700"/>
    </row>
    <row r="1777" spans="1:7">
      <c r="A1777" s="671"/>
      <c r="B1777" s="671"/>
      <c r="C1777" s="671"/>
      <c r="D1777" s="672"/>
      <c r="E1777" s="700"/>
      <c r="F1777" s="673"/>
      <c r="G1777" s="700"/>
    </row>
    <row r="1778" spans="1:7">
      <c r="A1778" s="671"/>
      <c r="B1778" s="671"/>
      <c r="C1778" s="671"/>
      <c r="D1778" s="672"/>
      <c r="E1778" s="700"/>
      <c r="F1778" s="673"/>
      <c r="G1778" s="700"/>
    </row>
    <row r="1779" spans="1:7">
      <c r="A1779" s="671"/>
      <c r="B1779" s="671"/>
      <c r="C1779" s="671"/>
      <c r="D1779" s="672"/>
      <c r="E1779" s="700"/>
      <c r="F1779" s="673"/>
      <c r="G1779" s="700"/>
    </row>
    <row r="1780" spans="1:7">
      <c r="A1780" s="671"/>
      <c r="B1780" s="671"/>
      <c r="C1780" s="671"/>
      <c r="D1780" s="672"/>
      <c r="E1780" s="700"/>
      <c r="F1780" s="673"/>
      <c r="G1780" s="700"/>
    </row>
    <row r="1781" spans="1:7">
      <c r="A1781" s="671"/>
      <c r="B1781" s="671"/>
      <c r="C1781" s="671"/>
      <c r="D1781" s="672"/>
      <c r="E1781" s="700"/>
      <c r="F1781" s="673"/>
      <c r="G1781" s="700"/>
    </row>
    <row r="1782" spans="1:7">
      <c r="A1782" s="671"/>
      <c r="B1782" s="671"/>
      <c r="C1782" s="671"/>
      <c r="D1782" s="672"/>
      <c r="E1782" s="700"/>
      <c r="F1782" s="673"/>
      <c r="G1782" s="700"/>
    </row>
    <row r="1783" spans="1:7">
      <c r="A1783" s="671"/>
      <c r="B1783" s="671"/>
      <c r="C1783" s="671"/>
      <c r="D1783" s="672"/>
      <c r="E1783" s="700"/>
      <c r="F1783" s="673"/>
      <c r="G1783" s="700"/>
    </row>
    <row r="1784" spans="1:7">
      <c r="A1784" s="671"/>
      <c r="B1784" s="671"/>
      <c r="C1784" s="671"/>
      <c r="D1784" s="672"/>
      <c r="E1784" s="700"/>
      <c r="F1784" s="673"/>
      <c r="G1784" s="700"/>
    </row>
    <row r="1785" spans="1:7">
      <c r="A1785" s="671"/>
      <c r="B1785" s="671"/>
      <c r="C1785" s="671"/>
      <c r="D1785" s="672"/>
      <c r="E1785" s="700"/>
      <c r="F1785" s="673"/>
      <c r="G1785" s="700"/>
    </row>
    <row r="1786" spans="1:7">
      <c r="A1786" s="671"/>
      <c r="B1786" s="671"/>
      <c r="C1786" s="671"/>
      <c r="D1786" s="672"/>
      <c r="E1786" s="700"/>
      <c r="F1786" s="673"/>
      <c r="G1786" s="700"/>
    </row>
    <row r="1787" spans="1:7">
      <c r="A1787" s="671"/>
      <c r="B1787" s="671"/>
      <c r="C1787" s="671"/>
      <c r="D1787" s="672"/>
      <c r="E1787" s="700"/>
      <c r="F1787" s="673"/>
      <c r="G1787" s="700"/>
    </row>
    <row r="1788" spans="1:7">
      <c r="A1788" s="671"/>
      <c r="B1788" s="671"/>
      <c r="C1788" s="671"/>
      <c r="D1788" s="672"/>
      <c r="E1788" s="700"/>
      <c r="F1788" s="673"/>
      <c r="G1788" s="700"/>
    </row>
    <row r="1789" spans="1:7">
      <c r="A1789" s="671"/>
      <c r="B1789" s="671"/>
      <c r="C1789" s="671"/>
      <c r="D1789" s="672"/>
      <c r="E1789" s="700"/>
      <c r="F1789" s="673"/>
      <c r="G1789" s="700"/>
    </row>
    <row r="1790" spans="1:7">
      <c r="A1790" s="671"/>
      <c r="B1790" s="671"/>
      <c r="C1790" s="671"/>
      <c r="D1790" s="672"/>
      <c r="E1790" s="700"/>
      <c r="F1790" s="673"/>
      <c r="G1790" s="700"/>
    </row>
    <row r="1791" spans="1:7">
      <c r="A1791" s="671"/>
      <c r="B1791" s="671"/>
      <c r="C1791" s="671"/>
      <c r="D1791" s="672"/>
      <c r="E1791" s="700"/>
      <c r="F1791" s="673"/>
      <c r="G1791" s="700"/>
    </row>
    <row r="1792" spans="1:7">
      <c r="A1792" s="671"/>
      <c r="B1792" s="671"/>
      <c r="C1792" s="671"/>
      <c r="D1792" s="672"/>
      <c r="E1792" s="700"/>
      <c r="F1792" s="673"/>
      <c r="G1792" s="700"/>
    </row>
    <row r="1793" spans="1:7">
      <c r="A1793" s="671"/>
      <c r="B1793" s="671"/>
      <c r="C1793" s="671"/>
      <c r="D1793" s="672"/>
      <c r="E1793" s="700"/>
      <c r="F1793" s="673"/>
      <c r="G1793" s="700"/>
    </row>
    <row r="1794" spans="1:7">
      <c r="A1794" s="671"/>
      <c r="B1794" s="671"/>
      <c r="C1794" s="671"/>
      <c r="D1794" s="672"/>
      <c r="E1794" s="700"/>
      <c r="F1794" s="673"/>
      <c r="G1794" s="700"/>
    </row>
    <row r="1795" spans="1:7">
      <c r="A1795" s="671"/>
      <c r="B1795" s="671"/>
      <c r="C1795" s="671"/>
      <c r="D1795" s="672"/>
      <c r="E1795" s="700"/>
      <c r="F1795" s="673"/>
      <c r="G1795" s="700"/>
    </row>
    <row r="1796" spans="1:7">
      <c r="A1796" s="671"/>
      <c r="B1796" s="671"/>
      <c r="C1796" s="671"/>
      <c r="D1796" s="672"/>
      <c r="E1796" s="700"/>
      <c r="F1796" s="673"/>
      <c r="G1796" s="700"/>
    </row>
    <row r="1797" spans="1:7">
      <c r="A1797" s="671"/>
      <c r="B1797" s="671"/>
      <c r="C1797" s="671"/>
      <c r="D1797" s="672"/>
      <c r="E1797" s="700"/>
      <c r="F1797" s="673"/>
      <c r="G1797" s="700"/>
    </row>
    <row r="1798" spans="1:7">
      <c r="A1798" s="671"/>
      <c r="B1798" s="671"/>
      <c r="C1798" s="671"/>
      <c r="D1798" s="672"/>
      <c r="E1798" s="700"/>
      <c r="F1798" s="673"/>
      <c r="G1798" s="700"/>
    </row>
    <row r="1799" spans="1:7">
      <c r="A1799" s="671"/>
      <c r="B1799" s="671"/>
      <c r="C1799" s="671"/>
      <c r="D1799" s="672"/>
      <c r="E1799" s="700"/>
      <c r="F1799" s="673"/>
      <c r="G1799" s="700"/>
    </row>
    <row r="1800" spans="1:7">
      <c r="A1800" s="671"/>
      <c r="B1800" s="671"/>
      <c r="C1800" s="671"/>
      <c r="D1800" s="672"/>
      <c r="E1800" s="700"/>
      <c r="F1800" s="673"/>
      <c r="G1800" s="700"/>
    </row>
    <row r="1801" spans="1:7">
      <c r="A1801" s="671"/>
      <c r="B1801" s="671"/>
      <c r="C1801" s="671"/>
      <c r="D1801" s="672"/>
      <c r="E1801" s="700"/>
      <c r="F1801" s="673"/>
      <c r="G1801" s="700"/>
    </row>
    <row r="1802" spans="1:7">
      <c r="A1802" s="671"/>
      <c r="B1802" s="671"/>
      <c r="C1802" s="671"/>
      <c r="D1802" s="672"/>
      <c r="E1802" s="700"/>
      <c r="F1802" s="673"/>
      <c r="G1802" s="700"/>
    </row>
    <row r="1803" spans="1:7">
      <c r="A1803" s="671"/>
      <c r="B1803" s="671"/>
      <c r="C1803" s="671"/>
      <c r="D1803" s="672"/>
      <c r="E1803" s="700"/>
      <c r="F1803" s="673"/>
      <c r="G1803" s="700"/>
    </row>
    <row r="1804" spans="1:7">
      <c r="A1804" s="671"/>
      <c r="B1804" s="671"/>
      <c r="C1804" s="671"/>
      <c r="D1804" s="672"/>
      <c r="E1804" s="700"/>
      <c r="F1804" s="673"/>
      <c r="G1804" s="700"/>
    </row>
    <row r="1805" spans="1:7">
      <c r="A1805" s="671"/>
      <c r="B1805" s="671"/>
      <c r="C1805" s="671"/>
      <c r="D1805" s="672"/>
      <c r="E1805" s="700"/>
      <c r="F1805" s="673"/>
      <c r="G1805" s="700"/>
    </row>
    <row r="1806" spans="1:7">
      <c r="A1806" s="671"/>
      <c r="B1806" s="671"/>
      <c r="C1806" s="671"/>
      <c r="D1806" s="672"/>
      <c r="E1806" s="700"/>
      <c r="F1806" s="673"/>
      <c r="G1806" s="700"/>
    </row>
    <row r="1807" spans="1:7">
      <c r="A1807" s="671"/>
      <c r="B1807" s="671"/>
      <c r="C1807" s="671"/>
      <c r="D1807" s="672"/>
      <c r="E1807" s="700"/>
      <c r="F1807" s="673"/>
      <c r="G1807" s="700"/>
    </row>
    <row r="1808" spans="1:7">
      <c r="A1808" s="671"/>
      <c r="B1808" s="671"/>
      <c r="C1808" s="671"/>
      <c r="D1808" s="672"/>
      <c r="E1808" s="700"/>
      <c r="F1808" s="673"/>
      <c r="G1808" s="700"/>
    </row>
    <row r="1809" spans="1:7">
      <c r="A1809" s="671"/>
      <c r="B1809" s="671"/>
      <c r="C1809" s="671"/>
      <c r="D1809" s="672"/>
      <c r="E1809" s="700"/>
      <c r="F1809" s="673"/>
      <c r="G1809" s="700"/>
    </row>
    <row r="1810" spans="1:7">
      <c r="A1810" s="671"/>
      <c r="B1810" s="671"/>
      <c r="C1810" s="671"/>
      <c r="D1810" s="672"/>
      <c r="E1810" s="700"/>
      <c r="F1810" s="673"/>
      <c r="G1810" s="700"/>
    </row>
    <row r="1811" spans="1:7">
      <c r="A1811" s="671"/>
      <c r="B1811" s="671"/>
      <c r="C1811" s="671"/>
      <c r="D1811" s="672"/>
      <c r="E1811" s="700"/>
      <c r="F1811" s="673"/>
      <c r="G1811" s="700"/>
    </row>
    <row r="1812" spans="1:7">
      <c r="A1812" s="671"/>
      <c r="B1812" s="671"/>
      <c r="C1812" s="671"/>
      <c r="D1812" s="672"/>
      <c r="E1812" s="700"/>
      <c r="F1812" s="673"/>
      <c r="G1812" s="700"/>
    </row>
    <row r="1813" spans="1:7">
      <c r="A1813" s="671"/>
      <c r="B1813" s="671"/>
      <c r="C1813" s="671"/>
      <c r="D1813" s="672"/>
      <c r="E1813" s="700"/>
      <c r="F1813" s="673"/>
      <c r="G1813" s="700"/>
    </row>
    <row r="1814" spans="1:7">
      <c r="A1814" s="671"/>
      <c r="B1814" s="671"/>
      <c r="C1814" s="671"/>
      <c r="D1814" s="672"/>
      <c r="E1814" s="700"/>
      <c r="F1814" s="673"/>
      <c r="G1814" s="700"/>
    </row>
    <row r="1815" spans="1:7">
      <c r="A1815" s="671"/>
      <c r="B1815" s="671"/>
      <c r="C1815" s="671"/>
      <c r="D1815" s="672"/>
      <c r="E1815" s="700"/>
      <c r="F1815" s="673"/>
      <c r="G1815" s="700"/>
    </row>
    <row r="1816" spans="1:7">
      <c r="A1816" s="671"/>
      <c r="B1816" s="671"/>
      <c r="C1816" s="671"/>
      <c r="D1816" s="672"/>
      <c r="E1816" s="700"/>
      <c r="F1816" s="673"/>
      <c r="G1816" s="700"/>
    </row>
    <row r="1817" spans="1:7">
      <c r="A1817" s="671"/>
      <c r="B1817" s="671"/>
      <c r="C1817" s="671"/>
      <c r="D1817" s="672"/>
      <c r="E1817" s="700"/>
      <c r="F1817" s="673"/>
      <c r="G1817" s="700"/>
    </row>
    <row r="1818" spans="1:7">
      <c r="A1818" s="671"/>
      <c r="B1818" s="671"/>
      <c r="C1818" s="671"/>
      <c r="D1818" s="672"/>
      <c r="E1818" s="700"/>
      <c r="F1818" s="673"/>
      <c r="G1818" s="700"/>
    </row>
    <row r="1819" spans="1:7">
      <c r="A1819" s="671"/>
      <c r="B1819" s="671"/>
      <c r="C1819" s="671"/>
      <c r="D1819" s="672"/>
      <c r="E1819" s="700"/>
      <c r="F1819" s="673"/>
      <c r="G1819" s="700"/>
    </row>
    <row r="1820" spans="1:7">
      <c r="A1820" s="671"/>
      <c r="B1820" s="671"/>
      <c r="C1820" s="671"/>
      <c r="D1820" s="672"/>
      <c r="E1820" s="700"/>
      <c r="F1820" s="673"/>
      <c r="G1820" s="700"/>
    </row>
    <row r="1821" spans="1:7">
      <c r="A1821" s="671"/>
      <c r="B1821" s="671"/>
      <c r="C1821" s="671"/>
      <c r="D1821" s="672"/>
      <c r="E1821" s="700"/>
      <c r="F1821" s="673"/>
      <c r="G1821" s="700"/>
    </row>
    <row r="1822" spans="1:7">
      <c r="A1822" s="671"/>
      <c r="B1822" s="671"/>
      <c r="C1822" s="671"/>
      <c r="D1822" s="672"/>
      <c r="E1822" s="700"/>
      <c r="F1822" s="673"/>
      <c r="G1822" s="700"/>
    </row>
    <row r="1823" spans="1:7">
      <c r="A1823" s="671"/>
      <c r="B1823" s="671"/>
      <c r="C1823" s="671"/>
      <c r="D1823" s="672"/>
      <c r="E1823" s="700"/>
      <c r="F1823" s="673"/>
      <c r="G1823" s="700"/>
    </row>
    <row r="1824" spans="1:7">
      <c r="A1824" s="671"/>
      <c r="B1824" s="671"/>
      <c r="C1824" s="671"/>
      <c r="D1824" s="672"/>
      <c r="E1824" s="700"/>
      <c r="F1824" s="673"/>
      <c r="G1824" s="700"/>
    </row>
    <row r="1825" spans="1:7">
      <c r="A1825" s="671"/>
      <c r="B1825" s="671"/>
      <c r="C1825" s="671"/>
      <c r="D1825" s="672"/>
      <c r="E1825" s="700"/>
      <c r="F1825" s="673"/>
      <c r="G1825" s="700"/>
    </row>
    <row r="1826" spans="1:7">
      <c r="A1826" s="671"/>
      <c r="B1826" s="671"/>
      <c r="C1826" s="671"/>
      <c r="D1826" s="672"/>
      <c r="E1826" s="700"/>
      <c r="F1826" s="673"/>
      <c r="G1826" s="700"/>
    </row>
    <row r="1827" spans="1:7">
      <c r="A1827" s="671"/>
      <c r="B1827" s="671"/>
      <c r="C1827" s="671"/>
      <c r="D1827" s="672"/>
      <c r="E1827" s="700"/>
      <c r="F1827" s="673"/>
      <c r="G1827" s="700"/>
    </row>
    <row r="1828" spans="1:7">
      <c r="A1828" s="671"/>
      <c r="B1828" s="671"/>
      <c r="C1828" s="671"/>
      <c r="D1828" s="672"/>
      <c r="E1828" s="700"/>
      <c r="F1828" s="673"/>
      <c r="G1828" s="700"/>
    </row>
    <row r="1829" spans="1:7">
      <c r="A1829" s="671"/>
      <c r="B1829" s="671"/>
      <c r="C1829" s="671"/>
      <c r="D1829" s="672"/>
      <c r="E1829" s="700"/>
      <c r="F1829" s="673"/>
      <c r="G1829" s="700"/>
    </row>
    <row r="1830" spans="1:7">
      <c r="A1830" s="671"/>
      <c r="B1830" s="671"/>
      <c r="C1830" s="671"/>
      <c r="D1830" s="672"/>
      <c r="E1830" s="700"/>
      <c r="F1830" s="673"/>
      <c r="G1830" s="700"/>
    </row>
    <row r="1831" spans="1:7">
      <c r="A1831" s="671"/>
      <c r="B1831" s="671"/>
      <c r="C1831" s="671"/>
      <c r="D1831" s="672"/>
      <c r="E1831" s="700"/>
      <c r="F1831" s="673"/>
      <c r="G1831" s="700"/>
    </row>
    <row r="1832" spans="1:7">
      <c r="A1832" s="671"/>
      <c r="B1832" s="671"/>
      <c r="C1832" s="671"/>
      <c r="D1832" s="672"/>
      <c r="E1832" s="700"/>
      <c r="F1832" s="673"/>
      <c r="G1832" s="700"/>
    </row>
    <row r="1833" spans="1:7">
      <c r="A1833" s="671"/>
      <c r="B1833" s="671"/>
      <c r="C1833" s="671"/>
      <c r="D1833" s="672"/>
      <c r="E1833" s="700"/>
      <c r="F1833" s="673"/>
      <c r="G1833" s="700"/>
    </row>
    <row r="1834" spans="1:7">
      <c r="A1834" s="671"/>
      <c r="B1834" s="671"/>
      <c r="C1834" s="671"/>
      <c r="D1834" s="672"/>
      <c r="E1834" s="700"/>
      <c r="F1834" s="673"/>
      <c r="G1834" s="700"/>
    </row>
    <row r="1835" spans="1:7">
      <c r="A1835" s="671"/>
      <c r="B1835" s="671"/>
      <c r="C1835" s="671"/>
      <c r="D1835" s="672"/>
      <c r="E1835" s="700"/>
      <c r="F1835" s="673"/>
      <c r="G1835" s="700"/>
    </row>
    <row r="1836" spans="1:7">
      <c r="A1836" s="671"/>
      <c r="B1836" s="671"/>
      <c r="C1836" s="671"/>
      <c r="D1836" s="672"/>
      <c r="E1836" s="700"/>
      <c r="F1836" s="673"/>
      <c r="G1836" s="700"/>
    </row>
    <row r="1837" spans="1:7">
      <c r="A1837" s="671"/>
      <c r="B1837" s="671"/>
      <c r="C1837" s="671"/>
      <c r="D1837" s="672"/>
      <c r="E1837" s="700"/>
      <c r="F1837" s="673"/>
      <c r="G1837" s="700"/>
    </row>
    <row r="1838" spans="1:7">
      <c r="A1838" s="671"/>
      <c r="B1838" s="671"/>
      <c r="C1838" s="671"/>
      <c r="D1838" s="672"/>
      <c r="E1838" s="700"/>
      <c r="F1838" s="673"/>
      <c r="G1838" s="700"/>
    </row>
    <row r="1839" spans="1:7">
      <c r="A1839" s="671"/>
      <c r="B1839" s="671"/>
      <c r="C1839" s="671"/>
      <c r="D1839" s="672"/>
      <c r="E1839" s="700"/>
      <c r="F1839" s="673"/>
      <c r="G1839" s="700"/>
    </row>
    <row r="1840" spans="1:7">
      <c r="A1840" s="671"/>
      <c r="B1840" s="671"/>
      <c r="C1840" s="671"/>
      <c r="D1840" s="672"/>
      <c r="E1840" s="700"/>
      <c r="F1840" s="673"/>
      <c r="G1840" s="700"/>
    </row>
    <row r="1841" spans="1:7">
      <c r="A1841" s="671"/>
      <c r="B1841" s="671"/>
      <c r="C1841" s="671"/>
      <c r="D1841" s="672"/>
      <c r="E1841" s="700"/>
      <c r="F1841" s="673"/>
      <c r="G1841" s="700"/>
    </row>
    <row r="1842" spans="1:7">
      <c r="A1842" s="671"/>
      <c r="B1842" s="671"/>
      <c r="C1842" s="671"/>
      <c r="D1842" s="672"/>
      <c r="E1842" s="700"/>
      <c r="F1842" s="673"/>
      <c r="G1842" s="700"/>
    </row>
    <row r="1843" spans="1:7">
      <c r="A1843" s="671"/>
      <c r="B1843" s="671"/>
      <c r="C1843" s="671"/>
      <c r="D1843" s="672"/>
      <c r="E1843" s="700"/>
      <c r="F1843" s="673"/>
      <c r="G1843" s="700"/>
    </row>
    <row r="1844" spans="1:7">
      <c r="A1844" s="671"/>
      <c r="B1844" s="671"/>
      <c r="C1844" s="671"/>
      <c r="D1844" s="672"/>
      <c r="E1844" s="700"/>
      <c r="F1844" s="673"/>
      <c r="G1844" s="700"/>
    </row>
    <row r="1845" spans="1:7">
      <c r="A1845" s="671"/>
      <c r="B1845" s="671"/>
      <c r="C1845" s="671"/>
      <c r="D1845" s="672"/>
      <c r="E1845" s="700"/>
      <c r="F1845" s="673"/>
      <c r="G1845" s="700"/>
    </row>
    <row r="1846" spans="1:7">
      <c r="A1846" s="671"/>
      <c r="B1846" s="671"/>
      <c r="C1846" s="671"/>
      <c r="D1846" s="672"/>
      <c r="E1846" s="700"/>
      <c r="F1846" s="673"/>
      <c r="G1846" s="700"/>
    </row>
    <row r="1847" spans="1:7">
      <c r="A1847" s="671"/>
      <c r="B1847" s="671"/>
      <c r="C1847" s="671"/>
      <c r="D1847" s="672"/>
      <c r="E1847" s="700"/>
      <c r="F1847" s="673"/>
      <c r="G1847" s="700"/>
    </row>
    <row r="1848" spans="1:7">
      <c r="A1848" s="671"/>
      <c r="B1848" s="671"/>
      <c r="C1848" s="671"/>
      <c r="D1848" s="672"/>
      <c r="E1848" s="700"/>
      <c r="F1848" s="673"/>
      <c r="G1848" s="700"/>
    </row>
    <row r="1849" spans="1:7">
      <c r="A1849" s="671"/>
      <c r="B1849" s="671"/>
      <c r="C1849" s="671"/>
      <c r="D1849" s="672"/>
      <c r="E1849" s="700"/>
      <c r="F1849" s="673"/>
      <c r="G1849" s="700"/>
    </row>
    <row r="1850" spans="1:7">
      <c r="A1850" s="671"/>
      <c r="B1850" s="671"/>
      <c r="C1850" s="671"/>
      <c r="D1850" s="672"/>
      <c r="E1850" s="700"/>
      <c r="F1850" s="673"/>
      <c r="G1850" s="700"/>
    </row>
    <row r="1851" spans="1:7">
      <c r="A1851" s="671"/>
      <c r="B1851" s="671"/>
      <c r="C1851" s="671"/>
      <c r="D1851" s="672"/>
      <c r="E1851" s="700"/>
      <c r="F1851" s="673"/>
      <c r="G1851" s="700"/>
    </row>
    <row r="1852" spans="1:7">
      <c r="A1852" s="671"/>
      <c r="B1852" s="671"/>
      <c r="C1852" s="671"/>
      <c r="D1852" s="672"/>
      <c r="E1852" s="700"/>
      <c r="F1852" s="673"/>
      <c r="G1852" s="700"/>
    </row>
    <row r="1853" spans="1:7">
      <c r="A1853" s="671"/>
      <c r="B1853" s="671"/>
      <c r="C1853" s="671"/>
      <c r="D1853" s="672"/>
      <c r="E1853" s="700"/>
      <c r="F1853" s="673"/>
      <c r="G1853" s="700"/>
    </row>
    <row r="1854" spans="1:7">
      <c r="A1854" s="671"/>
      <c r="B1854" s="671"/>
      <c r="C1854" s="671"/>
      <c r="D1854" s="672"/>
      <c r="E1854" s="700"/>
      <c r="F1854" s="673"/>
      <c r="G1854" s="700"/>
    </row>
    <row r="1855" spans="1:7">
      <c r="A1855" s="671"/>
      <c r="B1855" s="671"/>
      <c r="C1855" s="671"/>
      <c r="D1855" s="672"/>
      <c r="E1855" s="700"/>
      <c r="F1855" s="673"/>
      <c r="G1855" s="700"/>
    </row>
    <row r="1856" spans="1:7">
      <c r="A1856" s="671"/>
      <c r="B1856" s="671"/>
      <c r="C1856" s="671"/>
      <c r="D1856" s="672"/>
      <c r="E1856" s="700"/>
      <c r="F1856" s="673"/>
      <c r="G1856" s="700"/>
    </row>
    <row r="1857" spans="1:7">
      <c r="A1857" s="671"/>
      <c r="B1857" s="671"/>
      <c r="C1857" s="671"/>
      <c r="D1857" s="672"/>
      <c r="E1857" s="700"/>
      <c r="F1857" s="673"/>
      <c r="G1857" s="700"/>
    </row>
    <row r="1858" spans="1:7">
      <c r="A1858" s="671"/>
      <c r="B1858" s="671"/>
      <c r="C1858" s="671"/>
      <c r="D1858" s="672"/>
      <c r="E1858" s="700"/>
      <c r="F1858" s="673"/>
      <c r="G1858" s="700"/>
    </row>
    <row r="1859" spans="1:7">
      <c r="A1859" s="671"/>
      <c r="B1859" s="671"/>
      <c r="C1859" s="671"/>
      <c r="D1859" s="672"/>
      <c r="E1859" s="700"/>
      <c r="F1859" s="673"/>
      <c r="G1859" s="700"/>
    </row>
    <row r="1860" spans="1:7">
      <c r="A1860" s="671"/>
      <c r="B1860" s="671"/>
      <c r="C1860" s="671"/>
      <c r="D1860" s="672"/>
      <c r="E1860" s="700"/>
      <c r="F1860" s="673"/>
      <c r="G1860" s="700"/>
    </row>
    <row r="1861" spans="1:7">
      <c r="A1861" s="671"/>
      <c r="B1861" s="671"/>
      <c r="C1861" s="671"/>
      <c r="D1861" s="672"/>
      <c r="E1861" s="700"/>
      <c r="F1861" s="673"/>
      <c r="G1861" s="700"/>
    </row>
    <row r="1862" spans="1:7">
      <c r="A1862" s="671"/>
      <c r="B1862" s="671"/>
      <c r="C1862" s="671"/>
      <c r="D1862" s="672"/>
      <c r="E1862" s="700"/>
      <c r="F1862" s="673"/>
      <c r="G1862" s="700"/>
    </row>
    <row r="1863" spans="1:7">
      <c r="A1863" s="671"/>
      <c r="B1863" s="671"/>
      <c r="C1863" s="671"/>
      <c r="D1863" s="672"/>
      <c r="E1863" s="700"/>
      <c r="F1863" s="673"/>
      <c r="G1863" s="700"/>
    </row>
    <row r="1864" spans="1:7">
      <c r="A1864" s="671"/>
      <c r="B1864" s="671"/>
      <c r="C1864" s="671"/>
      <c r="D1864" s="672"/>
      <c r="E1864" s="700"/>
      <c r="F1864" s="673"/>
      <c r="G1864" s="700"/>
    </row>
    <row r="1865" spans="1:7">
      <c r="A1865" s="671"/>
      <c r="B1865" s="671"/>
      <c r="C1865" s="671"/>
      <c r="D1865" s="672"/>
      <c r="E1865" s="700"/>
      <c r="F1865" s="673"/>
      <c r="G1865" s="700"/>
    </row>
    <row r="1866" spans="1:7">
      <c r="A1866" s="671"/>
      <c r="B1866" s="671"/>
      <c r="C1866" s="671"/>
      <c r="D1866" s="672"/>
      <c r="E1866" s="700"/>
      <c r="F1866" s="673"/>
      <c r="G1866" s="700"/>
    </row>
    <row r="1867" spans="1:7">
      <c r="A1867" s="671"/>
      <c r="B1867" s="671"/>
      <c r="C1867" s="671"/>
      <c r="D1867" s="672"/>
      <c r="E1867" s="700"/>
      <c r="F1867" s="673"/>
      <c r="G1867" s="700"/>
    </row>
    <row r="1868" spans="1:7">
      <c r="A1868" s="671"/>
      <c r="B1868" s="671"/>
      <c r="C1868" s="671"/>
      <c r="D1868" s="672"/>
      <c r="E1868" s="700"/>
      <c r="F1868" s="673"/>
      <c r="G1868" s="700"/>
    </row>
    <row r="1869" spans="1:7">
      <c r="A1869" s="671"/>
      <c r="B1869" s="671"/>
      <c r="C1869" s="671"/>
      <c r="D1869" s="672"/>
      <c r="E1869" s="700"/>
      <c r="F1869" s="673"/>
      <c r="G1869" s="700"/>
    </row>
    <row r="1870" spans="1:7">
      <c r="A1870" s="671"/>
      <c r="B1870" s="671"/>
      <c r="C1870" s="671"/>
      <c r="D1870" s="672"/>
      <c r="E1870" s="700"/>
      <c r="F1870" s="673"/>
      <c r="G1870" s="700"/>
    </row>
    <row r="1871" spans="1:7">
      <c r="A1871" s="671"/>
      <c r="B1871" s="671"/>
      <c r="C1871" s="671"/>
      <c r="D1871" s="672"/>
      <c r="E1871" s="700"/>
      <c r="F1871" s="673"/>
      <c r="G1871" s="700"/>
    </row>
    <row r="1872" spans="1:7">
      <c r="A1872" s="671"/>
      <c r="B1872" s="671"/>
      <c r="C1872" s="671"/>
      <c r="D1872" s="672"/>
      <c r="E1872" s="700"/>
      <c r="F1872" s="673"/>
      <c r="G1872" s="700"/>
    </row>
    <row r="1873" spans="1:7">
      <c r="A1873" s="671"/>
      <c r="B1873" s="671"/>
      <c r="C1873" s="671"/>
      <c r="D1873" s="672"/>
      <c r="E1873" s="700"/>
      <c r="F1873" s="673"/>
      <c r="G1873" s="700"/>
    </row>
    <row r="1874" spans="1:7">
      <c r="A1874" s="671"/>
      <c r="B1874" s="671"/>
      <c r="C1874" s="671"/>
      <c r="D1874" s="672"/>
      <c r="E1874" s="700"/>
      <c r="F1874" s="673"/>
      <c r="G1874" s="700"/>
    </row>
    <row r="1875" spans="1:7">
      <c r="A1875" s="671"/>
      <c r="B1875" s="671"/>
      <c r="C1875" s="671"/>
      <c r="D1875" s="672"/>
      <c r="E1875" s="700"/>
      <c r="F1875" s="673"/>
      <c r="G1875" s="700"/>
    </row>
    <row r="1876" spans="1:7">
      <c r="A1876" s="671"/>
      <c r="B1876" s="671"/>
      <c r="C1876" s="671"/>
      <c r="D1876" s="672"/>
      <c r="E1876" s="700"/>
      <c r="F1876" s="673"/>
      <c r="G1876" s="700"/>
    </row>
    <row r="1877" spans="1:7">
      <c r="A1877" s="671"/>
      <c r="B1877" s="671"/>
      <c r="C1877" s="671"/>
      <c r="D1877" s="672"/>
      <c r="E1877" s="700"/>
      <c r="F1877" s="673"/>
      <c r="G1877" s="700"/>
    </row>
    <row r="1878" spans="1:7">
      <c r="A1878" s="671"/>
      <c r="B1878" s="671"/>
      <c r="C1878" s="671"/>
      <c r="D1878" s="672"/>
      <c r="E1878" s="700"/>
      <c r="F1878" s="673"/>
      <c r="G1878" s="700"/>
    </row>
    <row r="1879" spans="1:7">
      <c r="A1879" s="671"/>
      <c r="B1879" s="671"/>
      <c r="C1879" s="671"/>
      <c r="D1879" s="672"/>
      <c r="E1879" s="700"/>
      <c r="F1879" s="673"/>
      <c r="G1879" s="700"/>
    </row>
    <row r="1880" spans="1:7">
      <c r="A1880" s="671"/>
      <c r="B1880" s="671"/>
      <c r="C1880" s="671"/>
      <c r="D1880" s="672"/>
      <c r="E1880" s="700"/>
      <c r="F1880" s="673"/>
      <c r="G1880" s="700"/>
    </row>
    <row r="1881" spans="1:7">
      <c r="A1881" s="671"/>
      <c r="B1881" s="671"/>
      <c r="C1881" s="671"/>
      <c r="D1881" s="672"/>
      <c r="E1881" s="700"/>
      <c r="F1881" s="673"/>
      <c r="G1881" s="700"/>
    </row>
    <row r="1882" spans="1:7">
      <c r="A1882" s="671"/>
      <c r="B1882" s="671"/>
      <c r="C1882" s="671"/>
      <c r="D1882" s="672"/>
      <c r="E1882" s="700"/>
      <c r="F1882" s="673"/>
      <c r="G1882" s="700"/>
    </row>
    <row r="1883" spans="1:7">
      <c r="A1883" s="671"/>
      <c r="B1883" s="671"/>
      <c r="C1883" s="671"/>
      <c r="D1883" s="672"/>
      <c r="E1883" s="700"/>
      <c r="F1883" s="673"/>
      <c r="G1883" s="700"/>
    </row>
    <row r="1884" spans="1:7">
      <c r="A1884" s="671"/>
      <c r="B1884" s="671"/>
      <c r="C1884" s="671"/>
      <c r="D1884" s="672"/>
      <c r="E1884" s="700"/>
      <c r="F1884" s="673"/>
      <c r="G1884" s="700"/>
    </row>
    <row r="1885" spans="1:7">
      <c r="A1885" s="671"/>
      <c r="B1885" s="671"/>
      <c r="C1885" s="671"/>
      <c r="D1885" s="672"/>
      <c r="E1885" s="700"/>
      <c r="F1885" s="673"/>
      <c r="G1885" s="700"/>
    </row>
    <row r="1886" spans="1:7">
      <c r="A1886" s="671"/>
      <c r="B1886" s="671"/>
      <c r="C1886" s="671"/>
      <c r="D1886" s="672"/>
      <c r="E1886" s="700"/>
      <c r="F1886" s="673"/>
      <c r="G1886" s="700"/>
    </row>
    <row r="1887" spans="1:7">
      <c r="A1887" s="671"/>
      <c r="B1887" s="671"/>
      <c r="C1887" s="671"/>
      <c r="D1887" s="672"/>
      <c r="E1887" s="700"/>
      <c r="F1887" s="673"/>
      <c r="G1887" s="700"/>
    </row>
    <row r="1888" spans="1:7">
      <c r="A1888" s="671"/>
      <c r="B1888" s="671"/>
      <c r="C1888" s="671"/>
      <c r="D1888" s="672"/>
      <c r="E1888" s="700"/>
      <c r="F1888" s="673"/>
      <c r="G1888" s="700"/>
    </row>
    <row r="1889" spans="1:7">
      <c r="A1889" s="671"/>
      <c r="B1889" s="671"/>
      <c r="C1889" s="671"/>
      <c r="D1889" s="672"/>
      <c r="E1889" s="700"/>
      <c r="F1889" s="673"/>
      <c r="G1889" s="700"/>
    </row>
    <row r="1890" spans="1:7">
      <c r="A1890" s="671"/>
      <c r="B1890" s="671"/>
      <c r="C1890" s="671"/>
      <c r="D1890" s="672"/>
      <c r="E1890" s="700"/>
      <c r="F1890" s="673"/>
      <c r="G1890" s="700"/>
    </row>
    <row r="1891" spans="1:7">
      <c r="A1891" s="671"/>
      <c r="B1891" s="671"/>
      <c r="C1891" s="671"/>
      <c r="D1891" s="672"/>
      <c r="E1891" s="700"/>
      <c r="F1891" s="673"/>
      <c r="G1891" s="700"/>
    </row>
    <row r="1892" spans="1:7">
      <c r="A1892" s="671"/>
      <c r="B1892" s="671"/>
      <c r="C1892" s="671"/>
      <c r="D1892" s="672"/>
      <c r="E1892" s="700"/>
      <c r="F1892" s="673"/>
      <c r="G1892" s="700"/>
    </row>
    <row r="1893" spans="1:7">
      <c r="A1893" s="671"/>
      <c r="B1893" s="671"/>
      <c r="C1893" s="671"/>
      <c r="D1893" s="672"/>
      <c r="E1893" s="700"/>
      <c r="F1893" s="673"/>
      <c r="G1893" s="700"/>
    </row>
    <row r="1894" spans="1:7">
      <c r="A1894" s="671"/>
      <c r="B1894" s="671"/>
      <c r="C1894" s="671"/>
      <c r="D1894" s="672"/>
      <c r="E1894" s="700"/>
      <c r="F1894" s="673"/>
      <c r="G1894" s="700"/>
    </row>
    <row r="1895" spans="1:7">
      <c r="A1895" s="671"/>
      <c r="B1895" s="671"/>
      <c r="C1895" s="671"/>
      <c r="D1895" s="672"/>
      <c r="E1895" s="700"/>
      <c r="F1895" s="673"/>
      <c r="G1895" s="700"/>
    </row>
    <row r="1896" spans="1:7">
      <c r="A1896" s="671"/>
      <c r="B1896" s="671"/>
      <c r="C1896" s="671"/>
      <c r="D1896" s="672"/>
      <c r="E1896" s="700"/>
      <c r="F1896" s="673"/>
      <c r="G1896" s="700"/>
    </row>
    <row r="1897" spans="1:7">
      <c r="A1897" s="671"/>
      <c r="B1897" s="671"/>
      <c r="C1897" s="671"/>
      <c r="D1897" s="672"/>
      <c r="E1897" s="700"/>
      <c r="F1897" s="673"/>
      <c r="G1897" s="700"/>
    </row>
    <row r="1898" spans="1:7">
      <c r="A1898" s="671"/>
      <c r="B1898" s="671"/>
      <c r="C1898" s="671"/>
      <c r="D1898" s="672"/>
      <c r="E1898" s="700"/>
      <c r="F1898" s="673"/>
      <c r="G1898" s="700"/>
    </row>
    <row r="1899" spans="1:7">
      <c r="A1899" s="671"/>
      <c r="B1899" s="671"/>
      <c r="C1899" s="671"/>
      <c r="D1899" s="672"/>
      <c r="E1899" s="700"/>
      <c r="F1899" s="673"/>
      <c r="G1899" s="700"/>
    </row>
    <row r="1900" spans="1:7">
      <c r="A1900" s="671"/>
      <c r="B1900" s="671"/>
      <c r="C1900" s="671"/>
      <c r="D1900" s="672"/>
      <c r="E1900" s="700"/>
      <c r="F1900" s="673"/>
      <c r="G1900" s="700"/>
    </row>
    <row r="1901" spans="1:7">
      <c r="A1901" s="671"/>
      <c r="B1901" s="671"/>
      <c r="C1901" s="671"/>
      <c r="D1901" s="672"/>
      <c r="E1901" s="700"/>
      <c r="F1901" s="673"/>
      <c r="G1901" s="700"/>
    </row>
    <row r="1902" spans="1:7">
      <c r="A1902" s="671"/>
      <c r="B1902" s="671"/>
      <c r="C1902" s="671"/>
      <c r="D1902" s="672"/>
      <c r="E1902" s="700"/>
      <c r="F1902" s="673"/>
      <c r="G1902" s="700"/>
    </row>
    <row r="1903" spans="1:7">
      <c r="A1903" s="671"/>
      <c r="B1903" s="671"/>
      <c r="C1903" s="671"/>
      <c r="D1903" s="672"/>
      <c r="E1903" s="700"/>
      <c r="F1903" s="673"/>
      <c r="G1903" s="700"/>
    </row>
    <row r="1904" spans="1:7">
      <c r="A1904" s="671"/>
      <c r="B1904" s="671"/>
      <c r="C1904" s="671"/>
      <c r="D1904" s="672"/>
      <c r="E1904" s="700"/>
      <c r="F1904" s="673"/>
      <c r="G1904" s="700"/>
    </row>
    <row r="1905" spans="1:7">
      <c r="A1905" s="671"/>
      <c r="B1905" s="671"/>
      <c r="C1905" s="671"/>
      <c r="D1905" s="672"/>
      <c r="E1905" s="700"/>
      <c r="F1905" s="673"/>
      <c r="G1905" s="700"/>
    </row>
    <row r="1906" spans="1:7">
      <c r="A1906" s="671"/>
      <c r="B1906" s="671"/>
      <c r="C1906" s="671"/>
      <c r="D1906" s="672"/>
      <c r="E1906" s="700"/>
      <c r="F1906" s="673"/>
      <c r="G1906" s="700"/>
    </row>
    <row r="1907" spans="1:7">
      <c r="A1907" s="671"/>
      <c r="B1907" s="671"/>
      <c r="C1907" s="671"/>
      <c r="D1907" s="672"/>
      <c r="E1907" s="700"/>
      <c r="F1907" s="673"/>
      <c r="G1907" s="700"/>
    </row>
    <row r="1908" spans="1:7">
      <c r="A1908" s="671"/>
      <c r="B1908" s="671"/>
      <c r="C1908" s="671"/>
      <c r="D1908" s="672"/>
      <c r="E1908" s="700"/>
      <c r="F1908" s="673"/>
      <c r="G1908" s="700"/>
    </row>
    <row r="1909" spans="1:7">
      <c r="A1909" s="671"/>
      <c r="B1909" s="671"/>
      <c r="C1909" s="671"/>
      <c r="D1909" s="672"/>
      <c r="E1909" s="700"/>
      <c r="F1909" s="673"/>
      <c r="G1909" s="700"/>
    </row>
    <row r="1910" spans="1:7">
      <c r="A1910" s="671"/>
      <c r="B1910" s="671"/>
      <c r="C1910" s="671"/>
      <c r="D1910" s="672"/>
      <c r="E1910" s="700"/>
      <c r="F1910" s="673"/>
      <c r="G1910" s="700"/>
    </row>
    <row r="1911" spans="1:7">
      <c r="A1911" s="671"/>
      <c r="B1911" s="671"/>
      <c r="C1911" s="671"/>
      <c r="D1911" s="672"/>
      <c r="E1911" s="700"/>
      <c r="F1911" s="673"/>
      <c r="G1911" s="700"/>
    </row>
    <row r="1912" spans="1:7">
      <c r="A1912" s="671"/>
      <c r="B1912" s="671"/>
      <c r="C1912" s="671"/>
      <c r="D1912" s="672"/>
      <c r="E1912" s="700"/>
      <c r="F1912" s="673"/>
      <c r="G1912" s="700"/>
    </row>
    <row r="1913" spans="1:7">
      <c r="A1913" s="671"/>
      <c r="B1913" s="671"/>
      <c r="C1913" s="671"/>
      <c r="D1913" s="672"/>
      <c r="E1913" s="700"/>
      <c r="F1913" s="673"/>
      <c r="G1913" s="700"/>
    </row>
    <row r="1914" spans="1:7">
      <c r="A1914" s="671"/>
      <c r="B1914" s="671"/>
      <c r="C1914" s="671"/>
      <c r="D1914" s="672"/>
      <c r="E1914" s="700"/>
      <c r="F1914" s="673"/>
      <c r="G1914" s="700"/>
    </row>
    <row r="1915" spans="1:7">
      <c r="A1915" s="671"/>
      <c r="B1915" s="671"/>
      <c r="C1915" s="671"/>
      <c r="D1915" s="672"/>
      <c r="E1915" s="700"/>
      <c r="F1915" s="673"/>
      <c r="G1915" s="700"/>
    </row>
    <row r="1916" spans="1:7">
      <c r="A1916" s="671"/>
      <c r="B1916" s="671"/>
      <c r="C1916" s="671"/>
      <c r="D1916" s="672"/>
      <c r="E1916" s="700"/>
      <c r="F1916" s="673"/>
      <c r="G1916" s="700"/>
    </row>
    <row r="1917" spans="1:7">
      <c r="A1917" s="671"/>
      <c r="B1917" s="671"/>
      <c r="C1917" s="671"/>
      <c r="D1917" s="672"/>
      <c r="E1917" s="700"/>
      <c r="F1917" s="673"/>
      <c r="G1917" s="700"/>
    </row>
    <row r="1918" spans="1:7">
      <c r="A1918" s="671"/>
      <c r="B1918" s="671"/>
      <c r="C1918" s="671"/>
      <c r="D1918" s="672"/>
      <c r="E1918" s="700"/>
      <c r="F1918" s="673"/>
      <c r="G1918" s="700"/>
    </row>
    <row r="1919" spans="1:7">
      <c r="A1919" s="671"/>
      <c r="B1919" s="671"/>
      <c r="C1919" s="671"/>
      <c r="D1919" s="672"/>
      <c r="E1919" s="700"/>
      <c r="F1919" s="673"/>
      <c r="G1919" s="700"/>
    </row>
    <row r="1920" spans="1:7">
      <c r="A1920" s="671"/>
      <c r="B1920" s="671"/>
      <c r="C1920" s="671"/>
      <c r="D1920" s="672"/>
      <c r="E1920" s="700"/>
      <c r="F1920" s="673"/>
      <c r="G1920" s="700"/>
    </row>
    <row r="1921" spans="1:7">
      <c r="A1921" s="671"/>
      <c r="B1921" s="671"/>
      <c r="C1921" s="671"/>
      <c r="D1921" s="672"/>
      <c r="E1921" s="700"/>
      <c r="F1921" s="673"/>
      <c r="G1921" s="700"/>
    </row>
    <row r="1922" spans="1:7">
      <c r="A1922" s="671"/>
      <c r="B1922" s="671"/>
      <c r="C1922" s="671"/>
      <c r="D1922" s="672"/>
      <c r="E1922" s="700"/>
      <c r="F1922" s="673"/>
      <c r="G1922" s="700"/>
    </row>
    <row r="1923" spans="1:7">
      <c r="A1923" s="671"/>
      <c r="B1923" s="671"/>
      <c r="C1923" s="671"/>
      <c r="D1923" s="672"/>
      <c r="E1923" s="700"/>
      <c r="F1923" s="673"/>
      <c r="G1923" s="700"/>
    </row>
    <row r="1924" spans="1:7">
      <c r="A1924" s="671"/>
      <c r="B1924" s="671"/>
      <c r="C1924" s="671"/>
      <c r="D1924" s="672"/>
      <c r="E1924" s="700"/>
      <c r="F1924" s="673"/>
      <c r="G1924" s="700"/>
    </row>
    <row r="1925" spans="1:7">
      <c r="A1925" s="671"/>
      <c r="B1925" s="671"/>
      <c r="C1925" s="671"/>
      <c r="D1925" s="672"/>
      <c r="E1925" s="700"/>
      <c r="F1925" s="673"/>
      <c r="G1925" s="700"/>
    </row>
    <row r="1926" spans="1:7">
      <c r="A1926" s="671"/>
      <c r="B1926" s="671"/>
      <c r="C1926" s="671"/>
      <c r="D1926" s="672"/>
      <c r="E1926" s="700"/>
      <c r="F1926" s="673"/>
      <c r="G1926" s="700"/>
    </row>
    <row r="1927" spans="1:7">
      <c r="A1927" s="671"/>
      <c r="B1927" s="671"/>
      <c r="C1927" s="671"/>
      <c r="D1927" s="672"/>
      <c r="E1927" s="700"/>
      <c r="F1927" s="673"/>
      <c r="G1927" s="700"/>
    </row>
    <row r="1928" spans="1:7">
      <c r="A1928" s="671"/>
      <c r="B1928" s="671"/>
      <c r="C1928" s="671"/>
      <c r="D1928" s="672"/>
      <c r="E1928" s="700"/>
      <c r="F1928" s="673"/>
      <c r="G1928" s="700"/>
    </row>
    <row r="1929" spans="1:7">
      <c r="A1929" s="671"/>
      <c r="B1929" s="671"/>
      <c r="C1929" s="671"/>
      <c r="D1929" s="672"/>
      <c r="E1929" s="700"/>
      <c r="F1929" s="673"/>
      <c r="G1929" s="700"/>
    </row>
    <row r="1930" spans="1:7">
      <c r="A1930" s="671"/>
      <c r="B1930" s="671"/>
      <c r="C1930" s="671"/>
      <c r="D1930" s="672"/>
      <c r="E1930" s="700"/>
      <c r="F1930" s="673"/>
      <c r="G1930" s="700"/>
    </row>
    <row r="1931" spans="1:7">
      <c r="A1931" s="671"/>
      <c r="B1931" s="671"/>
      <c r="C1931" s="671"/>
      <c r="D1931" s="672"/>
      <c r="E1931" s="700"/>
      <c r="F1931" s="673"/>
      <c r="G1931" s="700"/>
    </row>
    <row r="1932" spans="1:7">
      <c r="A1932" s="671"/>
      <c r="B1932" s="671"/>
      <c r="C1932" s="671"/>
      <c r="D1932" s="672"/>
      <c r="E1932" s="700"/>
      <c r="F1932" s="673"/>
      <c r="G1932" s="700"/>
    </row>
    <row r="1933" spans="1:7">
      <c r="A1933" s="671"/>
      <c r="B1933" s="671"/>
      <c r="C1933" s="671"/>
      <c r="D1933" s="672"/>
      <c r="E1933" s="700"/>
      <c r="F1933" s="673"/>
      <c r="G1933" s="700"/>
    </row>
    <row r="1934" spans="1:7">
      <c r="A1934" s="671"/>
      <c r="B1934" s="671"/>
      <c r="C1934" s="671"/>
      <c r="D1934" s="672"/>
      <c r="E1934" s="700"/>
      <c r="F1934" s="673"/>
      <c r="G1934" s="700"/>
    </row>
    <row r="1935" spans="1:7">
      <c r="A1935" s="671"/>
      <c r="B1935" s="671"/>
      <c r="C1935" s="671"/>
      <c r="D1935" s="672"/>
      <c r="E1935" s="700"/>
      <c r="F1935" s="673"/>
      <c r="G1935" s="700"/>
    </row>
    <row r="1936" spans="1:7">
      <c r="A1936" s="671"/>
      <c r="B1936" s="671"/>
      <c r="C1936" s="671"/>
      <c r="D1936" s="672"/>
      <c r="E1936" s="700"/>
      <c r="F1936" s="673"/>
      <c r="G1936" s="700"/>
    </row>
    <row r="1937" spans="1:7">
      <c r="A1937" s="671"/>
      <c r="B1937" s="671"/>
      <c r="C1937" s="671"/>
      <c r="D1937" s="672"/>
      <c r="E1937" s="700"/>
      <c r="F1937" s="673"/>
      <c r="G1937" s="700"/>
    </row>
    <row r="1938" spans="1:7">
      <c r="A1938" s="671"/>
      <c r="B1938" s="671"/>
      <c r="C1938" s="671"/>
      <c r="D1938" s="672"/>
      <c r="E1938" s="700"/>
      <c r="F1938" s="673"/>
      <c r="G1938" s="700"/>
    </row>
    <row r="1939" spans="1:7">
      <c r="A1939" s="671"/>
      <c r="B1939" s="671"/>
      <c r="C1939" s="671"/>
      <c r="D1939" s="672"/>
      <c r="E1939" s="700"/>
      <c r="F1939" s="673"/>
      <c r="G1939" s="700"/>
    </row>
    <row r="1940" spans="1:7">
      <c r="A1940" s="671"/>
      <c r="B1940" s="671"/>
      <c r="C1940" s="671"/>
      <c r="D1940" s="672"/>
      <c r="E1940" s="700"/>
      <c r="F1940" s="673"/>
      <c r="G1940" s="700"/>
    </row>
    <row r="1941" spans="1:7">
      <c r="A1941" s="671"/>
      <c r="B1941" s="671"/>
      <c r="C1941" s="671"/>
      <c r="D1941" s="672"/>
      <c r="E1941" s="700"/>
      <c r="F1941" s="673"/>
      <c r="G1941" s="700"/>
    </row>
    <row r="1942" spans="1:7">
      <c r="A1942" s="671"/>
      <c r="B1942" s="671"/>
      <c r="C1942" s="671"/>
      <c r="D1942" s="672"/>
      <c r="E1942" s="700"/>
      <c r="F1942" s="673"/>
      <c r="G1942" s="700"/>
    </row>
    <row r="1943" spans="1:7">
      <c r="A1943" s="671"/>
      <c r="B1943" s="671"/>
      <c r="C1943" s="671"/>
      <c r="D1943" s="672"/>
      <c r="E1943" s="700"/>
      <c r="F1943" s="673"/>
      <c r="G1943" s="700"/>
    </row>
    <row r="1944" spans="1:7">
      <c r="A1944" s="671"/>
      <c r="B1944" s="671"/>
      <c r="C1944" s="671"/>
      <c r="D1944" s="672"/>
      <c r="E1944" s="700"/>
      <c r="F1944" s="673"/>
      <c r="G1944" s="700"/>
    </row>
    <row r="1945" spans="1:7">
      <c r="A1945" s="671"/>
      <c r="B1945" s="671"/>
      <c r="C1945" s="671"/>
      <c r="D1945" s="672"/>
      <c r="E1945" s="700"/>
      <c r="F1945" s="673"/>
      <c r="G1945" s="700"/>
    </row>
    <row r="1946" spans="1:7">
      <c r="A1946" s="671"/>
      <c r="B1946" s="671"/>
      <c r="C1946" s="671"/>
      <c r="D1946" s="672"/>
      <c r="E1946" s="700"/>
      <c r="F1946" s="673"/>
      <c r="G1946" s="700"/>
    </row>
    <row r="1947" spans="1:7">
      <c r="A1947" s="671"/>
      <c r="B1947" s="671"/>
      <c r="C1947" s="671"/>
      <c r="D1947" s="672"/>
      <c r="E1947" s="700"/>
      <c r="F1947" s="673"/>
      <c r="G1947" s="700"/>
    </row>
    <row r="1948" spans="1:7">
      <c r="A1948" s="671"/>
      <c r="B1948" s="671"/>
      <c r="C1948" s="671"/>
      <c r="D1948" s="672"/>
      <c r="E1948" s="700"/>
      <c r="F1948" s="673"/>
      <c r="G1948" s="700"/>
    </row>
    <row r="1949" spans="1:7">
      <c r="A1949" s="671"/>
      <c r="B1949" s="671"/>
      <c r="C1949" s="671"/>
      <c r="D1949" s="672"/>
      <c r="E1949" s="700"/>
      <c r="F1949" s="673"/>
      <c r="G1949" s="700"/>
    </row>
    <row r="1950" spans="1:7">
      <c r="A1950" s="671"/>
      <c r="B1950" s="671"/>
      <c r="C1950" s="671"/>
      <c r="D1950" s="672"/>
      <c r="E1950" s="700"/>
      <c r="F1950" s="673"/>
      <c r="G1950" s="700"/>
    </row>
    <row r="1951" spans="1:7">
      <c r="A1951" s="671"/>
      <c r="B1951" s="671"/>
      <c r="C1951" s="671"/>
      <c r="D1951" s="672"/>
      <c r="E1951" s="700"/>
      <c r="F1951" s="673"/>
      <c r="G1951" s="700"/>
    </row>
    <row r="1952" spans="1:7">
      <c r="A1952" s="671"/>
      <c r="B1952" s="671"/>
      <c r="C1952" s="671"/>
      <c r="D1952" s="672"/>
      <c r="E1952" s="700"/>
      <c r="F1952" s="673"/>
      <c r="G1952" s="700"/>
    </row>
    <row r="1953" spans="1:7">
      <c r="A1953" s="671"/>
      <c r="B1953" s="671"/>
      <c r="C1953" s="671"/>
      <c r="D1953" s="672"/>
      <c r="E1953" s="700"/>
      <c r="F1953" s="673"/>
      <c r="G1953" s="700"/>
    </row>
    <row r="1954" spans="1:7">
      <c r="A1954" s="671"/>
      <c r="B1954" s="671"/>
      <c r="C1954" s="671"/>
      <c r="D1954" s="672"/>
      <c r="E1954" s="700"/>
      <c r="F1954" s="673"/>
      <c r="G1954" s="700"/>
    </row>
    <row r="1955" spans="1:7">
      <c r="A1955" s="671"/>
      <c r="B1955" s="671"/>
      <c r="C1955" s="671"/>
      <c r="D1955" s="672"/>
      <c r="E1955" s="700"/>
      <c r="F1955" s="673"/>
      <c r="G1955" s="700"/>
    </row>
    <row r="1956" spans="1:7">
      <c r="A1956" s="671"/>
      <c r="B1956" s="671"/>
      <c r="C1956" s="671"/>
      <c r="D1956" s="672"/>
      <c r="E1956" s="700"/>
      <c r="F1956" s="673"/>
      <c r="G1956" s="700"/>
    </row>
    <row r="1957" spans="1:7">
      <c r="A1957" s="671"/>
      <c r="B1957" s="671"/>
      <c r="C1957" s="671"/>
      <c r="D1957" s="672"/>
      <c r="E1957" s="700"/>
      <c r="F1957" s="673"/>
      <c r="G1957" s="700"/>
    </row>
    <row r="1958" spans="1:7">
      <c r="A1958" s="671"/>
      <c r="B1958" s="671"/>
      <c r="C1958" s="671"/>
      <c r="D1958" s="672"/>
      <c r="E1958" s="700"/>
      <c r="F1958" s="673"/>
      <c r="G1958" s="700"/>
    </row>
    <row r="1959" spans="1:7">
      <c r="A1959" s="671"/>
      <c r="B1959" s="671"/>
      <c r="C1959" s="671"/>
      <c r="D1959" s="672"/>
      <c r="E1959" s="700"/>
      <c r="F1959" s="673"/>
      <c r="G1959" s="700"/>
    </row>
    <row r="1960" spans="1:7">
      <c r="A1960" s="671"/>
      <c r="B1960" s="671"/>
      <c r="C1960" s="671"/>
      <c r="D1960" s="672"/>
      <c r="E1960" s="700"/>
      <c r="F1960" s="673"/>
      <c r="G1960" s="700"/>
    </row>
    <row r="1961" spans="1:7">
      <c r="A1961" s="671"/>
      <c r="B1961" s="671"/>
      <c r="C1961" s="671"/>
      <c r="D1961" s="672"/>
      <c r="E1961" s="700"/>
      <c r="F1961" s="673"/>
      <c r="G1961" s="700"/>
    </row>
    <row r="1962" spans="1:7">
      <c r="A1962" s="671"/>
      <c r="B1962" s="671"/>
      <c r="C1962" s="671"/>
      <c r="D1962" s="672"/>
      <c r="E1962" s="700"/>
      <c r="F1962" s="673"/>
      <c r="G1962" s="700"/>
    </row>
    <row r="1963" spans="1:7">
      <c r="A1963" s="671"/>
      <c r="B1963" s="671"/>
      <c r="C1963" s="671"/>
      <c r="D1963" s="672"/>
      <c r="E1963" s="700"/>
      <c r="F1963" s="673"/>
      <c r="G1963" s="700"/>
    </row>
    <row r="1964" spans="1:7">
      <c r="A1964" s="671"/>
      <c r="B1964" s="671"/>
      <c r="C1964" s="671"/>
      <c r="D1964" s="672"/>
      <c r="E1964" s="700"/>
      <c r="F1964" s="673"/>
      <c r="G1964" s="700"/>
    </row>
    <row r="1965" spans="1:7">
      <c r="A1965" s="671"/>
      <c r="B1965" s="671"/>
      <c r="C1965" s="671"/>
      <c r="D1965" s="672"/>
      <c r="E1965" s="700"/>
      <c r="F1965" s="673"/>
      <c r="G1965" s="700"/>
    </row>
    <row r="1966" spans="1:7">
      <c r="A1966" s="671"/>
      <c r="B1966" s="671"/>
      <c r="C1966" s="671"/>
      <c r="D1966" s="672"/>
      <c r="E1966" s="700"/>
      <c r="F1966" s="673"/>
      <c r="G1966" s="700"/>
    </row>
    <row r="1967" spans="1:7">
      <c r="A1967" s="671"/>
      <c r="B1967" s="671"/>
      <c r="C1967" s="671"/>
      <c r="D1967" s="672"/>
      <c r="E1967" s="700"/>
      <c r="F1967" s="673"/>
      <c r="G1967" s="700"/>
    </row>
    <row r="1968" spans="1:7">
      <c r="A1968" s="671"/>
      <c r="B1968" s="671"/>
      <c r="C1968" s="671"/>
      <c r="D1968" s="672"/>
      <c r="E1968" s="700"/>
      <c r="F1968" s="673"/>
      <c r="G1968" s="700"/>
    </row>
    <row r="1969" spans="1:7">
      <c r="A1969" s="671"/>
      <c r="B1969" s="671"/>
      <c r="C1969" s="671"/>
      <c r="D1969" s="672"/>
      <c r="E1969" s="700"/>
      <c r="F1969" s="673"/>
      <c r="G1969" s="700"/>
    </row>
    <row r="1970" spans="1:7">
      <c r="A1970" s="671"/>
      <c r="B1970" s="671"/>
      <c r="C1970" s="671"/>
      <c r="D1970" s="672"/>
      <c r="E1970" s="700"/>
      <c r="F1970" s="673"/>
      <c r="G1970" s="700"/>
    </row>
    <row r="1971" spans="1:7">
      <c r="A1971" s="671"/>
      <c r="B1971" s="671"/>
      <c r="C1971" s="671"/>
      <c r="D1971" s="672"/>
      <c r="E1971" s="700"/>
      <c r="F1971" s="673"/>
      <c r="G1971" s="700"/>
    </row>
    <row r="1972" spans="1:7">
      <c r="A1972" s="671"/>
      <c r="B1972" s="671"/>
      <c r="C1972" s="671"/>
      <c r="D1972" s="672"/>
      <c r="E1972" s="700"/>
      <c r="F1972" s="673"/>
      <c r="G1972" s="700"/>
    </row>
    <row r="1973" spans="1:7">
      <c r="A1973" s="671"/>
      <c r="B1973" s="671"/>
      <c r="C1973" s="671"/>
      <c r="D1973" s="672"/>
      <c r="E1973" s="700"/>
      <c r="F1973" s="673"/>
      <c r="G1973" s="700"/>
    </row>
    <row r="1974" spans="1:7">
      <c r="A1974" s="671"/>
      <c r="B1974" s="671"/>
      <c r="C1974" s="671"/>
      <c r="D1974" s="672"/>
      <c r="E1974" s="700"/>
      <c r="F1974" s="673"/>
      <c r="G1974" s="700"/>
    </row>
    <row r="1975" spans="1:7">
      <c r="A1975" s="671"/>
      <c r="B1975" s="671"/>
      <c r="C1975" s="671"/>
      <c r="D1975" s="672"/>
      <c r="E1975" s="700"/>
      <c r="F1975" s="673"/>
      <c r="G1975" s="700"/>
    </row>
    <row r="1976" spans="1:7">
      <c r="A1976" s="671"/>
      <c r="B1976" s="671"/>
      <c r="C1976" s="671"/>
      <c r="D1976" s="672"/>
      <c r="E1976" s="700"/>
      <c r="F1976" s="673"/>
      <c r="G1976" s="700"/>
    </row>
    <row r="1977" spans="1:7">
      <c r="A1977" s="671"/>
      <c r="B1977" s="671"/>
      <c r="C1977" s="671"/>
      <c r="D1977" s="672"/>
      <c r="E1977" s="700"/>
      <c r="F1977" s="673"/>
      <c r="G1977" s="700"/>
    </row>
    <row r="1978" spans="1:7">
      <c r="A1978" s="671"/>
      <c r="B1978" s="671"/>
      <c r="C1978" s="671"/>
      <c r="D1978" s="672"/>
      <c r="E1978" s="700"/>
      <c r="F1978" s="673"/>
      <c r="G1978" s="700"/>
    </row>
    <row r="1979" spans="1:7">
      <c r="A1979" s="671"/>
      <c r="B1979" s="671"/>
      <c r="C1979" s="671"/>
      <c r="D1979" s="672"/>
      <c r="E1979" s="700"/>
      <c r="F1979" s="673"/>
      <c r="G1979" s="700"/>
    </row>
    <row r="1980" spans="1:7">
      <c r="A1980" s="671"/>
      <c r="B1980" s="671"/>
      <c r="C1980" s="671"/>
      <c r="D1980" s="672"/>
      <c r="E1980" s="700"/>
      <c r="F1980" s="673"/>
      <c r="G1980" s="700"/>
    </row>
    <row r="1981" spans="1:7">
      <c r="A1981" s="671"/>
      <c r="B1981" s="671"/>
      <c r="C1981" s="671"/>
      <c r="D1981" s="672"/>
      <c r="E1981" s="700"/>
      <c r="F1981" s="673"/>
      <c r="G1981" s="700"/>
    </row>
    <row r="1982" spans="1:7">
      <c r="A1982" s="671"/>
      <c r="B1982" s="671"/>
      <c r="C1982" s="671"/>
      <c r="D1982" s="672"/>
      <c r="E1982" s="700"/>
      <c r="F1982" s="673"/>
      <c r="G1982" s="700"/>
    </row>
    <row r="1983" spans="1:7">
      <c r="A1983" s="671"/>
      <c r="B1983" s="671"/>
      <c r="C1983" s="671"/>
      <c r="D1983" s="672"/>
      <c r="E1983" s="700"/>
      <c r="F1983" s="673"/>
      <c r="G1983" s="700"/>
    </row>
    <row r="1984" spans="1:7">
      <c r="A1984" s="671"/>
      <c r="B1984" s="671"/>
      <c r="C1984" s="671"/>
      <c r="D1984" s="672"/>
      <c r="E1984" s="700"/>
      <c r="F1984" s="673"/>
      <c r="G1984" s="700"/>
    </row>
    <row r="1985" spans="1:7">
      <c r="A1985" s="671"/>
      <c r="B1985" s="671"/>
      <c r="C1985" s="671"/>
      <c r="D1985" s="672"/>
      <c r="E1985" s="700"/>
      <c r="F1985" s="673"/>
      <c r="G1985" s="700"/>
    </row>
    <row r="1986" spans="1:7">
      <c r="A1986" s="671"/>
      <c r="B1986" s="671"/>
      <c r="C1986" s="671"/>
      <c r="D1986" s="672"/>
      <c r="E1986" s="700"/>
      <c r="F1986" s="673"/>
      <c r="G1986" s="700"/>
    </row>
    <row r="1987" spans="1:7">
      <c r="A1987" s="671"/>
      <c r="B1987" s="671"/>
      <c r="C1987" s="671"/>
      <c r="D1987" s="672"/>
      <c r="E1987" s="700"/>
      <c r="F1987" s="673"/>
      <c r="G1987" s="700"/>
    </row>
    <row r="1988" spans="1:7">
      <c r="A1988" s="671"/>
      <c r="B1988" s="671"/>
      <c r="C1988" s="671"/>
      <c r="D1988" s="672"/>
      <c r="E1988" s="700"/>
      <c r="F1988" s="673"/>
      <c r="G1988" s="700"/>
    </row>
    <row r="1989" spans="1:7">
      <c r="A1989" s="671"/>
      <c r="B1989" s="671"/>
      <c r="C1989" s="671"/>
      <c r="D1989" s="672"/>
      <c r="E1989" s="700"/>
      <c r="F1989" s="673"/>
      <c r="G1989" s="700"/>
    </row>
    <row r="1990" spans="1:7">
      <c r="A1990" s="671"/>
      <c r="B1990" s="671"/>
      <c r="C1990" s="671"/>
      <c r="D1990" s="672"/>
      <c r="E1990" s="700"/>
      <c r="F1990" s="673"/>
      <c r="G1990" s="700"/>
    </row>
    <row r="1991" spans="1:7">
      <c r="A1991" s="671"/>
      <c r="B1991" s="671"/>
      <c r="C1991" s="671"/>
      <c r="D1991" s="672"/>
      <c r="E1991" s="700"/>
      <c r="F1991" s="673"/>
      <c r="G1991" s="700"/>
    </row>
    <row r="1992" spans="1:7">
      <c r="A1992" s="671"/>
      <c r="B1992" s="671"/>
      <c r="C1992" s="671"/>
      <c r="D1992" s="672"/>
      <c r="E1992" s="700"/>
      <c r="F1992" s="673"/>
      <c r="G1992" s="700"/>
    </row>
    <row r="1993" spans="1:7">
      <c r="A1993" s="671"/>
      <c r="B1993" s="671"/>
      <c r="C1993" s="671"/>
      <c r="D1993" s="672"/>
      <c r="E1993" s="700"/>
      <c r="F1993" s="673"/>
      <c r="G1993" s="700"/>
    </row>
    <row r="1994" spans="1:7">
      <c r="A1994" s="671"/>
      <c r="B1994" s="671"/>
      <c r="C1994" s="671"/>
      <c r="D1994" s="672"/>
      <c r="E1994" s="700"/>
      <c r="F1994" s="673"/>
      <c r="G1994" s="700"/>
    </row>
    <row r="1995" spans="1:7">
      <c r="A1995" s="671"/>
      <c r="B1995" s="671"/>
      <c r="C1995" s="671"/>
      <c r="D1995" s="672"/>
      <c r="E1995" s="700"/>
      <c r="F1995" s="673"/>
      <c r="G1995" s="700"/>
    </row>
    <row r="1996" spans="1:7">
      <c r="A1996" s="671"/>
      <c r="B1996" s="671"/>
      <c r="C1996" s="671"/>
      <c r="D1996" s="672"/>
      <c r="E1996" s="700"/>
      <c r="F1996" s="673"/>
      <c r="G1996" s="700"/>
    </row>
    <row r="1997" spans="1:7">
      <c r="A1997" s="671"/>
      <c r="B1997" s="671"/>
      <c r="C1997" s="671"/>
      <c r="D1997" s="672"/>
      <c r="E1997" s="700"/>
      <c r="F1997" s="673"/>
      <c r="G1997" s="700"/>
    </row>
    <row r="1998" spans="1:7">
      <c r="A1998" s="671"/>
      <c r="B1998" s="671"/>
      <c r="C1998" s="671"/>
      <c r="D1998" s="672"/>
      <c r="E1998" s="700"/>
      <c r="F1998" s="673"/>
      <c r="G1998" s="700"/>
    </row>
    <row r="1999" spans="1:7">
      <c r="A1999" s="671"/>
      <c r="B1999" s="671"/>
      <c r="C1999" s="671"/>
      <c r="D1999" s="672"/>
      <c r="E1999" s="700"/>
      <c r="F1999" s="673"/>
      <c r="G1999" s="700"/>
    </row>
    <row r="2000" spans="1:7">
      <c r="A2000" s="671"/>
      <c r="B2000" s="671"/>
      <c r="C2000" s="671"/>
      <c r="D2000" s="672"/>
      <c r="E2000" s="700"/>
      <c r="F2000" s="673"/>
      <c r="G2000" s="700"/>
    </row>
    <row r="2001" spans="1:7">
      <c r="A2001" s="671"/>
      <c r="B2001" s="671"/>
      <c r="C2001" s="671"/>
      <c r="D2001" s="672"/>
      <c r="E2001" s="700"/>
      <c r="F2001" s="673"/>
      <c r="G2001" s="700"/>
    </row>
    <row r="2002" spans="1:7">
      <c r="A2002" s="671"/>
      <c r="B2002" s="671"/>
      <c r="C2002" s="671"/>
      <c r="D2002" s="672"/>
      <c r="E2002" s="700"/>
      <c r="F2002" s="673"/>
      <c r="G2002" s="700"/>
    </row>
    <row r="2003" spans="1:7">
      <c r="A2003" s="671"/>
      <c r="B2003" s="671"/>
      <c r="C2003" s="671"/>
      <c r="D2003" s="672"/>
      <c r="E2003" s="700"/>
      <c r="F2003" s="673"/>
      <c r="G2003" s="700"/>
    </row>
    <row r="2004" spans="1:7">
      <c r="A2004" s="671"/>
      <c r="B2004" s="671"/>
      <c r="C2004" s="671"/>
      <c r="D2004" s="672"/>
      <c r="E2004" s="700"/>
      <c r="F2004" s="673"/>
      <c r="G2004" s="700"/>
    </row>
    <row r="2005" spans="1:7">
      <c r="A2005" s="671"/>
      <c r="B2005" s="671"/>
      <c r="C2005" s="671"/>
      <c r="D2005" s="672"/>
      <c r="E2005" s="700"/>
      <c r="F2005" s="673"/>
      <c r="G2005" s="700"/>
    </row>
    <row r="2006" spans="1:7">
      <c r="A2006" s="671"/>
      <c r="B2006" s="671"/>
      <c r="C2006" s="671"/>
      <c r="D2006" s="672"/>
      <c r="E2006" s="700"/>
      <c r="F2006" s="673"/>
      <c r="G2006" s="700"/>
    </row>
    <row r="2007" spans="1:7">
      <c r="A2007" s="671"/>
      <c r="B2007" s="671"/>
      <c r="C2007" s="671"/>
      <c r="D2007" s="672"/>
      <c r="E2007" s="700"/>
      <c r="F2007" s="673"/>
      <c r="G2007" s="700"/>
    </row>
    <row r="2008" spans="1:7">
      <c r="A2008" s="671"/>
      <c r="B2008" s="671"/>
      <c r="C2008" s="671"/>
      <c r="D2008" s="672"/>
      <c r="E2008" s="700"/>
      <c r="F2008" s="673"/>
      <c r="G2008" s="700"/>
    </row>
    <row r="2009" spans="1:7">
      <c r="A2009" s="671"/>
      <c r="B2009" s="671"/>
      <c r="C2009" s="671"/>
      <c r="D2009" s="672"/>
      <c r="E2009" s="700"/>
      <c r="F2009" s="673"/>
      <c r="G2009" s="700"/>
    </row>
    <row r="2010" spans="1:7">
      <c r="A2010" s="671"/>
      <c r="B2010" s="671"/>
      <c r="C2010" s="671"/>
      <c r="D2010" s="672"/>
      <c r="E2010" s="700"/>
      <c r="F2010" s="673"/>
      <c r="G2010" s="700"/>
    </row>
    <row r="2011" spans="1:7">
      <c r="A2011" s="671"/>
      <c r="B2011" s="671"/>
      <c r="C2011" s="671"/>
      <c r="D2011" s="672"/>
      <c r="E2011" s="700"/>
      <c r="F2011" s="673"/>
      <c r="G2011" s="700"/>
    </row>
    <row r="2012" spans="1:7">
      <c r="A2012" s="671"/>
      <c r="B2012" s="671"/>
      <c r="C2012" s="671"/>
      <c r="D2012" s="672"/>
      <c r="E2012" s="700"/>
      <c r="F2012" s="673"/>
      <c r="G2012" s="700"/>
    </row>
    <row r="2013" spans="1:7">
      <c r="A2013" s="671"/>
      <c r="B2013" s="671"/>
      <c r="C2013" s="671"/>
      <c r="D2013" s="672"/>
      <c r="E2013" s="700"/>
      <c r="F2013" s="673"/>
      <c r="G2013" s="700"/>
    </row>
    <row r="2014" spans="1:7">
      <c r="A2014" s="671"/>
      <c r="B2014" s="671"/>
      <c r="C2014" s="671"/>
      <c r="D2014" s="672"/>
      <c r="E2014" s="700"/>
      <c r="F2014" s="673"/>
      <c r="G2014" s="700"/>
    </row>
    <row r="2015" spans="1:7">
      <c r="A2015" s="671"/>
      <c r="B2015" s="671"/>
      <c r="C2015" s="671"/>
      <c r="D2015" s="672"/>
      <c r="E2015" s="700"/>
      <c r="F2015" s="673"/>
      <c r="G2015" s="700"/>
    </row>
    <row r="2016" spans="1:7">
      <c r="A2016" s="671"/>
      <c r="B2016" s="671"/>
      <c r="C2016" s="671"/>
      <c r="D2016" s="672"/>
      <c r="E2016" s="700"/>
      <c r="F2016" s="673"/>
      <c r="G2016" s="700"/>
    </row>
    <row r="2017" spans="1:7">
      <c r="A2017" s="671"/>
      <c r="B2017" s="671"/>
      <c r="C2017" s="671"/>
      <c r="D2017" s="672"/>
      <c r="E2017" s="700"/>
      <c r="F2017" s="673"/>
      <c r="G2017" s="700"/>
    </row>
    <row r="2018" spans="1:7">
      <c r="A2018" s="671"/>
      <c r="B2018" s="671"/>
      <c r="C2018" s="671"/>
      <c r="D2018" s="672"/>
      <c r="E2018" s="700"/>
      <c r="F2018" s="673"/>
      <c r="G2018" s="700"/>
    </row>
    <row r="2019" spans="1:7">
      <c r="A2019" s="671"/>
      <c r="B2019" s="671"/>
      <c r="C2019" s="671"/>
      <c r="D2019" s="672"/>
      <c r="E2019" s="700"/>
      <c r="F2019" s="673"/>
      <c r="G2019" s="700"/>
    </row>
    <row r="2020" spans="1:7">
      <c r="A2020" s="671"/>
      <c r="B2020" s="671"/>
      <c r="C2020" s="671"/>
      <c r="D2020" s="672"/>
      <c r="E2020" s="700"/>
      <c r="F2020" s="673"/>
      <c r="G2020" s="700"/>
    </row>
    <row r="2021" spans="1:7">
      <c r="A2021" s="671"/>
      <c r="B2021" s="671"/>
      <c r="C2021" s="671"/>
      <c r="D2021" s="672"/>
      <c r="E2021" s="700"/>
      <c r="F2021" s="673"/>
      <c r="G2021" s="700"/>
    </row>
    <row r="2022" spans="1:7">
      <c r="A2022" s="671"/>
      <c r="B2022" s="671"/>
      <c r="C2022" s="671"/>
      <c r="D2022" s="672"/>
      <c r="E2022" s="700"/>
      <c r="F2022" s="673"/>
      <c r="G2022" s="700"/>
    </row>
    <row r="2023" spans="1:7">
      <c r="A2023" s="671"/>
      <c r="B2023" s="671"/>
      <c r="C2023" s="671"/>
      <c r="D2023" s="672"/>
      <c r="E2023" s="700"/>
      <c r="F2023" s="673"/>
      <c r="G2023" s="700"/>
    </row>
    <row r="2024" spans="1:7">
      <c r="A2024" s="671"/>
      <c r="B2024" s="671"/>
      <c r="C2024" s="671"/>
      <c r="D2024" s="672"/>
      <c r="E2024" s="700"/>
      <c r="F2024" s="673"/>
      <c r="G2024" s="700"/>
    </row>
    <row r="2025" spans="1:7">
      <c r="A2025" s="671"/>
      <c r="B2025" s="671"/>
      <c r="C2025" s="671"/>
      <c r="D2025" s="672"/>
      <c r="E2025" s="700"/>
      <c r="F2025" s="673"/>
      <c r="G2025" s="700"/>
    </row>
    <row r="2026" spans="1:7">
      <c r="A2026" s="671"/>
      <c r="B2026" s="671"/>
      <c r="C2026" s="671"/>
      <c r="D2026" s="672"/>
      <c r="E2026" s="700"/>
      <c r="F2026" s="673"/>
      <c r="G2026" s="700"/>
    </row>
    <row r="2027" spans="1:7">
      <c r="A2027" s="671"/>
      <c r="B2027" s="671"/>
      <c r="C2027" s="671"/>
      <c r="D2027" s="672"/>
      <c r="E2027" s="700"/>
      <c r="F2027" s="673"/>
      <c r="G2027" s="700"/>
    </row>
    <row r="2028" spans="1:7">
      <c r="A2028" s="671"/>
      <c r="B2028" s="671"/>
      <c r="C2028" s="671"/>
      <c r="D2028" s="672"/>
      <c r="E2028" s="700"/>
      <c r="F2028" s="673"/>
      <c r="G2028" s="700"/>
    </row>
    <row r="2029" spans="1:7">
      <c r="A2029" s="671"/>
      <c r="B2029" s="671"/>
      <c r="C2029" s="671"/>
      <c r="D2029" s="672"/>
      <c r="E2029" s="700"/>
      <c r="F2029" s="673"/>
      <c r="G2029" s="700"/>
    </row>
    <row r="2030" spans="1:7">
      <c r="A2030" s="671"/>
      <c r="B2030" s="671"/>
      <c r="C2030" s="671"/>
      <c r="D2030" s="672"/>
      <c r="E2030" s="700"/>
      <c r="F2030" s="673"/>
      <c r="G2030" s="700"/>
    </row>
    <row r="2031" spans="1:7">
      <c r="A2031" s="671"/>
      <c r="B2031" s="671"/>
      <c r="C2031" s="671"/>
      <c r="D2031" s="672"/>
      <c r="E2031" s="700"/>
      <c r="F2031" s="673"/>
      <c r="G2031" s="700"/>
    </row>
    <row r="2032" spans="1:7">
      <c r="A2032" s="671"/>
      <c r="B2032" s="671"/>
      <c r="C2032" s="671"/>
      <c r="D2032" s="672"/>
      <c r="E2032" s="700"/>
      <c r="F2032" s="673"/>
      <c r="G2032" s="700"/>
    </row>
    <row r="2033" spans="1:7">
      <c r="A2033" s="671"/>
      <c r="B2033" s="671"/>
      <c r="C2033" s="671"/>
      <c r="D2033" s="672"/>
      <c r="E2033" s="700"/>
      <c r="F2033" s="673"/>
      <c r="G2033" s="700"/>
    </row>
    <row r="2034" spans="1:7">
      <c r="A2034" s="671"/>
      <c r="B2034" s="671"/>
      <c r="C2034" s="671"/>
      <c r="D2034" s="672"/>
      <c r="E2034" s="700"/>
      <c r="F2034" s="673"/>
      <c r="G2034" s="700"/>
    </row>
    <row r="2035" spans="1:7">
      <c r="A2035" s="671"/>
      <c r="B2035" s="671"/>
      <c r="C2035" s="671"/>
      <c r="D2035" s="672"/>
      <c r="E2035" s="700"/>
      <c r="F2035" s="673"/>
      <c r="G2035" s="700"/>
    </row>
    <row r="2036" spans="1:7">
      <c r="A2036" s="671"/>
      <c r="B2036" s="671"/>
      <c r="C2036" s="671"/>
      <c r="D2036" s="672"/>
      <c r="E2036" s="700"/>
      <c r="F2036" s="673"/>
      <c r="G2036" s="700"/>
    </row>
    <row r="2037" spans="1:7">
      <c r="A2037" s="671"/>
      <c r="B2037" s="671"/>
      <c r="C2037" s="671"/>
      <c r="D2037" s="672"/>
      <c r="E2037" s="700"/>
      <c r="F2037" s="673"/>
      <c r="G2037" s="700"/>
    </row>
    <row r="2038" spans="1:7">
      <c r="A2038" s="671"/>
      <c r="B2038" s="671"/>
      <c r="C2038" s="671"/>
      <c r="D2038" s="672"/>
      <c r="E2038" s="700"/>
      <c r="F2038" s="673"/>
      <c r="G2038" s="700"/>
    </row>
    <row r="2039" spans="1:7">
      <c r="A2039" s="671"/>
      <c r="B2039" s="671"/>
      <c r="C2039" s="671"/>
      <c r="D2039" s="672"/>
      <c r="E2039" s="700"/>
      <c r="F2039" s="673"/>
      <c r="G2039" s="700"/>
    </row>
    <row r="2040" spans="1:7">
      <c r="A2040" s="671"/>
      <c r="B2040" s="671"/>
      <c r="C2040" s="671"/>
      <c r="D2040" s="672"/>
      <c r="E2040" s="700"/>
      <c r="F2040" s="673"/>
      <c r="G2040" s="700"/>
    </row>
    <row r="2041" spans="1:7">
      <c r="A2041" s="671"/>
      <c r="B2041" s="671"/>
      <c r="C2041" s="671"/>
      <c r="D2041" s="672"/>
      <c r="E2041" s="700"/>
      <c r="F2041" s="673"/>
      <c r="G2041" s="700"/>
    </row>
    <row r="2042" spans="1:7">
      <c r="A2042" s="671"/>
      <c r="B2042" s="671"/>
      <c r="C2042" s="671"/>
      <c r="D2042" s="672"/>
      <c r="E2042" s="700"/>
      <c r="F2042" s="673"/>
      <c r="G2042" s="700"/>
    </row>
    <row r="2043" spans="1:7">
      <c r="A2043" s="671"/>
      <c r="B2043" s="671"/>
      <c r="C2043" s="671"/>
      <c r="D2043" s="672"/>
      <c r="E2043" s="700"/>
      <c r="F2043" s="673"/>
      <c r="G2043" s="700"/>
    </row>
    <row r="2044" spans="1:7">
      <c r="A2044" s="671"/>
      <c r="B2044" s="671"/>
      <c r="C2044" s="671"/>
      <c r="D2044" s="672"/>
      <c r="E2044" s="700"/>
      <c r="F2044" s="673"/>
      <c r="G2044" s="700"/>
    </row>
    <row r="2045" spans="1:7">
      <c r="A2045" s="671"/>
      <c r="B2045" s="671"/>
      <c r="C2045" s="671"/>
      <c r="D2045" s="672"/>
      <c r="E2045" s="700"/>
      <c r="F2045" s="673"/>
      <c r="G2045" s="700"/>
    </row>
    <row r="2046" spans="1:7">
      <c r="A2046" s="671"/>
      <c r="B2046" s="671"/>
      <c r="C2046" s="671"/>
      <c r="D2046" s="672"/>
      <c r="E2046" s="700"/>
      <c r="F2046" s="673"/>
      <c r="G2046" s="700"/>
    </row>
    <row r="2047" spans="1:7">
      <c r="A2047" s="671"/>
      <c r="B2047" s="671"/>
      <c r="C2047" s="671"/>
      <c r="D2047" s="672"/>
      <c r="E2047" s="700"/>
      <c r="F2047" s="673"/>
      <c r="G2047" s="700"/>
    </row>
    <row r="2048" spans="1:7">
      <c r="A2048" s="671"/>
      <c r="B2048" s="671"/>
      <c r="C2048" s="671"/>
      <c r="D2048" s="672"/>
      <c r="E2048" s="700"/>
      <c r="F2048" s="673"/>
      <c r="G2048" s="700"/>
    </row>
    <row r="2049" spans="1:7">
      <c r="A2049" s="671"/>
      <c r="B2049" s="671"/>
      <c r="C2049" s="671"/>
      <c r="D2049" s="672"/>
      <c r="E2049" s="700"/>
      <c r="F2049" s="673"/>
      <c r="G2049" s="700"/>
    </row>
    <row r="2050" spans="1:7">
      <c r="A2050" s="671"/>
      <c r="B2050" s="671"/>
      <c r="C2050" s="671"/>
      <c r="D2050" s="672"/>
      <c r="E2050" s="700"/>
      <c r="F2050" s="673"/>
      <c r="G2050" s="700"/>
    </row>
    <row r="2051" spans="1:7">
      <c r="A2051" s="671"/>
      <c r="B2051" s="671"/>
      <c r="C2051" s="671"/>
      <c r="D2051" s="672"/>
      <c r="E2051" s="700"/>
      <c r="F2051" s="673"/>
      <c r="G2051" s="700"/>
    </row>
    <row r="2052" spans="1:7">
      <c r="A2052" s="671"/>
      <c r="B2052" s="671"/>
      <c r="C2052" s="671"/>
      <c r="D2052" s="672"/>
      <c r="E2052" s="700"/>
      <c r="F2052" s="673"/>
      <c r="G2052" s="700"/>
    </row>
    <row r="2053" spans="1:7">
      <c r="A2053" s="671"/>
      <c r="B2053" s="671"/>
      <c r="C2053" s="671"/>
      <c r="D2053" s="672"/>
      <c r="E2053" s="700"/>
      <c r="F2053" s="673"/>
      <c r="G2053" s="700"/>
    </row>
    <row r="2054" spans="1:7">
      <c r="A2054" s="671"/>
      <c r="B2054" s="671"/>
      <c r="C2054" s="671"/>
      <c r="D2054" s="672"/>
      <c r="E2054" s="700"/>
      <c r="F2054" s="673"/>
      <c r="G2054" s="700"/>
    </row>
    <row r="2055" spans="1:7">
      <c r="A2055" s="671"/>
      <c r="B2055" s="671"/>
      <c r="C2055" s="671"/>
      <c r="D2055" s="672"/>
      <c r="E2055" s="700"/>
      <c r="F2055" s="673"/>
      <c r="G2055" s="700"/>
    </row>
    <row r="2056" spans="1:7">
      <c r="A2056" s="671"/>
      <c r="B2056" s="671"/>
      <c r="C2056" s="671"/>
      <c r="D2056" s="672"/>
      <c r="E2056" s="700"/>
      <c r="F2056" s="673"/>
      <c r="G2056" s="700"/>
    </row>
    <row r="2057" spans="1:7">
      <c r="A2057" s="671"/>
      <c r="B2057" s="671"/>
      <c r="C2057" s="671"/>
      <c r="D2057" s="672"/>
      <c r="E2057" s="700"/>
      <c r="F2057" s="673"/>
      <c r="G2057" s="700"/>
    </row>
    <row r="2058" spans="1:7">
      <c r="A2058" s="671"/>
      <c r="B2058" s="671"/>
      <c r="C2058" s="671"/>
      <c r="D2058" s="672"/>
      <c r="E2058" s="700"/>
      <c r="F2058" s="673"/>
      <c r="G2058" s="700"/>
    </row>
    <row r="2059" spans="1:7">
      <c r="A2059" s="671"/>
      <c r="B2059" s="671"/>
      <c r="C2059" s="671"/>
      <c r="D2059" s="672"/>
      <c r="E2059" s="700"/>
      <c r="F2059" s="673"/>
      <c r="G2059" s="700"/>
    </row>
    <row r="2060" spans="1:7">
      <c r="A2060" s="671"/>
      <c r="B2060" s="671"/>
      <c r="C2060" s="671"/>
      <c r="D2060" s="672"/>
      <c r="E2060" s="700"/>
      <c r="F2060" s="673"/>
      <c r="G2060" s="700"/>
    </row>
    <row r="2061" spans="1:7">
      <c r="A2061" s="671"/>
      <c r="B2061" s="671"/>
      <c r="C2061" s="671"/>
      <c r="D2061" s="672"/>
      <c r="E2061" s="700"/>
      <c r="F2061" s="673"/>
      <c r="G2061" s="700"/>
    </row>
    <row r="2062" spans="1:7">
      <c r="A2062" s="671"/>
      <c r="B2062" s="671"/>
      <c r="C2062" s="671"/>
      <c r="D2062" s="672"/>
      <c r="E2062" s="700"/>
      <c r="F2062" s="673"/>
      <c r="G2062" s="700"/>
    </row>
    <row r="2063" spans="1:7">
      <c r="A2063" s="671"/>
      <c r="B2063" s="671"/>
      <c r="C2063" s="671"/>
      <c r="D2063" s="672"/>
      <c r="E2063" s="700"/>
      <c r="F2063" s="673"/>
      <c r="G2063" s="700"/>
    </row>
    <row r="2064" spans="1:7">
      <c r="A2064" s="671"/>
      <c r="B2064" s="671"/>
      <c r="C2064" s="671"/>
      <c r="D2064" s="672"/>
      <c r="E2064" s="700"/>
      <c r="F2064" s="673"/>
      <c r="G2064" s="700"/>
    </row>
    <row r="2065" spans="1:7">
      <c r="A2065" s="671"/>
      <c r="B2065" s="671"/>
      <c r="C2065" s="671"/>
      <c r="D2065" s="672"/>
      <c r="E2065" s="700"/>
      <c r="F2065" s="673"/>
      <c r="G2065" s="700"/>
    </row>
    <row r="2066" spans="1:7">
      <c r="A2066" s="671"/>
      <c r="B2066" s="671"/>
      <c r="C2066" s="671"/>
      <c r="D2066" s="672"/>
      <c r="E2066" s="700"/>
      <c r="F2066" s="673"/>
      <c r="G2066" s="700"/>
    </row>
    <row r="2067" spans="1:7">
      <c r="A2067" s="671"/>
      <c r="B2067" s="671"/>
      <c r="C2067" s="671"/>
      <c r="D2067" s="672"/>
      <c r="E2067" s="700"/>
      <c r="F2067" s="673"/>
      <c r="G2067" s="700"/>
    </row>
    <row r="2068" spans="1:7">
      <c r="A2068" s="671"/>
      <c r="B2068" s="671"/>
      <c r="C2068" s="671"/>
      <c r="D2068" s="672"/>
      <c r="E2068" s="700"/>
      <c r="F2068" s="673"/>
      <c r="G2068" s="700"/>
    </row>
    <row r="2069" spans="1:7">
      <c r="A2069" s="671"/>
      <c r="B2069" s="671"/>
      <c r="C2069" s="671"/>
      <c r="D2069" s="672"/>
      <c r="E2069" s="700"/>
      <c r="F2069" s="673"/>
      <c r="G2069" s="700"/>
    </row>
    <row r="2070" spans="1:7">
      <c r="A2070" s="671"/>
      <c r="B2070" s="671"/>
      <c r="C2070" s="671"/>
      <c r="D2070" s="672"/>
      <c r="E2070" s="700"/>
      <c r="F2070" s="673"/>
      <c r="G2070" s="700"/>
    </row>
    <row r="2071" spans="1:7">
      <c r="A2071" s="671"/>
      <c r="B2071" s="671"/>
      <c r="C2071" s="671"/>
      <c r="D2071" s="672"/>
      <c r="E2071" s="700"/>
      <c r="F2071" s="673"/>
      <c r="G2071" s="700"/>
    </row>
    <row r="2072" spans="1:7">
      <c r="A2072" s="671"/>
      <c r="B2072" s="671"/>
      <c r="C2072" s="671"/>
      <c r="D2072" s="672"/>
      <c r="E2072" s="700"/>
      <c r="F2072" s="673"/>
      <c r="G2072" s="700"/>
    </row>
    <row r="2073" spans="1:7">
      <c r="A2073" s="671"/>
      <c r="B2073" s="671"/>
      <c r="C2073" s="671"/>
      <c r="D2073" s="672"/>
      <c r="E2073" s="700"/>
      <c r="F2073" s="673"/>
      <c r="G2073" s="700"/>
    </row>
    <row r="2074" spans="1:7">
      <c r="A2074" s="671"/>
      <c r="B2074" s="671"/>
      <c r="C2074" s="671"/>
      <c r="D2074" s="672"/>
      <c r="E2074" s="700"/>
      <c r="F2074" s="673"/>
      <c r="G2074" s="700"/>
    </row>
    <row r="2075" spans="1:7">
      <c r="A2075" s="671"/>
      <c r="B2075" s="671"/>
      <c r="C2075" s="671"/>
      <c r="D2075" s="672"/>
      <c r="E2075" s="700"/>
      <c r="F2075" s="673"/>
      <c r="G2075" s="700"/>
    </row>
    <row r="2076" spans="1:7">
      <c r="A2076" s="671"/>
      <c r="B2076" s="671"/>
      <c r="C2076" s="671"/>
      <c r="D2076" s="672"/>
      <c r="E2076" s="700"/>
      <c r="F2076" s="673"/>
      <c r="G2076" s="700"/>
    </row>
    <row r="2077" spans="1:7">
      <c r="A2077" s="671"/>
      <c r="B2077" s="671"/>
      <c r="C2077" s="671"/>
      <c r="D2077" s="672"/>
      <c r="E2077" s="700"/>
      <c r="F2077" s="673"/>
      <c r="G2077" s="700"/>
    </row>
    <row r="2078" spans="1:7">
      <c r="A2078" s="671"/>
      <c r="B2078" s="671"/>
      <c r="C2078" s="671"/>
      <c r="D2078" s="672"/>
      <c r="E2078" s="700"/>
      <c r="F2078" s="673"/>
      <c r="G2078" s="700"/>
    </row>
    <row r="2079" spans="1:7">
      <c r="A2079" s="671"/>
      <c r="B2079" s="671"/>
      <c r="C2079" s="671"/>
      <c r="D2079" s="672"/>
      <c r="E2079" s="700"/>
      <c r="F2079" s="673"/>
      <c r="G2079" s="700"/>
    </row>
    <row r="2080" spans="1:7">
      <c r="A2080" s="671"/>
      <c r="B2080" s="671"/>
      <c r="C2080" s="671"/>
      <c r="D2080" s="672"/>
      <c r="E2080" s="700"/>
      <c r="F2080" s="673"/>
      <c r="G2080" s="700"/>
    </row>
    <row r="2081" spans="1:7">
      <c r="A2081" s="671"/>
      <c r="B2081" s="671"/>
      <c r="C2081" s="671"/>
      <c r="D2081" s="672"/>
      <c r="E2081" s="700"/>
      <c r="F2081" s="673"/>
      <c r="G2081" s="700"/>
    </row>
    <row r="2082" spans="1:7">
      <c r="A2082" s="671"/>
      <c r="B2082" s="671"/>
      <c r="C2082" s="671"/>
      <c r="D2082" s="672"/>
      <c r="E2082" s="700"/>
      <c r="F2082" s="673"/>
      <c r="G2082" s="700"/>
    </row>
    <row r="2083" spans="1:7">
      <c r="A2083" s="671"/>
      <c r="B2083" s="671"/>
      <c r="C2083" s="671"/>
      <c r="D2083" s="672"/>
      <c r="E2083" s="700"/>
      <c r="F2083" s="673"/>
      <c r="G2083" s="700"/>
    </row>
    <row r="2084" spans="1:7">
      <c r="A2084" s="671"/>
      <c r="B2084" s="671"/>
      <c r="C2084" s="671"/>
      <c r="D2084" s="672"/>
      <c r="E2084" s="700"/>
      <c r="F2084" s="673"/>
      <c r="G2084" s="700"/>
    </row>
    <row r="2085" spans="1:7">
      <c r="A2085" s="671"/>
      <c r="B2085" s="671"/>
      <c r="C2085" s="671"/>
      <c r="D2085" s="672"/>
      <c r="E2085" s="700"/>
      <c r="F2085" s="673"/>
      <c r="G2085" s="700"/>
    </row>
    <row r="2086" spans="1:7">
      <c r="A2086" s="671"/>
      <c r="B2086" s="671"/>
      <c r="C2086" s="671"/>
      <c r="D2086" s="672"/>
      <c r="E2086" s="700"/>
      <c r="F2086" s="673"/>
      <c r="G2086" s="700"/>
    </row>
    <row r="2087" spans="1:7">
      <c r="A2087" s="671"/>
      <c r="B2087" s="671"/>
      <c r="C2087" s="671"/>
      <c r="D2087" s="672"/>
      <c r="E2087" s="700"/>
      <c r="F2087" s="673"/>
      <c r="G2087" s="700"/>
    </row>
    <row r="2088" spans="1:7">
      <c r="A2088" s="671"/>
      <c r="B2088" s="671"/>
      <c r="C2088" s="671"/>
      <c r="D2088" s="672"/>
      <c r="E2088" s="700"/>
      <c r="F2088" s="673"/>
      <c r="G2088" s="700"/>
    </row>
    <row r="2089" spans="1:7">
      <c r="A2089" s="671"/>
      <c r="B2089" s="671"/>
      <c r="C2089" s="671"/>
      <c r="D2089" s="672"/>
      <c r="E2089" s="700"/>
      <c r="F2089" s="673"/>
      <c r="G2089" s="700"/>
    </row>
    <row r="2090" spans="1:7">
      <c r="A2090" s="671"/>
      <c r="B2090" s="671"/>
      <c r="C2090" s="671"/>
      <c r="D2090" s="672"/>
      <c r="E2090" s="700"/>
      <c r="F2090" s="673"/>
      <c r="G2090" s="700"/>
    </row>
    <row r="2091" spans="1:7">
      <c r="A2091" s="671"/>
      <c r="B2091" s="671"/>
      <c r="C2091" s="671"/>
      <c r="D2091" s="672"/>
      <c r="E2091" s="700"/>
      <c r="F2091" s="673"/>
      <c r="G2091" s="700"/>
    </row>
    <row r="2092" spans="1:7">
      <c r="A2092" s="671"/>
      <c r="B2092" s="671"/>
      <c r="C2092" s="671"/>
      <c r="D2092" s="672"/>
      <c r="E2092" s="700"/>
      <c r="F2092" s="673"/>
      <c r="G2092" s="700"/>
    </row>
    <row r="2093" spans="1:7">
      <c r="A2093" s="671"/>
      <c r="B2093" s="671"/>
      <c r="C2093" s="671"/>
      <c r="D2093" s="672"/>
      <c r="E2093" s="700"/>
      <c r="F2093" s="673"/>
      <c r="G2093" s="700"/>
    </row>
    <row r="2094" spans="1:7">
      <c r="A2094" s="671"/>
      <c r="B2094" s="671"/>
      <c r="C2094" s="671"/>
      <c r="D2094" s="672"/>
      <c r="E2094" s="700"/>
      <c r="F2094" s="673"/>
      <c r="G2094" s="700"/>
    </row>
    <row r="2095" spans="1:7">
      <c r="A2095" s="671"/>
      <c r="B2095" s="671"/>
      <c r="C2095" s="671"/>
      <c r="D2095" s="672"/>
      <c r="E2095" s="700"/>
      <c r="F2095" s="673"/>
      <c r="G2095" s="700"/>
    </row>
    <row r="2096" spans="1:7">
      <c r="A2096" s="671"/>
      <c r="B2096" s="671"/>
      <c r="C2096" s="671"/>
      <c r="D2096" s="672"/>
      <c r="E2096" s="700"/>
      <c r="F2096" s="673"/>
      <c r="G2096" s="700"/>
    </row>
    <row r="2097" spans="1:7">
      <c r="A2097" s="671"/>
      <c r="B2097" s="671"/>
      <c r="C2097" s="671"/>
      <c r="D2097" s="672"/>
      <c r="E2097" s="700"/>
      <c r="F2097" s="673"/>
      <c r="G2097" s="700"/>
    </row>
    <row r="2098" spans="1:7">
      <c r="A2098" s="671"/>
      <c r="B2098" s="671"/>
      <c r="C2098" s="671"/>
      <c r="D2098" s="672"/>
      <c r="E2098" s="700"/>
      <c r="F2098" s="673"/>
      <c r="G2098" s="700"/>
    </row>
    <row r="2099" spans="1:7">
      <c r="A2099" s="671"/>
      <c r="B2099" s="671"/>
      <c r="C2099" s="671"/>
      <c r="D2099" s="672"/>
      <c r="E2099" s="700"/>
      <c r="F2099" s="673"/>
      <c r="G2099" s="700"/>
    </row>
    <row r="2100" spans="1:7">
      <c r="A2100" s="671"/>
      <c r="B2100" s="671"/>
      <c r="C2100" s="671"/>
      <c r="D2100" s="672"/>
      <c r="E2100" s="700"/>
      <c r="F2100" s="673"/>
      <c r="G2100" s="700"/>
    </row>
    <row r="2101" spans="1:7">
      <c r="A2101" s="671"/>
      <c r="B2101" s="671"/>
      <c r="C2101" s="671"/>
      <c r="D2101" s="672"/>
      <c r="E2101" s="700"/>
      <c r="F2101" s="673"/>
      <c r="G2101" s="700"/>
    </row>
    <row r="2102" spans="1:7">
      <c r="A2102" s="671"/>
      <c r="B2102" s="671"/>
      <c r="C2102" s="671"/>
      <c r="D2102" s="672"/>
      <c r="E2102" s="700"/>
      <c r="F2102" s="673"/>
      <c r="G2102" s="700"/>
    </row>
    <row r="2103" spans="1:7">
      <c r="A2103" s="671"/>
      <c r="B2103" s="671"/>
      <c r="C2103" s="671"/>
      <c r="D2103" s="672"/>
      <c r="E2103" s="700"/>
      <c r="F2103" s="673"/>
      <c r="G2103" s="700"/>
    </row>
    <row r="2104" spans="1:7">
      <c r="A2104" s="671"/>
      <c r="B2104" s="671"/>
      <c r="C2104" s="671"/>
      <c r="D2104" s="672"/>
      <c r="E2104" s="700"/>
      <c r="F2104" s="673"/>
      <c r="G2104" s="700"/>
    </row>
    <row r="2105" spans="1:7">
      <c r="A2105" s="671"/>
      <c r="B2105" s="671"/>
      <c r="C2105" s="671"/>
      <c r="D2105" s="672"/>
      <c r="E2105" s="700"/>
      <c r="F2105" s="673"/>
      <c r="G2105" s="700"/>
    </row>
    <row r="2106" spans="1:7">
      <c r="A2106" s="671"/>
      <c r="B2106" s="671"/>
      <c r="C2106" s="671"/>
      <c r="D2106" s="672"/>
      <c r="E2106" s="700"/>
      <c r="F2106" s="673"/>
      <c r="G2106" s="700"/>
    </row>
    <row r="2107" spans="1:7">
      <c r="A2107" s="671"/>
      <c r="B2107" s="671"/>
      <c r="C2107" s="671"/>
      <c r="D2107" s="672"/>
      <c r="E2107" s="700"/>
      <c r="F2107" s="673"/>
      <c r="G2107" s="700"/>
    </row>
    <row r="2108" spans="1:7">
      <c r="A2108" s="671"/>
      <c r="B2108" s="671"/>
      <c r="C2108" s="671"/>
      <c r="D2108" s="672"/>
      <c r="E2108" s="700"/>
      <c r="F2108" s="673"/>
      <c r="G2108" s="700"/>
    </row>
    <row r="2109" spans="1:7">
      <c r="A2109" s="671"/>
      <c r="B2109" s="671"/>
      <c r="C2109" s="671"/>
      <c r="D2109" s="672"/>
      <c r="E2109" s="700"/>
      <c r="F2109" s="673"/>
      <c r="G2109" s="700"/>
    </row>
    <row r="2110" spans="1:7">
      <c r="A2110" s="671"/>
      <c r="B2110" s="671"/>
      <c r="C2110" s="671"/>
      <c r="D2110" s="672"/>
      <c r="E2110" s="700"/>
      <c r="F2110" s="673"/>
      <c r="G2110" s="700"/>
    </row>
    <row r="2111" spans="1:7">
      <c r="A2111" s="671"/>
      <c r="B2111" s="671"/>
      <c r="C2111" s="671"/>
      <c r="D2111" s="672"/>
      <c r="E2111" s="700"/>
      <c r="F2111" s="673"/>
      <c r="G2111" s="700"/>
    </row>
    <row r="2112" spans="1:7">
      <c r="A2112" s="671"/>
      <c r="B2112" s="671"/>
      <c r="C2112" s="671"/>
      <c r="D2112" s="672"/>
      <c r="E2112" s="700"/>
      <c r="F2112" s="673"/>
      <c r="G2112" s="700"/>
    </row>
    <row r="2113" spans="1:7">
      <c r="A2113" s="671"/>
      <c r="B2113" s="671"/>
      <c r="C2113" s="671"/>
      <c r="D2113" s="672"/>
      <c r="E2113" s="700"/>
      <c r="F2113" s="673"/>
      <c r="G2113" s="700"/>
    </row>
    <row r="2114" spans="1:7">
      <c r="A2114" s="671"/>
      <c r="B2114" s="671"/>
      <c r="C2114" s="671"/>
      <c r="D2114" s="672"/>
      <c r="E2114" s="700"/>
      <c r="F2114" s="673"/>
      <c r="G2114" s="700"/>
    </row>
    <row r="2115" spans="1:7">
      <c r="A2115" s="671"/>
      <c r="B2115" s="671"/>
      <c r="C2115" s="671"/>
      <c r="D2115" s="672"/>
      <c r="E2115" s="700"/>
      <c r="F2115" s="673"/>
      <c r="G2115" s="700"/>
    </row>
    <row r="2116" spans="1:7">
      <c r="A2116" s="671"/>
      <c r="B2116" s="671"/>
      <c r="C2116" s="671"/>
      <c r="D2116" s="672"/>
      <c r="E2116" s="700"/>
      <c r="F2116" s="673"/>
      <c r="G2116" s="700"/>
    </row>
    <row r="2117" spans="1:7">
      <c r="A2117" s="671"/>
      <c r="B2117" s="671"/>
      <c r="C2117" s="671"/>
      <c r="D2117" s="672"/>
      <c r="E2117" s="700"/>
      <c r="F2117" s="673"/>
      <c r="G2117" s="700"/>
    </row>
    <row r="2118" spans="1:7">
      <c r="A2118" s="671"/>
      <c r="B2118" s="671"/>
      <c r="C2118" s="671"/>
      <c r="D2118" s="672"/>
      <c r="E2118" s="700"/>
      <c r="F2118" s="673"/>
      <c r="G2118" s="700"/>
    </row>
    <row r="2119" spans="1:7">
      <c r="A2119" s="671"/>
      <c r="B2119" s="671"/>
      <c r="C2119" s="671"/>
      <c r="D2119" s="672"/>
      <c r="E2119" s="700"/>
      <c r="F2119" s="673"/>
      <c r="G2119" s="700"/>
    </row>
    <row r="2120" spans="1:7">
      <c r="A2120" s="671"/>
      <c r="B2120" s="671"/>
      <c r="C2120" s="671"/>
      <c r="D2120" s="672"/>
      <c r="E2120" s="700"/>
      <c r="F2120" s="673"/>
      <c r="G2120" s="700"/>
    </row>
    <row r="2121" spans="1:7">
      <c r="A2121" s="671"/>
      <c r="B2121" s="671"/>
      <c r="C2121" s="671"/>
      <c r="D2121" s="672"/>
      <c r="E2121" s="700"/>
      <c r="F2121" s="673"/>
      <c r="G2121" s="700"/>
    </row>
    <row r="2122" spans="1:7">
      <c r="A2122" s="671"/>
      <c r="B2122" s="671"/>
      <c r="C2122" s="671"/>
      <c r="D2122" s="672"/>
      <c r="E2122" s="700"/>
      <c r="F2122" s="673"/>
      <c r="G2122" s="700"/>
    </row>
    <row r="2123" spans="1:7">
      <c r="A2123" s="671"/>
      <c r="B2123" s="671"/>
      <c r="C2123" s="671"/>
      <c r="D2123" s="672"/>
      <c r="E2123" s="700"/>
      <c r="F2123" s="673"/>
      <c r="G2123" s="700"/>
    </row>
    <row r="2124" spans="1:7">
      <c r="A2124" s="671"/>
      <c r="B2124" s="671"/>
      <c r="C2124" s="671"/>
      <c r="D2124" s="672"/>
      <c r="E2124" s="700"/>
      <c r="F2124" s="673"/>
      <c r="G2124" s="700"/>
    </row>
    <row r="2125" spans="1:7">
      <c r="A2125" s="671"/>
      <c r="B2125" s="671"/>
      <c r="C2125" s="671"/>
      <c r="D2125" s="672"/>
      <c r="E2125" s="700"/>
      <c r="F2125" s="673"/>
      <c r="G2125" s="700"/>
    </row>
    <row r="2126" spans="1:7">
      <c r="A2126" s="671"/>
      <c r="B2126" s="671"/>
      <c r="C2126" s="671"/>
      <c r="D2126" s="672"/>
      <c r="E2126" s="700"/>
      <c r="F2126" s="673"/>
      <c r="G2126" s="700"/>
    </row>
    <row r="2127" spans="1:7">
      <c r="A2127" s="671"/>
      <c r="B2127" s="671"/>
      <c r="C2127" s="671"/>
      <c r="D2127" s="672"/>
      <c r="E2127" s="700"/>
      <c r="F2127" s="673"/>
      <c r="G2127" s="700"/>
    </row>
    <row r="2128" spans="1:7">
      <c r="A2128" s="671"/>
      <c r="B2128" s="671"/>
      <c r="C2128" s="671"/>
      <c r="D2128" s="672"/>
      <c r="E2128" s="700"/>
      <c r="F2128" s="673"/>
      <c r="G2128" s="700"/>
    </row>
    <row r="2129" spans="1:7">
      <c r="A2129" s="671"/>
      <c r="B2129" s="671"/>
      <c r="C2129" s="671"/>
      <c r="D2129" s="672"/>
      <c r="E2129" s="700"/>
      <c r="F2129" s="673"/>
      <c r="G2129" s="700"/>
    </row>
    <row r="2130" spans="1:7">
      <c r="A2130" s="671"/>
      <c r="B2130" s="671"/>
      <c r="C2130" s="671"/>
      <c r="D2130" s="672"/>
      <c r="E2130" s="700"/>
      <c r="F2130" s="673"/>
      <c r="G2130" s="700"/>
    </row>
    <row r="2131" spans="1:7">
      <c r="A2131" s="671"/>
      <c r="B2131" s="671"/>
      <c r="C2131" s="671"/>
      <c r="D2131" s="672"/>
      <c r="E2131" s="700"/>
      <c r="F2131" s="673"/>
      <c r="G2131" s="700"/>
    </row>
    <row r="2132" spans="1:7">
      <c r="A2132" s="671"/>
      <c r="B2132" s="671"/>
      <c r="C2132" s="671"/>
      <c r="D2132" s="672"/>
      <c r="E2132" s="700"/>
      <c r="F2132" s="673"/>
      <c r="G2132" s="700"/>
    </row>
    <row r="2133" spans="1:7">
      <c r="A2133" s="671"/>
      <c r="B2133" s="671"/>
      <c r="C2133" s="671"/>
      <c r="D2133" s="672"/>
      <c r="E2133" s="700"/>
      <c r="F2133" s="673"/>
      <c r="G2133" s="700"/>
    </row>
    <row r="2134" spans="1:7">
      <c r="A2134" s="671"/>
      <c r="B2134" s="671"/>
      <c r="C2134" s="671"/>
      <c r="D2134" s="672"/>
      <c r="E2134" s="700"/>
      <c r="F2134" s="673"/>
      <c r="G2134" s="700"/>
    </row>
    <row r="2135" spans="1:7">
      <c r="A2135" s="671"/>
      <c r="B2135" s="671"/>
      <c r="C2135" s="671"/>
      <c r="D2135" s="672"/>
      <c r="E2135" s="700"/>
      <c r="F2135" s="673"/>
      <c r="G2135" s="700"/>
    </row>
    <row r="2136" spans="1:7">
      <c r="A2136" s="671"/>
      <c r="B2136" s="671"/>
      <c r="C2136" s="671"/>
      <c r="D2136" s="672"/>
      <c r="E2136" s="700"/>
      <c r="F2136" s="673"/>
      <c r="G2136" s="700"/>
    </row>
    <row r="2137" spans="1:7">
      <c r="A2137" s="671"/>
      <c r="B2137" s="671"/>
      <c r="C2137" s="671"/>
      <c r="D2137" s="672"/>
      <c r="E2137" s="700"/>
      <c r="F2137" s="673"/>
      <c r="G2137" s="700"/>
    </row>
    <row r="2138" spans="1:7">
      <c r="A2138" s="671"/>
      <c r="B2138" s="671"/>
      <c r="C2138" s="671"/>
      <c r="D2138" s="672"/>
      <c r="E2138" s="700"/>
      <c r="F2138" s="673"/>
      <c r="G2138" s="700"/>
    </row>
    <row r="2139" spans="1:7">
      <c r="A2139" s="671"/>
      <c r="B2139" s="671"/>
      <c r="C2139" s="671"/>
      <c r="D2139" s="672"/>
      <c r="E2139" s="700"/>
      <c r="F2139" s="673"/>
      <c r="G2139" s="700"/>
    </row>
    <row r="2140" spans="1:7">
      <c r="A2140" s="671"/>
      <c r="B2140" s="671"/>
      <c r="C2140" s="671"/>
      <c r="D2140" s="672"/>
      <c r="E2140" s="700"/>
      <c r="F2140" s="673"/>
      <c r="G2140" s="700"/>
    </row>
    <row r="2141" spans="1:7">
      <c r="A2141" s="671"/>
      <c r="B2141" s="671"/>
      <c r="C2141" s="671"/>
      <c r="D2141" s="672"/>
      <c r="E2141" s="700"/>
      <c r="F2141" s="673"/>
      <c r="G2141" s="700"/>
    </row>
    <row r="2142" spans="1:7">
      <c r="A2142" s="671"/>
      <c r="B2142" s="671"/>
      <c r="C2142" s="671"/>
      <c r="D2142" s="672"/>
      <c r="E2142" s="700"/>
      <c r="F2142" s="673"/>
      <c r="G2142" s="700"/>
    </row>
    <row r="2143" spans="1:7">
      <c r="A2143" s="671"/>
      <c r="B2143" s="671"/>
      <c r="C2143" s="671"/>
      <c r="D2143" s="672"/>
      <c r="E2143" s="700"/>
      <c r="F2143" s="673"/>
      <c r="G2143" s="700"/>
    </row>
    <row r="2144" spans="1:7">
      <c r="A2144" s="671"/>
      <c r="B2144" s="671"/>
      <c r="C2144" s="671"/>
      <c r="D2144" s="672"/>
      <c r="E2144" s="700"/>
      <c r="F2144" s="673"/>
      <c r="G2144" s="700"/>
    </row>
    <row r="2145" spans="1:7">
      <c r="A2145" s="671"/>
      <c r="B2145" s="671"/>
      <c r="C2145" s="671"/>
      <c r="D2145" s="672"/>
      <c r="E2145" s="700"/>
      <c r="F2145" s="673"/>
      <c r="G2145" s="700"/>
    </row>
    <row r="2146" spans="1:7">
      <c r="A2146" s="671"/>
      <c r="B2146" s="671"/>
      <c r="C2146" s="671"/>
      <c r="D2146" s="672"/>
      <c r="E2146" s="700"/>
      <c r="F2146" s="673"/>
      <c r="G2146" s="700"/>
    </row>
    <row r="2147" spans="1:7">
      <c r="A2147" s="671"/>
      <c r="B2147" s="671"/>
      <c r="C2147" s="671"/>
      <c r="D2147" s="672"/>
      <c r="E2147" s="700"/>
      <c r="F2147" s="673"/>
      <c r="G2147" s="700"/>
    </row>
    <row r="2148" spans="1:7">
      <c r="A2148" s="671"/>
      <c r="B2148" s="671"/>
      <c r="C2148" s="671"/>
      <c r="D2148" s="672"/>
      <c r="E2148" s="700"/>
      <c r="F2148" s="673"/>
      <c r="G2148" s="700"/>
    </row>
    <row r="2149" spans="1:7">
      <c r="A2149" s="671"/>
      <c r="B2149" s="671"/>
      <c r="C2149" s="671"/>
      <c r="D2149" s="672"/>
      <c r="E2149" s="700"/>
      <c r="F2149" s="673"/>
      <c r="G2149" s="700"/>
    </row>
    <row r="2150" spans="1:7">
      <c r="A2150" s="671"/>
      <c r="B2150" s="671"/>
      <c r="C2150" s="671"/>
      <c r="D2150" s="672"/>
      <c r="E2150" s="700"/>
      <c r="F2150" s="673"/>
      <c r="G2150" s="700"/>
    </row>
    <row r="2151" spans="1:7">
      <c r="A2151" s="671"/>
      <c r="B2151" s="671"/>
      <c r="C2151" s="671"/>
      <c r="D2151" s="672"/>
      <c r="E2151" s="700"/>
      <c r="F2151" s="673"/>
      <c r="G2151" s="700"/>
    </row>
    <row r="2152" spans="1:7">
      <c r="A2152" s="671"/>
      <c r="B2152" s="671"/>
      <c r="C2152" s="671"/>
      <c r="D2152" s="672"/>
      <c r="E2152" s="700"/>
      <c r="F2152" s="673"/>
      <c r="G2152" s="700"/>
    </row>
    <row r="2153" spans="1:7">
      <c r="A2153" s="671"/>
      <c r="B2153" s="671"/>
      <c r="C2153" s="671"/>
      <c r="D2153" s="672"/>
      <c r="E2153" s="700"/>
      <c r="F2153" s="673"/>
      <c r="G2153" s="700"/>
    </row>
    <row r="2154" spans="1:7">
      <c r="A2154" s="671"/>
      <c r="B2154" s="671"/>
      <c r="C2154" s="671"/>
      <c r="D2154" s="672"/>
      <c r="E2154" s="700"/>
      <c r="F2154" s="673"/>
      <c r="G2154" s="700"/>
    </row>
    <row r="2155" spans="1:7">
      <c r="A2155" s="671"/>
      <c r="B2155" s="671"/>
      <c r="C2155" s="671"/>
      <c r="D2155" s="672"/>
      <c r="E2155" s="700"/>
      <c r="F2155" s="673"/>
      <c r="G2155" s="700"/>
    </row>
    <row r="2156" spans="1:7">
      <c r="A2156" s="671"/>
      <c r="B2156" s="671"/>
      <c r="C2156" s="671"/>
      <c r="D2156" s="672"/>
      <c r="E2156" s="700"/>
      <c r="F2156" s="673"/>
      <c r="G2156" s="700"/>
    </row>
    <row r="2157" spans="1:7">
      <c r="A2157" s="671"/>
      <c r="B2157" s="671"/>
      <c r="C2157" s="671"/>
      <c r="D2157" s="672"/>
      <c r="E2157" s="700"/>
      <c r="F2157" s="673"/>
      <c r="G2157" s="700"/>
    </row>
    <row r="2158" spans="1:7">
      <c r="A2158" s="671"/>
      <c r="B2158" s="671"/>
      <c r="C2158" s="671"/>
      <c r="D2158" s="672"/>
      <c r="E2158" s="700"/>
      <c r="F2158" s="673"/>
      <c r="G2158" s="700"/>
    </row>
    <row r="2159" spans="1:7">
      <c r="A2159" s="671"/>
      <c r="B2159" s="671"/>
      <c r="C2159" s="671"/>
      <c r="D2159" s="672"/>
      <c r="E2159" s="700"/>
      <c r="F2159" s="673"/>
      <c r="G2159" s="700"/>
    </row>
    <row r="2160" spans="1:7">
      <c r="A2160" s="671"/>
      <c r="B2160" s="671"/>
      <c r="C2160" s="671"/>
      <c r="D2160" s="672"/>
      <c r="E2160" s="700"/>
      <c r="F2160" s="673"/>
      <c r="G2160" s="700"/>
    </row>
    <row r="2161" spans="1:7">
      <c r="A2161" s="671"/>
      <c r="B2161" s="671"/>
      <c r="C2161" s="671"/>
      <c r="D2161" s="672"/>
      <c r="E2161" s="700"/>
      <c r="F2161" s="673"/>
      <c r="G2161" s="700"/>
    </row>
    <row r="2162" spans="1:7">
      <c r="A2162" s="671"/>
      <c r="B2162" s="671"/>
      <c r="C2162" s="671"/>
      <c r="D2162" s="672"/>
      <c r="E2162" s="700"/>
      <c r="F2162" s="673"/>
      <c r="G2162" s="700"/>
    </row>
    <row r="2163" spans="1:7">
      <c r="A2163" s="671"/>
      <c r="B2163" s="671"/>
      <c r="C2163" s="671"/>
      <c r="D2163" s="672"/>
      <c r="E2163" s="700"/>
      <c r="F2163" s="673"/>
      <c r="G2163" s="700"/>
    </row>
    <row r="2164" spans="1:7">
      <c r="A2164" s="671"/>
      <c r="B2164" s="671"/>
      <c r="C2164" s="671"/>
      <c r="D2164" s="672"/>
      <c r="E2164" s="700"/>
      <c r="F2164" s="673"/>
      <c r="G2164" s="700"/>
    </row>
    <row r="2165" spans="1:7">
      <c r="A2165" s="671"/>
      <c r="B2165" s="671"/>
      <c r="C2165" s="671"/>
      <c r="D2165" s="672"/>
      <c r="E2165" s="700"/>
      <c r="F2165" s="673"/>
      <c r="G2165" s="700"/>
    </row>
    <row r="2166" spans="1:7">
      <c r="A2166" s="671"/>
      <c r="B2166" s="671"/>
      <c r="C2166" s="671"/>
      <c r="D2166" s="672"/>
      <c r="E2166" s="700"/>
      <c r="F2166" s="673"/>
      <c r="G2166" s="700"/>
    </row>
    <row r="2167" spans="1:7">
      <c r="A2167" s="671"/>
      <c r="B2167" s="671"/>
      <c r="C2167" s="671"/>
      <c r="D2167" s="672"/>
      <c r="E2167" s="700"/>
      <c r="F2167" s="673"/>
      <c r="G2167" s="700"/>
    </row>
    <row r="2168" spans="1:7">
      <c r="A2168" s="671"/>
      <c r="B2168" s="671"/>
      <c r="C2168" s="671"/>
      <c r="D2168" s="672"/>
      <c r="E2168" s="700"/>
      <c r="F2168" s="673"/>
      <c r="G2168" s="700"/>
    </row>
    <row r="2169" spans="1:7">
      <c r="A2169" s="671"/>
      <c r="B2169" s="671"/>
      <c r="C2169" s="671"/>
      <c r="D2169" s="672"/>
      <c r="E2169" s="700"/>
      <c r="F2169" s="673"/>
      <c r="G2169" s="700"/>
    </row>
    <row r="2170" spans="1:7">
      <c r="A2170" s="671"/>
      <c r="B2170" s="671"/>
      <c r="C2170" s="671"/>
      <c r="D2170" s="672"/>
      <c r="E2170" s="700"/>
      <c r="F2170" s="673"/>
      <c r="G2170" s="700"/>
    </row>
    <row r="2171" spans="1:7">
      <c r="A2171" s="671"/>
      <c r="B2171" s="671"/>
      <c r="C2171" s="671"/>
      <c r="D2171" s="672"/>
      <c r="E2171" s="700"/>
      <c r="F2171" s="673"/>
      <c r="G2171" s="700"/>
    </row>
    <row r="2172" spans="1:7">
      <c r="A2172" s="671"/>
      <c r="B2172" s="671"/>
      <c r="C2172" s="671"/>
      <c r="D2172" s="672"/>
      <c r="E2172" s="700"/>
      <c r="F2172" s="673"/>
      <c r="G2172" s="700"/>
    </row>
    <row r="2173" spans="1:7">
      <c r="A2173" s="671"/>
      <c r="B2173" s="671"/>
      <c r="C2173" s="671"/>
      <c r="D2173" s="672"/>
      <c r="E2173" s="700"/>
      <c r="F2173" s="673"/>
      <c r="G2173" s="700"/>
    </row>
    <row r="2174" spans="1:7">
      <c r="A2174" s="671"/>
      <c r="B2174" s="671"/>
      <c r="C2174" s="671"/>
      <c r="D2174" s="672"/>
      <c r="E2174" s="700"/>
      <c r="F2174" s="673"/>
      <c r="G2174" s="700"/>
    </row>
    <row r="2175" spans="1:7">
      <c r="A2175" s="671"/>
      <c r="B2175" s="671"/>
      <c r="C2175" s="671"/>
      <c r="D2175" s="672"/>
      <c r="E2175" s="700"/>
      <c r="F2175" s="673"/>
      <c r="G2175" s="700"/>
    </row>
    <row r="2176" spans="1:7">
      <c r="A2176" s="671"/>
      <c r="B2176" s="671"/>
      <c r="C2176" s="671"/>
      <c r="D2176" s="672"/>
      <c r="E2176" s="700"/>
      <c r="F2176" s="673"/>
      <c r="G2176" s="700"/>
    </row>
    <row r="2177" spans="1:7">
      <c r="A2177" s="671"/>
      <c r="B2177" s="671"/>
      <c r="C2177" s="671"/>
      <c r="D2177" s="672"/>
      <c r="E2177" s="700"/>
      <c r="F2177" s="673"/>
      <c r="G2177" s="700"/>
    </row>
    <row r="2178" spans="1:7">
      <c r="A2178" s="671"/>
      <c r="B2178" s="671"/>
      <c r="C2178" s="671"/>
      <c r="D2178" s="672"/>
      <c r="E2178" s="700"/>
      <c r="F2178" s="673"/>
      <c r="G2178" s="700"/>
    </row>
    <row r="2179" spans="1:7">
      <c r="A2179" s="671"/>
      <c r="B2179" s="671"/>
      <c r="C2179" s="671"/>
      <c r="D2179" s="672"/>
      <c r="E2179" s="700"/>
      <c r="F2179" s="673"/>
      <c r="G2179" s="700"/>
    </row>
    <row r="2180" spans="1:7">
      <c r="A2180" s="671"/>
      <c r="B2180" s="671"/>
      <c r="C2180" s="671"/>
      <c r="D2180" s="672"/>
      <c r="E2180" s="700"/>
      <c r="F2180" s="673"/>
      <c r="G2180" s="700"/>
    </row>
    <row r="2181" spans="1:7">
      <c r="A2181" s="671"/>
      <c r="B2181" s="671"/>
      <c r="C2181" s="671"/>
      <c r="D2181" s="672"/>
      <c r="E2181" s="700"/>
      <c r="F2181" s="673"/>
      <c r="G2181" s="700"/>
    </row>
    <row r="2182" spans="1:7">
      <c r="A2182" s="671"/>
      <c r="B2182" s="671"/>
      <c r="C2182" s="671"/>
      <c r="D2182" s="672"/>
      <c r="E2182" s="700"/>
      <c r="F2182" s="673"/>
      <c r="G2182" s="700"/>
    </row>
    <row r="2183" spans="1:7">
      <c r="A2183" s="671"/>
      <c r="B2183" s="671"/>
      <c r="C2183" s="671"/>
      <c r="D2183" s="672"/>
      <c r="E2183" s="700"/>
      <c r="F2183" s="673"/>
      <c r="G2183" s="700"/>
    </row>
    <row r="2184" spans="1:7">
      <c r="A2184" s="671"/>
      <c r="B2184" s="671"/>
      <c r="C2184" s="671"/>
      <c r="D2184" s="672"/>
      <c r="E2184" s="700"/>
      <c r="F2184" s="673"/>
      <c r="G2184" s="700"/>
    </row>
    <row r="2185" spans="1:7">
      <c r="A2185" s="671"/>
      <c r="B2185" s="671"/>
      <c r="C2185" s="671"/>
      <c r="D2185" s="672"/>
      <c r="E2185" s="700"/>
      <c r="F2185" s="673"/>
      <c r="G2185" s="700"/>
    </row>
    <row r="2186" spans="1:7">
      <c r="A2186" s="671"/>
      <c r="B2186" s="671"/>
      <c r="C2186" s="671"/>
      <c r="D2186" s="672"/>
      <c r="E2186" s="700"/>
      <c r="F2186" s="673"/>
      <c r="G2186" s="700"/>
    </row>
    <row r="2187" spans="1:7">
      <c r="A2187" s="671"/>
      <c r="B2187" s="671"/>
      <c r="C2187" s="671"/>
      <c r="D2187" s="672"/>
      <c r="E2187" s="700"/>
      <c r="F2187" s="673"/>
      <c r="G2187" s="700"/>
    </row>
    <row r="2188" spans="1:7">
      <c r="A2188" s="671"/>
      <c r="B2188" s="671"/>
      <c r="C2188" s="671"/>
      <c r="D2188" s="672"/>
      <c r="E2188" s="700"/>
      <c r="F2188" s="673"/>
      <c r="G2188" s="700"/>
    </row>
    <row r="2189" spans="1:7">
      <c r="A2189" s="671"/>
      <c r="B2189" s="671"/>
      <c r="C2189" s="671"/>
      <c r="D2189" s="672"/>
      <c r="E2189" s="700"/>
      <c r="F2189" s="673"/>
      <c r="G2189" s="700"/>
    </row>
    <row r="2190" spans="1:7">
      <c r="A2190" s="671"/>
      <c r="B2190" s="671"/>
      <c r="C2190" s="671"/>
      <c r="D2190" s="672"/>
      <c r="E2190" s="700"/>
      <c r="F2190" s="673"/>
      <c r="G2190" s="700"/>
    </row>
    <row r="2191" spans="1:7">
      <c r="A2191" s="671"/>
      <c r="B2191" s="671"/>
      <c r="C2191" s="671"/>
      <c r="D2191" s="672"/>
      <c r="E2191" s="700"/>
      <c r="F2191" s="673"/>
      <c r="G2191" s="700"/>
    </row>
    <row r="2192" spans="1:7">
      <c r="A2192" s="671"/>
      <c r="B2192" s="671"/>
      <c r="C2192" s="671"/>
      <c r="D2192" s="672"/>
      <c r="E2192" s="700"/>
      <c r="F2192" s="673"/>
      <c r="G2192" s="700"/>
    </row>
    <row r="2193" spans="1:7">
      <c r="A2193" s="671"/>
      <c r="B2193" s="671"/>
      <c r="C2193" s="671"/>
      <c r="D2193" s="672"/>
      <c r="E2193" s="700"/>
      <c r="F2193" s="673"/>
      <c r="G2193" s="700"/>
    </row>
    <row r="2194" spans="1:7">
      <c r="A2194" s="671"/>
      <c r="B2194" s="671"/>
      <c r="C2194" s="671"/>
      <c r="D2194" s="672"/>
      <c r="E2194" s="700"/>
      <c r="F2194" s="673"/>
      <c r="G2194" s="700"/>
    </row>
    <row r="2195" spans="1:7">
      <c r="A2195" s="671"/>
      <c r="B2195" s="671"/>
      <c r="C2195" s="671"/>
      <c r="D2195" s="672"/>
      <c r="E2195" s="700"/>
      <c r="F2195" s="673"/>
      <c r="G2195" s="700"/>
    </row>
    <row r="2196" spans="1:7">
      <c r="A2196" s="671"/>
      <c r="B2196" s="671"/>
      <c r="C2196" s="671"/>
      <c r="D2196" s="672"/>
      <c r="E2196" s="700"/>
      <c r="F2196" s="673"/>
      <c r="G2196" s="700"/>
    </row>
    <row r="2197" spans="1:7">
      <c r="A2197" s="671"/>
      <c r="B2197" s="671"/>
      <c r="C2197" s="671"/>
      <c r="D2197" s="672"/>
      <c r="E2197" s="700"/>
      <c r="F2197" s="673"/>
      <c r="G2197" s="700"/>
    </row>
    <row r="2198" spans="1:7">
      <c r="A2198" s="671"/>
      <c r="B2198" s="671"/>
      <c r="C2198" s="671"/>
      <c r="D2198" s="672"/>
      <c r="E2198" s="700"/>
      <c r="F2198" s="673"/>
      <c r="G2198" s="700"/>
    </row>
    <row r="2199" spans="1:7">
      <c r="A2199" s="671"/>
      <c r="B2199" s="671"/>
      <c r="C2199" s="671"/>
      <c r="D2199" s="672"/>
      <c r="E2199" s="700"/>
      <c r="F2199" s="673"/>
      <c r="G2199" s="700"/>
    </row>
    <row r="2200" spans="1:7">
      <c r="A2200" s="671"/>
      <c r="B2200" s="671"/>
      <c r="C2200" s="671"/>
      <c r="D2200" s="672"/>
      <c r="E2200" s="700"/>
      <c r="F2200" s="673"/>
      <c r="G2200" s="700"/>
    </row>
    <row r="2201" spans="1:7">
      <c r="A2201" s="671"/>
      <c r="B2201" s="671"/>
      <c r="C2201" s="671"/>
      <c r="D2201" s="672"/>
      <c r="E2201" s="700"/>
      <c r="F2201" s="673"/>
      <c r="G2201" s="700"/>
    </row>
    <row r="2202" spans="1:7">
      <c r="A2202" s="671"/>
      <c r="B2202" s="671"/>
      <c r="C2202" s="671"/>
      <c r="D2202" s="672"/>
      <c r="E2202" s="700"/>
      <c r="F2202" s="673"/>
      <c r="G2202" s="700"/>
    </row>
    <row r="2203" spans="1:7">
      <c r="A2203" s="671"/>
      <c r="B2203" s="671"/>
      <c r="C2203" s="671"/>
      <c r="D2203" s="672"/>
      <c r="E2203" s="700"/>
      <c r="F2203" s="673"/>
      <c r="G2203" s="700"/>
    </row>
    <row r="2204" spans="1:7">
      <c r="A2204" s="671"/>
      <c r="B2204" s="671"/>
      <c r="C2204" s="671"/>
      <c r="D2204" s="672"/>
      <c r="E2204" s="700"/>
      <c r="F2204" s="673"/>
      <c r="G2204" s="700"/>
    </row>
    <row r="2205" spans="1:7">
      <c r="A2205" s="671"/>
      <c r="B2205" s="671"/>
      <c r="C2205" s="671"/>
      <c r="D2205" s="672"/>
      <c r="E2205" s="700"/>
      <c r="F2205" s="673"/>
      <c r="G2205" s="700"/>
    </row>
    <row r="2206" spans="1:7">
      <c r="A2206" s="671"/>
      <c r="B2206" s="671"/>
      <c r="C2206" s="671"/>
      <c r="D2206" s="672"/>
      <c r="E2206" s="700"/>
      <c r="F2206" s="673"/>
      <c r="G2206" s="700"/>
    </row>
    <row r="2207" spans="1:7">
      <c r="A2207" s="671"/>
      <c r="B2207" s="671"/>
      <c r="C2207" s="671"/>
      <c r="D2207" s="672"/>
      <c r="E2207" s="700"/>
      <c r="F2207" s="673"/>
      <c r="G2207" s="700"/>
    </row>
    <row r="2208" spans="1:7">
      <c r="A2208" s="671"/>
      <c r="B2208" s="671"/>
      <c r="C2208" s="671"/>
      <c r="D2208" s="672"/>
      <c r="E2208" s="700"/>
      <c r="F2208" s="673"/>
      <c r="G2208" s="700"/>
    </row>
    <row r="2209" spans="1:7">
      <c r="A2209" s="671"/>
      <c r="B2209" s="671"/>
      <c r="C2209" s="671"/>
      <c r="D2209" s="672"/>
      <c r="E2209" s="700"/>
      <c r="F2209" s="673"/>
      <c r="G2209" s="700"/>
    </row>
    <row r="2210" spans="1:7">
      <c r="A2210" s="671"/>
      <c r="B2210" s="671"/>
      <c r="C2210" s="671"/>
      <c r="D2210" s="672"/>
      <c r="E2210" s="700"/>
      <c r="F2210" s="673"/>
      <c r="G2210" s="700"/>
    </row>
    <row r="2211" spans="1:7">
      <c r="A2211" s="671"/>
      <c r="B2211" s="671"/>
      <c r="C2211" s="671"/>
      <c r="D2211" s="672"/>
      <c r="E2211" s="700"/>
      <c r="F2211" s="673"/>
      <c r="G2211" s="700"/>
    </row>
    <row r="2212" spans="1:7">
      <c r="A2212" s="671"/>
      <c r="B2212" s="671"/>
      <c r="C2212" s="671"/>
      <c r="D2212" s="672"/>
      <c r="E2212" s="700"/>
      <c r="F2212" s="673"/>
      <c r="G2212" s="700"/>
    </row>
    <row r="2213" spans="1:7">
      <c r="A2213" s="671"/>
      <c r="B2213" s="671"/>
      <c r="C2213" s="671"/>
      <c r="D2213" s="672"/>
      <c r="E2213" s="700"/>
      <c r="F2213" s="673"/>
      <c r="G2213" s="700"/>
    </row>
    <row r="2214" spans="1:7">
      <c r="A2214" s="671"/>
      <c r="B2214" s="671"/>
      <c r="C2214" s="671"/>
      <c r="D2214" s="672"/>
      <c r="E2214" s="700"/>
      <c r="F2214" s="673"/>
      <c r="G2214" s="700"/>
    </row>
    <row r="2215" spans="1:7">
      <c r="A2215" s="671"/>
      <c r="B2215" s="671"/>
      <c r="C2215" s="671"/>
      <c r="D2215" s="672"/>
      <c r="E2215" s="700"/>
      <c r="F2215" s="673"/>
      <c r="G2215" s="700"/>
    </row>
    <row r="2216" spans="1:7">
      <c r="A2216" s="671"/>
      <c r="B2216" s="671"/>
      <c r="C2216" s="671"/>
      <c r="D2216" s="672"/>
      <c r="E2216" s="700"/>
      <c r="F2216" s="673"/>
      <c r="G2216" s="700"/>
    </row>
    <row r="2217" spans="1:7">
      <c r="A2217" s="671"/>
      <c r="B2217" s="671"/>
      <c r="C2217" s="671"/>
      <c r="D2217" s="672"/>
      <c r="E2217" s="700"/>
      <c r="F2217" s="673"/>
      <c r="G2217" s="700"/>
    </row>
    <row r="2218" spans="1:7">
      <c r="A2218" s="671"/>
      <c r="B2218" s="671"/>
      <c r="C2218" s="671"/>
      <c r="D2218" s="672"/>
      <c r="E2218" s="700"/>
      <c r="F2218" s="673"/>
      <c r="G2218" s="700"/>
    </row>
    <row r="2219" spans="1:7">
      <c r="A2219" s="671"/>
      <c r="B2219" s="671"/>
      <c r="C2219" s="671"/>
      <c r="D2219" s="672"/>
      <c r="E2219" s="700"/>
      <c r="F2219" s="673"/>
      <c r="G2219" s="700"/>
    </row>
    <row r="2220" spans="1:7">
      <c r="A2220" s="671"/>
      <c r="B2220" s="671"/>
      <c r="C2220" s="671"/>
      <c r="D2220" s="672"/>
      <c r="E2220" s="700"/>
      <c r="F2220" s="673"/>
      <c r="G2220" s="700"/>
    </row>
    <row r="2221" spans="1:7">
      <c r="A2221" s="671"/>
      <c r="B2221" s="671"/>
      <c r="C2221" s="671"/>
      <c r="D2221" s="672"/>
      <c r="E2221" s="700"/>
      <c r="F2221" s="673"/>
      <c r="G2221" s="700"/>
    </row>
    <row r="2222" spans="1:7">
      <c r="A2222" s="671"/>
      <c r="B2222" s="671"/>
      <c r="C2222" s="671"/>
      <c r="D2222" s="672"/>
      <c r="E2222" s="700"/>
      <c r="F2222" s="673"/>
      <c r="G2222" s="700"/>
    </row>
    <row r="2223" spans="1:7">
      <c r="A2223" s="671"/>
      <c r="B2223" s="671"/>
      <c r="C2223" s="671"/>
      <c r="D2223" s="672"/>
      <c r="E2223" s="700"/>
      <c r="F2223" s="673"/>
      <c r="G2223" s="700"/>
    </row>
    <row r="2224" spans="1:7">
      <c r="A2224" s="671"/>
      <c r="B2224" s="671"/>
      <c r="C2224" s="671"/>
      <c r="D2224" s="672"/>
      <c r="E2224" s="700"/>
      <c r="F2224" s="673"/>
      <c r="G2224" s="700"/>
    </row>
    <row r="2225" spans="1:7">
      <c r="A2225" s="671"/>
      <c r="B2225" s="671"/>
      <c r="C2225" s="671"/>
      <c r="D2225" s="672"/>
      <c r="E2225" s="700"/>
      <c r="F2225" s="673"/>
      <c r="G2225" s="700"/>
    </row>
    <row r="2226" spans="1:7">
      <c r="A2226" s="671"/>
      <c r="B2226" s="671"/>
      <c r="C2226" s="671"/>
      <c r="D2226" s="672"/>
      <c r="E2226" s="700"/>
      <c r="F2226" s="673"/>
      <c r="G2226" s="700"/>
    </row>
    <row r="2227" spans="1:7">
      <c r="A2227" s="671"/>
      <c r="B2227" s="671"/>
      <c r="C2227" s="671"/>
      <c r="D2227" s="672"/>
      <c r="E2227" s="700"/>
      <c r="F2227" s="673"/>
      <c r="G2227" s="700"/>
    </row>
    <row r="2228" spans="1:7">
      <c r="A2228" s="671"/>
      <c r="B2228" s="671"/>
      <c r="C2228" s="671"/>
      <c r="D2228" s="672"/>
      <c r="E2228" s="700"/>
      <c r="F2228" s="673"/>
      <c r="G2228" s="700"/>
    </row>
    <row r="2229" spans="1:7">
      <c r="A2229" s="671"/>
      <c r="B2229" s="671"/>
      <c r="C2229" s="671"/>
      <c r="D2229" s="672"/>
      <c r="E2229" s="700"/>
      <c r="F2229" s="673"/>
      <c r="G2229" s="700"/>
    </row>
    <row r="2230" spans="1:7">
      <c r="A2230" s="671"/>
      <c r="B2230" s="671"/>
      <c r="C2230" s="671"/>
      <c r="D2230" s="672"/>
      <c r="E2230" s="700"/>
      <c r="F2230" s="673"/>
      <c r="G2230" s="700"/>
    </row>
    <row r="2231" spans="1:7">
      <c r="A2231" s="671"/>
      <c r="B2231" s="671"/>
      <c r="C2231" s="671"/>
      <c r="D2231" s="672"/>
      <c r="E2231" s="700"/>
      <c r="F2231" s="673"/>
      <c r="G2231" s="700"/>
    </row>
    <row r="2232" spans="1:7">
      <c r="A2232" s="671"/>
      <c r="B2232" s="671"/>
      <c r="C2232" s="671"/>
      <c r="D2232" s="672"/>
      <c r="E2232" s="700"/>
      <c r="F2232" s="673"/>
      <c r="G2232" s="700"/>
    </row>
    <row r="2233" spans="1:7">
      <c r="A2233" s="671"/>
      <c r="B2233" s="671"/>
      <c r="C2233" s="671"/>
      <c r="D2233" s="672"/>
      <c r="E2233" s="700"/>
      <c r="F2233" s="673"/>
      <c r="G2233" s="700"/>
    </row>
    <row r="2234" spans="1:7">
      <c r="A2234" s="671"/>
      <c r="B2234" s="671"/>
      <c r="C2234" s="671"/>
      <c r="D2234" s="672"/>
      <c r="E2234" s="700"/>
      <c r="F2234" s="673"/>
      <c r="G2234" s="700"/>
    </row>
    <row r="2235" spans="1:7">
      <c r="A2235" s="671"/>
      <c r="B2235" s="671"/>
      <c r="C2235" s="671"/>
      <c r="D2235" s="672"/>
      <c r="E2235" s="700"/>
      <c r="F2235" s="673"/>
      <c r="G2235" s="700"/>
    </row>
    <row r="2236" spans="1:7">
      <c r="A2236" s="671"/>
      <c r="B2236" s="671"/>
      <c r="C2236" s="671"/>
      <c r="D2236" s="672"/>
      <c r="E2236" s="700"/>
      <c r="F2236" s="673"/>
      <c r="G2236" s="700"/>
    </row>
    <row r="2237" spans="1:7">
      <c r="A2237" s="671"/>
      <c r="B2237" s="671"/>
      <c r="C2237" s="671"/>
      <c r="D2237" s="672"/>
      <c r="E2237" s="700"/>
      <c r="F2237" s="673"/>
      <c r="G2237" s="700"/>
    </row>
    <row r="2238" spans="1:7">
      <c r="A2238" s="671"/>
      <c r="B2238" s="671"/>
      <c r="C2238" s="671"/>
      <c r="D2238" s="672"/>
      <c r="E2238" s="700"/>
      <c r="F2238" s="673"/>
      <c r="G2238" s="700"/>
    </row>
    <row r="2239" spans="1:7">
      <c r="A2239" s="671"/>
      <c r="B2239" s="671"/>
      <c r="C2239" s="671"/>
      <c r="D2239" s="672"/>
      <c r="E2239" s="700"/>
      <c r="F2239" s="673"/>
      <c r="G2239" s="700"/>
    </row>
    <row r="2240" spans="1:7">
      <c r="A2240" s="671"/>
      <c r="B2240" s="671"/>
      <c r="C2240" s="671"/>
      <c r="D2240" s="672"/>
      <c r="E2240" s="700"/>
      <c r="F2240" s="673"/>
      <c r="G2240" s="700"/>
    </row>
    <row r="2241" spans="1:7">
      <c r="A2241" s="671"/>
      <c r="B2241" s="671"/>
      <c r="C2241" s="671"/>
      <c r="D2241" s="672"/>
      <c r="E2241" s="700"/>
      <c r="F2241" s="673"/>
      <c r="G2241" s="700"/>
    </row>
    <row r="2242" spans="1:7">
      <c r="A2242" s="671"/>
      <c r="B2242" s="671"/>
      <c r="C2242" s="671"/>
      <c r="D2242" s="672"/>
      <c r="E2242" s="700"/>
      <c r="F2242" s="673"/>
      <c r="G2242" s="700"/>
    </row>
    <row r="2243" spans="1:7">
      <c r="A2243" s="671"/>
      <c r="B2243" s="671"/>
      <c r="C2243" s="671"/>
      <c r="D2243" s="672"/>
      <c r="E2243" s="700"/>
      <c r="F2243" s="673"/>
      <c r="G2243" s="700"/>
    </row>
    <row r="2244" spans="1:7">
      <c r="A2244" s="671"/>
      <c r="B2244" s="671"/>
      <c r="C2244" s="671"/>
      <c r="D2244" s="672"/>
      <c r="E2244" s="700"/>
      <c r="F2244" s="673"/>
      <c r="G2244" s="700"/>
    </row>
    <row r="2245" spans="1:7">
      <c r="A2245" s="671"/>
      <c r="B2245" s="671"/>
      <c r="C2245" s="671"/>
      <c r="D2245" s="672"/>
      <c r="E2245" s="700"/>
      <c r="F2245" s="673"/>
      <c r="G2245" s="700"/>
    </row>
    <row r="2246" spans="1:7">
      <c r="A2246" s="671"/>
      <c r="B2246" s="671"/>
      <c r="C2246" s="671"/>
      <c r="D2246" s="672"/>
      <c r="E2246" s="700"/>
      <c r="F2246" s="673"/>
      <c r="G2246" s="700"/>
    </row>
    <row r="2247" spans="1:7">
      <c r="A2247" s="671"/>
      <c r="B2247" s="671"/>
      <c r="C2247" s="671"/>
      <c r="D2247" s="672"/>
      <c r="E2247" s="700"/>
      <c r="F2247" s="673"/>
      <c r="G2247" s="700"/>
    </row>
    <row r="2248" spans="1:7">
      <c r="A2248" s="671"/>
      <c r="B2248" s="671"/>
      <c r="C2248" s="671"/>
      <c r="D2248" s="672"/>
      <c r="E2248" s="700"/>
      <c r="F2248" s="673"/>
      <c r="G2248" s="700"/>
    </row>
    <row r="2249" spans="1:7">
      <c r="A2249" s="671"/>
      <c r="B2249" s="671"/>
      <c r="C2249" s="671"/>
      <c r="D2249" s="672"/>
      <c r="E2249" s="700"/>
      <c r="F2249" s="673"/>
      <c r="G2249" s="700"/>
    </row>
    <row r="2250" spans="1:7">
      <c r="A2250" s="671"/>
      <c r="B2250" s="671"/>
      <c r="C2250" s="671"/>
      <c r="D2250" s="672"/>
      <c r="E2250" s="700"/>
      <c r="F2250" s="673"/>
      <c r="G2250" s="700"/>
    </row>
    <row r="2251" spans="1:7">
      <c r="A2251" s="671"/>
      <c r="B2251" s="671"/>
      <c r="C2251" s="671"/>
      <c r="D2251" s="672"/>
      <c r="E2251" s="700"/>
      <c r="F2251" s="673"/>
      <c r="G2251" s="700"/>
    </row>
    <row r="2252" spans="1:7">
      <c r="A2252" s="671"/>
      <c r="B2252" s="671"/>
      <c r="C2252" s="671"/>
      <c r="D2252" s="672"/>
      <c r="E2252" s="700"/>
      <c r="F2252" s="673"/>
      <c r="G2252" s="700"/>
    </row>
    <row r="2253" spans="1:7">
      <c r="A2253" s="671"/>
      <c r="B2253" s="671"/>
      <c r="C2253" s="671"/>
      <c r="D2253" s="672"/>
      <c r="E2253" s="700"/>
      <c r="F2253" s="673"/>
      <c r="G2253" s="700"/>
    </row>
    <row r="2254" spans="1:7">
      <c r="A2254" s="671"/>
      <c r="B2254" s="671"/>
      <c r="C2254" s="671"/>
      <c r="D2254" s="672"/>
      <c r="E2254" s="700"/>
      <c r="F2254" s="673"/>
      <c r="G2254" s="700"/>
    </row>
    <row r="2255" spans="1:7">
      <c r="A2255" s="671"/>
      <c r="B2255" s="671"/>
      <c r="C2255" s="671"/>
      <c r="D2255" s="672"/>
      <c r="E2255" s="700"/>
      <c r="F2255" s="673"/>
      <c r="G2255" s="700"/>
    </row>
    <row r="2256" spans="1:7">
      <c r="A2256" s="671"/>
      <c r="B2256" s="671"/>
      <c r="C2256" s="671"/>
      <c r="D2256" s="672"/>
      <c r="E2256" s="700"/>
      <c r="F2256" s="673"/>
      <c r="G2256" s="700"/>
    </row>
    <row r="2257" spans="1:7">
      <c r="A2257" s="671"/>
      <c r="B2257" s="671"/>
      <c r="C2257" s="671"/>
      <c r="D2257" s="672"/>
      <c r="E2257" s="700"/>
      <c r="F2257" s="673"/>
      <c r="G2257" s="700"/>
    </row>
    <row r="2258" spans="1:7">
      <c r="A2258" s="671"/>
      <c r="B2258" s="671"/>
      <c r="C2258" s="671"/>
      <c r="D2258" s="672"/>
      <c r="E2258" s="700"/>
      <c r="F2258" s="673"/>
      <c r="G2258" s="700"/>
    </row>
    <row r="2259" spans="1:7">
      <c r="A2259" s="671"/>
      <c r="B2259" s="671"/>
      <c r="C2259" s="671"/>
      <c r="D2259" s="672"/>
      <c r="E2259" s="700"/>
      <c r="F2259" s="673"/>
      <c r="G2259" s="700"/>
    </row>
    <row r="2260" spans="1:7">
      <c r="A2260" s="671"/>
      <c r="B2260" s="671"/>
      <c r="C2260" s="671"/>
      <c r="D2260" s="672"/>
      <c r="E2260" s="700"/>
      <c r="F2260" s="673"/>
      <c r="G2260" s="700"/>
    </row>
    <row r="2261" spans="1:7">
      <c r="A2261" s="671"/>
      <c r="B2261" s="671"/>
      <c r="C2261" s="671"/>
      <c r="D2261" s="672"/>
      <c r="E2261" s="700"/>
      <c r="F2261" s="673"/>
      <c r="G2261" s="700"/>
    </row>
    <row r="2262" spans="1:7">
      <c r="A2262" s="671"/>
      <c r="B2262" s="671"/>
      <c r="C2262" s="671"/>
      <c r="D2262" s="672"/>
      <c r="E2262" s="700"/>
      <c r="F2262" s="673"/>
      <c r="G2262" s="700"/>
    </row>
    <row r="2263" spans="1:7">
      <c r="A2263" s="671"/>
      <c r="B2263" s="671"/>
      <c r="C2263" s="671"/>
      <c r="D2263" s="672"/>
      <c r="E2263" s="700"/>
      <c r="F2263" s="673"/>
      <c r="G2263" s="700"/>
    </row>
    <row r="2264" spans="1:7">
      <c r="A2264" s="671"/>
      <c r="B2264" s="671"/>
      <c r="C2264" s="671"/>
      <c r="D2264" s="672"/>
      <c r="E2264" s="700"/>
      <c r="F2264" s="673"/>
      <c r="G2264" s="700"/>
    </row>
    <row r="2265" spans="1:7">
      <c r="A2265" s="671"/>
      <c r="B2265" s="671"/>
      <c r="C2265" s="671"/>
      <c r="D2265" s="672"/>
      <c r="E2265" s="700"/>
      <c r="F2265" s="673"/>
      <c r="G2265" s="700"/>
    </row>
    <row r="2266" spans="1:7">
      <c r="A2266" s="671"/>
      <c r="B2266" s="671"/>
      <c r="C2266" s="671"/>
      <c r="D2266" s="672"/>
      <c r="E2266" s="700"/>
      <c r="F2266" s="673"/>
      <c r="G2266" s="700"/>
    </row>
    <row r="2267" spans="1:7">
      <c r="A2267" s="671"/>
      <c r="B2267" s="671"/>
      <c r="C2267" s="671"/>
      <c r="D2267" s="672"/>
      <c r="E2267" s="700"/>
      <c r="F2267" s="673"/>
      <c r="G2267" s="700"/>
    </row>
    <row r="2268" spans="1:7">
      <c r="A2268" s="671"/>
      <c r="B2268" s="671"/>
      <c r="C2268" s="671"/>
      <c r="D2268" s="672"/>
      <c r="E2268" s="700"/>
      <c r="F2268" s="673"/>
      <c r="G2268" s="700"/>
    </row>
    <row r="2269" spans="1:7">
      <c r="A2269" s="671"/>
      <c r="B2269" s="671"/>
      <c r="C2269" s="671"/>
      <c r="D2269" s="672"/>
      <c r="E2269" s="700"/>
      <c r="F2269" s="673"/>
      <c r="G2269" s="700"/>
    </row>
    <row r="2270" spans="1:7">
      <c r="A2270" s="671"/>
      <c r="B2270" s="671"/>
      <c r="C2270" s="671"/>
      <c r="D2270" s="672"/>
      <c r="E2270" s="700"/>
      <c r="F2270" s="673"/>
      <c r="G2270" s="700"/>
    </row>
    <row r="2271" spans="1:7">
      <c r="A2271" s="671"/>
      <c r="B2271" s="671"/>
      <c r="C2271" s="671"/>
      <c r="D2271" s="672"/>
      <c r="E2271" s="700"/>
      <c r="F2271" s="673"/>
      <c r="G2271" s="700"/>
    </row>
    <row r="2272" spans="1:7">
      <c r="A2272" s="671"/>
      <c r="B2272" s="671"/>
      <c r="C2272" s="671"/>
      <c r="D2272" s="672"/>
      <c r="E2272" s="700"/>
      <c r="F2272" s="673"/>
      <c r="G2272" s="700"/>
    </row>
    <row r="2273" spans="1:7">
      <c r="A2273" s="671"/>
      <c r="B2273" s="671"/>
      <c r="C2273" s="671"/>
      <c r="D2273" s="672"/>
      <c r="E2273" s="700"/>
      <c r="F2273" s="673"/>
      <c r="G2273" s="700"/>
    </row>
    <row r="2274" spans="1:7">
      <c r="A2274" s="671"/>
      <c r="B2274" s="671"/>
      <c r="C2274" s="671"/>
      <c r="D2274" s="672"/>
      <c r="E2274" s="700"/>
      <c r="F2274" s="673"/>
      <c r="G2274" s="700"/>
    </row>
    <row r="2275" spans="1:7">
      <c r="A2275" s="671"/>
      <c r="B2275" s="671"/>
      <c r="C2275" s="671"/>
      <c r="D2275" s="672"/>
      <c r="E2275" s="700"/>
      <c r="F2275" s="673"/>
      <c r="G2275" s="700"/>
    </row>
    <row r="2276" spans="1:7">
      <c r="A2276" s="671"/>
      <c r="B2276" s="671"/>
      <c r="C2276" s="671"/>
      <c r="D2276" s="672"/>
      <c r="E2276" s="700"/>
      <c r="F2276" s="673"/>
      <c r="G2276" s="700"/>
    </row>
    <row r="2277" spans="1:7">
      <c r="A2277" s="671"/>
      <c r="B2277" s="671"/>
      <c r="C2277" s="671"/>
      <c r="D2277" s="672"/>
      <c r="E2277" s="700"/>
      <c r="F2277" s="673"/>
      <c r="G2277" s="700"/>
    </row>
    <row r="2278" spans="1:7">
      <c r="A2278" s="671"/>
      <c r="B2278" s="671"/>
      <c r="C2278" s="671"/>
      <c r="D2278" s="672"/>
      <c r="E2278" s="700"/>
      <c r="F2278" s="673"/>
      <c r="G2278" s="700"/>
    </row>
    <row r="2279" spans="1:7">
      <c r="A2279" s="671"/>
      <c r="B2279" s="671"/>
      <c r="C2279" s="671"/>
      <c r="D2279" s="672"/>
      <c r="E2279" s="700"/>
      <c r="F2279" s="673"/>
      <c r="G2279" s="700"/>
    </row>
    <row r="2280" spans="1:7">
      <c r="A2280" s="671"/>
      <c r="B2280" s="671"/>
      <c r="C2280" s="671"/>
      <c r="D2280" s="672"/>
      <c r="E2280" s="700"/>
      <c r="F2280" s="673"/>
      <c r="G2280" s="700"/>
    </row>
    <row r="2281" spans="1:7">
      <c r="A2281" s="671"/>
      <c r="B2281" s="671"/>
      <c r="C2281" s="671"/>
      <c r="D2281" s="672"/>
      <c r="E2281" s="700"/>
      <c r="F2281" s="673"/>
      <c r="G2281" s="700"/>
    </row>
    <row r="2282" spans="1:7">
      <c r="A2282" s="671"/>
      <c r="B2282" s="671"/>
      <c r="C2282" s="671"/>
      <c r="D2282" s="672"/>
      <c r="E2282" s="700"/>
      <c r="F2282" s="673"/>
      <c r="G2282" s="700"/>
    </row>
    <row r="2283" spans="1:7">
      <c r="A2283" s="671"/>
      <c r="B2283" s="671"/>
      <c r="C2283" s="671"/>
      <c r="D2283" s="672"/>
      <c r="E2283" s="700"/>
      <c r="F2283" s="673"/>
      <c r="G2283" s="700"/>
    </row>
    <row r="2284" spans="1:7">
      <c r="A2284" s="671"/>
      <c r="B2284" s="671"/>
      <c r="C2284" s="671"/>
      <c r="D2284" s="672"/>
      <c r="E2284" s="700"/>
      <c r="F2284" s="673"/>
      <c r="G2284" s="700"/>
    </row>
    <row r="2285" spans="1:7">
      <c r="A2285" s="671"/>
      <c r="B2285" s="671"/>
      <c r="C2285" s="671"/>
      <c r="D2285" s="672"/>
      <c r="E2285" s="700"/>
      <c r="F2285" s="673"/>
      <c r="G2285" s="700"/>
    </row>
    <row r="2286" spans="1:7">
      <c r="A2286" s="671"/>
      <c r="B2286" s="671"/>
      <c r="C2286" s="671"/>
      <c r="D2286" s="672"/>
      <c r="E2286" s="700"/>
      <c r="F2286" s="673"/>
      <c r="G2286" s="700"/>
    </row>
    <row r="2287" spans="1:7">
      <c r="A2287" s="671"/>
      <c r="B2287" s="671"/>
      <c r="C2287" s="671"/>
      <c r="D2287" s="672"/>
      <c r="E2287" s="700"/>
      <c r="F2287" s="673"/>
      <c r="G2287" s="700"/>
    </row>
    <row r="2288" spans="1:7">
      <c r="A2288" s="671"/>
      <c r="B2288" s="671"/>
      <c r="C2288" s="671"/>
      <c r="D2288" s="672"/>
      <c r="E2288" s="700"/>
      <c r="F2288" s="673"/>
      <c r="G2288" s="700"/>
    </row>
    <row r="2289" spans="1:7">
      <c r="A2289" s="671"/>
      <c r="B2289" s="671"/>
      <c r="C2289" s="671"/>
      <c r="D2289" s="672"/>
      <c r="E2289" s="700"/>
      <c r="F2289" s="673"/>
      <c r="G2289" s="700"/>
    </row>
    <row r="2290" spans="1:7">
      <c r="A2290" s="671"/>
      <c r="B2290" s="671"/>
      <c r="C2290" s="671"/>
      <c r="D2290" s="672"/>
      <c r="E2290" s="700"/>
      <c r="F2290" s="673"/>
      <c r="G2290" s="700"/>
    </row>
    <row r="2291" spans="1:7">
      <c r="A2291" s="671"/>
      <c r="B2291" s="671"/>
      <c r="C2291" s="671"/>
      <c r="D2291" s="672"/>
      <c r="E2291" s="700"/>
      <c r="F2291" s="673"/>
      <c r="G2291" s="700"/>
    </row>
    <row r="2292" spans="1:7">
      <c r="A2292" s="671"/>
      <c r="B2292" s="671"/>
      <c r="C2292" s="671"/>
      <c r="D2292" s="672"/>
      <c r="E2292" s="700"/>
      <c r="F2292" s="673"/>
      <c r="G2292" s="700"/>
    </row>
    <row r="2293" spans="1:7">
      <c r="A2293" s="671"/>
      <c r="B2293" s="671"/>
      <c r="C2293" s="671"/>
      <c r="D2293" s="672"/>
      <c r="E2293" s="700"/>
      <c r="F2293" s="673"/>
      <c r="G2293" s="700"/>
    </row>
    <row r="2294" spans="1:7">
      <c r="A2294" s="671"/>
      <c r="B2294" s="671"/>
      <c r="C2294" s="671"/>
      <c r="D2294" s="672"/>
      <c r="E2294" s="700"/>
      <c r="F2294" s="673"/>
      <c r="G2294" s="700"/>
    </row>
    <row r="2295" spans="1:7">
      <c r="A2295" s="671"/>
      <c r="B2295" s="671"/>
      <c r="C2295" s="671"/>
      <c r="D2295" s="672"/>
      <c r="E2295" s="700"/>
      <c r="F2295" s="673"/>
      <c r="G2295" s="700"/>
    </row>
    <row r="2296" spans="1:7">
      <c r="A2296" s="671"/>
      <c r="B2296" s="671"/>
      <c r="C2296" s="671"/>
      <c r="D2296" s="672"/>
      <c r="E2296" s="700"/>
      <c r="F2296" s="673"/>
      <c r="G2296" s="700"/>
    </row>
    <row r="2297" spans="1:7">
      <c r="A2297" s="671"/>
      <c r="B2297" s="671"/>
      <c r="C2297" s="671"/>
      <c r="D2297" s="672"/>
      <c r="E2297" s="700"/>
      <c r="F2297" s="673"/>
      <c r="G2297" s="700"/>
    </row>
    <row r="2298" spans="1:7">
      <c r="A2298" s="671"/>
      <c r="B2298" s="671"/>
      <c r="C2298" s="671"/>
      <c r="D2298" s="672"/>
      <c r="E2298" s="700"/>
      <c r="F2298" s="673"/>
      <c r="G2298" s="700"/>
    </row>
    <row r="2299" spans="1:7">
      <c r="A2299" s="671"/>
      <c r="B2299" s="671"/>
      <c r="C2299" s="671"/>
      <c r="D2299" s="672"/>
      <c r="E2299" s="700"/>
      <c r="F2299" s="673"/>
      <c r="G2299" s="700"/>
    </row>
    <row r="2300" spans="1:7">
      <c r="A2300" s="671"/>
      <c r="B2300" s="671"/>
      <c r="C2300" s="671"/>
      <c r="D2300" s="672"/>
      <c r="E2300" s="700"/>
      <c r="F2300" s="673"/>
      <c r="G2300" s="700"/>
    </row>
    <row r="2301" spans="1:7">
      <c r="A2301" s="671"/>
      <c r="B2301" s="671"/>
      <c r="C2301" s="671"/>
      <c r="D2301" s="672"/>
      <c r="E2301" s="700"/>
      <c r="F2301" s="673"/>
      <c r="G2301" s="700"/>
    </row>
    <row r="2302" spans="1:7">
      <c r="A2302" s="671"/>
      <c r="B2302" s="671"/>
      <c r="C2302" s="671"/>
      <c r="D2302" s="672"/>
      <c r="E2302" s="700"/>
      <c r="F2302" s="673"/>
      <c r="G2302" s="700"/>
    </row>
    <row r="2303" spans="1:7">
      <c r="A2303" s="671"/>
      <c r="B2303" s="671"/>
      <c r="C2303" s="671"/>
      <c r="D2303" s="672"/>
      <c r="E2303" s="700"/>
      <c r="F2303" s="673"/>
      <c r="G2303" s="700"/>
    </row>
    <row r="2304" spans="1:7">
      <c r="A2304" s="671"/>
      <c r="B2304" s="671"/>
      <c r="C2304" s="671"/>
      <c r="D2304" s="672"/>
      <c r="E2304" s="700"/>
      <c r="F2304" s="673"/>
      <c r="G2304" s="700"/>
    </row>
    <row r="2305" spans="1:7">
      <c r="A2305" s="671"/>
      <c r="B2305" s="671"/>
      <c r="C2305" s="671"/>
      <c r="D2305" s="672"/>
      <c r="E2305" s="700"/>
      <c r="F2305" s="673"/>
      <c r="G2305" s="700"/>
    </row>
    <row r="2306" spans="1:7">
      <c r="A2306" s="671"/>
      <c r="B2306" s="671"/>
      <c r="C2306" s="671"/>
      <c r="D2306" s="672"/>
      <c r="E2306" s="700"/>
      <c r="F2306" s="673"/>
      <c r="G2306" s="700"/>
    </row>
    <row r="2307" spans="1:7">
      <c r="A2307" s="671"/>
      <c r="B2307" s="671"/>
      <c r="C2307" s="671"/>
      <c r="D2307" s="672"/>
      <c r="E2307" s="700"/>
      <c r="F2307" s="673"/>
      <c r="G2307" s="700"/>
    </row>
    <row r="2308" spans="1:7">
      <c r="A2308" s="671"/>
      <c r="B2308" s="671"/>
      <c r="C2308" s="671"/>
      <c r="D2308" s="672"/>
      <c r="E2308" s="700"/>
      <c r="F2308" s="673"/>
      <c r="G2308" s="700"/>
    </row>
    <row r="2309" spans="1:7">
      <c r="A2309" s="671"/>
      <c r="B2309" s="671"/>
      <c r="C2309" s="671"/>
      <c r="D2309" s="672"/>
      <c r="E2309" s="700"/>
      <c r="F2309" s="673"/>
      <c r="G2309" s="700"/>
    </row>
    <row r="2310" spans="1:7">
      <c r="A2310" s="671"/>
      <c r="B2310" s="671"/>
      <c r="C2310" s="671"/>
      <c r="D2310" s="672"/>
      <c r="E2310" s="700"/>
      <c r="F2310" s="673"/>
      <c r="G2310" s="700"/>
    </row>
    <row r="2311" spans="1:7">
      <c r="A2311" s="671"/>
      <c r="B2311" s="671"/>
      <c r="C2311" s="671"/>
      <c r="D2311" s="672"/>
      <c r="E2311" s="700"/>
      <c r="F2311" s="673"/>
      <c r="G2311" s="700"/>
    </row>
    <row r="2312" spans="1:7">
      <c r="A2312" s="671"/>
      <c r="B2312" s="671"/>
      <c r="C2312" s="671"/>
      <c r="D2312" s="672"/>
      <c r="E2312" s="700"/>
      <c r="F2312" s="673"/>
      <c r="G2312" s="700"/>
    </row>
    <row r="2313" spans="1:7">
      <c r="A2313" s="671"/>
      <c r="B2313" s="671"/>
      <c r="C2313" s="671"/>
      <c r="D2313" s="672"/>
      <c r="E2313" s="700"/>
      <c r="F2313" s="673"/>
      <c r="G2313" s="700"/>
    </row>
    <row r="2314" spans="1:7">
      <c r="A2314" s="671"/>
      <c r="B2314" s="671"/>
      <c r="C2314" s="671"/>
      <c r="D2314" s="672"/>
      <c r="E2314" s="700"/>
      <c r="F2314" s="673"/>
      <c r="G2314" s="700"/>
    </row>
    <row r="2315" spans="1:7">
      <c r="A2315" s="671"/>
      <c r="B2315" s="671"/>
      <c r="C2315" s="671"/>
      <c r="D2315" s="672"/>
      <c r="E2315" s="700"/>
      <c r="F2315" s="673"/>
      <c r="G2315" s="700"/>
    </row>
    <row r="2316" spans="1:7">
      <c r="A2316" s="671"/>
      <c r="B2316" s="671"/>
      <c r="C2316" s="671"/>
      <c r="D2316" s="672"/>
      <c r="E2316" s="700"/>
      <c r="F2316" s="673"/>
      <c r="G2316" s="700"/>
    </row>
    <row r="2317" spans="1:7">
      <c r="A2317" s="671"/>
      <c r="B2317" s="671"/>
      <c r="C2317" s="671"/>
      <c r="D2317" s="672"/>
      <c r="E2317" s="700"/>
      <c r="F2317" s="673"/>
      <c r="G2317" s="700"/>
    </row>
    <row r="2318" spans="1:7">
      <c r="A2318" s="671"/>
      <c r="B2318" s="671"/>
      <c r="C2318" s="671"/>
      <c r="D2318" s="672"/>
      <c r="E2318" s="700"/>
      <c r="F2318" s="673"/>
      <c r="G2318" s="700"/>
    </row>
    <row r="2319" spans="1:7">
      <c r="A2319" s="671"/>
      <c r="B2319" s="671"/>
      <c r="C2319" s="671"/>
      <c r="D2319" s="672"/>
      <c r="E2319" s="700"/>
      <c r="F2319" s="673"/>
      <c r="G2319" s="700"/>
    </row>
    <row r="2320" spans="1:7">
      <c r="A2320" s="671"/>
      <c r="B2320" s="671"/>
      <c r="C2320" s="671"/>
      <c r="D2320" s="672"/>
      <c r="E2320" s="700"/>
      <c r="F2320" s="673"/>
      <c r="G2320" s="700"/>
    </row>
    <row r="2321" spans="1:7">
      <c r="A2321" s="671"/>
      <c r="B2321" s="671"/>
      <c r="C2321" s="671"/>
      <c r="D2321" s="672"/>
      <c r="E2321" s="700"/>
      <c r="F2321" s="673"/>
      <c r="G2321" s="700"/>
    </row>
    <row r="2322" spans="1:7">
      <c r="A2322" s="671"/>
      <c r="B2322" s="671"/>
      <c r="C2322" s="671"/>
      <c r="D2322" s="672"/>
      <c r="E2322" s="700"/>
      <c r="F2322" s="673"/>
      <c r="G2322" s="700"/>
    </row>
    <row r="2323" spans="1:7">
      <c r="A2323" s="671"/>
      <c r="B2323" s="671"/>
      <c r="C2323" s="671"/>
      <c r="D2323" s="672"/>
      <c r="E2323" s="700"/>
      <c r="F2323" s="673"/>
      <c r="G2323" s="700"/>
    </row>
    <row r="2324" spans="1:7">
      <c r="A2324" s="671"/>
      <c r="B2324" s="671"/>
      <c r="C2324" s="671"/>
      <c r="D2324" s="672"/>
      <c r="E2324" s="700"/>
      <c r="F2324" s="673"/>
      <c r="G2324" s="700"/>
    </row>
    <row r="2325" spans="1:7">
      <c r="A2325" s="671"/>
      <c r="B2325" s="671"/>
      <c r="C2325" s="671"/>
      <c r="D2325" s="672"/>
      <c r="E2325" s="700"/>
      <c r="F2325" s="673"/>
      <c r="G2325" s="700"/>
    </row>
    <row r="2326" spans="1:7">
      <c r="A2326" s="671"/>
      <c r="B2326" s="671"/>
      <c r="C2326" s="671"/>
      <c r="D2326" s="672"/>
      <c r="E2326" s="700"/>
      <c r="F2326" s="673"/>
      <c r="G2326" s="700"/>
    </row>
    <row r="2327" spans="1:7">
      <c r="A2327" s="671"/>
      <c r="B2327" s="671"/>
      <c r="C2327" s="671"/>
      <c r="D2327" s="672"/>
      <c r="E2327" s="700"/>
      <c r="F2327" s="673"/>
      <c r="G2327" s="700"/>
    </row>
    <row r="2328" spans="1:7">
      <c r="A2328" s="671"/>
      <c r="B2328" s="671"/>
      <c r="C2328" s="671"/>
      <c r="D2328" s="672"/>
      <c r="E2328" s="700"/>
      <c r="F2328" s="673"/>
      <c r="G2328" s="700"/>
    </row>
    <row r="2329" spans="1:7">
      <c r="A2329" s="671"/>
      <c r="B2329" s="671"/>
      <c r="C2329" s="671"/>
      <c r="D2329" s="672"/>
      <c r="E2329" s="700"/>
      <c r="F2329" s="673"/>
      <c r="G2329" s="700"/>
    </row>
    <row r="2330" spans="1:7">
      <c r="A2330" s="671"/>
      <c r="B2330" s="671"/>
      <c r="C2330" s="671"/>
      <c r="D2330" s="672"/>
      <c r="E2330" s="700"/>
      <c r="F2330" s="673"/>
      <c r="G2330" s="700"/>
    </row>
    <row r="2331" spans="1:7">
      <c r="A2331" s="671"/>
      <c r="B2331" s="671"/>
      <c r="C2331" s="671"/>
      <c r="D2331" s="672"/>
      <c r="E2331" s="700"/>
      <c r="F2331" s="673"/>
      <c r="G2331" s="700"/>
    </row>
    <row r="2332" spans="1:7">
      <c r="A2332" s="671"/>
      <c r="B2332" s="671"/>
      <c r="C2332" s="671"/>
      <c r="D2332" s="672"/>
      <c r="E2332" s="700"/>
      <c r="F2332" s="673"/>
      <c r="G2332" s="700"/>
    </row>
    <row r="2333" spans="1:7">
      <c r="A2333" s="671"/>
      <c r="B2333" s="671"/>
      <c r="C2333" s="671"/>
      <c r="D2333" s="672"/>
      <c r="E2333" s="700"/>
      <c r="F2333" s="673"/>
      <c r="G2333" s="700"/>
    </row>
    <row r="2334" spans="1:7">
      <c r="A2334" s="671"/>
      <c r="B2334" s="671"/>
      <c r="C2334" s="671"/>
      <c r="D2334" s="672"/>
      <c r="E2334" s="700"/>
      <c r="F2334" s="673"/>
      <c r="G2334" s="700"/>
    </row>
    <row r="2335" spans="1:7">
      <c r="A2335" s="671"/>
      <c r="B2335" s="671"/>
      <c r="C2335" s="671"/>
      <c r="D2335" s="672"/>
      <c r="E2335" s="700"/>
      <c r="F2335" s="673"/>
      <c r="G2335" s="700"/>
    </row>
    <row r="2336" spans="1:7">
      <c r="A2336" s="671"/>
      <c r="B2336" s="671"/>
      <c r="C2336" s="671"/>
      <c r="D2336" s="672"/>
      <c r="E2336" s="700"/>
      <c r="F2336" s="673"/>
      <c r="G2336" s="700"/>
    </row>
    <row r="2337" spans="1:7">
      <c r="A2337" s="671"/>
      <c r="B2337" s="671"/>
      <c r="C2337" s="671"/>
      <c r="D2337" s="672"/>
      <c r="E2337" s="700"/>
      <c r="F2337" s="673"/>
      <c r="G2337" s="700"/>
    </row>
    <row r="2338" spans="1:7">
      <c r="A2338" s="671"/>
      <c r="B2338" s="671"/>
      <c r="C2338" s="671"/>
      <c r="D2338" s="672"/>
      <c r="E2338" s="700"/>
      <c r="F2338" s="673"/>
      <c r="G2338" s="700"/>
    </row>
    <row r="2339" spans="1:7">
      <c r="A2339" s="671"/>
      <c r="B2339" s="671"/>
      <c r="C2339" s="671"/>
      <c r="D2339" s="672"/>
      <c r="E2339" s="700"/>
      <c r="F2339" s="673"/>
      <c r="G2339" s="700"/>
    </row>
    <row r="2340" spans="1:7">
      <c r="A2340" s="671"/>
      <c r="B2340" s="671"/>
      <c r="C2340" s="671"/>
      <c r="D2340" s="672"/>
      <c r="E2340" s="700"/>
      <c r="F2340" s="673"/>
      <c r="G2340" s="700"/>
    </row>
    <row r="2341" spans="1:7">
      <c r="A2341" s="671"/>
      <c r="B2341" s="671"/>
      <c r="C2341" s="671"/>
      <c r="D2341" s="672"/>
      <c r="E2341" s="700"/>
      <c r="F2341" s="673"/>
      <c r="G2341" s="700"/>
    </row>
    <row r="2342" spans="1:7">
      <c r="A2342" s="671"/>
      <c r="B2342" s="671"/>
      <c r="C2342" s="671"/>
      <c r="D2342" s="672"/>
      <c r="E2342" s="700"/>
      <c r="F2342" s="673"/>
      <c r="G2342" s="700"/>
    </row>
    <row r="2343" spans="1:7">
      <c r="A2343" s="671"/>
      <c r="B2343" s="671"/>
      <c r="C2343" s="671"/>
      <c r="D2343" s="672"/>
      <c r="E2343" s="700"/>
      <c r="F2343" s="673"/>
      <c r="G2343" s="700"/>
    </row>
    <row r="2344" spans="1:7">
      <c r="A2344" s="671"/>
      <c r="B2344" s="671"/>
      <c r="C2344" s="671"/>
      <c r="D2344" s="672"/>
      <c r="E2344" s="700"/>
      <c r="F2344" s="673"/>
      <c r="G2344" s="700"/>
    </row>
    <row r="2345" spans="1:7">
      <c r="A2345" s="671"/>
      <c r="B2345" s="671"/>
      <c r="C2345" s="671"/>
      <c r="D2345" s="672"/>
      <c r="E2345" s="700"/>
      <c r="F2345" s="673"/>
      <c r="G2345" s="700"/>
    </row>
    <row r="2346" spans="1:7">
      <c r="A2346" s="671"/>
      <c r="B2346" s="671"/>
      <c r="C2346" s="671"/>
      <c r="D2346" s="672"/>
      <c r="E2346" s="700"/>
      <c r="F2346" s="673"/>
      <c r="G2346" s="700"/>
    </row>
    <row r="2347" spans="1:7">
      <c r="A2347" s="671"/>
      <c r="B2347" s="671"/>
      <c r="C2347" s="671"/>
      <c r="D2347" s="672"/>
      <c r="E2347" s="700"/>
      <c r="F2347" s="673"/>
      <c r="G2347" s="700"/>
    </row>
    <row r="2348" spans="1:7">
      <c r="A2348" s="671"/>
      <c r="B2348" s="671"/>
      <c r="C2348" s="671"/>
      <c r="D2348" s="672"/>
      <c r="E2348" s="700"/>
      <c r="F2348" s="673"/>
      <c r="G2348" s="700"/>
    </row>
    <row r="2349" spans="1:7">
      <c r="A2349" s="671"/>
      <c r="B2349" s="671"/>
      <c r="C2349" s="671"/>
      <c r="D2349" s="672"/>
      <c r="E2349" s="700"/>
      <c r="F2349" s="673"/>
      <c r="G2349" s="700"/>
    </row>
    <row r="2350" spans="1:7">
      <c r="A2350" s="671"/>
      <c r="B2350" s="671"/>
      <c r="C2350" s="671"/>
      <c r="D2350" s="672"/>
      <c r="E2350" s="700"/>
      <c r="F2350" s="673"/>
      <c r="G2350" s="700"/>
    </row>
    <row r="2351" spans="1:7">
      <c r="A2351" s="671"/>
      <c r="B2351" s="671"/>
      <c r="C2351" s="671"/>
      <c r="D2351" s="672"/>
      <c r="E2351" s="700"/>
      <c r="F2351" s="673"/>
      <c r="G2351" s="700"/>
    </row>
    <row r="2352" spans="1:7">
      <c r="A2352" s="671"/>
      <c r="B2352" s="671"/>
      <c r="C2352" s="671"/>
      <c r="D2352" s="672"/>
      <c r="E2352" s="700"/>
      <c r="F2352" s="673"/>
      <c r="G2352" s="700"/>
    </row>
    <row r="2353" spans="1:7">
      <c r="A2353" s="671"/>
      <c r="B2353" s="671"/>
      <c r="C2353" s="671"/>
      <c r="D2353" s="672"/>
      <c r="E2353" s="700"/>
      <c r="F2353" s="673"/>
      <c r="G2353" s="700"/>
    </row>
    <row r="2354" spans="1:7">
      <c r="A2354" s="671"/>
      <c r="B2354" s="671"/>
      <c r="C2354" s="671"/>
      <c r="D2354" s="672"/>
      <c r="E2354" s="700"/>
      <c r="F2354" s="673"/>
      <c r="G2354" s="700"/>
    </row>
    <row r="2355" spans="1:7">
      <c r="A2355" s="671"/>
      <c r="B2355" s="671"/>
      <c r="C2355" s="671"/>
      <c r="D2355" s="672"/>
      <c r="E2355" s="700"/>
      <c r="F2355" s="673"/>
      <c r="G2355" s="700"/>
    </row>
    <row r="2356" spans="1:7">
      <c r="A2356" s="671"/>
      <c r="B2356" s="671"/>
      <c r="C2356" s="671"/>
      <c r="D2356" s="672"/>
      <c r="E2356" s="700"/>
      <c r="F2356" s="673"/>
      <c r="G2356" s="700"/>
    </row>
    <row r="2357" spans="1:7">
      <c r="A2357" s="671"/>
      <c r="B2357" s="671"/>
      <c r="C2357" s="671"/>
      <c r="D2357" s="672"/>
      <c r="E2357" s="700"/>
      <c r="F2357" s="673"/>
      <c r="G2357" s="700"/>
    </row>
    <row r="2358" spans="1:7">
      <c r="A2358" s="671"/>
      <c r="B2358" s="671"/>
      <c r="C2358" s="671"/>
      <c r="D2358" s="672"/>
      <c r="E2358" s="700"/>
      <c r="F2358" s="673"/>
      <c r="G2358" s="700"/>
    </row>
    <row r="2359" spans="1:7">
      <c r="A2359" s="671"/>
      <c r="B2359" s="671"/>
      <c r="C2359" s="671"/>
      <c r="D2359" s="672"/>
      <c r="E2359" s="700"/>
      <c r="F2359" s="673"/>
      <c r="G2359" s="700"/>
    </row>
    <row r="2360" spans="1:7">
      <c r="A2360" s="671"/>
      <c r="B2360" s="671"/>
      <c r="C2360" s="671"/>
      <c r="D2360" s="672"/>
      <c r="E2360" s="700"/>
      <c r="F2360" s="673"/>
      <c r="G2360" s="700"/>
    </row>
    <row r="2361" spans="1:7">
      <c r="A2361" s="671"/>
      <c r="B2361" s="671"/>
      <c r="C2361" s="671"/>
      <c r="D2361" s="672"/>
      <c r="E2361" s="700"/>
      <c r="F2361" s="673"/>
      <c r="G2361" s="700"/>
    </row>
    <row r="2362" spans="1:7">
      <c r="A2362" s="671"/>
      <c r="B2362" s="671"/>
      <c r="C2362" s="671"/>
      <c r="D2362" s="672"/>
      <c r="E2362" s="700"/>
      <c r="F2362" s="673"/>
      <c r="G2362" s="700"/>
    </row>
    <row r="2363" spans="1:7">
      <c r="A2363" s="671"/>
      <c r="B2363" s="671"/>
      <c r="C2363" s="671"/>
      <c r="D2363" s="672"/>
      <c r="E2363" s="700"/>
      <c r="F2363" s="673"/>
      <c r="G2363" s="700"/>
    </row>
    <row r="2364" spans="1:7">
      <c r="A2364" s="671"/>
      <c r="B2364" s="671"/>
      <c r="C2364" s="671"/>
      <c r="D2364" s="672"/>
      <c r="E2364" s="700"/>
      <c r="F2364" s="673"/>
      <c r="G2364" s="700"/>
    </row>
    <row r="2365" spans="1:7">
      <c r="A2365" s="671"/>
      <c r="B2365" s="671"/>
      <c r="C2365" s="671"/>
      <c r="D2365" s="672"/>
      <c r="E2365" s="700"/>
      <c r="F2365" s="673"/>
      <c r="G2365" s="700"/>
    </row>
    <row r="2366" spans="1:7">
      <c r="A2366" s="671"/>
      <c r="B2366" s="671"/>
      <c r="C2366" s="671"/>
      <c r="D2366" s="672"/>
      <c r="E2366" s="700"/>
      <c r="F2366" s="673"/>
      <c r="G2366" s="700"/>
    </row>
    <row r="2367" spans="1:7">
      <c r="A2367" s="671"/>
      <c r="B2367" s="671"/>
      <c r="C2367" s="671"/>
      <c r="D2367" s="672"/>
      <c r="E2367" s="700"/>
      <c r="F2367" s="673"/>
      <c r="G2367" s="700"/>
    </row>
    <row r="2368" spans="1:7">
      <c r="A2368" s="671"/>
      <c r="B2368" s="671"/>
      <c r="C2368" s="671"/>
      <c r="D2368" s="672"/>
      <c r="E2368" s="700"/>
      <c r="F2368" s="673"/>
      <c r="G2368" s="700"/>
    </row>
    <row r="2369" spans="1:7">
      <c r="A2369" s="671"/>
      <c r="B2369" s="671"/>
      <c r="C2369" s="671"/>
      <c r="D2369" s="672"/>
      <c r="E2369" s="700"/>
      <c r="F2369" s="673"/>
      <c r="G2369" s="700"/>
    </row>
    <row r="2370" spans="1:7">
      <c r="A2370" s="671"/>
      <c r="B2370" s="671"/>
      <c r="C2370" s="671"/>
      <c r="D2370" s="672"/>
      <c r="E2370" s="700"/>
      <c r="F2370" s="673"/>
      <c r="G2370" s="700"/>
    </row>
    <row r="2371" spans="1:7">
      <c r="A2371" s="671"/>
      <c r="B2371" s="671"/>
      <c r="C2371" s="671"/>
      <c r="D2371" s="672"/>
      <c r="E2371" s="700"/>
      <c r="F2371" s="673"/>
      <c r="G2371" s="700"/>
    </row>
    <row r="2372" spans="1:7">
      <c r="A2372" s="671"/>
      <c r="B2372" s="671"/>
      <c r="C2372" s="671"/>
      <c r="D2372" s="672"/>
      <c r="E2372" s="700"/>
      <c r="F2372" s="673"/>
      <c r="G2372" s="700"/>
    </row>
    <row r="2373" spans="1:7">
      <c r="A2373" s="671"/>
      <c r="B2373" s="671"/>
      <c r="C2373" s="671"/>
      <c r="D2373" s="672"/>
      <c r="E2373" s="700"/>
      <c r="F2373" s="673"/>
      <c r="G2373" s="700"/>
    </row>
    <row r="2374" spans="1:7">
      <c r="A2374" s="671"/>
      <c r="B2374" s="671"/>
      <c r="C2374" s="671"/>
      <c r="D2374" s="672"/>
      <c r="E2374" s="700"/>
      <c r="F2374" s="673"/>
      <c r="G2374" s="700"/>
    </row>
    <row r="2375" spans="1:7">
      <c r="A2375" s="671"/>
      <c r="B2375" s="671"/>
      <c r="C2375" s="671"/>
      <c r="D2375" s="672"/>
      <c r="E2375" s="700"/>
      <c r="F2375" s="673"/>
      <c r="G2375" s="700"/>
    </row>
    <row r="2376" spans="1:7">
      <c r="A2376" s="671"/>
      <c r="B2376" s="671"/>
      <c r="C2376" s="671"/>
      <c r="D2376" s="672"/>
      <c r="E2376" s="700"/>
      <c r="F2376" s="673"/>
      <c r="G2376" s="700"/>
    </row>
    <row r="2377" spans="1:7">
      <c r="A2377" s="671"/>
      <c r="B2377" s="671"/>
      <c r="C2377" s="671"/>
      <c r="D2377" s="672"/>
      <c r="E2377" s="700"/>
      <c r="F2377" s="673"/>
      <c r="G2377" s="700"/>
    </row>
    <row r="2378" spans="1:7">
      <c r="A2378" s="671"/>
      <c r="B2378" s="671"/>
      <c r="C2378" s="671"/>
      <c r="D2378" s="672"/>
      <c r="E2378" s="700"/>
      <c r="F2378" s="673"/>
      <c r="G2378" s="700"/>
    </row>
    <row r="2379" spans="1:7">
      <c r="A2379" s="671"/>
      <c r="B2379" s="671"/>
      <c r="C2379" s="671"/>
      <c r="D2379" s="672"/>
      <c r="E2379" s="700"/>
      <c r="F2379" s="673"/>
      <c r="G2379" s="700"/>
    </row>
    <row r="2380" spans="1:7">
      <c r="A2380" s="671"/>
      <c r="B2380" s="671"/>
      <c r="C2380" s="671"/>
      <c r="D2380" s="672"/>
      <c r="E2380" s="700"/>
      <c r="F2380" s="673"/>
      <c r="G2380" s="700"/>
    </row>
    <row r="2381" spans="1:7">
      <c r="A2381" s="671"/>
      <c r="B2381" s="671"/>
      <c r="C2381" s="671"/>
      <c r="D2381" s="672"/>
      <c r="E2381" s="700"/>
      <c r="F2381" s="673"/>
      <c r="G2381" s="700"/>
    </row>
    <row r="2382" spans="1:7">
      <c r="A2382" s="671"/>
      <c r="B2382" s="671"/>
      <c r="C2382" s="671"/>
      <c r="D2382" s="672"/>
      <c r="E2382" s="700"/>
      <c r="F2382" s="673"/>
      <c r="G2382" s="700"/>
    </row>
    <row r="2383" spans="1:7">
      <c r="A2383" s="671"/>
      <c r="B2383" s="671"/>
      <c r="C2383" s="671"/>
      <c r="D2383" s="672"/>
      <c r="E2383" s="700"/>
      <c r="F2383" s="673"/>
      <c r="G2383" s="700"/>
    </row>
    <row r="2384" spans="1:7">
      <c r="A2384" s="671"/>
      <c r="B2384" s="671"/>
      <c r="C2384" s="671"/>
      <c r="D2384" s="672"/>
      <c r="E2384" s="700"/>
      <c r="F2384" s="673"/>
      <c r="G2384" s="700"/>
    </row>
    <row r="2385" spans="1:7">
      <c r="A2385" s="671"/>
      <c r="B2385" s="671"/>
      <c r="C2385" s="671"/>
      <c r="D2385" s="672"/>
      <c r="E2385" s="700"/>
      <c r="F2385" s="673"/>
      <c r="G2385" s="700"/>
    </row>
    <row r="2386" spans="1:7">
      <c r="A2386" s="671"/>
      <c r="B2386" s="671"/>
      <c r="C2386" s="671"/>
      <c r="D2386" s="672"/>
      <c r="E2386" s="700"/>
      <c r="F2386" s="673"/>
      <c r="G2386" s="700"/>
    </row>
    <row r="2387" spans="1:7">
      <c r="A2387" s="671"/>
      <c r="B2387" s="671"/>
      <c r="C2387" s="671"/>
      <c r="D2387" s="672"/>
      <c r="E2387" s="700"/>
      <c r="F2387" s="673"/>
      <c r="G2387" s="700"/>
    </row>
    <row r="2388" spans="1:7">
      <c r="A2388" s="671"/>
      <c r="B2388" s="671"/>
      <c r="C2388" s="671"/>
      <c r="D2388" s="672"/>
      <c r="E2388" s="700"/>
      <c r="F2388" s="673"/>
      <c r="G2388" s="700"/>
    </row>
    <row r="2389" spans="1:7">
      <c r="A2389" s="671"/>
      <c r="B2389" s="671"/>
      <c r="C2389" s="671"/>
      <c r="D2389" s="672"/>
      <c r="E2389" s="700"/>
      <c r="F2389" s="673"/>
      <c r="G2389" s="700"/>
    </row>
    <row r="2390" spans="1:7">
      <c r="A2390" s="671"/>
      <c r="B2390" s="671"/>
      <c r="C2390" s="671"/>
      <c r="D2390" s="672"/>
      <c r="E2390" s="700"/>
      <c r="F2390" s="673"/>
      <c r="G2390" s="700"/>
    </row>
    <row r="2391" spans="1:7">
      <c r="A2391" s="671"/>
      <c r="B2391" s="671"/>
      <c r="C2391" s="671"/>
      <c r="D2391" s="672"/>
      <c r="E2391" s="700"/>
      <c r="F2391" s="673"/>
      <c r="G2391" s="700"/>
    </row>
    <row r="2392" spans="1:7">
      <c r="A2392" s="671"/>
      <c r="B2392" s="671"/>
      <c r="C2392" s="671"/>
      <c r="D2392" s="672"/>
      <c r="E2392" s="700"/>
      <c r="F2392" s="673"/>
      <c r="G2392" s="700"/>
    </row>
    <row r="2393" spans="1:7">
      <c r="A2393" s="671"/>
      <c r="B2393" s="671"/>
      <c r="C2393" s="671"/>
      <c r="D2393" s="672"/>
      <c r="E2393" s="700"/>
      <c r="F2393" s="673"/>
      <c r="G2393" s="700"/>
    </row>
    <row r="2394" spans="1:7">
      <c r="A2394" s="671"/>
      <c r="B2394" s="671"/>
      <c r="C2394" s="671"/>
      <c r="D2394" s="672"/>
      <c r="E2394" s="700"/>
      <c r="F2394" s="673"/>
      <c r="G2394" s="700"/>
    </row>
    <row r="2395" spans="1:7">
      <c r="A2395" s="671"/>
      <c r="B2395" s="671"/>
      <c r="C2395" s="671"/>
      <c r="D2395" s="672"/>
      <c r="E2395" s="700"/>
      <c r="F2395" s="673"/>
      <c r="G2395" s="700"/>
    </row>
    <row r="2396" spans="1:7">
      <c r="A2396" s="671"/>
      <c r="B2396" s="671"/>
      <c r="C2396" s="671"/>
      <c r="D2396" s="672"/>
      <c r="E2396" s="700"/>
      <c r="F2396" s="673"/>
      <c r="G2396" s="700"/>
    </row>
    <row r="2397" spans="1:7">
      <c r="A2397" s="671"/>
      <c r="B2397" s="671"/>
      <c r="C2397" s="671"/>
      <c r="D2397" s="672"/>
      <c r="E2397" s="700"/>
      <c r="F2397" s="673"/>
      <c r="G2397" s="700"/>
    </row>
    <row r="2398" spans="1:7">
      <c r="A2398" s="671"/>
      <c r="B2398" s="671"/>
      <c r="C2398" s="671"/>
      <c r="D2398" s="672"/>
      <c r="E2398" s="700"/>
      <c r="F2398" s="673"/>
      <c r="G2398" s="700"/>
    </row>
    <row r="2399" spans="1:7">
      <c r="A2399" s="671"/>
      <c r="B2399" s="671"/>
      <c r="C2399" s="671"/>
      <c r="D2399" s="672"/>
      <c r="E2399" s="700"/>
      <c r="F2399" s="673"/>
      <c r="G2399" s="700"/>
    </row>
    <row r="2400" spans="1:7">
      <c r="A2400" s="671"/>
      <c r="B2400" s="671"/>
      <c r="C2400" s="671"/>
      <c r="D2400" s="672"/>
      <c r="E2400" s="700"/>
      <c r="F2400" s="673"/>
      <c r="G2400" s="700"/>
    </row>
    <row r="2401" spans="1:7">
      <c r="A2401" s="671"/>
      <c r="B2401" s="671"/>
      <c r="C2401" s="671"/>
      <c r="D2401" s="672"/>
      <c r="E2401" s="700"/>
      <c r="F2401" s="673"/>
      <c r="G2401" s="700"/>
    </row>
    <row r="2402" spans="1:7">
      <c r="A2402" s="671"/>
      <c r="B2402" s="671"/>
      <c r="C2402" s="671"/>
      <c r="D2402" s="672"/>
      <c r="E2402" s="700"/>
      <c r="F2402" s="673"/>
      <c r="G2402" s="700"/>
    </row>
    <row r="2403" spans="1:7">
      <c r="A2403" s="671"/>
      <c r="B2403" s="671"/>
      <c r="C2403" s="671"/>
      <c r="D2403" s="672"/>
      <c r="E2403" s="700"/>
      <c r="F2403" s="673"/>
      <c r="G2403" s="700"/>
    </row>
    <row r="2404" spans="1:7">
      <c r="A2404" s="671"/>
      <c r="B2404" s="671"/>
      <c r="C2404" s="671"/>
      <c r="D2404" s="672"/>
      <c r="E2404" s="700"/>
      <c r="F2404" s="673"/>
      <c r="G2404" s="700"/>
    </row>
    <row r="2405" spans="1:7">
      <c r="A2405" s="671"/>
      <c r="B2405" s="671"/>
      <c r="C2405" s="671"/>
      <c r="D2405" s="672"/>
      <c r="E2405" s="700"/>
      <c r="F2405" s="673"/>
      <c r="G2405" s="700"/>
    </row>
    <row r="2406" spans="1:7">
      <c r="A2406" s="671"/>
      <c r="B2406" s="671"/>
      <c r="C2406" s="671"/>
      <c r="D2406" s="672"/>
      <c r="E2406" s="700"/>
      <c r="F2406" s="673"/>
      <c r="G2406" s="700"/>
    </row>
    <row r="2407" spans="1:7">
      <c r="A2407" s="671"/>
      <c r="B2407" s="671"/>
      <c r="C2407" s="671"/>
      <c r="D2407" s="672"/>
      <c r="E2407" s="700"/>
      <c r="F2407" s="673"/>
      <c r="G2407" s="700"/>
    </row>
    <row r="2408" spans="1:7">
      <c r="A2408" s="671"/>
      <c r="B2408" s="671"/>
      <c r="C2408" s="671"/>
      <c r="D2408" s="672"/>
      <c r="E2408" s="700"/>
      <c r="F2408" s="673"/>
      <c r="G2408" s="700"/>
    </row>
    <row r="2409" spans="1:7">
      <c r="A2409" s="671"/>
      <c r="B2409" s="671"/>
      <c r="C2409" s="671"/>
      <c r="D2409" s="672"/>
      <c r="E2409" s="700"/>
      <c r="F2409" s="673"/>
      <c r="G2409" s="700"/>
    </row>
    <row r="2410" spans="1:7">
      <c r="A2410" s="671"/>
      <c r="B2410" s="671"/>
      <c r="C2410" s="671"/>
      <c r="D2410" s="672"/>
      <c r="E2410" s="700"/>
      <c r="F2410" s="673"/>
      <c r="G2410" s="700"/>
    </row>
    <row r="2411" spans="1:7">
      <c r="A2411" s="671"/>
      <c r="B2411" s="671"/>
      <c r="C2411" s="671"/>
      <c r="D2411" s="672"/>
      <c r="E2411" s="700"/>
      <c r="F2411" s="673"/>
      <c r="G2411" s="700"/>
    </row>
    <row r="2412" spans="1:7">
      <c r="A2412" s="671"/>
      <c r="B2412" s="671"/>
      <c r="C2412" s="671"/>
      <c r="D2412" s="672"/>
      <c r="E2412" s="700"/>
      <c r="F2412" s="673"/>
      <c r="G2412" s="700"/>
    </row>
    <row r="2413" spans="1:7">
      <c r="A2413" s="671"/>
      <c r="B2413" s="671"/>
      <c r="C2413" s="671"/>
      <c r="D2413" s="672"/>
      <c r="E2413" s="700"/>
      <c r="F2413" s="673"/>
      <c r="G2413" s="700"/>
    </row>
    <row r="2414" spans="1:7">
      <c r="A2414" s="671"/>
      <c r="B2414" s="671"/>
      <c r="C2414" s="671"/>
      <c r="D2414" s="672"/>
      <c r="E2414" s="700"/>
      <c r="F2414" s="673"/>
      <c r="G2414" s="700"/>
    </row>
    <row r="2415" spans="1:7">
      <c r="A2415" s="671"/>
      <c r="B2415" s="671"/>
      <c r="C2415" s="671"/>
      <c r="D2415" s="672"/>
      <c r="E2415" s="700"/>
      <c r="F2415" s="673"/>
      <c r="G2415" s="700"/>
    </row>
    <row r="2416" spans="1:7">
      <c r="A2416" s="671"/>
      <c r="B2416" s="671"/>
      <c r="C2416" s="671"/>
      <c r="D2416" s="672"/>
      <c r="E2416" s="700"/>
      <c r="F2416" s="673"/>
      <c r="G2416" s="700"/>
    </row>
    <row r="2417" spans="1:7">
      <c r="A2417" s="671"/>
      <c r="B2417" s="671"/>
      <c r="C2417" s="671"/>
      <c r="D2417" s="672"/>
      <c r="E2417" s="700"/>
      <c r="F2417" s="673"/>
      <c r="G2417" s="700"/>
    </row>
    <row r="2418" spans="1:7">
      <c r="A2418" s="671"/>
      <c r="B2418" s="671"/>
      <c r="C2418" s="671"/>
      <c r="D2418" s="672"/>
      <c r="E2418" s="700"/>
      <c r="F2418" s="673"/>
      <c r="G2418" s="700"/>
    </row>
    <row r="2419" spans="1:7">
      <c r="A2419" s="671"/>
      <c r="B2419" s="671"/>
      <c r="C2419" s="671"/>
      <c r="D2419" s="672"/>
      <c r="E2419" s="700"/>
      <c r="F2419" s="673"/>
      <c r="G2419" s="700"/>
    </row>
    <row r="2420" spans="1:7">
      <c r="A2420" s="671"/>
      <c r="B2420" s="671"/>
      <c r="C2420" s="671"/>
      <c r="D2420" s="672"/>
      <c r="E2420" s="700"/>
      <c r="F2420" s="673"/>
      <c r="G2420" s="700"/>
    </row>
    <row r="2421" spans="1:7">
      <c r="A2421" s="671"/>
      <c r="B2421" s="671"/>
      <c r="C2421" s="671"/>
      <c r="D2421" s="672"/>
      <c r="E2421" s="700"/>
      <c r="F2421" s="673"/>
      <c r="G2421" s="700"/>
    </row>
    <row r="2422" spans="1:7">
      <c r="A2422" s="671"/>
      <c r="B2422" s="671"/>
      <c r="C2422" s="671"/>
      <c r="D2422" s="672"/>
      <c r="E2422" s="700"/>
      <c r="F2422" s="673"/>
      <c r="G2422" s="700"/>
    </row>
    <row r="2423" spans="1:7">
      <c r="A2423" s="671"/>
      <c r="B2423" s="671"/>
      <c r="C2423" s="671"/>
      <c r="D2423" s="672"/>
      <c r="E2423" s="700"/>
      <c r="F2423" s="673"/>
      <c r="G2423" s="700"/>
    </row>
    <row r="2424" spans="1:7">
      <c r="A2424" s="671"/>
      <c r="B2424" s="671"/>
      <c r="C2424" s="671"/>
      <c r="D2424" s="672"/>
      <c r="E2424" s="700"/>
      <c r="F2424" s="673"/>
      <c r="G2424" s="700"/>
    </row>
    <row r="2425" spans="1:7">
      <c r="A2425" s="671"/>
      <c r="B2425" s="671"/>
      <c r="C2425" s="671"/>
      <c r="D2425" s="672"/>
      <c r="E2425" s="700"/>
      <c r="F2425" s="673"/>
      <c r="G2425" s="700"/>
    </row>
    <row r="2426" spans="1:7">
      <c r="A2426" s="671"/>
      <c r="B2426" s="671"/>
      <c r="C2426" s="671"/>
      <c r="D2426" s="672"/>
      <c r="E2426" s="700"/>
      <c r="F2426" s="673"/>
      <c r="G2426" s="700"/>
    </row>
    <row r="2427" spans="1:7">
      <c r="A2427" s="671"/>
      <c r="B2427" s="671"/>
      <c r="C2427" s="671"/>
      <c r="D2427" s="672"/>
      <c r="E2427" s="700"/>
      <c r="F2427" s="673"/>
      <c r="G2427" s="700"/>
    </row>
    <row r="2428" spans="1:7">
      <c r="A2428" s="671"/>
      <c r="B2428" s="671"/>
      <c r="C2428" s="671"/>
      <c r="D2428" s="672"/>
      <c r="E2428" s="700"/>
      <c r="F2428" s="673"/>
      <c r="G2428" s="700"/>
    </row>
    <row r="2429" spans="1:7">
      <c r="A2429" s="671"/>
      <c r="B2429" s="671"/>
      <c r="C2429" s="671"/>
      <c r="D2429" s="672"/>
      <c r="E2429" s="700"/>
      <c r="F2429" s="673"/>
      <c r="G2429" s="700"/>
    </row>
    <row r="2430" spans="1:7">
      <c r="A2430" s="671"/>
      <c r="B2430" s="671"/>
      <c r="C2430" s="671"/>
      <c r="D2430" s="672"/>
      <c r="E2430" s="700"/>
      <c r="F2430" s="673"/>
      <c r="G2430" s="700"/>
    </row>
    <row r="2431" spans="1:7">
      <c r="A2431" s="671"/>
      <c r="B2431" s="671"/>
      <c r="C2431" s="671"/>
      <c r="D2431" s="672"/>
      <c r="E2431" s="700"/>
      <c r="F2431" s="673"/>
      <c r="G2431" s="700"/>
    </row>
    <row r="2432" spans="1:7">
      <c r="A2432" s="671"/>
      <c r="B2432" s="671"/>
      <c r="C2432" s="671"/>
      <c r="D2432" s="672"/>
      <c r="E2432" s="700"/>
      <c r="F2432" s="673"/>
      <c r="G2432" s="700"/>
    </row>
    <row r="2433" spans="1:7">
      <c r="A2433" s="671"/>
      <c r="B2433" s="671"/>
      <c r="C2433" s="671"/>
      <c r="D2433" s="672"/>
      <c r="E2433" s="700"/>
      <c r="F2433" s="673"/>
      <c r="G2433" s="700"/>
    </row>
    <row r="2434" spans="1:7">
      <c r="A2434" s="671"/>
      <c r="B2434" s="671"/>
      <c r="C2434" s="671"/>
      <c r="D2434" s="672"/>
      <c r="E2434" s="700"/>
      <c r="F2434" s="673"/>
      <c r="G2434" s="700"/>
    </row>
    <row r="2435" spans="1:7">
      <c r="A2435" s="671"/>
      <c r="B2435" s="671"/>
      <c r="C2435" s="671"/>
      <c r="D2435" s="672"/>
      <c r="E2435" s="700"/>
      <c r="F2435" s="673"/>
      <c r="G2435" s="700"/>
    </row>
    <row r="2436" spans="1:7">
      <c r="A2436" s="671"/>
      <c r="B2436" s="671"/>
      <c r="C2436" s="671"/>
      <c r="D2436" s="672"/>
      <c r="E2436" s="700"/>
      <c r="F2436" s="673"/>
      <c r="G2436" s="700"/>
    </row>
    <row r="2437" spans="1:7">
      <c r="A2437" s="671"/>
      <c r="B2437" s="671"/>
      <c r="C2437" s="671"/>
      <c r="D2437" s="672"/>
      <c r="E2437" s="700"/>
      <c r="F2437" s="673"/>
      <c r="G2437" s="700"/>
    </row>
    <row r="2438" spans="1:7">
      <c r="A2438" s="671"/>
      <c r="B2438" s="671"/>
      <c r="C2438" s="671"/>
      <c r="D2438" s="672"/>
      <c r="E2438" s="700"/>
      <c r="F2438" s="673"/>
      <c r="G2438" s="700"/>
    </row>
    <row r="2439" spans="1:7">
      <c r="A2439" s="671"/>
      <c r="B2439" s="671"/>
      <c r="C2439" s="671"/>
      <c r="D2439" s="672"/>
      <c r="E2439" s="700"/>
      <c r="F2439" s="673"/>
      <c r="G2439" s="700"/>
    </row>
    <row r="2440" spans="1:7">
      <c r="A2440" s="671"/>
      <c r="B2440" s="671"/>
      <c r="C2440" s="671"/>
      <c r="D2440" s="672"/>
      <c r="E2440" s="700"/>
      <c r="F2440" s="673"/>
      <c r="G2440" s="700"/>
    </row>
    <row r="2441" spans="1:7">
      <c r="A2441" s="671"/>
      <c r="B2441" s="671"/>
      <c r="C2441" s="671"/>
      <c r="D2441" s="672"/>
      <c r="E2441" s="700"/>
      <c r="F2441" s="673"/>
      <c r="G2441" s="700"/>
    </row>
    <row r="2442" spans="1:7">
      <c r="A2442" s="671"/>
      <c r="B2442" s="671"/>
      <c r="C2442" s="671"/>
      <c r="D2442" s="672"/>
      <c r="E2442" s="700"/>
      <c r="F2442" s="673"/>
      <c r="G2442" s="700"/>
    </row>
    <row r="2443" spans="1:7">
      <c r="A2443" s="671"/>
      <c r="B2443" s="671"/>
      <c r="C2443" s="671"/>
      <c r="D2443" s="672"/>
      <c r="E2443" s="700"/>
      <c r="F2443" s="673"/>
      <c r="G2443" s="700"/>
    </row>
    <row r="2444" spans="1:7">
      <c r="A2444" s="671"/>
      <c r="B2444" s="671"/>
      <c r="C2444" s="671"/>
      <c r="D2444" s="672"/>
      <c r="E2444" s="700"/>
      <c r="F2444" s="673"/>
      <c r="G2444" s="700"/>
    </row>
    <row r="2445" spans="1:7">
      <c r="A2445" s="671"/>
      <c r="B2445" s="671"/>
      <c r="C2445" s="671"/>
      <c r="D2445" s="672"/>
      <c r="E2445" s="700"/>
      <c r="F2445" s="673"/>
      <c r="G2445" s="700"/>
    </row>
    <row r="2446" spans="1:7">
      <c r="A2446" s="671"/>
      <c r="B2446" s="671"/>
      <c r="C2446" s="671"/>
      <c r="D2446" s="672"/>
      <c r="E2446" s="700"/>
      <c r="F2446" s="673"/>
      <c r="G2446" s="700"/>
    </row>
    <row r="2447" spans="1:7">
      <c r="A2447" s="671"/>
      <c r="B2447" s="671"/>
      <c r="C2447" s="671"/>
      <c r="D2447" s="672"/>
      <c r="E2447" s="700"/>
      <c r="F2447" s="673"/>
      <c r="G2447" s="700"/>
    </row>
    <row r="2448" spans="1:7">
      <c r="A2448" s="671"/>
      <c r="B2448" s="671"/>
      <c r="C2448" s="671"/>
      <c r="D2448" s="672"/>
      <c r="E2448" s="700"/>
      <c r="F2448" s="673"/>
      <c r="G2448" s="700"/>
    </row>
    <row r="2449" spans="1:7">
      <c r="A2449" s="671"/>
      <c r="B2449" s="671"/>
      <c r="C2449" s="671"/>
      <c r="D2449" s="672"/>
      <c r="E2449" s="700"/>
      <c r="F2449" s="673"/>
      <c r="G2449" s="700"/>
    </row>
    <row r="2450" spans="1:7">
      <c r="A2450" s="671"/>
      <c r="B2450" s="671"/>
      <c r="C2450" s="671"/>
      <c r="D2450" s="672"/>
      <c r="E2450" s="700"/>
      <c r="F2450" s="673"/>
      <c r="G2450" s="700"/>
    </row>
    <row r="2451" spans="1:7">
      <c r="A2451" s="671"/>
      <c r="B2451" s="671"/>
      <c r="C2451" s="671"/>
      <c r="D2451" s="672"/>
      <c r="E2451" s="700"/>
      <c r="F2451" s="673"/>
      <c r="G2451" s="700"/>
    </row>
    <row r="2452" spans="1:7">
      <c r="A2452" s="671"/>
      <c r="B2452" s="671"/>
      <c r="C2452" s="671"/>
      <c r="D2452" s="672"/>
      <c r="E2452" s="700"/>
      <c r="F2452" s="673"/>
      <c r="G2452" s="700"/>
    </row>
    <row r="2453" spans="1:7">
      <c r="A2453" s="671"/>
      <c r="B2453" s="671"/>
      <c r="C2453" s="671"/>
      <c r="D2453" s="672"/>
      <c r="E2453" s="700"/>
      <c r="F2453" s="673"/>
      <c r="G2453" s="700"/>
    </row>
    <row r="2454" spans="1:7">
      <c r="A2454" s="671"/>
      <c r="B2454" s="671"/>
      <c r="C2454" s="671"/>
      <c r="D2454" s="672"/>
      <c r="E2454" s="700"/>
      <c r="F2454" s="673"/>
      <c r="G2454" s="700"/>
    </row>
    <row r="2455" spans="1:7">
      <c r="A2455" s="671"/>
      <c r="B2455" s="671"/>
      <c r="C2455" s="671"/>
      <c r="D2455" s="672"/>
      <c r="E2455" s="700"/>
      <c r="F2455" s="673"/>
      <c r="G2455" s="700"/>
    </row>
    <row r="2456" spans="1:7">
      <c r="A2456" s="671"/>
      <c r="B2456" s="671"/>
      <c r="C2456" s="671"/>
      <c r="D2456" s="672"/>
      <c r="E2456" s="700"/>
      <c r="F2456" s="673"/>
      <c r="G2456" s="700"/>
    </row>
    <row r="2457" spans="1:7">
      <c r="A2457" s="671"/>
      <c r="B2457" s="671"/>
      <c r="C2457" s="671"/>
      <c r="D2457" s="672"/>
      <c r="E2457" s="700"/>
      <c r="F2457" s="673"/>
      <c r="G2457" s="700"/>
    </row>
    <row r="2458" spans="1:7">
      <c r="A2458" s="671"/>
      <c r="B2458" s="671"/>
      <c r="C2458" s="671"/>
      <c r="D2458" s="672"/>
      <c r="E2458" s="700"/>
      <c r="F2458" s="673"/>
      <c r="G2458" s="700"/>
    </row>
    <row r="2459" spans="1:7">
      <c r="A2459" s="671"/>
      <c r="B2459" s="671"/>
      <c r="C2459" s="671"/>
      <c r="D2459" s="672"/>
      <c r="E2459" s="700"/>
      <c r="F2459" s="673"/>
      <c r="G2459" s="700"/>
    </row>
    <row r="2460" spans="1:7">
      <c r="A2460" s="671"/>
      <c r="B2460" s="671"/>
      <c r="C2460" s="671"/>
      <c r="D2460" s="672"/>
      <c r="E2460" s="700"/>
      <c r="F2460" s="673"/>
      <c r="G2460" s="700"/>
    </row>
    <row r="2461" spans="1:7">
      <c r="A2461" s="671"/>
      <c r="B2461" s="671"/>
      <c r="C2461" s="671"/>
      <c r="D2461" s="672"/>
      <c r="E2461" s="700"/>
      <c r="F2461" s="673"/>
      <c r="G2461" s="700"/>
    </row>
    <row r="2462" spans="1:7">
      <c r="A2462" s="671"/>
      <c r="B2462" s="671"/>
      <c r="C2462" s="671"/>
      <c r="D2462" s="672"/>
      <c r="E2462" s="700"/>
      <c r="F2462" s="673"/>
      <c r="G2462" s="700"/>
    </row>
    <row r="2463" spans="1:7">
      <c r="A2463" s="671"/>
      <c r="B2463" s="671"/>
      <c r="C2463" s="671"/>
      <c r="D2463" s="672"/>
      <c r="E2463" s="700"/>
      <c r="F2463" s="673"/>
      <c r="G2463" s="700"/>
    </row>
    <row r="2464" spans="1:7">
      <c r="A2464" s="671"/>
      <c r="B2464" s="671"/>
      <c r="C2464" s="671"/>
      <c r="D2464" s="672"/>
      <c r="E2464" s="700"/>
      <c r="F2464" s="673"/>
      <c r="G2464" s="700"/>
    </row>
    <row r="2465" spans="1:7">
      <c r="A2465" s="671"/>
      <c r="B2465" s="671"/>
      <c r="C2465" s="671"/>
      <c r="D2465" s="672"/>
      <c r="E2465" s="700"/>
      <c r="F2465" s="673"/>
      <c r="G2465" s="700"/>
    </row>
    <row r="2466" spans="1:7">
      <c r="A2466" s="671"/>
      <c r="B2466" s="671"/>
      <c r="C2466" s="671"/>
      <c r="D2466" s="672"/>
      <c r="E2466" s="700"/>
      <c r="F2466" s="673"/>
      <c r="G2466" s="700"/>
    </row>
    <row r="2467" spans="1:7">
      <c r="A2467" s="671"/>
      <c r="B2467" s="671"/>
      <c r="C2467" s="671"/>
      <c r="D2467" s="672"/>
      <c r="E2467" s="700"/>
      <c r="F2467" s="673"/>
      <c r="G2467" s="700"/>
    </row>
    <row r="2468" spans="1:7">
      <c r="A2468" s="671"/>
      <c r="B2468" s="671"/>
      <c r="C2468" s="671"/>
      <c r="D2468" s="672"/>
      <c r="E2468" s="700"/>
      <c r="F2468" s="673"/>
      <c r="G2468" s="700"/>
    </row>
    <row r="2469" spans="1:7">
      <c r="A2469" s="671"/>
      <c r="B2469" s="671"/>
      <c r="C2469" s="671"/>
      <c r="D2469" s="672"/>
      <c r="E2469" s="700"/>
      <c r="F2469" s="673"/>
      <c r="G2469" s="700"/>
    </row>
    <row r="2470" spans="1:7">
      <c r="A2470" s="671"/>
      <c r="B2470" s="671"/>
      <c r="C2470" s="671"/>
      <c r="D2470" s="672"/>
      <c r="E2470" s="700"/>
      <c r="F2470" s="673"/>
      <c r="G2470" s="700"/>
    </row>
    <row r="2471" spans="1:7">
      <c r="A2471" s="671"/>
      <c r="B2471" s="671"/>
      <c r="C2471" s="671"/>
      <c r="D2471" s="672"/>
      <c r="E2471" s="700"/>
      <c r="F2471" s="673"/>
      <c r="G2471" s="700"/>
    </row>
    <row r="2472" spans="1:7">
      <c r="A2472" s="671"/>
      <c r="B2472" s="671"/>
      <c r="C2472" s="671"/>
      <c r="D2472" s="672"/>
      <c r="E2472" s="700"/>
      <c r="F2472" s="673"/>
      <c r="G2472" s="700"/>
    </row>
    <row r="2473" spans="1:7">
      <c r="A2473" s="671"/>
      <c r="B2473" s="671"/>
      <c r="C2473" s="671"/>
      <c r="D2473" s="672"/>
      <c r="E2473" s="700"/>
      <c r="F2473" s="673"/>
      <c r="G2473" s="700"/>
    </row>
    <row r="2474" spans="1:7">
      <c r="A2474" s="671"/>
      <c r="B2474" s="671"/>
      <c r="C2474" s="671"/>
      <c r="D2474" s="672"/>
      <c r="E2474" s="700"/>
      <c r="F2474" s="673"/>
      <c r="G2474" s="700"/>
    </row>
    <row r="2475" spans="1:7">
      <c r="A2475" s="671"/>
      <c r="B2475" s="671"/>
      <c r="C2475" s="671"/>
      <c r="D2475" s="672"/>
      <c r="E2475" s="700"/>
      <c r="F2475" s="673"/>
      <c r="G2475" s="700"/>
    </row>
    <row r="2476" spans="1:7">
      <c r="A2476" s="671"/>
      <c r="B2476" s="671"/>
      <c r="C2476" s="671"/>
      <c r="D2476" s="672"/>
      <c r="E2476" s="700"/>
      <c r="F2476" s="673"/>
      <c r="G2476" s="700"/>
    </row>
    <row r="2477" spans="1:7">
      <c r="A2477" s="671"/>
      <c r="B2477" s="671"/>
      <c r="C2477" s="671"/>
      <c r="D2477" s="672"/>
      <c r="E2477" s="700"/>
      <c r="F2477" s="673"/>
      <c r="G2477" s="700"/>
    </row>
    <row r="2478" spans="1:7">
      <c r="A2478" s="671"/>
      <c r="B2478" s="671"/>
      <c r="C2478" s="671"/>
      <c r="D2478" s="672"/>
      <c r="E2478" s="700"/>
      <c r="F2478" s="673"/>
      <c r="G2478" s="700"/>
    </row>
    <row r="2479" spans="1:7">
      <c r="A2479" s="671"/>
      <c r="B2479" s="671"/>
      <c r="C2479" s="671"/>
      <c r="D2479" s="672"/>
      <c r="E2479" s="700"/>
      <c r="F2479" s="673"/>
      <c r="G2479" s="700"/>
    </row>
    <row r="2480" spans="1:7">
      <c r="A2480" s="671"/>
      <c r="B2480" s="671"/>
      <c r="C2480" s="671"/>
      <c r="D2480" s="672"/>
      <c r="E2480" s="700"/>
      <c r="F2480" s="673"/>
      <c r="G2480" s="700"/>
    </row>
    <row r="2481" spans="1:7">
      <c r="A2481" s="671"/>
      <c r="B2481" s="671"/>
      <c r="C2481" s="671"/>
      <c r="D2481" s="672"/>
      <c r="E2481" s="700"/>
      <c r="F2481" s="673"/>
      <c r="G2481" s="700"/>
    </row>
    <row r="2482" spans="1:7">
      <c r="A2482" s="671"/>
      <c r="B2482" s="671"/>
      <c r="C2482" s="671"/>
      <c r="D2482" s="672"/>
      <c r="E2482" s="700"/>
      <c r="F2482" s="673"/>
      <c r="G2482" s="700"/>
    </row>
    <row r="2483" spans="1:7">
      <c r="A2483" s="671"/>
      <c r="B2483" s="671"/>
      <c r="C2483" s="671"/>
      <c r="D2483" s="672"/>
      <c r="E2483" s="700"/>
      <c r="F2483" s="673"/>
      <c r="G2483" s="700"/>
    </row>
    <row r="2484" spans="1:7">
      <c r="A2484" s="671"/>
      <c r="B2484" s="671"/>
      <c r="C2484" s="671"/>
      <c r="D2484" s="672"/>
      <c r="E2484" s="700"/>
      <c r="F2484" s="673"/>
      <c r="G2484" s="700"/>
    </row>
    <row r="2485" spans="1:7">
      <c r="A2485" s="671"/>
      <c r="B2485" s="671"/>
      <c r="C2485" s="671"/>
      <c r="D2485" s="672"/>
      <c r="E2485" s="700"/>
      <c r="F2485" s="673"/>
      <c r="G2485" s="700"/>
    </row>
    <row r="2486" spans="1:7">
      <c r="A2486" s="671"/>
      <c r="B2486" s="671"/>
      <c r="C2486" s="671"/>
      <c r="D2486" s="672"/>
      <c r="E2486" s="700"/>
      <c r="F2486" s="673"/>
      <c r="G2486" s="700"/>
    </row>
    <row r="2487" spans="1:7">
      <c r="A2487" s="671"/>
      <c r="B2487" s="671"/>
      <c r="C2487" s="671"/>
      <c r="D2487" s="672"/>
      <c r="E2487" s="700"/>
      <c r="F2487" s="673"/>
      <c r="G2487" s="700"/>
    </row>
    <row r="2488" spans="1:7">
      <c r="A2488" s="671"/>
      <c r="B2488" s="671"/>
      <c r="C2488" s="671"/>
      <c r="D2488" s="672"/>
      <c r="E2488" s="700"/>
      <c r="F2488" s="673"/>
      <c r="G2488" s="700"/>
    </row>
    <row r="2489" spans="1:7">
      <c r="A2489" s="671"/>
      <c r="B2489" s="671"/>
      <c r="C2489" s="671"/>
      <c r="D2489" s="672"/>
      <c r="E2489" s="700"/>
      <c r="F2489" s="673"/>
      <c r="G2489" s="700"/>
    </row>
    <row r="2490" spans="1:7">
      <c r="A2490" s="671"/>
      <c r="B2490" s="671"/>
      <c r="C2490" s="671"/>
      <c r="D2490" s="672"/>
      <c r="E2490" s="700"/>
      <c r="F2490" s="673"/>
      <c r="G2490" s="700"/>
    </row>
    <row r="2491" spans="1:7">
      <c r="A2491" s="671"/>
      <c r="B2491" s="671"/>
      <c r="C2491" s="671"/>
      <c r="D2491" s="672"/>
      <c r="E2491" s="700"/>
      <c r="F2491" s="673"/>
      <c r="G2491" s="700"/>
    </row>
    <row r="2492" spans="1:7">
      <c r="A2492" s="671"/>
      <c r="B2492" s="671"/>
      <c r="C2492" s="671"/>
      <c r="D2492" s="672"/>
      <c r="E2492" s="700"/>
      <c r="F2492" s="673"/>
      <c r="G2492" s="700"/>
    </row>
    <row r="2493" spans="1:7">
      <c r="A2493" s="671"/>
      <c r="B2493" s="671"/>
      <c r="C2493" s="671"/>
      <c r="D2493" s="672"/>
      <c r="E2493" s="700"/>
      <c r="F2493" s="673"/>
      <c r="G2493" s="700"/>
    </row>
    <row r="2494" spans="1:7">
      <c r="A2494" s="671"/>
      <c r="B2494" s="671"/>
      <c r="C2494" s="671"/>
      <c r="D2494" s="672"/>
      <c r="E2494" s="700"/>
      <c r="F2494" s="673"/>
      <c r="G2494" s="700"/>
    </row>
    <row r="2495" spans="1:7">
      <c r="A2495" s="671"/>
      <c r="B2495" s="671"/>
      <c r="C2495" s="671"/>
      <c r="D2495" s="672"/>
      <c r="E2495" s="700"/>
      <c r="F2495" s="673"/>
      <c r="G2495" s="700"/>
    </row>
    <row r="2496" spans="1:7">
      <c r="A2496" s="671"/>
      <c r="B2496" s="671"/>
      <c r="C2496" s="671"/>
      <c r="D2496" s="672"/>
      <c r="E2496" s="700"/>
      <c r="F2496" s="673"/>
      <c r="G2496" s="700"/>
    </row>
    <row r="2497" spans="1:7">
      <c r="A2497" s="671"/>
      <c r="B2497" s="671"/>
      <c r="C2497" s="671"/>
      <c r="D2497" s="672"/>
      <c r="E2497" s="700"/>
      <c r="F2497" s="673"/>
      <c r="G2497" s="700"/>
    </row>
    <row r="2498" spans="1:7">
      <c r="A2498" s="671"/>
      <c r="B2498" s="671"/>
      <c r="C2498" s="671"/>
      <c r="D2498" s="672"/>
      <c r="E2498" s="700"/>
      <c r="F2498" s="673"/>
      <c r="G2498" s="700"/>
    </row>
    <row r="2499" spans="1:7">
      <c r="A2499" s="671"/>
      <c r="B2499" s="671"/>
      <c r="C2499" s="671"/>
      <c r="D2499" s="672"/>
      <c r="E2499" s="700"/>
      <c r="F2499" s="673"/>
      <c r="G2499" s="700"/>
    </row>
    <row r="2500" spans="1:7">
      <c r="A2500" s="671"/>
      <c r="B2500" s="671"/>
      <c r="C2500" s="671"/>
      <c r="D2500" s="672"/>
      <c r="E2500" s="700"/>
      <c r="F2500" s="673"/>
      <c r="G2500" s="700"/>
    </row>
    <row r="2501" spans="1:7">
      <c r="A2501" s="671"/>
      <c r="B2501" s="671"/>
      <c r="C2501" s="671"/>
      <c r="D2501" s="672"/>
      <c r="E2501" s="700"/>
      <c r="F2501" s="673"/>
      <c r="G2501" s="700"/>
    </row>
    <row r="2502" spans="1:7">
      <c r="A2502" s="671"/>
      <c r="B2502" s="671"/>
      <c r="C2502" s="671"/>
      <c r="D2502" s="672"/>
      <c r="E2502" s="700"/>
      <c r="F2502" s="673"/>
      <c r="G2502" s="700"/>
    </row>
    <row r="2503" spans="1:7">
      <c r="A2503" s="671"/>
      <c r="B2503" s="671"/>
      <c r="C2503" s="671"/>
      <c r="D2503" s="672"/>
      <c r="E2503" s="700"/>
      <c r="F2503" s="673"/>
      <c r="G2503" s="700"/>
    </row>
    <row r="2504" spans="1:7">
      <c r="A2504" s="671"/>
      <c r="B2504" s="671"/>
      <c r="C2504" s="671"/>
      <c r="D2504" s="672"/>
      <c r="E2504" s="700"/>
      <c r="F2504" s="673"/>
      <c r="G2504" s="700"/>
    </row>
    <row r="2505" spans="1:7">
      <c r="A2505" s="671"/>
      <c r="B2505" s="671"/>
      <c r="C2505" s="671"/>
      <c r="D2505" s="672"/>
      <c r="E2505" s="700"/>
      <c r="F2505" s="673"/>
      <c r="G2505" s="700"/>
    </row>
    <row r="2506" spans="1:7">
      <c r="A2506" s="671"/>
      <c r="B2506" s="671"/>
      <c r="C2506" s="671"/>
      <c r="D2506" s="672"/>
      <c r="E2506" s="700"/>
      <c r="F2506" s="673"/>
      <c r="G2506" s="700"/>
    </row>
    <row r="2507" spans="1:7">
      <c r="A2507" s="671"/>
      <c r="B2507" s="671"/>
      <c r="C2507" s="671"/>
      <c r="D2507" s="672"/>
      <c r="E2507" s="700"/>
      <c r="F2507" s="673"/>
      <c r="G2507" s="700"/>
    </row>
    <row r="2508" spans="1:7">
      <c r="A2508" s="671"/>
      <c r="B2508" s="671"/>
      <c r="C2508" s="671"/>
      <c r="D2508" s="672"/>
      <c r="E2508" s="700"/>
      <c r="F2508" s="673"/>
      <c r="G2508" s="700"/>
    </row>
    <row r="2509" spans="1:7">
      <c r="A2509" s="671"/>
      <c r="B2509" s="671"/>
      <c r="C2509" s="671"/>
      <c r="D2509" s="672"/>
      <c r="E2509" s="700"/>
      <c r="F2509" s="673"/>
      <c r="G2509" s="700"/>
    </row>
    <row r="2510" spans="1:7">
      <c r="A2510" s="671"/>
      <c r="B2510" s="671"/>
      <c r="C2510" s="671"/>
      <c r="D2510" s="672"/>
      <c r="E2510" s="700"/>
      <c r="F2510" s="673"/>
      <c r="G2510" s="700"/>
    </row>
    <row r="2511" spans="1:7">
      <c r="A2511" s="671"/>
      <c r="B2511" s="671"/>
      <c r="C2511" s="671"/>
      <c r="D2511" s="672"/>
      <c r="E2511" s="700"/>
      <c r="F2511" s="673"/>
      <c r="G2511" s="700"/>
    </row>
    <row r="2512" spans="1:7">
      <c r="A2512" s="671"/>
      <c r="B2512" s="671"/>
      <c r="C2512" s="671"/>
      <c r="D2512" s="672"/>
      <c r="E2512" s="700"/>
      <c r="F2512" s="673"/>
      <c r="G2512" s="700"/>
    </row>
    <row r="2513" spans="1:7">
      <c r="A2513" s="671"/>
      <c r="B2513" s="671"/>
      <c r="C2513" s="671"/>
      <c r="D2513" s="672"/>
      <c r="E2513" s="700"/>
      <c r="F2513" s="673"/>
      <c r="G2513" s="700"/>
    </row>
    <row r="2514" spans="1:7">
      <c r="A2514" s="671"/>
      <c r="B2514" s="671"/>
      <c r="C2514" s="671"/>
      <c r="D2514" s="672"/>
      <c r="E2514" s="700"/>
      <c r="F2514" s="673"/>
      <c r="G2514" s="700"/>
    </row>
    <row r="2515" spans="1:7">
      <c r="A2515" s="671"/>
      <c r="B2515" s="671"/>
      <c r="C2515" s="671"/>
      <c r="D2515" s="672"/>
      <c r="E2515" s="700"/>
      <c r="F2515" s="673"/>
      <c r="G2515" s="700"/>
    </row>
    <row r="2516" spans="1:7">
      <c r="A2516" s="671"/>
      <c r="B2516" s="671"/>
      <c r="C2516" s="671"/>
      <c r="D2516" s="672"/>
      <c r="E2516" s="700"/>
      <c r="F2516" s="673"/>
      <c r="G2516" s="700"/>
    </row>
    <row r="2517" spans="1:7">
      <c r="A2517" s="671"/>
      <c r="B2517" s="671"/>
      <c r="C2517" s="671"/>
      <c r="D2517" s="672"/>
      <c r="E2517" s="700"/>
      <c r="F2517" s="673"/>
      <c r="G2517" s="700"/>
    </row>
    <row r="2518" spans="1:7">
      <c r="A2518" s="671"/>
      <c r="B2518" s="671"/>
      <c r="C2518" s="671"/>
      <c r="D2518" s="672"/>
      <c r="E2518" s="700"/>
      <c r="F2518" s="673"/>
      <c r="G2518" s="700"/>
    </row>
    <row r="2519" spans="1:7">
      <c r="A2519" s="671"/>
      <c r="B2519" s="671"/>
      <c r="C2519" s="671"/>
      <c r="D2519" s="672"/>
      <c r="E2519" s="700"/>
      <c r="F2519" s="673"/>
      <c r="G2519" s="700"/>
    </row>
    <row r="2520" spans="1:7">
      <c r="A2520" s="671"/>
      <c r="B2520" s="671"/>
      <c r="C2520" s="671"/>
      <c r="D2520" s="672"/>
      <c r="E2520" s="700"/>
      <c r="F2520" s="673"/>
      <c r="G2520" s="700"/>
    </row>
    <row r="2521" spans="1:7">
      <c r="A2521" s="671"/>
      <c r="B2521" s="671"/>
      <c r="C2521" s="671"/>
      <c r="D2521" s="672"/>
      <c r="E2521" s="700"/>
      <c r="F2521" s="673"/>
      <c r="G2521" s="700"/>
    </row>
    <row r="2522" spans="1:7">
      <c r="A2522" s="671"/>
      <c r="B2522" s="671"/>
      <c r="C2522" s="671"/>
      <c r="D2522" s="672"/>
      <c r="E2522" s="700"/>
      <c r="F2522" s="673"/>
      <c r="G2522" s="700"/>
    </row>
    <row r="2523" spans="1:7">
      <c r="A2523" s="671"/>
      <c r="B2523" s="671"/>
      <c r="C2523" s="671"/>
      <c r="D2523" s="672"/>
      <c r="E2523" s="700"/>
      <c r="F2523" s="673"/>
      <c r="G2523" s="700"/>
    </row>
    <row r="2524" spans="1:7">
      <c r="A2524" s="671"/>
      <c r="B2524" s="671"/>
      <c r="C2524" s="671"/>
      <c r="D2524" s="672"/>
      <c r="E2524" s="700"/>
      <c r="F2524" s="673"/>
      <c r="G2524" s="700"/>
    </row>
    <row r="2525" spans="1:7">
      <c r="A2525" s="671"/>
      <c r="B2525" s="671"/>
      <c r="C2525" s="671"/>
      <c r="D2525" s="672"/>
      <c r="E2525" s="700"/>
      <c r="F2525" s="673"/>
      <c r="G2525" s="700"/>
    </row>
    <row r="2526" spans="1:7">
      <c r="A2526" s="671"/>
      <c r="B2526" s="671"/>
      <c r="C2526" s="671"/>
      <c r="D2526" s="672"/>
      <c r="E2526" s="700"/>
      <c r="F2526" s="673"/>
      <c r="G2526" s="700"/>
    </row>
    <row r="2527" spans="1:7">
      <c r="A2527" s="671"/>
      <c r="B2527" s="671"/>
      <c r="C2527" s="671"/>
      <c r="D2527" s="672"/>
      <c r="E2527" s="700"/>
      <c r="F2527" s="673"/>
      <c r="G2527" s="700"/>
    </row>
    <row r="2528" spans="1:7">
      <c r="A2528" s="671"/>
      <c r="B2528" s="671"/>
      <c r="C2528" s="671"/>
      <c r="D2528" s="672"/>
      <c r="E2528" s="700"/>
      <c r="F2528" s="673"/>
      <c r="G2528" s="700"/>
    </row>
    <row r="2529" spans="1:7">
      <c r="A2529" s="671"/>
      <c r="B2529" s="671"/>
      <c r="C2529" s="671"/>
      <c r="D2529" s="672"/>
      <c r="E2529" s="700"/>
      <c r="F2529" s="673"/>
      <c r="G2529" s="700"/>
    </row>
    <row r="2530" spans="1:7">
      <c r="A2530" s="671"/>
      <c r="B2530" s="671"/>
      <c r="C2530" s="671"/>
      <c r="D2530" s="672"/>
      <c r="E2530" s="700"/>
      <c r="F2530" s="673"/>
      <c r="G2530" s="700"/>
    </row>
    <row r="2531" spans="1:7">
      <c r="A2531" s="671"/>
      <c r="B2531" s="671"/>
      <c r="C2531" s="671"/>
      <c r="D2531" s="672"/>
      <c r="E2531" s="700"/>
      <c r="F2531" s="673"/>
      <c r="G2531" s="700"/>
    </row>
    <row r="2532" spans="1:7">
      <c r="A2532" s="671"/>
      <c r="B2532" s="671"/>
      <c r="C2532" s="671"/>
      <c r="D2532" s="672"/>
      <c r="E2532" s="700"/>
      <c r="F2532" s="673"/>
      <c r="G2532" s="700"/>
    </row>
    <row r="2533" spans="1:7">
      <c r="A2533" s="671"/>
      <c r="B2533" s="671"/>
      <c r="C2533" s="671"/>
      <c r="D2533" s="672"/>
      <c r="E2533" s="700"/>
      <c r="F2533" s="673"/>
      <c r="G2533" s="700"/>
    </row>
    <row r="2534" spans="1:7">
      <c r="A2534" s="671"/>
      <c r="B2534" s="671"/>
      <c r="C2534" s="671"/>
      <c r="D2534" s="672"/>
      <c r="E2534" s="700"/>
      <c r="F2534" s="673"/>
      <c r="G2534" s="700"/>
    </row>
    <row r="2535" spans="1:7">
      <c r="A2535" s="671"/>
      <c r="B2535" s="671"/>
      <c r="C2535" s="671"/>
      <c r="D2535" s="672"/>
      <c r="E2535" s="700"/>
      <c r="F2535" s="673"/>
      <c r="G2535" s="700"/>
    </row>
    <row r="2536" spans="1:7">
      <c r="A2536" s="671"/>
      <c r="B2536" s="671"/>
      <c r="C2536" s="671"/>
      <c r="D2536" s="672"/>
      <c r="E2536" s="700"/>
      <c r="F2536" s="673"/>
      <c r="G2536" s="700"/>
    </row>
    <row r="2537" spans="1:7">
      <c r="A2537" s="671"/>
      <c r="B2537" s="671"/>
      <c r="C2537" s="671"/>
      <c r="D2537" s="672"/>
      <c r="E2537" s="700"/>
      <c r="F2537" s="673"/>
      <c r="G2537" s="700"/>
    </row>
    <row r="2538" spans="1:7">
      <c r="A2538" s="671"/>
      <c r="B2538" s="671"/>
      <c r="C2538" s="671"/>
      <c r="D2538" s="672"/>
      <c r="E2538" s="700"/>
      <c r="F2538" s="673"/>
      <c r="G2538" s="700"/>
    </row>
    <row r="2539" spans="1:7">
      <c r="A2539" s="671"/>
      <c r="B2539" s="671"/>
      <c r="C2539" s="671"/>
      <c r="D2539" s="672"/>
      <c r="E2539" s="700"/>
      <c r="F2539" s="673"/>
      <c r="G2539" s="700"/>
    </row>
    <row r="2540" spans="1:7">
      <c r="A2540" s="671"/>
      <c r="B2540" s="671"/>
      <c r="C2540" s="671"/>
      <c r="D2540" s="672"/>
      <c r="E2540" s="700"/>
      <c r="F2540" s="673"/>
      <c r="G2540" s="700"/>
    </row>
    <row r="2541" spans="1:7">
      <c r="A2541" s="671"/>
      <c r="B2541" s="671"/>
      <c r="C2541" s="671"/>
      <c r="D2541" s="672"/>
      <c r="E2541" s="700"/>
      <c r="F2541" s="673"/>
      <c r="G2541" s="700"/>
    </row>
    <row r="2542" spans="1:7">
      <c r="A2542" s="671"/>
      <c r="B2542" s="671"/>
      <c r="C2542" s="671"/>
      <c r="D2542" s="672"/>
      <c r="E2542" s="700"/>
      <c r="F2542" s="673"/>
      <c r="G2542" s="700"/>
    </row>
    <row r="2543" spans="1:7">
      <c r="A2543" s="671"/>
      <c r="B2543" s="671"/>
      <c r="C2543" s="671"/>
      <c r="D2543" s="672"/>
      <c r="E2543" s="700"/>
      <c r="F2543" s="673"/>
      <c r="G2543" s="700"/>
    </row>
    <row r="2544" spans="1:7">
      <c r="A2544" s="671"/>
      <c r="B2544" s="671"/>
      <c r="C2544" s="671"/>
      <c r="D2544" s="672"/>
      <c r="E2544" s="700"/>
      <c r="F2544" s="673"/>
      <c r="G2544" s="700"/>
    </row>
    <row r="2545" spans="1:7">
      <c r="A2545" s="671"/>
      <c r="B2545" s="671"/>
      <c r="C2545" s="671"/>
      <c r="D2545" s="672"/>
      <c r="E2545" s="700"/>
      <c r="F2545" s="673"/>
      <c r="G2545" s="700"/>
    </row>
    <row r="2546" spans="1:7">
      <c r="A2546" s="671"/>
      <c r="B2546" s="671"/>
      <c r="C2546" s="671"/>
      <c r="D2546" s="672"/>
      <c r="E2546" s="700"/>
      <c r="F2546" s="673"/>
      <c r="G2546" s="700"/>
    </row>
    <row r="2547" spans="1:7">
      <c r="A2547" s="671"/>
      <c r="B2547" s="671"/>
      <c r="C2547" s="671"/>
      <c r="D2547" s="672"/>
      <c r="E2547" s="700"/>
      <c r="F2547" s="673"/>
      <c r="G2547" s="700"/>
    </row>
    <row r="2548" spans="1:7">
      <c r="A2548" s="671"/>
      <c r="B2548" s="671"/>
      <c r="C2548" s="671"/>
      <c r="D2548" s="672"/>
      <c r="E2548" s="700"/>
      <c r="F2548" s="673"/>
      <c r="G2548" s="700"/>
    </row>
    <row r="2549" spans="1:7">
      <c r="A2549" s="671"/>
      <c r="B2549" s="671"/>
      <c r="C2549" s="671"/>
      <c r="D2549" s="672"/>
      <c r="E2549" s="700"/>
      <c r="F2549" s="673"/>
      <c r="G2549" s="700"/>
    </row>
    <row r="2550" spans="1:7">
      <c r="A2550" s="671"/>
      <c r="B2550" s="671"/>
      <c r="C2550" s="671"/>
      <c r="D2550" s="672"/>
      <c r="E2550" s="700"/>
      <c r="F2550" s="673"/>
      <c r="G2550" s="700"/>
    </row>
    <row r="2551" spans="1:7">
      <c r="A2551" s="671"/>
      <c r="B2551" s="671"/>
      <c r="C2551" s="671"/>
      <c r="D2551" s="672"/>
      <c r="E2551" s="700"/>
      <c r="F2551" s="673"/>
      <c r="G2551" s="700"/>
    </row>
    <row r="2552" spans="1:7">
      <c r="A2552" s="671"/>
      <c r="B2552" s="671"/>
      <c r="C2552" s="671"/>
      <c r="D2552" s="672"/>
      <c r="E2552" s="700"/>
      <c r="F2552" s="673"/>
      <c r="G2552" s="700"/>
    </row>
    <row r="2553" spans="1:7">
      <c r="A2553" s="671"/>
      <c r="B2553" s="671"/>
      <c r="C2553" s="671"/>
      <c r="D2553" s="672"/>
      <c r="E2553" s="700"/>
      <c r="F2553" s="673"/>
      <c r="G2553" s="700"/>
    </row>
    <row r="2554" spans="1:7">
      <c r="A2554" s="671"/>
      <c r="B2554" s="671"/>
      <c r="C2554" s="671"/>
      <c r="D2554" s="672"/>
      <c r="E2554" s="700"/>
      <c r="F2554" s="673"/>
      <c r="G2554" s="700"/>
    </row>
    <row r="2555" spans="1:7">
      <c r="A2555" s="671"/>
      <c r="B2555" s="671"/>
      <c r="C2555" s="671"/>
      <c r="D2555" s="672"/>
      <c r="E2555" s="700"/>
      <c r="F2555" s="673"/>
      <c r="G2555" s="700"/>
    </row>
    <row r="2556" spans="1:7">
      <c r="A2556" s="671"/>
      <c r="B2556" s="671"/>
      <c r="C2556" s="671"/>
      <c r="D2556" s="672"/>
      <c r="E2556" s="700"/>
      <c r="F2556" s="673"/>
      <c r="G2556" s="700"/>
    </row>
    <row r="2557" spans="1:7">
      <c r="A2557" s="671"/>
      <c r="B2557" s="671"/>
      <c r="C2557" s="671"/>
      <c r="D2557" s="672"/>
      <c r="E2557" s="700"/>
      <c r="F2557" s="673"/>
      <c r="G2557" s="700"/>
    </row>
    <row r="2558" spans="1:7">
      <c r="A2558" s="671"/>
      <c r="B2558" s="671"/>
      <c r="C2558" s="671"/>
      <c r="D2558" s="672"/>
      <c r="E2558" s="700"/>
      <c r="F2558" s="673"/>
      <c r="G2558" s="700"/>
    </row>
    <row r="2559" spans="1:7">
      <c r="A2559" s="671"/>
      <c r="B2559" s="671"/>
      <c r="C2559" s="671"/>
      <c r="D2559" s="672"/>
      <c r="E2559" s="700"/>
      <c r="F2559" s="673"/>
      <c r="G2559" s="700"/>
    </row>
    <row r="2560" spans="1:7">
      <c r="A2560" s="671"/>
      <c r="B2560" s="671"/>
      <c r="C2560" s="671"/>
      <c r="D2560" s="672"/>
      <c r="E2560" s="700"/>
      <c r="F2560" s="673"/>
      <c r="G2560" s="700"/>
    </row>
    <row r="2561" spans="1:7">
      <c r="A2561" s="671"/>
      <c r="B2561" s="671"/>
      <c r="C2561" s="671"/>
      <c r="D2561" s="672"/>
      <c r="E2561" s="700"/>
      <c r="F2561" s="673"/>
      <c r="G2561" s="700"/>
    </row>
    <row r="2562" spans="1:7">
      <c r="A2562" s="671"/>
      <c r="B2562" s="671"/>
      <c r="C2562" s="671"/>
      <c r="D2562" s="672"/>
      <c r="E2562" s="700"/>
      <c r="F2562" s="673"/>
      <c r="G2562" s="700"/>
    </row>
    <row r="2563" spans="1:7">
      <c r="A2563" s="671"/>
      <c r="B2563" s="671"/>
      <c r="C2563" s="671"/>
      <c r="D2563" s="672"/>
      <c r="E2563" s="700"/>
      <c r="F2563" s="673"/>
      <c r="G2563" s="700"/>
    </row>
    <row r="2564" spans="1:7">
      <c r="A2564" s="671"/>
      <c r="B2564" s="671"/>
      <c r="C2564" s="671"/>
      <c r="D2564" s="672"/>
      <c r="E2564" s="700"/>
      <c r="F2564" s="673"/>
      <c r="G2564" s="700"/>
    </row>
    <row r="2565" spans="1:7">
      <c r="A2565" s="671"/>
      <c r="B2565" s="671"/>
      <c r="C2565" s="671"/>
      <c r="D2565" s="672"/>
      <c r="E2565" s="700"/>
      <c r="F2565" s="673"/>
      <c r="G2565" s="700"/>
    </row>
    <row r="2566" spans="1:7">
      <c r="A2566" s="671"/>
      <c r="B2566" s="671"/>
      <c r="C2566" s="671"/>
      <c r="D2566" s="672"/>
      <c r="E2566" s="700"/>
      <c r="F2566" s="673"/>
      <c r="G2566" s="700"/>
    </row>
    <row r="2567" spans="1:7">
      <c r="A2567" s="671"/>
      <c r="B2567" s="671"/>
      <c r="C2567" s="671"/>
      <c r="D2567" s="672"/>
      <c r="E2567" s="700"/>
      <c r="F2567" s="673"/>
      <c r="G2567" s="700"/>
    </row>
    <row r="2568" spans="1:7">
      <c r="A2568" s="671"/>
      <c r="B2568" s="671"/>
      <c r="C2568" s="671"/>
      <c r="D2568" s="672"/>
      <c r="E2568" s="700"/>
      <c r="F2568" s="673"/>
      <c r="G2568" s="700"/>
    </row>
    <row r="2569" spans="1:7">
      <c r="A2569" s="671"/>
      <c r="B2569" s="671"/>
      <c r="C2569" s="671"/>
      <c r="D2569" s="672"/>
      <c r="E2569" s="700"/>
      <c r="F2569" s="673"/>
      <c r="G2569" s="700"/>
    </row>
    <row r="2570" spans="1:7">
      <c r="A2570" s="671"/>
      <c r="B2570" s="671"/>
      <c r="C2570" s="671"/>
      <c r="D2570" s="672"/>
      <c r="E2570" s="700"/>
      <c r="F2570" s="673"/>
      <c r="G2570" s="700"/>
    </row>
    <row r="2571" spans="1:7">
      <c r="A2571" s="671"/>
      <c r="B2571" s="671"/>
      <c r="C2571" s="671"/>
      <c r="D2571" s="672"/>
      <c r="E2571" s="700"/>
      <c r="F2571" s="673"/>
      <c r="G2571" s="700"/>
    </row>
    <row r="2572" spans="1:7">
      <c r="A2572" s="671"/>
      <c r="B2572" s="671"/>
      <c r="C2572" s="671"/>
      <c r="D2572" s="672"/>
      <c r="E2572" s="700"/>
      <c r="F2572" s="673"/>
      <c r="G2572" s="700"/>
    </row>
    <row r="2573" spans="1:7">
      <c r="A2573" s="671"/>
      <c r="B2573" s="671"/>
      <c r="C2573" s="671"/>
      <c r="D2573" s="672"/>
      <c r="E2573" s="700"/>
      <c r="F2573" s="673"/>
      <c r="G2573" s="700"/>
    </row>
    <row r="2574" spans="1:7">
      <c r="A2574" s="671"/>
      <c r="B2574" s="671"/>
      <c r="C2574" s="671"/>
      <c r="D2574" s="672"/>
      <c r="E2574" s="700"/>
      <c r="F2574" s="673"/>
      <c r="G2574" s="700"/>
    </row>
    <row r="2575" spans="1:7">
      <c r="A2575" s="671"/>
      <c r="B2575" s="671"/>
      <c r="C2575" s="671"/>
      <c r="D2575" s="672"/>
      <c r="E2575" s="700"/>
      <c r="F2575" s="673"/>
      <c r="G2575" s="700"/>
    </row>
    <row r="2576" spans="1:7">
      <c r="A2576" s="671"/>
      <c r="B2576" s="671"/>
      <c r="C2576" s="671"/>
      <c r="D2576" s="672"/>
      <c r="E2576" s="700"/>
      <c r="F2576" s="673"/>
      <c r="G2576" s="700"/>
    </row>
    <row r="2577" spans="1:7">
      <c r="A2577" s="671"/>
      <c r="B2577" s="671"/>
      <c r="C2577" s="671"/>
      <c r="D2577" s="672"/>
      <c r="E2577" s="700"/>
      <c r="F2577" s="673"/>
      <c r="G2577" s="700"/>
    </row>
    <row r="2578" spans="1:7">
      <c r="A2578" s="671"/>
      <c r="B2578" s="671"/>
      <c r="C2578" s="671"/>
      <c r="D2578" s="672"/>
      <c r="E2578" s="700"/>
      <c r="F2578" s="673"/>
      <c r="G2578" s="700"/>
    </row>
    <row r="2579" spans="1:7">
      <c r="A2579" s="671"/>
      <c r="B2579" s="671"/>
      <c r="C2579" s="671"/>
      <c r="D2579" s="672"/>
      <c r="E2579" s="700"/>
      <c r="F2579" s="673"/>
      <c r="G2579" s="700"/>
    </row>
    <row r="2580" spans="1:7">
      <c r="A2580" s="671"/>
      <c r="B2580" s="671"/>
      <c r="C2580" s="671"/>
      <c r="D2580" s="672"/>
      <c r="E2580" s="700"/>
      <c r="F2580" s="673"/>
      <c r="G2580" s="700"/>
    </row>
    <row r="2581" spans="1:7">
      <c r="A2581" s="671"/>
      <c r="B2581" s="671"/>
      <c r="C2581" s="671"/>
      <c r="D2581" s="672"/>
      <c r="E2581" s="700"/>
      <c r="F2581" s="673"/>
      <c r="G2581" s="700"/>
    </row>
    <row r="2582" spans="1:7">
      <c r="A2582" s="671"/>
      <c r="B2582" s="671"/>
      <c r="C2582" s="671"/>
      <c r="D2582" s="672"/>
      <c r="E2582" s="700"/>
      <c r="F2582" s="673"/>
      <c r="G2582" s="700"/>
    </row>
    <row r="2583" spans="1:7">
      <c r="A2583" s="671"/>
      <c r="B2583" s="671"/>
      <c r="C2583" s="671"/>
      <c r="D2583" s="672"/>
      <c r="E2583" s="700"/>
      <c r="F2583" s="673"/>
      <c r="G2583" s="700"/>
    </row>
    <row r="2584" spans="1:7">
      <c r="A2584" s="671"/>
      <c r="B2584" s="671"/>
      <c r="C2584" s="671"/>
      <c r="D2584" s="672"/>
      <c r="E2584" s="700"/>
      <c r="F2584" s="673"/>
      <c r="G2584" s="700"/>
    </row>
    <row r="2585" spans="1:7">
      <c r="A2585" s="671"/>
      <c r="B2585" s="671"/>
      <c r="C2585" s="671"/>
      <c r="D2585" s="672"/>
      <c r="E2585" s="700"/>
      <c r="F2585" s="673"/>
      <c r="G2585" s="700"/>
    </row>
    <row r="2586" spans="1:7">
      <c r="A2586" s="671"/>
      <c r="B2586" s="671"/>
      <c r="C2586" s="671"/>
      <c r="D2586" s="672"/>
      <c r="E2586" s="700"/>
      <c r="F2586" s="673"/>
      <c r="G2586" s="700"/>
    </row>
    <row r="2587" spans="1:7">
      <c r="A2587" s="671"/>
      <c r="B2587" s="671"/>
      <c r="C2587" s="671"/>
      <c r="D2587" s="672"/>
      <c r="E2587" s="700"/>
      <c r="F2587" s="673"/>
      <c r="G2587" s="700"/>
    </row>
    <row r="2588" spans="1:7">
      <c r="A2588" s="671"/>
      <c r="B2588" s="671"/>
      <c r="C2588" s="671"/>
      <c r="D2588" s="672"/>
      <c r="E2588" s="700"/>
      <c r="F2588" s="673"/>
      <c r="G2588" s="700"/>
    </row>
    <row r="2589" spans="1:7">
      <c r="A2589" s="671"/>
      <c r="B2589" s="671"/>
      <c r="C2589" s="671"/>
      <c r="D2589" s="672"/>
      <c r="E2589" s="700"/>
      <c r="F2589" s="673"/>
      <c r="G2589" s="700"/>
    </row>
    <row r="2590" spans="1:7">
      <c r="A2590" s="671"/>
      <c r="B2590" s="671"/>
      <c r="C2590" s="671"/>
      <c r="D2590" s="672"/>
      <c r="E2590" s="700"/>
      <c r="F2590" s="673"/>
      <c r="G2590" s="700"/>
    </row>
    <row r="2591" spans="1:7">
      <c r="A2591" s="671"/>
      <c r="B2591" s="671"/>
      <c r="C2591" s="671"/>
      <c r="D2591" s="672"/>
      <c r="E2591" s="700"/>
      <c r="F2591" s="673"/>
      <c r="G2591" s="700"/>
    </row>
    <row r="2592" spans="1:7">
      <c r="A2592" s="671"/>
      <c r="B2592" s="671"/>
      <c r="C2592" s="671"/>
      <c r="D2592" s="672"/>
      <c r="E2592" s="700"/>
      <c r="F2592" s="673"/>
      <c r="G2592" s="700"/>
    </row>
    <row r="2593" spans="1:7">
      <c r="A2593" s="671"/>
      <c r="B2593" s="671"/>
      <c r="C2593" s="671"/>
      <c r="D2593" s="672"/>
      <c r="E2593" s="700"/>
      <c r="F2593" s="673"/>
      <c r="G2593" s="700"/>
    </row>
    <row r="2594" spans="1:7">
      <c r="A2594" s="671"/>
      <c r="B2594" s="671"/>
      <c r="C2594" s="671"/>
      <c r="D2594" s="672"/>
      <c r="E2594" s="700"/>
      <c r="F2594" s="673"/>
      <c r="G2594" s="700"/>
    </row>
    <row r="2595" spans="1:7">
      <c r="A2595" s="671"/>
      <c r="B2595" s="671"/>
      <c r="C2595" s="671"/>
      <c r="D2595" s="672"/>
      <c r="E2595" s="700"/>
      <c r="F2595" s="673"/>
      <c r="G2595" s="700"/>
    </row>
    <row r="2596" spans="1:7">
      <c r="A2596" s="671"/>
      <c r="B2596" s="671"/>
      <c r="C2596" s="671"/>
      <c r="D2596" s="672"/>
      <c r="E2596" s="700"/>
      <c r="F2596" s="673"/>
      <c r="G2596" s="700"/>
    </row>
    <row r="2597" spans="1:7">
      <c r="A2597" s="671"/>
      <c r="B2597" s="671"/>
      <c r="C2597" s="671"/>
      <c r="D2597" s="672"/>
      <c r="E2597" s="700"/>
      <c r="F2597" s="673"/>
      <c r="G2597" s="700"/>
    </row>
    <row r="2598" spans="1:7">
      <c r="A2598" s="671"/>
      <c r="B2598" s="671"/>
      <c r="C2598" s="671"/>
      <c r="D2598" s="672"/>
      <c r="E2598" s="700"/>
      <c r="F2598" s="673"/>
      <c r="G2598" s="700"/>
    </row>
    <row r="2599" spans="1:7">
      <c r="A2599" s="671"/>
      <c r="B2599" s="671"/>
      <c r="C2599" s="671"/>
      <c r="D2599" s="672"/>
      <c r="E2599" s="700"/>
      <c r="F2599" s="673"/>
      <c r="G2599" s="700"/>
    </row>
    <row r="2600" spans="1:7">
      <c r="A2600" s="671"/>
      <c r="B2600" s="671"/>
      <c r="C2600" s="671"/>
      <c r="D2600" s="672"/>
      <c r="E2600" s="700"/>
      <c r="F2600" s="673"/>
      <c r="G2600" s="700"/>
    </row>
    <row r="2601" spans="1:7">
      <c r="A2601" s="671"/>
      <c r="B2601" s="671"/>
      <c r="C2601" s="671"/>
      <c r="D2601" s="672"/>
      <c r="E2601" s="700"/>
      <c r="F2601" s="673"/>
      <c r="G2601" s="700"/>
    </row>
    <row r="2602" spans="1:7">
      <c r="A2602" s="671"/>
      <c r="B2602" s="671"/>
      <c r="C2602" s="671"/>
      <c r="D2602" s="672"/>
      <c r="E2602" s="700"/>
      <c r="F2602" s="673"/>
      <c r="G2602" s="700"/>
    </row>
    <row r="2603" spans="1:7">
      <c r="A2603" s="671"/>
      <c r="B2603" s="671"/>
      <c r="C2603" s="671"/>
      <c r="D2603" s="672"/>
      <c r="E2603" s="700"/>
      <c r="F2603" s="673"/>
      <c r="G2603" s="700"/>
    </row>
    <row r="2604" spans="1:7">
      <c r="A2604" s="671"/>
      <c r="B2604" s="671"/>
      <c r="C2604" s="671"/>
      <c r="D2604" s="672"/>
      <c r="E2604" s="700"/>
      <c r="F2604" s="673"/>
      <c r="G2604" s="700"/>
    </row>
    <row r="2605" spans="1:7">
      <c r="A2605" s="671"/>
      <c r="B2605" s="671"/>
      <c r="C2605" s="671"/>
      <c r="D2605" s="672"/>
      <c r="E2605" s="700"/>
      <c r="F2605" s="673"/>
      <c r="G2605" s="700"/>
    </row>
    <row r="2606" spans="1:7">
      <c r="A2606" s="671"/>
      <c r="B2606" s="671"/>
      <c r="C2606" s="671"/>
      <c r="D2606" s="672"/>
      <c r="E2606" s="700"/>
      <c r="F2606" s="673"/>
      <c r="G2606" s="700"/>
    </row>
    <row r="2607" spans="1:7">
      <c r="A2607" s="671"/>
      <c r="B2607" s="671"/>
      <c r="C2607" s="671"/>
      <c r="D2607" s="672"/>
      <c r="E2607" s="700"/>
      <c r="F2607" s="673"/>
      <c r="G2607" s="700"/>
    </row>
    <row r="2608" spans="1:7">
      <c r="A2608" s="671"/>
      <c r="B2608" s="671"/>
      <c r="C2608" s="671"/>
      <c r="D2608" s="672"/>
      <c r="E2608" s="700"/>
      <c r="F2608" s="673"/>
      <c r="G2608" s="700"/>
    </row>
    <row r="2609" spans="1:7">
      <c r="A2609" s="671"/>
      <c r="B2609" s="671"/>
      <c r="C2609" s="671"/>
      <c r="D2609" s="672"/>
      <c r="E2609" s="700"/>
      <c r="F2609" s="673"/>
      <c r="G2609" s="700"/>
    </row>
    <row r="2610" spans="1:7">
      <c r="A2610" s="671"/>
      <c r="B2610" s="671"/>
      <c r="C2610" s="671"/>
      <c r="D2610" s="672"/>
      <c r="E2610" s="700"/>
      <c r="F2610" s="673"/>
      <c r="G2610" s="700"/>
    </row>
    <row r="2611" spans="1:7">
      <c r="A2611" s="671"/>
      <c r="B2611" s="671"/>
      <c r="C2611" s="671"/>
      <c r="D2611" s="672"/>
      <c r="E2611" s="700"/>
      <c r="F2611" s="673"/>
      <c r="G2611" s="700"/>
    </row>
    <row r="2612" spans="1:7">
      <c r="A2612" s="671"/>
      <c r="B2612" s="671"/>
      <c r="C2612" s="671"/>
      <c r="D2612" s="672"/>
      <c r="E2612" s="700"/>
      <c r="F2612" s="673"/>
      <c r="G2612" s="700"/>
    </row>
    <row r="2613" spans="1:7">
      <c r="A2613" s="671"/>
      <c r="B2613" s="671"/>
      <c r="C2613" s="671"/>
      <c r="D2613" s="672"/>
      <c r="E2613" s="700"/>
      <c r="F2613" s="673"/>
      <c r="G2613" s="700"/>
    </row>
    <row r="2614" spans="1:7">
      <c r="A2614" s="671"/>
      <c r="B2614" s="671"/>
      <c r="C2614" s="671"/>
      <c r="D2614" s="672"/>
      <c r="E2614" s="700"/>
      <c r="F2614" s="673"/>
      <c r="G2614" s="700"/>
    </row>
    <row r="2615" spans="1:7">
      <c r="A2615" s="671"/>
      <c r="B2615" s="671"/>
      <c r="C2615" s="671"/>
      <c r="D2615" s="672"/>
      <c r="E2615" s="700"/>
      <c r="F2615" s="673"/>
      <c r="G2615" s="700"/>
    </row>
    <row r="2616" spans="1:7">
      <c r="A2616" s="671"/>
      <c r="B2616" s="671"/>
      <c r="C2616" s="671"/>
      <c r="D2616" s="672"/>
      <c r="E2616" s="700"/>
      <c r="F2616" s="673"/>
      <c r="G2616" s="700"/>
    </row>
    <row r="2617" spans="1:7">
      <c r="A2617" s="671"/>
      <c r="B2617" s="671"/>
      <c r="C2617" s="671"/>
      <c r="D2617" s="672"/>
      <c r="E2617" s="700"/>
      <c r="F2617" s="673"/>
      <c r="G2617" s="700"/>
    </row>
    <row r="2618" spans="1:7">
      <c r="A2618" s="671"/>
      <c r="B2618" s="671"/>
      <c r="C2618" s="671"/>
      <c r="D2618" s="672"/>
      <c r="E2618" s="700"/>
      <c r="F2618" s="673"/>
      <c r="G2618" s="700"/>
    </row>
    <row r="2619" spans="1:7">
      <c r="A2619" s="671"/>
      <c r="B2619" s="671"/>
      <c r="C2619" s="671"/>
      <c r="D2619" s="672"/>
      <c r="E2619" s="700"/>
      <c r="F2619" s="673"/>
      <c r="G2619" s="700"/>
    </row>
    <row r="2620" spans="1:7">
      <c r="A2620" s="671"/>
      <c r="B2620" s="671"/>
      <c r="C2620" s="671"/>
      <c r="D2620" s="672"/>
      <c r="E2620" s="700"/>
      <c r="F2620" s="673"/>
      <c r="G2620" s="700"/>
    </row>
    <row r="2621" spans="1:7">
      <c r="A2621" s="671"/>
      <c r="B2621" s="671"/>
      <c r="C2621" s="671"/>
      <c r="D2621" s="672"/>
      <c r="E2621" s="700"/>
      <c r="F2621" s="673"/>
      <c r="G2621" s="700"/>
    </row>
    <row r="2622" spans="1:7">
      <c r="A2622" s="671"/>
      <c r="B2622" s="671"/>
      <c r="C2622" s="671"/>
      <c r="D2622" s="672"/>
      <c r="E2622" s="700"/>
      <c r="F2622" s="673"/>
      <c r="G2622" s="700"/>
    </row>
    <row r="2623" spans="1:7">
      <c r="A2623" s="671"/>
      <c r="B2623" s="671"/>
      <c r="C2623" s="671"/>
      <c r="D2623" s="672"/>
      <c r="E2623" s="700"/>
      <c r="F2623" s="673"/>
      <c r="G2623" s="700"/>
    </row>
    <row r="2624" spans="1:7">
      <c r="A2624" s="671"/>
      <c r="B2624" s="671"/>
      <c r="C2624" s="671"/>
      <c r="D2624" s="672"/>
      <c r="E2624" s="700"/>
      <c r="F2624" s="673"/>
      <c r="G2624" s="700"/>
    </row>
    <row r="2625" spans="1:7">
      <c r="A2625" s="671"/>
      <c r="B2625" s="671"/>
      <c r="C2625" s="671"/>
      <c r="D2625" s="672"/>
      <c r="E2625" s="700"/>
      <c r="F2625" s="673"/>
      <c r="G2625" s="700"/>
    </row>
    <row r="2626" spans="1:7">
      <c r="A2626" s="671"/>
      <c r="B2626" s="671"/>
      <c r="C2626" s="671"/>
      <c r="D2626" s="672"/>
      <c r="E2626" s="700"/>
      <c r="F2626" s="673"/>
      <c r="G2626" s="700"/>
    </row>
    <row r="2627" spans="1:7">
      <c r="A2627" s="671"/>
      <c r="B2627" s="671"/>
      <c r="C2627" s="671"/>
      <c r="D2627" s="672"/>
      <c r="E2627" s="700"/>
      <c r="F2627" s="673"/>
      <c r="G2627" s="700"/>
    </row>
    <row r="2628" spans="1:7">
      <c r="A2628" s="671"/>
      <c r="B2628" s="671"/>
      <c r="C2628" s="671"/>
      <c r="D2628" s="672"/>
      <c r="E2628" s="700"/>
      <c r="F2628" s="673"/>
      <c r="G2628" s="700"/>
    </row>
    <row r="2629" spans="1:7">
      <c r="A2629" s="671"/>
      <c r="B2629" s="671"/>
      <c r="C2629" s="671"/>
      <c r="D2629" s="672"/>
      <c r="E2629" s="700"/>
      <c r="F2629" s="673"/>
      <c r="G2629" s="700"/>
    </row>
    <row r="2630" spans="1:7">
      <c r="A2630" s="671"/>
      <c r="B2630" s="671"/>
      <c r="C2630" s="671"/>
      <c r="D2630" s="672"/>
      <c r="E2630" s="700"/>
      <c r="F2630" s="673"/>
      <c r="G2630" s="700"/>
    </row>
    <row r="2631" spans="1:7">
      <c r="A2631" s="671"/>
      <c r="B2631" s="671"/>
      <c r="C2631" s="671"/>
      <c r="D2631" s="672"/>
      <c r="E2631" s="700"/>
      <c r="F2631" s="673"/>
      <c r="G2631" s="700"/>
    </row>
    <row r="2632" spans="1:7">
      <c r="A2632" s="671"/>
      <c r="B2632" s="671"/>
      <c r="C2632" s="671"/>
      <c r="D2632" s="672"/>
      <c r="E2632" s="700"/>
      <c r="F2632" s="673"/>
      <c r="G2632" s="700"/>
    </row>
    <row r="2633" spans="1:7">
      <c r="A2633" s="671"/>
      <c r="B2633" s="671"/>
      <c r="C2633" s="671"/>
      <c r="D2633" s="672"/>
      <c r="E2633" s="700"/>
      <c r="F2633" s="673"/>
      <c r="G2633" s="700"/>
    </row>
    <row r="2634" spans="1:7">
      <c r="A2634" s="671"/>
      <c r="B2634" s="671"/>
      <c r="C2634" s="671"/>
      <c r="D2634" s="672"/>
      <c r="E2634" s="700"/>
      <c r="F2634" s="673"/>
      <c r="G2634" s="700"/>
    </row>
    <row r="2635" spans="1:7">
      <c r="A2635" s="671"/>
      <c r="B2635" s="671"/>
      <c r="C2635" s="671"/>
      <c r="D2635" s="672"/>
      <c r="E2635" s="700"/>
      <c r="F2635" s="673"/>
      <c r="G2635" s="700"/>
    </row>
    <row r="2636" spans="1:7">
      <c r="A2636" s="671"/>
      <c r="B2636" s="671"/>
      <c r="C2636" s="671"/>
      <c r="D2636" s="672"/>
      <c r="E2636" s="700"/>
      <c r="F2636" s="673"/>
      <c r="G2636" s="700"/>
    </row>
    <row r="2637" spans="1:7">
      <c r="A2637" s="671"/>
      <c r="B2637" s="671"/>
      <c r="C2637" s="671"/>
      <c r="D2637" s="672"/>
      <c r="E2637" s="700"/>
      <c r="F2637" s="673"/>
      <c r="G2637" s="700"/>
    </row>
    <row r="2638" spans="1:7">
      <c r="A2638" s="671"/>
      <c r="B2638" s="671"/>
      <c r="C2638" s="671"/>
      <c r="D2638" s="672"/>
      <c r="E2638" s="700"/>
      <c r="F2638" s="673"/>
      <c r="G2638" s="700"/>
    </row>
    <row r="2639" spans="1:7">
      <c r="A2639" s="671"/>
      <c r="B2639" s="671"/>
      <c r="C2639" s="671"/>
      <c r="D2639" s="672"/>
      <c r="E2639" s="700"/>
      <c r="F2639" s="673"/>
      <c r="G2639" s="700"/>
    </row>
    <row r="2640" spans="1:7">
      <c r="A2640" s="671"/>
      <c r="B2640" s="671"/>
      <c r="C2640" s="671"/>
      <c r="D2640" s="672"/>
      <c r="E2640" s="700"/>
      <c r="F2640" s="673"/>
      <c r="G2640" s="700"/>
    </row>
    <row r="2641" spans="1:7">
      <c r="A2641" s="671"/>
      <c r="B2641" s="671"/>
      <c r="C2641" s="671"/>
      <c r="D2641" s="672"/>
      <c r="E2641" s="700"/>
      <c r="F2641" s="673"/>
      <c r="G2641" s="700"/>
    </row>
    <row r="2642" spans="1:7">
      <c r="A2642" s="671"/>
      <c r="B2642" s="671"/>
      <c r="C2642" s="671"/>
      <c r="D2642" s="672"/>
      <c r="E2642" s="700"/>
      <c r="F2642" s="673"/>
      <c r="G2642" s="700"/>
    </row>
    <row r="2643" spans="1:7">
      <c r="A2643" s="671"/>
      <c r="B2643" s="671"/>
      <c r="C2643" s="671"/>
      <c r="D2643" s="672"/>
      <c r="E2643" s="700"/>
      <c r="F2643" s="673"/>
      <c r="G2643" s="700"/>
    </row>
    <row r="2644" spans="1:7">
      <c r="A2644" s="671"/>
      <c r="B2644" s="671"/>
      <c r="C2644" s="671"/>
      <c r="D2644" s="672"/>
      <c r="E2644" s="700"/>
      <c r="F2644" s="673"/>
      <c r="G2644" s="700"/>
    </row>
    <row r="2645" spans="1:7">
      <c r="A2645" s="671"/>
      <c r="B2645" s="671"/>
      <c r="C2645" s="671"/>
      <c r="D2645" s="672"/>
      <c r="E2645" s="700"/>
      <c r="F2645" s="673"/>
      <c r="G2645" s="700"/>
    </row>
    <row r="2646" spans="1:7">
      <c r="A2646" s="671"/>
      <c r="B2646" s="671"/>
      <c r="C2646" s="671"/>
      <c r="D2646" s="672"/>
      <c r="E2646" s="700"/>
      <c r="F2646" s="673"/>
      <c r="G2646" s="700"/>
    </row>
    <row r="2647" spans="1:7">
      <c r="A2647" s="671"/>
      <c r="B2647" s="671"/>
      <c r="C2647" s="671"/>
      <c r="D2647" s="672"/>
      <c r="E2647" s="700"/>
      <c r="F2647" s="673"/>
      <c r="G2647" s="700"/>
    </row>
    <row r="2648" spans="1:7">
      <c r="A2648" s="671"/>
      <c r="B2648" s="671"/>
      <c r="C2648" s="671"/>
      <c r="D2648" s="672"/>
      <c r="E2648" s="700"/>
      <c r="F2648" s="673"/>
      <c r="G2648" s="700"/>
    </row>
    <row r="2649" spans="1:7">
      <c r="A2649" s="671"/>
      <c r="B2649" s="671"/>
      <c r="C2649" s="671"/>
      <c r="D2649" s="672"/>
      <c r="E2649" s="700"/>
      <c r="F2649" s="673"/>
      <c r="G2649" s="700"/>
    </row>
    <row r="2650" spans="1:7">
      <c r="A2650" s="671"/>
      <c r="B2650" s="671"/>
      <c r="C2650" s="671"/>
      <c r="D2650" s="672"/>
      <c r="E2650" s="700"/>
      <c r="F2650" s="673"/>
      <c r="G2650" s="700"/>
    </row>
    <row r="2651" spans="1:7">
      <c r="A2651" s="671"/>
      <c r="B2651" s="671"/>
      <c r="C2651" s="671"/>
      <c r="D2651" s="672"/>
      <c r="E2651" s="700"/>
      <c r="F2651" s="673"/>
      <c r="G2651" s="700"/>
    </row>
    <row r="2652" spans="1:7">
      <c r="A2652" s="671"/>
      <c r="B2652" s="671"/>
      <c r="C2652" s="671"/>
      <c r="D2652" s="672"/>
      <c r="E2652" s="700"/>
      <c r="F2652" s="673"/>
      <c r="G2652" s="700"/>
    </row>
    <row r="2653" spans="1:7">
      <c r="A2653" s="671"/>
      <c r="B2653" s="671"/>
      <c r="C2653" s="671"/>
      <c r="D2653" s="672"/>
      <c r="E2653" s="700"/>
      <c r="F2653" s="673"/>
      <c r="G2653" s="700"/>
    </row>
    <row r="2654" spans="1:7">
      <c r="A2654" s="671"/>
      <c r="B2654" s="671"/>
      <c r="C2654" s="671"/>
      <c r="D2654" s="672"/>
      <c r="E2654" s="700"/>
      <c r="F2654" s="673"/>
      <c r="G2654" s="700"/>
    </row>
    <row r="2655" spans="1:7">
      <c r="A2655" s="671"/>
      <c r="B2655" s="671"/>
      <c r="C2655" s="671"/>
      <c r="D2655" s="672"/>
      <c r="E2655" s="700"/>
      <c r="F2655" s="673"/>
      <c r="G2655" s="700"/>
    </row>
    <row r="2656" spans="1:7">
      <c r="A2656" s="671"/>
      <c r="B2656" s="671"/>
      <c r="C2656" s="671"/>
      <c r="D2656" s="672"/>
      <c r="E2656" s="700"/>
      <c r="F2656" s="673"/>
      <c r="G2656" s="700"/>
    </row>
    <row r="2657" spans="1:7">
      <c r="A2657" s="671"/>
      <c r="B2657" s="671"/>
      <c r="C2657" s="671"/>
      <c r="D2657" s="672"/>
      <c r="E2657" s="700"/>
      <c r="F2657" s="673"/>
      <c r="G2657" s="700"/>
    </row>
    <row r="2658" spans="1:7">
      <c r="A2658" s="671"/>
      <c r="B2658" s="671"/>
      <c r="C2658" s="671"/>
      <c r="D2658" s="672"/>
      <c r="E2658" s="700"/>
      <c r="F2658" s="673"/>
      <c r="G2658" s="700"/>
    </row>
    <row r="2659" spans="1:7">
      <c r="A2659" s="671"/>
      <c r="B2659" s="671"/>
      <c r="C2659" s="671"/>
      <c r="D2659" s="672"/>
      <c r="E2659" s="700"/>
      <c r="F2659" s="673"/>
      <c r="G2659" s="700"/>
    </row>
    <row r="2660" spans="1:7">
      <c r="A2660" s="671"/>
      <c r="B2660" s="671"/>
      <c r="C2660" s="671"/>
      <c r="D2660" s="672"/>
      <c r="E2660" s="700"/>
      <c r="F2660" s="673"/>
      <c r="G2660" s="700"/>
    </row>
    <row r="2661" spans="1:7">
      <c r="A2661" s="671"/>
      <c r="B2661" s="671"/>
      <c r="C2661" s="671"/>
      <c r="D2661" s="672"/>
      <c r="E2661" s="700"/>
      <c r="F2661" s="673"/>
      <c r="G2661" s="700"/>
    </row>
    <row r="2662" spans="1:7">
      <c r="A2662" s="671"/>
      <c r="B2662" s="671"/>
      <c r="C2662" s="671"/>
      <c r="D2662" s="672"/>
      <c r="E2662" s="700"/>
      <c r="F2662" s="673"/>
      <c r="G2662" s="700"/>
    </row>
    <row r="2663" spans="1:7">
      <c r="A2663" s="671"/>
      <c r="B2663" s="671"/>
      <c r="C2663" s="671"/>
      <c r="D2663" s="672"/>
      <c r="E2663" s="700"/>
      <c r="F2663" s="673"/>
      <c r="G2663" s="700"/>
    </row>
    <row r="2664" spans="1:7">
      <c r="A2664" s="671"/>
      <c r="B2664" s="671"/>
      <c r="C2664" s="671"/>
      <c r="D2664" s="672"/>
      <c r="E2664" s="700"/>
      <c r="F2664" s="673"/>
      <c r="G2664" s="700"/>
    </row>
    <row r="2665" spans="1:7">
      <c r="A2665" s="671"/>
      <c r="B2665" s="671"/>
      <c r="C2665" s="671"/>
      <c r="D2665" s="672"/>
      <c r="E2665" s="700"/>
      <c r="F2665" s="673"/>
      <c r="G2665" s="700"/>
    </row>
    <row r="2666" spans="1:7">
      <c r="A2666" s="671"/>
      <c r="B2666" s="671"/>
      <c r="C2666" s="671"/>
      <c r="D2666" s="672"/>
      <c r="E2666" s="700"/>
      <c r="F2666" s="673"/>
      <c r="G2666" s="700"/>
    </row>
    <row r="2667" spans="1:7">
      <c r="A2667" s="671"/>
      <c r="B2667" s="671"/>
      <c r="C2667" s="671"/>
      <c r="D2667" s="672"/>
      <c r="E2667" s="700"/>
      <c r="F2667" s="673"/>
      <c r="G2667" s="700"/>
    </row>
    <row r="2668" spans="1:7">
      <c r="A2668" s="671"/>
      <c r="B2668" s="671"/>
      <c r="C2668" s="671"/>
      <c r="D2668" s="672"/>
      <c r="E2668" s="700"/>
      <c r="F2668" s="673"/>
      <c r="G2668" s="700"/>
    </row>
    <row r="2669" spans="1:7">
      <c r="A2669" s="671"/>
      <c r="B2669" s="671"/>
      <c r="C2669" s="671"/>
      <c r="D2669" s="672"/>
      <c r="E2669" s="700"/>
      <c r="F2669" s="673"/>
      <c r="G2669" s="700"/>
    </row>
    <row r="2670" spans="1:7">
      <c r="A2670" s="671"/>
      <c r="B2670" s="671"/>
      <c r="C2670" s="671"/>
      <c r="D2670" s="672"/>
      <c r="E2670" s="700"/>
      <c r="F2670" s="673"/>
      <c r="G2670" s="700"/>
    </row>
    <row r="2671" spans="1:7">
      <c r="A2671" s="671"/>
      <c r="B2671" s="671"/>
      <c r="C2671" s="671"/>
      <c r="D2671" s="672"/>
      <c r="E2671" s="700"/>
      <c r="F2671" s="673"/>
      <c r="G2671" s="700"/>
    </row>
    <row r="2672" spans="1:7">
      <c r="A2672" s="671"/>
      <c r="B2672" s="671"/>
      <c r="C2672" s="671"/>
      <c r="D2672" s="672"/>
      <c r="E2672" s="700"/>
      <c r="F2672" s="673"/>
      <c r="G2672" s="700"/>
    </row>
    <row r="2673" spans="1:7">
      <c r="A2673" s="671"/>
      <c r="B2673" s="671"/>
      <c r="C2673" s="671"/>
      <c r="D2673" s="672"/>
      <c r="E2673" s="700"/>
      <c r="F2673" s="673"/>
      <c r="G2673" s="700"/>
    </row>
    <row r="2674" spans="1:7">
      <c r="A2674" s="671"/>
      <c r="B2674" s="671"/>
      <c r="C2674" s="671"/>
      <c r="D2674" s="672"/>
      <c r="E2674" s="700"/>
      <c r="F2674" s="673"/>
      <c r="G2674" s="700"/>
    </row>
    <row r="2675" spans="1:7">
      <c r="A2675" s="671"/>
      <c r="B2675" s="671"/>
      <c r="C2675" s="671"/>
      <c r="D2675" s="672"/>
      <c r="E2675" s="700"/>
      <c r="F2675" s="673"/>
      <c r="G2675" s="700"/>
    </row>
    <row r="2676" spans="1:7">
      <c r="A2676" s="671"/>
      <c r="B2676" s="671"/>
      <c r="C2676" s="671"/>
      <c r="D2676" s="672"/>
      <c r="E2676" s="700"/>
      <c r="F2676" s="673"/>
      <c r="G2676" s="700"/>
    </row>
    <row r="2677" spans="1:7">
      <c r="A2677" s="671"/>
      <c r="B2677" s="671"/>
      <c r="C2677" s="671"/>
      <c r="D2677" s="672"/>
      <c r="E2677" s="700"/>
      <c r="F2677" s="673"/>
      <c r="G2677" s="700"/>
    </row>
    <row r="2678" spans="1:7">
      <c r="A2678" s="671"/>
      <c r="B2678" s="671"/>
      <c r="C2678" s="671"/>
      <c r="D2678" s="672"/>
      <c r="E2678" s="700"/>
      <c r="F2678" s="673"/>
      <c r="G2678" s="700"/>
    </row>
    <row r="2679" spans="1:7">
      <c r="A2679" s="671"/>
      <c r="B2679" s="671"/>
      <c r="C2679" s="671"/>
      <c r="D2679" s="672"/>
      <c r="E2679" s="700"/>
      <c r="F2679" s="673"/>
      <c r="G2679" s="700"/>
    </row>
    <row r="2680" spans="1:7">
      <c r="A2680" s="671"/>
      <c r="B2680" s="671"/>
      <c r="C2680" s="671"/>
      <c r="D2680" s="672"/>
      <c r="E2680" s="700"/>
      <c r="F2680" s="673"/>
      <c r="G2680" s="700"/>
    </row>
    <row r="2681" spans="1:7">
      <c r="A2681" s="671"/>
      <c r="B2681" s="671"/>
      <c r="C2681" s="671"/>
      <c r="D2681" s="672"/>
      <c r="E2681" s="700"/>
      <c r="F2681" s="673"/>
      <c r="G2681" s="700"/>
    </row>
    <row r="2682" spans="1:7">
      <c r="A2682" s="671"/>
      <c r="B2682" s="671"/>
      <c r="C2682" s="671"/>
      <c r="D2682" s="672"/>
      <c r="E2682" s="700"/>
      <c r="F2682" s="673"/>
      <c r="G2682" s="700"/>
    </row>
    <row r="2683" spans="1:7">
      <c r="A2683" s="671"/>
      <c r="B2683" s="671"/>
      <c r="C2683" s="671"/>
      <c r="D2683" s="672"/>
      <c r="E2683" s="700"/>
      <c r="F2683" s="673"/>
      <c r="G2683" s="700"/>
    </row>
    <row r="2684" spans="1:7">
      <c r="A2684" s="671"/>
      <c r="B2684" s="671"/>
      <c r="C2684" s="671"/>
      <c r="D2684" s="672"/>
      <c r="E2684" s="700"/>
      <c r="F2684" s="673"/>
      <c r="G2684" s="700"/>
    </row>
    <row r="2685" spans="1:7">
      <c r="A2685" s="671"/>
      <c r="B2685" s="671"/>
      <c r="C2685" s="671"/>
      <c r="D2685" s="672"/>
      <c r="E2685" s="700"/>
      <c r="F2685" s="673"/>
      <c r="G2685" s="700"/>
    </row>
    <row r="2686" spans="1:7">
      <c r="A2686" s="671"/>
      <c r="B2686" s="671"/>
      <c r="C2686" s="671"/>
      <c r="D2686" s="672"/>
      <c r="E2686" s="700"/>
      <c r="F2686" s="673"/>
      <c r="G2686" s="700"/>
    </row>
    <row r="2687" spans="1:7">
      <c r="A2687" s="671"/>
      <c r="B2687" s="671"/>
      <c r="C2687" s="671"/>
      <c r="D2687" s="672"/>
      <c r="E2687" s="700"/>
      <c r="F2687" s="673"/>
      <c r="G2687" s="700"/>
    </row>
    <row r="2688" spans="1:7">
      <c r="A2688" s="671"/>
      <c r="B2688" s="671"/>
      <c r="C2688" s="671"/>
      <c r="D2688" s="672"/>
      <c r="E2688" s="700"/>
      <c r="F2688" s="673"/>
      <c r="G2688" s="700"/>
    </row>
    <row r="2689" spans="1:7">
      <c r="A2689" s="671"/>
      <c r="B2689" s="671"/>
      <c r="C2689" s="671"/>
      <c r="D2689" s="672"/>
      <c r="E2689" s="700"/>
      <c r="F2689" s="673"/>
      <c r="G2689" s="700"/>
    </row>
    <row r="2690" spans="1:7">
      <c r="A2690" s="671"/>
      <c r="B2690" s="671"/>
      <c r="C2690" s="671"/>
      <c r="D2690" s="672"/>
      <c r="E2690" s="700"/>
      <c r="F2690" s="673"/>
      <c r="G2690" s="700"/>
    </row>
    <row r="2691" spans="1:7">
      <c r="A2691" s="671"/>
      <c r="B2691" s="671"/>
      <c r="C2691" s="671"/>
      <c r="D2691" s="672"/>
      <c r="E2691" s="700"/>
      <c r="F2691" s="673"/>
      <c r="G2691" s="700"/>
    </row>
    <row r="2692" spans="1:7">
      <c r="A2692" s="671"/>
      <c r="B2692" s="671"/>
      <c r="C2692" s="671"/>
      <c r="D2692" s="672"/>
      <c r="E2692" s="700"/>
      <c r="F2692" s="673"/>
      <c r="G2692" s="700"/>
    </row>
    <row r="2693" spans="1:7">
      <c r="A2693" s="671"/>
      <c r="B2693" s="671"/>
      <c r="C2693" s="671"/>
      <c r="D2693" s="672"/>
      <c r="E2693" s="700"/>
      <c r="F2693" s="673"/>
      <c r="G2693" s="700"/>
    </row>
    <row r="2694" spans="1:7">
      <c r="A2694" s="671"/>
      <c r="B2694" s="671"/>
      <c r="C2694" s="671"/>
      <c r="D2694" s="672"/>
      <c r="E2694" s="700"/>
      <c r="F2694" s="673"/>
      <c r="G2694" s="700"/>
    </row>
    <row r="2695" spans="1:7">
      <c r="A2695" s="671"/>
      <c r="B2695" s="671"/>
      <c r="C2695" s="671"/>
      <c r="D2695" s="672"/>
      <c r="E2695" s="700"/>
      <c r="F2695" s="673"/>
      <c r="G2695" s="700"/>
    </row>
    <row r="2696" spans="1:7">
      <c r="A2696" s="671"/>
      <c r="B2696" s="671"/>
      <c r="C2696" s="671"/>
      <c r="D2696" s="672"/>
      <c r="E2696" s="700"/>
      <c r="F2696" s="673"/>
      <c r="G2696" s="700"/>
    </row>
    <row r="2697" spans="1:7">
      <c r="A2697" s="671"/>
      <c r="B2697" s="671"/>
      <c r="C2697" s="671"/>
      <c r="D2697" s="672"/>
      <c r="E2697" s="700"/>
      <c r="F2697" s="673"/>
      <c r="G2697" s="700"/>
    </row>
    <row r="2698" spans="1:7">
      <c r="A2698" s="671"/>
      <c r="B2698" s="671"/>
      <c r="C2698" s="671"/>
      <c r="D2698" s="672"/>
      <c r="E2698" s="700"/>
      <c r="F2698" s="673"/>
      <c r="G2698" s="700"/>
    </row>
    <row r="2699" spans="1:7">
      <c r="A2699" s="671"/>
      <c r="B2699" s="671"/>
      <c r="C2699" s="671"/>
      <c r="D2699" s="672"/>
      <c r="E2699" s="700"/>
      <c r="F2699" s="673"/>
      <c r="G2699" s="700"/>
    </row>
    <row r="2700" spans="1:7">
      <c r="A2700" s="671"/>
      <c r="B2700" s="671"/>
      <c r="C2700" s="671"/>
      <c r="D2700" s="672"/>
      <c r="E2700" s="700"/>
      <c r="F2700" s="673"/>
      <c r="G2700" s="700"/>
    </row>
    <row r="2701" spans="1:7">
      <c r="A2701" s="671"/>
      <c r="B2701" s="671"/>
      <c r="C2701" s="671"/>
      <c r="D2701" s="672"/>
      <c r="E2701" s="700"/>
      <c r="F2701" s="673"/>
      <c r="G2701" s="700"/>
    </row>
    <row r="2702" spans="1:7">
      <c r="A2702" s="671"/>
      <c r="B2702" s="671"/>
      <c r="C2702" s="671"/>
      <c r="D2702" s="672"/>
      <c r="E2702" s="700"/>
      <c r="F2702" s="673"/>
      <c r="G2702" s="700"/>
    </row>
    <row r="2703" spans="1:7">
      <c r="A2703" s="671"/>
      <c r="B2703" s="671"/>
      <c r="C2703" s="671"/>
      <c r="D2703" s="672"/>
      <c r="E2703" s="700"/>
      <c r="F2703" s="673"/>
      <c r="G2703" s="700"/>
    </row>
    <row r="2704" spans="1:7">
      <c r="A2704" s="671"/>
      <c r="B2704" s="671"/>
      <c r="C2704" s="671"/>
      <c r="D2704" s="672"/>
      <c r="E2704" s="700"/>
      <c r="F2704" s="673"/>
      <c r="G2704" s="700"/>
    </row>
    <row r="2705" spans="1:7">
      <c r="A2705" s="671"/>
      <c r="B2705" s="671"/>
      <c r="C2705" s="671"/>
      <c r="D2705" s="672"/>
      <c r="E2705" s="700"/>
      <c r="F2705" s="673"/>
      <c r="G2705" s="700"/>
    </row>
    <row r="2706" spans="1:7">
      <c r="A2706" s="671"/>
      <c r="B2706" s="671"/>
      <c r="C2706" s="671"/>
      <c r="D2706" s="672"/>
      <c r="E2706" s="700"/>
      <c r="F2706" s="673"/>
      <c r="G2706" s="700"/>
    </row>
    <row r="2707" spans="1:7">
      <c r="A2707" s="671"/>
      <c r="B2707" s="671"/>
      <c r="C2707" s="671"/>
      <c r="D2707" s="672"/>
      <c r="E2707" s="700"/>
      <c r="F2707" s="673"/>
      <c r="G2707" s="700"/>
    </row>
    <row r="2708" spans="1:7">
      <c r="A2708" s="671"/>
      <c r="B2708" s="671"/>
      <c r="C2708" s="671"/>
      <c r="D2708" s="672"/>
      <c r="E2708" s="700"/>
      <c r="F2708" s="673"/>
      <c r="G2708" s="700"/>
    </row>
    <row r="2709" spans="1:7">
      <c r="A2709" s="671"/>
      <c r="B2709" s="671"/>
      <c r="C2709" s="671"/>
      <c r="D2709" s="672"/>
      <c r="E2709" s="700"/>
      <c r="F2709" s="673"/>
      <c r="G2709" s="700"/>
    </row>
    <row r="2710" spans="1:7">
      <c r="A2710" s="671"/>
      <c r="B2710" s="671"/>
      <c r="C2710" s="671"/>
      <c r="D2710" s="672"/>
      <c r="E2710" s="700"/>
      <c r="F2710" s="673"/>
      <c r="G2710" s="700"/>
    </row>
    <row r="2711" spans="1:7">
      <c r="A2711" s="671"/>
      <c r="B2711" s="671"/>
      <c r="C2711" s="671"/>
      <c r="D2711" s="672"/>
      <c r="E2711" s="700"/>
      <c r="F2711" s="673"/>
      <c r="G2711" s="700"/>
    </row>
    <row r="2712" spans="1:7">
      <c r="A2712" s="671"/>
      <c r="B2712" s="671"/>
      <c r="C2712" s="671"/>
      <c r="D2712" s="672"/>
      <c r="E2712" s="700"/>
      <c r="F2712" s="673"/>
      <c r="G2712" s="700"/>
    </row>
    <row r="2713" spans="1:7">
      <c r="A2713" s="671"/>
      <c r="B2713" s="671"/>
      <c r="C2713" s="671"/>
      <c r="D2713" s="672"/>
      <c r="E2713" s="700"/>
      <c r="F2713" s="673"/>
      <c r="G2713" s="700"/>
    </row>
    <row r="2714" spans="1:7">
      <c r="A2714" s="671"/>
      <c r="B2714" s="671"/>
      <c r="C2714" s="671"/>
      <c r="D2714" s="672"/>
      <c r="E2714" s="700"/>
      <c r="F2714" s="673"/>
      <c r="G2714" s="700"/>
    </row>
    <row r="2715" spans="1:7">
      <c r="A2715" s="671"/>
      <c r="B2715" s="671"/>
      <c r="C2715" s="671"/>
      <c r="D2715" s="672"/>
      <c r="E2715" s="700"/>
      <c r="F2715" s="673"/>
      <c r="G2715" s="700"/>
    </row>
    <row r="2716" spans="1:7">
      <c r="A2716" s="671"/>
      <c r="B2716" s="671"/>
      <c r="C2716" s="671"/>
      <c r="D2716" s="672"/>
      <c r="E2716" s="700"/>
      <c r="F2716" s="673"/>
      <c r="G2716" s="700"/>
    </row>
    <row r="2717" spans="1:7">
      <c r="A2717" s="671"/>
      <c r="B2717" s="671"/>
      <c r="C2717" s="671"/>
      <c r="D2717" s="672"/>
      <c r="E2717" s="700"/>
      <c r="F2717" s="673"/>
      <c r="G2717" s="700"/>
    </row>
    <row r="2718" spans="1:7">
      <c r="A2718" s="671"/>
      <c r="B2718" s="671"/>
      <c r="C2718" s="671"/>
      <c r="D2718" s="672"/>
      <c r="E2718" s="700"/>
      <c r="F2718" s="673"/>
      <c r="G2718" s="700"/>
    </row>
    <row r="2719" spans="1:7">
      <c r="A2719" s="671"/>
      <c r="B2719" s="671"/>
      <c r="C2719" s="671"/>
      <c r="D2719" s="672"/>
      <c r="E2719" s="700"/>
      <c r="F2719" s="673"/>
      <c r="G2719" s="700"/>
    </row>
    <row r="2720" spans="1:7">
      <c r="A2720" s="671"/>
      <c r="B2720" s="671"/>
      <c r="C2720" s="671"/>
      <c r="D2720" s="672"/>
      <c r="E2720" s="700"/>
      <c r="F2720" s="673"/>
      <c r="G2720" s="700"/>
    </row>
    <row r="2721" spans="1:7">
      <c r="A2721" s="671"/>
      <c r="B2721" s="671"/>
      <c r="C2721" s="671"/>
      <c r="D2721" s="672"/>
      <c r="E2721" s="700"/>
      <c r="F2721" s="673"/>
      <c r="G2721" s="700"/>
    </row>
    <row r="2722" spans="1:7">
      <c r="A2722" s="671"/>
      <c r="B2722" s="671"/>
      <c r="C2722" s="671"/>
      <c r="D2722" s="672"/>
      <c r="E2722" s="700"/>
      <c r="F2722" s="673"/>
      <c r="G2722" s="700"/>
    </row>
    <row r="2723" spans="1:7">
      <c r="A2723" s="671"/>
      <c r="B2723" s="671"/>
      <c r="C2723" s="671"/>
      <c r="D2723" s="672"/>
      <c r="E2723" s="700"/>
      <c r="F2723" s="673"/>
      <c r="G2723" s="700"/>
    </row>
    <row r="2724" spans="1:7">
      <c r="A2724" s="671"/>
      <c r="B2724" s="671"/>
      <c r="C2724" s="671"/>
      <c r="D2724" s="672"/>
      <c r="E2724" s="700"/>
      <c r="F2724" s="673"/>
      <c r="G2724" s="700"/>
    </row>
    <row r="2725" spans="1:7">
      <c r="A2725" s="671"/>
      <c r="B2725" s="671"/>
      <c r="C2725" s="671"/>
      <c r="D2725" s="672"/>
      <c r="E2725" s="700"/>
      <c r="F2725" s="673"/>
      <c r="G2725" s="700"/>
    </row>
    <row r="2726" spans="1:7">
      <c r="A2726" s="671"/>
      <c r="B2726" s="671"/>
      <c r="C2726" s="671"/>
      <c r="D2726" s="672"/>
      <c r="E2726" s="700"/>
      <c r="F2726" s="673"/>
      <c r="G2726" s="700"/>
    </row>
    <row r="2727" spans="1:7">
      <c r="A2727" s="671"/>
      <c r="B2727" s="671"/>
      <c r="C2727" s="671"/>
      <c r="D2727" s="672"/>
      <c r="E2727" s="700"/>
      <c r="F2727" s="673"/>
      <c r="G2727" s="700"/>
    </row>
    <row r="2728" spans="1:7">
      <c r="A2728" s="671"/>
      <c r="B2728" s="671"/>
      <c r="C2728" s="671"/>
      <c r="D2728" s="672"/>
      <c r="E2728" s="700"/>
      <c r="F2728" s="673"/>
      <c r="G2728" s="700"/>
    </row>
    <row r="2729" spans="1:7">
      <c r="A2729" s="671"/>
      <c r="B2729" s="671"/>
      <c r="C2729" s="671"/>
      <c r="D2729" s="672"/>
      <c r="E2729" s="700"/>
      <c r="F2729" s="673"/>
      <c r="G2729" s="700"/>
    </row>
    <row r="2730" spans="1:7">
      <c r="A2730" s="671"/>
      <c r="B2730" s="671"/>
      <c r="C2730" s="671"/>
      <c r="D2730" s="672"/>
      <c r="E2730" s="700"/>
      <c r="F2730" s="673"/>
      <c r="G2730" s="700"/>
    </row>
    <row r="2731" spans="1:7">
      <c r="A2731" s="671"/>
      <c r="B2731" s="671"/>
      <c r="C2731" s="671"/>
      <c r="D2731" s="672"/>
      <c r="E2731" s="700"/>
      <c r="F2731" s="673"/>
      <c r="G2731" s="700"/>
    </row>
    <row r="2732" spans="1:7">
      <c r="A2732" s="671"/>
      <c r="B2732" s="671"/>
      <c r="C2732" s="671"/>
      <c r="D2732" s="672"/>
      <c r="E2732" s="700"/>
      <c r="F2732" s="673"/>
      <c r="G2732" s="700"/>
    </row>
    <row r="2733" spans="1:7">
      <c r="A2733" s="671"/>
      <c r="B2733" s="671"/>
      <c r="C2733" s="671"/>
      <c r="D2733" s="672"/>
      <c r="E2733" s="700"/>
      <c r="F2733" s="673"/>
      <c r="G2733" s="700"/>
    </row>
    <row r="2734" spans="1:7">
      <c r="A2734" s="671"/>
      <c r="B2734" s="671"/>
      <c r="C2734" s="671"/>
      <c r="D2734" s="672"/>
      <c r="E2734" s="700"/>
      <c r="F2734" s="673"/>
      <c r="G2734" s="700"/>
    </row>
    <row r="2735" spans="1:7">
      <c r="A2735" s="671"/>
      <c r="B2735" s="671"/>
      <c r="C2735" s="671"/>
      <c r="D2735" s="672"/>
      <c r="E2735" s="700"/>
      <c r="F2735" s="673"/>
      <c r="G2735" s="700"/>
    </row>
    <row r="2736" spans="1:7">
      <c r="A2736" s="671"/>
      <c r="B2736" s="671"/>
      <c r="C2736" s="671"/>
      <c r="D2736" s="672"/>
      <c r="E2736" s="700"/>
      <c r="F2736" s="673"/>
      <c r="G2736" s="700"/>
    </row>
    <row r="2737" spans="1:7">
      <c r="A2737" s="671"/>
      <c r="B2737" s="671"/>
      <c r="C2737" s="671"/>
      <c r="D2737" s="672"/>
      <c r="E2737" s="700"/>
      <c r="F2737" s="673"/>
      <c r="G2737" s="700"/>
    </row>
    <row r="2738" spans="1:7">
      <c r="A2738" s="671"/>
      <c r="B2738" s="671"/>
      <c r="C2738" s="671"/>
      <c r="D2738" s="672"/>
      <c r="E2738" s="700"/>
      <c r="F2738" s="673"/>
      <c r="G2738" s="700"/>
    </row>
    <row r="2739" spans="1:7">
      <c r="A2739" s="671"/>
      <c r="B2739" s="671"/>
      <c r="C2739" s="671"/>
      <c r="D2739" s="672"/>
      <c r="E2739" s="700"/>
      <c r="F2739" s="673"/>
      <c r="G2739" s="700"/>
    </row>
    <row r="2740" spans="1:7">
      <c r="A2740" s="671"/>
      <c r="B2740" s="671"/>
      <c r="C2740" s="671"/>
      <c r="D2740" s="672"/>
      <c r="E2740" s="700"/>
      <c r="F2740" s="673"/>
      <c r="G2740" s="700"/>
    </row>
    <row r="2741" spans="1:7">
      <c r="A2741" s="671"/>
      <c r="B2741" s="671"/>
      <c r="C2741" s="671"/>
      <c r="D2741" s="672"/>
      <c r="E2741" s="700"/>
      <c r="F2741" s="673"/>
      <c r="G2741" s="700"/>
    </row>
    <row r="2742" spans="1:7">
      <c r="A2742" s="671"/>
      <c r="B2742" s="671"/>
      <c r="C2742" s="671"/>
      <c r="D2742" s="672"/>
      <c r="E2742" s="700"/>
      <c r="F2742" s="673"/>
      <c r="G2742" s="700"/>
    </row>
    <row r="2743" spans="1:7">
      <c r="A2743" s="671"/>
      <c r="B2743" s="671"/>
      <c r="C2743" s="671"/>
      <c r="D2743" s="672"/>
      <c r="E2743" s="700"/>
      <c r="F2743" s="673"/>
      <c r="G2743" s="700"/>
    </row>
    <row r="2744" spans="1:7">
      <c r="A2744" s="671"/>
      <c r="B2744" s="671"/>
      <c r="C2744" s="671"/>
      <c r="D2744" s="672"/>
      <c r="E2744" s="700"/>
      <c r="F2744" s="673"/>
      <c r="G2744" s="700"/>
    </row>
    <row r="2745" spans="1:7">
      <c r="A2745" s="671"/>
      <c r="B2745" s="671"/>
      <c r="C2745" s="671"/>
      <c r="D2745" s="672"/>
      <c r="E2745" s="700"/>
      <c r="F2745" s="673"/>
      <c r="G2745" s="700"/>
    </row>
    <row r="2746" spans="1:7">
      <c r="A2746" s="671"/>
      <c r="B2746" s="671"/>
      <c r="C2746" s="671"/>
      <c r="D2746" s="672"/>
      <c r="E2746" s="700"/>
      <c r="F2746" s="673"/>
      <c r="G2746" s="700"/>
    </row>
    <row r="2747" spans="1:7">
      <c r="A2747" s="671"/>
      <c r="B2747" s="671"/>
      <c r="C2747" s="671"/>
      <c r="D2747" s="672"/>
      <c r="E2747" s="700"/>
      <c r="F2747" s="673"/>
      <c r="G2747" s="700"/>
    </row>
    <row r="2748" spans="1:7">
      <c r="A2748" s="671"/>
      <c r="B2748" s="671"/>
      <c r="C2748" s="671"/>
      <c r="D2748" s="672"/>
      <c r="E2748" s="700"/>
      <c r="F2748" s="673"/>
      <c r="G2748" s="700"/>
    </row>
    <row r="2749" spans="1:7">
      <c r="A2749" s="671"/>
      <c r="B2749" s="671"/>
      <c r="C2749" s="671"/>
      <c r="D2749" s="672"/>
      <c r="E2749" s="700"/>
      <c r="F2749" s="673"/>
      <c r="G2749" s="700"/>
    </row>
    <row r="2750" spans="1:7">
      <c r="A2750" s="671"/>
      <c r="B2750" s="671"/>
      <c r="C2750" s="671"/>
      <c r="D2750" s="672"/>
      <c r="E2750" s="700"/>
      <c r="F2750" s="673"/>
      <c r="G2750" s="700"/>
    </row>
    <row r="2751" spans="1:7">
      <c r="A2751" s="671"/>
      <c r="B2751" s="671"/>
      <c r="C2751" s="671"/>
      <c r="D2751" s="672"/>
      <c r="E2751" s="700"/>
      <c r="F2751" s="673"/>
      <c r="G2751" s="700"/>
    </row>
    <row r="2752" spans="1:7">
      <c r="A2752" s="671"/>
      <c r="B2752" s="671"/>
      <c r="C2752" s="671"/>
      <c r="D2752" s="672"/>
      <c r="E2752" s="700"/>
      <c r="F2752" s="673"/>
      <c r="G2752" s="700"/>
    </row>
    <row r="2753" spans="1:7">
      <c r="A2753" s="671"/>
      <c r="B2753" s="671"/>
      <c r="C2753" s="671"/>
      <c r="D2753" s="672"/>
      <c r="E2753" s="700"/>
      <c r="F2753" s="673"/>
      <c r="G2753" s="700"/>
    </row>
    <row r="2754" spans="1:7">
      <c r="A2754" s="671"/>
      <c r="B2754" s="671"/>
      <c r="C2754" s="671"/>
      <c r="D2754" s="672"/>
      <c r="E2754" s="700"/>
      <c r="F2754" s="673"/>
      <c r="G2754" s="700"/>
    </row>
    <row r="2755" spans="1:7">
      <c r="A2755" s="671"/>
      <c r="B2755" s="671"/>
      <c r="C2755" s="671"/>
      <c r="D2755" s="672"/>
      <c r="E2755" s="700"/>
      <c r="F2755" s="673"/>
      <c r="G2755" s="700"/>
    </row>
    <row r="2756" spans="1:7">
      <c r="A2756" s="671"/>
      <c r="B2756" s="671"/>
      <c r="C2756" s="671"/>
      <c r="D2756" s="672"/>
      <c r="E2756" s="700"/>
      <c r="F2756" s="673"/>
      <c r="G2756" s="700"/>
    </row>
    <row r="2757" spans="1:7">
      <c r="A2757" s="671"/>
      <c r="B2757" s="671"/>
      <c r="C2757" s="671"/>
      <c r="D2757" s="672"/>
      <c r="E2757" s="700"/>
      <c r="F2757" s="673"/>
      <c r="G2757" s="700"/>
    </row>
    <row r="2758" spans="1:7">
      <c r="A2758" s="671"/>
      <c r="B2758" s="671"/>
      <c r="C2758" s="671"/>
      <c r="D2758" s="672"/>
      <c r="E2758" s="700"/>
      <c r="F2758" s="673"/>
      <c r="G2758" s="700"/>
    </row>
    <row r="2759" spans="1:7">
      <c r="A2759" s="671"/>
      <c r="B2759" s="671"/>
      <c r="C2759" s="671"/>
      <c r="D2759" s="672"/>
      <c r="E2759" s="700"/>
      <c r="F2759" s="673"/>
      <c r="G2759" s="700"/>
    </row>
    <row r="2760" spans="1:7">
      <c r="A2760" s="671"/>
      <c r="B2760" s="671"/>
      <c r="C2760" s="671"/>
      <c r="D2760" s="672"/>
      <c r="E2760" s="700"/>
      <c r="F2760" s="673"/>
      <c r="G2760" s="700"/>
    </row>
    <row r="2761" spans="1:7">
      <c r="A2761" s="671"/>
      <c r="B2761" s="671"/>
      <c r="C2761" s="671"/>
      <c r="D2761" s="672"/>
      <c r="E2761" s="700"/>
      <c r="F2761" s="673"/>
      <c r="G2761" s="700"/>
    </row>
    <row r="2762" spans="1:7">
      <c r="A2762" s="671"/>
      <c r="B2762" s="671"/>
      <c r="C2762" s="671"/>
      <c r="D2762" s="672"/>
      <c r="E2762" s="700"/>
      <c r="F2762" s="673"/>
      <c r="G2762" s="700"/>
    </row>
    <row r="2763" spans="1:7">
      <c r="A2763" s="671"/>
      <c r="B2763" s="671"/>
      <c r="C2763" s="671"/>
      <c r="D2763" s="672"/>
      <c r="E2763" s="700"/>
      <c r="F2763" s="673"/>
      <c r="G2763" s="700"/>
    </row>
    <row r="2764" spans="1:7">
      <c r="A2764" s="671"/>
      <c r="B2764" s="671"/>
      <c r="C2764" s="671"/>
      <c r="D2764" s="672"/>
      <c r="E2764" s="700"/>
      <c r="F2764" s="673"/>
      <c r="G2764" s="700"/>
    </row>
    <row r="2765" spans="1:7">
      <c r="A2765" s="671"/>
      <c r="B2765" s="671"/>
      <c r="C2765" s="671"/>
      <c r="D2765" s="672"/>
      <c r="E2765" s="700"/>
      <c r="F2765" s="673"/>
      <c r="G2765" s="700"/>
    </row>
    <row r="2766" spans="1:7">
      <c r="A2766" s="671"/>
      <c r="B2766" s="671"/>
      <c r="C2766" s="671"/>
      <c r="D2766" s="672"/>
      <c r="E2766" s="700"/>
      <c r="F2766" s="673"/>
      <c r="G2766" s="700"/>
    </row>
    <row r="2767" spans="1:7">
      <c r="A2767" s="671"/>
      <c r="B2767" s="671"/>
      <c r="C2767" s="671"/>
      <c r="D2767" s="672"/>
      <c r="E2767" s="700"/>
      <c r="F2767" s="673"/>
      <c r="G2767" s="700"/>
    </row>
    <row r="2768" spans="1:7">
      <c r="A2768" s="671"/>
      <c r="B2768" s="671"/>
      <c r="C2768" s="671"/>
      <c r="D2768" s="672"/>
      <c r="E2768" s="700"/>
      <c r="F2768" s="673"/>
      <c r="G2768" s="700"/>
    </row>
    <row r="2769" spans="1:7">
      <c r="A2769" s="671"/>
      <c r="B2769" s="671"/>
      <c r="C2769" s="671"/>
      <c r="D2769" s="672"/>
      <c r="E2769" s="700"/>
      <c r="F2769" s="673"/>
      <c r="G2769" s="700"/>
    </row>
    <row r="2770" spans="1:7">
      <c r="A2770" s="671"/>
      <c r="B2770" s="671"/>
      <c r="C2770" s="671"/>
      <c r="D2770" s="672"/>
      <c r="E2770" s="700"/>
      <c r="F2770" s="673"/>
      <c r="G2770" s="700"/>
    </row>
    <row r="2771" spans="1:7">
      <c r="A2771" s="671"/>
      <c r="B2771" s="671"/>
      <c r="C2771" s="671"/>
      <c r="D2771" s="672"/>
      <c r="E2771" s="700"/>
      <c r="F2771" s="673"/>
      <c r="G2771" s="700"/>
    </row>
    <row r="2772" spans="1:7">
      <c r="A2772" s="671"/>
      <c r="B2772" s="671"/>
      <c r="C2772" s="671"/>
      <c r="D2772" s="672"/>
      <c r="E2772" s="700"/>
      <c r="F2772" s="673"/>
      <c r="G2772" s="700"/>
    </row>
    <row r="2773" spans="1:7">
      <c r="A2773" s="671"/>
      <c r="B2773" s="671"/>
      <c r="C2773" s="671"/>
      <c r="D2773" s="672"/>
      <c r="E2773" s="700"/>
      <c r="F2773" s="673"/>
      <c r="G2773" s="700"/>
    </row>
    <row r="2774" spans="1:7">
      <c r="A2774" s="671"/>
      <c r="B2774" s="671"/>
      <c r="C2774" s="671"/>
      <c r="D2774" s="672"/>
      <c r="E2774" s="700"/>
      <c r="F2774" s="673"/>
      <c r="G2774" s="700"/>
    </row>
    <row r="2775" spans="1:7">
      <c r="A2775" s="671"/>
      <c r="B2775" s="671"/>
      <c r="C2775" s="671"/>
      <c r="D2775" s="672"/>
      <c r="E2775" s="700"/>
      <c r="F2775" s="673"/>
      <c r="G2775" s="700"/>
    </row>
    <row r="2776" spans="1:7">
      <c r="A2776" s="671"/>
      <c r="B2776" s="671"/>
      <c r="C2776" s="671"/>
      <c r="D2776" s="672"/>
      <c r="E2776" s="700"/>
      <c r="F2776" s="673"/>
      <c r="G2776" s="700"/>
    </row>
    <row r="2777" spans="1:7">
      <c r="A2777" s="671"/>
      <c r="B2777" s="671"/>
      <c r="C2777" s="671"/>
      <c r="D2777" s="672"/>
      <c r="E2777" s="700"/>
      <c r="F2777" s="673"/>
      <c r="G2777" s="700"/>
    </row>
    <row r="2778" spans="1:7">
      <c r="A2778" s="671"/>
      <c r="B2778" s="671"/>
      <c r="C2778" s="671"/>
      <c r="D2778" s="672"/>
      <c r="E2778" s="700"/>
      <c r="F2778" s="673"/>
      <c r="G2778" s="700"/>
    </row>
    <row r="2779" spans="1:7">
      <c r="A2779" s="671"/>
      <c r="B2779" s="671"/>
      <c r="C2779" s="671"/>
      <c r="D2779" s="672"/>
      <c r="E2779" s="700"/>
      <c r="F2779" s="673"/>
      <c r="G2779" s="700"/>
    </row>
    <row r="2780" spans="1:7">
      <c r="A2780" s="671"/>
      <c r="B2780" s="671"/>
      <c r="C2780" s="671"/>
      <c r="D2780" s="672"/>
      <c r="E2780" s="700"/>
      <c r="F2780" s="673"/>
      <c r="G2780" s="700"/>
    </row>
    <row r="2781" spans="1:7">
      <c r="A2781" s="671"/>
      <c r="B2781" s="671"/>
      <c r="C2781" s="671"/>
      <c r="D2781" s="672"/>
      <c r="E2781" s="700"/>
      <c r="F2781" s="673"/>
      <c r="G2781" s="700"/>
    </row>
    <row r="2782" spans="1:7">
      <c r="A2782" s="671"/>
      <c r="B2782" s="671"/>
      <c r="C2782" s="671"/>
      <c r="D2782" s="672"/>
      <c r="E2782" s="700"/>
      <c r="F2782" s="673"/>
      <c r="G2782" s="700"/>
    </row>
    <row r="2783" spans="1:7">
      <c r="A2783" s="671"/>
      <c r="B2783" s="671"/>
      <c r="C2783" s="671"/>
      <c r="D2783" s="672"/>
      <c r="E2783" s="700"/>
      <c r="F2783" s="673"/>
      <c r="G2783" s="700"/>
    </row>
    <row r="2784" spans="1:7">
      <c r="A2784" s="671"/>
      <c r="B2784" s="671"/>
      <c r="C2784" s="671"/>
      <c r="D2784" s="672"/>
      <c r="E2784" s="700"/>
      <c r="F2784" s="673"/>
      <c r="G2784" s="700"/>
    </row>
    <row r="2785" spans="1:7">
      <c r="A2785" s="671"/>
      <c r="B2785" s="671"/>
      <c r="C2785" s="671"/>
      <c r="D2785" s="672"/>
      <c r="E2785" s="700"/>
      <c r="F2785" s="673"/>
      <c r="G2785" s="700"/>
    </row>
    <row r="2786" spans="1:7">
      <c r="A2786" s="671"/>
      <c r="B2786" s="671"/>
      <c r="C2786" s="671"/>
      <c r="D2786" s="672"/>
      <c r="E2786" s="700"/>
      <c r="F2786" s="673"/>
      <c r="G2786" s="700"/>
    </row>
    <row r="2787" spans="1:7">
      <c r="A2787" s="671"/>
      <c r="B2787" s="671"/>
      <c r="C2787" s="671"/>
      <c r="D2787" s="672"/>
      <c r="E2787" s="700"/>
      <c r="F2787" s="673"/>
      <c r="G2787" s="700"/>
    </row>
    <row r="2788" spans="1:7">
      <c r="A2788" s="671"/>
      <c r="B2788" s="671"/>
      <c r="C2788" s="671"/>
      <c r="D2788" s="672"/>
      <c r="E2788" s="700"/>
      <c r="F2788" s="673"/>
      <c r="G2788" s="700"/>
    </row>
    <row r="2789" spans="1:7">
      <c r="A2789" s="671"/>
      <c r="B2789" s="671"/>
      <c r="C2789" s="671"/>
      <c r="D2789" s="672"/>
      <c r="E2789" s="700"/>
      <c r="F2789" s="673"/>
      <c r="G2789" s="700"/>
    </row>
    <row r="2790" spans="1:7">
      <c r="A2790" s="671"/>
      <c r="B2790" s="671"/>
      <c r="C2790" s="671"/>
      <c r="D2790" s="672"/>
      <c r="E2790" s="700"/>
      <c r="F2790" s="673"/>
      <c r="G2790" s="700"/>
    </row>
    <row r="2791" spans="1:7">
      <c r="A2791" s="671"/>
      <c r="B2791" s="671"/>
      <c r="C2791" s="671"/>
      <c r="D2791" s="672"/>
      <c r="E2791" s="700"/>
      <c r="F2791" s="673"/>
      <c r="G2791" s="700"/>
    </row>
    <row r="2792" spans="1:7">
      <c r="A2792" s="671"/>
      <c r="B2792" s="671"/>
      <c r="C2792" s="671"/>
      <c r="D2792" s="672"/>
      <c r="E2792" s="700"/>
      <c r="F2792" s="673"/>
      <c r="G2792" s="700"/>
    </row>
    <row r="2793" spans="1:7">
      <c r="A2793" s="671"/>
      <c r="B2793" s="671"/>
      <c r="C2793" s="671"/>
      <c r="D2793" s="672"/>
      <c r="E2793" s="700"/>
      <c r="F2793" s="673"/>
      <c r="G2793" s="700"/>
    </row>
    <row r="2794" spans="1:7">
      <c r="A2794" s="671"/>
      <c r="B2794" s="671"/>
      <c r="C2794" s="671"/>
      <c r="D2794" s="672"/>
      <c r="E2794" s="700"/>
      <c r="F2794" s="673"/>
      <c r="G2794" s="700"/>
    </row>
    <row r="2795" spans="1:7">
      <c r="A2795" s="671"/>
      <c r="B2795" s="671"/>
      <c r="C2795" s="671"/>
      <c r="D2795" s="672"/>
      <c r="E2795" s="700"/>
      <c r="F2795" s="673"/>
      <c r="G2795" s="700"/>
    </row>
    <row r="2796" spans="1:7">
      <c r="A2796" s="671"/>
      <c r="B2796" s="671"/>
      <c r="C2796" s="671"/>
      <c r="D2796" s="672"/>
      <c r="E2796" s="700"/>
      <c r="F2796" s="673"/>
      <c r="G2796" s="700"/>
    </row>
    <row r="2797" spans="1:7">
      <c r="A2797" s="671"/>
      <c r="B2797" s="671"/>
      <c r="C2797" s="671"/>
      <c r="D2797" s="672"/>
      <c r="E2797" s="700"/>
      <c r="F2797" s="673"/>
      <c r="G2797" s="700"/>
    </row>
    <row r="2798" spans="1:7">
      <c r="A2798" s="671"/>
      <c r="B2798" s="671"/>
      <c r="C2798" s="671"/>
      <c r="D2798" s="672"/>
      <c r="E2798" s="700"/>
      <c r="F2798" s="673"/>
      <c r="G2798" s="700"/>
    </row>
    <row r="2799" spans="1:7">
      <c r="A2799" s="671"/>
      <c r="B2799" s="671"/>
      <c r="C2799" s="671"/>
      <c r="D2799" s="672"/>
      <c r="E2799" s="700"/>
      <c r="F2799" s="673"/>
      <c r="G2799" s="700"/>
    </row>
    <row r="2800" spans="1:7">
      <c r="A2800" s="671"/>
      <c r="B2800" s="671"/>
      <c r="C2800" s="671"/>
      <c r="D2800" s="672"/>
      <c r="E2800" s="700"/>
      <c r="F2800" s="673"/>
      <c r="G2800" s="700"/>
    </row>
    <row r="2801" spans="1:7">
      <c r="A2801" s="671"/>
      <c r="B2801" s="671"/>
      <c r="C2801" s="671"/>
      <c r="D2801" s="672"/>
      <c r="E2801" s="700"/>
      <c r="F2801" s="673"/>
      <c r="G2801" s="700"/>
    </row>
    <row r="2802" spans="1:7">
      <c r="A2802" s="671"/>
      <c r="B2802" s="671"/>
      <c r="C2802" s="671"/>
      <c r="D2802" s="672"/>
      <c r="E2802" s="700"/>
      <c r="F2802" s="673"/>
      <c r="G2802" s="700"/>
    </row>
    <row r="2803" spans="1:7">
      <c r="A2803" s="671"/>
      <c r="B2803" s="671"/>
      <c r="C2803" s="671"/>
      <c r="D2803" s="672"/>
      <c r="E2803" s="700"/>
      <c r="F2803" s="673"/>
      <c r="G2803" s="700"/>
    </row>
    <row r="2804" spans="1:7">
      <c r="A2804" s="671"/>
      <c r="B2804" s="671"/>
      <c r="C2804" s="671"/>
      <c r="D2804" s="672"/>
      <c r="E2804" s="700"/>
      <c r="F2804" s="673"/>
      <c r="G2804" s="700"/>
    </row>
    <row r="2805" spans="1:7">
      <c r="A2805" s="671"/>
      <c r="B2805" s="671"/>
      <c r="C2805" s="671"/>
      <c r="D2805" s="672"/>
      <c r="E2805" s="700"/>
      <c r="F2805" s="673"/>
      <c r="G2805" s="700"/>
    </row>
    <row r="2806" spans="1:7">
      <c r="A2806" s="671"/>
      <c r="B2806" s="671"/>
      <c r="C2806" s="671"/>
      <c r="D2806" s="672"/>
      <c r="E2806" s="700"/>
      <c r="F2806" s="673"/>
      <c r="G2806" s="700"/>
    </row>
    <row r="2807" spans="1:7">
      <c r="A2807" s="671"/>
      <c r="B2807" s="671"/>
      <c r="C2807" s="671"/>
      <c r="D2807" s="672"/>
      <c r="E2807" s="700"/>
      <c r="F2807" s="673"/>
      <c r="G2807" s="700"/>
    </row>
    <row r="2808" spans="1:7">
      <c r="A2808" s="671"/>
      <c r="B2808" s="671"/>
      <c r="C2808" s="671"/>
      <c r="D2808" s="672"/>
      <c r="E2808" s="700"/>
      <c r="F2808" s="673"/>
      <c r="G2808" s="700"/>
    </row>
    <row r="2809" spans="1:7">
      <c r="A2809" s="671"/>
      <c r="B2809" s="671"/>
      <c r="C2809" s="671"/>
      <c r="D2809" s="672"/>
      <c r="E2809" s="700"/>
      <c r="F2809" s="673"/>
      <c r="G2809" s="700"/>
    </row>
    <row r="2810" spans="1:7">
      <c r="A2810" s="671"/>
      <c r="B2810" s="671"/>
      <c r="C2810" s="671"/>
      <c r="D2810" s="672"/>
      <c r="E2810" s="700"/>
      <c r="F2810" s="673"/>
      <c r="G2810" s="700"/>
    </row>
    <row r="2811" spans="1:7">
      <c r="A2811" s="671"/>
      <c r="B2811" s="671"/>
      <c r="C2811" s="671"/>
      <c r="D2811" s="672"/>
      <c r="E2811" s="700"/>
      <c r="F2811" s="673"/>
      <c r="G2811" s="700"/>
    </row>
    <row r="2812" spans="1:7">
      <c r="A2812" s="671"/>
      <c r="B2812" s="671"/>
      <c r="C2812" s="671"/>
      <c r="D2812" s="672"/>
      <c r="E2812" s="700"/>
      <c r="F2812" s="673"/>
      <c r="G2812" s="700"/>
    </row>
    <row r="2813" spans="1:7">
      <c r="A2813" s="671"/>
      <c r="B2813" s="671"/>
      <c r="C2813" s="671"/>
      <c r="D2813" s="672"/>
      <c r="E2813" s="700"/>
      <c r="F2813" s="673"/>
      <c r="G2813" s="700"/>
    </row>
    <row r="2814" spans="1:7">
      <c r="A2814" s="671"/>
      <c r="B2814" s="671"/>
      <c r="C2814" s="671"/>
      <c r="D2814" s="672"/>
      <c r="E2814" s="700"/>
      <c r="F2814" s="673"/>
      <c r="G2814" s="700"/>
    </row>
    <row r="2815" spans="1:7">
      <c r="A2815" s="671"/>
      <c r="B2815" s="671"/>
      <c r="C2815" s="671"/>
      <c r="D2815" s="672"/>
      <c r="E2815" s="700"/>
      <c r="F2815" s="673"/>
      <c r="G2815" s="700"/>
    </row>
    <row r="2816" spans="1:7">
      <c r="A2816" s="671"/>
      <c r="B2816" s="671"/>
      <c r="C2816" s="671"/>
      <c r="D2816" s="672"/>
      <c r="E2816" s="700"/>
      <c r="F2816" s="673"/>
      <c r="G2816" s="700"/>
    </row>
    <row r="2817" spans="1:7">
      <c r="A2817" s="671"/>
      <c r="B2817" s="671"/>
      <c r="C2817" s="671"/>
      <c r="D2817" s="672"/>
      <c r="E2817" s="700"/>
      <c r="F2817" s="673"/>
      <c r="G2817" s="700"/>
    </row>
    <row r="2818" spans="1:7">
      <c r="A2818" s="671"/>
      <c r="B2818" s="671"/>
      <c r="C2818" s="671"/>
      <c r="D2818" s="672"/>
      <c r="E2818" s="700"/>
      <c r="F2818" s="673"/>
      <c r="G2818" s="700"/>
    </row>
    <row r="2819" spans="1:7">
      <c r="A2819" s="671"/>
      <c r="B2819" s="671"/>
      <c r="C2819" s="671"/>
      <c r="D2819" s="672"/>
      <c r="E2819" s="700"/>
      <c r="F2819" s="673"/>
      <c r="G2819" s="700"/>
    </row>
    <row r="2820" spans="1:7">
      <c r="A2820" s="671"/>
      <c r="B2820" s="671"/>
      <c r="C2820" s="671"/>
      <c r="D2820" s="672"/>
      <c r="E2820" s="700"/>
      <c r="F2820" s="673"/>
      <c r="G2820" s="700"/>
    </row>
    <row r="2821" spans="1:7">
      <c r="A2821" s="671"/>
      <c r="B2821" s="671"/>
      <c r="C2821" s="671"/>
      <c r="D2821" s="672"/>
      <c r="E2821" s="700"/>
      <c r="F2821" s="673"/>
      <c r="G2821" s="700"/>
    </row>
    <row r="2822" spans="1:7">
      <c r="A2822" s="671"/>
      <c r="B2822" s="671"/>
      <c r="C2822" s="671"/>
      <c r="D2822" s="672"/>
      <c r="E2822" s="700"/>
      <c r="F2822" s="673"/>
      <c r="G2822" s="700"/>
    </row>
    <row r="2823" spans="1:7">
      <c r="A2823" s="671"/>
      <c r="B2823" s="671"/>
      <c r="C2823" s="671"/>
      <c r="D2823" s="672"/>
      <c r="E2823" s="700"/>
      <c r="F2823" s="673"/>
      <c r="G2823" s="700"/>
    </row>
    <row r="2824" spans="1:7">
      <c r="A2824" s="671"/>
      <c r="B2824" s="671"/>
      <c r="C2824" s="671"/>
      <c r="D2824" s="672"/>
      <c r="E2824" s="700"/>
      <c r="F2824" s="673"/>
      <c r="G2824" s="700"/>
    </row>
    <row r="2825" spans="1:7">
      <c r="A2825" s="671"/>
      <c r="B2825" s="671"/>
      <c r="C2825" s="671"/>
      <c r="D2825" s="672"/>
      <c r="E2825" s="700"/>
      <c r="F2825" s="673"/>
      <c r="G2825" s="700"/>
    </row>
    <row r="2826" spans="1:7">
      <c r="A2826" s="671"/>
      <c r="B2826" s="671"/>
      <c r="C2826" s="671"/>
      <c r="D2826" s="672"/>
      <c r="E2826" s="700"/>
      <c r="F2826" s="673"/>
      <c r="G2826" s="700"/>
    </row>
    <row r="2827" spans="1:7">
      <c r="A2827" s="671"/>
      <c r="B2827" s="671"/>
      <c r="C2827" s="671"/>
      <c r="D2827" s="672"/>
      <c r="E2827" s="700"/>
      <c r="F2827" s="673"/>
      <c r="G2827" s="700"/>
    </row>
    <row r="2828" spans="1:7">
      <c r="A2828" s="671"/>
      <c r="B2828" s="671"/>
      <c r="C2828" s="671"/>
      <c r="D2828" s="672"/>
      <c r="E2828" s="700"/>
      <c r="F2828" s="673"/>
      <c r="G2828" s="700"/>
    </row>
    <row r="2829" spans="1:7">
      <c r="A2829" s="671"/>
      <c r="B2829" s="671"/>
      <c r="C2829" s="671"/>
      <c r="D2829" s="672"/>
      <c r="E2829" s="700"/>
      <c r="F2829" s="673"/>
      <c r="G2829" s="700"/>
    </row>
    <row r="2830" spans="1:7">
      <c r="A2830" s="671"/>
      <c r="B2830" s="671"/>
      <c r="C2830" s="671"/>
      <c r="D2830" s="672"/>
      <c r="E2830" s="700"/>
      <c r="F2830" s="673"/>
      <c r="G2830" s="700"/>
    </row>
    <row r="2831" spans="1:7">
      <c r="A2831" s="671"/>
      <c r="B2831" s="671"/>
      <c r="C2831" s="671"/>
      <c r="D2831" s="672"/>
      <c r="E2831" s="700"/>
      <c r="F2831" s="673"/>
      <c r="G2831" s="700"/>
    </row>
    <row r="2832" spans="1:7">
      <c r="A2832" s="671"/>
      <c r="B2832" s="671"/>
      <c r="C2832" s="671"/>
      <c r="D2832" s="672"/>
      <c r="E2832" s="700"/>
      <c r="F2832" s="673"/>
      <c r="G2832" s="700"/>
    </row>
    <row r="2833" spans="1:7">
      <c r="A2833" s="671"/>
      <c r="B2833" s="671"/>
      <c r="C2833" s="671"/>
      <c r="D2833" s="672"/>
      <c r="E2833" s="700"/>
      <c r="F2833" s="673"/>
      <c r="G2833" s="700"/>
    </row>
    <row r="2834" spans="1:7">
      <c r="A2834" s="671"/>
      <c r="B2834" s="671"/>
      <c r="C2834" s="671"/>
      <c r="D2834" s="672"/>
      <c r="E2834" s="700"/>
      <c r="F2834" s="673"/>
      <c r="G2834" s="700"/>
    </row>
    <row r="2835" spans="1:7">
      <c r="A2835" s="671"/>
      <c r="B2835" s="671"/>
      <c r="C2835" s="671"/>
      <c r="D2835" s="672"/>
      <c r="E2835" s="700"/>
      <c r="F2835" s="673"/>
      <c r="G2835" s="700"/>
    </row>
    <row r="2836" spans="1:7">
      <c r="A2836" s="671"/>
      <c r="B2836" s="671"/>
      <c r="C2836" s="671"/>
      <c r="D2836" s="672"/>
      <c r="E2836" s="700"/>
      <c r="F2836" s="673"/>
      <c r="G2836" s="700"/>
    </row>
    <row r="2837" spans="1:7">
      <c r="A2837" s="671"/>
      <c r="B2837" s="671"/>
      <c r="C2837" s="671"/>
      <c r="D2837" s="672"/>
      <c r="E2837" s="700"/>
      <c r="F2837" s="673"/>
      <c r="G2837" s="700"/>
    </row>
    <row r="2838" spans="1:7">
      <c r="A2838" s="671"/>
      <c r="B2838" s="671"/>
      <c r="C2838" s="671"/>
      <c r="D2838" s="672"/>
      <c r="E2838" s="700"/>
      <c r="F2838" s="673"/>
      <c r="G2838" s="700"/>
    </row>
    <row r="2839" spans="1:7">
      <c r="A2839" s="671"/>
      <c r="B2839" s="671"/>
      <c r="C2839" s="671"/>
      <c r="D2839" s="672"/>
      <c r="E2839" s="700"/>
      <c r="F2839" s="673"/>
      <c r="G2839" s="700"/>
    </row>
    <row r="2840" spans="1:7">
      <c r="A2840" s="671"/>
      <c r="B2840" s="671"/>
      <c r="C2840" s="671"/>
      <c r="D2840" s="672"/>
      <c r="E2840" s="700"/>
      <c r="F2840" s="673"/>
      <c r="G2840" s="700"/>
    </row>
    <row r="2841" spans="1:7">
      <c r="A2841" s="671"/>
      <c r="B2841" s="671"/>
      <c r="C2841" s="671"/>
      <c r="D2841" s="672"/>
      <c r="E2841" s="700"/>
      <c r="F2841" s="673"/>
      <c r="G2841" s="700"/>
    </row>
    <row r="2842" spans="1:7">
      <c r="A2842" s="671"/>
      <c r="B2842" s="671"/>
      <c r="C2842" s="671"/>
      <c r="D2842" s="672"/>
      <c r="E2842" s="700"/>
      <c r="F2842" s="673"/>
      <c r="G2842" s="700"/>
    </row>
    <row r="2843" spans="1:7">
      <c r="A2843" s="671"/>
      <c r="B2843" s="671"/>
      <c r="C2843" s="671"/>
      <c r="D2843" s="672"/>
      <c r="E2843" s="700"/>
      <c r="F2843" s="673"/>
      <c r="G2843" s="700"/>
    </row>
    <row r="2844" spans="1:7">
      <c r="A2844" s="671"/>
      <c r="B2844" s="671"/>
      <c r="C2844" s="671"/>
      <c r="D2844" s="672"/>
      <c r="E2844" s="700"/>
      <c r="F2844" s="673"/>
      <c r="G2844" s="700"/>
    </row>
    <row r="2845" spans="1:7">
      <c r="A2845" s="671"/>
      <c r="B2845" s="671"/>
      <c r="C2845" s="671"/>
      <c r="D2845" s="672"/>
      <c r="E2845" s="700"/>
      <c r="F2845" s="673"/>
      <c r="G2845" s="700"/>
    </row>
    <row r="2846" spans="1:7">
      <c r="A2846" s="671"/>
      <c r="B2846" s="671"/>
      <c r="C2846" s="671"/>
      <c r="D2846" s="672"/>
      <c r="E2846" s="700"/>
      <c r="F2846" s="673"/>
      <c r="G2846" s="700"/>
    </row>
    <row r="2847" spans="1:7">
      <c r="A2847" s="671"/>
      <c r="B2847" s="671"/>
      <c r="C2847" s="671"/>
      <c r="D2847" s="672"/>
      <c r="E2847" s="700"/>
      <c r="F2847" s="673"/>
      <c r="G2847" s="700"/>
    </row>
    <row r="2848" spans="1:7">
      <c r="A2848" s="671"/>
      <c r="B2848" s="671"/>
      <c r="C2848" s="671"/>
      <c r="D2848" s="672"/>
      <c r="E2848" s="700"/>
      <c r="F2848" s="673"/>
      <c r="G2848" s="700"/>
    </row>
    <row r="2849" spans="1:7">
      <c r="A2849" s="671"/>
      <c r="B2849" s="671"/>
      <c r="C2849" s="671"/>
      <c r="D2849" s="672"/>
      <c r="E2849" s="700"/>
      <c r="F2849" s="673"/>
      <c r="G2849" s="700"/>
    </row>
    <row r="2850" spans="1:7">
      <c r="A2850" s="671"/>
      <c r="B2850" s="671"/>
      <c r="C2850" s="671"/>
      <c r="D2850" s="672"/>
      <c r="E2850" s="700"/>
      <c r="F2850" s="673"/>
      <c r="G2850" s="700"/>
    </row>
    <row r="2851" spans="1:7">
      <c r="A2851" s="671"/>
      <c r="B2851" s="671"/>
      <c r="C2851" s="671"/>
      <c r="D2851" s="672"/>
      <c r="E2851" s="700"/>
      <c r="F2851" s="673"/>
      <c r="G2851" s="700"/>
    </row>
    <row r="2852" spans="1:7">
      <c r="A2852" s="671"/>
      <c r="B2852" s="671"/>
      <c r="C2852" s="671"/>
      <c r="D2852" s="672"/>
      <c r="E2852" s="700"/>
      <c r="F2852" s="673"/>
      <c r="G2852" s="700"/>
    </row>
    <row r="2853" spans="1:7">
      <c r="A2853" s="671"/>
      <c r="B2853" s="671"/>
      <c r="C2853" s="671"/>
      <c r="D2853" s="672"/>
      <c r="E2853" s="700"/>
      <c r="F2853" s="673"/>
      <c r="G2853" s="700"/>
    </row>
    <row r="2854" spans="1:7">
      <c r="A2854" s="671"/>
      <c r="B2854" s="671"/>
      <c r="C2854" s="671"/>
      <c r="D2854" s="672"/>
      <c r="E2854" s="700"/>
      <c r="F2854" s="673"/>
      <c r="G2854" s="700"/>
    </row>
    <row r="2855" spans="1:7">
      <c r="A2855" s="671"/>
      <c r="B2855" s="671"/>
      <c r="C2855" s="671"/>
      <c r="D2855" s="672"/>
      <c r="E2855" s="700"/>
      <c r="F2855" s="673"/>
      <c r="G2855" s="700"/>
    </row>
    <row r="2856" spans="1:7">
      <c r="A2856" s="671"/>
      <c r="B2856" s="671"/>
      <c r="C2856" s="671"/>
      <c r="D2856" s="672"/>
      <c r="E2856" s="700"/>
      <c r="F2856" s="673"/>
      <c r="G2856" s="700"/>
    </row>
    <row r="2857" spans="1:7">
      <c r="A2857" s="671"/>
      <c r="B2857" s="671"/>
      <c r="C2857" s="671"/>
      <c r="D2857" s="672"/>
      <c r="E2857" s="700"/>
      <c r="F2857" s="673"/>
      <c r="G2857" s="700"/>
    </row>
    <row r="2858" spans="1:7">
      <c r="A2858" s="671"/>
      <c r="B2858" s="671"/>
      <c r="C2858" s="671"/>
      <c r="D2858" s="672"/>
      <c r="E2858" s="700"/>
      <c r="F2858" s="673"/>
      <c r="G2858" s="700"/>
    </row>
    <row r="2859" spans="1:7">
      <c r="A2859" s="671"/>
      <c r="B2859" s="671"/>
      <c r="C2859" s="671"/>
      <c r="D2859" s="672"/>
      <c r="E2859" s="700"/>
      <c r="F2859" s="673"/>
      <c r="G2859" s="700"/>
    </row>
    <row r="2860" spans="1:7">
      <c r="A2860" s="671"/>
      <c r="B2860" s="671"/>
      <c r="C2860" s="671"/>
      <c r="D2860" s="672"/>
      <c r="E2860" s="700"/>
      <c r="F2860" s="673"/>
      <c r="G2860" s="700"/>
    </row>
    <row r="2861" spans="1:7">
      <c r="A2861" s="671"/>
      <c r="B2861" s="671"/>
      <c r="C2861" s="671"/>
      <c r="D2861" s="672"/>
      <c r="E2861" s="700"/>
      <c r="F2861" s="673"/>
      <c r="G2861" s="700"/>
    </row>
    <row r="2862" spans="1:7">
      <c r="A2862" s="671"/>
      <c r="B2862" s="671"/>
      <c r="C2862" s="671"/>
      <c r="D2862" s="672"/>
      <c r="E2862" s="700"/>
      <c r="F2862" s="673"/>
      <c r="G2862" s="700"/>
    </row>
    <row r="2863" spans="1:7">
      <c r="A2863" s="671"/>
      <c r="B2863" s="671"/>
      <c r="C2863" s="671"/>
      <c r="D2863" s="672"/>
      <c r="E2863" s="700"/>
      <c r="F2863" s="673"/>
      <c r="G2863" s="700"/>
    </row>
    <row r="2864" spans="1:7">
      <c r="A2864" s="671"/>
      <c r="B2864" s="671"/>
      <c r="C2864" s="671"/>
      <c r="D2864" s="672"/>
      <c r="E2864" s="700"/>
      <c r="F2864" s="673"/>
      <c r="G2864" s="700"/>
    </row>
    <row r="2865" spans="1:7">
      <c r="A2865" s="671"/>
      <c r="B2865" s="671"/>
      <c r="C2865" s="671"/>
      <c r="D2865" s="672"/>
      <c r="E2865" s="700"/>
      <c r="F2865" s="673"/>
      <c r="G2865" s="700"/>
    </row>
    <row r="2866" spans="1:7">
      <c r="A2866" s="671"/>
      <c r="B2866" s="671"/>
      <c r="C2866" s="671"/>
      <c r="D2866" s="672"/>
      <c r="E2866" s="700"/>
      <c r="F2866" s="673"/>
      <c r="G2866" s="700"/>
    </row>
    <row r="2867" spans="1:7">
      <c r="A2867" s="671"/>
      <c r="B2867" s="671"/>
      <c r="C2867" s="671"/>
      <c r="D2867" s="672"/>
      <c r="E2867" s="700"/>
      <c r="F2867" s="673"/>
      <c r="G2867" s="700"/>
    </row>
    <row r="2868" spans="1:7">
      <c r="A2868" s="671"/>
      <c r="B2868" s="671"/>
      <c r="C2868" s="671"/>
      <c r="D2868" s="672"/>
      <c r="E2868" s="700"/>
      <c r="F2868" s="673"/>
      <c r="G2868" s="700"/>
    </row>
    <row r="2869" spans="1:7">
      <c r="A2869" s="671"/>
      <c r="B2869" s="671"/>
      <c r="C2869" s="671"/>
      <c r="D2869" s="672"/>
      <c r="E2869" s="700"/>
      <c r="F2869" s="673"/>
      <c r="G2869" s="700"/>
    </row>
    <row r="2870" spans="1:7">
      <c r="A2870" s="671"/>
      <c r="B2870" s="671"/>
      <c r="C2870" s="671"/>
      <c r="D2870" s="672"/>
      <c r="E2870" s="700"/>
      <c r="F2870" s="673"/>
      <c r="G2870" s="700"/>
    </row>
    <row r="2871" spans="1:7">
      <c r="A2871" s="671"/>
      <c r="B2871" s="671"/>
      <c r="C2871" s="671"/>
      <c r="D2871" s="672"/>
      <c r="E2871" s="700"/>
      <c r="F2871" s="673"/>
      <c r="G2871" s="700"/>
    </row>
    <row r="2872" spans="1:7">
      <c r="A2872" s="671"/>
      <c r="B2872" s="671"/>
      <c r="C2872" s="671"/>
      <c r="D2872" s="672"/>
      <c r="E2872" s="700"/>
      <c r="F2872" s="673"/>
      <c r="G2872" s="700"/>
    </row>
    <row r="2873" spans="1:7">
      <c r="A2873" s="671"/>
      <c r="B2873" s="671"/>
      <c r="C2873" s="671"/>
      <c r="D2873" s="672"/>
      <c r="E2873" s="700"/>
      <c r="F2873" s="673"/>
      <c r="G2873" s="700"/>
    </row>
    <row r="2874" spans="1:7">
      <c r="A2874" s="671"/>
      <c r="B2874" s="671"/>
      <c r="C2874" s="671"/>
      <c r="D2874" s="672"/>
      <c r="E2874" s="700"/>
      <c r="F2874" s="673"/>
      <c r="G2874" s="700"/>
    </row>
    <row r="2875" spans="1:7">
      <c r="A2875" s="671"/>
      <c r="B2875" s="671"/>
      <c r="C2875" s="671"/>
      <c r="D2875" s="672"/>
      <c r="E2875" s="700"/>
      <c r="F2875" s="673"/>
      <c r="G2875" s="700"/>
    </row>
    <row r="2876" spans="1:7">
      <c r="A2876" s="671"/>
      <c r="B2876" s="671"/>
      <c r="C2876" s="671"/>
      <c r="D2876" s="672"/>
      <c r="E2876" s="700"/>
      <c r="F2876" s="673"/>
      <c r="G2876" s="700"/>
    </row>
    <row r="2877" spans="1:7">
      <c r="A2877" s="671"/>
      <c r="B2877" s="671"/>
      <c r="C2877" s="671"/>
      <c r="D2877" s="672"/>
      <c r="E2877" s="700"/>
      <c r="F2877" s="673"/>
      <c r="G2877" s="700"/>
    </row>
    <row r="2878" spans="1:7">
      <c r="A2878" s="671"/>
      <c r="B2878" s="671"/>
      <c r="C2878" s="671"/>
      <c r="D2878" s="672"/>
      <c r="E2878" s="700"/>
      <c r="F2878" s="673"/>
      <c r="G2878" s="700"/>
    </row>
    <row r="2879" spans="1:7">
      <c r="A2879" s="671"/>
      <c r="B2879" s="671"/>
      <c r="C2879" s="671"/>
      <c r="D2879" s="672"/>
      <c r="E2879" s="700"/>
      <c r="F2879" s="673"/>
      <c r="G2879" s="700"/>
    </row>
    <row r="2880" spans="1:7">
      <c r="A2880" s="671"/>
      <c r="B2880" s="671"/>
      <c r="C2880" s="671"/>
      <c r="D2880" s="672"/>
      <c r="E2880" s="700"/>
      <c r="F2880" s="673"/>
      <c r="G2880" s="700"/>
    </row>
    <row r="2881" spans="1:7">
      <c r="A2881" s="671"/>
      <c r="B2881" s="671"/>
      <c r="C2881" s="671"/>
      <c r="D2881" s="672"/>
      <c r="E2881" s="700"/>
      <c r="F2881" s="673"/>
      <c r="G2881" s="700"/>
    </row>
    <row r="2882" spans="1:7">
      <c r="A2882" s="671"/>
      <c r="B2882" s="671"/>
      <c r="C2882" s="671"/>
      <c r="D2882" s="672"/>
      <c r="E2882" s="700"/>
      <c r="F2882" s="673"/>
      <c r="G2882" s="700"/>
    </row>
    <row r="2883" spans="1:7">
      <c r="A2883" s="671"/>
      <c r="B2883" s="671"/>
      <c r="C2883" s="671"/>
      <c r="D2883" s="672"/>
      <c r="E2883" s="700"/>
      <c r="F2883" s="673"/>
      <c r="G2883" s="700"/>
    </row>
    <row r="2884" spans="1:7">
      <c r="A2884" s="671"/>
      <c r="B2884" s="671"/>
      <c r="C2884" s="671"/>
      <c r="D2884" s="672"/>
      <c r="E2884" s="700"/>
      <c r="F2884" s="673"/>
      <c r="G2884" s="700"/>
    </row>
    <row r="2885" spans="1:7">
      <c r="A2885" s="671"/>
      <c r="B2885" s="671"/>
      <c r="C2885" s="671"/>
      <c r="D2885" s="672"/>
      <c r="E2885" s="700"/>
      <c r="F2885" s="673"/>
      <c r="G2885" s="700"/>
    </row>
    <row r="2886" spans="1:7">
      <c r="A2886" s="671"/>
      <c r="B2886" s="671"/>
      <c r="C2886" s="671"/>
      <c r="D2886" s="672"/>
      <c r="E2886" s="700"/>
      <c r="F2886" s="673"/>
      <c r="G2886" s="700"/>
    </row>
    <row r="2887" spans="1:7">
      <c r="A2887" s="671"/>
      <c r="B2887" s="671"/>
      <c r="C2887" s="671"/>
      <c r="D2887" s="672"/>
      <c r="E2887" s="700"/>
      <c r="F2887" s="673"/>
      <c r="G2887" s="700"/>
    </row>
    <row r="2888" spans="1:7">
      <c r="A2888" s="671"/>
      <c r="B2888" s="671"/>
      <c r="C2888" s="671"/>
      <c r="D2888" s="672"/>
      <c r="E2888" s="700"/>
      <c r="F2888" s="673"/>
      <c r="G2888" s="700"/>
    </row>
    <row r="2889" spans="1:7">
      <c r="A2889" s="671"/>
      <c r="B2889" s="671"/>
      <c r="C2889" s="671"/>
      <c r="D2889" s="672"/>
      <c r="E2889" s="700"/>
      <c r="F2889" s="673"/>
      <c r="G2889" s="700"/>
    </row>
    <row r="2890" spans="1:7">
      <c r="A2890" s="671"/>
      <c r="B2890" s="671"/>
      <c r="C2890" s="671"/>
      <c r="D2890" s="672"/>
      <c r="E2890" s="700"/>
      <c r="F2890" s="673"/>
      <c r="G2890" s="700"/>
    </row>
    <row r="2891" spans="1:7">
      <c r="A2891" s="671"/>
      <c r="B2891" s="671"/>
      <c r="C2891" s="671"/>
      <c r="D2891" s="672"/>
      <c r="E2891" s="700"/>
      <c r="F2891" s="673"/>
      <c r="G2891" s="700"/>
    </row>
    <row r="2892" spans="1:7">
      <c r="A2892" s="671"/>
      <c r="B2892" s="671"/>
      <c r="C2892" s="671"/>
      <c r="D2892" s="672"/>
      <c r="E2892" s="700"/>
      <c r="F2892" s="673"/>
      <c r="G2892" s="700"/>
    </row>
    <row r="2893" spans="1:7">
      <c r="A2893" s="671"/>
      <c r="B2893" s="671"/>
      <c r="C2893" s="671"/>
      <c r="D2893" s="672"/>
      <c r="E2893" s="700"/>
      <c r="F2893" s="673"/>
      <c r="G2893" s="700"/>
    </row>
    <row r="2894" spans="1:7">
      <c r="A2894" s="671"/>
      <c r="B2894" s="671"/>
      <c r="C2894" s="671"/>
      <c r="D2894" s="672"/>
      <c r="E2894" s="700"/>
      <c r="F2894" s="673"/>
      <c r="G2894" s="700"/>
    </row>
    <row r="2895" spans="1:7">
      <c r="A2895" s="671"/>
      <c r="B2895" s="671"/>
      <c r="C2895" s="671"/>
      <c r="D2895" s="672"/>
      <c r="E2895" s="700"/>
      <c r="F2895" s="673"/>
      <c r="G2895" s="700"/>
    </row>
    <row r="2896" spans="1:7">
      <c r="A2896" s="671"/>
      <c r="B2896" s="671"/>
      <c r="C2896" s="671"/>
      <c r="D2896" s="672"/>
      <c r="E2896" s="700"/>
      <c r="F2896" s="673"/>
      <c r="G2896" s="700"/>
    </row>
    <row r="2897" spans="1:7">
      <c r="A2897" s="671"/>
      <c r="B2897" s="671"/>
      <c r="C2897" s="671"/>
      <c r="D2897" s="672"/>
      <c r="E2897" s="700"/>
      <c r="F2897" s="673"/>
      <c r="G2897" s="700"/>
    </row>
    <row r="2898" spans="1:7">
      <c r="A2898" s="671"/>
      <c r="B2898" s="671"/>
      <c r="C2898" s="671"/>
      <c r="D2898" s="672"/>
      <c r="E2898" s="700"/>
      <c r="F2898" s="673"/>
      <c r="G2898" s="700"/>
    </row>
    <row r="2899" spans="1:7">
      <c r="A2899" s="671"/>
      <c r="B2899" s="671"/>
      <c r="C2899" s="671"/>
      <c r="D2899" s="672"/>
      <c r="E2899" s="700"/>
      <c r="F2899" s="673"/>
      <c r="G2899" s="700"/>
    </row>
    <row r="2900" spans="1:7">
      <c r="A2900" s="671"/>
      <c r="B2900" s="671"/>
      <c r="C2900" s="671"/>
      <c r="D2900" s="672"/>
      <c r="E2900" s="700"/>
      <c r="F2900" s="673"/>
      <c r="G2900" s="700"/>
    </row>
    <row r="2901" spans="1:7">
      <c r="A2901" s="671"/>
      <c r="B2901" s="671"/>
      <c r="C2901" s="671"/>
      <c r="D2901" s="672"/>
      <c r="E2901" s="700"/>
      <c r="F2901" s="673"/>
      <c r="G2901" s="700"/>
    </row>
    <row r="2902" spans="1:7">
      <c r="A2902" s="671"/>
      <c r="B2902" s="671"/>
      <c r="C2902" s="671"/>
      <c r="D2902" s="672"/>
      <c r="E2902" s="700"/>
      <c r="F2902" s="673"/>
      <c r="G2902" s="700"/>
    </row>
    <row r="2903" spans="1:7">
      <c r="A2903" s="671"/>
      <c r="B2903" s="671"/>
      <c r="C2903" s="671"/>
      <c r="D2903" s="672"/>
      <c r="E2903" s="700"/>
      <c r="F2903" s="673"/>
      <c r="G2903" s="700"/>
    </row>
    <row r="2904" spans="1:7">
      <c r="A2904" s="671"/>
      <c r="B2904" s="671"/>
      <c r="C2904" s="671"/>
      <c r="D2904" s="672"/>
      <c r="E2904" s="700"/>
      <c r="F2904" s="673"/>
      <c r="G2904" s="700"/>
    </row>
    <row r="2905" spans="1:7">
      <c r="A2905" s="671"/>
      <c r="B2905" s="671"/>
      <c r="C2905" s="671"/>
      <c r="D2905" s="672"/>
      <c r="E2905" s="700"/>
      <c r="F2905" s="673"/>
      <c r="G2905" s="700"/>
    </row>
    <row r="2906" spans="1:7">
      <c r="A2906" s="671"/>
      <c r="B2906" s="671"/>
      <c r="C2906" s="671"/>
      <c r="D2906" s="672"/>
      <c r="E2906" s="700"/>
      <c r="F2906" s="673"/>
      <c r="G2906" s="700"/>
    </row>
    <row r="2907" spans="1:7">
      <c r="A2907" s="671"/>
      <c r="B2907" s="671"/>
      <c r="C2907" s="671"/>
      <c r="D2907" s="672"/>
      <c r="E2907" s="700"/>
      <c r="F2907" s="673"/>
      <c r="G2907" s="700"/>
    </row>
    <row r="2908" spans="1:7">
      <c r="A2908" s="671"/>
      <c r="B2908" s="671"/>
      <c r="C2908" s="671"/>
      <c r="D2908" s="672"/>
      <c r="E2908" s="700"/>
      <c r="F2908" s="673"/>
      <c r="G2908" s="700"/>
    </row>
    <row r="2909" spans="1:7">
      <c r="A2909" s="671"/>
      <c r="B2909" s="671"/>
      <c r="C2909" s="671"/>
      <c r="D2909" s="672"/>
      <c r="E2909" s="700"/>
      <c r="F2909" s="673"/>
      <c r="G2909" s="700"/>
    </row>
    <row r="2910" spans="1:7">
      <c r="A2910" s="671"/>
      <c r="B2910" s="671"/>
      <c r="C2910" s="671"/>
      <c r="D2910" s="672"/>
      <c r="E2910" s="700"/>
      <c r="F2910" s="673"/>
      <c r="G2910" s="700"/>
    </row>
    <row r="2911" spans="1:7">
      <c r="A2911" s="671"/>
      <c r="B2911" s="671"/>
      <c r="C2911" s="671"/>
      <c r="D2911" s="672"/>
      <c r="E2911" s="700"/>
      <c r="F2911" s="673"/>
      <c r="G2911" s="700"/>
    </row>
    <row r="2912" spans="1:7">
      <c r="A2912" s="671"/>
      <c r="B2912" s="671"/>
      <c r="C2912" s="671"/>
      <c r="D2912" s="672"/>
      <c r="E2912" s="700"/>
      <c r="F2912" s="673"/>
      <c r="G2912" s="700"/>
    </row>
    <row r="2913" spans="1:7">
      <c r="A2913" s="671"/>
      <c r="B2913" s="671"/>
      <c r="C2913" s="671"/>
      <c r="D2913" s="672"/>
      <c r="E2913" s="700"/>
      <c r="F2913" s="673"/>
      <c r="G2913" s="700"/>
    </row>
    <row r="2914" spans="1:7">
      <c r="A2914" s="671"/>
      <c r="B2914" s="671"/>
      <c r="C2914" s="671"/>
      <c r="D2914" s="672"/>
      <c r="E2914" s="700"/>
      <c r="F2914" s="673"/>
      <c r="G2914" s="700"/>
    </row>
    <row r="2915" spans="1:7">
      <c r="A2915" s="671"/>
      <c r="B2915" s="671"/>
      <c r="C2915" s="671"/>
      <c r="D2915" s="672"/>
      <c r="E2915" s="700"/>
      <c r="F2915" s="673"/>
      <c r="G2915" s="700"/>
    </row>
    <row r="2916" spans="1:7">
      <c r="A2916" s="671"/>
      <c r="B2916" s="671"/>
      <c r="C2916" s="671"/>
      <c r="D2916" s="672"/>
      <c r="E2916" s="700"/>
      <c r="F2916" s="673"/>
      <c r="G2916" s="700"/>
    </row>
    <row r="2917" spans="1:7">
      <c r="A2917" s="671"/>
      <c r="B2917" s="671"/>
      <c r="C2917" s="671"/>
      <c r="D2917" s="672"/>
      <c r="E2917" s="700"/>
      <c r="F2917" s="673"/>
      <c r="G2917" s="700"/>
    </row>
    <row r="2918" spans="1:7">
      <c r="A2918" s="671"/>
      <c r="B2918" s="671"/>
      <c r="C2918" s="671"/>
      <c r="D2918" s="672"/>
      <c r="E2918" s="700"/>
      <c r="F2918" s="673"/>
      <c r="G2918" s="700"/>
    </row>
    <row r="2919" spans="1:7">
      <c r="A2919" s="671"/>
      <c r="B2919" s="671"/>
      <c r="C2919" s="671"/>
      <c r="D2919" s="672"/>
      <c r="E2919" s="700"/>
      <c r="F2919" s="673"/>
      <c r="G2919" s="700"/>
    </row>
    <row r="2920" spans="1:7">
      <c r="A2920" s="671"/>
      <c r="B2920" s="671"/>
      <c r="C2920" s="671"/>
      <c r="D2920" s="672"/>
      <c r="E2920" s="700"/>
      <c r="F2920" s="673"/>
      <c r="G2920" s="700"/>
    </row>
    <row r="2921" spans="1:7">
      <c r="A2921" s="671"/>
      <c r="B2921" s="671"/>
      <c r="C2921" s="671"/>
      <c r="D2921" s="672"/>
      <c r="E2921" s="700"/>
      <c r="F2921" s="673"/>
      <c r="G2921" s="700"/>
    </row>
    <row r="2922" spans="1:7">
      <c r="A2922" s="671"/>
      <c r="B2922" s="671"/>
      <c r="C2922" s="671"/>
      <c r="D2922" s="672"/>
      <c r="E2922" s="700"/>
      <c r="F2922" s="673"/>
      <c r="G2922" s="700"/>
    </row>
    <row r="2923" spans="1:7">
      <c r="A2923" s="671"/>
      <c r="B2923" s="671"/>
      <c r="C2923" s="671"/>
      <c r="D2923" s="672"/>
      <c r="E2923" s="700"/>
      <c r="F2923" s="673"/>
      <c r="G2923" s="700"/>
    </row>
    <row r="2924" spans="1:7">
      <c r="A2924" s="671"/>
      <c r="B2924" s="671"/>
      <c r="C2924" s="671"/>
      <c r="D2924" s="672"/>
      <c r="E2924" s="700"/>
      <c r="F2924" s="673"/>
      <c r="G2924" s="700"/>
    </row>
    <row r="2925" spans="1:7">
      <c r="A2925" s="671"/>
      <c r="B2925" s="671"/>
      <c r="C2925" s="671"/>
      <c r="D2925" s="672"/>
      <c r="E2925" s="700"/>
      <c r="F2925" s="673"/>
      <c r="G2925" s="700"/>
    </row>
    <row r="2926" spans="1:7">
      <c r="A2926" s="671"/>
      <c r="B2926" s="671"/>
      <c r="C2926" s="671"/>
      <c r="D2926" s="672"/>
      <c r="E2926" s="700"/>
      <c r="F2926" s="673"/>
      <c r="G2926" s="700"/>
    </row>
    <row r="2927" spans="1:7">
      <c r="A2927" s="671"/>
      <c r="B2927" s="671"/>
      <c r="C2927" s="671"/>
      <c r="D2927" s="672"/>
      <c r="E2927" s="700"/>
      <c r="F2927" s="673"/>
      <c r="G2927" s="700"/>
    </row>
    <row r="2928" spans="1:7">
      <c r="A2928" s="671"/>
      <c r="B2928" s="671"/>
      <c r="C2928" s="671"/>
      <c r="D2928" s="672"/>
      <c r="E2928" s="700"/>
      <c r="F2928" s="673"/>
      <c r="G2928" s="700"/>
    </row>
    <row r="2929" spans="1:7">
      <c r="A2929" s="671"/>
      <c r="B2929" s="671"/>
      <c r="C2929" s="671"/>
      <c r="D2929" s="672"/>
      <c r="E2929" s="700"/>
      <c r="F2929" s="673"/>
      <c r="G2929" s="700"/>
    </row>
    <row r="2930" spans="1:7">
      <c r="A2930" s="671"/>
      <c r="B2930" s="671"/>
      <c r="C2930" s="671"/>
      <c r="D2930" s="672"/>
      <c r="E2930" s="700"/>
      <c r="F2930" s="673"/>
      <c r="G2930" s="700"/>
    </row>
    <row r="2931" spans="1:7">
      <c r="A2931" s="671"/>
      <c r="B2931" s="671"/>
      <c r="C2931" s="671"/>
      <c r="D2931" s="672"/>
      <c r="E2931" s="700"/>
      <c r="F2931" s="673"/>
      <c r="G2931" s="700"/>
    </row>
    <row r="2932" spans="1:7">
      <c r="A2932" s="671"/>
      <c r="B2932" s="671"/>
      <c r="C2932" s="671"/>
      <c r="D2932" s="672"/>
      <c r="E2932" s="700"/>
      <c r="F2932" s="673"/>
      <c r="G2932" s="700"/>
    </row>
    <row r="2933" spans="1:7">
      <c r="A2933" s="671"/>
      <c r="B2933" s="671"/>
      <c r="C2933" s="671"/>
      <c r="D2933" s="672"/>
      <c r="E2933" s="700"/>
      <c r="F2933" s="673"/>
      <c r="G2933" s="700"/>
    </row>
    <row r="2934" spans="1:7">
      <c r="A2934" s="671"/>
      <c r="B2934" s="671"/>
      <c r="C2934" s="671"/>
      <c r="D2934" s="672"/>
      <c r="E2934" s="700"/>
      <c r="F2934" s="673"/>
      <c r="G2934" s="700"/>
    </row>
    <row r="2935" spans="1:7">
      <c r="A2935" s="671"/>
      <c r="B2935" s="671"/>
      <c r="C2935" s="671"/>
      <c r="D2935" s="672"/>
      <c r="E2935" s="700"/>
      <c r="F2935" s="673"/>
      <c r="G2935" s="700"/>
    </row>
    <row r="2936" spans="1:7">
      <c r="A2936" s="671"/>
      <c r="B2936" s="671"/>
      <c r="C2936" s="671"/>
      <c r="D2936" s="672"/>
      <c r="E2936" s="700"/>
      <c r="F2936" s="673"/>
      <c r="G2936" s="700"/>
    </row>
    <row r="2937" spans="1:7">
      <c r="A2937" s="671"/>
      <c r="B2937" s="671"/>
      <c r="C2937" s="671"/>
      <c r="D2937" s="672"/>
      <c r="E2937" s="700"/>
      <c r="F2937" s="673"/>
      <c r="G2937" s="700"/>
    </row>
    <row r="2938" spans="1:7">
      <c r="A2938" s="671"/>
      <c r="B2938" s="671"/>
      <c r="C2938" s="671"/>
      <c r="D2938" s="672"/>
      <c r="E2938" s="700"/>
      <c r="F2938" s="673"/>
      <c r="G2938" s="700"/>
    </row>
    <row r="2939" spans="1:7">
      <c r="A2939" s="671"/>
      <c r="B2939" s="671"/>
      <c r="C2939" s="671"/>
      <c r="D2939" s="672"/>
      <c r="E2939" s="700"/>
      <c r="F2939" s="673"/>
      <c r="G2939" s="700"/>
    </row>
    <row r="2940" spans="1:7">
      <c r="A2940" s="671"/>
      <c r="B2940" s="671"/>
      <c r="C2940" s="671"/>
      <c r="D2940" s="672"/>
      <c r="E2940" s="700"/>
      <c r="F2940" s="673"/>
      <c r="G2940" s="700"/>
    </row>
    <row r="2941" spans="1:7">
      <c r="A2941" s="671"/>
      <c r="B2941" s="671"/>
      <c r="C2941" s="671"/>
      <c r="D2941" s="672"/>
      <c r="E2941" s="700"/>
      <c r="F2941" s="673"/>
      <c r="G2941" s="700"/>
    </row>
    <row r="2942" spans="1:7">
      <c r="A2942" s="671"/>
      <c r="B2942" s="671"/>
      <c r="C2942" s="671"/>
      <c r="D2942" s="672"/>
      <c r="E2942" s="700"/>
      <c r="F2942" s="673"/>
      <c r="G2942" s="700"/>
    </row>
    <row r="2943" spans="1:7">
      <c r="A2943" s="671"/>
      <c r="B2943" s="671"/>
      <c r="C2943" s="671"/>
      <c r="D2943" s="672"/>
      <c r="E2943" s="700"/>
      <c r="F2943" s="673"/>
      <c r="G2943" s="700"/>
    </row>
    <row r="2944" spans="1:7">
      <c r="A2944" s="671"/>
      <c r="B2944" s="671"/>
      <c r="C2944" s="671"/>
      <c r="D2944" s="672"/>
      <c r="E2944" s="700"/>
      <c r="F2944" s="673"/>
      <c r="G2944" s="700"/>
    </row>
    <row r="2945" spans="1:7">
      <c r="A2945" s="671"/>
      <c r="B2945" s="671"/>
      <c r="C2945" s="671"/>
      <c r="D2945" s="672"/>
      <c r="E2945" s="700"/>
      <c r="F2945" s="673"/>
      <c r="G2945" s="700"/>
    </row>
    <row r="2946" spans="1:7">
      <c r="A2946" s="671"/>
      <c r="B2946" s="671"/>
      <c r="C2946" s="671"/>
      <c r="D2946" s="672"/>
      <c r="E2946" s="700"/>
      <c r="F2946" s="673"/>
      <c r="G2946" s="700"/>
    </row>
    <row r="2947" spans="1:7">
      <c r="A2947" s="671"/>
      <c r="B2947" s="671"/>
      <c r="C2947" s="671"/>
      <c r="D2947" s="672"/>
      <c r="E2947" s="700"/>
      <c r="F2947" s="673"/>
      <c r="G2947" s="700"/>
    </row>
    <row r="2948" spans="1:7">
      <c r="A2948" s="671"/>
      <c r="B2948" s="671"/>
      <c r="C2948" s="671"/>
      <c r="D2948" s="672"/>
      <c r="E2948" s="700"/>
      <c r="F2948" s="673"/>
      <c r="G2948" s="700"/>
    </row>
    <row r="2949" spans="1:7">
      <c r="A2949" s="671"/>
      <c r="B2949" s="671"/>
      <c r="C2949" s="671"/>
      <c r="D2949" s="672"/>
      <c r="E2949" s="700"/>
      <c r="F2949" s="673"/>
      <c r="G2949" s="700"/>
    </row>
    <row r="2950" spans="1:7">
      <c r="A2950" s="671"/>
      <c r="B2950" s="671"/>
      <c r="C2950" s="671"/>
      <c r="D2950" s="672"/>
      <c r="E2950" s="700"/>
      <c r="F2950" s="673"/>
      <c r="G2950" s="700"/>
    </row>
    <row r="2951" spans="1:7">
      <c r="A2951" s="671"/>
      <c r="B2951" s="671"/>
      <c r="C2951" s="671"/>
      <c r="D2951" s="672"/>
      <c r="E2951" s="700"/>
      <c r="F2951" s="673"/>
      <c r="G2951" s="700"/>
    </row>
    <row r="2952" spans="1:7">
      <c r="A2952" s="671"/>
      <c r="B2952" s="671"/>
      <c r="C2952" s="671"/>
      <c r="D2952" s="672"/>
      <c r="E2952" s="700"/>
      <c r="F2952" s="673"/>
      <c r="G2952" s="700"/>
    </row>
    <row r="2953" spans="1:7">
      <c r="A2953" s="671"/>
      <c r="B2953" s="671"/>
      <c r="C2953" s="671"/>
      <c r="D2953" s="672"/>
      <c r="E2953" s="700"/>
      <c r="F2953" s="673"/>
      <c r="G2953" s="700"/>
    </row>
    <row r="2954" spans="1:7">
      <c r="A2954" s="671"/>
      <c r="B2954" s="671"/>
      <c r="C2954" s="671"/>
      <c r="D2954" s="672"/>
      <c r="E2954" s="700"/>
      <c r="F2954" s="673"/>
      <c r="G2954" s="700"/>
    </row>
    <row r="2955" spans="1:7">
      <c r="A2955" s="671"/>
      <c r="B2955" s="671"/>
      <c r="C2955" s="671"/>
      <c r="D2955" s="672"/>
      <c r="E2955" s="700"/>
      <c r="F2955" s="673"/>
      <c r="G2955" s="700"/>
    </row>
    <row r="2956" spans="1:7">
      <c r="A2956" s="671"/>
      <c r="B2956" s="671"/>
      <c r="C2956" s="671"/>
      <c r="D2956" s="672"/>
      <c r="E2956" s="700"/>
      <c r="F2956" s="673"/>
      <c r="G2956" s="700"/>
    </row>
    <row r="2957" spans="1:7">
      <c r="A2957" s="671"/>
      <c r="B2957" s="671"/>
      <c r="C2957" s="671"/>
      <c r="D2957" s="672"/>
      <c r="E2957" s="700"/>
      <c r="F2957" s="673"/>
      <c r="G2957" s="700"/>
    </row>
    <row r="2958" spans="1:7">
      <c r="A2958" s="671"/>
      <c r="B2958" s="671"/>
      <c r="C2958" s="671"/>
      <c r="D2958" s="672"/>
      <c r="E2958" s="700"/>
      <c r="F2958" s="673"/>
      <c r="G2958" s="700"/>
    </row>
    <row r="2959" spans="1:7">
      <c r="A2959" s="671"/>
      <c r="B2959" s="671"/>
      <c r="C2959" s="671"/>
      <c r="D2959" s="672"/>
      <c r="E2959" s="700"/>
      <c r="F2959" s="673"/>
      <c r="G2959" s="700"/>
    </row>
    <row r="2960" spans="1:7">
      <c r="A2960" s="671"/>
      <c r="B2960" s="671"/>
      <c r="C2960" s="671"/>
      <c r="D2960" s="672"/>
      <c r="E2960" s="700"/>
      <c r="F2960" s="673"/>
      <c r="G2960" s="700"/>
    </row>
    <row r="2961" spans="1:7">
      <c r="A2961" s="671"/>
      <c r="B2961" s="671"/>
      <c r="C2961" s="671"/>
      <c r="D2961" s="672"/>
      <c r="E2961" s="700"/>
      <c r="F2961" s="673"/>
      <c r="G2961" s="700"/>
    </row>
    <row r="2962" spans="1:7">
      <c r="A2962" s="671"/>
      <c r="B2962" s="671"/>
      <c r="C2962" s="671"/>
      <c r="D2962" s="672"/>
      <c r="E2962" s="700"/>
      <c r="F2962" s="673"/>
      <c r="G2962" s="700"/>
    </row>
    <row r="2963" spans="1:7">
      <c r="A2963" s="671"/>
      <c r="B2963" s="671"/>
      <c r="C2963" s="671"/>
      <c r="D2963" s="672"/>
      <c r="E2963" s="700"/>
      <c r="F2963" s="673"/>
      <c r="G2963" s="700"/>
    </row>
    <row r="2964" spans="1:7">
      <c r="A2964" s="671"/>
      <c r="B2964" s="671"/>
      <c r="C2964" s="671"/>
      <c r="D2964" s="672"/>
      <c r="E2964" s="700"/>
      <c r="F2964" s="673"/>
      <c r="G2964" s="700"/>
    </row>
    <row r="2965" spans="1:7">
      <c r="A2965" s="671"/>
      <c r="B2965" s="671"/>
      <c r="C2965" s="671"/>
      <c r="D2965" s="672"/>
      <c r="E2965" s="700"/>
      <c r="F2965" s="673"/>
      <c r="G2965" s="700"/>
    </row>
    <row r="2966" spans="1:7">
      <c r="A2966" s="671"/>
      <c r="B2966" s="671"/>
      <c r="C2966" s="671"/>
      <c r="D2966" s="672"/>
      <c r="E2966" s="700"/>
      <c r="F2966" s="673"/>
      <c r="G2966" s="700"/>
    </row>
    <row r="2967" spans="1:7">
      <c r="A2967" s="671"/>
      <c r="B2967" s="671"/>
      <c r="C2967" s="671"/>
      <c r="D2967" s="672"/>
      <c r="E2967" s="700"/>
      <c r="F2967" s="673"/>
      <c r="G2967" s="700"/>
    </row>
    <row r="2968" spans="1:7">
      <c r="A2968" s="671"/>
      <c r="B2968" s="671"/>
      <c r="C2968" s="671"/>
      <c r="D2968" s="672"/>
      <c r="E2968" s="700"/>
      <c r="F2968" s="673"/>
      <c r="G2968" s="700"/>
    </row>
    <row r="2969" spans="1:7">
      <c r="A2969" s="671"/>
      <c r="B2969" s="671"/>
      <c r="C2969" s="671"/>
      <c r="D2969" s="672"/>
      <c r="E2969" s="700"/>
      <c r="F2969" s="673"/>
      <c r="G2969" s="700"/>
    </row>
    <row r="2970" spans="1:7">
      <c r="A2970" s="671"/>
      <c r="B2970" s="671"/>
      <c r="C2970" s="671"/>
      <c r="D2970" s="672"/>
      <c r="E2970" s="700"/>
      <c r="F2970" s="673"/>
      <c r="G2970" s="700"/>
    </row>
    <row r="2971" spans="1:7">
      <c r="A2971" s="671"/>
      <c r="B2971" s="671"/>
      <c r="C2971" s="671"/>
      <c r="D2971" s="672"/>
      <c r="E2971" s="700"/>
      <c r="F2971" s="673"/>
      <c r="G2971" s="700"/>
    </row>
    <row r="2972" spans="1:7">
      <c r="A2972" s="671"/>
      <c r="B2972" s="671"/>
      <c r="C2972" s="671"/>
      <c r="D2972" s="672"/>
      <c r="E2972" s="700"/>
      <c r="F2972" s="673"/>
      <c r="G2972" s="700"/>
    </row>
    <row r="2973" spans="1:7">
      <c r="A2973" s="671"/>
      <c r="B2973" s="671"/>
      <c r="C2973" s="671"/>
      <c r="D2973" s="672"/>
      <c r="E2973" s="700"/>
      <c r="F2973" s="673"/>
      <c r="G2973" s="700"/>
    </row>
    <row r="2974" spans="1:7">
      <c r="A2974" s="671"/>
      <c r="B2974" s="671"/>
      <c r="C2974" s="671"/>
      <c r="D2974" s="672"/>
      <c r="E2974" s="700"/>
      <c r="F2974" s="673"/>
      <c r="G2974" s="700"/>
    </row>
    <row r="2975" spans="1:7">
      <c r="A2975" s="671"/>
      <c r="B2975" s="671"/>
      <c r="C2975" s="671"/>
      <c r="D2975" s="672"/>
      <c r="E2975" s="700"/>
      <c r="F2975" s="673"/>
      <c r="G2975" s="700"/>
    </row>
    <row r="2976" spans="1:7">
      <c r="A2976" s="671"/>
      <c r="B2976" s="671"/>
      <c r="C2976" s="671"/>
      <c r="D2976" s="672"/>
      <c r="E2976" s="700"/>
      <c r="F2976" s="673"/>
      <c r="G2976" s="700"/>
    </row>
    <row r="2977" spans="1:7">
      <c r="A2977" s="671"/>
      <c r="B2977" s="671"/>
      <c r="C2977" s="671"/>
      <c r="D2977" s="672"/>
      <c r="E2977" s="700"/>
      <c r="F2977" s="673"/>
      <c r="G2977" s="700"/>
    </row>
    <row r="2978" spans="1:7">
      <c r="A2978" s="671"/>
      <c r="B2978" s="671"/>
      <c r="C2978" s="671"/>
      <c r="D2978" s="672"/>
      <c r="E2978" s="700"/>
      <c r="F2978" s="673"/>
      <c r="G2978" s="700"/>
    </row>
    <row r="2979" spans="1:7">
      <c r="A2979" s="671"/>
      <c r="B2979" s="671"/>
      <c r="C2979" s="671"/>
      <c r="D2979" s="672"/>
      <c r="E2979" s="700"/>
      <c r="F2979" s="673"/>
      <c r="G2979" s="700"/>
    </row>
    <row r="2980" spans="1:7">
      <c r="A2980" s="671"/>
      <c r="B2980" s="671"/>
      <c r="C2980" s="671"/>
      <c r="D2980" s="672"/>
      <c r="E2980" s="700"/>
      <c r="F2980" s="673"/>
      <c r="G2980" s="700"/>
    </row>
    <row r="2981" spans="1:7">
      <c r="A2981" s="671"/>
      <c r="B2981" s="671"/>
      <c r="C2981" s="671"/>
      <c r="D2981" s="672"/>
      <c r="E2981" s="700"/>
      <c r="F2981" s="673"/>
      <c r="G2981" s="700"/>
    </row>
    <row r="2982" spans="1:7">
      <c r="A2982" s="671"/>
      <c r="B2982" s="671"/>
      <c r="C2982" s="671"/>
      <c r="D2982" s="672"/>
      <c r="E2982" s="700"/>
      <c r="F2982" s="673"/>
      <c r="G2982" s="700"/>
    </row>
    <row r="2983" spans="1:7">
      <c r="A2983" s="671"/>
      <c r="B2983" s="671"/>
      <c r="C2983" s="671"/>
      <c r="D2983" s="672"/>
      <c r="E2983" s="700"/>
      <c r="F2983" s="673"/>
      <c r="G2983" s="700"/>
    </row>
    <row r="2984" spans="1:7">
      <c r="A2984" s="671"/>
      <c r="B2984" s="671"/>
      <c r="C2984" s="671"/>
      <c r="D2984" s="672"/>
      <c r="E2984" s="700"/>
      <c r="F2984" s="673"/>
      <c r="G2984" s="700"/>
    </row>
    <row r="2985" spans="1:7">
      <c r="A2985" s="671"/>
      <c r="B2985" s="671"/>
      <c r="C2985" s="671"/>
      <c r="D2985" s="672"/>
      <c r="E2985" s="700"/>
      <c r="F2985" s="673"/>
      <c r="G2985" s="700"/>
    </row>
    <row r="2986" spans="1:7">
      <c r="A2986" s="671"/>
      <c r="B2986" s="671"/>
      <c r="C2986" s="671"/>
      <c r="D2986" s="672"/>
      <c r="E2986" s="700"/>
      <c r="F2986" s="673"/>
      <c r="G2986" s="700"/>
    </row>
    <row r="2987" spans="1:7">
      <c r="A2987" s="671"/>
      <c r="B2987" s="671"/>
      <c r="C2987" s="671"/>
      <c r="D2987" s="672"/>
      <c r="E2987" s="700"/>
      <c r="F2987" s="673"/>
      <c r="G2987" s="700"/>
    </row>
    <row r="2988" spans="1:7">
      <c r="A2988" s="671"/>
      <c r="B2988" s="671"/>
      <c r="C2988" s="671"/>
      <c r="D2988" s="672"/>
      <c r="E2988" s="700"/>
      <c r="F2988" s="673"/>
      <c r="G2988" s="700"/>
    </row>
    <row r="2989" spans="1:7">
      <c r="A2989" s="671"/>
      <c r="B2989" s="671"/>
      <c r="C2989" s="671"/>
      <c r="D2989" s="672"/>
      <c r="E2989" s="700"/>
      <c r="F2989" s="673"/>
      <c r="G2989" s="700"/>
    </row>
    <row r="2990" spans="1:7">
      <c r="A2990" s="671"/>
      <c r="B2990" s="671"/>
      <c r="C2990" s="671"/>
      <c r="D2990" s="672"/>
      <c r="E2990" s="700"/>
      <c r="F2990" s="673"/>
      <c r="G2990" s="700"/>
    </row>
    <row r="2991" spans="1:7">
      <c r="A2991" s="671"/>
      <c r="B2991" s="671"/>
      <c r="C2991" s="671"/>
      <c r="D2991" s="672"/>
      <c r="E2991" s="700"/>
      <c r="F2991" s="673"/>
      <c r="G2991" s="700"/>
    </row>
    <row r="2992" spans="1:7">
      <c r="A2992" s="671"/>
      <c r="B2992" s="671"/>
      <c r="C2992" s="671"/>
      <c r="D2992" s="672"/>
      <c r="E2992" s="700"/>
      <c r="F2992" s="673"/>
      <c r="G2992" s="700"/>
    </row>
    <row r="2993" spans="1:7">
      <c r="A2993" s="671"/>
      <c r="B2993" s="671"/>
      <c r="C2993" s="671"/>
      <c r="D2993" s="672"/>
      <c r="E2993" s="700"/>
      <c r="F2993" s="673"/>
      <c r="G2993" s="700"/>
    </row>
    <row r="2994" spans="1:7">
      <c r="A2994" s="671"/>
      <c r="B2994" s="671"/>
      <c r="C2994" s="671"/>
      <c r="D2994" s="672"/>
      <c r="E2994" s="700"/>
      <c r="F2994" s="673"/>
      <c r="G2994" s="700"/>
    </row>
    <row r="2995" spans="1:7">
      <c r="A2995" s="671"/>
      <c r="B2995" s="671"/>
      <c r="C2995" s="671"/>
      <c r="D2995" s="672"/>
      <c r="E2995" s="700"/>
      <c r="F2995" s="673"/>
      <c r="G2995" s="700"/>
    </row>
    <row r="2996" spans="1:7">
      <c r="A2996" s="671"/>
      <c r="B2996" s="671"/>
      <c r="C2996" s="671"/>
      <c r="D2996" s="672"/>
      <c r="E2996" s="700"/>
      <c r="F2996" s="673"/>
      <c r="G2996" s="700"/>
    </row>
    <row r="2997" spans="1:7">
      <c r="A2997" s="671"/>
      <c r="B2997" s="671"/>
      <c r="C2997" s="671"/>
      <c r="D2997" s="672"/>
      <c r="E2997" s="700"/>
      <c r="F2997" s="673"/>
      <c r="G2997" s="700"/>
    </row>
    <row r="2998" spans="1:7">
      <c r="A2998" s="671"/>
      <c r="B2998" s="671"/>
      <c r="C2998" s="671"/>
      <c r="D2998" s="672"/>
      <c r="E2998" s="700"/>
      <c r="F2998" s="673"/>
      <c r="G2998" s="700"/>
    </row>
    <row r="2999" spans="1:7">
      <c r="A2999" s="671"/>
      <c r="B2999" s="671"/>
      <c r="C2999" s="671"/>
      <c r="D2999" s="672"/>
      <c r="E2999" s="700"/>
      <c r="F2999" s="673"/>
      <c r="G2999" s="700"/>
    </row>
    <row r="3000" spans="1:7">
      <c r="A3000" s="671"/>
      <c r="B3000" s="671"/>
      <c r="C3000" s="671"/>
      <c r="D3000" s="672"/>
      <c r="E3000" s="700"/>
      <c r="F3000" s="673"/>
      <c r="G3000" s="700"/>
    </row>
    <row r="3001" spans="1:7">
      <c r="A3001" s="671"/>
      <c r="B3001" s="671"/>
      <c r="C3001" s="671"/>
      <c r="D3001" s="672"/>
      <c r="E3001" s="700"/>
      <c r="F3001" s="673"/>
      <c r="G3001" s="700"/>
    </row>
    <row r="3002" spans="1:7">
      <c r="A3002" s="671"/>
      <c r="B3002" s="671"/>
      <c r="C3002" s="671"/>
      <c r="D3002" s="672"/>
      <c r="E3002" s="700"/>
      <c r="F3002" s="673"/>
      <c r="G3002" s="700"/>
    </row>
    <row r="3003" spans="1:7">
      <c r="A3003" s="671"/>
      <c r="B3003" s="671"/>
      <c r="C3003" s="671"/>
      <c r="D3003" s="672"/>
      <c r="E3003" s="700"/>
      <c r="F3003" s="673"/>
      <c r="G3003" s="700"/>
    </row>
    <row r="3004" spans="1:7">
      <c r="A3004" s="671"/>
      <c r="B3004" s="671"/>
      <c r="C3004" s="671"/>
      <c r="D3004" s="672"/>
      <c r="E3004" s="700"/>
      <c r="F3004" s="673"/>
      <c r="G3004" s="700"/>
    </row>
    <row r="3005" spans="1:7">
      <c r="A3005" s="671"/>
      <c r="B3005" s="671"/>
      <c r="C3005" s="671"/>
      <c r="D3005" s="672"/>
      <c r="E3005" s="700"/>
      <c r="F3005" s="673"/>
      <c r="G3005" s="700"/>
    </row>
    <row r="3006" spans="1:7">
      <c r="A3006" s="671"/>
      <c r="B3006" s="671"/>
      <c r="C3006" s="671"/>
      <c r="D3006" s="672"/>
      <c r="E3006" s="700"/>
      <c r="F3006" s="673"/>
      <c r="G3006" s="700"/>
    </row>
    <row r="3007" spans="1:7">
      <c r="A3007" s="671"/>
      <c r="B3007" s="671"/>
      <c r="C3007" s="671"/>
      <c r="D3007" s="672"/>
      <c r="E3007" s="700"/>
      <c r="F3007" s="673"/>
      <c r="G3007" s="700"/>
    </row>
    <row r="3008" spans="1:7">
      <c r="A3008" s="671"/>
      <c r="B3008" s="671"/>
      <c r="C3008" s="671"/>
      <c r="D3008" s="672"/>
      <c r="E3008" s="700"/>
      <c r="F3008" s="673"/>
      <c r="G3008" s="700"/>
    </row>
    <row r="3009" spans="1:7">
      <c r="A3009" s="671"/>
      <c r="B3009" s="671"/>
      <c r="C3009" s="671"/>
      <c r="D3009" s="672"/>
      <c r="E3009" s="700"/>
      <c r="F3009" s="673"/>
      <c r="G3009" s="700"/>
    </row>
    <row r="3010" spans="1:7">
      <c r="A3010" s="671"/>
      <c r="B3010" s="671"/>
      <c r="C3010" s="671"/>
      <c r="D3010" s="672"/>
      <c r="E3010" s="700"/>
      <c r="F3010" s="673"/>
      <c r="G3010" s="700"/>
    </row>
    <row r="3011" spans="1:7">
      <c r="A3011" s="671"/>
      <c r="B3011" s="671"/>
      <c r="C3011" s="671"/>
      <c r="D3011" s="672"/>
      <c r="E3011" s="700"/>
      <c r="F3011" s="673"/>
      <c r="G3011" s="700"/>
    </row>
    <row r="3012" spans="1:7">
      <c r="A3012" s="671"/>
      <c r="B3012" s="671"/>
      <c r="C3012" s="671"/>
      <c r="D3012" s="672"/>
      <c r="E3012" s="700"/>
      <c r="F3012" s="673"/>
      <c r="G3012" s="700"/>
    </row>
    <row r="3013" spans="1:7">
      <c r="A3013" s="671"/>
      <c r="B3013" s="671"/>
      <c r="C3013" s="671"/>
      <c r="D3013" s="672"/>
      <c r="E3013" s="700"/>
      <c r="F3013" s="673"/>
      <c r="G3013" s="700"/>
    </row>
    <row r="3014" spans="1:7">
      <c r="A3014" s="671"/>
      <c r="B3014" s="671"/>
      <c r="C3014" s="671"/>
      <c r="D3014" s="672"/>
      <c r="E3014" s="700"/>
      <c r="F3014" s="673"/>
      <c r="G3014" s="700"/>
    </row>
    <row r="3015" spans="1:7">
      <c r="A3015" s="671"/>
      <c r="B3015" s="671"/>
      <c r="C3015" s="671"/>
      <c r="D3015" s="672"/>
      <c r="E3015" s="700"/>
      <c r="F3015" s="673"/>
      <c r="G3015" s="700"/>
    </row>
    <row r="3016" spans="1:7">
      <c r="A3016" s="671"/>
      <c r="B3016" s="671"/>
      <c r="C3016" s="671"/>
      <c r="D3016" s="672"/>
      <c r="E3016" s="700"/>
      <c r="F3016" s="673"/>
      <c r="G3016" s="700"/>
    </row>
    <row r="3017" spans="1:7">
      <c r="A3017" s="671"/>
      <c r="B3017" s="671"/>
      <c r="C3017" s="671"/>
      <c r="D3017" s="672"/>
      <c r="E3017" s="700"/>
      <c r="F3017" s="673"/>
      <c r="G3017" s="700"/>
    </row>
    <row r="3018" spans="1:7">
      <c r="A3018" s="671"/>
      <c r="B3018" s="671"/>
      <c r="C3018" s="671"/>
      <c r="D3018" s="672"/>
      <c r="E3018" s="700"/>
      <c r="F3018" s="673"/>
      <c r="G3018" s="700"/>
    </row>
    <row r="3019" spans="1:7">
      <c r="A3019" s="671"/>
      <c r="B3019" s="671"/>
      <c r="C3019" s="671"/>
      <c r="D3019" s="672"/>
      <c r="E3019" s="700"/>
      <c r="F3019" s="673"/>
      <c r="G3019" s="700"/>
    </row>
    <row r="3020" spans="1:7">
      <c r="A3020" s="671"/>
      <c r="B3020" s="671"/>
      <c r="C3020" s="671"/>
      <c r="D3020" s="672"/>
      <c r="E3020" s="700"/>
      <c r="F3020" s="673"/>
      <c r="G3020" s="700"/>
    </row>
    <row r="3021" spans="1:7">
      <c r="A3021" s="671"/>
      <c r="B3021" s="671"/>
      <c r="C3021" s="671"/>
      <c r="D3021" s="672"/>
      <c r="E3021" s="700"/>
      <c r="F3021" s="673"/>
      <c r="G3021" s="700"/>
    </row>
    <row r="3022" spans="1:7">
      <c r="A3022" s="671"/>
      <c r="B3022" s="671"/>
      <c r="C3022" s="671"/>
      <c r="D3022" s="672"/>
      <c r="E3022" s="700"/>
      <c r="F3022" s="673"/>
      <c r="G3022" s="700"/>
    </row>
    <row r="3023" spans="1:7">
      <c r="A3023" s="671"/>
      <c r="B3023" s="671"/>
      <c r="C3023" s="671"/>
      <c r="D3023" s="672"/>
      <c r="E3023" s="700"/>
      <c r="F3023" s="673"/>
      <c r="G3023" s="700"/>
    </row>
    <row r="3024" spans="1:7">
      <c r="A3024" s="671"/>
      <c r="B3024" s="671"/>
      <c r="C3024" s="671"/>
      <c r="D3024" s="672"/>
      <c r="E3024" s="700"/>
      <c r="F3024" s="673"/>
      <c r="G3024" s="700"/>
    </row>
    <row r="3025" spans="1:7">
      <c r="A3025" s="671"/>
      <c r="B3025" s="671"/>
      <c r="C3025" s="671"/>
      <c r="D3025" s="672"/>
      <c r="E3025" s="700"/>
      <c r="F3025" s="673"/>
      <c r="G3025" s="700"/>
    </row>
    <row r="3026" spans="1:7">
      <c r="A3026" s="671"/>
      <c r="B3026" s="671"/>
      <c r="C3026" s="671"/>
      <c r="D3026" s="672"/>
      <c r="E3026" s="700"/>
      <c r="F3026" s="673"/>
      <c r="G3026" s="700"/>
    </row>
    <row r="3027" spans="1:7">
      <c r="A3027" s="671"/>
      <c r="B3027" s="671"/>
      <c r="C3027" s="671"/>
      <c r="D3027" s="672"/>
      <c r="E3027" s="700"/>
      <c r="F3027" s="673"/>
      <c r="G3027" s="700"/>
    </row>
    <row r="3028" spans="1:7">
      <c r="A3028" s="671"/>
      <c r="B3028" s="671"/>
      <c r="C3028" s="671"/>
      <c r="D3028" s="672"/>
      <c r="E3028" s="700"/>
      <c r="F3028" s="673"/>
      <c r="G3028" s="700"/>
    </row>
    <row r="3029" spans="1:7">
      <c r="A3029" s="671"/>
      <c r="B3029" s="671"/>
      <c r="C3029" s="671"/>
      <c r="D3029" s="672"/>
      <c r="E3029" s="700"/>
      <c r="F3029" s="673"/>
      <c r="G3029" s="700"/>
    </row>
    <row r="3030" spans="1:7">
      <c r="A3030" s="671"/>
      <c r="B3030" s="671"/>
      <c r="C3030" s="671"/>
      <c r="D3030" s="672"/>
      <c r="E3030" s="700"/>
      <c r="F3030" s="673"/>
      <c r="G3030" s="700"/>
    </row>
    <row r="3031" spans="1:7">
      <c r="A3031" s="671"/>
      <c r="B3031" s="671"/>
      <c r="C3031" s="671"/>
      <c r="D3031" s="672"/>
      <c r="E3031" s="700"/>
      <c r="F3031" s="673"/>
      <c r="G3031" s="700"/>
    </row>
    <row r="3032" spans="1:7">
      <c r="A3032" s="671"/>
      <c r="B3032" s="671"/>
      <c r="C3032" s="671"/>
      <c r="D3032" s="672"/>
      <c r="E3032" s="700"/>
      <c r="F3032" s="673"/>
      <c r="G3032" s="700"/>
    </row>
    <row r="3033" spans="1:7">
      <c r="A3033" s="671"/>
      <c r="B3033" s="671"/>
      <c r="C3033" s="671"/>
      <c r="D3033" s="672"/>
      <c r="E3033" s="700"/>
      <c r="F3033" s="673"/>
      <c r="G3033" s="700"/>
    </row>
    <row r="3034" spans="1:7">
      <c r="A3034" s="671"/>
      <c r="B3034" s="671"/>
      <c r="C3034" s="671"/>
      <c r="D3034" s="672"/>
      <c r="E3034" s="700"/>
      <c r="F3034" s="673"/>
      <c r="G3034" s="700"/>
    </row>
    <row r="3035" spans="1:7">
      <c r="A3035" s="671"/>
      <c r="B3035" s="671"/>
      <c r="C3035" s="671"/>
      <c r="D3035" s="672"/>
      <c r="E3035" s="700"/>
      <c r="F3035" s="673"/>
      <c r="G3035" s="700"/>
    </row>
    <row r="3036" spans="1:7">
      <c r="A3036" s="671"/>
      <c r="B3036" s="671"/>
      <c r="C3036" s="671"/>
      <c r="D3036" s="672"/>
      <c r="E3036" s="700"/>
      <c r="F3036" s="673"/>
      <c r="G3036" s="700"/>
    </row>
    <row r="3037" spans="1:7">
      <c r="A3037" s="671"/>
      <c r="B3037" s="671"/>
      <c r="C3037" s="671"/>
      <c r="D3037" s="672"/>
      <c r="E3037" s="700"/>
      <c r="F3037" s="673"/>
      <c r="G3037" s="700"/>
    </row>
    <row r="3038" spans="1:7">
      <c r="A3038" s="671"/>
      <c r="B3038" s="671"/>
      <c r="C3038" s="671"/>
      <c r="D3038" s="672"/>
      <c r="E3038" s="700"/>
      <c r="F3038" s="673"/>
      <c r="G3038" s="700"/>
    </row>
    <row r="3039" spans="1:7">
      <c r="A3039" s="671"/>
      <c r="B3039" s="671"/>
      <c r="C3039" s="671"/>
      <c r="D3039" s="672"/>
      <c r="E3039" s="700"/>
      <c r="F3039" s="673"/>
      <c r="G3039" s="700"/>
    </row>
    <row r="3040" spans="1:7">
      <c r="A3040" s="671"/>
      <c r="B3040" s="671"/>
      <c r="C3040" s="671"/>
      <c r="D3040" s="672"/>
      <c r="E3040" s="700"/>
      <c r="F3040" s="673"/>
      <c r="G3040" s="700"/>
    </row>
    <row r="3041" spans="1:7">
      <c r="A3041" s="671"/>
      <c r="B3041" s="671"/>
      <c r="C3041" s="671"/>
      <c r="D3041" s="672"/>
      <c r="E3041" s="700"/>
      <c r="F3041" s="673"/>
      <c r="G3041" s="700"/>
    </row>
    <row r="3042" spans="1:7">
      <c r="A3042" s="671"/>
      <c r="B3042" s="671"/>
      <c r="C3042" s="671"/>
      <c r="D3042" s="672"/>
      <c r="E3042" s="700"/>
      <c r="F3042" s="673"/>
      <c r="G3042" s="700"/>
    </row>
    <row r="3043" spans="1:7">
      <c r="A3043" s="671"/>
      <c r="B3043" s="671"/>
      <c r="C3043" s="671"/>
      <c r="D3043" s="672"/>
      <c r="E3043" s="700"/>
      <c r="F3043" s="673"/>
      <c r="G3043" s="700"/>
    </row>
    <row r="3044" spans="1:7">
      <c r="A3044" s="671"/>
      <c r="B3044" s="671"/>
      <c r="C3044" s="671"/>
      <c r="D3044" s="672"/>
      <c r="E3044" s="700"/>
      <c r="F3044" s="673"/>
      <c r="G3044" s="700"/>
    </row>
    <row r="3045" spans="1:7">
      <c r="A3045" s="671"/>
      <c r="B3045" s="671"/>
      <c r="C3045" s="671"/>
      <c r="D3045" s="672"/>
      <c r="E3045" s="700"/>
      <c r="F3045" s="673"/>
      <c r="G3045" s="700"/>
    </row>
    <row r="3046" spans="1:7">
      <c r="A3046" s="671"/>
      <c r="B3046" s="671"/>
      <c r="C3046" s="671"/>
      <c r="D3046" s="672"/>
      <c r="E3046" s="700"/>
      <c r="F3046" s="673"/>
      <c r="G3046" s="700"/>
    </row>
    <row r="3047" spans="1:7">
      <c r="A3047" s="671"/>
      <c r="B3047" s="671"/>
      <c r="C3047" s="671"/>
      <c r="D3047" s="672"/>
      <c r="E3047" s="700"/>
      <c r="F3047" s="673"/>
      <c r="G3047" s="700"/>
    </row>
    <row r="3048" spans="1:7">
      <c r="A3048" s="671"/>
      <c r="B3048" s="671"/>
      <c r="C3048" s="671"/>
      <c r="D3048" s="672"/>
      <c r="E3048" s="700"/>
      <c r="F3048" s="673"/>
      <c r="G3048" s="700"/>
    </row>
    <row r="3049" spans="1:7">
      <c r="A3049" s="671"/>
      <c r="B3049" s="671"/>
      <c r="C3049" s="671"/>
      <c r="D3049" s="672"/>
      <c r="E3049" s="700"/>
      <c r="F3049" s="673"/>
      <c r="G3049" s="700"/>
    </row>
    <row r="3050" spans="1:7">
      <c r="A3050" s="671"/>
      <c r="B3050" s="671"/>
      <c r="C3050" s="671"/>
      <c r="D3050" s="672"/>
      <c r="E3050" s="700"/>
      <c r="F3050" s="673"/>
      <c r="G3050" s="700"/>
    </row>
    <row r="3051" spans="1:7">
      <c r="A3051" s="671"/>
      <c r="B3051" s="671"/>
      <c r="C3051" s="671"/>
      <c r="D3051" s="672"/>
      <c r="E3051" s="700"/>
      <c r="F3051" s="673"/>
      <c r="G3051" s="700"/>
    </row>
    <row r="3052" spans="1:7">
      <c r="A3052" s="671"/>
      <c r="B3052" s="671"/>
      <c r="C3052" s="671"/>
      <c r="D3052" s="672"/>
      <c r="E3052" s="700"/>
      <c r="F3052" s="673"/>
      <c r="G3052" s="700"/>
    </row>
    <row r="3053" spans="1:7">
      <c r="A3053" s="671"/>
      <c r="B3053" s="671"/>
      <c r="C3053" s="671"/>
      <c r="D3053" s="672"/>
      <c r="E3053" s="700"/>
      <c r="F3053" s="673"/>
      <c r="G3053" s="700"/>
    </row>
    <row r="3054" spans="1:7">
      <c r="A3054" s="671"/>
      <c r="B3054" s="671"/>
      <c r="C3054" s="671"/>
      <c r="D3054" s="672"/>
      <c r="E3054" s="700"/>
      <c r="F3054" s="673"/>
      <c r="G3054" s="700"/>
    </row>
    <row r="3055" spans="1:7">
      <c r="A3055" s="671"/>
      <c r="B3055" s="671"/>
      <c r="C3055" s="671"/>
      <c r="D3055" s="672"/>
      <c r="E3055" s="700"/>
      <c r="F3055" s="673"/>
      <c r="G3055" s="700"/>
    </row>
    <row r="3056" spans="1:7">
      <c r="A3056" s="671"/>
      <c r="B3056" s="671"/>
      <c r="C3056" s="671"/>
      <c r="D3056" s="672"/>
      <c r="E3056" s="700"/>
      <c r="F3056" s="673"/>
      <c r="G3056" s="700"/>
    </row>
    <row r="3057" spans="1:7">
      <c r="A3057" s="671"/>
      <c r="B3057" s="671"/>
      <c r="C3057" s="671"/>
      <c r="D3057" s="672"/>
      <c r="E3057" s="700"/>
      <c r="F3057" s="673"/>
      <c r="G3057" s="700"/>
    </row>
    <row r="3058" spans="1:7">
      <c r="A3058" s="671"/>
      <c r="B3058" s="671"/>
      <c r="C3058" s="671"/>
      <c r="D3058" s="672"/>
      <c r="E3058" s="700"/>
      <c r="F3058" s="673"/>
      <c r="G3058" s="700"/>
    </row>
    <row r="3059" spans="1:7">
      <c r="A3059" s="671"/>
      <c r="B3059" s="671"/>
      <c r="C3059" s="671"/>
      <c r="D3059" s="672"/>
      <c r="E3059" s="700"/>
      <c r="F3059" s="673"/>
      <c r="G3059" s="700"/>
    </row>
    <row r="3060" spans="1:7">
      <c r="A3060" s="671"/>
      <c r="B3060" s="671"/>
      <c r="C3060" s="671"/>
      <c r="D3060" s="672"/>
      <c r="E3060" s="700"/>
      <c r="F3060" s="673"/>
      <c r="G3060" s="700"/>
    </row>
    <row r="3061" spans="1:7">
      <c r="A3061" s="671"/>
      <c r="B3061" s="671"/>
      <c r="C3061" s="671"/>
      <c r="D3061" s="672"/>
      <c r="E3061" s="700"/>
      <c r="F3061" s="673"/>
      <c r="G3061" s="700"/>
    </row>
    <row r="3062" spans="1:7">
      <c r="A3062" s="671"/>
      <c r="B3062" s="671"/>
      <c r="C3062" s="671"/>
      <c r="D3062" s="672"/>
      <c r="E3062" s="700"/>
      <c r="F3062" s="673"/>
      <c r="G3062" s="700"/>
    </row>
    <row r="3063" spans="1:7">
      <c r="A3063" s="671"/>
      <c r="B3063" s="671"/>
      <c r="C3063" s="671"/>
      <c r="D3063" s="672"/>
      <c r="E3063" s="700"/>
      <c r="F3063" s="673"/>
      <c r="G3063" s="700"/>
    </row>
    <row r="3064" spans="1:7">
      <c r="A3064" s="671"/>
      <c r="B3064" s="671"/>
      <c r="C3064" s="671"/>
      <c r="D3064" s="672"/>
      <c r="E3064" s="700"/>
      <c r="F3064" s="673"/>
      <c r="G3064" s="700"/>
    </row>
    <row r="3065" spans="1:7">
      <c r="A3065" s="671"/>
      <c r="B3065" s="671"/>
      <c r="C3065" s="671"/>
      <c r="D3065" s="672"/>
      <c r="E3065" s="700"/>
      <c r="F3065" s="673"/>
      <c r="G3065" s="700"/>
    </row>
    <row r="3066" spans="1:7">
      <c r="A3066" s="671"/>
      <c r="B3066" s="671"/>
      <c r="C3066" s="671"/>
      <c r="D3066" s="672"/>
      <c r="E3066" s="700"/>
      <c r="F3066" s="673"/>
      <c r="G3066" s="700"/>
    </row>
    <row r="3067" spans="1:7">
      <c r="A3067" s="671"/>
      <c r="B3067" s="671"/>
      <c r="C3067" s="671"/>
      <c r="D3067" s="672"/>
      <c r="E3067" s="700"/>
      <c r="F3067" s="673"/>
      <c r="G3067" s="700"/>
    </row>
    <row r="3068" spans="1:7">
      <c r="A3068" s="671"/>
      <c r="B3068" s="671"/>
      <c r="C3068" s="671"/>
      <c r="D3068" s="672"/>
      <c r="E3068" s="700"/>
      <c r="F3068" s="673"/>
      <c r="G3068" s="700"/>
    </row>
    <row r="3069" spans="1:7">
      <c r="A3069" s="671"/>
      <c r="B3069" s="671"/>
      <c r="C3069" s="671"/>
      <c r="D3069" s="672"/>
      <c r="E3069" s="700"/>
      <c r="F3069" s="673"/>
      <c r="G3069" s="700"/>
    </row>
    <row r="3070" spans="1:7">
      <c r="A3070" s="671"/>
      <c r="B3070" s="671"/>
      <c r="C3070" s="671"/>
      <c r="D3070" s="672"/>
      <c r="E3070" s="700"/>
      <c r="F3070" s="673"/>
      <c r="G3070" s="700"/>
    </row>
    <row r="3071" spans="1:7">
      <c r="A3071" s="671"/>
      <c r="B3071" s="671"/>
      <c r="C3071" s="671"/>
      <c r="D3071" s="672"/>
      <c r="E3071" s="700"/>
      <c r="F3071" s="673"/>
      <c r="G3071" s="700"/>
    </row>
    <row r="3072" spans="1:7">
      <c r="A3072" s="671"/>
      <c r="B3072" s="671"/>
      <c r="C3072" s="671"/>
      <c r="D3072" s="672"/>
      <c r="E3072" s="700"/>
      <c r="F3072" s="673"/>
      <c r="G3072" s="700"/>
    </row>
    <row r="3073" spans="1:7">
      <c r="A3073" s="671"/>
      <c r="B3073" s="671"/>
      <c r="C3073" s="671"/>
      <c r="D3073" s="672"/>
      <c r="E3073" s="700"/>
      <c r="F3073" s="673"/>
      <c r="G3073" s="700"/>
    </row>
    <row r="3074" spans="1:7">
      <c r="A3074" s="671"/>
      <c r="B3074" s="671"/>
      <c r="C3074" s="671"/>
      <c r="D3074" s="672"/>
      <c r="E3074" s="700"/>
      <c r="F3074" s="673"/>
      <c r="G3074" s="700"/>
    </row>
    <row r="3075" spans="1:7">
      <c r="A3075" s="671"/>
      <c r="B3075" s="671"/>
      <c r="C3075" s="671"/>
      <c r="D3075" s="672"/>
      <c r="E3075" s="700"/>
      <c r="F3075" s="673"/>
      <c r="G3075" s="700"/>
    </row>
    <row r="3076" spans="1:7">
      <c r="A3076" s="671"/>
      <c r="B3076" s="671"/>
      <c r="C3076" s="671"/>
      <c r="D3076" s="672"/>
      <c r="E3076" s="700"/>
      <c r="F3076" s="673"/>
      <c r="G3076" s="700"/>
    </row>
    <row r="3077" spans="1:7">
      <c r="A3077" s="671"/>
      <c r="B3077" s="671"/>
      <c r="C3077" s="671"/>
      <c r="D3077" s="672"/>
      <c r="E3077" s="700"/>
      <c r="F3077" s="673"/>
      <c r="G3077" s="700"/>
    </row>
    <row r="3078" spans="1:7">
      <c r="A3078" s="671"/>
      <c r="B3078" s="671"/>
      <c r="C3078" s="671"/>
      <c r="D3078" s="672"/>
      <c r="E3078" s="700"/>
      <c r="F3078" s="673"/>
      <c r="G3078" s="700"/>
    </row>
    <row r="3079" spans="1:7">
      <c r="A3079" s="671"/>
      <c r="B3079" s="671"/>
      <c r="C3079" s="671"/>
      <c r="D3079" s="672"/>
      <c r="E3079" s="700"/>
      <c r="F3079" s="673"/>
      <c r="G3079" s="700"/>
    </row>
    <row r="3080" spans="1:7">
      <c r="A3080" s="671"/>
      <c r="B3080" s="671"/>
      <c r="C3080" s="671"/>
      <c r="D3080" s="672"/>
      <c r="E3080" s="700"/>
      <c r="F3080" s="673"/>
      <c r="G3080" s="700"/>
    </row>
    <row r="3081" spans="1:7">
      <c r="A3081" s="671"/>
      <c r="B3081" s="671"/>
      <c r="C3081" s="671"/>
      <c r="D3081" s="672"/>
      <c r="E3081" s="700"/>
      <c r="F3081" s="673"/>
      <c r="G3081" s="700"/>
    </row>
    <row r="3082" spans="1:7">
      <c r="A3082" s="671"/>
      <c r="B3082" s="671"/>
      <c r="C3082" s="671"/>
      <c r="D3082" s="672"/>
      <c r="E3082" s="700"/>
      <c r="F3082" s="673"/>
      <c r="G3082" s="700"/>
    </row>
    <row r="3083" spans="1:7">
      <c r="A3083" s="671"/>
      <c r="B3083" s="671"/>
      <c r="C3083" s="671"/>
      <c r="D3083" s="672"/>
      <c r="E3083" s="700"/>
      <c r="F3083" s="673"/>
      <c r="G3083" s="700"/>
    </row>
    <row r="3084" spans="1:7">
      <c r="A3084" s="671"/>
      <c r="B3084" s="671"/>
      <c r="C3084" s="671"/>
      <c r="D3084" s="672"/>
      <c r="E3084" s="700"/>
      <c r="F3084" s="673"/>
      <c r="G3084" s="700"/>
    </row>
    <row r="3085" spans="1:7">
      <c r="A3085" s="671"/>
      <c r="B3085" s="671"/>
      <c r="C3085" s="671"/>
      <c r="D3085" s="672"/>
      <c r="E3085" s="700"/>
      <c r="F3085" s="673"/>
      <c r="G3085" s="700"/>
    </row>
    <row r="3086" spans="1:7">
      <c r="A3086" s="671"/>
      <c r="B3086" s="671"/>
      <c r="C3086" s="671"/>
      <c r="D3086" s="672"/>
      <c r="E3086" s="700"/>
      <c r="F3086" s="673"/>
      <c r="G3086" s="700"/>
    </row>
    <row r="3087" spans="1:7">
      <c r="A3087" s="671"/>
      <c r="B3087" s="671"/>
      <c r="C3087" s="671"/>
      <c r="D3087" s="672"/>
      <c r="E3087" s="700"/>
      <c r="F3087" s="673"/>
      <c r="G3087" s="700"/>
    </row>
    <row r="3088" spans="1:7">
      <c r="A3088" s="671"/>
      <c r="B3088" s="671"/>
      <c r="C3088" s="671"/>
      <c r="D3088" s="672"/>
      <c r="E3088" s="700"/>
      <c r="F3088" s="673"/>
      <c r="G3088" s="700"/>
    </row>
    <row r="3089" spans="1:7">
      <c r="A3089" s="671"/>
      <c r="B3089" s="671"/>
      <c r="C3089" s="671"/>
      <c r="D3089" s="672"/>
      <c r="E3089" s="700"/>
      <c r="F3089" s="673"/>
      <c r="G3089" s="700"/>
    </row>
    <row r="3090" spans="1:7">
      <c r="A3090" s="671"/>
      <c r="B3090" s="671"/>
      <c r="C3090" s="671"/>
      <c r="D3090" s="672"/>
      <c r="E3090" s="700"/>
      <c r="F3090" s="673"/>
      <c r="G3090" s="700"/>
    </row>
    <row r="3091" spans="1:7">
      <c r="A3091" s="671"/>
      <c r="B3091" s="671"/>
      <c r="C3091" s="671"/>
      <c r="D3091" s="672"/>
      <c r="E3091" s="700"/>
      <c r="F3091" s="673"/>
      <c r="G3091" s="700"/>
    </row>
    <row r="3092" spans="1:7">
      <c r="A3092" s="671"/>
      <c r="B3092" s="671"/>
      <c r="C3092" s="671"/>
      <c r="D3092" s="672"/>
      <c r="E3092" s="700"/>
      <c r="F3092" s="673"/>
      <c r="G3092" s="700"/>
    </row>
    <row r="3093" spans="1:7">
      <c r="A3093" s="671"/>
      <c r="B3093" s="671"/>
      <c r="C3093" s="671"/>
      <c r="D3093" s="672"/>
      <c r="E3093" s="700"/>
      <c r="F3093" s="673"/>
      <c r="G3093" s="700"/>
    </row>
    <row r="3094" spans="1:7">
      <c r="A3094" s="671"/>
      <c r="B3094" s="671"/>
      <c r="C3094" s="671"/>
      <c r="D3094" s="672"/>
      <c r="E3094" s="700"/>
      <c r="F3094" s="673"/>
      <c r="G3094" s="700"/>
    </row>
    <row r="3095" spans="1:7">
      <c r="A3095" s="671"/>
      <c r="B3095" s="671"/>
      <c r="C3095" s="671"/>
      <c r="D3095" s="672"/>
      <c r="E3095" s="700"/>
      <c r="F3095" s="673"/>
      <c r="G3095" s="700"/>
    </row>
    <row r="3096" spans="1:7">
      <c r="A3096" s="671"/>
      <c r="B3096" s="671"/>
      <c r="C3096" s="671"/>
      <c r="D3096" s="672"/>
      <c r="E3096" s="700"/>
      <c r="F3096" s="673"/>
      <c r="G3096" s="700"/>
    </row>
    <row r="3097" spans="1:7">
      <c r="A3097" s="671"/>
      <c r="B3097" s="671"/>
      <c r="C3097" s="671"/>
      <c r="D3097" s="672"/>
      <c r="E3097" s="700"/>
      <c r="F3097" s="673"/>
      <c r="G3097" s="700"/>
    </row>
    <row r="3098" spans="1:7">
      <c r="A3098" s="671"/>
      <c r="B3098" s="671"/>
      <c r="C3098" s="671"/>
      <c r="D3098" s="672"/>
      <c r="E3098" s="700"/>
      <c r="F3098" s="673"/>
      <c r="G3098" s="700"/>
    </row>
    <row r="3099" spans="1:7">
      <c r="A3099" s="671"/>
      <c r="B3099" s="671"/>
      <c r="C3099" s="671"/>
      <c r="D3099" s="672"/>
      <c r="E3099" s="700"/>
      <c r="F3099" s="673"/>
      <c r="G3099" s="700"/>
    </row>
    <row r="3100" spans="1:7">
      <c r="A3100" s="671"/>
      <c r="B3100" s="671"/>
      <c r="C3100" s="671"/>
      <c r="D3100" s="672"/>
      <c r="E3100" s="700"/>
      <c r="F3100" s="673"/>
      <c r="G3100" s="700"/>
    </row>
    <row r="3101" spans="1:7">
      <c r="A3101" s="671"/>
      <c r="B3101" s="671"/>
      <c r="C3101" s="671"/>
      <c r="D3101" s="672"/>
      <c r="E3101" s="700"/>
      <c r="F3101" s="673"/>
      <c r="G3101" s="700"/>
    </row>
    <row r="3102" spans="1:7">
      <c r="A3102" s="671"/>
      <c r="B3102" s="671"/>
      <c r="C3102" s="671"/>
      <c r="D3102" s="672"/>
      <c r="E3102" s="700"/>
      <c r="F3102" s="673"/>
      <c r="G3102" s="700"/>
    </row>
    <row r="3103" spans="1:7">
      <c r="A3103" s="671"/>
      <c r="B3103" s="671"/>
      <c r="C3103" s="671"/>
      <c r="D3103" s="672"/>
      <c r="E3103" s="700"/>
      <c r="F3103" s="673"/>
      <c r="G3103" s="700"/>
    </row>
    <row r="3104" spans="1:7">
      <c r="A3104" s="671"/>
      <c r="B3104" s="671"/>
      <c r="C3104" s="671"/>
      <c r="D3104" s="672"/>
      <c r="E3104" s="700"/>
      <c r="F3104" s="673"/>
      <c r="G3104" s="700"/>
    </row>
    <row r="3105" spans="1:7">
      <c r="A3105" s="671"/>
      <c r="B3105" s="671"/>
      <c r="C3105" s="671"/>
      <c r="D3105" s="672"/>
      <c r="E3105" s="700"/>
      <c r="F3105" s="673"/>
      <c r="G3105" s="700"/>
    </row>
    <row r="3106" spans="1:7">
      <c r="A3106" s="671"/>
      <c r="B3106" s="671"/>
      <c r="C3106" s="671"/>
      <c r="D3106" s="672"/>
      <c r="E3106" s="700"/>
      <c r="F3106" s="673"/>
      <c r="G3106" s="700"/>
    </row>
    <row r="3107" spans="1:7">
      <c r="A3107" s="671"/>
      <c r="B3107" s="671"/>
      <c r="C3107" s="671"/>
      <c r="D3107" s="672"/>
      <c r="E3107" s="700"/>
      <c r="F3107" s="673"/>
      <c r="G3107" s="700"/>
    </row>
    <row r="3108" spans="1:7">
      <c r="A3108" s="671"/>
      <c r="B3108" s="671"/>
      <c r="C3108" s="671"/>
      <c r="D3108" s="672"/>
      <c r="E3108" s="700"/>
      <c r="F3108" s="673"/>
      <c r="G3108" s="700"/>
    </row>
    <row r="3109" spans="1:7">
      <c r="A3109" s="671"/>
      <c r="B3109" s="671"/>
      <c r="C3109" s="671"/>
      <c r="D3109" s="672"/>
      <c r="E3109" s="700"/>
      <c r="F3109" s="673"/>
      <c r="G3109" s="700"/>
    </row>
    <row r="3110" spans="1:7">
      <c r="A3110" s="671"/>
      <c r="B3110" s="671"/>
      <c r="C3110" s="671"/>
      <c r="D3110" s="672"/>
      <c r="E3110" s="700"/>
      <c r="F3110" s="673"/>
      <c r="G3110" s="700"/>
    </row>
    <row r="3111" spans="1:7">
      <c r="A3111" s="671"/>
      <c r="B3111" s="671"/>
      <c r="C3111" s="671"/>
      <c r="D3111" s="672"/>
      <c r="E3111" s="700"/>
      <c r="F3111" s="673"/>
      <c r="G3111" s="700"/>
    </row>
    <row r="3112" spans="1:7">
      <c r="A3112" s="671"/>
      <c r="B3112" s="671"/>
      <c r="C3112" s="671"/>
      <c r="D3112" s="672"/>
      <c r="E3112" s="700"/>
      <c r="F3112" s="673"/>
      <c r="G3112" s="700"/>
    </row>
    <row r="3113" spans="1:7">
      <c r="A3113" s="671"/>
      <c r="B3113" s="671"/>
      <c r="C3113" s="671"/>
      <c r="D3113" s="672"/>
      <c r="E3113" s="700"/>
      <c r="F3113" s="673"/>
      <c r="G3113" s="700"/>
    </row>
    <row r="3114" spans="1:7">
      <c r="A3114" s="671"/>
      <c r="B3114" s="671"/>
      <c r="C3114" s="671"/>
      <c r="D3114" s="672"/>
      <c r="E3114" s="700"/>
      <c r="F3114" s="673"/>
      <c r="G3114" s="700"/>
    </row>
    <row r="3115" spans="1:7">
      <c r="A3115" s="671"/>
      <c r="B3115" s="671"/>
      <c r="C3115" s="671"/>
      <c r="D3115" s="672"/>
      <c r="E3115" s="700"/>
      <c r="F3115" s="673"/>
      <c r="G3115" s="700"/>
    </row>
    <row r="3116" spans="1:7">
      <c r="A3116" s="671"/>
      <c r="B3116" s="671"/>
      <c r="C3116" s="671"/>
      <c r="D3116" s="672"/>
      <c r="E3116" s="700"/>
      <c r="F3116" s="673"/>
      <c r="G3116" s="700"/>
    </row>
    <row r="3117" spans="1:7">
      <c r="A3117" s="671"/>
      <c r="B3117" s="671"/>
      <c r="C3117" s="671"/>
      <c r="D3117" s="672"/>
      <c r="E3117" s="700"/>
      <c r="F3117" s="673"/>
      <c r="G3117" s="700"/>
    </row>
    <row r="3118" spans="1:7">
      <c r="A3118" s="671"/>
      <c r="B3118" s="671"/>
      <c r="C3118" s="671"/>
      <c r="D3118" s="672"/>
      <c r="E3118" s="700"/>
      <c r="F3118" s="673"/>
      <c r="G3118" s="700"/>
    </row>
    <row r="3119" spans="1:7">
      <c r="A3119" s="671"/>
      <c r="B3119" s="671"/>
      <c r="C3119" s="671"/>
      <c r="D3119" s="672"/>
      <c r="E3119" s="700"/>
      <c r="F3119" s="673"/>
      <c r="G3119" s="700"/>
    </row>
    <row r="3120" spans="1:7">
      <c r="A3120" s="671"/>
      <c r="B3120" s="671"/>
      <c r="C3120" s="671"/>
      <c r="D3120" s="672"/>
      <c r="E3120" s="700"/>
      <c r="F3120" s="673"/>
      <c r="G3120" s="700"/>
    </row>
    <row r="3121" spans="1:7">
      <c r="A3121" s="671"/>
      <c r="B3121" s="671"/>
      <c r="C3121" s="671"/>
      <c r="D3121" s="672"/>
      <c r="E3121" s="700"/>
      <c r="F3121" s="673"/>
      <c r="G3121" s="700"/>
    </row>
    <row r="3122" spans="1:7">
      <c r="A3122" s="671"/>
      <c r="B3122" s="671"/>
      <c r="C3122" s="671"/>
      <c r="D3122" s="672"/>
      <c r="E3122" s="700"/>
      <c r="F3122" s="673"/>
      <c r="G3122" s="700"/>
    </row>
    <row r="3123" spans="1:7">
      <c r="A3123" s="671"/>
      <c r="B3123" s="671"/>
      <c r="C3123" s="671"/>
      <c r="D3123" s="672"/>
      <c r="E3123" s="700"/>
      <c r="F3123" s="673"/>
      <c r="G3123" s="700"/>
    </row>
    <row r="3124" spans="1:7">
      <c r="A3124" s="671"/>
      <c r="B3124" s="671"/>
      <c r="C3124" s="671"/>
      <c r="D3124" s="672"/>
      <c r="E3124" s="700"/>
      <c r="F3124" s="673"/>
      <c r="G3124" s="700"/>
    </row>
    <row r="3125" spans="1:7">
      <c r="A3125" s="671"/>
      <c r="B3125" s="671"/>
      <c r="C3125" s="671"/>
      <c r="D3125" s="672"/>
      <c r="E3125" s="700"/>
      <c r="F3125" s="673"/>
      <c r="G3125" s="700"/>
    </row>
    <row r="3126" spans="1:7">
      <c r="A3126" s="671"/>
      <c r="B3126" s="671"/>
      <c r="C3126" s="671"/>
      <c r="D3126" s="672"/>
      <c r="E3126" s="700"/>
      <c r="F3126" s="673"/>
      <c r="G3126" s="700"/>
    </row>
    <row r="3127" spans="1:7">
      <c r="A3127" s="671"/>
      <c r="B3127" s="671"/>
      <c r="C3127" s="671"/>
      <c r="D3127" s="672"/>
      <c r="E3127" s="700"/>
      <c r="F3127" s="673"/>
      <c r="G3127" s="700"/>
    </row>
    <row r="3128" spans="1:7">
      <c r="A3128" s="671"/>
      <c r="B3128" s="671"/>
      <c r="C3128" s="671"/>
      <c r="D3128" s="672"/>
      <c r="E3128" s="700"/>
      <c r="F3128" s="673"/>
      <c r="G3128" s="700"/>
    </row>
    <row r="3129" spans="1:7">
      <c r="A3129" s="671"/>
      <c r="B3129" s="671"/>
      <c r="C3129" s="671"/>
      <c r="D3129" s="672"/>
      <c r="E3129" s="700"/>
      <c r="F3129" s="673"/>
      <c r="G3129" s="700"/>
    </row>
    <row r="3130" spans="1:7">
      <c r="A3130" s="671"/>
      <c r="B3130" s="671"/>
      <c r="C3130" s="671"/>
      <c r="D3130" s="672"/>
      <c r="E3130" s="700"/>
      <c r="F3130" s="673"/>
      <c r="G3130" s="700"/>
    </row>
    <row r="3131" spans="1:7">
      <c r="A3131" s="671"/>
      <c r="B3131" s="671"/>
      <c r="C3131" s="671"/>
      <c r="D3131" s="672"/>
      <c r="E3131" s="700"/>
      <c r="F3131" s="673"/>
      <c r="G3131" s="700"/>
    </row>
    <row r="3132" spans="1:7">
      <c r="A3132" s="671"/>
      <c r="B3132" s="671"/>
      <c r="C3132" s="671"/>
      <c r="D3132" s="672"/>
      <c r="E3132" s="700"/>
      <c r="F3132" s="673"/>
      <c r="G3132" s="700"/>
    </row>
    <row r="3133" spans="1:7">
      <c r="A3133" s="671"/>
      <c r="B3133" s="671"/>
      <c r="C3133" s="671"/>
      <c r="D3133" s="672"/>
      <c r="E3133" s="700"/>
      <c r="F3133" s="673"/>
      <c r="G3133" s="700"/>
    </row>
    <row r="3134" spans="1:7">
      <c r="A3134" s="671"/>
      <c r="B3134" s="671"/>
      <c r="C3134" s="671"/>
      <c r="D3134" s="672"/>
      <c r="E3134" s="700"/>
      <c r="F3134" s="673"/>
      <c r="G3134" s="700"/>
    </row>
    <row r="3135" spans="1:7">
      <c r="A3135" s="671"/>
      <c r="B3135" s="671"/>
      <c r="C3135" s="671"/>
      <c r="D3135" s="672"/>
      <c r="E3135" s="700"/>
      <c r="F3135" s="673"/>
      <c r="G3135" s="700"/>
    </row>
    <row r="3136" spans="1:7">
      <c r="A3136" s="671"/>
      <c r="B3136" s="671"/>
      <c r="C3136" s="671"/>
      <c r="D3136" s="672"/>
      <c r="E3136" s="700"/>
      <c r="F3136" s="673"/>
      <c r="G3136" s="700"/>
    </row>
    <row r="3137" spans="1:7">
      <c r="A3137" s="671"/>
      <c r="B3137" s="671"/>
      <c r="C3137" s="671"/>
      <c r="D3137" s="672"/>
      <c r="E3137" s="700"/>
      <c r="F3137" s="673"/>
      <c r="G3137" s="700"/>
    </row>
    <row r="3138" spans="1:7">
      <c r="A3138" s="671"/>
      <c r="B3138" s="671"/>
      <c r="C3138" s="671"/>
      <c r="D3138" s="672"/>
      <c r="E3138" s="700"/>
      <c r="F3138" s="673"/>
      <c r="G3138" s="700"/>
    </row>
    <row r="3139" spans="1:7">
      <c r="A3139" s="671"/>
      <c r="B3139" s="671"/>
      <c r="C3139" s="671"/>
      <c r="D3139" s="672"/>
      <c r="E3139" s="700"/>
      <c r="F3139" s="673"/>
      <c r="G3139" s="700"/>
    </row>
    <row r="3140" spans="1:7">
      <c r="A3140" s="671"/>
      <c r="B3140" s="671"/>
      <c r="C3140" s="671"/>
      <c r="D3140" s="672"/>
      <c r="E3140" s="700"/>
      <c r="F3140" s="673"/>
      <c r="G3140" s="700"/>
    </row>
    <row r="3141" spans="1:7">
      <c r="A3141" s="671"/>
      <c r="B3141" s="671"/>
      <c r="C3141" s="671"/>
      <c r="D3141" s="672"/>
      <c r="E3141" s="700"/>
      <c r="F3141" s="673"/>
      <c r="G3141" s="700"/>
    </row>
    <row r="3142" spans="1:7">
      <c r="A3142" s="671"/>
      <c r="B3142" s="671"/>
      <c r="C3142" s="671"/>
      <c r="D3142" s="672"/>
      <c r="E3142" s="700"/>
      <c r="F3142" s="673"/>
      <c r="G3142" s="700"/>
    </row>
    <row r="3143" spans="1:7">
      <c r="A3143" s="671"/>
      <c r="B3143" s="671"/>
      <c r="C3143" s="671"/>
      <c r="D3143" s="672"/>
      <c r="E3143" s="700"/>
      <c r="F3143" s="673"/>
      <c r="G3143" s="700"/>
    </row>
    <row r="3144" spans="1:7">
      <c r="A3144" s="671"/>
      <c r="B3144" s="671"/>
      <c r="C3144" s="671"/>
      <c r="D3144" s="672"/>
      <c r="E3144" s="700"/>
      <c r="F3144" s="673"/>
      <c r="G3144" s="700"/>
    </row>
    <row r="3145" spans="1:7">
      <c r="A3145" s="671"/>
      <c r="B3145" s="671"/>
      <c r="C3145" s="671"/>
      <c r="D3145" s="672"/>
      <c r="E3145" s="700"/>
      <c r="F3145" s="673"/>
      <c r="G3145" s="700"/>
    </row>
    <row r="3146" spans="1:7">
      <c r="A3146" s="671"/>
      <c r="B3146" s="671"/>
      <c r="C3146" s="671"/>
      <c r="D3146" s="672"/>
      <c r="E3146" s="700"/>
      <c r="F3146" s="673"/>
      <c r="G3146" s="700"/>
    </row>
    <row r="3147" spans="1:7">
      <c r="A3147" s="671"/>
      <c r="B3147" s="671"/>
      <c r="C3147" s="671"/>
      <c r="D3147" s="672"/>
      <c r="E3147" s="700"/>
      <c r="F3147" s="673"/>
      <c r="G3147" s="700"/>
    </row>
    <row r="3148" spans="1:7">
      <c r="A3148" s="671"/>
      <c r="B3148" s="671"/>
      <c r="C3148" s="671"/>
      <c r="D3148" s="672"/>
      <c r="E3148" s="700"/>
      <c r="F3148" s="673"/>
      <c r="G3148" s="700"/>
    </row>
    <row r="3149" spans="1:7">
      <c r="A3149" s="671"/>
      <c r="B3149" s="671"/>
      <c r="C3149" s="671"/>
      <c r="D3149" s="672"/>
      <c r="E3149" s="700"/>
      <c r="F3149" s="673"/>
      <c r="G3149" s="700"/>
    </row>
    <row r="3150" spans="1:7">
      <c r="A3150" s="671"/>
      <c r="B3150" s="671"/>
      <c r="C3150" s="671"/>
      <c r="D3150" s="672"/>
      <c r="E3150" s="700"/>
      <c r="F3150" s="673"/>
      <c r="G3150" s="700"/>
    </row>
    <row r="3151" spans="1:7">
      <c r="A3151" s="671"/>
      <c r="B3151" s="671"/>
      <c r="C3151" s="671"/>
      <c r="D3151" s="672"/>
      <c r="E3151" s="700"/>
      <c r="F3151" s="673"/>
      <c r="G3151" s="700"/>
    </row>
    <row r="3152" spans="1:7">
      <c r="A3152" s="671"/>
      <c r="B3152" s="671"/>
      <c r="C3152" s="671"/>
      <c r="D3152" s="672"/>
      <c r="E3152" s="700"/>
      <c r="F3152" s="673"/>
      <c r="G3152" s="700"/>
    </row>
    <row r="3153" spans="1:7">
      <c r="A3153" s="671"/>
      <c r="B3153" s="671"/>
      <c r="C3153" s="671"/>
      <c r="D3153" s="672"/>
      <c r="E3153" s="700"/>
      <c r="F3153" s="673"/>
      <c r="G3153" s="700"/>
    </row>
    <row r="3154" spans="1:7">
      <c r="A3154" s="671"/>
      <c r="B3154" s="671"/>
      <c r="C3154" s="671"/>
      <c r="D3154" s="672"/>
      <c r="E3154" s="700"/>
      <c r="F3154" s="673"/>
      <c r="G3154" s="700"/>
    </row>
    <row r="3155" spans="1:7">
      <c r="A3155" s="671"/>
      <c r="B3155" s="671"/>
      <c r="C3155" s="671"/>
      <c r="D3155" s="672"/>
      <c r="E3155" s="700"/>
      <c r="F3155" s="673"/>
      <c r="G3155" s="700"/>
    </row>
    <row r="3156" spans="1:7">
      <c r="A3156" s="671"/>
      <c r="B3156" s="671"/>
      <c r="C3156" s="671"/>
      <c r="D3156" s="672"/>
      <c r="E3156" s="700"/>
      <c r="F3156" s="673"/>
      <c r="G3156" s="700"/>
    </row>
    <row r="3157" spans="1:7">
      <c r="A3157" s="671"/>
      <c r="B3157" s="671"/>
      <c r="C3157" s="671"/>
      <c r="D3157" s="672"/>
      <c r="E3157" s="700"/>
      <c r="F3157" s="673"/>
      <c r="G3157" s="700"/>
    </row>
    <row r="3158" spans="1:7">
      <c r="A3158" s="671"/>
      <c r="B3158" s="671"/>
      <c r="C3158" s="671"/>
      <c r="D3158" s="672"/>
      <c r="E3158" s="700"/>
      <c r="F3158" s="673"/>
      <c r="G3158" s="700"/>
    </row>
    <row r="3159" spans="1:7">
      <c r="A3159" s="671"/>
      <c r="B3159" s="671"/>
      <c r="C3159" s="671"/>
      <c r="D3159" s="672"/>
      <c r="E3159" s="700"/>
      <c r="F3159" s="673"/>
      <c r="G3159" s="700"/>
    </row>
    <row r="3160" spans="1:7">
      <c r="A3160" s="671"/>
      <c r="B3160" s="671"/>
      <c r="C3160" s="671"/>
      <c r="D3160" s="672"/>
      <c r="E3160" s="700"/>
      <c r="F3160" s="673"/>
      <c r="G3160" s="700"/>
    </row>
    <row r="3161" spans="1:7">
      <c r="A3161" s="671"/>
      <c r="B3161" s="671"/>
      <c r="C3161" s="671"/>
      <c r="D3161" s="672"/>
      <c r="E3161" s="700"/>
      <c r="F3161" s="673"/>
      <c r="G3161" s="700"/>
    </row>
    <row r="3162" spans="1:7">
      <c r="A3162" s="671"/>
      <c r="B3162" s="671"/>
      <c r="C3162" s="671"/>
      <c r="D3162" s="672"/>
      <c r="E3162" s="700"/>
      <c r="F3162" s="673"/>
      <c r="G3162" s="700"/>
    </row>
    <row r="3163" spans="1:7">
      <c r="A3163" s="671"/>
      <c r="B3163" s="671"/>
      <c r="C3163" s="671"/>
      <c r="D3163" s="672"/>
      <c r="E3163" s="700"/>
      <c r="F3163" s="673"/>
      <c r="G3163" s="700"/>
    </row>
    <row r="3164" spans="1:7">
      <c r="A3164" s="671"/>
      <c r="B3164" s="671"/>
      <c r="C3164" s="671"/>
      <c r="D3164" s="672"/>
      <c r="E3164" s="700"/>
      <c r="F3164" s="673"/>
      <c r="G3164" s="700"/>
    </row>
    <row r="3165" spans="1:7">
      <c r="A3165" s="671"/>
      <c r="B3165" s="671"/>
      <c r="C3165" s="671"/>
      <c r="D3165" s="672"/>
      <c r="E3165" s="700"/>
      <c r="F3165" s="673"/>
      <c r="G3165" s="700"/>
    </row>
    <row r="3166" spans="1:7">
      <c r="A3166" s="671"/>
      <c r="B3166" s="671"/>
      <c r="C3166" s="671"/>
      <c r="D3166" s="672"/>
      <c r="E3166" s="700"/>
      <c r="F3166" s="673"/>
      <c r="G3166" s="700"/>
    </row>
    <row r="3167" spans="1:7">
      <c r="A3167" s="671"/>
      <c r="B3167" s="671"/>
      <c r="C3167" s="671"/>
      <c r="D3167" s="672"/>
      <c r="E3167" s="700"/>
      <c r="F3167" s="673"/>
      <c r="G3167" s="700"/>
    </row>
    <row r="3168" spans="1:7">
      <c r="A3168" s="671"/>
      <c r="B3168" s="671"/>
      <c r="C3168" s="671"/>
      <c r="D3168" s="672"/>
      <c r="E3168" s="700"/>
      <c r="F3168" s="673"/>
      <c r="G3168" s="700"/>
    </row>
    <row r="3169" spans="1:7">
      <c r="A3169" s="671"/>
      <c r="B3169" s="671"/>
      <c r="C3169" s="671"/>
      <c r="D3169" s="672"/>
      <c r="E3169" s="700"/>
      <c r="F3169" s="673"/>
      <c r="G3169" s="700"/>
    </row>
    <row r="3170" spans="1:7">
      <c r="A3170" s="671"/>
      <c r="B3170" s="671"/>
      <c r="C3170" s="671"/>
      <c r="D3170" s="672"/>
      <c r="E3170" s="700"/>
      <c r="F3170" s="673"/>
      <c r="G3170" s="700"/>
    </row>
    <row r="3171" spans="1:7">
      <c r="A3171" s="671"/>
      <c r="B3171" s="671"/>
      <c r="C3171" s="671"/>
      <c r="D3171" s="672"/>
      <c r="E3171" s="700"/>
      <c r="F3171" s="673"/>
      <c r="G3171" s="700"/>
    </row>
    <row r="3172" spans="1:7">
      <c r="A3172" s="671"/>
      <c r="B3172" s="671"/>
      <c r="C3172" s="671"/>
      <c r="D3172" s="672"/>
      <c r="E3172" s="700"/>
      <c r="F3172" s="673"/>
      <c r="G3172" s="700"/>
    </row>
    <row r="3173" spans="1:7">
      <c r="A3173" s="671"/>
      <c r="B3173" s="671"/>
      <c r="C3173" s="671"/>
      <c r="D3173" s="672"/>
      <c r="E3173" s="700"/>
      <c r="F3173" s="673"/>
      <c r="G3173" s="700"/>
    </row>
    <row r="3174" spans="1:7">
      <c r="A3174" s="671"/>
      <c r="B3174" s="671"/>
      <c r="C3174" s="671"/>
      <c r="D3174" s="672"/>
      <c r="E3174" s="700"/>
      <c r="F3174" s="673"/>
      <c r="G3174" s="700"/>
    </row>
    <row r="3175" spans="1:7">
      <c r="A3175" s="671"/>
      <c r="B3175" s="671"/>
      <c r="C3175" s="671"/>
      <c r="D3175" s="672"/>
      <c r="E3175" s="700"/>
      <c r="F3175" s="673"/>
      <c r="G3175" s="700"/>
    </row>
    <row r="3176" spans="1:7">
      <c r="A3176" s="671"/>
      <c r="B3176" s="671"/>
      <c r="C3176" s="671"/>
      <c r="D3176" s="672"/>
      <c r="E3176" s="700"/>
      <c r="F3176" s="673"/>
      <c r="G3176" s="700"/>
    </row>
    <row r="3177" spans="1:7">
      <c r="A3177" s="671"/>
      <c r="B3177" s="671"/>
      <c r="C3177" s="671"/>
      <c r="D3177" s="672"/>
      <c r="E3177" s="700"/>
      <c r="F3177" s="673"/>
      <c r="G3177" s="700"/>
    </row>
    <row r="3178" spans="1:7">
      <c r="A3178" s="671"/>
      <c r="B3178" s="671"/>
      <c r="C3178" s="671"/>
      <c r="D3178" s="672"/>
      <c r="E3178" s="700"/>
      <c r="F3178" s="673"/>
      <c r="G3178" s="700"/>
    </row>
    <row r="3179" spans="1:7">
      <c r="A3179" s="671"/>
      <c r="B3179" s="671"/>
      <c r="C3179" s="671"/>
      <c r="D3179" s="672"/>
      <c r="E3179" s="700"/>
      <c r="F3179" s="673"/>
      <c r="G3179" s="700"/>
    </row>
    <row r="3180" spans="1:7">
      <c r="A3180" s="671"/>
      <c r="B3180" s="671"/>
      <c r="C3180" s="671"/>
      <c r="D3180" s="672"/>
      <c r="E3180" s="700"/>
      <c r="F3180" s="673"/>
      <c r="G3180" s="700"/>
    </row>
    <row r="3181" spans="1:7">
      <c r="A3181" s="671"/>
      <c r="B3181" s="671"/>
      <c r="C3181" s="671"/>
      <c r="D3181" s="672"/>
      <c r="E3181" s="700"/>
      <c r="F3181" s="673"/>
      <c r="G3181" s="700"/>
    </row>
    <row r="3182" spans="1:7">
      <c r="A3182" s="671"/>
      <c r="B3182" s="671"/>
      <c r="C3182" s="671"/>
      <c r="D3182" s="672"/>
      <c r="E3182" s="700"/>
      <c r="F3182" s="673"/>
      <c r="G3182" s="700"/>
    </row>
    <row r="3183" spans="1:7">
      <c r="A3183" s="671"/>
      <c r="B3183" s="671"/>
      <c r="C3183" s="671"/>
      <c r="D3183" s="672"/>
      <c r="E3183" s="700"/>
      <c r="F3183" s="673"/>
      <c r="G3183" s="700"/>
    </row>
    <row r="3184" spans="1:7">
      <c r="A3184" s="671"/>
      <c r="B3184" s="671"/>
      <c r="C3184" s="671"/>
      <c r="D3184" s="672"/>
      <c r="E3184" s="700"/>
      <c r="F3184" s="673"/>
      <c r="G3184" s="700"/>
    </row>
    <row r="3185" spans="1:7">
      <c r="A3185" s="671"/>
      <c r="B3185" s="671"/>
      <c r="C3185" s="671"/>
      <c r="D3185" s="672"/>
      <c r="E3185" s="700"/>
      <c r="F3185" s="673"/>
      <c r="G3185" s="700"/>
    </row>
    <row r="3186" spans="1:7">
      <c r="A3186" s="671"/>
      <c r="B3186" s="671"/>
      <c r="C3186" s="671"/>
      <c r="D3186" s="672"/>
      <c r="E3186" s="700"/>
      <c r="F3186" s="673"/>
      <c r="G3186" s="700"/>
    </row>
    <row r="3187" spans="1:7">
      <c r="A3187" s="671"/>
      <c r="B3187" s="671"/>
      <c r="C3187" s="671"/>
      <c r="D3187" s="672"/>
      <c r="E3187" s="700"/>
      <c r="F3187" s="673"/>
      <c r="G3187" s="700"/>
    </row>
    <row r="3188" spans="1:7">
      <c r="A3188" s="671"/>
      <c r="B3188" s="671"/>
      <c r="C3188" s="671"/>
      <c r="D3188" s="672"/>
      <c r="E3188" s="700"/>
      <c r="F3188" s="673"/>
      <c r="G3188" s="700"/>
    </row>
    <row r="3189" spans="1:7">
      <c r="A3189" s="671"/>
      <c r="B3189" s="671"/>
      <c r="C3189" s="671"/>
      <c r="D3189" s="672"/>
      <c r="E3189" s="700"/>
      <c r="F3189" s="673"/>
      <c r="G3189" s="700"/>
    </row>
    <row r="3190" spans="1:7">
      <c r="A3190" s="671"/>
      <c r="B3190" s="671"/>
      <c r="C3190" s="671"/>
      <c r="D3190" s="672"/>
      <c r="E3190" s="700"/>
      <c r="F3190" s="673"/>
      <c r="G3190" s="700"/>
    </row>
    <row r="3191" spans="1:7">
      <c r="A3191" s="671"/>
      <c r="B3191" s="671"/>
      <c r="C3191" s="671"/>
      <c r="D3191" s="672"/>
      <c r="E3191" s="700"/>
      <c r="F3191" s="673"/>
      <c r="G3191" s="700"/>
    </row>
    <row r="3192" spans="1:7">
      <c r="A3192" s="671"/>
      <c r="B3192" s="671"/>
      <c r="C3192" s="671"/>
      <c r="D3192" s="672"/>
      <c r="E3192" s="700"/>
      <c r="F3192" s="673"/>
      <c r="G3192" s="700"/>
    </row>
    <row r="3193" spans="1:7">
      <c r="A3193" s="671"/>
      <c r="B3193" s="671"/>
      <c r="C3193" s="671"/>
      <c r="D3193" s="672"/>
      <c r="E3193" s="700"/>
      <c r="F3193" s="673"/>
      <c r="G3193" s="700"/>
    </row>
    <row r="3194" spans="1:7">
      <c r="A3194" s="671"/>
      <c r="B3194" s="671"/>
      <c r="C3194" s="671"/>
      <c r="D3194" s="672"/>
      <c r="E3194" s="700"/>
      <c r="F3194" s="673"/>
      <c r="G3194" s="700"/>
    </row>
    <row r="3195" spans="1:7">
      <c r="A3195" s="671"/>
      <c r="B3195" s="671"/>
      <c r="C3195" s="671"/>
      <c r="D3195" s="672"/>
      <c r="E3195" s="700"/>
      <c r="F3195" s="673"/>
      <c r="G3195" s="700"/>
    </row>
    <row r="3196" spans="1:7">
      <c r="A3196" s="671"/>
      <c r="B3196" s="671"/>
      <c r="C3196" s="671"/>
      <c r="D3196" s="672"/>
      <c r="E3196" s="700"/>
      <c r="F3196" s="673"/>
      <c r="G3196" s="700"/>
    </row>
    <row r="3197" spans="1:7">
      <c r="A3197" s="671"/>
      <c r="B3197" s="671"/>
      <c r="C3197" s="671"/>
      <c r="D3197" s="672"/>
      <c r="E3197" s="700"/>
      <c r="F3197" s="673"/>
      <c r="G3197" s="700"/>
    </row>
    <row r="3198" spans="1:7">
      <c r="A3198" s="671"/>
      <c r="B3198" s="671"/>
      <c r="C3198" s="671"/>
      <c r="D3198" s="672"/>
      <c r="E3198" s="700"/>
      <c r="F3198" s="673"/>
      <c r="G3198" s="700"/>
    </row>
    <row r="3199" spans="1:7">
      <c r="A3199" s="671"/>
      <c r="B3199" s="671"/>
      <c r="C3199" s="671"/>
      <c r="D3199" s="672"/>
      <c r="E3199" s="700"/>
      <c r="F3199" s="673"/>
      <c r="G3199" s="700"/>
    </row>
    <row r="3200" spans="1:7">
      <c r="A3200" s="671"/>
      <c r="B3200" s="671"/>
      <c r="C3200" s="671"/>
      <c r="D3200" s="672"/>
      <c r="E3200" s="700"/>
      <c r="F3200" s="673"/>
      <c r="G3200" s="700"/>
    </row>
    <row r="3201" spans="1:7">
      <c r="A3201" s="671"/>
      <c r="B3201" s="671"/>
      <c r="C3201" s="671"/>
      <c r="D3201" s="672"/>
      <c r="E3201" s="700"/>
      <c r="F3201" s="673"/>
      <c r="G3201" s="700"/>
    </row>
    <row r="3202" spans="1:7">
      <c r="A3202" s="671"/>
      <c r="B3202" s="671"/>
      <c r="C3202" s="671"/>
      <c r="D3202" s="672"/>
      <c r="E3202" s="700"/>
      <c r="F3202" s="673"/>
      <c r="G3202" s="700"/>
    </row>
    <row r="3203" spans="1:7">
      <c r="A3203" s="671"/>
      <c r="B3203" s="671"/>
      <c r="C3203" s="671"/>
      <c r="D3203" s="672"/>
      <c r="E3203" s="700"/>
      <c r="F3203" s="673"/>
      <c r="G3203" s="700"/>
    </row>
    <row r="3204" spans="1:7">
      <c r="A3204" s="671"/>
      <c r="B3204" s="671"/>
      <c r="C3204" s="671"/>
      <c r="D3204" s="672"/>
      <c r="E3204" s="700"/>
      <c r="F3204" s="673"/>
      <c r="G3204" s="700"/>
    </row>
    <row r="3205" spans="1:7">
      <c r="A3205" s="671"/>
      <c r="B3205" s="671"/>
      <c r="C3205" s="671"/>
      <c r="D3205" s="672"/>
      <c r="E3205" s="700"/>
      <c r="F3205" s="673"/>
      <c r="G3205" s="700"/>
    </row>
    <row r="3206" spans="1:7">
      <c r="A3206" s="671"/>
      <c r="B3206" s="671"/>
      <c r="C3206" s="671"/>
      <c r="D3206" s="672"/>
      <c r="E3206" s="700"/>
      <c r="F3206" s="673"/>
      <c r="G3206" s="700"/>
    </row>
    <row r="3207" spans="1:7">
      <c r="A3207" s="671"/>
      <c r="B3207" s="671"/>
      <c r="C3207" s="671"/>
      <c r="D3207" s="672"/>
      <c r="E3207" s="700"/>
      <c r="F3207" s="673"/>
      <c r="G3207" s="700"/>
    </row>
    <row r="3208" spans="1:7">
      <c r="A3208" s="671"/>
      <c r="B3208" s="671"/>
      <c r="C3208" s="671"/>
      <c r="D3208" s="672"/>
      <c r="E3208" s="700"/>
      <c r="F3208" s="673"/>
      <c r="G3208" s="700"/>
    </row>
    <row r="3209" spans="1:7">
      <c r="A3209" s="671"/>
      <c r="B3209" s="671"/>
      <c r="C3209" s="671"/>
      <c r="D3209" s="672"/>
      <c r="E3209" s="700"/>
      <c r="F3209" s="673"/>
      <c r="G3209" s="700"/>
    </row>
    <row r="3210" spans="1:7">
      <c r="A3210" s="671"/>
      <c r="B3210" s="671"/>
      <c r="C3210" s="671"/>
      <c r="D3210" s="672"/>
      <c r="E3210" s="700"/>
      <c r="F3210" s="673"/>
      <c r="G3210" s="700"/>
    </row>
    <row r="3211" spans="1:7">
      <c r="A3211" s="671"/>
      <c r="B3211" s="671"/>
      <c r="C3211" s="671"/>
      <c r="D3211" s="672"/>
      <c r="E3211" s="700"/>
      <c r="F3211" s="673"/>
      <c r="G3211" s="700"/>
    </row>
    <row r="3212" spans="1:7">
      <c r="A3212" s="671"/>
      <c r="B3212" s="671"/>
      <c r="C3212" s="671"/>
      <c r="D3212" s="672"/>
      <c r="E3212" s="700"/>
      <c r="F3212" s="673"/>
      <c r="G3212" s="700"/>
    </row>
    <row r="3213" spans="1:7">
      <c r="A3213" s="671"/>
      <c r="B3213" s="671"/>
      <c r="C3213" s="671"/>
      <c r="D3213" s="672"/>
      <c r="E3213" s="700"/>
      <c r="F3213" s="673"/>
      <c r="G3213" s="700"/>
    </row>
    <row r="3214" spans="1:7">
      <c r="A3214" s="671"/>
      <c r="B3214" s="671"/>
      <c r="C3214" s="671"/>
      <c r="D3214" s="672"/>
      <c r="E3214" s="700"/>
      <c r="F3214" s="673"/>
      <c r="G3214" s="700"/>
    </row>
    <row r="3215" spans="1:7">
      <c r="A3215" s="671"/>
      <c r="B3215" s="671"/>
      <c r="C3215" s="671"/>
      <c r="D3215" s="672"/>
      <c r="E3215" s="700"/>
      <c r="F3215" s="673"/>
      <c r="G3215" s="700"/>
    </row>
    <row r="3216" spans="1:7">
      <c r="A3216" s="671"/>
      <c r="B3216" s="671"/>
      <c r="C3216" s="671"/>
      <c r="D3216" s="672"/>
      <c r="E3216" s="700"/>
      <c r="F3216" s="673"/>
      <c r="G3216" s="700"/>
    </row>
    <row r="3217" spans="1:7">
      <c r="A3217" s="671"/>
      <c r="B3217" s="671"/>
      <c r="C3217" s="671"/>
      <c r="D3217" s="672"/>
      <c r="E3217" s="700"/>
      <c r="F3217" s="673"/>
      <c r="G3217" s="700"/>
    </row>
    <row r="3218" spans="1:7">
      <c r="A3218" s="671"/>
      <c r="B3218" s="671"/>
      <c r="C3218" s="671"/>
      <c r="D3218" s="672"/>
      <c r="E3218" s="700"/>
      <c r="F3218" s="673"/>
      <c r="G3218" s="700"/>
    </row>
    <row r="3219" spans="1:7">
      <c r="A3219" s="671"/>
      <c r="B3219" s="671"/>
      <c r="C3219" s="671"/>
      <c r="D3219" s="672"/>
      <c r="E3219" s="700"/>
      <c r="F3219" s="673"/>
      <c r="G3219" s="700"/>
    </row>
    <row r="3220" spans="1:7">
      <c r="A3220" s="671"/>
      <c r="B3220" s="671"/>
      <c r="C3220" s="671"/>
      <c r="D3220" s="672"/>
      <c r="E3220" s="700"/>
      <c r="F3220" s="673"/>
      <c r="G3220" s="700"/>
    </row>
    <row r="3221" spans="1:7">
      <c r="A3221" s="671"/>
      <c r="B3221" s="671"/>
      <c r="C3221" s="671"/>
      <c r="D3221" s="672"/>
      <c r="E3221" s="700"/>
      <c r="F3221" s="673"/>
      <c r="G3221" s="700"/>
    </row>
    <row r="3222" spans="1:7">
      <c r="A3222" s="671"/>
      <c r="B3222" s="671"/>
      <c r="C3222" s="671"/>
      <c r="D3222" s="672"/>
      <c r="E3222" s="700"/>
      <c r="F3222" s="673"/>
      <c r="G3222" s="700"/>
    </row>
    <row r="3223" spans="1:7">
      <c r="A3223" s="671"/>
      <c r="B3223" s="671"/>
      <c r="C3223" s="671"/>
      <c r="D3223" s="672"/>
      <c r="E3223" s="700"/>
      <c r="F3223" s="673"/>
      <c r="G3223" s="700"/>
    </row>
    <row r="3224" spans="1:7">
      <c r="A3224" s="671"/>
      <c r="B3224" s="671"/>
      <c r="C3224" s="671"/>
      <c r="D3224" s="672"/>
      <c r="E3224" s="700"/>
      <c r="F3224" s="673"/>
      <c r="G3224" s="700"/>
    </row>
    <row r="3225" spans="1:7">
      <c r="A3225" s="671"/>
      <c r="B3225" s="671"/>
      <c r="C3225" s="671"/>
      <c r="D3225" s="672"/>
      <c r="E3225" s="700"/>
      <c r="F3225" s="673"/>
      <c r="G3225" s="700"/>
    </row>
    <row r="3226" spans="1:7">
      <c r="A3226" s="671"/>
      <c r="B3226" s="671"/>
      <c r="C3226" s="671"/>
      <c r="D3226" s="672"/>
      <c r="E3226" s="700"/>
      <c r="F3226" s="673"/>
      <c r="G3226" s="700"/>
    </row>
    <row r="3227" spans="1:7">
      <c r="A3227" s="671"/>
      <c r="B3227" s="671"/>
      <c r="C3227" s="671"/>
      <c r="D3227" s="672"/>
      <c r="E3227" s="700"/>
      <c r="F3227" s="673"/>
      <c r="G3227" s="700"/>
    </row>
    <row r="3228" spans="1:7">
      <c r="A3228" s="671"/>
      <c r="B3228" s="671"/>
      <c r="C3228" s="671"/>
      <c r="D3228" s="672"/>
      <c r="E3228" s="700"/>
      <c r="F3228" s="673"/>
      <c r="G3228" s="700"/>
    </row>
    <row r="3229" spans="1:7">
      <c r="A3229" s="671"/>
      <c r="B3229" s="671"/>
      <c r="C3229" s="671"/>
      <c r="D3229" s="672"/>
      <c r="E3229" s="700"/>
      <c r="F3229" s="673"/>
      <c r="G3229" s="700"/>
    </row>
    <row r="3230" spans="1:7">
      <c r="A3230" s="671"/>
      <c r="B3230" s="671"/>
      <c r="C3230" s="671"/>
      <c r="D3230" s="672"/>
      <c r="E3230" s="700"/>
      <c r="F3230" s="673"/>
      <c r="G3230" s="700"/>
    </row>
    <row r="3231" spans="1:7">
      <c r="A3231" s="671"/>
      <c r="B3231" s="671"/>
      <c r="C3231" s="671"/>
      <c r="D3231" s="672"/>
      <c r="E3231" s="700"/>
      <c r="F3231" s="673"/>
      <c r="G3231" s="700"/>
    </row>
    <row r="3232" spans="1:7">
      <c r="A3232" s="671"/>
      <c r="B3232" s="671"/>
      <c r="C3232" s="671"/>
      <c r="D3232" s="672"/>
      <c r="E3232" s="700"/>
      <c r="F3232" s="673"/>
      <c r="G3232" s="700"/>
    </row>
    <row r="3233" spans="1:7">
      <c r="A3233" s="671"/>
      <c r="B3233" s="671"/>
      <c r="C3233" s="671"/>
      <c r="D3233" s="672"/>
      <c r="E3233" s="700"/>
      <c r="F3233" s="673"/>
      <c r="G3233" s="700"/>
    </row>
    <row r="3234" spans="1:7">
      <c r="A3234" s="671"/>
      <c r="B3234" s="671"/>
      <c r="C3234" s="671"/>
      <c r="D3234" s="672"/>
      <c r="E3234" s="700"/>
      <c r="F3234" s="673"/>
      <c r="G3234" s="700"/>
    </row>
    <row r="3235" spans="1:7">
      <c r="A3235" s="671"/>
      <c r="B3235" s="671"/>
      <c r="C3235" s="671"/>
      <c r="D3235" s="672"/>
      <c r="E3235" s="700"/>
      <c r="F3235" s="673"/>
      <c r="G3235" s="700"/>
    </row>
    <row r="3236" spans="1:7">
      <c r="A3236" s="671"/>
      <c r="B3236" s="671"/>
      <c r="C3236" s="671"/>
      <c r="D3236" s="672"/>
      <c r="E3236" s="700"/>
      <c r="F3236" s="673"/>
      <c r="G3236" s="700"/>
    </row>
    <row r="3237" spans="1:7">
      <c r="A3237" s="671"/>
      <c r="B3237" s="671"/>
      <c r="C3237" s="671"/>
      <c r="D3237" s="672"/>
      <c r="E3237" s="700"/>
      <c r="F3237" s="673"/>
      <c r="G3237" s="700"/>
    </row>
    <row r="3238" spans="1:7">
      <c r="A3238" s="671"/>
      <c r="B3238" s="671"/>
      <c r="C3238" s="671"/>
      <c r="D3238" s="672"/>
      <c r="E3238" s="700"/>
      <c r="F3238" s="673"/>
      <c r="G3238" s="700"/>
    </row>
    <row r="3239" spans="1:7">
      <c r="A3239" s="671"/>
      <c r="B3239" s="671"/>
      <c r="C3239" s="671"/>
      <c r="D3239" s="672"/>
      <c r="E3239" s="700"/>
      <c r="F3239" s="673"/>
      <c r="G3239" s="700"/>
    </row>
    <row r="3240" spans="1:7">
      <c r="A3240" s="671"/>
      <c r="B3240" s="671"/>
      <c r="C3240" s="671"/>
      <c r="D3240" s="672"/>
      <c r="E3240" s="700"/>
      <c r="F3240" s="673"/>
      <c r="G3240" s="700"/>
    </row>
    <row r="3241" spans="1:7">
      <c r="A3241" s="671"/>
      <c r="B3241" s="671"/>
      <c r="C3241" s="671"/>
      <c r="D3241" s="672"/>
      <c r="E3241" s="700"/>
      <c r="F3241" s="673"/>
      <c r="G3241" s="700"/>
    </row>
    <row r="3242" spans="1:7">
      <c r="A3242" s="671"/>
      <c r="B3242" s="671"/>
      <c r="C3242" s="671"/>
      <c r="D3242" s="672"/>
      <c r="E3242" s="700"/>
      <c r="F3242" s="673"/>
      <c r="G3242" s="700"/>
    </row>
    <row r="3243" spans="1:7">
      <c r="A3243" s="671"/>
      <c r="B3243" s="671"/>
      <c r="C3243" s="671"/>
      <c r="D3243" s="672"/>
      <c r="E3243" s="700"/>
      <c r="F3243" s="673"/>
      <c r="G3243" s="700"/>
    </row>
    <row r="3244" spans="1:7">
      <c r="A3244" s="671"/>
      <c r="B3244" s="671"/>
      <c r="C3244" s="671"/>
      <c r="D3244" s="672"/>
      <c r="E3244" s="700"/>
      <c r="F3244" s="673"/>
      <c r="G3244" s="700"/>
    </row>
    <row r="3245" spans="1:7">
      <c r="A3245" s="671"/>
      <c r="B3245" s="671"/>
      <c r="C3245" s="671"/>
      <c r="D3245" s="672"/>
      <c r="E3245" s="700"/>
      <c r="F3245" s="673"/>
      <c r="G3245" s="700"/>
    </row>
    <row r="3246" spans="1:7">
      <c r="A3246" s="671"/>
      <c r="B3246" s="671"/>
      <c r="C3246" s="671"/>
      <c r="D3246" s="672"/>
      <c r="E3246" s="700"/>
      <c r="F3246" s="673"/>
      <c r="G3246" s="700"/>
    </row>
    <row r="3247" spans="1:7">
      <c r="A3247" s="671"/>
      <c r="B3247" s="671"/>
      <c r="C3247" s="671"/>
      <c r="D3247" s="672"/>
      <c r="E3247" s="700"/>
      <c r="F3247" s="673"/>
      <c r="G3247" s="700"/>
    </row>
    <row r="3248" spans="1:7">
      <c r="A3248" s="671"/>
      <c r="B3248" s="671"/>
      <c r="C3248" s="671"/>
      <c r="D3248" s="672"/>
      <c r="E3248" s="700"/>
      <c r="F3248" s="673"/>
      <c r="G3248" s="700"/>
    </row>
    <row r="3249" spans="1:7">
      <c r="A3249" s="671"/>
      <c r="B3249" s="671"/>
      <c r="C3249" s="671"/>
      <c r="D3249" s="672"/>
      <c r="E3249" s="700"/>
      <c r="F3249" s="673"/>
      <c r="G3249" s="700"/>
    </row>
    <row r="3250" spans="1:7">
      <c r="A3250" s="671"/>
      <c r="B3250" s="671"/>
      <c r="C3250" s="671"/>
      <c r="D3250" s="672"/>
      <c r="E3250" s="700"/>
      <c r="F3250" s="673"/>
      <c r="G3250" s="700"/>
    </row>
    <row r="3251" spans="1:7">
      <c r="A3251" s="671"/>
      <c r="B3251" s="671"/>
      <c r="C3251" s="671"/>
      <c r="D3251" s="672"/>
      <c r="E3251" s="700"/>
      <c r="F3251" s="673"/>
      <c r="G3251" s="700"/>
    </row>
    <row r="3252" spans="1:7">
      <c r="A3252" s="671"/>
      <c r="B3252" s="671"/>
      <c r="C3252" s="671"/>
      <c r="D3252" s="672"/>
      <c r="E3252" s="700"/>
      <c r="F3252" s="673"/>
      <c r="G3252" s="700"/>
    </row>
    <row r="3253" spans="1:7">
      <c r="A3253" s="671"/>
      <c r="B3253" s="671"/>
      <c r="C3253" s="671"/>
      <c r="D3253" s="672"/>
      <c r="E3253" s="700"/>
      <c r="F3253" s="673"/>
      <c r="G3253" s="700"/>
    </row>
    <row r="3254" spans="1:7">
      <c r="A3254" s="671"/>
      <c r="B3254" s="671"/>
      <c r="C3254" s="671"/>
      <c r="D3254" s="672"/>
      <c r="E3254" s="700"/>
      <c r="F3254" s="673"/>
      <c r="G3254" s="700"/>
    </row>
    <row r="3255" spans="1:7">
      <c r="A3255" s="671"/>
      <c r="B3255" s="671"/>
      <c r="C3255" s="671"/>
      <c r="D3255" s="672"/>
      <c r="E3255" s="700"/>
      <c r="F3255" s="673"/>
      <c r="G3255" s="700"/>
    </row>
    <row r="3256" spans="1:7">
      <c r="A3256" s="671"/>
      <c r="B3256" s="671"/>
      <c r="C3256" s="671"/>
      <c r="D3256" s="672"/>
      <c r="E3256" s="700"/>
      <c r="F3256" s="673"/>
      <c r="G3256" s="700"/>
    </row>
    <row r="3257" spans="1:7">
      <c r="A3257" s="671"/>
      <c r="B3257" s="671"/>
      <c r="C3257" s="671"/>
      <c r="D3257" s="672"/>
      <c r="E3257" s="700"/>
      <c r="F3257" s="673"/>
      <c r="G3257" s="700"/>
    </row>
    <row r="3258" spans="1:7">
      <c r="A3258" s="671"/>
      <c r="B3258" s="671"/>
      <c r="C3258" s="671"/>
      <c r="D3258" s="672"/>
      <c r="E3258" s="700"/>
      <c r="F3258" s="673"/>
      <c r="G3258" s="700"/>
    </row>
    <row r="3259" spans="1:7">
      <c r="A3259" s="671"/>
      <c r="B3259" s="671"/>
      <c r="C3259" s="671"/>
      <c r="D3259" s="672"/>
      <c r="E3259" s="700"/>
      <c r="F3259" s="673"/>
      <c r="G3259" s="700"/>
    </row>
    <row r="3260" spans="1:7">
      <c r="A3260" s="671"/>
      <c r="B3260" s="671"/>
      <c r="C3260" s="671"/>
      <c r="D3260" s="672"/>
      <c r="E3260" s="700"/>
      <c r="F3260" s="673"/>
      <c r="G3260" s="700"/>
    </row>
    <row r="3261" spans="1:7">
      <c r="A3261" s="671"/>
      <c r="B3261" s="671"/>
      <c r="C3261" s="671"/>
      <c r="D3261" s="672"/>
      <c r="E3261" s="700"/>
      <c r="F3261" s="673"/>
      <c r="G3261" s="700"/>
    </row>
    <row r="3262" spans="1:7">
      <c r="A3262" s="671"/>
      <c r="B3262" s="671"/>
      <c r="C3262" s="671"/>
      <c r="D3262" s="672"/>
      <c r="E3262" s="700"/>
      <c r="F3262" s="673"/>
      <c r="G3262" s="700"/>
    </row>
    <row r="3263" spans="1:7">
      <c r="A3263" s="671"/>
      <c r="B3263" s="671"/>
      <c r="C3263" s="671"/>
      <c r="D3263" s="672"/>
      <c r="E3263" s="700"/>
      <c r="F3263" s="673"/>
      <c r="G3263" s="700"/>
    </row>
    <row r="3264" spans="1:7">
      <c r="A3264" s="671"/>
      <c r="B3264" s="671"/>
      <c r="C3264" s="671"/>
      <c r="D3264" s="672"/>
      <c r="E3264" s="700"/>
      <c r="F3264" s="673"/>
      <c r="G3264" s="700"/>
    </row>
    <row r="3265" spans="1:7">
      <c r="A3265" s="671"/>
      <c r="B3265" s="671"/>
      <c r="C3265" s="671"/>
      <c r="D3265" s="672"/>
      <c r="E3265" s="700"/>
      <c r="F3265" s="673"/>
      <c r="G3265" s="700"/>
    </row>
    <row r="3266" spans="1:7">
      <c r="A3266" s="671"/>
      <c r="B3266" s="671"/>
      <c r="C3266" s="671"/>
      <c r="D3266" s="672"/>
      <c r="E3266" s="700"/>
      <c r="F3266" s="673"/>
      <c r="G3266" s="700"/>
    </row>
    <row r="3267" spans="1:7">
      <c r="A3267" s="671"/>
      <c r="B3267" s="671"/>
      <c r="C3267" s="671"/>
      <c r="D3267" s="672"/>
      <c r="E3267" s="700"/>
      <c r="F3267" s="673"/>
      <c r="G3267" s="700"/>
    </row>
    <row r="3268" spans="1:7">
      <c r="A3268" s="671"/>
      <c r="B3268" s="671"/>
      <c r="C3268" s="671"/>
      <c r="D3268" s="672"/>
      <c r="E3268" s="700"/>
      <c r="F3268" s="673"/>
      <c r="G3268" s="700"/>
    </row>
    <row r="3269" spans="1:7">
      <c r="A3269" s="671"/>
      <c r="B3269" s="671"/>
      <c r="C3269" s="671"/>
      <c r="D3269" s="672"/>
      <c r="E3269" s="700"/>
      <c r="F3269" s="673"/>
      <c r="G3269" s="700"/>
    </row>
    <row r="3270" spans="1:7">
      <c r="A3270" s="671"/>
      <c r="B3270" s="671"/>
      <c r="C3270" s="671"/>
      <c r="D3270" s="672"/>
      <c r="E3270" s="700"/>
      <c r="F3270" s="673"/>
      <c r="G3270" s="700"/>
    </row>
    <row r="3271" spans="1:7">
      <c r="A3271" s="671"/>
      <c r="B3271" s="671"/>
      <c r="C3271" s="671"/>
      <c r="D3271" s="672"/>
      <c r="E3271" s="700"/>
      <c r="F3271" s="673"/>
      <c r="G3271" s="700"/>
    </row>
    <row r="3272" spans="1:7">
      <c r="A3272" s="671"/>
      <c r="B3272" s="671"/>
      <c r="C3272" s="671"/>
      <c r="D3272" s="672"/>
      <c r="E3272" s="700"/>
      <c r="F3272" s="673"/>
      <c r="G3272" s="700"/>
    </row>
    <row r="3273" spans="1:7">
      <c r="A3273" s="671"/>
      <c r="B3273" s="671"/>
      <c r="C3273" s="671"/>
      <c r="D3273" s="672"/>
      <c r="E3273" s="700"/>
      <c r="F3273" s="673"/>
      <c r="G3273" s="700"/>
    </row>
    <row r="3274" spans="1:7">
      <c r="A3274" s="671"/>
      <c r="B3274" s="671"/>
      <c r="C3274" s="671"/>
      <c r="D3274" s="672"/>
      <c r="E3274" s="700"/>
      <c r="F3274" s="673"/>
      <c r="G3274" s="700"/>
    </row>
    <row r="3275" spans="1:7">
      <c r="A3275" s="671"/>
      <c r="B3275" s="671"/>
      <c r="C3275" s="671"/>
      <c r="D3275" s="672"/>
      <c r="E3275" s="700"/>
      <c r="F3275" s="673"/>
      <c r="G3275" s="700"/>
    </row>
    <row r="3276" spans="1:7">
      <c r="A3276" s="671"/>
      <c r="B3276" s="671"/>
      <c r="C3276" s="671"/>
      <c r="D3276" s="672"/>
      <c r="E3276" s="700"/>
      <c r="F3276" s="673"/>
      <c r="G3276" s="700"/>
    </row>
    <row r="3277" spans="1:7">
      <c r="A3277" s="671"/>
      <c r="B3277" s="671"/>
      <c r="C3277" s="671"/>
      <c r="D3277" s="672"/>
      <c r="E3277" s="700"/>
      <c r="F3277" s="673"/>
      <c r="G3277" s="700"/>
    </row>
    <row r="3278" spans="1:7">
      <c r="A3278" s="671"/>
      <c r="B3278" s="671"/>
      <c r="C3278" s="671"/>
      <c r="D3278" s="672"/>
      <c r="E3278" s="700"/>
      <c r="F3278" s="673"/>
      <c r="G3278" s="700"/>
    </row>
    <row r="3279" spans="1:7">
      <c r="A3279" s="671"/>
      <c r="B3279" s="671"/>
      <c r="C3279" s="671"/>
      <c r="D3279" s="672"/>
      <c r="E3279" s="700"/>
      <c r="F3279" s="673"/>
      <c r="G3279" s="700"/>
    </row>
    <row r="3280" spans="1:7">
      <c r="A3280" s="671"/>
      <c r="B3280" s="671"/>
      <c r="C3280" s="671"/>
      <c r="D3280" s="672"/>
      <c r="E3280" s="700"/>
      <c r="F3280" s="673"/>
      <c r="G3280" s="700"/>
    </row>
    <row r="3281" spans="1:7">
      <c r="A3281" s="671"/>
      <c r="B3281" s="671"/>
      <c r="C3281" s="671"/>
      <c r="D3281" s="672"/>
      <c r="E3281" s="700"/>
      <c r="F3281" s="673"/>
      <c r="G3281" s="700"/>
    </row>
    <row r="3282" spans="1:7">
      <c r="A3282" s="671"/>
      <c r="B3282" s="671"/>
      <c r="C3282" s="671"/>
      <c r="D3282" s="672"/>
      <c r="E3282" s="700"/>
      <c r="F3282" s="673"/>
      <c r="G3282" s="700"/>
    </row>
    <row r="3283" spans="1:7">
      <c r="A3283" s="671"/>
      <c r="B3283" s="671"/>
      <c r="C3283" s="671"/>
      <c r="D3283" s="672"/>
      <c r="E3283" s="700"/>
      <c r="F3283" s="673"/>
      <c r="G3283" s="700"/>
    </row>
    <row r="3284" spans="1:7">
      <c r="A3284" s="671"/>
      <c r="B3284" s="671"/>
      <c r="C3284" s="671"/>
      <c r="D3284" s="672"/>
      <c r="E3284" s="700"/>
      <c r="F3284" s="673"/>
      <c r="G3284" s="700"/>
    </row>
    <row r="3285" spans="1:7">
      <c r="A3285" s="671"/>
      <c r="B3285" s="671"/>
      <c r="C3285" s="671"/>
      <c r="D3285" s="672"/>
      <c r="E3285" s="700"/>
      <c r="F3285" s="673"/>
      <c r="G3285" s="700"/>
    </row>
    <row r="3286" spans="1:7">
      <c r="A3286" s="671"/>
      <c r="B3286" s="671"/>
      <c r="C3286" s="671"/>
      <c r="D3286" s="672"/>
      <c r="E3286" s="700"/>
      <c r="F3286" s="673"/>
      <c r="G3286" s="700"/>
    </row>
    <row r="3287" spans="1:7">
      <c r="A3287" s="671"/>
      <c r="B3287" s="671"/>
      <c r="C3287" s="671"/>
      <c r="D3287" s="672"/>
      <c r="E3287" s="700"/>
      <c r="F3287" s="673"/>
      <c r="G3287" s="700"/>
    </row>
    <row r="3288" spans="1:7">
      <c r="A3288" s="671"/>
      <c r="B3288" s="671"/>
      <c r="C3288" s="671"/>
      <c r="D3288" s="672"/>
      <c r="E3288" s="700"/>
      <c r="F3288" s="673"/>
      <c r="G3288" s="700"/>
    </row>
    <row r="3289" spans="1:7">
      <c r="A3289" s="671"/>
      <c r="B3289" s="671"/>
      <c r="C3289" s="671"/>
      <c r="D3289" s="672"/>
      <c r="E3289" s="700"/>
      <c r="F3289" s="673"/>
      <c r="G3289" s="700"/>
    </row>
    <row r="3290" spans="1:7">
      <c r="A3290" s="671"/>
      <c r="B3290" s="671"/>
      <c r="C3290" s="671"/>
      <c r="D3290" s="672"/>
      <c r="E3290" s="700"/>
      <c r="F3290" s="673"/>
      <c r="G3290" s="700"/>
    </row>
    <row r="3291" spans="1:7">
      <c r="A3291" s="671"/>
      <c r="B3291" s="671"/>
      <c r="C3291" s="671"/>
      <c r="D3291" s="672"/>
      <c r="E3291" s="700"/>
      <c r="F3291" s="673"/>
      <c r="G3291" s="700"/>
    </row>
    <row r="3292" spans="1:7">
      <c r="A3292" s="671"/>
      <c r="B3292" s="671"/>
      <c r="C3292" s="671"/>
      <c r="D3292" s="672"/>
      <c r="E3292" s="700"/>
      <c r="F3292" s="673"/>
      <c r="G3292" s="700"/>
    </row>
    <row r="3293" spans="1:7">
      <c r="A3293" s="671"/>
      <c r="B3293" s="671"/>
      <c r="C3293" s="671"/>
      <c r="D3293" s="672"/>
      <c r="E3293" s="700"/>
      <c r="F3293" s="673"/>
      <c r="G3293" s="700"/>
    </row>
    <row r="3294" spans="1:7">
      <c r="A3294" s="671"/>
      <c r="B3294" s="671"/>
      <c r="C3294" s="671"/>
      <c r="D3294" s="672"/>
      <c r="E3294" s="700"/>
      <c r="F3294" s="673"/>
      <c r="G3294" s="700"/>
    </row>
    <row r="3295" spans="1:7">
      <c r="A3295" s="671"/>
      <c r="B3295" s="671"/>
      <c r="C3295" s="671"/>
      <c r="D3295" s="672"/>
      <c r="E3295" s="700"/>
      <c r="F3295" s="673"/>
      <c r="G3295" s="700"/>
    </row>
    <row r="3296" spans="1:7">
      <c r="A3296" s="671"/>
      <c r="B3296" s="671"/>
      <c r="C3296" s="671"/>
      <c r="D3296" s="672"/>
      <c r="E3296" s="700"/>
      <c r="F3296" s="673"/>
      <c r="G3296" s="700"/>
    </row>
    <row r="3297" spans="1:7">
      <c r="A3297" s="671"/>
      <c r="B3297" s="671"/>
      <c r="C3297" s="671"/>
      <c r="D3297" s="672"/>
      <c r="E3297" s="700"/>
      <c r="F3297" s="673"/>
      <c r="G3297" s="700"/>
    </row>
    <row r="3298" spans="1:7">
      <c r="A3298" s="671"/>
      <c r="B3298" s="671"/>
      <c r="C3298" s="671"/>
      <c r="D3298" s="672"/>
      <c r="E3298" s="700"/>
      <c r="F3298" s="673"/>
      <c r="G3298" s="700"/>
    </row>
    <row r="3299" spans="1:7">
      <c r="A3299" s="671"/>
      <c r="B3299" s="671"/>
      <c r="C3299" s="671"/>
      <c r="D3299" s="672"/>
      <c r="E3299" s="700"/>
      <c r="F3299" s="673"/>
      <c r="G3299" s="700"/>
    </row>
    <row r="3300" spans="1:7">
      <c r="A3300" s="671"/>
      <c r="B3300" s="671"/>
      <c r="C3300" s="671"/>
      <c r="D3300" s="672"/>
      <c r="E3300" s="700"/>
      <c r="F3300" s="673"/>
      <c r="G3300" s="700"/>
    </row>
    <row r="3301" spans="1:7">
      <c r="A3301" s="671"/>
      <c r="B3301" s="671"/>
      <c r="C3301" s="671"/>
      <c r="D3301" s="672"/>
      <c r="E3301" s="700"/>
      <c r="F3301" s="673"/>
      <c r="G3301" s="700"/>
    </row>
    <row r="3302" spans="1:7">
      <c r="A3302" s="671"/>
      <c r="B3302" s="671"/>
      <c r="C3302" s="671"/>
      <c r="D3302" s="672"/>
      <c r="E3302" s="700"/>
      <c r="F3302" s="673"/>
      <c r="G3302" s="700"/>
    </row>
    <row r="3303" spans="1:7">
      <c r="A3303" s="671"/>
      <c r="B3303" s="671"/>
      <c r="C3303" s="671"/>
      <c r="D3303" s="672"/>
      <c r="E3303" s="700"/>
      <c r="F3303" s="673"/>
      <c r="G3303" s="700"/>
    </row>
    <row r="3304" spans="1:7">
      <c r="A3304" s="671"/>
      <c r="B3304" s="671"/>
      <c r="C3304" s="671"/>
      <c r="D3304" s="672"/>
      <c r="E3304" s="700"/>
      <c r="F3304" s="673"/>
      <c r="G3304" s="700"/>
    </row>
    <row r="3305" spans="1:7">
      <c r="A3305" s="671"/>
      <c r="B3305" s="671"/>
      <c r="C3305" s="671"/>
      <c r="D3305" s="672"/>
      <c r="E3305" s="700"/>
      <c r="F3305" s="673"/>
      <c r="G3305" s="700"/>
    </row>
    <row r="3306" spans="1:7">
      <c r="A3306" s="671"/>
      <c r="B3306" s="671"/>
      <c r="C3306" s="671"/>
      <c r="D3306" s="672"/>
      <c r="E3306" s="700"/>
      <c r="F3306" s="673"/>
      <c r="G3306" s="700"/>
    </row>
    <row r="3307" spans="1:7">
      <c r="A3307" s="671"/>
      <c r="B3307" s="671"/>
      <c r="C3307" s="671"/>
      <c r="D3307" s="672"/>
      <c r="E3307" s="700"/>
      <c r="F3307" s="673"/>
      <c r="G3307" s="700"/>
    </row>
    <row r="3308" spans="1:7">
      <c r="A3308" s="671"/>
      <c r="B3308" s="671"/>
      <c r="C3308" s="671"/>
      <c r="D3308" s="672"/>
      <c r="E3308" s="700"/>
      <c r="F3308" s="673"/>
      <c r="G3308" s="700"/>
    </row>
    <row r="3309" spans="1:7">
      <c r="A3309" s="671"/>
      <c r="B3309" s="671"/>
      <c r="C3309" s="671"/>
      <c r="D3309" s="672"/>
      <c r="E3309" s="700"/>
      <c r="F3309" s="673"/>
      <c r="G3309" s="700"/>
    </row>
    <row r="3310" spans="1:7">
      <c r="A3310" s="671"/>
      <c r="B3310" s="671"/>
      <c r="C3310" s="671"/>
      <c r="D3310" s="672"/>
      <c r="E3310" s="700"/>
      <c r="F3310" s="673"/>
      <c r="G3310" s="700"/>
    </row>
    <row r="3311" spans="1:7">
      <c r="A3311" s="671"/>
      <c r="B3311" s="671"/>
      <c r="C3311" s="671"/>
      <c r="D3311" s="672"/>
      <c r="E3311" s="700"/>
      <c r="F3311" s="673"/>
      <c r="G3311" s="700"/>
    </row>
    <row r="3312" spans="1:7">
      <c r="A3312" s="671"/>
      <c r="B3312" s="671"/>
      <c r="C3312" s="671"/>
      <c r="D3312" s="672"/>
      <c r="E3312" s="700"/>
      <c r="F3312" s="673"/>
      <c r="G3312" s="700"/>
    </row>
    <row r="3313" spans="1:7">
      <c r="A3313" s="671"/>
      <c r="B3313" s="671"/>
      <c r="C3313" s="671"/>
      <c r="D3313" s="672"/>
      <c r="E3313" s="700"/>
      <c r="F3313" s="673"/>
      <c r="G3313" s="700"/>
    </row>
    <row r="3314" spans="1:7">
      <c r="A3314" s="671"/>
      <c r="B3314" s="671"/>
      <c r="C3314" s="671"/>
      <c r="D3314" s="672"/>
      <c r="E3314" s="700"/>
      <c r="F3314" s="673"/>
      <c r="G3314" s="700"/>
    </row>
    <row r="3315" spans="1:7">
      <c r="A3315" s="671"/>
      <c r="B3315" s="671"/>
      <c r="C3315" s="671"/>
      <c r="D3315" s="672"/>
      <c r="E3315" s="700"/>
      <c r="F3315" s="673"/>
      <c r="G3315" s="700"/>
    </row>
    <row r="3316" spans="1:7">
      <c r="A3316" s="671"/>
      <c r="B3316" s="671"/>
      <c r="C3316" s="671"/>
      <c r="D3316" s="672"/>
      <c r="E3316" s="700"/>
      <c r="F3316" s="673"/>
      <c r="G3316" s="700"/>
    </row>
    <row r="3317" spans="1:7">
      <c r="A3317" s="671"/>
      <c r="B3317" s="671"/>
      <c r="C3317" s="671"/>
      <c r="D3317" s="672"/>
      <c r="E3317" s="700"/>
      <c r="F3317" s="673"/>
      <c r="G3317" s="700"/>
    </row>
    <row r="3318" spans="1:7">
      <c r="A3318" s="671"/>
      <c r="B3318" s="671"/>
      <c r="C3318" s="671"/>
      <c r="D3318" s="672"/>
      <c r="E3318" s="700"/>
      <c r="F3318" s="673"/>
      <c r="G3318" s="700"/>
    </row>
    <row r="3319" spans="1:7">
      <c r="A3319" s="671"/>
      <c r="B3319" s="671"/>
      <c r="C3319" s="671"/>
      <c r="D3319" s="672"/>
      <c r="E3319" s="700"/>
      <c r="F3319" s="673"/>
      <c r="G3319" s="700"/>
    </row>
    <row r="3320" spans="1:7">
      <c r="A3320" s="671"/>
      <c r="B3320" s="671"/>
      <c r="C3320" s="671"/>
      <c r="D3320" s="672"/>
      <c r="E3320" s="700"/>
      <c r="F3320" s="673"/>
      <c r="G3320" s="700"/>
    </row>
    <row r="3321" spans="1:7">
      <c r="A3321" s="671"/>
      <c r="B3321" s="671"/>
      <c r="C3321" s="671"/>
      <c r="D3321" s="672"/>
      <c r="E3321" s="700"/>
      <c r="F3321" s="673"/>
      <c r="G3321" s="700"/>
    </row>
    <row r="3322" spans="1:7">
      <c r="A3322" s="671"/>
      <c r="B3322" s="671"/>
      <c r="C3322" s="671"/>
      <c r="D3322" s="672"/>
      <c r="E3322" s="700"/>
      <c r="F3322" s="673"/>
      <c r="G3322" s="700"/>
    </row>
    <row r="3323" spans="1:7">
      <c r="A3323" s="671"/>
      <c r="B3323" s="671"/>
      <c r="C3323" s="671"/>
      <c r="D3323" s="672"/>
      <c r="E3323" s="700"/>
      <c r="F3323" s="673"/>
      <c r="G3323" s="700"/>
    </row>
    <row r="3324" spans="1:7">
      <c r="A3324" s="671"/>
      <c r="B3324" s="671"/>
      <c r="C3324" s="671"/>
      <c r="D3324" s="672"/>
      <c r="E3324" s="700"/>
      <c r="F3324" s="673"/>
      <c r="G3324" s="700"/>
    </row>
    <row r="3325" spans="1:7">
      <c r="A3325" s="671"/>
      <c r="B3325" s="671"/>
      <c r="C3325" s="671"/>
      <c r="D3325" s="672"/>
      <c r="E3325" s="700"/>
      <c r="F3325" s="673"/>
      <c r="G3325" s="700"/>
    </row>
    <row r="3326" spans="1:7">
      <c r="A3326" s="671"/>
      <c r="B3326" s="671"/>
      <c r="C3326" s="671"/>
      <c r="D3326" s="672"/>
      <c r="E3326" s="700"/>
      <c r="F3326" s="673"/>
      <c r="G3326" s="700"/>
    </row>
    <row r="3327" spans="1:7">
      <c r="A3327" s="671"/>
      <c r="B3327" s="671"/>
      <c r="C3327" s="671"/>
      <c r="D3327" s="672"/>
      <c r="E3327" s="700"/>
      <c r="F3327" s="673"/>
      <c r="G3327" s="700"/>
    </row>
    <row r="3328" spans="1:7">
      <c r="A3328" s="671"/>
      <c r="B3328" s="671"/>
      <c r="C3328" s="671"/>
      <c r="D3328" s="672"/>
      <c r="E3328" s="700"/>
      <c r="F3328" s="673"/>
      <c r="G3328" s="700"/>
    </row>
    <row r="3329" spans="1:7">
      <c r="A3329" s="671"/>
      <c r="B3329" s="671"/>
      <c r="C3329" s="671"/>
      <c r="D3329" s="672"/>
      <c r="E3329" s="700"/>
      <c r="F3329" s="673"/>
      <c r="G3329" s="700"/>
    </row>
    <row r="3330" spans="1:7">
      <c r="A3330" s="671"/>
      <c r="B3330" s="671"/>
      <c r="C3330" s="671"/>
      <c r="D3330" s="672"/>
      <c r="E3330" s="700"/>
      <c r="F3330" s="673"/>
      <c r="G3330" s="700"/>
    </row>
    <row r="3331" spans="1:7">
      <c r="A3331" s="671"/>
      <c r="B3331" s="671"/>
      <c r="C3331" s="671"/>
      <c r="D3331" s="672"/>
      <c r="E3331" s="700"/>
      <c r="F3331" s="673"/>
      <c r="G3331" s="700"/>
    </row>
    <row r="3332" spans="1:7">
      <c r="A3332" s="671"/>
      <c r="B3332" s="671"/>
      <c r="C3332" s="671"/>
      <c r="D3332" s="672"/>
      <c r="E3332" s="700"/>
      <c r="F3332" s="673"/>
      <c r="G3332" s="700"/>
    </row>
    <row r="3333" spans="1:7">
      <c r="A3333" s="671"/>
      <c r="B3333" s="671"/>
      <c r="C3333" s="671"/>
      <c r="D3333" s="672"/>
      <c r="E3333" s="700"/>
      <c r="F3333" s="673"/>
      <c r="G3333" s="700"/>
    </row>
    <row r="3334" spans="1:7">
      <c r="A3334" s="671"/>
      <c r="B3334" s="671"/>
      <c r="C3334" s="671"/>
      <c r="D3334" s="672"/>
      <c r="E3334" s="700"/>
      <c r="F3334" s="673"/>
      <c r="G3334" s="700"/>
    </row>
    <row r="3335" spans="1:7">
      <c r="A3335" s="671"/>
      <c r="B3335" s="671"/>
      <c r="C3335" s="671"/>
      <c r="D3335" s="672"/>
      <c r="E3335" s="700"/>
      <c r="F3335" s="673"/>
      <c r="G3335" s="700"/>
    </row>
    <row r="3336" spans="1:7">
      <c r="A3336" s="671"/>
      <c r="B3336" s="671"/>
      <c r="C3336" s="671"/>
      <c r="D3336" s="672"/>
      <c r="E3336" s="700"/>
      <c r="F3336" s="673"/>
      <c r="G3336" s="700"/>
    </row>
    <row r="3337" spans="1:7">
      <c r="A3337" s="671"/>
      <c r="B3337" s="671"/>
      <c r="C3337" s="671"/>
      <c r="D3337" s="672"/>
      <c r="E3337" s="700"/>
      <c r="F3337" s="673"/>
      <c r="G3337" s="700"/>
    </row>
    <row r="3338" spans="1:7">
      <c r="A3338" s="671"/>
      <c r="B3338" s="671"/>
      <c r="C3338" s="671"/>
      <c r="D3338" s="672"/>
      <c r="E3338" s="700"/>
      <c r="F3338" s="673"/>
      <c r="G3338" s="700"/>
    </row>
    <row r="3339" spans="1:7">
      <c r="A3339" s="671"/>
      <c r="B3339" s="671"/>
      <c r="C3339" s="671"/>
      <c r="D3339" s="672"/>
      <c r="E3339" s="700"/>
      <c r="F3339" s="673"/>
      <c r="G3339" s="700"/>
    </row>
    <row r="3340" spans="1:7">
      <c r="A3340" s="671"/>
      <c r="B3340" s="671"/>
      <c r="C3340" s="671"/>
      <c r="D3340" s="672"/>
      <c r="E3340" s="700"/>
      <c r="F3340" s="673"/>
      <c r="G3340" s="700"/>
    </row>
    <row r="3341" spans="1:7">
      <c r="A3341" s="671"/>
      <c r="B3341" s="671"/>
      <c r="C3341" s="671"/>
      <c r="D3341" s="672"/>
      <c r="E3341" s="700"/>
      <c r="F3341" s="673"/>
      <c r="G3341" s="700"/>
    </row>
    <row r="3342" spans="1:7">
      <c r="A3342" s="671"/>
      <c r="B3342" s="671"/>
      <c r="C3342" s="671"/>
      <c r="D3342" s="672"/>
      <c r="E3342" s="700"/>
      <c r="F3342" s="673"/>
      <c r="G3342" s="700"/>
    </row>
    <row r="3343" spans="1:7">
      <c r="A3343" s="671"/>
      <c r="B3343" s="671"/>
      <c r="C3343" s="671"/>
      <c r="D3343" s="672"/>
      <c r="E3343" s="700"/>
      <c r="F3343" s="673"/>
      <c r="G3343" s="700"/>
    </row>
    <row r="3344" spans="1:7">
      <c r="A3344" s="671"/>
      <c r="B3344" s="671"/>
      <c r="C3344" s="671"/>
      <c r="D3344" s="672"/>
      <c r="E3344" s="700"/>
      <c r="F3344" s="673"/>
      <c r="G3344" s="700"/>
    </row>
    <row r="3345" spans="1:7">
      <c r="A3345" s="671"/>
      <c r="B3345" s="671"/>
      <c r="C3345" s="671"/>
      <c r="D3345" s="672"/>
      <c r="E3345" s="700"/>
      <c r="F3345" s="673"/>
      <c r="G3345" s="700"/>
    </row>
    <row r="3346" spans="1:7">
      <c r="A3346" s="671"/>
      <c r="B3346" s="671"/>
      <c r="C3346" s="671"/>
      <c r="D3346" s="672"/>
      <c r="E3346" s="700"/>
      <c r="F3346" s="673"/>
      <c r="G3346" s="700"/>
    </row>
    <row r="3347" spans="1:7">
      <c r="A3347" s="671"/>
      <c r="B3347" s="671"/>
      <c r="C3347" s="671"/>
      <c r="D3347" s="672"/>
      <c r="E3347" s="700"/>
      <c r="F3347" s="673"/>
      <c r="G3347" s="700"/>
    </row>
    <row r="3348" spans="1:7">
      <c r="A3348" s="671"/>
      <c r="B3348" s="671"/>
      <c r="C3348" s="671"/>
      <c r="D3348" s="672"/>
      <c r="E3348" s="700"/>
      <c r="F3348" s="673"/>
      <c r="G3348" s="700"/>
    </row>
    <row r="3349" spans="1:7">
      <c r="A3349" s="671"/>
      <c r="B3349" s="671"/>
      <c r="C3349" s="671"/>
      <c r="D3349" s="672"/>
      <c r="E3349" s="700"/>
      <c r="F3349" s="673"/>
      <c r="G3349" s="700"/>
    </row>
    <row r="3350" spans="1:7">
      <c r="A3350" s="671"/>
      <c r="B3350" s="671"/>
      <c r="C3350" s="671"/>
      <c r="D3350" s="672"/>
      <c r="E3350" s="700"/>
      <c r="F3350" s="673"/>
      <c r="G3350" s="700"/>
    </row>
    <row r="3351" spans="1:7">
      <c r="A3351" s="671"/>
      <c r="B3351" s="671"/>
      <c r="C3351" s="671"/>
      <c r="D3351" s="672"/>
      <c r="E3351" s="700"/>
      <c r="F3351" s="673"/>
      <c r="G3351" s="700"/>
    </row>
  </sheetData>
  <printOptions horizontalCentered="1"/>
  <pageMargins left="0.31496062992125984" right="0" top="0.31496062992125984" bottom="0.31496062992125984" header="0" footer="0"/>
  <pageSetup paperSize="9" scale="79" firstPageNumber="146" orientation="portrait" copies="7" r:id="rId1"/>
  <headerFooter alignWithMargins="0">
    <oddHeader>&amp;RCO1486: LINBRO PARK TOWER (with associated works)</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P405"/>
  <sheetViews>
    <sheetView showGridLines="0" view="pageBreakPreview" topLeftCell="P1" zoomScaleNormal="100" zoomScaleSheetLayoutView="100" workbookViewId="0">
      <selection activeCell="Y30" sqref="Y30"/>
    </sheetView>
  </sheetViews>
  <sheetFormatPr defaultColWidth="9.33203125" defaultRowHeight="13.2"/>
  <cols>
    <col min="1" max="1" width="2.5546875" style="67" customWidth="1"/>
    <col min="2" max="2" width="17" style="67" customWidth="1"/>
    <col min="3" max="7" width="9.33203125" style="67"/>
    <col min="8" max="8" width="15.44140625" style="67" customWidth="1"/>
    <col min="9" max="9" width="3.44140625" style="67" customWidth="1"/>
    <col min="10" max="10" width="14.5546875" style="68" customWidth="1"/>
    <col min="11" max="11" width="3.5546875" style="67" customWidth="1"/>
    <col min="12" max="12" width="9.33203125" style="67"/>
    <col min="13" max="13" width="11.5546875" style="364" bestFit="1" customWidth="1"/>
    <col min="14" max="14" width="7.5546875" style="364" bestFit="1" customWidth="1"/>
    <col min="15" max="15" width="12.5546875" style="364" bestFit="1" customWidth="1"/>
    <col min="16" max="16" width="11.5546875" style="364" bestFit="1" customWidth="1"/>
    <col min="17" max="16384" width="9.33203125" style="67"/>
  </cols>
  <sheetData>
    <row r="1" spans="1:13" ht="13.8" thickBot="1"/>
    <row r="2" spans="1:13" ht="16.2" thickTop="1">
      <c r="B2" s="69" t="s">
        <v>43</v>
      </c>
      <c r="C2" s="70"/>
      <c r="D2" s="70"/>
      <c r="E2" s="70"/>
      <c r="F2" s="71"/>
      <c r="G2" s="71"/>
      <c r="H2" s="71"/>
      <c r="I2" s="71"/>
      <c r="J2" s="72"/>
    </row>
    <row r="3" spans="1:13" ht="15.6">
      <c r="B3" s="73"/>
      <c r="C3" s="74"/>
      <c r="D3" s="74"/>
      <c r="E3" s="74"/>
      <c r="F3" s="75"/>
      <c r="G3" s="75"/>
      <c r="H3" s="75"/>
      <c r="I3" s="75"/>
      <c r="J3" s="76"/>
    </row>
    <row r="4" spans="1:13" ht="13.2" customHeight="1" thickBot="1">
      <c r="B4" s="77" t="s">
        <v>44</v>
      </c>
      <c r="C4" s="1455" t="s">
        <v>45</v>
      </c>
      <c r="D4" s="1455"/>
      <c r="E4" s="1455"/>
      <c r="F4" s="78"/>
      <c r="G4" s="78"/>
      <c r="H4" s="78"/>
      <c r="I4" s="75"/>
      <c r="J4" s="79" t="s">
        <v>46</v>
      </c>
    </row>
    <row r="5" spans="1:13">
      <c r="A5" s="80"/>
      <c r="B5" s="165" t="s">
        <v>736</v>
      </c>
      <c r="C5" s="67" t="s">
        <v>47</v>
      </c>
      <c r="F5" s="81"/>
      <c r="G5" s="81"/>
      <c r="H5" s="81"/>
      <c r="I5" s="82" t="s">
        <v>18</v>
      </c>
      <c r="J5" s="83"/>
      <c r="M5" s="1081"/>
    </row>
    <row r="6" spans="1:13">
      <c r="A6" s="80"/>
      <c r="F6" s="81"/>
      <c r="G6" s="81"/>
      <c r="H6" s="81"/>
      <c r="I6" s="84"/>
      <c r="J6" s="85"/>
    </row>
    <row r="7" spans="1:13">
      <c r="A7" s="80"/>
      <c r="B7" s="165" t="s">
        <v>737</v>
      </c>
      <c r="C7" s="165" t="s">
        <v>633</v>
      </c>
      <c r="F7" s="81"/>
      <c r="G7" s="81"/>
      <c r="H7" s="81"/>
      <c r="I7" s="84" t="s">
        <v>18</v>
      </c>
      <c r="J7" s="86"/>
    </row>
    <row r="8" spans="1:13">
      <c r="A8" s="80"/>
      <c r="F8" s="81"/>
      <c r="G8" s="81"/>
      <c r="H8" s="81"/>
      <c r="I8" s="84"/>
      <c r="J8" s="85"/>
    </row>
    <row r="9" spans="1:13">
      <c r="A9" s="80"/>
      <c r="B9" s="165" t="s">
        <v>742</v>
      </c>
      <c r="C9" s="165" t="s">
        <v>1183</v>
      </c>
      <c r="F9" s="81"/>
      <c r="G9" s="81"/>
      <c r="H9" s="81"/>
      <c r="I9" s="84" t="s">
        <v>18</v>
      </c>
      <c r="J9" s="85"/>
    </row>
    <row r="10" spans="1:13">
      <c r="A10" s="80"/>
      <c r="F10" s="81"/>
      <c r="G10" s="81"/>
      <c r="H10" s="81"/>
      <c r="I10" s="84"/>
      <c r="J10" s="85"/>
    </row>
    <row r="11" spans="1:13">
      <c r="A11" s="80"/>
      <c r="B11" s="165" t="s">
        <v>743</v>
      </c>
      <c r="C11" s="165" t="s">
        <v>1788</v>
      </c>
      <c r="F11" s="81"/>
      <c r="G11" s="81"/>
      <c r="H11" s="81"/>
      <c r="I11" s="84" t="s">
        <v>18</v>
      </c>
      <c r="J11" s="85"/>
    </row>
    <row r="12" spans="1:13">
      <c r="A12" s="80"/>
      <c r="B12" s="165"/>
      <c r="C12" s="165"/>
      <c r="F12" s="81"/>
      <c r="H12" s="81"/>
      <c r="I12" s="84"/>
      <c r="J12" s="85"/>
    </row>
    <row r="13" spans="1:13">
      <c r="A13" s="80"/>
      <c r="B13" s="165" t="s">
        <v>744</v>
      </c>
      <c r="C13" s="165" t="s">
        <v>1789</v>
      </c>
      <c r="F13" s="81"/>
      <c r="H13" s="81"/>
      <c r="I13" s="84" t="s">
        <v>18</v>
      </c>
      <c r="J13" s="85"/>
    </row>
    <row r="14" spans="1:13">
      <c r="A14" s="80"/>
      <c r="F14" s="81"/>
      <c r="G14" s="81"/>
      <c r="H14" s="81"/>
      <c r="I14" s="84"/>
      <c r="J14" s="85"/>
    </row>
    <row r="15" spans="1:13">
      <c r="A15" s="80"/>
      <c r="B15" s="165" t="s">
        <v>745</v>
      </c>
      <c r="C15" s="165" t="s">
        <v>1224</v>
      </c>
      <c r="F15" s="81"/>
      <c r="G15" s="81"/>
      <c r="H15" s="81"/>
      <c r="I15" s="84" t="s">
        <v>18</v>
      </c>
      <c r="J15" s="85"/>
    </row>
    <row r="16" spans="1:13">
      <c r="A16" s="80"/>
      <c r="F16" s="81"/>
      <c r="G16" s="81"/>
      <c r="H16" s="81"/>
      <c r="I16" s="84"/>
      <c r="J16" s="85"/>
    </row>
    <row r="17" spans="1:10">
      <c r="A17" s="80"/>
      <c r="B17" s="165" t="s">
        <v>746</v>
      </c>
      <c r="C17" s="165" t="s">
        <v>1225</v>
      </c>
      <c r="F17" s="81"/>
      <c r="G17" s="81"/>
      <c r="H17" s="81"/>
      <c r="I17" s="84" t="s">
        <v>18</v>
      </c>
      <c r="J17" s="85"/>
    </row>
    <row r="18" spans="1:10">
      <c r="A18" s="80"/>
      <c r="F18" s="81"/>
      <c r="G18" s="81"/>
      <c r="H18" s="81"/>
      <c r="I18" s="84"/>
      <c r="J18" s="85"/>
    </row>
    <row r="19" spans="1:10">
      <c r="A19" s="80"/>
      <c r="B19" s="165" t="s">
        <v>747</v>
      </c>
      <c r="C19" s="165" t="s">
        <v>1184</v>
      </c>
      <c r="F19" s="81"/>
      <c r="G19" s="81"/>
      <c r="H19" s="81"/>
      <c r="I19" s="84" t="s">
        <v>18</v>
      </c>
      <c r="J19" s="85"/>
    </row>
    <row r="20" spans="1:10">
      <c r="A20" s="80"/>
      <c r="F20" s="81"/>
      <c r="G20" s="81"/>
      <c r="H20" s="81"/>
      <c r="I20" s="84"/>
      <c r="J20" s="85"/>
    </row>
    <row r="21" spans="1:10">
      <c r="A21" s="80"/>
      <c r="B21" s="165" t="s">
        <v>748</v>
      </c>
      <c r="C21" s="165" t="s">
        <v>1185</v>
      </c>
      <c r="F21" s="81"/>
      <c r="G21" s="81"/>
      <c r="H21" s="81"/>
      <c r="I21" s="84" t="s">
        <v>18</v>
      </c>
      <c r="J21" s="85"/>
    </row>
    <row r="22" spans="1:10">
      <c r="A22" s="80"/>
      <c r="F22" s="81"/>
      <c r="G22" s="81"/>
      <c r="H22" s="81"/>
      <c r="I22" s="84"/>
      <c r="J22" s="85"/>
    </row>
    <row r="23" spans="1:10">
      <c r="A23" s="80"/>
      <c r="B23" s="165" t="s">
        <v>749</v>
      </c>
      <c r="C23" s="165" t="s">
        <v>1425</v>
      </c>
      <c r="F23" s="81"/>
      <c r="G23" s="81"/>
      <c r="H23" s="81"/>
      <c r="I23" s="84" t="s">
        <v>18</v>
      </c>
      <c r="J23" s="85"/>
    </row>
    <row r="24" spans="1:10">
      <c r="A24" s="80"/>
      <c r="F24" s="81"/>
      <c r="G24" s="81"/>
      <c r="H24" s="81"/>
      <c r="I24" s="84"/>
      <c r="J24" s="85"/>
    </row>
    <row r="25" spans="1:10">
      <c r="A25" s="80"/>
      <c r="B25" s="165" t="s">
        <v>1187</v>
      </c>
      <c r="C25" s="165" t="s">
        <v>1289</v>
      </c>
      <c r="F25" s="81"/>
      <c r="G25" s="81"/>
      <c r="H25" s="81"/>
      <c r="I25" s="84" t="s">
        <v>18</v>
      </c>
      <c r="J25" s="85"/>
    </row>
    <row r="26" spans="1:10">
      <c r="A26" s="80"/>
      <c r="F26" s="81"/>
      <c r="G26" s="81"/>
      <c r="H26" s="81"/>
      <c r="I26" s="84"/>
      <c r="J26" s="85"/>
    </row>
    <row r="27" spans="1:10">
      <c r="A27" s="80"/>
      <c r="B27" s="165" t="s">
        <v>1246</v>
      </c>
      <c r="C27" s="165" t="s">
        <v>1186</v>
      </c>
      <c r="F27" s="81"/>
      <c r="G27" s="81"/>
      <c r="H27" s="81"/>
      <c r="I27" s="84" t="s">
        <v>18</v>
      </c>
      <c r="J27" s="85"/>
    </row>
    <row r="28" spans="1:10">
      <c r="A28" s="80"/>
      <c r="F28" s="81"/>
      <c r="G28" s="81"/>
      <c r="H28" s="81"/>
      <c r="I28" s="84"/>
      <c r="J28" s="85"/>
    </row>
    <row r="29" spans="1:10">
      <c r="A29" s="80"/>
      <c r="B29" s="165" t="s">
        <v>1290</v>
      </c>
      <c r="C29" s="165" t="s">
        <v>1188</v>
      </c>
      <c r="F29" s="81"/>
      <c r="G29" s="81"/>
      <c r="H29" s="81"/>
      <c r="I29" s="84" t="s">
        <v>18</v>
      </c>
      <c r="J29" s="85"/>
    </row>
    <row r="30" spans="1:10">
      <c r="A30" s="80"/>
      <c r="J30" s="86"/>
    </row>
    <row r="31" spans="1:10">
      <c r="A31" s="80"/>
      <c r="B31" s="165" t="s">
        <v>1348</v>
      </c>
      <c r="C31" s="165" t="s">
        <v>1504</v>
      </c>
      <c r="I31" s="165" t="s">
        <v>18</v>
      </c>
      <c r="J31" s="86"/>
    </row>
    <row r="32" spans="1:10">
      <c r="A32" s="80"/>
      <c r="B32" s="165"/>
      <c r="J32" s="86"/>
    </row>
    <row r="33" spans="1:16">
      <c r="A33" s="80"/>
      <c r="B33" s="165" t="s">
        <v>1365</v>
      </c>
      <c r="C33" s="165" t="s">
        <v>1349</v>
      </c>
      <c r="I33" s="165" t="s">
        <v>18</v>
      </c>
      <c r="J33" s="86"/>
    </row>
    <row r="34" spans="1:16">
      <c r="A34" s="80"/>
      <c r="B34" s="165"/>
      <c r="J34" s="86"/>
    </row>
    <row r="35" spans="1:16" ht="11.7" customHeight="1">
      <c r="A35" s="80"/>
      <c r="B35" s="165" t="s">
        <v>1410</v>
      </c>
      <c r="C35" s="165" t="s">
        <v>1427</v>
      </c>
      <c r="I35" s="165" t="s">
        <v>18</v>
      </c>
      <c r="J35" s="86"/>
    </row>
    <row r="36" spans="1:16">
      <c r="A36" s="80"/>
      <c r="B36" s="165"/>
      <c r="C36" s="165"/>
      <c r="J36" s="86"/>
    </row>
    <row r="37" spans="1:16">
      <c r="A37" s="80"/>
      <c r="B37" s="165" t="s">
        <v>1415</v>
      </c>
      <c r="C37" s="165" t="s">
        <v>1428</v>
      </c>
      <c r="I37" s="165" t="s">
        <v>18</v>
      </c>
      <c r="J37" s="86"/>
    </row>
    <row r="38" spans="1:16" s="88" customFormat="1">
      <c r="A38" s="87"/>
      <c r="B38" s="165"/>
      <c r="C38" s="165"/>
      <c r="D38" s="165"/>
      <c r="I38" s="294"/>
      <c r="J38" s="86"/>
      <c r="M38" s="364"/>
      <c r="N38" s="364"/>
      <c r="O38" s="364"/>
      <c r="P38" s="364"/>
    </row>
    <row r="39" spans="1:16" s="88" customFormat="1">
      <c r="A39" s="87"/>
      <c r="B39" s="165" t="s">
        <v>1416</v>
      </c>
      <c r="C39" s="165" t="s">
        <v>1505</v>
      </c>
      <c r="D39" s="165"/>
      <c r="I39" s="165" t="s">
        <v>18</v>
      </c>
      <c r="J39" s="86"/>
      <c r="M39" s="364"/>
      <c r="N39" s="364"/>
      <c r="O39" s="364"/>
      <c r="P39" s="364"/>
    </row>
    <row r="40" spans="1:16" s="88" customFormat="1">
      <c r="A40" s="87"/>
      <c r="B40" s="165"/>
      <c r="C40" s="165"/>
      <c r="D40" s="165"/>
      <c r="I40" s="294"/>
      <c r="J40" s="86"/>
      <c r="M40" s="364"/>
      <c r="N40" s="364"/>
      <c r="O40" s="364"/>
      <c r="P40" s="364"/>
    </row>
    <row r="41" spans="1:16">
      <c r="A41" s="80"/>
      <c r="B41" s="165" t="s">
        <v>1417</v>
      </c>
      <c r="C41" s="165" t="s">
        <v>1366</v>
      </c>
      <c r="I41" s="165" t="s">
        <v>18</v>
      </c>
      <c r="J41" s="86"/>
    </row>
    <row r="42" spans="1:16">
      <c r="A42" s="80"/>
      <c r="B42" s="165"/>
      <c r="J42" s="86"/>
    </row>
    <row r="43" spans="1:16">
      <c r="A43" s="80"/>
      <c r="B43" s="165" t="s">
        <v>1418</v>
      </c>
      <c r="C43" s="165" t="s">
        <v>1411</v>
      </c>
      <c r="I43" s="165" t="s">
        <v>18</v>
      </c>
      <c r="J43" s="86"/>
    </row>
    <row r="44" spans="1:16">
      <c r="A44" s="80"/>
      <c r="B44" s="165"/>
      <c r="J44" s="86"/>
    </row>
    <row r="45" spans="1:16">
      <c r="A45" s="80"/>
      <c r="B45" s="165" t="s">
        <v>1498</v>
      </c>
      <c r="C45" s="165" t="s">
        <v>1780</v>
      </c>
      <c r="I45" s="165" t="s">
        <v>18</v>
      </c>
      <c r="J45" s="86"/>
    </row>
    <row r="46" spans="1:16">
      <c r="A46" s="80"/>
      <c r="B46" s="165"/>
      <c r="J46" s="86"/>
    </row>
    <row r="47" spans="1:16">
      <c r="A47" s="80"/>
      <c r="B47" s="165" t="s">
        <v>1499</v>
      </c>
      <c r="C47" s="165" t="s">
        <v>1024</v>
      </c>
      <c r="I47" s="165" t="s">
        <v>18</v>
      </c>
      <c r="J47" s="86"/>
    </row>
    <row r="48" spans="1:16">
      <c r="A48" s="80"/>
      <c r="J48" s="86"/>
    </row>
    <row r="49" spans="1:16">
      <c r="A49" s="80"/>
      <c r="B49" s="165" t="s">
        <v>1500</v>
      </c>
      <c r="C49" s="165" t="s">
        <v>1025</v>
      </c>
      <c r="F49" s="81"/>
      <c r="G49" s="81"/>
      <c r="H49" s="81"/>
      <c r="I49" s="294" t="s">
        <v>18</v>
      </c>
      <c r="J49" s="85"/>
    </row>
    <row r="50" spans="1:16">
      <c r="A50" s="80"/>
      <c r="F50" s="81"/>
      <c r="G50" s="81"/>
      <c r="H50" s="81"/>
      <c r="I50" s="84"/>
      <c r="J50" s="86"/>
    </row>
    <row r="51" spans="1:16">
      <c r="A51" s="80"/>
      <c r="B51" s="165" t="s">
        <v>1506</v>
      </c>
      <c r="C51" s="165" t="s">
        <v>1026</v>
      </c>
      <c r="F51" s="81"/>
      <c r="G51" s="81"/>
      <c r="H51" s="81"/>
      <c r="I51" s="84" t="s">
        <v>18</v>
      </c>
      <c r="J51" s="85"/>
    </row>
    <row r="52" spans="1:16" s="88" customFormat="1">
      <c r="A52" s="87"/>
      <c r="I52" s="84"/>
      <c r="J52" s="86"/>
      <c r="M52" s="364"/>
      <c r="N52" s="364"/>
      <c r="O52" s="364"/>
      <c r="P52" s="364"/>
    </row>
    <row r="53" spans="1:16" s="88" customFormat="1">
      <c r="A53" s="87"/>
      <c r="B53" s="165" t="s">
        <v>1501</v>
      </c>
      <c r="C53" s="165" t="s">
        <v>1430</v>
      </c>
      <c r="D53" s="165"/>
      <c r="I53" s="294" t="s">
        <v>18</v>
      </c>
      <c r="J53" s="86"/>
      <c r="M53" s="364"/>
      <c r="N53" s="364"/>
      <c r="O53" s="364"/>
      <c r="P53" s="364"/>
    </row>
    <row r="54" spans="1:16" s="88" customFormat="1">
      <c r="A54" s="87"/>
      <c r="B54" s="165"/>
      <c r="C54" s="165"/>
      <c r="D54" s="165"/>
      <c r="I54" s="294"/>
      <c r="J54" s="86"/>
      <c r="M54" s="364"/>
      <c r="N54" s="364"/>
      <c r="O54" s="364"/>
      <c r="P54" s="364"/>
    </row>
    <row r="55" spans="1:16" s="88" customFormat="1">
      <c r="A55" s="87"/>
      <c r="B55" s="165" t="s">
        <v>1502</v>
      </c>
      <c r="C55" s="165" t="s">
        <v>1429</v>
      </c>
      <c r="D55" s="165"/>
      <c r="I55" s="294" t="s">
        <v>18</v>
      </c>
      <c r="J55" s="86"/>
      <c r="M55" s="364"/>
      <c r="N55" s="364"/>
      <c r="O55" s="364"/>
      <c r="P55" s="364"/>
    </row>
    <row r="56" spans="1:16" s="88" customFormat="1">
      <c r="A56" s="87"/>
      <c r="B56" s="165"/>
      <c r="C56" s="165"/>
      <c r="D56" s="165"/>
      <c r="I56" s="294"/>
      <c r="J56" s="86"/>
      <c r="M56" s="364"/>
      <c r="N56" s="364"/>
      <c r="O56" s="364"/>
      <c r="P56" s="364"/>
    </row>
    <row r="57" spans="1:16" s="88" customFormat="1">
      <c r="A57" s="87"/>
      <c r="B57" s="165" t="s">
        <v>1503</v>
      </c>
      <c r="C57" s="165" t="s">
        <v>1431</v>
      </c>
      <c r="D57" s="165"/>
      <c r="I57" s="294" t="s">
        <v>18</v>
      </c>
      <c r="J57" s="86"/>
      <c r="M57" s="364"/>
      <c r="N57" s="364"/>
      <c r="O57" s="364"/>
      <c r="P57" s="364"/>
    </row>
    <row r="58" spans="1:16" s="88" customFormat="1">
      <c r="A58" s="87"/>
      <c r="I58" s="84"/>
      <c r="J58" s="86"/>
      <c r="M58" s="364"/>
      <c r="N58" s="364"/>
      <c r="O58" s="364"/>
      <c r="P58" s="364"/>
    </row>
    <row r="59" spans="1:16">
      <c r="B59" s="89" t="s">
        <v>48</v>
      </c>
      <c r="C59" s="90"/>
      <c r="D59" s="90"/>
      <c r="E59" s="90"/>
      <c r="F59" s="90"/>
      <c r="G59" s="90"/>
      <c r="H59" s="90"/>
      <c r="I59" s="91" t="s">
        <v>18</v>
      </c>
      <c r="J59" s="1423"/>
    </row>
    <row r="60" spans="1:16">
      <c r="B60" s="94"/>
      <c r="C60" s="93"/>
      <c r="D60" s="93"/>
      <c r="E60" s="93"/>
      <c r="F60" s="93"/>
      <c r="G60" s="93"/>
      <c r="H60" s="93"/>
      <c r="I60" s="84"/>
      <c r="J60" s="86"/>
    </row>
    <row r="61" spans="1:16">
      <c r="B61" s="275" t="s">
        <v>750</v>
      </c>
      <c r="C61" s="93"/>
      <c r="D61" s="93"/>
      <c r="E61" s="93"/>
      <c r="F61" s="93"/>
      <c r="G61" s="93"/>
      <c r="H61" s="93"/>
      <c r="I61" s="84" t="s">
        <v>18</v>
      </c>
      <c r="J61" s="86"/>
    </row>
    <row r="62" spans="1:16">
      <c r="B62" s="275"/>
      <c r="C62" s="93"/>
      <c r="D62" s="93"/>
      <c r="E62" s="93"/>
      <c r="F62" s="93"/>
      <c r="G62" s="93"/>
      <c r="H62" s="93"/>
      <c r="I62" s="84"/>
      <c r="J62" s="86"/>
    </row>
    <row r="63" spans="1:16">
      <c r="B63" s="275" t="s">
        <v>751</v>
      </c>
      <c r="C63" s="93"/>
      <c r="D63" s="93"/>
      <c r="E63" s="93"/>
      <c r="F63" s="93"/>
      <c r="G63" s="93"/>
      <c r="H63" s="93"/>
      <c r="I63" s="84" t="s">
        <v>18</v>
      </c>
      <c r="J63" s="486"/>
    </row>
    <row r="64" spans="1:16">
      <c r="B64" s="275"/>
      <c r="C64" s="93"/>
      <c r="D64" s="93"/>
      <c r="E64" s="93"/>
      <c r="F64" s="93"/>
      <c r="G64" s="93"/>
      <c r="H64" s="93"/>
      <c r="I64" s="84"/>
      <c r="J64" s="86"/>
    </row>
    <row r="65" spans="2:10">
      <c r="B65" s="275" t="s">
        <v>2815</v>
      </c>
      <c r="C65" s="93"/>
      <c r="D65" s="93"/>
      <c r="E65" s="93"/>
      <c r="F65" s="93"/>
      <c r="G65" s="93"/>
      <c r="H65" s="93"/>
      <c r="I65" s="84" t="s">
        <v>18</v>
      </c>
      <c r="J65" s="86"/>
    </row>
    <row r="66" spans="2:10">
      <c r="B66" s="275"/>
      <c r="C66" s="93"/>
      <c r="D66" s="93"/>
      <c r="E66" s="93"/>
      <c r="F66" s="93"/>
      <c r="G66" s="93"/>
      <c r="H66" s="93"/>
      <c r="I66" s="84"/>
      <c r="J66" s="86"/>
    </row>
    <row r="67" spans="2:10">
      <c r="B67" s="275" t="s">
        <v>751</v>
      </c>
      <c r="C67" s="93"/>
      <c r="D67" s="93"/>
      <c r="E67" s="93"/>
      <c r="F67" s="93"/>
      <c r="G67" s="93"/>
      <c r="H67" s="93"/>
      <c r="I67" s="84" t="s">
        <v>18</v>
      </c>
      <c r="J67" s="486"/>
    </row>
    <row r="68" spans="2:10">
      <c r="B68" s="92"/>
      <c r="C68" s="93"/>
      <c r="D68" s="93"/>
      <c r="E68" s="93"/>
      <c r="F68" s="93"/>
      <c r="G68" s="93"/>
      <c r="H68" s="93"/>
      <c r="I68" s="84"/>
      <c r="J68" s="85"/>
    </row>
    <row r="69" spans="2:10" ht="13.8" thickBot="1">
      <c r="B69" s="332" t="s">
        <v>398</v>
      </c>
      <c r="C69" s="95"/>
      <c r="D69" s="95"/>
      <c r="E69" s="95"/>
      <c r="F69" s="95"/>
      <c r="G69" s="95"/>
      <c r="H69" s="95"/>
      <c r="I69" s="84" t="s">
        <v>18</v>
      </c>
      <c r="J69" s="86"/>
    </row>
    <row r="70" spans="2:10">
      <c r="B70" s="94"/>
      <c r="C70" s="93"/>
      <c r="D70" s="93"/>
      <c r="E70" s="93"/>
      <c r="F70" s="93"/>
      <c r="G70" s="93"/>
      <c r="H70" s="93"/>
      <c r="I70" s="82"/>
      <c r="J70" s="96"/>
    </row>
    <row r="71" spans="2:10">
      <c r="B71" s="275" t="s">
        <v>232</v>
      </c>
      <c r="C71" s="93"/>
      <c r="D71" s="93"/>
      <c r="E71" s="93"/>
      <c r="F71" s="93"/>
      <c r="G71" s="93"/>
      <c r="H71" s="93"/>
      <c r="I71" s="84" t="s">
        <v>18</v>
      </c>
      <c r="J71" s="86"/>
    </row>
    <row r="72" spans="2:10" ht="13.8" thickBot="1">
      <c r="B72" s="97"/>
      <c r="C72" s="98"/>
      <c r="D72" s="98"/>
      <c r="E72" s="98"/>
      <c r="F72" s="98"/>
      <c r="G72" s="98"/>
      <c r="H72" s="98"/>
      <c r="I72" s="99"/>
      <c r="J72" s="100"/>
    </row>
    <row r="73" spans="2:10" ht="13.8" thickTop="1">
      <c r="B73" s="101"/>
      <c r="C73" s="81"/>
      <c r="D73" s="81"/>
      <c r="E73" s="81"/>
      <c r="F73" s="81"/>
      <c r="G73" s="81"/>
      <c r="H73" s="81"/>
      <c r="I73" s="81"/>
      <c r="J73" s="102"/>
    </row>
    <row r="76" spans="2:10">
      <c r="B76" s="331"/>
      <c r="C76" s="331"/>
      <c r="D76" s="331"/>
      <c r="F76" s="165"/>
    </row>
    <row r="77" spans="2:10">
      <c r="B77" s="331"/>
      <c r="C77" s="331"/>
      <c r="D77" s="331"/>
    </row>
    <row r="78" spans="2:10">
      <c r="B78" s="331"/>
      <c r="C78" s="331"/>
      <c r="D78" s="331"/>
    </row>
    <row r="79" spans="2:10">
      <c r="B79" s="331"/>
      <c r="C79" s="331"/>
      <c r="D79" s="331"/>
    </row>
    <row r="80" spans="2:10">
      <c r="B80" s="331"/>
      <c r="C80" s="331"/>
      <c r="D80" s="331"/>
    </row>
    <row r="81" spans="2:4">
      <c r="B81" s="331"/>
      <c r="C81" s="331"/>
      <c r="D81" s="331"/>
    </row>
    <row r="82" spans="2:4">
      <c r="B82" s="331"/>
      <c r="C82" s="331"/>
      <c r="D82" s="331"/>
    </row>
    <row r="83" spans="2:4">
      <c r="B83" s="331"/>
      <c r="C83" s="331"/>
      <c r="D83" s="331"/>
    </row>
    <row r="84" spans="2:4">
      <c r="B84" s="331"/>
      <c r="C84" s="331"/>
      <c r="D84" s="331"/>
    </row>
    <row r="85" spans="2:4">
      <c r="B85" s="331"/>
      <c r="C85" s="331"/>
      <c r="D85" s="331"/>
    </row>
    <row r="86" spans="2:4">
      <c r="B86" s="331"/>
      <c r="C86" s="331"/>
      <c r="D86" s="331"/>
    </row>
    <row r="200" spans="7:7">
      <c r="G200" s="67">
        <v>150000</v>
      </c>
    </row>
    <row r="343" spans="7:8">
      <c r="G343" s="67">
        <v>600000</v>
      </c>
    </row>
    <row r="345" spans="7:8">
      <c r="G345" s="67">
        <v>806000</v>
      </c>
    </row>
    <row r="348" spans="7:8">
      <c r="G348" s="67">
        <v>60000</v>
      </c>
      <c r="H348" s="67">
        <v>60000</v>
      </c>
    </row>
    <row r="350" spans="7:8">
      <c r="G350" s="67">
        <v>3200000</v>
      </c>
    </row>
    <row r="352" spans="7:8">
      <c r="G352" s="67">
        <v>70000</v>
      </c>
    </row>
    <row r="405" spans="7:7">
      <c r="G405" s="67">
        <v>120000</v>
      </c>
    </row>
  </sheetData>
  <mergeCells count="1">
    <mergeCell ref="C4:E4"/>
  </mergeCells>
  <phoneticPr fontId="0" type="noConversion"/>
  <printOptions horizontalCentered="1"/>
  <pageMargins left="0.31496062992125984" right="0" top="0.31496062992125984" bottom="0.31496062992125984" header="0" footer="0"/>
  <pageSetup paperSize="9" scale="80" firstPageNumber="146" orientation="portrait" r:id="rId1"/>
  <headerFooter alignWithMargins="0">
    <oddHeader>&amp;RCO1486: LINBRO PARK TOWER (with associated works)</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J20"/>
  <sheetViews>
    <sheetView workbookViewId="0">
      <selection activeCell="B14" sqref="B14"/>
    </sheetView>
  </sheetViews>
  <sheetFormatPr defaultRowHeight="13.2"/>
  <cols>
    <col min="1" max="1" width="29.44140625" bestFit="1" customWidth="1"/>
    <col min="2" max="2" width="4.6640625" bestFit="1" customWidth="1"/>
    <col min="3" max="3" width="17.44140625" bestFit="1" customWidth="1"/>
    <col min="4" max="4" width="4.6640625" bestFit="1" customWidth="1"/>
    <col min="5" max="5" width="16.5546875" bestFit="1" customWidth="1"/>
    <col min="6" max="6" width="4.6640625" bestFit="1" customWidth="1"/>
    <col min="7" max="7" width="17.5546875" bestFit="1" customWidth="1"/>
    <col min="8" max="8" width="4.6640625" bestFit="1" customWidth="1"/>
    <col min="9" max="9" width="18.44140625" bestFit="1" customWidth="1"/>
    <col min="10" max="10" width="4.6640625" bestFit="1" customWidth="1"/>
  </cols>
  <sheetData>
    <row r="1" spans="1:10">
      <c r="A1" s="122" t="s">
        <v>51</v>
      </c>
      <c r="B1" s="123"/>
      <c r="C1" s="123"/>
      <c r="D1" s="123"/>
      <c r="E1" s="123"/>
      <c r="F1" s="123"/>
      <c r="G1" s="123"/>
      <c r="H1" s="123"/>
      <c r="I1" s="123"/>
      <c r="J1" s="124"/>
    </row>
    <row r="2" spans="1:10">
      <c r="A2" s="125" t="s">
        <v>52</v>
      </c>
      <c r="B2" s="126"/>
      <c r="C2" s="126"/>
      <c r="D2" s="126"/>
      <c r="E2" s="127">
        <f>+(PI())</f>
        <v>3.1415926535897931</v>
      </c>
      <c r="F2" s="126"/>
      <c r="G2" s="126"/>
      <c r="H2" s="126"/>
      <c r="I2" s="126"/>
      <c r="J2" s="128"/>
    </row>
    <row r="3" spans="1:10">
      <c r="A3" s="129" t="s">
        <v>53</v>
      </c>
      <c r="B3" s="130">
        <f>Calcs!C130</f>
        <v>143</v>
      </c>
      <c r="C3" s="126" t="s">
        <v>270</v>
      </c>
      <c r="D3" s="126"/>
      <c r="E3" s="126"/>
      <c r="F3" s="126"/>
      <c r="G3" s="126"/>
      <c r="H3" s="126"/>
      <c r="I3" s="126"/>
      <c r="J3" s="128"/>
    </row>
    <row r="4" spans="1:10">
      <c r="A4" s="129" t="s">
        <v>54</v>
      </c>
      <c r="B4" s="130">
        <v>110</v>
      </c>
      <c r="C4" s="126"/>
      <c r="D4" s="126"/>
      <c r="E4" s="126"/>
      <c r="F4" s="126"/>
      <c r="G4" s="126"/>
      <c r="H4" s="126"/>
      <c r="I4" s="126"/>
      <c r="J4" s="128"/>
    </row>
    <row r="5" spans="1:10">
      <c r="A5" s="131" t="s">
        <v>55</v>
      </c>
      <c r="B5" s="127"/>
      <c r="C5" s="126" t="s">
        <v>56</v>
      </c>
      <c r="D5" s="127"/>
      <c r="E5" s="126" t="s">
        <v>57</v>
      </c>
      <c r="F5" s="127"/>
      <c r="G5" s="126" t="s">
        <v>58</v>
      </c>
      <c r="H5" s="127"/>
      <c r="I5" s="126" t="s">
        <v>59</v>
      </c>
      <c r="J5" s="132"/>
    </row>
    <row r="6" spans="1:10">
      <c r="A6" s="133" t="s">
        <v>60</v>
      </c>
      <c r="B6" s="134"/>
      <c r="C6" s="134" t="s">
        <v>61</v>
      </c>
      <c r="D6" s="135"/>
      <c r="E6" s="134" t="s">
        <v>62</v>
      </c>
      <c r="F6" s="135"/>
      <c r="G6" s="134" t="s">
        <v>63</v>
      </c>
      <c r="H6" s="135"/>
      <c r="I6" s="134" t="s">
        <v>64</v>
      </c>
      <c r="J6" s="136"/>
    </row>
    <row r="7" spans="1:10">
      <c r="A7" s="131" t="s">
        <v>65</v>
      </c>
      <c r="B7" s="127">
        <f>+(((2*0.3+$B$4/1000)*(0.1+$B$4/2000))-(PI()*($B$4/1000)^2/8))*$B$3</f>
        <v>15.057662778936695</v>
      </c>
      <c r="C7" s="126" t="s">
        <v>65</v>
      </c>
      <c r="D7" s="127">
        <f>+(((2*0.3+$B$4/1000)*(0.75*$B$4/1000))-(PI()*($B$4/1000)^2/8))*$B$3</f>
        <v>7.696737778936698</v>
      </c>
      <c r="E7" s="126" t="s">
        <v>65</v>
      </c>
      <c r="F7" s="127">
        <f>+(((2*0.4+$B$4/1000)*(0.75*$B$4/1000))-(PI()*($B$4/1000)^2/8))*$B$3</f>
        <v>10.056237778936699</v>
      </c>
      <c r="G7" s="126" t="s">
        <v>65</v>
      </c>
      <c r="H7" s="127">
        <f>+(((2*0.4+$B$4/1000)*(0.2+$B$4/2000))-(PI()*($B$4/1000)^2/8))*$B$3</f>
        <v>32.5036627789367</v>
      </c>
      <c r="I7" s="126" t="s">
        <v>65</v>
      </c>
      <c r="J7" s="132">
        <f>+(((2*0.4+$B$4/1000)*(0.2+$B$4/2000))-(PI()*($B$4/1000)^2/8))*$B$3</f>
        <v>32.5036627789367</v>
      </c>
    </row>
    <row r="8" spans="1:10">
      <c r="A8" s="131" t="s">
        <v>66</v>
      </c>
      <c r="B8" s="127">
        <f>+(((2*0.3+$B$4/1000)*(0.3+$B$4/2000))-(PI()*($B$4/1000)^2/8))*$B$3</f>
        <v>35.3636627789367</v>
      </c>
      <c r="C8" s="126" t="s">
        <v>67</v>
      </c>
      <c r="D8" s="127">
        <f>+(((2*0.3+$B$4/1000)*(0.3+$B$4/2000))-(PI()*($B$4/1000)^2/8))*$B$3</f>
        <v>35.3636627789367</v>
      </c>
      <c r="E8" s="126" t="s">
        <v>67</v>
      </c>
      <c r="F8" s="127">
        <f>+(((2*0.4+$B$4/1000)*(0.3+$B$4/2000))-(PI()*($B$4/1000)^2/8))*$B$3</f>
        <v>45.516662778936698</v>
      </c>
      <c r="G8" s="126" t="s">
        <v>67</v>
      </c>
      <c r="H8" s="127">
        <f>+(((2*0.4+$B$4/1000)*(0.3+$B$4/2000))-(PI()*($B$4/1000)^2/8))*$B$3</f>
        <v>45.516662778936698</v>
      </c>
      <c r="I8" s="126" t="s">
        <v>67</v>
      </c>
      <c r="J8" s="132">
        <f>+(((2*0.5+$B$4/1000)*(0.3+$B$4/2000))-(PI()*($B$4/1000)^2/8))*$B$3</f>
        <v>55.669662778936697</v>
      </c>
    </row>
    <row r="9" spans="1:10">
      <c r="A9" s="131"/>
      <c r="B9" s="127"/>
      <c r="C9" s="127"/>
      <c r="D9" s="127"/>
      <c r="E9" s="127"/>
      <c r="F9" s="127"/>
      <c r="G9" s="127"/>
      <c r="H9" s="127"/>
      <c r="I9" s="127"/>
      <c r="J9" s="132"/>
    </row>
    <row r="10" spans="1:10">
      <c r="A10" s="125" t="s">
        <v>68</v>
      </c>
      <c r="B10" s="126"/>
      <c r="C10" s="126"/>
      <c r="D10" s="126"/>
      <c r="E10" s="126"/>
      <c r="F10" s="126"/>
      <c r="G10" s="126"/>
      <c r="H10" s="126"/>
      <c r="I10" s="126"/>
      <c r="J10" s="128"/>
    </row>
    <row r="11" spans="1:10">
      <c r="A11" s="131" t="s">
        <v>55</v>
      </c>
      <c r="B11" s="127"/>
      <c r="C11" s="126" t="s">
        <v>69</v>
      </c>
      <c r="D11" s="127"/>
      <c r="E11" s="126" t="s">
        <v>70</v>
      </c>
      <c r="F11" s="127"/>
      <c r="G11" s="126" t="s">
        <v>71</v>
      </c>
      <c r="H11" s="127"/>
      <c r="I11" s="126" t="s">
        <v>59</v>
      </c>
      <c r="J11" s="132"/>
    </row>
    <row r="12" spans="1:10">
      <c r="A12" s="133" t="s">
        <v>72</v>
      </c>
      <c r="B12" s="134"/>
      <c r="C12" s="134" t="s">
        <v>62</v>
      </c>
      <c r="D12" s="135"/>
      <c r="E12" s="134" t="s">
        <v>63</v>
      </c>
      <c r="F12" s="135"/>
      <c r="G12" s="134" t="s">
        <v>73</v>
      </c>
      <c r="H12" s="135"/>
      <c r="I12" s="134" t="s">
        <v>74</v>
      </c>
      <c r="J12" s="136"/>
    </row>
    <row r="13" spans="1:10">
      <c r="A13" s="131" t="s">
        <v>65</v>
      </c>
      <c r="B13" s="127">
        <f>+(((2*0.3+$B$4/1000)*(0.1+$B$4/6000))-($B$4/1000)^2*(PI()-2)/16)*$B$3</f>
        <v>11.890927222801682</v>
      </c>
      <c r="C13" s="126" t="s">
        <v>65</v>
      </c>
      <c r="D13" s="127">
        <f>+(((2*0.4+$B$4/1000)*(0.1+$B$4/6000))-($B$4/1000)^2*(PI()-2)/16)*$B$3</f>
        <v>15.275260556135018</v>
      </c>
      <c r="E13" s="126" t="s">
        <v>65</v>
      </c>
      <c r="F13" s="127">
        <f>+(((2*0.4+$B$4/1000)*(7/24*$B$4/1000))-($B$4/1000)^2*(PI()-2)/16)*$B$3</f>
        <v>4.0515480561350161</v>
      </c>
      <c r="G13" s="126" t="s">
        <v>65</v>
      </c>
      <c r="H13" s="127">
        <f>+(((2*0.5+$B$4/1000)*(7/24*$B$4/1000))-($B$4/1000)^2*(PI()-2)/16)*$B$3</f>
        <v>4.9691313894683509</v>
      </c>
      <c r="I13" s="126" t="s">
        <v>65</v>
      </c>
      <c r="J13" s="132">
        <f>+(((2*0.5+$B$4/1000)*(0.2+$B$4/6000))-($B$4/1000)^2*(PI()-2)/16)*$B$3</f>
        <v>34.532593889468352</v>
      </c>
    </row>
    <row r="14" spans="1:10">
      <c r="A14" s="131" t="s">
        <v>66</v>
      </c>
      <c r="B14" s="127">
        <f>+((2*0.3+$B$4/1000)*(0.3+$B$4/1000+0.1)-(PI()*($B$4/1000)^2/4))*$B$3-B13</f>
        <v>38.530398335071709</v>
      </c>
      <c r="C14" s="126" t="s">
        <v>67</v>
      </c>
      <c r="D14" s="127">
        <f>+((2*0.4+$B$4/1000)*(0.3+$B$4/1000+0.1)-(PI()*($B$4/1000)^2/4))*$B$3-D13</f>
        <v>49.732065001738384</v>
      </c>
      <c r="E14" s="126" t="s">
        <v>67</v>
      </c>
      <c r="F14" s="127">
        <f>+((2*0.4+$B$4/1000)*(0.3+1.125*$B$4/1000)-(PI()*($B$4/1000)^2/4))*$B$3-F13</f>
        <v>49.732065001738377</v>
      </c>
      <c r="G14" s="126" t="s">
        <v>67</v>
      </c>
      <c r="H14" s="127">
        <f>+((2*0.5+$B$4/1000)*(0.3+1.125*$B$4/1000)-(PI()*($B$4/1000)^2/4))*$B$3-H13</f>
        <v>60.933731668405052</v>
      </c>
      <c r="I14" s="126" t="s">
        <v>67</v>
      </c>
      <c r="J14" s="132">
        <f>+((2*0.5+$B$4/1000)*(0.3+$B$4/1000+0.2)-(PI()*($B$4/1000)^2/4))*$B$3-J13</f>
        <v>60.933731668405052</v>
      </c>
    </row>
    <row r="15" spans="1:10">
      <c r="A15" s="131"/>
      <c r="B15" s="127"/>
      <c r="C15" s="126"/>
      <c r="D15" s="126"/>
      <c r="E15" s="126"/>
      <c r="F15" s="126"/>
      <c r="G15" s="126"/>
      <c r="H15" s="126"/>
      <c r="I15" s="126"/>
      <c r="J15" s="128"/>
    </row>
    <row r="16" spans="1:10">
      <c r="A16" s="125" t="s">
        <v>75</v>
      </c>
      <c r="B16" s="126"/>
      <c r="C16" s="126"/>
      <c r="D16" s="126"/>
      <c r="E16" s="126"/>
      <c r="F16" s="126"/>
      <c r="G16" s="126"/>
      <c r="H16" s="126"/>
      <c r="I16" s="126"/>
      <c r="J16" s="128"/>
    </row>
    <row r="17" spans="1:10">
      <c r="A17" s="282" t="s">
        <v>55</v>
      </c>
      <c r="B17" s="163"/>
      <c r="C17" s="126" t="s">
        <v>76</v>
      </c>
      <c r="D17" s="127"/>
      <c r="E17" s="126" t="s">
        <v>57</v>
      </c>
      <c r="F17" s="127"/>
      <c r="G17" s="126" t="s">
        <v>77</v>
      </c>
      <c r="H17" s="127"/>
      <c r="I17" s="126" t="s">
        <v>59</v>
      </c>
      <c r="J17" s="132"/>
    </row>
    <row r="18" spans="1:10">
      <c r="A18" s="283" t="s">
        <v>60</v>
      </c>
      <c r="B18" s="164"/>
      <c r="C18" s="134" t="s">
        <v>61</v>
      </c>
      <c r="D18" s="135"/>
      <c r="E18" s="134" t="s">
        <v>62</v>
      </c>
      <c r="F18" s="135"/>
      <c r="G18" s="134" t="s">
        <v>63</v>
      </c>
      <c r="H18" s="135"/>
      <c r="I18" s="134" t="s">
        <v>78</v>
      </c>
      <c r="J18" s="136"/>
    </row>
    <row r="19" spans="1:10">
      <c r="A19" s="282" t="s">
        <v>65</v>
      </c>
      <c r="B19" s="163">
        <f>+(((2*0.3+$B$4/1000)*(0.2+$B$4/1000))-($B$4/1000)^2*(PI())/4)*$B$3</f>
        <v>30.11532555787339</v>
      </c>
      <c r="C19" s="126" t="s">
        <v>65</v>
      </c>
      <c r="D19" s="160">
        <f>+(((2*0.3+$B$4/1000)*(0.1+$B$4/4000+$B$4/1000))-($B$4/1000)^2*(PI())/4)*$B$3</f>
        <v>22.754400557873392</v>
      </c>
      <c r="E19" s="126" t="s">
        <v>65</v>
      </c>
      <c r="F19" s="127">
        <f>+(((2*0.4+$B$4/1000)*(0.1+$B$4/4000+$B$4/1000))-($B$4/1000)^2*(PI())/4)*$B$3</f>
        <v>29.546900557873389</v>
      </c>
      <c r="G19" s="126" t="s">
        <v>65</v>
      </c>
      <c r="H19" s="127">
        <f>+(((2*0.4+$B$4/1000)*(0.3+$B$4/1000))-($B$4/1000)^2*(PI())/4)*$B$3</f>
        <v>51.994325557873395</v>
      </c>
      <c r="I19" s="126" t="s">
        <v>65</v>
      </c>
      <c r="J19" s="132">
        <f>+(((2*0.5+$B$4/1000)*(0.3+$B$4/1000))-($B$4/1000)^2*(PI())/4)*$B$3</f>
        <v>63.720325557873394</v>
      </c>
    </row>
    <row r="20" spans="1:10" ht="13.8" thickBot="1">
      <c r="A20" s="310" t="s">
        <v>66</v>
      </c>
      <c r="B20" s="311">
        <f>+((2*0.3+$B$4/1000)*0.2)*$B$3</f>
        <v>20.305999999999997</v>
      </c>
      <c r="C20" s="139" t="s">
        <v>67</v>
      </c>
      <c r="D20" s="161">
        <f>+((2*0.3+$B$4/1000)*0.2)*$B$3</f>
        <v>20.305999999999997</v>
      </c>
      <c r="E20" s="139" t="s">
        <v>67</v>
      </c>
      <c r="F20" s="138">
        <f>+((2*0.4+$B$4/1000)*0.2)*$B$3</f>
        <v>26.026000000000003</v>
      </c>
      <c r="G20" s="139" t="s">
        <v>67</v>
      </c>
      <c r="H20" s="138">
        <f>+((2*0.4+$B$4/1000)*0.2)*$B$3</f>
        <v>26.026000000000003</v>
      </c>
      <c r="I20" s="139" t="s">
        <v>67</v>
      </c>
      <c r="J20" s="140">
        <f>+((2*0.5+$B$4/1000)*0.2)*$B$3</f>
        <v>31.746000000000006</v>
      </c>
    </row>
  </sheetData>
  <printOptions horizontalCentered="1"/>
  <pageMargins left="0.31496062992125984" right="0" top="0.31496062992125984" bottom="0.31496062992125984" header="0" footer="0"/>
  <pageSetup paperSize="9" firstPageNumber="2" orientation="portrait" useFirstPageNumber="1" horizontalDpi="4294967293" r:id="rId1"/>
  <headerFooter alignWithMargins="0">
    <oddFooter>&amp;CC2.2.&amp;P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405"/>
  <sheetViews>
    <sheetView showGridLines="0" view="pageBreakPreview" topLeftCell="A67" zoomScaleNormal="100" zoomScaleSheetLayoutView="100" workbookViewId="0">
      <selection activeCell="G7" sqref="G7"/>
    </sheetView>
  </sheetViews>
  <sheetFormatPr defaultColWidth="9.33203125" defaultRowHeight="13.2"/>
  <cols>
    <col min="1" max="1" width="7.6640625" style="11" customWidth="1"/>
    <col min="2" max="2" width="11.33203125" style="114" customWidth="1"/>
    <col min="3" max="3" width="37.6640625" style="11" customWidth="1"/>
    <col min="4" max="4" width="7.6640625" style="36" customWidth="1"/>
    <col min="5" max="5" width="10.6640625" style="36" customWidth="1"/>
    <col min="6" max="6" width="12.6640625" style="37" customWidth="1"/>
    <col min="7" max="7" width="15.6640625" style="37" customWidth="1"/>
    <col min="8" max="16384" width="9.33203125" style="5"/>
  </cols>
  <sheetData>
    <row r="1" spans="1:7" ht="13.8" thickBot="1"/>
    <row r="2" spans="1:7" ht="29.1" customHeight="1" thickBot="1">
      <c r="A2" s="166" t="s">
        <v>32</v>
      </c>
      <c r="B2" s="168" t="s">
        <v>10</v>
      </c>
      <c r="C2" s="167" t="s">
        <v>11</v>
      </c>
      <c r="D2" s="167" t="s">
        <v>12</v>
      </c>
      <c r="E2" s="168" t="s">
        <v>13</v>
      </c>
      <c r="F2" s="169" t="s">
        <v>14</v>
      </c>
      <c r="G2" s="170" t="s">
        <v>15</v>
      </c>
    </row>
    <row r="3" spans="1:7" ht="13.8" thickTop="1">
      <c r="A3" s="171"/>
      <c r="B3" s="27"/>
      <c r="C3" s="4"/>
      <c r="D3" s="4"/>
      <c r="E3" s="27"/>
      <c r="F3" s="28"/>
      <c r="G3" s="182"/>
    </row>
    <row r="4" spans="1:7" s="13" customFormat="1" ht="26.4">
      <c r="A4" s="1129">
        <v>3</v>
      </c>
      <c r="B4" s="619" t="s">
        <v>33</v>
      </c>
      <c r="C4" s="620" t="s">
        <v>1790</v>
      </c>
      <c r="D4" s="48"/>
      <c r="E4" s="48"/>
      <c r="F4" s="49"/>
      <c r="G4" s="184"/>
    </row>
    <row r="5" spans="1:7">
      <c r="A5" s="183"/>
      <c r="B5" s="621"/>
      <c r="C5" s="620"/>
      <c r="D5" s="48"/>
      <c r="E5" s="48"/>
      <c r="F5" s="49"/>
      <c r="G5" s="184"/>
    </row>
    <row r="6" spans="1:7">
      <c r="A6" s="183" t="s">
        <v>1889</v>
      </c>
      <c r="B6" s="105"/>
      <c r="C6" s="14" t="s">
        <v>34</v>
      </c>
      <c r="D6" s="48"/>
      <c r="E6" s="48"/>
      <c r="F6" s="49"/>
      <c r="G6" s="184"/>
    </row>
    <row r="7" spans="1:7" ht="52.8">
      <c r="A7" s="173"/>
      <c r="B7" s="106" t="s">
        <v>7</v>
      </c>
      <c r="C7" s="50" t="s">
        <v>86</v>
      </c>
      <c r="D7" s="51"/>
      <c r="E7" s="52"/>
      <c r="F7" s="53"/>
      <c r="G7" s="185"/>
    </row>
    <row r="8" spans="1:7">
      <c r="A8" s="173"/>
      <c r="B8" s="106"/>
      <c r="C8" s="116"/>
      <c r="D8" s="154"/>
      <c r="E8" s="142"/>
      <c r="F8" s="158"/>
      <c r="G8" s="212"/>
    </row>
    <row r="9" spans="1:7" ht="26.4">
      <c r="A9" s="186" t="s">
        <v>1890</v>
      </c>
      <c r="B9" s="106" t="s">
        <v>401</v>
      </c>
      <c r="C9" s="7" t="s">
        <v>402</v>
      </c>
      <c r="D9" s="154" t="s">
        <v>28</v>
      </c>
      <c r="E9" s="142">
        <v>560</v>
      </c>
      <c r="F9" s="158"/>
      <c r="G9" s="212"/>
    </row>
    <row r="10" spans="1:7">
      <c r="A10" s="186"/>
      <c r="B10" s="106"/>
      <c r="C10" s="116"/>
      <c r="D10" s="236"/>
      <c r="E10" s="142"/>
      <c r="F10" s="158"/>
      <c r="G10" s="212"/>
    </row>
    <row r="11" spans="1:7" ht="26.4">
      <c r="A11" s="173" t="s">
        <v>1891</v>
      </c>
      <c r="B11" s="7" t="s">
        <v>394</v>
      </c>
      <c r="C11" s="7" t="s">
        <v>85</v>
      </c>
      <c r="D11" s="141" t="s">
        <v>38</v>
      </c>
      <c r="E11" s="142">
        <f>E9</f>
        <v>560</v>
      </c>
      <c r="F11" s="158"/>
      <c r="G11" s="622" t="s">
        <v>2951</v>
      </c>
    </row>
    <row r="12" spans="1:7">
      <c r="A12" s="187"/>
      <c r="B12" s="105"/>
      <c r="C12" s="54"/>
      <c r="D12" s="51"/>
      <c r="E12" s="52"/>
      <c r="F12" s="53"/>
      <c r="G12" s="185"/>
    </row>
    <row r="13" spans="1:7">
      <c r="A13" s="188"/>
      <c r="B13" s="105"/>
      <c r="C13" s="15"/>
      <c r="D13" s="51"/>
      <c r="E13" s="52"/>
      <c r="F13" s="53"/>
      <c r="G13" s="185"/>
    </row>
    <row r="14" spans="1:7">
      <c r="A14" s="188"/>
      <c r="B14" s="105"/>
      <c r="C14" s="15"/>
      <c r="D14" s="51"/>
      <c r="E14" s="52"/>
      <c r="F14" s="53"/>
      <c r="G14" s="185"/>
    </row>
    <row r="15" spans="1:7">
      <c r="A15" s="188"/>
      <c r="B15" s="105"/>
      <c r="C15" s="15"/>
      <c r="D15" s="51"/>
      <c r="E15" s="52"/>
      <c r="F15" s="53"/>
      <c r="G15" s="185"/>
    </row>
    <row r="16" spans="1:7">
      <c r="A16" s="188"/>
      <c r="B16" s="105"/>
      <c r="C16" s="15"/>
      <c r="D16" s="51"/>
      <c r="E16" s="52"/>
      <c r="F16" s="53"/>
      <c r="G16" s="185"/>
    </row>
    <row r="17" spans="1:7">
      <c r="A17" s="188"/>
      <c r="B17" s="105"/>
      <c r="C17" s="15"/>
      <c r="D17" s="51"/>
      <c r="E17" s="52"/>
      <c r="F17" s="53"/>
      <c r="G17" s="185"/>
    </row>
    <row r="18" spans="1:7">
      <c r="A18" s="188"/>
      <c r="B18" s="105"/>
      <c r="C18" s="15"/>
      <c r="D18" s="51"/>
      <c r="E18" s="52"/>
      <c r="F18" s="53"/>
      <c r="G18" s="185"/>
    </row>
    <row r="19" spans="1:7">
      <c r="A19" s="188"/>
      <c r="B19" s="105"/>
      <c r="C19" s="15"/>
      <c r="D19" s="51"/>
      <c r="E19" s="52"/>
      <c r="F19" s="53"/>
      <c r="G19" s="185"/>
    </row>
    <row r="20" spans="1:7">
      <c r="A20" s="188"/>
      <c r="B20" s="105"/>
      <c r="C20" s="15"/>
      <c r="D20" s="51"/>
      <c r="E20" s="52"/>
      <c r="F20" s="53"/>
      <c r="G20" s="185"/>
    </row>
    <row r="21" spans="1:7">
      <c r="A21" s="188"/>
      <c r="B21" s="105"/>
      <c r="C21" s="15"/>
      <c r="D21" s="51"/>
      <c r="E21" s="52"/>
      <c r="F21" s="53"/>
      <c r="G21" s="185"/>
    </row>
    <row r="22" spans="1:7">
      <c r="A22" s="188"/>
      <c r="B22" s="105"/>
      <c r="C22" s="15"/>
      <c r="D22" s="51"/>
      <c r="E22" s="52"/>
      <c r="F22" s="53"/>
      <c r="G22" s="185"/>
    </row>
    <row r="23" spans="1:7">
      <c r="A23" s="188"/>
      <c r="B23" s="105"/>
      <c r="C23" s="15"/>
      <c r="D23" s="51"/>
      <c r="E23" s="52"/>
      <c r="F23" s="53"/>
      <c r="G23" s="185"/>
    </row>
    <row r="24" spans="1:7">
      <c r="A24" s="188"/>
      <c r="B24" s="105"/>
      <c r="C24" s="15"/>
      <c r="D24" s="51"/>
      <c r="E24" s="52"/>
      <c r="F24" s="53"/>
      <c r="G24" s="185"/>
    </row>
    <row r="25" spans="1:7">
      <c r="A25" s="188"/>
      <c r="B25" s="105"/>
      <c r="C25" s="15"/>
      <c r="D25" s="51"/>
      <c r="E25" s="52"/>
      <c r="F25" s="53"/>
      <c r="G25" s="185"/>
    </row>
    <row r="26" spans="1:7">
      <c r="A26" s="188"/>
      <c r="B26" s="105"/>
      <c r="C26" s="15"/>
      <c r="D26" s="51"/>
      <c r="E26" s="52"/>
      <c r="F26" s="53"/>
      <c r="G26" s="185"/>
    </row>
    <row r="27" spans="1:7">
      <c r="A27" s="188"/>
      <c r="B27" s="105"/>
      <c r="C27" s="15"/>
      <c r="D27" s="51"/>
      <c r="E27" s="52"/>
      <c r="F27" s="53"/>
      <c r="G27" s="185"/>
    </row>
    <row r="28" spans="1:7">
      <c r="A28" s="188"/>
      <c r="B28" s="105"/>
      <c r="C28" s="15"/>
      <c r="D28" s="51"/>
      <c r="E28" s="52"/>
      <c r="F28" s="53"/>
      <c r="G28" s="185"/>
    </row>
    <row r="29" spans="1:7">
      <c r="A29" s="188"/>
      <c r="B29" s="105"/>
      <c r="C29" s="15"/>
      <c r="D29" s="51"/>
      <c r="E29" s="52"/>
      <c r="F29" s="53"/>
      <c r="G29" s="185"/>
    </row>
    <row r="30" spans="1:7">
      <c r="A30" s="188"/>
      <c r="B30" s="105"/>
      <c r="C30" s="15"/>
      <c r="D30" s="51"/>
      <c r="E30" s="52"/>
      <c r="F30" s="53"/>
      <c r="G30" s="185"/>
    </row>
    <row r="31" spans="1:7">
      <c r="A31" s="188"/>
      <c r="B31" s="105"/>
      <c r="C31" s="15"/>
      <c r="D31" s="51"/>
      <c r="E31" s="52"/>
      <c r="F31" s="53"/>
      <c r="G31" s="185"/>
    </row>
    <row r="32" spans="1:7">
      <c r="A32" s="188"/>
      <c r="B32" s="105"/>
      <c r="C32" s="15"/>
      <c r="D32" s="51"/>
      <c r="E32" s="52"/>
      <c r="F32" s="53"/>
      <c r="G32" s="185"/>
    </row>
    <row r="33" spans="1:7">
      <c r="A33" s="188"/>
      <c r="B33" s="105"/>
      <c r="C33" s="15"/>
      <c r="D33" s="51"/>
      <c r="E33" s="52"/>
      <c r="F33" s="53"/>
      <c r="G33" s="185"/>
    </row>
    <row r="34" spans="1:7">
      <c r="A34" s="188"/>
      <c r="B34" s="105"/>
      <c r="C34" s="15"/>
      <c r="D34" s="51"/>
      <c r="E34" s="52"/>
      <c r="F34" s="53"/>
      <c r="G34" s="185"/>
    </row>
    <row r="35" spans="1:7">
      <c r="A35" s="188"/>
      <c r="B35" s="105"/>
      <c r="C35" s="15"/>
      <c r="D35" s="51"/>
      <c r="E35" s="52"/>
      <c r="F35" s="53"/>
      <c r="G35" s="185"/>
    </row>
    <row r="36" spans="1:7">
      <c r="A36" s="188"/>
      <c r="B36" s="105"/>
      <c r="C36" s="15"/>
      <c r="D36" s="51"/>
      <c r="E36" s="52"/>
      <c r="F36" s="53"/>
      <c r="G36" s="185"/>
    </row>
    <row r="37" spans="1:7">
      <c r="A37" s="188"/>
      <c r="B37" s="105"/>
      <c r="C37" s="15"/>
      <c r="D37" s="51"/>
      <c r="E37" s="52"/>
      <c r="F37" s="53"/>
      <c r="G37" s="185"/>
    </row>
    <row r="38" spans="1:7">
      <c r="A38" s="188"/>
      <c r="B38" s="105"/>
      <c r="C38" s="15"/>
      <c r="D38" s="51"/>
      <c r="E38" s="52"/>
      <c r="F38" s="53"/>
      <c r="G38" s="185"/>
    </row>
    <row r="39" spans="1:7">
      <c r="A39" s="188"/>
      <c r="B39" s="105"/>
      <c r="C39" s="15"/>
      <c r="D39" s="51"/>
      <c r="E39" s="52"/>
      <c r="F39" s="53"/>
      <c r="G39" s="185"/>
    </row>
    <row r="40" spans="1:7">
      <c r="A40" s="188"/>
      <c r="B40" s="105"/>
      <c r="C40" s="15"/>
      <c r="D40" s="51"/>
      <c r="E40" s="52"/>
      <c r="F40" s="53"/>
      <c r="G40" s="185"/>
    </row>
    <row r="41" spans="1:7">
      <c r="A41" s="188"/>
      <c r="B41" s="105"/>
      <c r="C41" s="15"/>
      <c r="D41" s="51"/>
      <c r="E41" s="52"/>
      <c r="F41" s="53"/>
      <c r="G41" s="185"/>
    </row>
    <row r="42" spans="1:7">
      <c r="A42" s="188"/>
      <c r="B42" s="105"/>
      <c r="C42" s="15"/>
      <c r="D42" s="51"/>
      <c r="E42" s="52"/>
      <c r="F42" s="53"/>
      <c r="G42" s="185"/>
    </row>
    <row r="43" spans="1:7">
      <c r="A43" s="188"/>
      <c r="B43" s="105"/>
      <c r="C43" s="15"/>
      <c r="D43" s="51"/>
      <c r="E43" s="52"/>
      <c r="F43" s="53"/>
      <c r="G43" s="185"/>
    </row>
    <row r="44" spans="1:7">
      <c r="A44" s="188"/>
      <c r="B44" s="105"/>
      <c r="C44" s="15"/>
      <c r="D44" s="51"/>
      <c r="E44" s="52"/>
      <c r="F44" s="53"/>
      <c r="G44" s="185"/>
    </row>
    <row r="45" spans="1:7">
      <c r="A45" s="188"/>
      <c r="B45" s="105"/>
      <c r="C45" s="15"/>
      <c r="D45" s="51"/>
      <c r="E45" s="52"/>
      <c r="F45" s="53"/>
      <c r="G45" s="185"/>
    </row>
    <row r="46" spans="1:7">
      <c r="A46" s="188"/>
      <c r="B46" s="105"/>
      <c r="C46" s="15"/>
      <c r="D46" s="51"/>
      <c r="E46" s="52"/>
      <c r="F46" s="53"/>
      <c r="G46" s="185"/>
    </row>
    <row r="47" spans="1:7">
      <c r="A47" s="188"/>
      <c r="B47" s="105"/>
      <c r="C47" s="15"/>
      <c r="D47" s="51"/>
      <c r="E47" s="52"/>
      <c r="F47" s="53"/>
      <c r="G47" s="185"/>
    </row>
    <row r="48" spans="1:7">
      <c r="A48" s="188"/>
      <c r="B48" s="105"/>
      <c r="C48" s="15"/>
      <c r="D48" s="51"/>
      <c r="E48" s="52"/>
      <c r="F48" s="53"/>
      <c r="G48" s="185"/>
    </row>
    <row r="49" spans="1:7">
      <c r="A49" s="188"/>
      <c r="B49" s="105"/>
      <c r="C49" s="15"/>
      <c r="D49" s="51"/>
      <c r="E49" s="52"/>
      <c r="F49" s="53"/>
      <c r="G49" s="185"/>
    </row>
    <row r="50" spans="1:7">
      <c r="A50" s="188"/>
      <c r="B50" s="105"/>
      <c r="C50" s="15"/>
      <c r="D50" s="51"/>
      <c r="E50" s="52"/>
      <c r="F50" s="53"/>
      <c r="G50" s="185"/>
    </row>
    <row r="51" spans="1:7">
      <c r="A51" s="188"/>
      <c r="B51" s="105"/>
      <c r="C51" s="15"/>
      <c r="D51" s="51"/>
      <c r="E51" s="52"/>
      <c r="F51" s="53"/>
      <c r="G51" s="185"/>
    </row>
    <row r="52" spans="1:7">
      <c r="A52" s="188"/>
      <c r="B52" s="105"/>
      <c r="C52" s="15"/>
      <c r="D52" s="51"/>
      <c r="E52" s="52"/>
      <c r="F52" s="53"/>
      <c r="G52" s="185"/>
    </row>
    <row r="53" spans="1:7">
      <c r="A53" s="188"/>
      <c r="B53" s="105"/>
      <c r="C53" s="15"/>
      <c r="D53" s="51"/>
      <c r="E53" s="52"/>
      <c r="F53" s="53"/>
      <c r="G53" s="185"/>
    </row>
    <row r="54" spans="1:7">
      <c r="A54" s="188"/>
      <c r="B54" s="105"/>
      <c r="C54" s="15"/>
      <c r="D54" s="51"/>
      <c r="E54" s="52"/>
      <c r="F54" s="53"/>
      <c r="G54" s="185"/>
    </row>
    <row r="55" spans="1:7">
      <c r="A55" s="188"/>
      <c r="B55" s="105"/>
      <c r="C55" s="15"/>
      <c r="D55" s="51"/>
      <c r="E55" s="52"/>
      <c r="F55" s="53"/>
      <c r="G55" s="185"/>
    </row>
    <row r="56" spans="1:7">
      <c r="A56" s="187"/>
      <c r="B56" s="105"/>
      <c r="C56" s="15"/>
      <c r="D56" s="51"/>
      <c r="E56" s="52"/>
      <c r="F56" s="53"/>
      <c r="G56" s="185"/>
    </row>
    <row r="57" spans="1:7">
      <c r="A57" s="187"/>
      <c r="B57" s="105"/>
      <c r="C57" s="14"/>
      <c r="D57" s="51"/>
      <c r="E57" s="52"/>
      <c r="F57" s="53"/>
      <c r="G57" s="189"/>
    </row>
    <row r="58" spans="1:7">
      <c r="A58" s="187"/>
      <c r="B58" s="105"/>
      <c r="C58" s="14"/>
      <c r="D58" s="51"/>
      <c r="E58" s="52"/>
      <c r="F58" s="53"/>
      <c r="G58" s="189"/>
    </row>
    <row r="59" spans="1:7">
      <c r="A59" s="187"/>
      <c r="B59" s="105"/>
      <c r="C59" s="14"/>
      <c r="D59" s="51"/>
      <c r="E59" s="52"/>
      <c r="F59" s="53"/>
      <c r="G59" s="189"/>
    </row>
    <row r="60" spans="1:7">
      <c r="A60" s="187"/>
      <c r="B60" s="105"/>
      <c r="C60" s="14"/>
      <c r="D60" s="51"/>
      <c r="E60" s="52"/>
      <c r="F60" s="53"/>
      <c r="G60" s="189"/>
    </row>
    <row r="61" spans="1:7">
      <c r="A61" s="183"/>
      <c r="B61" s="105"/>
      <c r="C61" s="14"/>
      <c r="D61" s="48"/>
      <c r="E61" s="48"/>
      <c r="F61" s="49"/>
      <c r="G61" s="190"/>
    </row>
    <row r="62" spans="1:7">
      <c r="A62" s="183"/>
      <c r="B62" s="105"/>
      <c r="C62" s="14"/>
      <c r="D62" s="48"/>
      <c r="E62" s="48"/>
      <c r="F62" s="49"/>
      <c r="G62" s="190"/>
    </row>
    <row r="63" spans="1:7">
      <c r="A63" s="183"/>
      <c r="B63" s="105"/>
      <c r="C63" s="14"/>
      <c r="D63" s="48"/>
      <c r="E63" s="48"/>
      <c r="F63" s="49"/>
      <c r="G63" s="190"/>
    </row>
    <row r="64" spans="1:7">
      <c r="A64" s="183"/>
      <c r="B64" s="105"/>
      <c r="C64" s="14"/>
      <c r="D64" s="48"/>
      <c r="E64" s="48"/>
      <c r="F64" s="49"/>
      <c r="G64" s="190"/>
    </row>
    <row r="65" spans="1:7" ht="10.5" customHeight="1">
      <c r="A65" s="183"/>
      <c r="B65" s="105"/>
      <c r="C65" s="14"/>
      <c r="D65" s="48"/>
      <c r="E65" s="48"/>
      <c r="F65" s="49"/>
      <c r="G65" s="190"/>
    </row>
    <row r="66" spans="1:7" hidden="1">
      <c r="A66" s="183"/>
      <c r="B66" s="105"/>
      <c r="C66" s="50"/>
      <c r="D66" s="48"/>
      <c r="E66" s="48"/>
      <c r="F66" s="49"/>
      <c r="G66" s="190"/>
    </row>
    <row r="67" spans="1:7">
      <c r="A67" s="187"/>
      <c r="B67" s="105"/>
      <c r="C67" s="15"/>
      <c r="D67" s="51"/>
      <c r="E67" s="52"/>
      <c r="F67" s="53"/>
      <c r="G67" s="185"/>
    </row>
    <row r="68" spans="1:7">
      <c r="A68" s="187"/>
      <c r="B68" s="105"/>
      <c r="C68" s="15"/>
      <c r="D68" s="51"/>
      <c r="E68" s="52"/>
      <c r="F68" s="53"/>
      <c r="G68" s="185"/>
    </row>
    <row r="69" spans="1:7">
      <c r="A69" s="187"/>
      <c r="B69" s="105"/>
      <c r="C69" s="15"/>
      <c r="D69" s="51"/>
      <c r="E69" s="52"/>
      <c r="F69" s="53"/>
      <c r="G69" s="185"/>
    </row>
    <row r="70" spans="1:7">
      <c r="A70" s="175"/>
      <c r="B70" s="107"/>
      <c r="C70" s="2"/>
      <c r="D70" s="30"/>
      <c r="E70" s="31"/>
      <c r="F70" s="32"/>
      <c r="G70" s="191"/>
    </row>
    <row r="71" spans="1:7">
      <c r="A71" s="176"/>
      <c r="B71" s="108" t="s">
        <v>2794</v>
      </c>
      <c r="C71" s="3"/>
      <c r="D71" s="33"/>
      <c r="E71" s="34"/>
      <c r="F71" s="35" t="s">
        <v>18</v>
      </c>
      <c r="G71" s="192"/>
    </row>
    <row r="72" spans="1:7" ht="13.8" thickBot="1">
      <c r="A72" s="177"/>
      <c r="B72" s="193"/>
      <c r="C72" s="178"/>
      <c r="D72" s="179"/>
      <c r="E72" s="180"/>
      <c r="F72" s="181"/>
      <c r="G72" s="194"/>
    </row>
    <row r="73" spans="1:7">
      <c r="A73" s="16"/>
      <c r="B73" s="109"/>
      <c r="C73" s="623"/>
      <c r="D73" s="57"/>
      <c r="E73" s="58"/>
      <c r="F73" s="59"/>
      <c r="G73" s="59"/>
    </row>
    <row r="74" spans="1:7">
      <c r="A74" s="16"/>
      <c r="B74" s="109"/>
      <c r="C74" s="16"/>
      <c r="D74" s="57"/>
      <c r="E74" s="58"/>
      <c r="F74" s="60"/>
      <c r="G74" s="59"/>
    </row>
    <row r="75" spans="1:7">
      <c r="A75" s="16"/>
      <c r="B75" s="109"/>
      <c r="C75" s="623"/>
      <c r="D75" s="57"/>
      <c r="E75" s="58"/>
      <c r="F75" s="59"/>
      <c r="G75" s="59"/>
    </row>
    <row r="76" spans="1:7">
      <c r="A76" s="16"/>
      <c r="B76" s="109"/>
      <c r="C76" s="16"/>
      <c r="D76" s="57"/>
      <c r="E76" s="58"/>
      <c r="F76" s="60"/>
      <c r="G76" s="59"/>
    </row>
    <row r="77" spans="1:7">
      <c r="A77" s="16"/>
      <c r="B77" s="109"/>
      <c r="C77" s="623"/>
      <c r="D77" s="57"/>
      <c r="E77" s="58"/>
      <c r="F77" s="59"/>
      <c r="G77" s="59"/>
    </row>
    <row r="78" spans="1:7">
      <c r="A78" s="16"/>
      <c r="B78" s="109"/>
      <c r="C78" s="16"/>
      <c r="D78" s="57"/>
      <c r="E78" s="58"/>
      <c r="F78" s="60"/>
      <c r="G78" s="59"/>
    </row>
    <row r="79" spans="1:7">
      <c r="A79" s="16"/>
      <c r="B79" s="109"/>
      <c r="C79" s="16"/>
      <c r="D79" s="57"/>
      <c r="E79" s="58"/>
      <c r="F79" s="60"/>
      <c r="G79" s="59"/>
    </row>
    <row r="80" spans="1:7">
      <c r="A80" s="16"/>
      <c r="B80" s="110"/>
      <c r="C80" s="16"/>
      <c r="D80" s="57"/>
      <c r="E80" s="58"/>
      <c r="F80" s="59"/>
      <c r="G80" s="59"/>
    </row>
    <row r="81" spans="1:7">
      <c r="A81" s="16"/>
      <c r="B81" s="111"/>
      <c r="C81" s="16"/>
      <c r="D81" s="57"/>
      <c r="E81" s="58"/>
      <c r="F81" s="59"/>
      <c r="G81" s="59"/>
    </row>
    <row r="82" spans="1:7">
      <c r="A82" s="16"/>
      <c r="B82" s="112"/>
      <c r="C82" s="16"/>
      <c r="D82" s="57"/>
      <c r="E82" s="58"/>
      <c r="F82" s="59"/>
      <c r="G82" s="59"/>
    </row>
    <row r="83" spans="1:7">
      <c r="A83" s="16"/>
      <c r="B83" s="109"/>
      <c r="C83" s="16"/>
      <c r="D83" s="57"/>
      <c r="E83" s="58"/>
      <c r="F83" s="59"/>
      <c r="G83" s="59"/>
    </row>
    <row r="84" spans="1:7">
      <c r="A84" s="16"/>
      <c r="B84" s="112"/>
      <c r="C84" s="16"/>
      <c r="D84" s="57"/>
      <c r="E84" s="58"/>
      <c r="F84" s="59"/>
      <c r="G84" s="59"/>
    </row>
    <row r="85" spans="1:7">
      <c r="A85" s="16"/>
      <c r="B85" s="112"/>
      <c r="C85" s="16"/>
      <c r="D85" s="57"/>
      <c r="E85" s="58"/>
      <c r="F85" s="59"/>
      <c r="G85" s="59"/>
    </row>
    <row r="86" spans="1:7">
      <c r="A86" s="16"/>
      <c r="B86" s="112"/>
      <c r="C86" s="61"/>
      <c r="D86" s="62"/>
      <c r="E86" s="62"/>
      <c r="F86" s="59"/>
      <c r="G86" s="59"/>
    </row>
    <row r="87" spans="1:7">
      <c r="A87" s="16"/>
      <c r="B87" s="112"/>
      <c r="C87" s="61"/>
      <c r="D87" s="62"/>
      <c r="E87" s="62"/>
      <c r="F87" s="59"/>
      <c r="G87" s="59"/>
    </row>
    <row r="88" spans="1:7">
      <c r="A88" s="16"/>
      <c r="B88" s="112"/>
      <c r="C88" s="61"/>
      <c r="D88" s="62"/>
      <c r="E88" s="62"/>
      <c r="F88" s="59"/>
      <c r="G88" s="59"/>
    </row>
    <row r="89" spans="1:7">
      <c r="A89" s="16"/>
      <c r="B89" s="112"/>
      <c r="C89" s="61"/>
      <c r="D89" s="62"/>
      <c r="E89" s="62"/>
      <c r="F89" s="59"/>
      <c r="G89" s="59"/>
    </row>
    <row r="90" spans="1:7">
      <c r="A90" s="16"/>
      <c r="B90" s="112"/>
      <c r="C90" s="61"/>
      <c r="D90" s="62"/>
      <c r="E90" s="62"/>
      <c r="F90" s="59"/>
      <c r="G90" s="59"/>
    </row>
    <row r="91" spans="1:7">
      <c r="A91" s="16"/>
      <c r="B91" s="112"/>
      <c r="C91" s="61"/>
      <c r="D91" s="62"/>
      <c r="E91" s="62"/>
      <c r="F91" s="59"/>
      <c r="G91" s="59"/>
    </row>
    <row r="92" spans="1:7">
      <c r="A92" s="16"/>
      <c r="B92" s="112"/>
      <c r="C92" s="61"/>
      <c r="D92" s="62"/>
      <c r="E92" s="62"/>
      <c r="F92" s="59"/>
      <c r="G92" s="59"/>
    </row>
    <row r="93" spans="1:7">
      <c r="A93" s="16"/>
      <c r="B93" s="112"/>
      <c r="C93" s="61"/>
      <c r="D93" s="62"/>
      <c r="E93" s="62"/>
      <c r="F93" s="59"/>
      <c r="G93" s="59"/>
    </row>
    <row r="94" spans="1:7">
      <c r="A94" s="16"/>
      <c r="B94" s="112"/>
      <c r="C94" s="61"/>
      <c r="D94" s="62"/>
      <c r="E94" s="62"/>
      <c r="F94" s="59"/>
      <c r="G94" s="59"/>
    </row>
    <row r="95" spans="1:7">
      <c r="A95" s="16"/>
      <c r="B95" s="112"/>
      <c r="C95" s="61"/>
      <c r="D95" s="62"/>
      <c r="E95" s="62"/>
      <c r="F95" s="59"/>
      <c r="G95" s="59"/>
    </row>
    <row r="96" spans="1:7">
      <c r="A96" s="16"/>
      <c r="B96" s="112"/>
      <c r="C96" s="61"/>
      <c r="D96" s="62"/>
      <c r="E96" s="62"/>
      <c r="F96" s="59"/>
      <c r="G96" s="59"/>
    </row>
    <row r="97" spans="1:7">
      <c r="A97" s="16"/>
      <c r="B97" s="112"/>
      <c r="C97" s="61"/>
      <c r="D97" s="62"/>
      <c r="E97" s="62"/>
      <c r="F97" s="59"/>
      <c r="G97" s="59"/>
    </row>
    <row r="98" spans="1:7">
      <c r="A98" s="16"/>
      <c r="B98" s="112"/>
      <c r="C98" s="61"/>
      <c r="D98" s="62"/>
      <c r="E98" s="62"/>
      <c r="F98" s="59"/>
      <c r="G98" s="59"/>
    </row>
    <row r="99" spans="1:7">
      <c r="A99" s="16"/>
      <c r="B99" s="112"/>
      <c r="C99" s="61"/>
      <c r="D99" s="62"/>
      <c r="E99" s="62"/>
      <c r="F99" s="59"/>
      <c r="G99" s="59"/>
    </row>
    <row r="100" spans="1:7">
      <c r="A100" s="16"/>
      <c r="B100" s="112"/>
      <c r="C100" s="61"/>
      <c r="D100" s="62"/>
      <c r="E100" s="62"/>
      <c r="F100" s="59"/>
      <c r="G100" s="59"/>
    </row>
    <row r="101" spans="1:7">
      <c r="A101" s="16"/>
      <c r="B101" s="112"/>
      <c r="C101" s="16"/>
      <c r="D101" s="57"/>
      <c r="E101" s="58"/>
      <c r="F101" s="59"/>
      <c r="G101" s="59"/>
    </row>
    <row r="102" spans="1:7">
      <c r="A102" s="16"/>
      <c r="B102" s="112"/>
      <c r="C102" s="16"/>
      <c r="D102" s="57"/>
      <c r="E102" s="58"/>
      <c r="F102" s="59"/>
      <c r="G102" s="59"/>
    </row>
    <row r="103" spans="1:7">
      <c r="A103" s="17"/>
      <c r="B103" s="113"/>
      <c r="C103" s="3"/>
      <c r="D103" s="63"/>
      <c r="E103" s="64"/>
      <c r="F103" s="65"/>
      <c r="G103" s="65"/>
    </row>
    <row r="104" spans="1:7">
      <c r="A104" s="17"/>
      <c r="B104" s="108"/>
      <c r="C104" s="3"/>
      <c r="D104" s="33"/>
      <c r="E104" s="34"/>
      <c r="F104" s="35"/>
      <c r="G104" s="66"/>
    </row>
    <row r="105" spans="1:7">
      <c r="A105" s="17"/>
      <c r="B105" s="113"/>
      <c r="C105" s="3"/>
      <c r="D105" s="63"/>
      <c r="E105" s="64"/>
      <c r="F105" s="65"/>
      <c r="G105" s="65"/>
    </row>
    <row r="200" spans="7:7">
      <c r="G200" s="37">
        <v>150000</v>
      </c>
    </row>
    <row r="343" spans="7:8">
      <c r="G343" s="37">
        <v>600000</v>
      </c>
    </row>
    <row r="345" spans="7:8">
      <c r="G345" s="37">
        <v>806000</v>
      </c>
    </row>
    <row r="348" spans="7:8">
      <c r="G348" s="37">
        <v>60000</v>
      </c>
      <c r="H348" s="5">
        <v>60000</v>
      </c>
    </row>
    <row r="350" spans="7:8">
      <c r="G350" s="37">
        <v>3200000</v>
      </c>
    </row>
    <row r="352" spans="7:8">
      <c r="G352" s="37">
        <v>70000</v>
      </c>
    </row>
    <row r="405" spans="7:7">
      <c r="G405" s="37">
        <v>120000</v>
      </c>
    </row>
  </sheetData>
  <dataConsolidate topLabels="1" link="1"/>
  <printOptions horizontalCentered="1"/>
  <pageMargins left="0.31496062992125984" right="0" top="0.31496062992125984" bottom="0.31496062992125984" header="0" footer="0"/>
  <pageSetup paperSize="9" scale="80" firstPageNumber="146" orientation="portrait" r:id="rId1"/>
  <headerFooter alignWithMargins="0">
    <oddHeader>&amp;RCO1486: LINBRO PARK TOWER (with associated works)</oddHeader>
    <oddFooter>&amp;CPD&amp;P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20"/>
  <sheetViews>
    <sheetView workbookViewId="0"/>
  </sheetViews>
  <sheetFormatPr defaultRowHeight="13.2"/>
  <cols>
    <col min="1" max="1" width="29.44140625" bestFit="1" customWidth="1"/>
    <col min="2" max="2" width="5.5546875" bestFit="1" customWidth="1"/>
    <col min="3" max="3" width="17.44140625" bestFit="1" customWidth="1"/>
    <col min="4" max="4" width="5.5546875" bestFit="1" customWidth="1"/>
    <col min="5" max="5" width="16.5546875" bestFit="1" customWidth="1"/>
    <col min="6" max="6" width="4.6640625" bestFit="1" customWidth="1"/>
    <col min="7" max="7" width="17.5546875" bestFit="1" customWidth="1"/>
    <col min="8" max="8" width="4.6640625" bestFit="1" customWidth="1"/>
    <col min="9" max="9" width="18.44140625" bestFit="1" customWidth="1"/>
    <col min="10" max="10" width="4.6640625" bestFit="1" customWidth="1"/>
  </cols>
  <sheetData>
    <row r="1" spans="1:10">
      <c r="A1" s="122" t="s">
        <v>51</v>
      </c>
      <c r="B1" s="123"/>
      <c r="C1" s="123"/>
      <c r="D1" s="123"/>
      <c r="E1" s="123"/>
      <c r="F1" s="123"/>
      <c r="G1" s="123"/>
      <c r="H1" s="123"/>
      <c r="I1" s="123"/>
      <c r="J1" s="124"/>
    </row>
    <row r="2" spans="1:10">
      <c r="A2" s="125" t="s">
        <v>52</v>
      </c>
      <c r="B2" s="126"/>
      <c r="C2" s="126"/>
      <c r="D2" s="126"/>
      <c r="E2" s="127">
        <f>+(PI())</f>
        <v>3.1415926535897931</v>
      </c>
      <c r="F2" s="126"/>
      <c r="G2" s="126"/>
      <c r="H2" s="126"/>
      <c r="I2" s="126"/>
      <c r="J2" s="128"/>
    </row>
    <row r="3" spans="1:10">
      <c r="A3" s="129" t="s">
        <v>53</v>
      </c>
      <c r="B3" s="130">
        <f>Calcs!C137</f>
        <v>1153.9000000000001</v>
      </c>
      <c r="C3" s="126" t="s">
        <v>271</v>
      </c>
      <c r="D3" s="126"/>
      <c r="E3" s="126"/>
      <c r="F3" s="126"/>
      <c r="G3" s="126"/>
      <c r="H3" s="126"/>
      <c r="I3" s="126"/>
      <c r="J3" s="128"/>
    </row>
    <row r="4" spans="1:10">
      <c r="A4" s="129" t="s">
        <v>54</v>
      </c>
      <c r="B4" s="130">
        <v>650</v>
      </c>
      <c r="C4" s="126"/>
      <c r="D4" s="126"/>
      <c r="E4" s="126"/>
      <c r="F4" s="126"/>
      <c r="G4" s="126"/>
      <c r="H4" s="126"/>
      <c r="I4" s="126"/>
      <c r="J4" s="128"/>
    </row>
    <row r="5" spans="1:10">
      <c r="A5" s="131" t="s">
        <v>55</v>
      </c>
      <c r="B5" s="127"/>
      <c r="C5" s="126" t="s">
        <v>56</v>
      </c>
      <c r="D5" s="127"/>
      <c r="E5" s="126" t="s">
        <v>57</v>
      </c>
      <c r="F5" s="127"/>
      <c r="G5" s="126" t="s">
        <v>58</v>
      </c>
      <c r="H5" s="127"/>
      <c r="I5" s="126" t="s">
        <v>59</v>
      </c>
      <c r="J5" s="132"/>
    </row>
    <row r="6" spans="1:10">
      <c r="A6" s="133" t="s">
        <v>60</v>
      </c>
      <c r="B6" s="134"/>
      <c r="C6" s="134" t="s">
        <v>61</v>
      </c>
      <c r="D6" s="135"/>
      <c r="E6" s="134" t="s">
        <v>62</v>
      </c>
      <c r="F6" s="135"/>
      <c r="G6" s="134" t="s">
        <v>63</v>
      </c>
      <c r="H6" s="135"/>
      <c r="I6" s="134" t="s">
        <v>64</v>
      </c>
      <c r="J6" s="136"/>
    </row>
    <row r="7" spans="1:10">
      <c r="A7" s="131" t="s">
        <v>65</v>
      </c>
      <c r="B7" s="127">
        <f>+(((2*0.3+$B$4/1000)*(0.1+$B$4/2000))-(PI()*($B$4/1000)^2/8))*$B$3</f>
        <v>421.55963876776337</v>
      </c>
      <c r="C7" s="126" t="s">
        <v>65</v>
      </c>
      <c r="D7" s="127">
        <f>+(((2*0.3+$B$4/1000)*(0.75*$B$4/1000))-(PI()*($B$4/1000)^2/8))*$B$3</f>
        <v>511.70807626776337</v>
      </c>
      <c r="E7" s="126" t="s">
        <v>65</v>
      </c>
      <c r="F7" s="127">
        <f>+(((2*0.4+$B$4/1000)*(0.75*$B$4/1000))-(PI()*($B$4/1000)^2/8))*$B$3</f>
        <v>624.21332626776336</v>
      </c>
      <c r="G7" s="126" t="s">
        <v>65</v>
      </c>
      <c r="H7" s="127">
        <f>+(((2*0.4+$B$4/1000)*(0.2+$B$4/2000))-(PI()*($B$4/1000)^2/8))*$B$3</f>
        <v>686.95663876776348</v>
      </c>
      <c r="I7" s="126" t="s">
        <v>65</v>
      </c>
      <c r="J7" s="132">
        <f>+(((2*0.4+$B$4/1000)*(0.2+$B$4/2000))-(PI()*($B$4/1000)^2/8))*$B$3</f>
        <v>686.95663876776348</v>
      </c>
    </row>
    <row r="8" spans="1:10">
      <c r="A8" s="131" t="s">
        <v>66</v>
      </c>
      <c r="B8" s="127">
        <f>+(((2*0.3+$B$4/1000)*(0.3+$B$4/2000))-(PI()*($B$4/1000)^2/8))*$B$3</f>
        <v>710.03463876776334</v>
      </c>
      <c r="C8" s="126" t="s">
        <v>67</v>
      </c>
      <c r="D8" s="127">
        <f>+(((2*0.3+$B$4/1000)*(0.3+$B$4/2000))-(PI()*($B$4/1000)^2/8))*$B$3</f>
        <v>710.03463876776334</v>
      </c>
      <c r="E8" s="126" t="s">
        <v>67</v>
      </c>
      <c r="F8" s="127">
        <f>+(((2*0.4+$B$4/1000)*(0.3+$B$4/2000))-(PI()*($B$4/1000)^2/8))*$B$3</f>
        <v>854.27213876776352</v>
      </c>
      <c r="G8" s="126" t="s">
        <v>67</v>
      </c>
      <c r="H8" s="127">
        <f>+(((2*0.4+$B$4/1000)*(0.3+$B$4/2000))-(PI()*($B$4/1000)^2/8))*$B$3</f>
        <v>854.27213876776352</v>
      </c>
      <c r="I8" s="126" t="s">
        <v>67</v>
      </c>
      <c r="J8" s="132">
        <f>+(((2*0.5+$B$4/1000)*(0.3+$B$4/2000))-(PI()*($B$4/1000)^2/8))*$B$3</f>
        <v>998.50963876776336</v>
      </c>
    </row>
    <row r="9" spans="1:10">
      <c r="A9" s="131"/>
      <c r="B9" s="127"/>
      <c r="C9" s="127"/>
      <c r="D9" s="127"/>
      <c r="E9" s="127"/>
      <c r="F9" s="127"/>
      <c r="G9" s="127"/>
      <c r="H9" s="127"/>
      <c r="I9" s="127"/>
      <c r="J9" s="132"/>
    </row>
    <row r="10" spans="1:10">
      <c r="A10" s="281" t="s">
        <v>68</v>
      </c>
      <c r="B10" s="162"/>
      <c r="C10" s="126"/>
      <c r="D10" s="126"/>
      <c r="E10" s="126"/>
      <c r="F10" s="126"/>
      <c r="G10" s="126"/>
      <c r="H10" s="126"/>
      <c r="I10" s="126"/>
      <c r="J10" s="128"/>
    </row>
    <row r="11" spans="1:10">
      <c r="A11" s="282" t="s">
        <v>55</v>
      </c>
      <c r="B11" s="163"/>
      <c r="C11" s="126" t="s">
        <v>69</v>
      </c>
      <c r="D11" s="127"/>
      <c r="E11" s="126" t="s">
        <v>70</v>
      </c>
      <c r="F11" s="127"/>
      <c r="G11" s="126" t="s">
        <v>71</v>
      </c>
      <c r="H11" s="127"/>
      <c r="I11" s="126" t="s">
        <v>59</v>
      </c>
      <c r="J11" s="132"/>
    </row>
    <row r="12" spans="1:10">
      <c r="A12" s="283" t="s">
        <v>72</v>
      </c>
      <c r="B12" s="164"/>
      <c r="C12" s="134" t="s">
        <v>62</v>
      </c>
      <c r="D12" s="135"/>
      <c r="E12" s="134" t="s">
        <v>63</v>
      </c>
      <c r="F12" s="135"/>
      <c r="G12" s="134" t="s">
        <v>73</v>
      </c>
      <c r="H12" s="135"/>
      <c r="I12" s="134" t="s">
        <v>74</v>
      </c>
      <c r="J12" s="136"/>
    </row>
    <row r="13" spans="1:10">
      <c r="A13" s="282" t="s">
        <v>65</v>
      </c>
      <c r="B13" s="163">
        <f>+(((2*0.3+$B$4/1000)*(0.1+$B$4/6000))-($B$4/1000)^2*(PI()-2)/16)*$B$3</f>
        <v>265.71026730054837</v>
      </c>
      <c r="C13" s="126" t="s">
        <v>65</v>
      </c>
      <c r="D13" s="127">
        <f>+(((2*0.4+$B$4/1000)*(0.1+$B$4/6000))-($B$4/1000)^2*(PI()-2)/16)*$B$3</f>
        <v>313.78943396721507</v>
      </c>
      <c r="E13" s="126" t="s">
        <v>65</v>
      </c>
      <c r="F13" s="127">
        <f>+(((2*0.4+$B$4/1000)*(7/24*$B$4/1000))-($B$4/1000)^2*(PI()-2)/16)*$B$3</f>
        <v>282.41777771721507</v>
      </c>
      <c r="G13" s="126" t="s">
        <v>65</v>
      </c>
      <c r="H13" s="127">
        <f>+(((2*0.5+$B$4/1000)*(7/24*$B$4/1000))-($B$4/1000)^2*(PI()-2)/16)*$B$3</f>
        <v>326.16981938388165</v>
      </c>
      <c r="I13" s="126" t="s">
        <v>65</v>
      </c>
      <c r="J13" s="132">
        <f>+(((2*0.5+$B$4/1000)*(0.2+$B$4/6000))-($B$4/1000)^2*(PI()-2)/16)*$B$3</f>
        <v>552.26210063388169</v>
      </c>
    </row>
    <row r="14" spans="1:10">
      <c r="A14" s="282" t="s">
        <v>66</v>
      </c>
      <c r="B14" s="163">
        <f>+((2*0.3+$B$4/1000)*(0.3+$B$4/1000+0.1)-(PI()*($B$4/1000)^2/4))*$B$3-B13</f>
        <v>865.8840102349784</v>
      </c>
      <c r="C14" s="126" t="s">
        <v>67</v>
      </c>
      <c r="D14" s="127">
        <f>+((2*0.4+$B$4/1000)*(0.3+$B$4/1000+0.1)-(PI()*($B$4/1000)^2/4))*$B$3-D13</f>
        <v>1060.1238435683119</v>
      </c>
      <c r="E14" s="126" t="s">
        <v>67</v>
      </c>
      <c r="F14" s="127">
        <f>+((2*0.4+$B$4/1000)*(0.3+1.125*$B$4/1000)-(PI()*($B$4/1000)^2/4))*$B$3-F13</f>
        <v>1060.1238435683119</v>
      </c>
      <c r="G14" s="126" t="s">
        <v>67</v>
      </c>
      <c r="H14" s="127">
        <f>+((2*0.5+$B$4/1000)*(0.3+1.125*$B$4/1000)-(PI()*($B$4/1000)^2/4))*$B$3-H13</f>
        <v>1254.3636769016448</v>
      </c>
      <c r="I14" s="126" t="s">
        <v>67</v>
      </c>
      <c r="J14" s="132">
        <f>+((2*0.5+$B$4/1000)*(0.3+$B$4/1000+0.2)-(PI()*($B$4/1000)^2/4))*$B$3-J13</f>
        <v>1254.3636769016448</v>
      </c>
    </row>
    <row r="15" spans="1:10">
      <c r="A15" s="131"/>
      <c r="B15" s="127"/>
      <c r="C15" s="126"/>
      <c r="D15" s="126"/>
      <c r="E15" s="126"/>
      <c r="F15" s="126"/>
      <c r="G15" s="126"/>
      <c r="H15" s="126"/>
      <c r="I15" s="126"/>
      <c r="J15" s="128"/>
    </row>
    <row r="16" spans="1:10">
      <c r="A16" s="125" t="s">
        <v>75</v>
      </c>
      <c r="B16" s="126"/>
      <c r="C16" s="126"/>
      <c r="D16" s="126"/>
      <c r="E16" s="126"/>
      <c r="F16" s="126"/>
      <c r="G16" s="126"/>
      <c r="H16" s="126"/>
      <c r="I16" s="126"/>
      <c r="J16" s="128"/>
    </row>
    <row r="17" spans="1:10">
      <c r="A17" s="131" t="s">
        <v>55</v>
      </c>
      <c r="B17" s="127"/>
      <c r="C17" s="126" t="s">
        <v>76</v>
      </c>
      <c r="D17" s="127"/>
      <c r="E17" s="126" t="s">
        <v>57</v>
      </c>
      <c r="F17" s="127"/>
      <c r="G17" s="126" t="s">
        <v>77</v>
      </c>
      <c r="H17" s="127"/>
      <c r="I17" s="126" t="s">
        <v>59</v>
      </c>
      <c r="J17" s="132"/>
    </row>
    <row r="18" spans="1:10">
      <c r="A18" s="133" t="s">
        <v>60</v>
      </c>
      <c r="B18" s="134"/>
      <c r="C18" s="134" t="s">
        <v>61</v>
      </c>
      <c r="D18" s="135"/>
      <c r="E18" s="134" t="s">
        <v>62</v>
      </c>
      <c r="F18" s="135"/>
      <c r="G18" s="134" t="s">
        <v>63</v>
      </c>
      <c r="H18" s="135"/>
      <c r="I18" s="134" t="s">
        <v>78</v>
      </c>
      <c r="J18" s="136"/>
    </row>
    <row r="19" spans="1:10">
      <c r="A19" s="131" t="s">
        <v>65</v>
      </c>
      <c r="B19" s="127">
        <f>+(((2*0.3+$B$4/1000)*(0.2+$B$4/1000))-($B$4/1000)^2*(PI())/4)*$B$3</f>
        <v>843.11927753552675</v>
      </c>
      <c r="C19" s="126" t="s">
        <v>65</v>
      </c>
      <c r="D19" s="160">
        <f>+(((2*0.3+$B$4/1000)*(0.1+$B$4/4000+$B$4/1000))-($B$4/1000)^2*(PI())/4)*$B$3</f>
        <v>933.26771503552675</v>
      </c>
      <c r="E19" s="126" t="s">
        <v>65</v>
      </c>
      <c r="F19" s="127">
        <f>+(((2*0.4+$B$4/1000)*(0.1+$B$4/4000+$B$4/1000))-($B$4/1000)^2*(PI())/4)*$B$3</f>
        <v>1143.854465035527</v>
      </c>
      <c r="G19" s="126" t="s">
        <v>65</v>
      </c>
      <c r="H19" s="127">
        <f>+(((2*0.4+$B$4/1000)*(0.3+$B$4/1000))-($B$4/1000)^2*(PI())/4)*$B$3</f>
        <v>1206.597777535527</v>
      </c>
      <c r="I19" s="126" t="s">
        <v>65</v>
      </c>
      <c r="J19" s="132">
        <f>+(((2*0.5+$B$4/1000)*(0.3+$B$4/1000))-($B$4/1000)^2*(PI())/4)*$B$3</f>
        <v>1425.8387775355266</v>
      </c>
    </row>
    <row r="20" spans="1:10" ht="13.8" thickBot="1">
      <c r="A20" s="137" t="s">
        <v>66</v>
      </c>
      <c r="B20" s="138">
        <f>+((2*0.3+$B$4/1000)*0.2)*$B$3</f>
        <v>288.47500000000002</v>
      </c>
      <c r="C20" s="139" t="s">
        <v>67</v>
      </c>
      <c r="D20" s="161">
        <f>+((2*0.3+$B$4/1000)*0.2)*$B$3</f>
        <v>288.47500000000002</v>
      </c>
      <c r="E20" s="139" t="s">
        <v>67</v>
      </c>
      <c r="F20" s="138">
        <f>+((2*0.4+$B$4/1000)*0.2)*$B$3</f>
        <v>334.63100000000009</v>
      </c>
      <c r="G20" s="139" t="s">
        <v>67</v>
      </c>
      <c r="H20" s="138">
        <f>+((2*0.4+$B$4/1000)*0.2)*$B$3</f>
        <v>334.63100000000009</v>
      </c>
      <c r="I20" s="139" t="s">
        <v>67</v>
      </c>
      <c r="J20" s="140">
        <f>+((2*0.5+$B$4/1000)*0.2)*$B$3</f>
        <v>380.78700000000003</v>
      </c>
    </row>
  </sheetData>
  <printOptions horizontalCentered="1"/>
  <pageMargins left="0.31496062992125984" right="0.31496062992125984" top="0.31496062992125984" bottom="0.31496062992125984" header="0" footer="0"/>
  <pageSetup paperSize="9" scale="97" firstPageNumber="12" orientation="portrait" useFirstPageNumber="1" horizontalDpi="4294967293" r:id="rId1"/>
  <headerFooter alignWithMargins="0">
    <oddFooter>&amp;CA.&amp;P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O145"/>
  <sheetViews>
    <sheetView topLeftCell="A104" workbookViewId="0">
      <selection activeCell="C8" sqref="C8"/>
    </sheetView>
  </sheetViews>
  <sheetFormatPr defaultRowHeight="13.2"/>
  <cols>
    <col min="1" max="1" width="1.33203125" customWidth="1"/>
    <col min="2" max="2" width="39.5546875" bestFit="1" customWidth="1"/>
    <col min="3" max="3" width="9.6640625" customWidth="1"/>
    <col min="4" max="4" width="10.44140625" customWidth="1"/>
    <col min="5" max="5" width="41.5546875" bestFit="1" customWidth="1"/>
  </cols>
  <sheetData>
    <row r="1" spans="2:15" ht="14.4">
      <c r="B1" s="244" t="s">
        <v>90</v>
      </c>
      <c r="C1" s="244" t="s">
        <v>13</v>
      </c>
      <c r="D1" s="244" t="s">
        <v>12</v>
      </c>
      <c r="E1" s="244" t="s">
        <v>45</v>
      </c>
      <c r="F1" s="243"/>
      <c r="G1" s="245" t="s">
        <v>91</v>
      </c>
      <c r="H1" s="246"/>
      <c r="I1" s="246"/>
      <c r="J1" s="246"/>
      <c r="K1" s="247"/>
      <c r="L1" s="247"/>
      <c r="M1" s="247"/>
      <c r="N1" s="247"/>
      <c r="O1" s="247"/>
    </row>
    <row r="2" spans="2:15" ht="15">
      <c r="B2" s="248"/>
      <c r="C2" s="248"/>
      <c r="D2" s="249"/>
      <c r="E2" s="250"/>
      <c r="F2" s="246"/>
      <c r="G2" s="251" t="s">
        <v>92</v>
      </c>
      <c r="H2" s="252" t="s">
        <v>93</v>
      </c>
      <c r="I2" s="243"/>
      <c r="J2" s="243"/>
      <c r="K2" s="247"/>
      <c r="L2" s="247"/>
      <c r="M2" s="247"/>
      <c r="N2" s="247"/>
      <c r="O2" s="247"/>
    </row>
    <row r="3" spans="2:15" ht="16.2">
      <c r="B3" s="1456" t="s">
        <v>94</v>
      </c>
      <c r="C3" s="1457"/>
      <c r="D3" s="1457"/>
      <c r="E3" s="1458"/>
      <c r="F3" s="246"/>
      <c r="G3" s="253" t="s">
        <v>95</v>
      </c>
      <c r="H3" s="254"/>
      <c r="I3" s="246"/>
      <c r="J3" s="246" t="s">
        <v>96</v>
      </c>
      <c r="K3" s="247"/>
      <c r="L3" s="247"/>
      <c r="M3" s="252" t="s">
        <v>97</v>
      </c>
      <c r="N3" s="247"/>
      <c r="O3" s="247">
        <f>((1/3)*PI()*(C46^2)*((3*C50)-C46))-((1/3)*PI()*(C47^2)*((3*C51)-C47))</f>
        <v>28.871629185571891</v>
      </c>
    </row>
    <row r="4" spans="2:15" ht="16.2">
      <c r="B4" s="248" t="s">
        <v>98</v>
      </c>
      <c r="C4" s="255">
        <v>19.600000000000001</v>
      </c>
      <c r="D4" s="249" t="s">
        <v>28</v>
      </c>
      <c r="E4" s="250" t="s">
        <v>99</v>
      </c>
      <c r="F4" s="246"/>
      <c r="G4" s="251" t="s">
        <v>100</v>
      </c>
      <c r="H4" s="252" t="s">
        <v>101</v>
      </c>
      <c r="I4" s="246"/>
      <c r="J4" s="246"/>
      <c r="K4" s="247"/>
      <c r="L4" s="247"/>
      <c r="M4" s="247"/>
      <c r="N4" s="247"/>
      <c r="O4" s="247"/>
    </row>
    <row r="5" spans="2:15" ht="14.4">
      <c r="B5" s="248" t="s">
        <v>102</v>
      </c>
      <c r="C5" s="255">
        <f>C4-(C8*2)</f>
        <v>19</v>
      </c>
      <c r="D5" s="249" t="s">
        <v>28</v>
      </c>
      <c r="E5" s="250" t="s">
        <v>99</v>
      </c>
      <c r="F5" s="246"/>
      <c r="G5" s="251" t="s">
        <v>103</v>
      </c>
      <c r="H5" s="252" t="s">
        <v>104</v>
      </c>
      <c r="I5" s="246"/>
      <c r="J5" s="246"/>
      <c r="K5" s="247"/>
      <c r="L5" s="247"/>
      <c r="M5" s="247"/>
      <c r="N5" s="247"/>
      <c r="O5" s="247"/>
    </row>
    <row r="6" spans="2:15" ht="14.4">
      <c r="B6" s="248" t="s">
        <v>105</v>
      </c>
      <c r="C6" s="255">
        <f>C4/2</f>
        <v>9.8000000000000007</v>
      </c>
      <c r="D6" s="249" t="s">
        <v>28</v>
      </c>
      <c r="E6" s="250"/>
      <c r="F6" s="246"/>
      <c r="G6" s="251" t="s">
        <v>106</v>
      </c>
      <c r="H6" s="256" t="s">
        <v>107</v>
      </c>
      <c r="I6" s="246"/>
      <c r="J6" s="246"/>
      <c r="K6" s="247"/>
      <c r="L6" s="247"/>
      <c r="M6" s="247"/>
      <c r="N6" s="247"/>
      <c r="O6" s="247"/>
    </row>
    <row r="7" spans="2:15" ht="14.4">
      <c r="B7" s="248" t="s">
        <v>108</v>
      </c>
      <c r="C7" s="255">
        <f>C5/2</f>
        <v>9.5</v>
      </c>
      <c r="D7" s="249" t="s">
        <v>28</v>
      </c>
      <c r="E7" s="250"/>
      <c r="F7" s="246"/>
      <c r="G7" s="251" t="s">
        <v>109</v>
      </c>
      <c r="H7" s="256" t="s">
        <v>107</v>
      </c>
      <c r="I7" s="246"/>
      <c r="J7" s="246"/>
      <c r="K7" s="247"/>
      <c r="L7" s="247"/>
      <c r="M7" s="247"/>
      <c r="N7" s="247"/>
      <c r="O7" s="247"/>
    </row>
    <row r="8" spans="2:15" ht="16.2">
      <c r="B8" s="248" t="s">
        <v>110</v>
      </c>
      <c r="C8" s="255">
        <v>0.3</v>
      </c>
      <c r="D8" s="249" t="s">
        <v>28</v>
      </c>
      <c r="E8" s="250" t="s">
        <v>99</v>
      </c>
      <c r="F8" s="246"/>
      <c r="G8" s="251" t="s">
        <v>111</v>
      </c>
      <c r="H8" s="252" t="s">
        <v>112</v>
      </c>
      <c r="I8" s="246"/>
      <c r="J8" s="246"/>
      <c r="K8" s="247"/>
      <c r="L8" s="247"/>
      <c r="M8" s="247"/>
      <c r="N8" s="247"/>
      <c r="O8" s="247"/>
    </row>
    <row r="9" spans="2:15">
      <c r="B9" s="248" t="s">
        <v>113</v>
      </c>
      <c r="C9" s="255">
        <f>PI()*C4</f>
        <v>61.575216010359952</v>
      </c>
      <c r="D9" s="249" t="s">
        <v>28</v>
      </c>
      <c r="E9" s="250"/>
      <c r="F9" s="246"/>
      <c r="G9" s="246"/>
      <c r="H9" s="246"/>
      <c r="I9" s="246"/>
      <c r="J9" s="246"/>
      <c r="K9" s="247"/>
      <c r="L9" s="247"/>
      <c r="M9" s="247"/>
      <c r="N9" s="247"/>
      <c r="O9" s="247"/>
    </row>
    <row r="10" spans="2:15">
      <c r="B10" s="248" t="s">
        <v>114</v>
      </c>
      <c r="C10" s="255">
        <f>PI()*C5</f>
        <v>59.690260418206066</v>
      </c>
      <c r="D10" s="249" t="s">
        <v>28</v>
      </c>
      <c r="E10" s="250"/>
      <c r="F10" s="246"/>
      <c r="G10" s="246"/>
      <c r="H10" s="246"/>
      <c r="I10" s="246"/>
      <c r="J10" s="246"/>
      <c r="K10" s="247"/>
      <c r="L10" s="247"/>
      <c r="M10" s="247"/>
      <c r="N10" s="247"/>
      <c r="O10" s="247"/>
    </row>
    <row r="11" spans="2:15">
      <c r="B11" s="248" t="s">
        <v>115</v>
      </c>
      <c r="C11" s="255">
        <v>5.8</v>
      </c>
      <c r="D11" s="249" t="s">
        <v>28</v>
      </c>
      <c r="E11" s="250" t="s">
        <v>116</v>
      </c>
      <c r="F11" s="246"/>
      <c r="G11" s="246"/>
      <c r="H11" s="246"/>
      <c r="I11" s="246"/>
      <c r="J11" s="246"/>
      <c r="K11" s="247"/>
      <c r="L11" s="247"/>
      <c r="M11" s="247"/>
      <c r="N11" s="247"/>
      <c r="O11" s="247"/>
    </row>
    <row r="12" spans="2:15" ht="26.4">
      <c r="B12" s="248" t="s">
        <v>117</v>
      </c>
      <c r="C12" s="255">
        <f>C11+0.4</f>
        <v>6.2</v>
      </c>
      <c r="D12" s="249" t="s">
        <v>28</v>
      </c>
      <c r="E12" s="250" t="s">
        <v>118</v>
      </c>
      <c r="F12" s="246"/>
      <c r="G12" s="246"/>
      <c r="H12" s="246"/>
      <c r="I12" s="246"/>
      <c r="J12" s="246"/>
      <c r="K12" s="247"/>
      <c r="L12" s="247"/>
      <c r="M12" s="247"/>
      <c r="N12" s="247"/>
      <c r="O12" s="247"/>
    </row>
    <row r="13" spans="2:15">
      <c r="B13" s="248"/>
      <c r="C13" s="255"/>
      <c r="D13" s="249"/>
      <c r="E13" s="250"/>
      <c r="F13" s="246"/>
      <c r="G13" s="246"/>
      <c r="H13" s="246"/>
      <c r="I13" s="246"/>
      <c r="J13" s="246"/>
      <c r="K13" s="247"/>
      <c r="L13" s="247"/>
      <c r="M13" s="247"/>
      <c r="N13" s="247"/>
      <c r="O13" s="247"/>
    </row>
    <row r="14" spans="2:15" ht="14.4">
      <c r="B14" s="1456" t="s">
        <v>119</v>
      </c>
      <c r="C14" s="1457"/>
      <c r="D14" s="1457"/>
      <c r="E14" s="1458"/>
      <c r="F14" s="246"/>
      <c r="G14" s="246"/>
      <c r="H14" s="246"/>
      <c r="I14" s="246"/>
      <c r="J14" s="246"/>
      <c r="K14" s="247"/>
      <c r="L14" s="247"/>
      <c r="M14" s="247"/>
      <c r="N14" s="247"/>
      <c r="O14" s="247"/>
    </row>
    <row r="15" spans="2:15" ht="16.2">
      <c r="B15" s="248" t="s">
        <v>120</v>
      </c>
      <c r="C15" s="255">
        <v>27.4831</v>
      </c>
      <c r="D15" s="249" t="s">
        <v>121</v>
      </c>
      <c r="E15" s="250" t="s">
        <v>122</v>
      </c>
      <c r="F15" s="246"/>
      <c r="G15" s="246"/>
      <c r="H15" s="246"/>
      <c r="I15" s="246"/>
      <c r="J15" s="246"/>
      <c r="K15" s="247"/>
      <c r="L15" s="247"/>
      <c r="M15" s="247"/>
      <c r="N15" s="247"/>
      <c r="O15" s="247"/>
    </row>
    <row r="16" spans="2:15">
      <c r="B16" s="248" t="s">
        <v>123</v>
      </c>
      <c r="C16" s="255">
        <v>5.93</v>
      </c>
      <c r="D16" s="249" t="s">
        <v>28</v>
      </c>
      <c r="E16" s="250"/>
      <c r="F16" s="246"/>
      <c r="G16" s="246"/>
      <c r="H16" s="246"/>
      <c r="I16" s="246"/>
      <c r="J16" s="246"/>
      <c r="K16" s="247"/>
      <c r="L16" s="247"/>
      <c r="M16" s="247"/>
      <c r="N16" s="247"/>
      <c r="O16" s="247"/>
    </row>
    <row r="17" spans="2:15">
      <c r="B17" s="248" t="s">
        <v>124</v>
      </c>
      <c r="C17" s="255">
        <v>19.100000000000001</v>
      </c>
      <c r="D17" s="249" t="s">
        <v>28</v>
      </c>
      <c r="E17" s="250"/>
      <c r="F17" s="246"/>
      <c r="G17" s="246"/>
      <c r="H17" s="246"/>
      <c r="I17" s="246"/>
      <c r="J17" s="246"/>
      <c r="K17" s="247"/>
      <c r="L17" s="247"/>
      <c r="M17" s="247"/>
      <c r="N17" s="247"/>
      <c r="O17" s="247"/>
    </row>
    <row r="18" spans="2:15">
      <c r="B18" s="248" t="s">
        <v>125</v>
      </c>
      <c r="C18" s="255">
        <f>C20*2</f>
        <v>7.1000000000000014</v>
      </c>
      <c r="D18" s="249" t="s">
        <v>28</v>
      </c>
      <c r="E18" s="250"/>
      <c r="F18" s="246"/>
      <c r="G18" s="246"/>
      <c r="H18" s="246"/>
      <c r="I18" s="246"/>
      <c r="J18" s="246"/>
      <c r="K18" s="247"/>
      <c r="L18" s="247"/>
      <c r="M18" s="247"/>
      <c r="N18" s="247"/>
      <c r="O18" s="247"/>
    </row>
    <row r="19" spans="2:15">
      <c r="B19" s="248" t="s">
        <v>126</v>
      </c>
      <c r="C19" s="255">
        <f>C17/2</f>
        <v>9.5500000000000007</v>
      </c>
      <c r="D19" s="249" t="s">
        <v>28</v>
      </c>
      <c r="E19" s="250"/>
      <c r="F19" s="246"/>
      <c r="G19" s="246"/>
      <c r="H19" s="246"/>
      <c r="I19" s="246"/>
      <c r="J19" s="246"/>
      <c r="K19" s="247"/>
      <c r="L19" s="247"/>
      <c r="M19" s="247"/>
      <c r="N19" s="247"/>
      <c r="O19" s="247"/>
    </row>
    <row r="20" spans="2:15">
      <c r="B20" s="248" t="s">
        <v>127</v>
      </c>
      <c r="C20" s="255">
        <f>C19-6</f>
        <v>3.5500000000000007</v>
      </c>
      <c r="D20" s="249" t="s">
        <v>28</v>
      </c>
      <c r="E20" s="250"/>
      <c r="F20" s="246"/>
      <c r="G20" s="246"/>
      <c r="H20" s="246"/>
      <c r="I20" s="246"/>
      <c r="J20" s="246"/>
      <c r="K20" s="247"/>
      <c r="L20" s="247"/>
      <c r="M20" s="247"/>
      <c r="N20" s="247"/>
      <c r="O20" s="247"/>
    </row>
    <row r="21" spans="2:15" ht="26.4">
      <c r="B21" s="248" t="s">
        <v>128</v>
      </c>
      <c r="C21" s="255">
        <v>3.6621000000000001</v>
      </c>
      <c r="D21" s="249" t="s">
        <v>28</v>
      </c>
      <c r="E21" s="250" t="s">
        <v>129</v>
      </c>
      <c r="F21" s="246"/>
      <c r="G21" s="246"/>
      <c r="H21" s="246"/>
      <c r="I21" s="246"/>
      <c r="J21" s="246"/>
      <c r="K21" s="247"/>
      <c r="L21" s="247"/>
      <c r="M21" s="247"/>
      <c r="N21" s="247"/>
      <c r="O21" s="247"/>
    </row>
    <row r="22" spans="2:15" ht="26.4">
      <c r="B22" s="248" t="s">
        <v>130</v>
      </c>
      <c r="C22" s="255">
        <v>5.2</v>
      </c>
      <c r="D22" s="249" t="s">
        <v>28</v>
      </c>
      <c r="E22" s="250" t="s">
        <v>129</v>
      </c>
      <c r="F22" s="246"/>
      <c r="G22" s="246"/>
      <c r="H22" s="246"/>
      <c r="I22" s="246"/>
      <c r="J22" s="246"/>
      <c r="K22" s="247"/>
      <c r="L22" s="247"/>
      <c r="M22" s="247"/>
      <c r="N22" s="247"/>
      <c r="O22" s="247"/>
    </row>
    <row r="23" spans="2:15">
      <c r="B23" s="248" t="s">
        <v>131</v>
      </c>
      <c r="C23" s="255">
        <v>0.73799999999999999</v>
      </c>
      <c r="D23" s="249" t="s">
        <v>28</v>
      </c>
      <c r="E23" s="250"/>
      <c r="F23" s="246"/>
      <c r="G23" s="246"/>
      <c r="H23" s="246"/>
      <c r="I23" s="246"/>
      <c r="J23" s="246"/>
      <c r="K23" s="247"/>
      <c r="L23" s="247"/>
      <c r="M23" s="247"/>
      <c r="N23" s="247"/>
      <c r="O23" s="247"/>
    </row>
    <row r="24" spans="2:15">
      <c r="B24" s="248"/>
      <c r="C24" s="255"/>
      <c r="D24" s="249"/>
      <c r="E24" s="250"/>
      <c r="F24" s="246"/>
      <c r="G24" s="246"/>
      <c r="H24" s="246"/>
      <c r="I24" s="246"/>
      <c r="J24" s="246"/>
      <c r="K24" s="247"/>
      <c r="L24" s="247"/>
      <c r="M24" s="247"/>
      <c r="N24" s="247"/>
      <c r="O24" s="247"/>
    </row>
    <row r="25" spans="2:15">
      <c r="B25" s="248" t="s">
        <v>132</v>
      </c>
      <c r="C25" s="255">
        <v>3.4</v>
      </c>
      <c r="D25" s="249" t="s">
        <v>28</v>
      </c>
      <c r="E25" s="250"/>
      <c r="F25" s="246"/>
      <c r="G25" s="246"/>
      <c r="H25" s="246"/>
      <c r="I25" s="246"/>
      <c r="J25" s="246"/>
      <c r="K25" s="247"/>
      <c r="L25" s="247"/>
      <c r="M25" s="247"/>
      <c r="N25" s="247"/>
      <c r="O25" s="247"/>
    </row>
    <row r="26" spans="2:15">
      <c r="B26" s="248" t="s">
        <v>133</v>
      </c>
      <c r="C26" s="255">
        <f>C25-(2*C29)</f>
        <v>2.8</v>
      </c>
      <c r="D26" s="249" t="s">
        <v>28</v>
      </c>
      <c r="E26" s="250"/>
      <c r="F26" s="246"/>
      <c r="G26" s="246"/>
      <c r="H26" s="246"/>
      <c r="I26" s="246"/>
      <c r="J26" s="246"/>
      <c r="K26" s="247"/>
      <c r="L26" s="247"/>
      <c r="M26" s="247"/>
      <c r="N26" s="247"/>
      <c r="O26" s="247"/>
    </row>
    <row r="27" spans="2:15">
      <c r="B27" s="248" t="s">
        <v>134</v>
      </c>
      <c r="C27" s="255">
        <f>C25/2</f>
        <v>1.7</v>
      </c>
      <c r="D27" s="249" t="s">
        <v>28</v>
      </c>
      <c r="E27" s="250"/>
      <c r="F27" s="246"/>
      <c r="G27" s="246"/>
      <c r="H27" s="246"/>
      <c r="I27" s="246"/>
      <c r="J27" s="246"/>
      <c r="K27" s="247"/>
      <c r="L27" s="247"/>
      <c r="M27" s="247"/>
      <c r="N27" s="247"/>
      <c r="O27" s="247"/>
    </row>
    <row r="28" spans="2:15">
      <c r="B28" s="248" t="s">
        <v>135</v>
      </c>
      <c r="C28" s="255">
        <f>C26/2</f>
        <v>1.4</v>
      </c>
      <c r="D28" s="249" t="s">
        <v>28</v>
      </c>
      <c r="E28" s="250"/>
      <c r="F28" s="246"/>
      <c r="G28" s="246"/>
      <c r="H28" s="246"/>
      <c r="I28" s="246"/>
      <c r="J28" s="246"/>
      <c r="K28" s="247"/>
      <c r="L28" s="247"/>
      <c r="M28" s="247"/>
      <c r="N28" s="247"/>
      <c r="O28" s="247"/>
    </row>
    <row r="29" spans="2:15">
      <c r="B29" s="248" t="s">
        <v>136</v>
      </c>
      <c r="C29" s="255">
        <v>0.3</v>
      </c>
      <c r="D29" s="249" t="s">
        <v>28</v>
      </c>
      <c r="E29" s="250"/>
      <c r="F29" s="246"/>
      <c r="G29" s="246"/>
      <c r="H29" s="246"/>
      <c r="I29" s="246"/>
      <c r="J29" s="246"/>
      <c r="K29" s="247"/>
      <c r="L29" s="247"/>
      <c r="M29" s="247"/>
      <c r="N29" s="247"/>
      <c r="O29" s="247"/>
    </row>
    <row r="30" spans="2:15">
      <c r="B30" s="248" t="s">
        <v>137</v>
      </c>
      <c r="C30" s="255">
        <f>PI()*C25</f>
        <v>10.681415022205297</v>
      </c>
      <c r="D30" s="249" t="s">
        <v>28</v>
      </c>
      <c r="E30" s="250"/>
      <c r="F30" s="246"/>
      <c r="G30" s="246"/>
      <c r="H30" s="246"/>
      <c r="I30" s="246"/>
      <c r="J30" s="246"/>
      <c r="K30" s="247"/>
      <c r="L30" s="247"/>
      <c r="M30" s="247"/>
      <c r="N30" s="247"/>
      <c r="O30" s="247"/>
    </row>
    <row r="31" spans="2:15">
      <c r="B31" s="248" t="s">
        <v>138</v>
      </c>
      <c r="C31" s="255">
        <f>PI()*C26</f>
        <v>8.7964594300514207</v>
      </c>
      <c r="D31" s="249" t="s">
        <v>28</v>
      </c>
      <c r="E31" s="250"/>
      <c r="F31" s="246"/>
      <c r="G31" s="246"/>
      <c r="H31" s="246"/>
      <c r="I31" s="246"/>
      <c r="J31" s="246"/>
      <c r="K31" s="247"/>
      <c r="L31" s="247"/>
      <c r="M31" s="247"/>
      <c r="N31" s="247"/>
      <c r="O31" s="247"/>
    </row>
    <row r="32" spans="2:15">
      <c r="B32" s="248" t="s">
        <v>139</v>
      </c>
      <c r="C32" s="255">
        <v>11.2</v>
      </c>
      <c r="D32" s="249" t="s">
        <v>28</v>
      </c>
      <c r="E32" s="250" t="s">
        <v>99</v>
      </c>
      <c r="F32" s="246"/>
      <c r="G32" s="246"/>
      <c r="H32" s="246"/>
      <c r="I32" s="246"/>
      <c r="J32" s="246"/>
      <c r="K32" s="247"/>
      <c r="L32" s="247"/>
      <c r="M32" s="247"/>
      <c r="N32" s="247"/>
      <c r="O32" s="247"/>
    </row>
    <row r="33" spans="2:15">
      <c r="B33" s="248"/>
      <c r="C33" s="255"/>
      <c r="D33" s="249"/>
      <c r="E33" s="250"/>
      <c r="F33" s="246"/>
      <c r="G33" s="246"/>
      <c r="H33" s="246"/>
      <c r="I33" s="246"/>
      <c r="J33" s="246"/>
      <c r="K33" s="247"/>
      <c r="L33" s="247"/>
      <c r="M33" s="247"/>
      <c r="N33" s="247"/>
      <c r="O33" s="247"/>
    </row>
    <row r="34" spans="2:15">
      <c r="B34" s="248" t="s">
        <v>140</v>
      </c>
      <c r="C34" s="255">
        <v>1.8</v>
      </c>
      <c r="D34" s="249" t="s">
        <v>28</v>
      </c>
      <c r="E34" s="250"/>
      <c r="F34" s="246"/>
      <c r="G34" s="246"/>
      <c r="H34" s="246"/>
      <c r="I34" s="246"/>
      <c r="J34" s="246"/>
      <c r="K34" s="247"/>
      <c r="L34" s="247"/>
      <c r="M34" s="247"/>
      <c r="N34" s="247"/>
      <c r="O34" s="247"/>
    </row>
    <row r="35" spans="2:15">
      <c r="B35" s="248"/>
      <c r="C35" s="255"/>
      <c r="D35" s="249"/>
      <c r="E35" s="250"/>
      <c r="F35" s="246"/>
      <c r="G35" s="246"/>
      <c r="H35" s="246"/>
      <c r="I35" s="246"/>
      <c r="J35" s="246"/>
      <c r="K35" s="247"/>
      <c r="L35" s="247"/>
      <c r="M35" s="247"/>
      <c r="N35" s="247"/>
      <c r="O35" s="247"/>
    </row>
    <row r="36" spans="2:15">
      <c r="B36" s="248" t="s">
        <v>141</v>
      </c>
      <c r="C36" s="255">
        <v>6.2</v>
      </c>
      <c r="D36" s="249" t="s">
        <v>28</v>
      </c>
      <c r="E36" s="250"/>
      <c r="F36" s="246"/>
      <c r="G36" s="246"/>
      <c r="H36" s="246"/>
      <c r="I36" s="246"/>
      <c r="J36" s="246"/>
      <c r="K36" s="247"/>
      <c r="L36" s="247"/>
      <c r="M36" s="247"/>
      <c r="N36" s="247"/>
      <c r="O36" s="247"/>
    </row>
    <row r="37" spans="2:15">
      <c r="B37" s="248" t="s">
        <v>142</v>
      </c>
      <c r="C37" s="255">
        <f>C36-(2*C40)</f>
        <v>5.6000000000000005</v>
      </c>
      <c r="D37" s="249" t="s">
        <v>28</v>
      </c>
      <c r="E37" s="250"/>
      <c r="F37" s="246"/>
      <c r="G37" s="246"/>
      <c r="H37" s="246"/>
      <c r="I37" s="246"/>
      <c r="J37" s="246"/>
      <c r="K37" s="247"/>
      <c r="L37" s="247"/>
      <c r="M37" s="247"/>
      <c r="N37" s="247"/>
      <c r="O37" s="247"/>
    </row>
    <row r="38" spans="2:15">
      <c r="B38" s="248" t="s">
        <v>143</v>
      </c>
      <c r="C38" s="255">
        <f>C36/2</f>
        <v>3.1</v>
      </c>
      <c r="D38" s="249" t="s">
        <v>28</v>
      </c>
      <c r="E38" s="250"/>
      <c r="F38" s="246"/>
      <c r="G38" s="246"/>
      <c r="H38" s="246"/>
      <c r="I38" s="246"/>
      <c r="J38" s="246"/>
      <c r="K38" s="247"/>
      <c r="L38" s="247"/>
      <c r="M38" s="247"/>
      <c r="N38" s="247"/>
      <c r="O38" s="247"/>
    </row>
    <row r="39" spans="2:15">
      <c r="B39" s="248" t="s">
        <v>144</v>
      </c>
      <c r="C39" s="255">
        <f>C37/2</f>
        <v>2.8000000000000003</v>
      </c>
      <c r="D39" s="249" t="s">
        <v>28</v>
      </c>
      <c r="E39" s="250"/>
      <c r="F39" s="246"/>
      <c r="G39" s="246"/>
      <c r="H39" s="246"/>
      <c r="I39" s="246"/>
      <c r="J39" s="246"/>
      <c r="K39" s="247"/>
      <c r="L39" s="247"/>
      <c r="M39" s="247"/>
      <c r="N39" s="247"/>
      <c r="O39" s="247"/>
    </row>
    <row r="40" spans="2:15">
      <c r="B40" s="248" t="s">
        <v>145</v>
      </c>
      <c r="C40" s="255">
        <v>0.3</v>
      </c>
      <c r="D40" s="249" t="s">
        <v>28</v>
      </c>
      <c r="E40" s="250"/>
      <c r="F40" s="246"/>
      <c r="G40" s="246"/>
      <c r="H40" s="246"/>
      <c r="I40" s="246"/>
      <c r="J40" s="246"/>
      <c r="K40" s="247"/>
      <c r="L40" s="247"/>
      <c r="M40" s="247"/>
      <c r="N40" s="247"/>
      <c r="O40" s="247"/>
    </row>
    <row r="41" spans="2:15">
      <c r="B41" s="248" t="s">
        <v>146</v>
      </c>
      <c r="C41" s="255">
        <v>23.13</v>
      </c>
      <c r="D41" s="249" t="s">
        <v>28</v>
      </c>
      <c r="E41" s="250"/>
      <c r="F41" s="246"/>
      <c r="G41" s="246"/>
      <c r="H41" s="246"/>
      <c r="I41" s="246"/>
      <c r="J41" s="246"/>
      <c r="K41" s="247"/>
      <c r="L41" s="247"/>
      <c r="M41" s="247"/>
      <c r="N41" s="247"/>
      <c r="O41" s="247"/>
    </row>
    <row r="42" spans="2:15">
      <c r="B42" s="248" t="s">
        <v>147</v>
      </c>
      <c r="C42" s="255">
        <f>PI()*C36</f>
        <v>19.477874452256717</v>
      </c>
      <c r="D42" s="249" t="s">
        <v>28</v>
      </c>
      <c r="E42" s="250"/>
      <c r="F42" s="246"/>
      <c r="G42" s="246"/>
      <c r="H42" s="246"/>
      <c r="I42" s="246"/>
      <c r="J42" s="246"/>
      <c r="K42" s="247"/>
      <c r="L42" s="247"/>
      <c r="M42" s="247"/>
      <c r="N42" s="247"/>
      <c r="O42" s="247"/>
    </row>
    <row r="43" spans="2:15">
      <c r="B43" s="248" t="s">
        <v>148</v>
      </c>
      <c r="C43" s="255">
        <f>PI()*C37</f>
        <v>17.592918860102841</v>
      </c>
      <c r="D43" s="249" t="s">
        <v>28</v>
      </c>
      <c r="E43" s="250"/>
      <c r="F43" s="246"/>
      <c r="G43" s="246"/>
      <c r="H43" s="246"/>
      <c r="I43" s="246"/>
      <c r="J43" s="246"/>
      <c r="K43" s="247"/>
      <c r="L43" s="247"/>
      <c r="M43" s="247"/>
      <c r="N43" s="247"/>
      <c r="O43" s="247"/>
    </row>
    <row r="44" spans="2:15">
      <c r="B44" s="248"/>
      <c r="C44" s="255"/>
      <c r="D44" s="249"/>
      <c r="E44" s="250"/>
      <c r="F44" s="246"/>
      <c r="G44" s="246"/>
      <c r="H44" s="246"/>
      <c r="I44" s="246"/>
      <c r="J44" s="246"/>
      <c r="K44" s="247"/>
      <c r="L44" s="247"/>
      <c r="M44" s="247"/>
      <c r="N44" s="247"/>
      <c r="O44" s="247"/>
    </row>
    <row r="45" spans="2:15">
      <c r="B45" s="248" t="s">
        <v>149</v>
      </c>
      <c r="C45" s="255">
        <v>0.3</v>
      </c>
      <c r="D45" s="249" t="s">
        <v>28</v>
      </c>
      <c r="E45" s="250" t="s">
        <v>150</v>
      </c>
      <c r="F45" s="246"/>
      <c r="G45" s="246"/>
      <c r="H45" s="246"/>
      <c r="I45" s="246"/>
      <c r="J45" s="246"/>
      <c r="K45" s="247"/>
      <c r="L45" s="247"/>
      <c r="M45" s="247"/>
      <c r="N45" s="247"/>
      <c r="O45" s="247"/>
    </row>
    <row r="46" spans="2:15">
      <c r="B46" s="248" t="s">
        <v>151</v>
      </c>
      <c r="C46" s="255">
        <v>2.85</v>
      </c>
      <c r="D46" s="249" t="s">
        <v>28</v>
      </c>
      <c r="E46" s="250"/>
      <c r="F46" s="246"/>
      <c r="G46" s="246"/>
      <c r="H46" s="246"/>
      <c r="I46" s="246"/>
      <c r="J46" s="246"/>
      <c r="K46" s="247"/>
      <c r="L46" s="247"/>
      <c r="M46" s="247"/>
      <c r="N46" s="247"/>
      <c r="O46" s="247"/>
    </row>
    <row r="47" spans="2:15">
      <c r="B47" s="248" t="s">
        <v>152</v>
      </c>
      <c r="C47" s="255">
        <v>2.7</v>
      </c>
      <c r="D47" s="249" t="s">
        <v>28</v>
      </c>
      <c r="E47" s="250"/>
      <c r="F47" s="246"/>
      <c r="G47" s="246"/>
      <c r="H47" s="246"/>
      <c r="I47" s="246"/>
      <c r="J47" s="246"/>
      <c r="K47" s="247"/>
      <c r="L47" s="247"/>
      <c r="M47" s="247"/>
      <c r="N47" s="247"/>
      <c r="O47" s="247"/>
    </row>
    <row r="48" spans="2:15">
      <c r="B48" s="248" t="s">
        <v>153</v>
      </c>
      <c r="C48" s="255">
        <f>C4</f>
        <v>19.600000000000001</v>
      </c>
      <c r="D48" s="249" t="s">
        <v>28</v>
      </c>
      <c r="E48" s="250"/>
      <c r="F48" s="246"/>
      <c r="G48" s="246"/>
      <c r="H48" s="246"/>
      <c r="I48" s="246"/>
      <c r="J48" s="246"/>
      <c r="K48" s="247"/>
      <c r="L48" s="247"/>
      <c r="M48" s="247"/>
      <c r="N48" s="247"/>
      <c r="O48" s="247"/>
    </row>
    <row r="49" spans="2:15">
      <c r="B49" s="248" t="s">
        <v>154</v>
      </c>
      <c r="C49" s="255">
        <f>C5</f>
        <v>19</v>
      </c>
      <c r="D49" s="249" t="s">
        <v>28</v>
      </c>
      <c r="E49" s="250"/>
      <c r="F49" s="246"/>
      <c r="G49" s="246"/>
      <c r="H49" s="246"/>
      <c r="I49" s="246"/>
      <c r="J49" s="246"/>
      <c r="K49" s="247"/>
      <c r="L49" s="247"/>
      <c r="M49" s="247"/>
      <c r="N49" s="247"/>
      <c r="O49" s="247"/>
    </row>
    <row r="50" spans="2:15">
      <c r="B50" s="248" t="s">
        <v>155</v>
      </c>
      <c r="C50" s="255">
        <f>C48/2</f>
        <v>9.8000000000000007</v>
      </c>
      <c r="D50" s="249" t="s">
        <v>28</v>
      </c>
      <c r="E50" s="250"/>
      <c r="F50" s="246"/>
      <c r="G50" s="246"/>
      <c r="H50" s="246"/>
      <c r="I50" s="246"/>
      <c r="J50" s="246"/>
      <c r="K50" s="247"/>
      <c r="L50" s="247"/>
      <c r="M50" s="247"/>
      <c r="N50" s="247"/>
      <c r="O50" s="247"/>
    </row>
    <row r="51" spans="2:15">
      <c r="B51" s="248" t="s">
        <v>156</v>
      </c>
      <c r="C51" s="255">
        <f>C49/2</f>
        <v>9.5</v>
      </c>
      <c r="D51" s="249" t="s">
        <v>28</v>
      </c>
      <c r="E51" s="250"/>
      <c r="F51" s="246"/>
      <c r="G51" s="246"/>
      <c r="H51" s="246"/>
      <c r="I51" s="246"/>
      <c r="J51" s="246"/>
      <c r="K51" s="247"/>
      <c r="L51" s="247"/>
      <c r="M51" s="247"/>
      <c r="N51" s="247"/>
      <c r="O51" s="247"/>
    </row>
    <row r="52" spans="2:15">
      <c r="B52" s="248"/>
      <c r="C52" s="248"/>
      <c r="D52" s="249"/>
      <c r="E52" s="250"/>
      <c r="F52" s="246"/>
      <c r="G52" s="246"/>
      <c r="H52" s="246"/>
      <c r="I52" s="246"/>
      <c r="J52" s="246"/>
      <c r="K52" s="247"/>
      <c r="L52" s="247"/>
      <c r="M52" s="247"/>
      <c r="N52" s="247"/>
      <c r="O52" s="247"/>
    </row>
    <row r="53" spans="2:15" ht="14.4">
      <c r="B53" s="1456" t="s">
        <v>157</v>
      </c>
      <c r="C53" s="1457"/>
      <c r="D53" s="1457"/>
      <c r="E53" s="1458"/>
      <c r="F53" s="246"/>
      <c r="G53" s="246"/>
      <c r="H53" s="246"/>
      <c r="I53" s="246"/>
      <c r="J53" s="246"/>
      <c r="K53" s="247"/>
      <c r="L53" s="247"/>
      <c r="M53" s="247"/>
      <c r="N53" s="247"/>
      <c r="O53" s="247"/>
    </row>
    <row r="54" spans="2:15" ht="26.4">
      <c r="B54" s="248" t="s">
        <v>158</v>
      </c>
      <c r="C54" s="255">
        <f>(PI()*C7^2*C11)-(PI()*C27^2*C11)</f>
        <v>1591.8072984621049</v>
      </c>
      <c r="D54" s="249" t="s">
        <v>159</v>
      </c>
      <c r="E54" s="250" t="s">
        <v>160</v>
      </c>
      <c r="F54" s="246"/>
      <c r="G54" s="246"/>
      <c r="H54" s="246"/>
      <c r="I54" s="246"/>
      <c r="J54" s="246"/>
      <c r="K54" s="247"/>
      <c r="L54" s="247"/>
      <c r="M54" s="247"/>
      <c r="N54" s="247"/>
      <c r="O54" s="247"/>
    </row>
    <row r="55" spans="2:15" ht="39.6">
      <c r="B55" s="248" t="s">
        <v>161</v>
      </c>
      <c r="C55" s="255">
        <f>(1/3*PI()*C16*(C20^2+(C20*C19)+C19^2))-(PI()*C27^2*5.2)-(1/3*PI()*C23*(C21^2+(C21*C22)+C22^2))</f>
        <v>761.9566246933955</v>
      </c>
      <c r="D55" s="249" t="s">
        <v>159</v>
      </c>
      <c r="E55" s="250" t="s">
        <v>162</v>
      </c>
      <c r="F55" s="246"/>
      <c r="G55" s="246"/>
      <c r="H55" s="246"/>
      <c r="I55" s="246"/>
      <c r="J55" s="246"/>
      <c r="K55" s="247"/>
      <c r="L55" s="247"/>
      <c r="M55" s="247"/>
      <c r="N55" s="247"/>
      <c r="O55" s="247"/>
    </row>
    <row r="56" spans="2:15" ht="28.8">
      <c r="B56" s="258" t="s">
        <v>163</v>
      </c>
      <c r="C56" s="259">
        <f>ROUNDUP(SUM(C54:C55),0)</f>
        <v>2354</v>
      </c>
      <c r="D56" s="260" t="s">
        <v>164</v>
      </c>
      <c r="E56" s="261" t="s">
        <v>165</v>
      </c>
      <c r="F56" s="257"/>
      <c r="G56" s="246"/>
      <c r="H56" s="246"/>
      <c r="I56" s="246"/>
      <c r="J56" s="246"/>
      <c r="K56" s="247"/>
      <c r="L56" s="247"/>
      <c r="M56" s="247"/>
      <c r="N56" s="247"/>
      <c r="O56" s="247"/>
    </row>
    <row r="57" spans="2:15" ht="14.4">
      <c r="B57" s="262" t="s">
        <v>163</v>
      </c>
      <c r="C57" s="263">
        <f>C56*1000/1000</f>
        <v>2354</v>
      </c>
      <c r="D57" s="244" t="s">
        <v>166</v>
      </c>
      <c r="E57" s="264"/>
      <c r="F57" s="246"/>
      <c r="G57" s="246"/>
      <c r="H57" s="246"/>
      <c r="I57" s="246"/>
      <c r="J57" s="246"/>
      <c r="K57" s="247"/>
      <c r="L57" s="247"/>
      <c r="M57" s="247"/>
      <c r="N57" s="247"/>
      <c r="O57" s="247"/>
    </row>
    <row r="58" spans="2:15" ht="14.4">
      <c r="B58" s="248"/>
      <c r="C58" s="248"/>
      <c r="D58" s="249"/>
      <c r="E58" s="265"/>
      <c r="F58" s="246"/>
      <c r="G58" s="257"/>
      <c r="H58" s="257"/>
      <c r="I58" s="257"/>
      <c r="J58" s="257"/>
      <c r="K58" s="247"/>
      <c r="L58" s="247"/>
      <c r="M58" s="247"/>
      <c r="N58" s="247"/>
      <c r="O58" s="247"/>
    </row>
    <row r="59" spans="2:15">
      <c r="B59" s="248" t="s">
        <v>249</v>
      </c>
      <c r="C59" s="255">
        <v>15</v>
      </c>
      <c r="D59" s="249" t="s">
        <v>28</v>
      </c>
      <c r="E59" s="250"/>
      <c r="F59" s="246"/>
      <c r="G59" s="246"/>
      <c r="H59" s="246"/>
      <c r="I59" s="246"/>
      <c r="J59" s="246"/>
      <c r="K59" s="247"/>
      <c r="L59" s="247"/>
      <c r="M59" s="247"/>
      <c r="N59" s="247"/>
      <c r="O59" s="247"/>
    </row>
    <row r="60" spans="2:15">
      <c r="B60" s="248" t="s">
        <v>250</v>
      </c>
      <c r="C60" s="255">
        <v>15</v>
      </c>
      <c r="D60" s="249" t="s">
        <v>28</v>
      </c>
      <c r="E60" s="250"/>
      <c r="F60" s="246"/>
      <c r="G60" s="246"/>
      <c r="H60" s="246"/>
      <c r="I60" s="246"/>
      <c r="J60" s="246"/>
      <c r="K60" s="247"/>
      <c r="L60" s="247"/>
      <c r="M60" s="247"/>
      <c r="N60" s="247"/>
      <c r="O60" s="247"/>
    </row>
    <row r="61" spans="2:15">
      <c r="B61" s="248" t="s">
        <v>167</v>
      </c>
      <c r="C61" s="255">
        <v>1.85</v>
      </c>
      <c r="D61" s="249" t="s">
        <v>28</v>
      </c>
      <c r="E61" s="250"/>
      <c r="F61" s="246"/>
      <c r="G61" s="246"/>
      <c r="H61" s="246"/>
      <c r="I61" s="246"/>
      <c r="J61" s="246"/>
      <c r="K61" s="247"/>
      <c r="L61" s="247"/>
      <c r="M61" s="247"/>
      <c r="N61" s="247"/>
      <c r="O61" s="247"/>
    </row>
    <row r="62" spans="2:15">
      <c r="B62" s="248" t="s">
        <v>251</v>
      </c>
      <c r="C62" s="255">
        <v>15.5</v>
      </c>
      <c r="D62" s="249" t="s">
        <v>28</v>
      </c>
      <c r="E62" s="250"/>
      <c r="F62" s="246"/>
      <c r="G62" s="246"/>
      <c r="H62" s="246"/>
      <c r="I62" s="246"/>
      <c r="J62" s="246"/>
      <c r="K62" s="247"/>
      <c r="L62" s="247"/>
      <c r="M62" s="247"/>
      <c r="N62" s="247"/>
      <c r="O62" s="247"/>
    </row>
    <row r="63" spans="2:15">
      <c r="B63" s="248" t="s">
        <v>252</v>
      </c>
      <c r="C63" s="255">
        <v>15.5</v>
      </c>
      <c r="D63" s="249" t="s">
        <v>28</v>
      </c>
      <c r="E63" s="250"/>
      <c r="F63" s="246"/>
      <c r="G63" s="246"/>
      <c r="H63" s="246"/>
      <c r="I63" s="246"/>
      <c r="J63" s="246"/>
      <c r="K63" s="247"/>
      <c r="L63" s="247"/>
      <c r="M63" s="247"/>
      <c r="N63" s="247"/>
      <c r="O63" s="247"/>
    </row>
    <row r="64" spans="2:15">
      <c r="B64" s="248" t="s">
        <v>253</v>
      </c>
      <c r="C64" s="255">
        <v>0.05</v>
      </c>
      <c r="D64" s="249" t="s">
        <v>28</v>
      </c>
      <c r="E64" s="250"/>
      <c r="F64" s="246"/>
      <c r="G64" s="246"/>
      <c r="H64" s="246"/>
      <c r="I64" s="246"/>
      <c r="J64" s="246"/>
      <c r="K64" s="247"/>
      <c r="L64" s="247"/>
      <c r="M64" s="247"/>
      <c r="N64" s="247"/>
      <c r="O64" s="247"/>
    </row>
    <row r="65" spans="2:15">
      <c r="B65" s="248" t="s">
        <v>168</v>
      </c>
      <c r="C65" s="255">
        <f>C36</f>
        <v>6.2</v>
      </c>
      <c r="D65" s="249" t="s">
        <v>28</v>
      </c>
      <c r="E65" s="250"/>
      <c r="F65" s="246"/>
      <c r="G65" s="246"/>
      <c r="H65" s="246"/>
      <c r="I65" s="246"/>
      <c r="J65" s="246"/>
      <c r="K65" s="247"/>
      <c r="L65" s="247"/>
      <c r="M65" s="247"/>
      <c r="N65" s="247"/>
      <c r="O65" s="247"/>
    </row>
    <row r="66" spans="2:15">
      <c r="B66" s="248" t="s">
        <v>169</v>
      </c>
      <c r="C66" s="255">
        <f>C65/2</f>
        <v>3.1</v>
      </c>
      <c r="D66" s="249" t="s">
        <v>28</v>
      </c>
      <c r="E66" s="250"/>
      <c r="F66" s="246"/>
      <c r="G66" s="246"/>
      <c r="H66" s="246"/>
      <c r="I66" s="246"/>
      <c r="J66" s="246"/>
      <c r="K66" s="247"/>
      <c r="L66" s="247"/>
      <c r="M66" s="247"/>
      <c r="N66" s="247"/>
      <c r="O66" s="247"/>
    </row>
    <row r="67" spans="2:15">
      <c r="B67" s="248" t="s">
        <v>170</v>
      </c>
      <c r="C67" s="255">
        <f>0.6</f>
        <v>0.6</v>
      </c>
      <c r="D67" s="249" t="s">
        <v>28</v>
      </c>
      <c r="E67" s="250"/>
      <c r="F67" s="246"/>
      <c r="G67" s="246"/>
      <c r="H67" s="246"/>
      <c r="I67" s="246"/>
      <c r="J67" s="246"/>
      <c r="K67" s="247"/>
      <c r="L67" s="247"/>
      <c r="M67" s="247"/>
      <c r="N67" s="247"/>
      <c r="O67" s="247"/>
    </row>
    <row r="68" spans="2:15">
      <c r="B68" s="248"/>
      <c r="C68" s="255"/>
      <c r="D68" s="249"/>
      <c r="E68" s="250"/>
      <c r="F68" s="246"/>
      <c r="G68" s="246"/>
      <c r="H68" s="246"/>
      <c r="I68" s="246"/>
      <c r="J68" s="246"/>
      <c r="K68" s="247"/>
      <c r="L68" s="247"/>
      <c r="M68" s="247"/>
      <c r="N68" s="247"/>
      <c r="O68" s="247"/>
    </row>
    <row r="69" spans="2:15">
      <c r="B69" s="248"/>
      <c r="C69" s="255"/>
      <c r="D69" s="249"/>
      <c r="E69" s="250"/>
      <c r="F69" s="246"/>
      <c r="G69" s="246"/>
      <c r="H69" s="246"/>
      <c r="I69" s="246"/>
      <c r="J69" s="246"/>
      <c r="K69" s="247"/>
      <c r="L69" s="247"/>
      <c r="M69" s="247"/>
      <c r="N69" s="247"/>
      <c r="O69" s="247"/>
    </row>
    <row r="70" spans="2:15" ht="14.4">
      <c r="B70" s="1456" t="s">
        <v>171</v>
      </c>
      <c r="C70" s="1457"/>
      <c r="D70" s="1457"/>
      <c r="E70" s="1458"/>
      <c r="F70" s="246"/>
      <c r="G70" s="246"/>
      <c r="H70" s="246"/>
      <c r="I70" s="246"/>
      <c r="J70" s="246"/>
      <c r="K70" s="247"/>
      <c r="L70" s="247"/>
      <c r="M70" s="247"/>
      <c r="N70" s="247"/>
      <c r="O70" s="247"/>
    </row>
    <row r="71" spans="2:15" ht="16.2">
      <c r="B71" s="248" t="s">
        <v>172</v>
      </c>
      <c r="C71" s="255">
        <f>C62*C63*C64</f>
        <v>12.012500000000001</v>
      </c>
      <c r="D71" s="249" t="s">
        <v>159</v>
      </c>
      <c r="E71" s="250"/>
      <c r="F71" s="246"/>
      <c r="G71" s="246"/>
      <c r="H71" s="246"/>
      <c r="I71" s="246"/>
      <c r="J71" s="246"/>
      <c r="K71" s="247"/>
      <c r="L71" s="247"/>
      <c r="M71" s="247"/>
      <c r="N71" s="247"/>
      <c r="O71" s="247"/>
    </row>
    <row r="72" spans="2:15" ht="16.2">
      <c r="B72" s="258" t="s">
        <v>173</v>
      </c>
      <c r="C72" s="259">
        <f>ROUNDUP(SUM(C71),0)</f>
        <v>13</v>
      </c>
      <c r="D72" s="260" t="s">
        <v>164</v>
      </c>
      <c r="E72" s="261"/>
      <c r="F72" s="257"/>
      <c r="G72" s="246"/>
      <c r="H72" s="246"/>
      <c r="I72" s="246"/>
      <c r="J72" s="246"/>
      <c r="K72" s="247"/>
      <c r="L72" s="247"/>
      <c r="M72" s="247"/>
      <c r="N72" s="247"/>
      <c r="O72" s="247"/>
    </row>
    <row r="73" spans="2:15" ht="14.4">
      <c r="B73" s="262"/>
      <c r="C73" s="263"/>
      <c r="D73" s="244"/>
      <c r="E73" s="264"/>
      <c r="F73" s="257"/>
      <c r="G73" s="246"/>
      <c r="H73" s="246"/>
      <c r="I73" s="246"/>
      <c r="J73" s="246"/>
      <c r="K73" s="247"/>
      <c r="L73" s="247"/>
      <c r="M73" s="247"/>
      <c r="N73" s="247"/>
      <c r="O73" s="247"/>
    </row>
    <row r="74" spans="2:15" ht="14.4">
      <c r="B74" s="1456" t="s">
        <v>174</v>
      </c>
      <c r="C74" s="1457"/>
      <c r="D74" s="1457"/>
      <c r="E74" s="1458"/>
      <c r="F74" s="257"/>
      <c r="G74" s="257"/>
      <c r="H74" s="257"/>
      <c r="I74" s="257"/>
      <c r="J74" s="257"/>
      <c r="K74" s="247"/>
      <c r="L74" s="247"/>
      <c r="M74" s="247"/>
      <c r="N74" s="247"/>
      <c r="O74" s="247"/>
    </row>
    <row r="75" spans="2:15" ht="16.2">
      <c r="B75" s="248" t="s">
        <v>175</v>
      </c>
      <c r="C75" s="255">
        <f>C59*C60*C61</f>
        <v>416.25</v>
      </c>
      <c r="D75" s="249" t="s">
        <v>159</v>
      </c>
      <c r="E75" s="250"/>
      <c r="F75" s="246"/>
      <c r="G75" s="257"/>
      <c r="H75" s="257"/>
      <c r="I75" s="257"/>
      <c r="J75" s="257"/>
      <c r="K75" s="247"/>
      <c r="L75" s="247"/>
      <c r="M75" s="247"/>
      <c r="N75" s="247"/>
      <c r="O75" s="247"/>
    </row>
    <row r="76" spans="2:15" ht="16.2">
      <c r="B76" s="248" t="s">
        <v>176</v>
      </c>
      <c r="C76" s="255">
        <f>PI()*C66^2*C67</f>
        <v>18.11442324059875</v>
      </c>
      <c r="D76" s="249" t="s">
        <v>159</v>
      </c>
      <c r="E76" s="250"/>
      <c r="F76" s="246"/>
      <c r="G76" s="257"/>
      <c r="H76" s="257"/>
      <c r="I76" s="257"/>
      <c r="J76" s="257"/>
      <c r="K76" s="247"/>
      <c r="L76" s="247"/>
      <c r="M76" s="247"/>
      <c r="N76" s="247"/>
      <c r="O76" s="247"/>
    </row>
    <row r="77" spans="2:15" ht="16.2">
      <c r="B77" s="248" t="s">
        <v>177</v>
      </c>
      <c r="C77" s="255">
        <f>(PI()*C38^2*C41)-(PI()*C39^2*C41)</f>
        <v>128.61711739723148</v>
      </c>
      <c r="D77" s="249" t="s">
        <v>159</v>
      </c>
      <c r="E77" s="250" t="s">
        <v>178</v>
      </c>
      <c r="F77" s="246"/>
      <c r="G77" s="246"/>
      <c r="H77" s="246"/>
      <c r="I77" s="246"/>
      <c r="J77" s="246"/>
      <c r="K77" s="247"/>
      <c r="L77" s="247"/>
      <c r="M77" s="247"/>
      <c r="N77" s="247"/>
      <c r="O77" s="247"/>
    </row>
    <row r="78" spans="2:15" ht="16.2">
      <c r="B78" s="248" t="s">
        <v>179</v>
      </c>
      <c r="C78" s="255">
        <f>(PI()*C39^2*0)</f>
        <v>0</v>
      </c>
      <c r="D78" s="249" t="s">
        <v>159</v>
      </c>
      <c r="E78" s="250" t="s">
        <v>288</v>
      </c>
      <c r="F78" s="246"/>
      <c r="G78" s="246"/>
      <c r="H78" s="246"/>
      <c r="I78" s="246"/>
      <c r="J78" s="246"/>
      <c r="K78" s="247"/>
      <c r="L78" s="247"/>
      <c r="M78" s="247"/>
      <c r="N78" s="247"/>
      <c r="O78" s="247"/>
    </row>
    <row r="79" spans="2:15" ht="16.2">
      <c r="B79" s="248" t="s">
        <v>180</v>
      </c>
      <c r="C79" s="255">
        <f>(PI()*C27^2*C32)-(PI()*C28^2*C32)</f>
        <v>32.722829079791268</v>
      </c>
      <c r="D79" s="249" t="s">
        <v>159</v>
      </c>
      <c r="E79" s="250" t="s">
        <v>181</v>
      </c>
      <c r="F79" s="246"/>
      <c r="G79" s="246"/>
      <c r="H79" s="246"/>
      <c r="I79" s="246"/>
      <c r="J79" s="246"/>
      <c r="K79" s="247"/>
      <c r="L79" s="247"/>
      <c r="M79" s="247"/>
      <c r="N79" s="247"/>
      <c r="O79" s="247"/>
    </row>
    <row r="80" spans="2:15" ht="16.2">
      <c r="B80" s="248" t="s">
        <v>182</v>
      </c>
      <c r="C80" s="255">
        <f>(PI()*C28^2*0.2)</f>
        <v>1.2315043202071987</v>
      </c>
      <c r="D80" s="249" t="s">
        <v>159</v>
      </c>
      <c r="E80" s="250"/>
      <c r="F80" s="246"/>
      <c r="G80" s="246"/>
      <c r="H80" s="246"/>
      <c r="I80" s="246"/>
      <c r="J80" s="246"/>
      <c r="K80" s="247"/>
      <c r="L80" s="247"/>
      <c r="M80" s="247"/>
      <c r="N80" s="247"/>
      <c r="O80" s="247"/>
    </row>
    <row r="81" spans="2:15" ht="52.8">
      <c r="B81" s="266" t="s">
        <v>183</v>
      </c>
      <c r="C81" s="255">
        <f>((1/3)*PI()*0.729*(1.831^2+(1.831*2.6)+2.6^2))-((1/3)*PI()*0.729*(1.4^2+(1.4*1.9671)+1.9671^2))</f>
        <v>4.8016305610046457</v>
      </c>
      <c r="D81" s="249" t="s">
        <v>159</v>
      </c>
      <c r="E81" s="250" t="s">
        <v>184</v>
      </c>
      <c r="F81" s="246"/>
      <c r="G81" s="246"/>
      <c r="H81" s="246"/>
      <c r="I81" s="246"/>
      <c r="J81" s="246"/>
      <c r="K81" s="247"/>
      <c r="L81" s="247"/>
      <c r="M81" s="247"/>
      <c r="N81" s="247"/>
      <c r="O81" s="247"/>
    </row>
    <row r="82" spans="2:15" ht="52.8">
      <c r="B82" s="266" t="s">
        <v>185</v>
      </c>
      <c r="C82" s="255">
        <f>((1/3)*PI()*1.071*(3.1^2+(3.1*4.1341)+4.1341^2))-((1/3)*PI()*1.071*(1.9671^2+(1.9671*2.8)+2.8^2))</f>
        <v>25.009557975850853</v>
      </c>
      <c r="D82" s="249" t="s">
        <v>159</v>
      </c>
      <c r="E82" s="250" t="s">
        <v>186</v>
      </c>
      <c r="F82" s="246"/>
      <c r="G82" s="246"/>
      <c r="H82" s="246"/>
      <c r="I82" s="246"/>
      <c r="J82" s="246"/>
      <c r="K82" s="247"/>
      <c r="L82" s="247"/>
      <c r="M82" s="247"/>
      <c r="N82" s="247"/>
      <c r="O82" s="247"/>
    </row>
    <row r="83" spans="2:15" ht="16.2">
      <c r="B83" s="248" t="s">
        <v>187</v>
      </c>
      <c r="C83" s="255">
        <f>(PI()*C6^2*C12)-(PI()*C7^2*C12)</f>
        <v>112.7768930785669</v>
      </c>
      <c r="D83" s="249" t="s">
        <v>159</v>
      </c>
      <c r="E83" s="250"/>
      <c r="F83" s="246"/>
      <c r="G83" s="246"/>
      <c r="H83" s="246"/>
      <c r="I83" s="246"/>
      <c r="J83" s="246"/>
      <c r="K83" s="247"/>
      <c r="L83" s="247"/>
      <c r="M83" s="247"/>
      <c r="N83" s="247"/>
      <c r="O83" s="247"/>
    </row>
    <row r="84" spans="2:15" ht="52.8">
      <c r="B84" s="248" t="s">
        <v>188</v>
      </c>
      <c r="C84" s="255">
        <f>((1/3)*PI()*C16*(4.1341^2+(4.1341*C6)+C6^2))-((1/3)*PI()*C16*(3.4^2+(3.4*C7)+C7^2))</f>
        <v>121.30980373887735</v>
      </c>
      <c r="D84" s="249" t="s">
        <v>159</v>
      </c>
      <c r="E84" s="250" t="s">
        <v>189</v>
      </c>
      <c r="F84" s="246"/>
      <c r="G84" s="246"/>
      <c r="H84" s="246"/>
      <c r="I84" s="246"/>
      <c r="J84" s="246"/>
      <c r="K84" s="247"/>
      <c r="L84" s="247"/>
      <c r="M84" s="247"/>
      <c r="N84" s="247"/>
      <c r="O84" s="247"/>
    </row>
    <row r="85" spans="2:15" ht="16.2">
      <c r="B85" s="248" t="s">
        <v>190</v>
      </c>
      <c r="C85" s="255">
        <f>(((PI()*C46)/6)*((3*C50^2)+C46^2))-(((PI()*C47)/6)*((3*C51^2)+C47^2))</f>
        <v>49.00000966666272</v>
      </c>
      <c r="D85" s="249" t="s">
        <v>159</v>
      </c>
      <c r="E85" s="255">
        <f>((1/3)*PI()*(C46^2)*((3*C50)-C46))-((1/3)*PI()*(C47^2)*((3*C51)-C47))</f>
        <v>28.871629185571891</v>
      </c>
      <c r="F85" s="246"/>
      <c r="G85" s="246"/>
      <c r="H85" s="246"/>
      <c r="I85" s="246"/>
      <c r="J85" s="246"/>
      <c r="K85" s="247"/>
      <c r="L85" s="247"/>
      <c r="M85" s="247"/>
      <c r="N85" s="247"/>
      <c r="O85" s="247"/>
    </row>
    <row r="86" spans="2:15" ht="16.2">
      <c r="B86" s="266" t="s">
        <v>191</v>
      </c>
      <c r="C86" s="267"/>
      <c r="D86" s="249" t="s">
        <v>159</v>
      </c>
      <c r="E86" s="268" t="s">
        <v>192</v>
      </c>
      <c r="F86" s="246"/>
      <c r="G86" s="246"/>
      <c r="H86" s="246"/>
      <c r="I86" s="246"/>
      <c r="J86" s="246"/>
      <c r="K86" s="247"/>
      <c r="L86" s="247"/>
      <c r="M86" s="247"/>
      <c r="N86" s="247"/>
      <c r="O86" s="247"/>
    </row>
    <row r="87" spans="2:15" ht="16.2">
      <c r="B87" s="248"/>
      <c r="C87" s="255"/>
      <c r="D87" s="249" t="s">
        <v>159</v>
      </c>
      <c r="E87" s="250"/>
      <c r="F87" s="246"/>
      <c r="G87" s="246"/>
      <c r="H87" s="246"/>
      <c r="I87" s="246"/>
      <c r="J87" s="246"/>
      <c r="K87" s="247"/>
      <c r="L87" s="247"/>
      <c r="M87" s="247"/>
      <c r="N87" s="247"/>
      <c r="O87" s="247"/>
    </row>
    <row r="88" spans="2:15" ht="16.2">
      <c r="B88" s="258" t="s">
        <v>193</v>
      </c>
      <c r="C88" s="259">
        <f>ROUNDUP(SUM(C75:C87),0)</f>
        <v>910</v>
      </c>
      <c r="D88" s="260" t="s">
        <v>164</v>
      </c>
      <c r="E88" s="261"/>
      <c r="F88" s="257"/>
      <c r="G88" s="246"/>
      <c r="H88" s="246"/>
      <c r="I88" s="246"/>
      <c r="J88" s="246"/>
      <c r="K88" s="247"/>
      <c r="L88" s="247"/>
      <c r="M88" s="247"/>
      <c r="N88" s="247"/>
      <c r="O88" s="247"/>
    </row>
    <row r="89" spans="2:15">
      <c r="B89" s="248"/>
      <c r="C89" s="255"/>
      <c r="D89" s="249"/>
      <c r="E89" s="250"/>
      <c r="F89" s="246"/>
      <c r="G89" s="246"/>
      <c r="H89" s="246"/>
      <c r="I89" s="246"/>
      <c r="J89" s="246"/>
      <c r="K89" s="247"/>
      <c r="L89" s="247"/>
      <c r="M89" s="247"/>
      <c r="N89" s="247"/>
      <c r="O89" s="247"/>
    </row>
    <row r="90" spans="2:15" ht="14.4">
      <c r="B90" s="1456" t="s">
        <v>194</v>
      </c>
      <c r="C90" s="1457"/>
      <c r="D90" s="1457"/>
      <c r="E90" s="1458"/>
      <c r="F90" s="246"/>
      <c r="G90" s="257"/>
      <c r="H90" s="257"/>
      <c r="I90" s="257"/>
      <c r="J90" s="257"/>
      <c r="K90" s="247"/>
      <c r="L90" s="247"/>
      <c r="M90" s="247"/>
      <c r="N90" s="247"/>
      <c r="O90" s="247"/>
    </row>
    <row r="91" spans="2:15" ht="16.2">
      <c r="B91" s="266" t="s">
        <v>195</v>
      </c>
      <c r="C91" s="255">
        <f>2*PI()*C50*C46</f>
        <v>175.48936562952588</v>
      </c>
      <c r="D91" s="269" t="s">
        <v>121</v>
      </c>
      <c r="E91" s="250"/>
      <c r="F91" s="246"/>
      <c r="G91" s="246"/>
      <c r="H91" s="246"/>
      <c r="I91" s="246"/>
      <c r="J91" s="246"/>
      <c r="K91" s="247"/>
      <c r="L91" s="247"/>
      <c r="M91" s="247"/>
      <c r="N91" s="247"/>
      <c r="O91" s="247"/>
    </row>
    <row r="92" spans="2:15" ht="16.2">
      <c r="B92" s="266" t="s">
        <v>196</v>
      </c>
      <c r="C92" s="255">
        <f>2*PI()*C51*C47</f>
        <v>161.16370312915637</v>
      </c>
      <c r="D92" s="269" t="s">
        <v>121</v>
      </c>
      <c r="E92" s="250"/>
      <c r="F92" s="246"/>
      <c r="G92" s="246"/>
      <c r="H92" s="246"/>
      <c r="I92" s="246"/>
      <c r="J92" s="246"/>
      <c r="K92" s="247"/>
      <c r="L92" s="247"/>
      <c r="M92" s="247"/>
      <c r="N92" s="247"/>
      <c r="O92" s="247"/>
    </row>
    <row r="93" spans="2:15" ht="16.2">
      <c r="B93" s="266" t="s">
        <v>197</v>
      </c>
      <c r="C93" s="255">
        <f>2*PI()*C6*C12</f>
        <v>381.7663392642317</v>
      </c>
      <c r="D93" s="269" t="s">
        <v>121</v>
      </c>
      <c r="E93" s="250"/>
      <c r="F93" s="246"/>
      <c r="G93" s="246"/>
      <c r="H93" s="246"/>
      <c r="I93" s="246"/>
      <c r="J93" s="246"/>
      <c r="K93" s="247"/>
      <c r="L93" s="247"/>
      <c r="M93" s="247"/>
      <c r="N93" s="247"/>
      <c r="O93" s="247"/>
    </row>
    <row r="94" spans="2:15" ht="16.2">
      <c r="B94" s="266" t="s">
        <v>198</v>
      </c>
      <c r="C94" s="255">
        <f>2*PI()*C7*C12</f>
        <v>370.07961459287759</v>
      </c>
      <c r="D94" s="269" t="s">
        <v>121</v>
      </c>
      <c r="E94" s="250"/>
      <c r="F94" s="246"/>
      <c r="G94" s="246"/>
      <c r="H94" s="246"/>
      <c r="I94" s="246"/>
      <c r="J94" s="246"/>
      <c r="K94" s="247"/>
      <c r="L94" s="247"/>
      <c r="M94" s="247"/>
      <c r="N94" s="247"/>
      <c r="O94" s="247"/>
    </row>
    <row r="95" spans="2:15" ht="16.2">
      <c r="B95" s="266" t="s">
        <v>199</v>
      </c>
      <c r="C95" s="255">
        <f>PI()*(C20+C19)*9.5009</f>
        <v>391.00824511663563</v>
      </c>
      <c r="D95" s="269" t="s">
        <v>121</v>
      </c>
      <c r="E95" s="250" t="s">
        <v>200</v>
      </c>
      <c r="F95" s="246"/>
      <c r="G95" s="246"/>
      <c r="H95" s="246"/>
      <c r="I95" s="246"/>
      <c r="J95" s="246"/>
      <c r="K95" s="247"/>
      <c r="L95" s="247"/>
      <c r="M95" s="247"/>
      <c r="N95" s="247"/>
      <c r="O95" s="247"/>
    </row>
    <row r="96" spans="2:15" ht="16.2">
      <c r="B96" s="266" t="s">
        <v>201</v>
      </c>
      <c r="C96" s="255">
        <f>PI()*(C7+C39)*8.4354</f>
        <v>325.95726524212353</v>
      </c>
      <c r="D96" s="269" t="s">
        <v>121</v>
      </c>
      <c r="E96" s="250" t="s">
        <v>202</v>
      </c>
      <c r="F96" s="246"/>
      <c r="G96" s="246"/>
      <c r="H96" s="246"/>
      <c r="I96" s="246"/>
      <c r="J96" s="246"/>
      <c r="K96" s="247"/>
      <c r="L96" s="247"/>
      <c r="M96" s="247"/>
      <c r="N96" s="247"/>
      <c r="O96" s="247"/>
    </row>
    <row r="97" spans="2:15" ht="26.4">
      <c r="B97" s="266" t="s">
        <v>203</v>
      </c>
      <c r="C97" s="255">
        <f>(PI()*3.4^2)-(PI()*2.6^2)</f>
        <v>15.079644737231</v>
      </c>
      <c r="D97" s="269" t="s">
        <v>121</v>
      </c>
      <c r="E97" s="250" t="s">
        <v>204</v>
      </c>
      <c r="F97" s="246"/>
      <c r="G97" s="246"/>
      <c r="H97" s="246"/>
      <c r="I97" s="246"/>
      <c r="J97" s="246"/>
      <c r="K97" s="247"/>
      <c r="L97" s="247"/>
      <c r="M97" s="247"/>
      <c r="N97" s="247"/>
      <c r="O97" s="247"/>
    </row>
    <row r="98" spans="2:15" ht="16.2">
      <c r="B98" s="266" t="s">
        <v>205</v>
      </c>
      <c r="C98" s="255">
        <f>2*PI()*C27*C32</f>
        <v>119.63184824869931</v>
      </c>
      <c r="D98" s="269" t="s">
        <v>121</v>
      </c>
      <c r="E98" s="250"/>
      <c r="F98" s="246"/>
      <c r="G98" s="246"/>
      <c r="H98" s="246"/>
      <c r="I98" s="246"/>
      <c r="J98" s="246"/>
      <c r="K98" s="247"/>
      <c r="L98" s="247"/>
      <c r="M98" s="247"/>
      <c r="N98" s="247"/>
      <c r="O98" s="247"/>
    </row>
    <row r="99" spans="2:15" ht="16.2">
      <c r="B99" s="266" t="s">
        <v>206</v>
      </c>
      <c r="C99" s="255">
        <f>2*PI()*C28*C32</f>
        <v>98.520345616575909</v>
      </c>
      <c r="D99" s="269" t="s">
        <v>121</v>
      </c>
      <c r="E99" s="250"/>
      <c r="F99" s="246"/>
      <c r="G99" s="246"/>
      <c r="H99" s="246"/>
      <c r="I99" s="246"/>
      <c r="J99" s="246"/>
      <c r="K99" s="247"/>
      <c r="L99" s="247"/>
      <c r="M99" s="247"/>
      <c r="N99" s="247"/>
      <c r="O99" s="247"/>
    </row>
    <row r="100" spans="2:15" ht="16.2">
      <c r="B100" s="266" t="s">
        <v>207</v>
      </c>
      <c r="C100" s="255">
        <f>2*PI()*C38*C41</f>
        <v>450.52323608069787</v>
      </c>
      <c r="D100" s="269" t="s">
        <v>121</v>
      </c>
      <c r="E100" s="250"/>
      <c r="F100" s="246"/>
      <c r="G100" s="246"/>
      <c r="H100" s="246"/>
      <c r="I100" s="246"/>
      <c r="J100" s="246"/>
      <c r="K100" s="247"/>
      <c r="L100" s="247"/>
      <c r="M100" s="247"/>
      <c r="N100" s="247"/>
      <c r="O100" s="247"/>
    </row>
    <row r="101" spans="2:15" ht="16.2">
      <c r="B101" s="266" t="s">
        <v>208</v>
      </c>
      <c r="C101" s="255">
        <f>2*PI()*C39*C41</f>
        <v>406.92421323417869</v>
      </c>
      <c r="D101" s="269" t="s">
        <v>121</v>
      </c>
      <c r="E101" s="250"/>
      <c r="F101" s="246"/>
      <c r="G101" s="246"/>
      <c r="H101" s="246"/>
      <c r="I101" s="246"/>
      <c r="J101" s="246"/>
      <c r="K101" s="247"/>
      <c r="L101" s="247"/>
      <c r="M101" s="247"/>
      <c r="N101" s="247"/>
      <c r="O101" s="247"/>
    </row>
    <row r="102" spans="2:15" ht="16.2">
      <c r="B102" s="266" t="s">
        <v>209</v>
      </c>
      <c r="C102" s="255">
        <f>2*PI()*C60*C61</f>
        <v>174.35839227423352</v>
      </c>
      <c r="D102" s="269" t="s">
        <v>121</v>
      </c>
      <c r="E102" s="250"/>
      <c r="F102" s="246"/>
      <c r="G102" s="246"/>
      <c r="H102" s="246"/>
      <c r="I102" s="246"/>
      <c r="J102" s="246"/>
      <c r="K102" s="247"/>
      <c r="L102" s="247"/>
      <c r="M102" s="247"/>
      <c r="N102" s="247"/>
      <c r="O102" s="247"/>
    </row>
    <row r="103" spans="2:15" ht="16.2">
      <c r="B103" s="266" t="s">
        <v>210</v>
      </c>
      <c r="C103" s="255">
        <f>(PI()*C60^2)-(PI()*C38^2)</f>
        <v>676.66764165670554</v>
      </c>
      <c r="D103" s="269" t="s">
        <v>121</v>
      </c>
      <c r="E103" s="250"/>
      <c r="F103" s="246"/>
      <c r="G103" s="246"/>
      <c r="H103" s="246"/>
      <c r="I103" s="246"/>
      <c r="J103" s="246"/>
      <c r="K103" s="247"/>
      <c r="L103" s="247"/>
      <c r="M103" s="247"/>
      <c r="N103" s="247"/>
      <c r="O103" s="247"/>
    </row>
    <row r="104" spans="2:15" ht="16.2">
      <c r="B104" s="266" t="s">
        <v>211</v>
      </c>
      <c r="C104" s="255">
        <f>PI()*(C27+C38)*1.2403</f>
        <v>18.703283367587616</v>
      </c>
      <c r="D104" s="269" t="s">
        <v>121</v>
      </c>
      <c r="E104" s="250" t="s">
        <v>212</v>
      </c>
      <c r="F104" s="246"/>
      <c r="G104" s="246"/>
      <c r="H104" s="246"/>
      <c r="I104" s="246"/>
      <c r="J104" s="246"/>
      <c r="K104" s="247"/>
      <c r="L104" s="247"/>
      <c r="M104" s="247"/>
      <c r="N104" s="247"/>
      <c r="O104" s="247"/>
    </row>
    <row r="105" spans="2:15" ht="16.2">
      <c r="B105" s="266" t="s">
        <v>213</v>
      </c>
      <c r="C105" s="255">
        <f>PI()*(C38+C28)*2.2804</f>
        <v>32.238395492607744</v>
      </c>
      <c r="D105" s="269" t="s">
        <v>121</v>
      </c>
      <c r="E105" s="250" t="s">
        <v>214</v>
      </c>
      <c r="F105" s="246"/>
      <c r="G105" s="246"/>
      <c r="H105" s="246"/>
      <c r="I105" s="246"/>
      <c r="J105" s="246"/>
      <c r="K105" s="247"/>
      <c r="L105" s="247"/>
      <c r="M105" s="247"/>
      <c r="N105" s="247"/>
      <c r="O105" s="247"/>
    </row>
    <row r="106" spans="2:15" ht="16.2">
      <c r="B106" s="248" t="s">
        <v>215</v>
      </c>
      <c r="C106" s="255">
        <f>PI()*C39^2</f>
        <v>24.630086404143984</v>
      </c>
      <c r="D106" s="269" t="s">
        <v>121</v>
      </c>
      <c r="E106" s="250"/>
      <c r="F106" s="246"/>
      <c r="G106" s="246"/>
      <c r="H106" s="246"/>
      <c r="I106" s="246"/>
      <c r="J106" s="246"/>
      <c r="K106" s="247"/>
      <c r="L106" s="247"/>
      <c r="M106" s="247"/>
      <c r="N106" s="247"/>
      <c r="O106" s="247"/>
    </row>
    <row r="107" spans="2:15" ht="16.2">
      <c r="B107" s="258" t="s">
        <v>216</v>
      </c>
      <c r="C107" s="259">
        <f>ROUNDUP(SUM(C91:C106),0)</f>
        <v>3823</v>
      </c>
      <c r="D107" s="270" t="s">
        <v>121</v>
      </c>
      <c r="E107" s="261"/>
      <c r="F107" s="246"/>
      <c r="G107" s="246"/>
      <c r="H107" s="246"/>
      <c r="I107" s="246"/>
      <c r="J107" s="246"/>
      <c r="K107" s="247"/>
      <c r="L107" s="247"/>
      <c r="M107" s="247"/>
      <c r="N107" s="247"/>
      <c r="O107" s="247"/>
    </row>
    <row r="108" spans="2:15">
      <c r="B108" s="248"/>
      <c r="C108" s="255"/>
      <c r="D108" s="249"/>
      <c r="E108" s="250"/>
      <c r="F108" s="246"/>
      <c r="G108" s="246"/>
      <c r="H108" s="246"/>
      <c r="I108" s="246"/>
      <c r="J108" s="246"/>
      <c r="K108" s="247"/>
      <c r="L108" s="247"/>
      <c r="M108" s="247"/>
      <c r="N108" s="247"/>
      <c r="O108" s="247"/>
    </row>
    <row r="109" spans="2:15">
      <c r="B109" s="247"/>
      <c r="C109" s="247"/>
      <c r="D109" s="271"/>
      <c r="E109" s="247"/>
      <c r="F109" s="247"/>
      <c r="G109" s="246"/>
      <c r="H109" s="246"/>
      <c r="I109" s="246"/>
      <c r="J109" s="246"/>
      <c r="K109" s="247"/>
      <c r="L109" s="247"/>
      <c r="M109" s="247"/>
      <c r="N109" s="247"/>
      <c r="O109" s="247"/>
    </row>
    <row r="110" spans="2:15">
      <c r="B110" s="248" t="s">
        <v>280</v>
      </c>
      <c r="C110" s="302">
        <f>1.1*2050</f>
        <v>2255</v>
      </c>
      <c r="D110" s="303"/>
      <c r="E110" s="317" t="s">
        <v>282</v>
      </c>
      <c r="F110" s="247"/>
      <c r="G110" s="246"/>
      <c r="H110" s="246"/>
      <c r="I110" s="246"/>
      <c r="J110" s="246"/>
      <c r="K110" s="247"/>
      <c r="L110" s="247"/>
      <c r="M110" s="247"/>
      <c r="N110" s="247"/>
      <c r="O110" s="247"/>
    </row>
    <row r="111" spans="2:15" s="316" customFormat="1">
      <c r="B111" s="313" t="s">
        <v>281</v>
      </c>
      <c r="C111" s="321">
        <f>C62*C63</f>
        <v>240.25</v>
      </c>
      <c r="D111" s="314"/>
      <c r="E111" s="315"/>
      <c r="F111" s="315"/>
      <c r="G111" s="315"/>
      <c r="H111" s="315"/>
      <c r="I111" s="315"/>
      <c r="J111" s="315"/>
      <c r="K111" s="315"/>
      <c r="L111" s="315"/>
      <c r="M111" s="315"/>
      <c r="N111" s="315"/>
      <c r="O111" s="315"/>
    </row>
    <row r="112" spans="2:15">
      <c r="B112" s="248" t="s">
        <v>217</v>
      </c>
      <c r="C112" s="322">
        <f>2*PI()*C50*1.1</f>
        <v>67.732737611395947</v>
      </c>
      <c r="D112" s="303"/>
      <c r="E112" s="247"/>
      <c r="F112" s="247"/>
      <c r="G112" s="247"/>
      <c r="H112" s="247"/>
      <c r="I112" s="247"/>
      <c r="J112" s="247"/>
      <c r="K112" s="247"/>
      <c r="L112" s="247"/>
      <c r="M112" s="247"/>
      <c r="N112" s="247"/>
      <c r="O112" s="247"/>
    </row>
    <row r="113" spans="2:15">
      <c r="B113" s="305" t="s">
        <v>218</v>
      </c>
      <c r="C113" s="322">
        <f>1.1*(C59+1)*(C60+1)*(C61+C67+0.1)</f>
        <v>718.08000000000015</v>
      </c>
      <c r="D113" s="306" t="s">
        <v>219</v>
      </c>
      <c r="E113" s="247"/>
      <c r="F113" s="247"/>
      <c r="G113" s="247"/>
      <c r="H113" s="247"/>
      <c r="I113" s="247"/>
      <c r="J113" s="247"/>
      <c r="K113" s="247"/>
      <c r="L113" s="247"/>
      <c r="M113" s="247"/>
      <c r="N113" s="247"/>
      <c r="O113" s="247"/>
    </row>
    <row r="114" spans="2:15">
      <c r="B114" s="304" t="s">
        <v>222</v>
      </c>
      <c r="C114" s="320">
        <f>1.1*(C120+1)*(1+C121)*C124</f>
        <v>492.61883000000006</v>
      </c>
      <c r="D114" s="306" t="s">
        <v>219</v>
      </c>
      <c r="E114" s="247"/>
      <c r="F114" s="247"/>
      <c r="G114" s="247"/>
      <c r="H114" s="247"/>
      <c r="I114" s="247"/>
      <c r="J114" s="247"/>
      <c r="K114" s="247"/>
      <c r="L114" s="247"/>
      <c r="M114" s="247"/>
      <c r="N114" s="247"/>
      <c r="O114" s="247"/>
    </row>
    <row r="115" spans="2:15">
      <c r="B115" s="304" t="s">
        <v>223</v>
      </c>
      <c r="C115" s="302">
        <v>0</v>
      </c>
      <c r="D115" s="306" t="s">
        <v>219</v>
      </c>
      <c r="E115" s="317" t="s">
        <v>290</v>
      </c>
      <c r="F115" s="247"/>
      <c r="G115" s="247"/>
      <c r="H115" s="247"/>
      <c r="I115" s="247"/>
      <c r="J115" s="247"/>
      <c r="K115" s="247"/>
      <c r="L115" s="247"/>
      <c r="M115" s="247"/>
      <c r="N115" s="247"/>
      <c r="O115" s="247"/>
    </row>
    <row r="116" spans="2:15">
      <c r="B116" s="302"/>
      <c r="C116" s="302"/>
      <c r="D116" s="303"/>
      <c r="E116" s="247"/>
      <c r="F116" s="247"/>
      <c r="G116" s="247"/>
      <c r="H116" s="247"/>
      <c r="I116" s="247"/>
      <c r="J116" s="247"/>
      <c r="K116" s="247"/>
      <c r="L116" s="247"/>
      <c r="M116" s="247"/>
      <c r="N116" s="247"/>
      <c r="O116" s="247"/>
    </row>
    <row r="117" spans="2:15">
      <c r="B117" s="304" t="s">
        <v>293</v>
      </c>
      <c r="C117" s="323">
        <f>PI()*2*2.3*0.8</f>
        <v>11.561060965210437</v>
      </c>
      <c r="D117" s="307" t="s">
        <v>224</v>
      </c>
      <c r="E117" s="247"/>
      <c r="F117" s="247"/>
      <c r="G117" s="247"/>
      <c r="H117" s="247"/>
      <c r="I117" s="247"/>
      <c r="J117" s="247"/>
      <c r="K117" s="247"/>
      <c r="L117" s="247"/>
      <c r="M117" s="247"/>
      <c r="N117" s="247"/>
      <c r="O117" s="247"/>
    </row>
    <row r="118" spans="2:15">
      <c r="B118" s="304" t="s">
        <v>294</v>
      </c>
      <c r="C118" s="323">
        <f>PI()*7.5^2*1.1</f>
        <v>194.38604544086846</v>
      </c>
      <c r="D118" s="303"/>
      <c r="E118" s="247"/>
      <c r="F118" s="247"/>
      <c r="G118" s="247"/>
      <c r="H118" s="247"/>
      <c r="I118" s="247"/>
      <c r="J118" s="247"/>
      <c r="K118" s="247"/>
      <c r="L118" s="247"/>
      <c r="M118" s="247"/>
      <c r="N118" s="247"/>
      <c r="O118" s="247"/>
    </row>
    <row r="119" spans="2:15">
      <c r="B119" s="308"/>
      <c r="C119" s="308"/>
      <c r="D119" s="308"/>
    </row>
    <row r="120" spans="2:15">
      <c r="B120" s="309" t="s">
        <v>286</v>
      </c>
      <c r="C120" s="308">
        <v>10.42</v>
      </c>
      <c r="D120" s="308"/>
      <c r="E120" t="s">
        <v>255</v>
      </c>
    </row>
    <row r="121" spans="2:15">
      <c r="B121" s="308" t="s">
        <v>256</v>
      </c>
      <c r="C121" s="308">
        <v>6.13</v>
      </c>
      <c r="D121" s="308"/>
      <c r="E121" t="s">
        <v>256</v>
      </c>
    </row>
    <row r="122" spans="2:15">
      <c r="B122" s="308" t="s">
        <v>283</v>
      </c>
      <c r="C122" s="308">
        <v>2.2000000000000002</v>
      </c>
      <c r="D122" s="308"/>
    </row>
    <row r="123" spans="2:15">
      <c r="B123" s="308" t="s">
        <v>285</v>
      </c>
      <c r="C123" s="308">
        <v>3.3</v>
      </c>
      <c r="D123" s="308"/>
    </row>
    <row r="124" spans="2:15">
      <c r="B124" s="308" t="s">
        <v>284</v>
      </c>
      <c r="C124" s="308">
        <f>C123+C122</f>
        <v>5.5</v>
      </c>
      <c r="D124" s="308"/>
    </row>
    <row r="125" spans="2:15">
      <c r="B125" s="308" t="s">
        <v>289</v>
      </c>
      <c r="C125" s="308">
        <v>0.25</v>
      </c>
      <c r="D125" s="308"/>
    </row>
    <row r="126" spans="2:15">
      <c r="B126" s="308"/>
      <c r="C126" s="308"/>
      <c r="D126" s="308"/>
    </row>
    <row r="127" spans="2:15">
      <c r="B127" s="309" t="s">
        <v>254</v>
      </c>
      <c r="C127" s="308">
        <v>3</v>
      </c>
      <c r="D127" s="308"/>
      <c r="E127" t="s">
        <v>255</v>
      </c>
    </row>
    <row r="128" spans="2:15">
      <c r="B128" s="308"/>
      <c r="C128" s="324">
        <v>5.4749999999999996</v>
      </c>
      <c r="D128" s="308"/>
      <c r="E128" t="s">
        <v>256</v>
      </c>
    </row>
    <row r="129" spans="2:9">
      <c r="B129" s="308"/>
      <c r="C129" s="308"/>
      <c r="D129" s="308"/>
    </row>
    <row r="130" spans="2:9">
      <c r="B130" s="309" t="s">
        <v>257</v>
      </c>
      <c r="C130" s="308">
        <f>130*1.1</f>
        <v>143</v>
      </c>
      <c r="D130" s="308" t="s">
        <v>291</v>
      </c>
    </row>
    <row r="131" spans="2:9">
      <c r="B131" s="309" t="s">
        <v>258</v>
      </c>
      <c r="C131" s="308">
        <f>1.1*671</f>
        <v>738.1</v>
      </c>
      <c r="D131" s="308" t="s">
        <v>259</v>
      </c>
    </row>
    <row r="132" spans="2:9">
      <c r="B132" s="308"/>
      <c r="C132" s="308"/>
      <c r="D132" s="308"/>
    </row>
    <row r="133" spans="2:9">
      <c r="B133" s="309" t="s">
        <v>260</v>
      </c>
      <c r="C133" s="308"/>
      <c r="D133" s="308"/>
      <c r="F133" s="308" t="s">
        <v>272</v>
      </c>
      <c r="G133" s="319" t="s">
        <v>273</v>
      </c>
      <c r="H133" s="308" t="s">
        <v>274</v>
      </c>
    </row>
    <row r="134" spans="2:9">
      <c r="B134" s="308" t="s">
        <v>261</v>
      </c>
      <c r="C134" s="308">
        <f>F134+G134+H134</f>
        <v>1000</v>
      </c>
      <c r="D134" s="308"/>
      <c r="E134" s="318" t="s">
        <v>261</v>
      </c>
      <c r="F134" s="308">
        <v>0</v>
      </c>
      <c r="G134" s="308">
        <v>880</v>
      </c>
      <c r="H134" s="308">
        <v>120</v>
      </c>
    </row>
    <row r="135" spans="2:9">
      <c r="B135" s="308" t="s">
        <v>262</v>
      </c>
      <c r="C135" s="308">
        <f>F135+G135+H135</f>
        <v>30</v>
      </c>
      <c r="D135" s="308"/>
      <c r="E135" s="318" t="s">
        <v>262</v>
      </c>
      <c r="F135" s="308"/>
      <c r="G135" s="308">
        <v>30</v>
      </c>
      <c r="H135" s="308"/>
    </row>
    <row r="136" spans="2:9">
      <c r="B136" s="308" t="s">
        <v>263</v>
      </c>
      <c r="C136" s="308">
        <f>F136+G136+H136</f>
        <v>19</v>
      </c>
      <c r="D136" s="308"/>
      <c r="E136" s="318" t="s">
        <v>263</v>
      </c>
      <c r="F136" s="308"/>
      <c r="G136" s="308">
        <v>19</v>
      </c>
      <c r="H136" s="308"/>
    </row>
    <row r="137" spans="2:9">
      <c r="B137" s="308" t="s">
        <v>264</v>
      </c>
      <c r="C137" s="308">
        <f>C136*1.1+C135*1.1+C134*1.1</f>
        <v>1153.9000000000001</v>
      </c>
      <c r="D137" s="308"/>
      <c r="E137" s="318" t="s">
        <v>275</v>
      </c>
      <c r="F137" s="308"/>
      <c r="G137" s="308"/>
      <c r="H137" s="308">
        <f>C130</f>
        <v>143</v>
      </c>
    </row>
    <row r="138" spans="2:9">
      <c r="B138" s="308"/>
      <c r="C138" s="308"/>
      <c r="D138" s="308"/>
      <c r="E138" s="312" t="s">
        <v>276</v>
      </c>
      <c r="F138" s="308">
        <v>40</v>
      </c>
      <c r="G138" s="308"/>
      <c r="H138" s="308"/>
      <c r="I138" t="s">
        <v>278</v>
      </c>
    </row>
    <row r="139" spans="2:9">
      <c r="B139" s="308"/>
      <c r="C139" s="308"/>
      <c r="D139" s="308"/>
      <c r="E139" s="312" t="s">
        <v>277</v>
      </c>
      <c r="F139" s="308">
        <f>20</f>
        <v>20</v>
      </c>
      <c r="G139" s="308"/>
      <c r="H139" s="308"/>
      <c r="I139" t="s">
        <v>279</v>
      </c>
    </row>
    <row r="140" spans="2:9">
      <c r="B140" s="308"/>
      <c r="C140" s="308"/>
      <c r="D140" s="308"/>
      <c r="E140" s="312" t="s">
        <v>287</v>
      </c>
      <c r="F140">
        <f>SUM(F134:F139)</f>
        <v>60</v>
      </c>
      <c r="G140">
        <f>SUM(G134:G139)</f>
        <v>929</v>
      </c>
      <c r="H140">
        <f>SUM(H134:H139)</f>
        <v>263</v>
      </c>
    </row>
    <row r="141" spans="2:9">
      <c r="B141" s="309" t="s">
        <v>292</v>
      </c>
      <c r="C141" s="308">
        <v>4.0999999999999996</v>
      </c>
      <c r="D141" s="308" t="s">
        <v>267</v>
      </c>
    </row>
    <row r="142" spans="2:9">
      <c r="B142" s="308"/>
      <c r="C142" s="308">
        <v>0.3</v>
      </c>
      <c r="D142" s="308" t="s">
        <v>265</v>
      </c>
    </row>
    <row r="143" spans="2:9">
      <c r="B143" s="308"/>
      <c r="C143" s="308">
        <v>2.0750000000000002</v>
      </c>
      <c r="D143" s="308" t="s">
        <v>266</v>
      </c>
    </row>
    <row r="144" spans="2:9">
      <c r="B144" s="308"/>
      <c r="C144" s="308">
        <v>0.2</v>
      </c>
      <c r="D144" s="308" t="s">
        <v>268</v>
      </c>
    </row>
    <row r="145" spans="2:4">
      <c r="B145" s="308"/>
      <c r="C145" s="308">
        <v>1.4</v>
      </c>
      <c r="D145" s="308" t="s">
        <v>269</v>
      </c>
    </row>
  </sheetData>
  <mergeCells count="6">
    <mergeCell ref="B90:E90"/>
    <mergeCell ref="B3:E3"/>
    <mergeCell ref="B14:E14"/>
    <mergeCell ref="B53:E53"/>
    <mergeCell ref="B70:E70"/>
    <mergeCell ref="B74:E74"/>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1:X49"/>
  <sheetViews>
    <sheetView workbookViewId="0"/>
  </sheetViews>
  <sheetFormatPr defaultRowHeight="13.2"/>
  <cols>
    <col min="1" max="1" width="2" customWidth="1"/>
    <col min="3" max="3" width="10.33203125" customWidth="1"/>
    <col min="4" max="4" width="18.44140625" customWidth="1"/>
    <col min="6" max="6" width="1.5546875" customWidth="1"/>
    <col min="9" max="9" width="28.33203125" customWidth="1"/>
    <col min="10" max="10" width="1.44140625" customWidth="1"/>
    <col min="13" max="13" width="13.5546875" customWidth="1"/>
    <col min="18" max="18" width="16.5546875" customWidth="1"/>
    <col min="23" max="23" width="22.6640625" customWidth="1"/>
  </cols>
  <sheetData>
    <row r="1" spans="2:24">
      <c r="H1" t="s">
        <v>341</v>
      </c>
      <c r="I1" t="s">
        <v>342</v>
      </c>
      <c r="Q1" t="s">
        <v>324</v>
      </c>
      <c r="R1" t="s">
        <v>337</v>
      </c>
      <c r="V1" t="s">
        <v>335</v>
      </c>
      <c r="W1" t="s">
        <v>336</v>
      </c>
    </row>
    <row r="2" spans="2:24">
      <c r="Q2" t="s">
        <v>329</v>
      </c>
      <c r="R2" t="s">
        <v>338</v>
      </c>
      <c r="V2" t="s">
        <v>343</v>
      </c>
      <c r="W2" t="s">
        <v>344</v>
      </c>
    </row>
    <row r="3" spans="2:24">
      <c r="Q3" t="s">
        <v>339</v>
      </c>
      <c r="R3" t="s">
        <v>340</v>
      </c>
      <c r="V3" t="s">
        <v>345</v>
      </c>
      <c r="W3" t="s">
        <v>346</v>
      </c>
    </row>
    <row r="5" spans="2:24">
      <c r="B5" s="1459" t="s">
        <v>298</v>
      </c>
      <c r="C5" s="1459"/>
      <c r="D5" s="1459"/>
      <c r="E5" s="1459"/>
      <c r="G5" s="1459" t="s">
        <v>299</v>
      </c>
      <c r="H5" s="1459"/>
      <c r="I5" s="1459"/>
      <c r="K5" s="1459" t="s">
        <v>300</v>
      </c>
      <c r="L5" s="1459"/>
      <c r="M5" s="1459"/>
      <c r="N5" s="1459"/>
      <c r="P5" s="1459" t="s">
        <v>301</v>
      </c>
      <c r="Q5" s="1459"/>
      <c r="R5" s="1459"/>
      <c r="S5" s="1459"/>
      <c r="U5" s="1459" t="s">
        <v>302</v>
      </c>
      <c r="V5" s="1459"/>
      <c r="W5" s="1459"/>
      <c r="X5" s="1459"/>
    </row>
    <row r="6" spans="2:24">
      <c r="B6" t="s">
        <v>295</v>
      </c>
      <c r="C6" t="s">
        <v>296</v>
      </c>
      <c r="D6" t="s">
        <v>297</v>
      </c>
      <c r="E6" t="s">
        <v>255</v>
      </c>
      <c r="G6" t="s">
        <v>295</v>
      </c>
      <c r="H6" t="s">
        <v>296</v>
      </c>
      <c r="I6" t="s">
        <v>297</v>
      </c>
      <c r="K6" t="s">
        <v>295</v>
      </c>
      <c r="L6" t="s">
        <v>296</v>
      </c>
      <c r="M6" t="s">
        <v>297</v>
      </c>
      <c r="N6" t="s">
        <v>255</v>
      </c>
      <c r="P6" t="s">
        <v>295</v>
      </c>
      <c r="Q6" t="s">
        <v>296</v>
      </c>
      <c r="R6" t="s">
        <v>297</v>
      </c>
      <c r="S6" t="s">
        <v>255</v>
      </c>
      <c r="U6" t="s">
        <v>295</v>
      </c>
      <c r="V6" t="s">
        <v>296</v>
      </c>
      <c r="W6" t="s">
        <v>297</v>
      </c>
      <c r="X6" t="s">
        <v>255</v>
      </c>
    </row>
    <row r="7" spans="2:24">
      <c r="B7">
        <v>1.1000000000000001</v>
      </c>
      <c r="C7" s="153">
        <f>1+1</f>
        <v>2</v>
      </c>
      <c r="D7" t="s">
        <v>304</v>
      </c>
      <c r="E7" t="s">
        <v>303</v>
      </c>
      <c r="G7">
        <v>2.1</v>
      </c>
      <c r="H7" s="153">
        <v>1</v>
      </c>
      <c r="I7" t="s">
        <v>318</v>
      </c>
      <c r="K7">
        <v>4.0999999999999996</v>
      </c>
      <c r="L7" s="153">
        <v>2</v>
      </c>
      <c r="M7" t="s">
        <v>373</v>
      </c>
      <c r="N7">
        <v>2000</v>
      </c>
      <c r="P7">
        <v>5.0999999999999996</v>
      </c>
      <c r="Q7" s="153">
        <v>1</v>
      </c>
      <c r="R7" t="s">
        <v>323</v>
      </c>
      <c r="S7" t="s">
        <v>324</v>
      </c>
      <c r="U7">
        <v>1.7</v>
      </c>
      <c r="V7" s="153">
        <v>1</v>
      </c>
      <c r="W7" t="s">
        <v>316</v>
      </c>
      <c r="X7" t="s">
        <v>317</v>
      </c>
    </row>
    <row r="8" spans="2:24">
      <c r="B8">
        <v>1.2</v>
      </c>
      <c r="C8" s="153">
        <f>1+1</f>
        <v>2</v>
      </c>
      <c r="D8" t="s">
        <v>304</v>
      </c>
      <c r="E8" t="s">
        <v>305</v>
      </c>
      <c r="G8">
        <v>2.2000000000000002</v>
      </c>
      <c r="H8" s="153">
        <f>3+6</f>
        <v>9</v>
      </c>
      <c r="I8" t="s">
        <v>319</v>
      </c>
      <c r="K8">
        <v>4.2</v>
      </c>
      <c r="L8" s="153">
        <v>4</v>
      </c>
      <c r="M8" t="s">
        <v>374</v>
      </c>
      <c r="N8">
        <v>6000</v>
      </c>
      <c r="P8">
        <v>5.2</v>
      </c>
      <c r="Q8" s="153">
        <v>1</v>
      </c>
      <c r="R8" t="s">
        <v>325</v>
      </c>
      <c r="S8" t="s">
        <v>324</v>
      </c>
      <c r="U8">
        <v>3.1</v>
      </c>
      <c r="V8" s="153">
        <v>1</v>
      </c>
      <c r="W8" t="s">
        <v>347</v>
      </c>
      <c r="X8">
        <v>1255</v>
      </c>
    </row>
    <row r="9" spans="2:24">
      <c r="B9">
        <v>1.3</v>
      </c>
      <c r="C9" s="153">
        <v>1</v>
      </c>
      <c r="D9" t="s">
        <v>306</v>
      </c>
      <c r="E9" t="s">
        <v>307</v>
      </c>
      <c r="G9">
        <v>2.2999999999999998</v>
      </c>
      <c r="H9" s="153">
        <v>1</v>
      </c>
      <c r="I9" t="s">
        <v>320</v>
      </c>
      <c r="K9">
        <v>4.3</v>
      </c>
      <c r="L9" s="153">
        <v>1</v>
      </c>
      <c r="M9" t="s">
        <v>373</v>
      </c>
      <c r="N9">
        <v>1260</v>
      </c>
      <c r="P9">
        <v>5.3</v>
      </c>
      <c r="Q9" s="153">
        <v>1</v>
      </c>
      <c r="R9" t="s">
        <v>326</v>
      </c>
      <c r="S9" t="s">
        <v>324</v>
      </c>
      <c r="U9">
        <v>3.2</v>
      </c>
      <c r="V9" s="153">
        <v>1</v>
      </c>
      <c r="W9" t="s">
        <v>348</v>
      </c>
      <c r="X9">
        <v>1085</v>
      </c>
    </row>
    <row r="10" spans="2:24">
      <c r="B10">
        <v>1.4</v>
      </c>
      <c r="C10" s="153">
        <v>1</v>
      </c>
      <c r="D10" t="s">
        <v>306</v>
      </c>
      <c r="E10" t="s">
        <v>303</v>
      </c>
      <c r="G10">
        <v>2.4</v>
      </c>
      <c r="H10" s="153">
        <v>6</v>
      </c>
      <c r="I10" t="s">
        <v>321</v>
      </c>
      <c r="K10">
        <v>4.4000000000000004</v>
      </c>
      <c r="L10" s="153">
        <v>1</v>
      </c>
      <c r="M10" t="s">
        <v>375</v>
      </c>
      <c r="N10">
        <v>400</v>
      </c>
      <c r="P10">
        <v>5.4</v>
      </c>
      <c r="Q10" s="153">
        <v>1</v>
      </c>
      <c r="R10" t="s">
        <v>327</v>
      </c>
      <c r="S10" t="s">
        <v>324</v>
      </c>
      <c r="U10">
        <v>3.3</v>
      </c>
      <c r="V10" s="153">
        <v>1</v>
      </c>
      <c r="W10" t="s">
        <v>349</v>
      </c>
      <c r="X10">
        <v>995</v>
      </c>
    </row>
    <row r="11" spans="2:24">
      <c r="B11">
        <v>1.5</v>
      </c>
      <c r="C11" s="153">
        <f>1+1</f>
        <v>2</v>
      </c>
      <c r="D11" t="s">
        <v>308</v>
      </c>
      <c r="E11" t="s">
        <v>305</v>
      </c>
      <c r="G11">
        <v>2.5</v>
      </c>
      <c r="H11" s="153">
        <v>3</v>
      </c>
      <c r="I11" t="s">
        <v>322</v>
      </c>
      <c r="K11">
        <v>4.5</v>
      </c>
      <c r="L11" s="153">
        <v>1</v>
      </c>
      <c r="M11" t="s">
        <v>373</v>
      </c>
      <c r="N11">
        <v>2075</v>
      </c>
      <c r="P11">
        <v>5.5</v>
      </c>
      <c r="Q11" s="153">
        <v>3</v>
      </c>
      <c r="R11" t="s">
        <v>328</v>
      </c>
      <c r="S11" t="s">
        <v>331</v>
      </c>
      <c r="U11">
        <v>3.4</v>
      </c>
      <c r="V11" s="153">
        <v>1</v>
      </c>
      <c r="W11" t="s">
        <v>350</v>
      </c>
      <c r="X11">
        <v>1000</v>
      </c>
    </row>
    <row r="12" spans="2:24">
      <c r="B12">
        <v>1.6</v>
      </c>
      <c r="C12" s="153">
        <v>1</v>
      </c>
      <c r="D12" t="s">
        <v>308</v>
      </c>
      <c r="E12" t="s">
        <v>303</v>
      </c>
      <c r="H12" s="153"/>
      <c r="K12">
        <v>4.5999999999999996</v>
      </c>
      <c r="L12" s="153">
        <v>1</v>
      </c>
      <c r="M12" t="s">
        <v>373</v>
      </c>
      <c r="N12">
        <v>2520</v>
      </c>
      <c r="P12">
        <v>5.6</v>
      </c>
      <c r="Q12" s="153">
        <f>3+4</f>
        <v>7</v>
      </c>
      <c r="R12" t="s">
        <v>330</v>
      </c>
      <c r="S12" t="s">
        <v>331</v>
      </c>
      <c r="U12">
        <v>3.5</v>
      </c>
      <c r="V12" s="153"/>
    </row>
    <row r="13" spans="2:24">
      <c r="B13">
        <v>1.7</v>
      </c>
      <c r="C13" s="153"/>
      <c r="D13" t="s">
        <v>309</v>
      </c>
      <c r="H13" s="153"/>
      <c r="K13">
        <v>4.7</v>
      </c>
      <c r="L13" s="153">
        <v>1</v>
      </c>
      <c r="M13" t="s">
        <v>376</v>
      </c>
      <c r="N13">
        <v>300</v>
      </c>
      <c r="P13">
        <v>5.7</v>
      </c>
      <c r="Q13" s="153">
        <v>1</v>
      </c>
      <c r="R13" t="s">
        <v>332</v>
      </c>
      <c r="S13" t="s">
        <v>331</v>
      </c>
      <c r="U13">
        <v>3.6</v>
      </c>
      <c r="V13" s="153"/>
    </row>
    <row r="14" spans="2:24">
      <c r="B14">
        <v>1.8</v>
      </c>
      <c r="C14" s="153">
        <f>1+1+1+1</f>
        <v>4</v>
      </c>
      <c r="D14" t="s">
        <v>310</v>
      </c>
      <c r="E14" t="s">
        <v>305</v>
      </c>
      <c r="H14" s="153"/>
      <c r="K14">
        <v>4.8</v>
      </c>
      <c r="L14" s="153">
        <v>3</v>
      </c>
      <c r="M14" t="s">
        <v>377</v>
      </c>
      <c r="N14">
        <v>6000</v>
      </c>
      <c r="P14">
        <v>5.8</v>
      </c>
      <c r="Q14" s="153">
        <v>1</v>
      </c>
      <c r="R14" t="s">
        <v>333</v>
      </c>
      <c r="S14" t="s">
        <v>331</v>
      </c>
      <c r="U14">
        <v>3.7</v>
      </c>
      <c r="V14" s="153"/>
    </row>
    <row r="15" spans="2:24">
      <c r="B15">
        <v>1.9</v>
      </c>
      <c r="C15" s="153">
        <v>1</v>
      </c>
      <c r="D15" t="s">
        <v>310</v>
      </c>
      <c r="E15" t="s">
        <v>303</v>
      </c>
      <c r="H15" s="153"/>
      <c r="K15">
        <v>4.9000000000000004</v>
      </c>
      <c r="L15" s="153">
        <v>1</v>
      </c>
      <c r="M15" t="s">
        <v>376</v>
      </c>
      <c r="N15">
        <v>2660</v>
      </c>
      <c r="P15">
        <v>5.9</v>
      </c>
      <c r="Q15" s="153">
        <v>1</v>
      </c>
      <c r="R15" t="s">
        <v>334</v>
      </c>
      <c r="S15" t="s">
        <v>331</v>
      </c>
      <c r="U15">
        <v>3.8</v>
      </c>
      <c r="V15" s="153"/>
    </row>
    <row r="16" spans="2:24">
      <c r="B16" s="325">
        <v>1.1000000000000001</v>
      </c>
      <c r="C16" s="153">
        <v>2</v>
      </c>
      <c r="D16" t="s">
        <v>311</v>
      </c>
      <c r="E16" t="s">
        <v>312</v>
      </c>
      <c r="H16" s="153"/>
      <c r="K16" s="325">
        <v>4.101</v>
      </c>
      <c r="L16" s="153">
        <v>1</v>
      </c>
      <c r="M16" t="s">
        <v>376</v>
      </c>
      <c r="N16">
        <v>1350</v>
      </c>
      <c r="P16" s="325"/>
      <c r="U16">
        <v>3.9</v>
      </c>
      <c r="V16" s="153">
        <v>3</v>
      </c>
      <c r="W16" t="s">
        <v>351</v>
      </c>
      <c r="X16">
        <v>1045</v>
      </c>
    </row>
    <row r="17" spans="2:24">
      <c r="B17">
        <v>1.1100000000000001</v>
      </c>
      <c r="C17" s="153">
        <v>1</v>
      </c>
      <c r="D17" t="s">
        <v>313</v>
      </c>
      <c r="E17" t="s">
        <v>314</v>
      </c>
      <c r="H17" s="153"/>
      <c r="K17">
        <v>4.1100000000000003</v>
      </c>
      <c r="L17" s="153">
        <v>1</v>
      </c>
      <c r="M17" t="s">
        <v>378</v>
      </c>
      <c r="N17">
        <v>300</v>
      </c>
      <c r="U17" s="325">
        <v>3.101</v>
      </c>
      <c r="V17" s="153">
        <v>2</v>
      </c>
      <c r="W17" t="s">
        <v>352</v>
      </c>
      <c r="X17">
        <v>1655</v>
      </c>
    </row>
    <row r="18" spans="2:24">
      <c r="B18">
        <v>1.1200000000000001</v>
      </c>
      <c r="C18" s="153">
        <v>1</v>
      </c>
      <c r="D18" t="s">
        <v>315</v>
      </c>
      <c r="E18" t="s">
        <v>303</v>
      </c>
      <c r="H18" s="153"/>
      <c r="K18">
        <v>4.12</v>
      </c>
      <c r="L18" s="153">
        <v>1</v>
      </c>
      <c r="M18" t="s">
        <v>379</v>
      </c>
      <c r="N18">
        <v>350</v>
      </c>
      <c r="U18">
        <v>3.11</v>
      </c>
      <c r="V18" s="153">
        <v>4</v>
      </c>
      <c r="W18" t="s">
        <v>353</v>
      </c>
      <c r="X18">
        <v>610</v>
      </c>
    </row>
    <row r="19" spans="2:24">
      <c r="K19">
        <v>4.13</v>
      </c>
      <c r="L19" s="153">
        <v>4</v>
      </c>
      <c r="M19" t="s">
        <v>380</v>
      </c>
      <c r="N19">
        <v>6000</v>
      </c>
      <c r="U19" s="325">
        <v>3.1190000000000002</v>
      </c>
      <c r="V19" s="153">
        <v>1</v>
      </c>
      <c r="W19" t="s">
        <v>355</v>
      </c>
      <c r="X19">
        <v>3350</v>
      </c>
    </row>
    <row r="20" spans="2:24">
      <c r="K20">
        <v>4.1399999999999997</v>
      </c>
      <c r="L20" s="153">
        <v>1</v>
      </c>
      <c r="M20" t="s">
        <v>381</v>
      </c>
      <c r="N20">
        <v>2260</v>
      </c>
      <c r="U20" s="325">
        <v>3.1280000000000001</v>
      </c>
      <c r="V20" s="153">
        <v>1</v>
      </c>
      <c r="W20" t="s">
        <v>354</v>
      </c>
    </row>
    <row r="21" spans="2:24">
      <c r="K21">
        <v>4.1500000000000004</v>
      </c>
      <c r="L21" s="153">
        <v>1</v>
      </c>
      <c r="M21" t="s">
        <v>381</v>
      </c>
      <c r="N21">
        <v>350</v>
      </c>
      <c r="U21" s="325">
        <v>3.137</v>
      </c>
      <c r="V21" s="153">
        <v>1</v>
      </c>
      <c r="W21" t="s">
        <v>356</v>
      </c>
    </row>
    <row r="22" spans="2:24">
      <c r="K22">
        <v>4.16</v>
      </c>
      <c r="L22" s="153">
        <v>1</v>
      </c>
      <c r="M22" t="s">
        <v>382</v>
      </c>
      <c r="N22">
        <v>3900</v>
      </c>
      <c r="U22" s="325">
        <v>3.1459999999999999</v>
      </c>
      <c r="V22" s="153">
        <v>1</v>
      </c>
      <c r="W22" t="s">
        <v>357</v>
      </c>
      <c r="X22">
        <v>1045</v>
      </c>
    </row>
    <row r="23" spans="2:24">
      <c r="K23">
        <v>4.17</v>
      </c>
      <c r="L23" s="153">
        <v>1</v>
      </c>
      <c r="M23" t="s">
        <v>382</v>
      </c>
      <c r="N23">
        <v>980</v>
      </c>
      <c r="U23" s="325">
        <v>3.1549999999999998</v>
      </c>
      <c r="V23" s="153">
        <v>1</v>
      </c>
      <c r="W23" t="s">
        <v>358</v>
      </c>
    </row>
    <row r="24" spans="2:24">
      <c r="K24">
        <v>4.18</v>
      </c>
      <c r="L24" s="153">
        <v>3</v>
      </c>
      <c r="M24" t="s">
        <v>383</v>
      </c>
      <c r="N24">
        <v>300</v>
      </c>
      <c r="U24" s="325">
        <v>3.173</v>
      </c>
      <c r="V24" s="153">
        <v>2</v>
      </c>
      <c r="W24" t="s">
        <v>359</v>
      </c>
    </row>
    <row r="25" spans="2:24">
      <c r="K25">
        <v>4.1900000000000004</v>
      </c>
      <c r="L25" s="153">
        <v>1</v>
      </c>
      <c r="M25" t="s">
        <v>384</v>
      </c>
      <c r="N25">
        <v>415</v>
      </c>
      <c r="U25" s="325">
        <v>3.1819999999999999</v>
      </c>
      <c r="V25" s="153">
        <v>1</v>
      </c>
      <c r="W25" t="s">
        <v>360</v>
      </c>
    </row>
    <row r="26" spans="2:24">
      <c r="K26" s="325">
        <v>4.2009999999999996</v>
      </c>
      <c r="L26" s="153">
        <v>3</v>
      </c>
      <c r="M26" t="s">
        <v>385</v>
      </c>
      <c r="N26">
        <v>6000</v>
      </c>
      <c r="U26" s="325">
        <v>3.1909999999999998</v>
      </c>
      <c r="V26" s="153">
        <v>1</v>
      </c>
      <c r="W26" t="s">
        <v>361</v>
      </c>
      <c r="X26" t="s">
        <v>339</v>
      </c>
    </row>
    <row r="27" spans="2:24">
      <c r="K27">
        <v>4.21</v>
      </c>
      <c r="L27" s="153">
        <v>1</v>
      </c>
      <c r="M27" t="s">
        <v>385</v>
      </c>
      <c r="N27">
        <v>1875</v>
      </c>
      <c r="T27" s="325"/>
      <c r="U27" s="326">
        <v>3.2</v>
      </c>
      <c r="V27" s="327">
        <v>2</v>
      </c>
      <c r="W27" s="328" t="s">
        <v>369</v>
      </c>
    </row>
    <row r="28" spans="2:24">
      <c r="K28">
        <v>4.22</v>
      </c>
      <c r="L28" s="153">
        <v>1</v>
      </c>
      <c r="M28" t="s">
        <v>383</v>
      </c>
      <c r="N28">
        <v>350</v>
      </c>
      <c r="T28" s="325"/>
      <c r="U28" s="326">
        <v>3.2090000000000001</v>
      </c>
      <c r="V28" s="327">
        <v>2</v>
      </c>
      <c r="W28" s="328" t="s">
        <v>370</v>
      </c>
    </row>
    <row r="29" spans="2:24">
      <c r="K29">
        <v>4.2300000000000004</v>
      </c>
      <c r="L29" s="153"/>
      <c r="U29" s="326">
        <v>3.218</v>
      </c>
      <c r="V29" s="327">
        <v>1</v>
      </c>
      <c r="W29" s="328" t="s">
        <v>371</v>
      </c>
    </row>
    <row r="30" spans="2:24">
      <c r="K30">
        <v>4.24</v>
      </c>
      <c r="L30" s="153"/>
      <c r="U30" s="326">
        <v>3.2269999999999999</v>
      </c>
      <c r="V30" s="327">
        <v>3</v>
      </c>
      <c r="W30" s="328" t="s">
        <v>372</v>
      </c>
    </row>
    <row r="31" spans="2:24">
      <c r="K31">
        <v>4.25</v>
      </c>
      <c r="L31" s="153"/>
    </row>
    <row r="32" spans="2:24">
      <c r="K32">
        <v>4.26</v>
      </c>
      <c r="L32" s="153">
        <v>1</v>
      </c>
      <c r="M32" t="s">
        <v>386</v>
      </c>
      <c r="N32">
        <v>19100</v>
      </c>
    </row>
    <row r="33" spans="11:14">
      <c r="K33">
        <v>4.2699999999999996</v>
      </c>
      <c r="L33" s="153">
        <v>1</v>
      </c>
      <c r="M33" t="s">
        <v>387</v>
      </c>
      <c r="N33">
        <v>1744</v>
      </c>
    </row>
    <row r="34" spans="11:14">
      <c r="K34">
        <v>4.28</v>
      </c>
      <c r="L34" s="153">
        <v>1</v>
      </c>
      <c r="M34" t="s">
        <v>386</v>
      </c>
      <c r="N34">
        <v>510</v>
      </c>
    </row>
    <row r="35" spans="11:14">
      <c r="K35" s="328">
        <v>4.29</v>
      </c>
      <c r="L35" s="327">
        <v>6</v>
      </c>
      <c r="M35" s="328" t="s">
        <v>388</v>
      </c>
      <c r="N35" s="328">
        <v>500</v>
      </c>
    </row>
    <row r="36" spans="11:14">
      <c r="K36" s="325">
        <v>4.3002000000000002</v>
      </c>
      <c r="L36" s="153">
        <v>1</v>
      </c>
      <c r="M36" t="s">
        <v>389</v>
      </c>
      <c r="N36">
        <v>10910</v>
      </c>
    </row>
    <row r="37" spans="11:14">
      <c r="K37" s="328">
        <v>4.3099999999999996</v>
      </c>
      <c r="L37" s="327">
        <v>1</v>
      </c>
      <c r="M37" s="328" t="s">
        <v>390</v>
      </c>
      <c r="N37" s="328">
        <v>2675</v>
      </c>
    </row>
    <row r="38" spans="11:14">
      <c r="K38">
        <v>4.32</v>
      </c>
      <c r="L38" s="153">
        <v>1</v>
      </c>
      <c r="M38" t="s">
        <v>381</v>
      </c>
      <c r="N38">
        <v>495</v>
      </c>
    </row>
    <row r="39" spans="11:14">
      <c r="K39">
        <v>4.33</v>
      </c>
      <c r="L39" s="153">
        <v>1</v>
      </c>
      <c r="M39" t="s">
        <v>362</v>
      </c>
      <c r="N39">
        <v>586</v>
      </c>
    </row>
    <row r="40" spans="11:14">
      <c r="K40">
        <v>4.34</v>
      </c>
      <c r="L40" s="153">
        <v>1</v>
      </c>
      <c r="M40" t="s">
        <v>363</v>
      </c>
      <c r="N40">
        <v>2187</v>
      </c>
    </row>
    <row r="41" spans="11:14">
      <c r="K41">
        <v>4.3499999999999996</v>
      </c>
      <c r="L41" s="153">
        <v>1</v>
      </c>
      <c r="M41" t="s">
        <v>363</v>
      </c>
      <c r="N41">
        <v>12631</v>
      </c>
    </row>
    <row r="42" spans="11:14">
      <c r="K42">
        <v>4.3599999999999897</v>
      </c>
      <c r="L42" s="153">
        <v>1</v>
      </c>
      <c r="M42" t="s">
        <v>364</v>
      </c>
      <c r="N42">
        <v>3955</v>
      </c>
    </row>
    <row r="43" spans="11:14">
      <c r="K43">
        <v>4.3699999999999903</v>
      </c>
      <c r="L43" s="153">
        <v>1</v>
      </c>
      <c r="M43" t="s">
        <v>364</v>
      </c>
      <c r="N43">
        <v>2293</v>
      </c>
    </row>
    <row r="44" spans="11:14">
      <c r="K44">
        <v>4.3799999999999901</v>
      </c>
      <c r="L44" s="153">
        <v>1</v>
      </c>
      <c r="M44" t="s">
        <v>365</v>
      </c>
      <c r="N44">
        <v>4895</v>
      </c>
    </row>
    <row r="45" spans="11:14">
      <c r="K45">
        <v>4.3899999999999899</v>
      </c>
      <c r="L45" s="153">
        <v>1</v>
      </c>
      <c r="M45" t="s">
        <v>366</v>
      </c>
      <c r="N45">
        <v>958</v>
      </c>
    </row>
    <row r="46" spans="11:14">
      <c r="K46" s="325">
        <v>4.3999999999999897</v>
      </c>
      <c r="L46" s="153">
        <v>1</v>
      </c>
      <c r="M46" t="s">
        <v>366</v>
      </c>
      <c r="N46">
        <v>1053</v>
      </c>
    </row>
    <row r="47" spans="11:14">
      <c r="K47">
        <v>4.4099999999999904</v>
      </c>
      <c r="L47" s="153">
        <v>1</v>
      </c>
      <c r="M47" t="s">
        <v>367</v>
      </c>
      <c r="N47">
        <v>2508</v>
      </c>
    </row>
    <row r="48" spans="11:14">
      <c r="K48">
        <v>4.4199999999999902</v>
      </c>
      <c r="L48" s="153">
        <v>1</v>
      </c>
      <c r="M48" t="s">
        <v>367</v>
      </c>
      <c r="N48">
        <v>1377</v>
      </c>
    </row>
    <row r="49" spans="11:14">
      <c r="K49">
        <v>4.4299999999999899</v>
      </c>
      <c r="L49" s="153">
        <v>3</v>
      </c>
      <c r="M49" t="s">
        <v>368</v>
      </c>
      <c r="N49">
        <v>150</v>
      </c>
    </row>
  </sheetData>
  <mergeCells count="5">
    <mergeCell ref="B5:E5"/>
    <mergeCell ref="G5:I5"/>
    <mergeCell ref="K5:N5"/>
    <mergeCell ref="P5:S5"/>
    <mergeCell ref="U5:X5"/>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100"/>
  <sheetViews>
    <sheetView showGridLines="0" view="pageBreakPreview" topLeftCell="A40" zoomScaleNormal="100" zoomScaleSheetLayoutView="100" workbookViewId="0">
      <selection activeCell="G12" sqref="G12"/>
    </sheetView>
  </sheetViews>
  <sheetFormatPr defaultColWidth="9.33203125" defaultRowHeight="13.2"/>
  <cols>
    <col min="1" max="1" width="7.5546875" style="11" customWidth="1"/>
    <col min="2" max="2" width="11.33203125" style="114" customWidth="1"/>
    <col min="3" max="3" width="36.5546875" style="11" customWidth="1"/>
    <col min="4" max="4" width="7.5546875" style="36" customWidth="1"/>
    <col min="5" max="5" width="10.5546875" style="36" customWidth="1"/>
    <col min="6" max="6" width="12.5546875" style="37" customWidth="1"/>
    <col min="7" max="7" width="15.5546875" style="37" customWidth="1"/>
    <col min="8" max="16384" width="9.33203125" style="5"/>
  </cols>
  <sheetData>
    <row r="1" spans="1:7" ht="13.8" thickBot="1"/>
    <row r="2" spans="1:7" ht="29.1" customHeight="1" thickBot="1">
      <c r="A2" s="166" t="s">
        <v>32</v>
      </c>
      <c r="B2" s="168" t="s">
        <v>10</v>
      </c>
      <c r="C2" s="167" t="s">
        <v>11</v>
      </c>
      <c r="D2" s="167" t="s">
        <v>12</v>
      </c>
      <c r="E2" s="168" t="s">
        <v>13</v>
      </c>
      <c r="F2" s="169" t="s">
        <v>14</v>
      </c>
      <c r="G2" s="170" t="s">
        <v>15</v>
      </c>
    </row>
    <row r="3" spans="1:7" ht="13.8" thickTop="1">
      <c r="A3" s="171"/>
      <c r="B3" s="27"/>
      <c r="C3" s="4"/>
      <c r="D3" s="4"/>
      <c r="E3" s="27"/>
      <c r="F3" s="28"/>
      <c r="G3" s="182"/>
    </row>
    <row r="4" spans="1:7" s="13" customFormat="1" ht="26.4">
      <c r="A4" s="1129">
        <v>4</v>
      </c>
      <c r="B4" s="103" t="s">
        <v>33</v>
      </c>
      <c r="C4" s="50" t="s">
        <v>1809</v>
      </c>
      <c r="D4" s="48"/>
      <c r="E4" s="48"/>
      <c r="F4" s="49"/>
      <c r="G4" s="184"/>
    </row>
    <row r="5" spans="1:7">
      <c r="A5" s="1129"/>
      <c r="B5" s="104"/>
      <c r="C5" s="47"/>
      <c r="D5" s="48"/>
      <c r="E5" s="48"/>
      <c r="F5" s="49"/>
      <c r="G5" s="184"/>
    </row>
    <row r="6" spans="1:7">
      <c r="A6" s="183" t="s">
        <v>1892</v>
      </c>
      <c r="B6" s="105"/>
      <c r="C6" s="14" t="s">
        <v>34</v>
      </c>
      <c r="D6" s="48"/>
      <c r="E6" s="48"/>
      <c r="F6" s="49"/>
      <c r="G6" s="184"/>
    </row>
    <row r="7" spans="1:7" ht="52.8">
      <c r="A7" s="173"/>
      <c r="B7" s="106" t="s">
        <v>7</v>
      </c>
      <c r="C7" s="50" t="s">
        <v>86</v>
      </c>
      <c r="D7" s="51"/>
      <c r="E7" s="52"/>
      <c r="F7" s="53"/>
      <c r="G7" s="185"/>
    </row>
    <row r="8" spans="1:7">
      <c r="A8" s="173"/>
      <c r="B8" s="106"/>
      <c r="C8" s="50"/>
      <c r="D8" s="51"/>
      <c r="E8" s="52"/>
      <c r="F8" s="53"/>
      <c r="G8" s="185"/>
    </row>
    <row r="9" spans="1:7" s="13" customFormat="1" ht="26.4">
      <c r="A9" s="592" t="s">
        <v>1893</v>
      </c>
      <c r="B9" s="862"/>
      <c r="C9" s="395" t="s">
        <v>1409</v>
      </c>
      <c r="D9" s="390" t="s">
        <v>17</v>
      </c>
      <c r="E9" s="375">
        <v>467.59465056030473</v>
      </c>
      <c r="F9" s="399"/>
      <c r="G9" s="276"/>
    </row>
    <row r="10" spans="1:7">
      <c r="A10" s="186"/>
      <c r="B10" s="106"/>
      <c r="C10" s="116"/>
      <c r="D10" s="236"/>
      <c r="E10" s="152"/>
      <c r="F10" s="158"/>
      <c r="G10" s="172"/>
    </row>
    <row r="11" spans="1:7" s="13" customFormat="1" ht="28.2" customHeight="1">
      <c r="A11" s="592" t="s">
        <v>1894</v>
      </c>
      <c r="B11" s="395" t="s">
        <v>394</v>
      </c>
      <c r="C11" s="395" t="s">
        <v>85</v>
      </c>
      <c r="D11" s="370" t="s">
        <v>38</v>
      </c>
      <c r="E11" s="371">
        <v>1400</v>
      </c>
      <c r="F11" s="399"/>
      <c r="G11" s="605" t="s">
        <v>2951</v>
      </c>
    </row>
    <row r="12" spans="1:7">
      <c r="A12" s="187"/>
      <c r="B12" s="105"/>
      <c r="C12" s="54"/>
      <c r="D12" s="51"/>
      <c r="E12" s="52"/>
      <c r="F12" s="53"/>
      <c r="G12" s="185"/>
    </row>
    <row r="13" spans="1:7">
      <c r="A13" s="187"/>
      <c r="B13" s="105"/>
      <c r="C13" s="23" t="s">
        <v>37</v>
      </c>
      <c r="D13" s="38"/>
      <c r="E13" s="117"/>
      <c r="F13" s="53"/>
      <c r="G13" s="185"/>
    </row>
    <row r="14" spans="1:7" s="13" customFormat="1" ht="26.4">
      <c r="A14" s="863" t="s">
        <v>1895</v>
      </c>
      <c r="B14" s="864" t="s">
        <v>400</v>
      </c>
      <c r="C14" s="865" t="s">
        <v>49</v>
      </c>
      <c r="D14" s="390" t="s">
        <v>16</v>
      </c>
      <c r="E14" s="866">
        <v>35.069598792022852</v>
      </c>
      <c r="F14" s="867"/>
      <c r="G14" s="868"/>
    </row>
    <row r="15" spans="1:7">
      <c r="A15" s="188"/>
      <c r="B15" s="105"/>
      <c r="C15" s="15"/>
      <c r="D15" s="51"/>
      <c r="E15" s="52"/>
      <c r="F15" s="53"/>
      <c r="G15" s="185"/>
    </row>
    <row r="16" spans="1:7">
      <c r="A16" s="188"/>
      <c r="B16" s="105"/>
      <c r="C16" s="15"/>
      <c r="D16" s="51"/>
      <c r="E16" s="52"/>
      <c r="F16" s="53"/>
      <c r="G16" s="185"/>
    </row>
    <row r="17" spans="1:7">
      <c r="A17" s="188"/>
      <c r="B17" s="105"/>
      <c r="C17" s="15"/>
      <c r="D17" s="51"/>
      <c r="E17" s="52"/>
      <c r="F17" s="53"/>
      <c r="G17" s="185"/>
    </row>
    <row r="18" spans="1:7">
      <c r="A18" s="188"/>
      <c r="B18" s="105"/>
      <c r="C18" s="15"/>
      <c r="D18" s="51"/>
      <c r="E18" s="52"/>
      <c r="F18" s="53"/>
      <c r="G18" s="185"/>
    </row>
    <row r="19" spans="1:7">
      <c r="A19" s="188"/>
      <c r="B19" s="105"/>
      <c r="C19" s="15"/>
      <c r="D19" s="51"/>
      <c r="E19" s="52"/>
      <c r="F19" s="53"/>
      <c r="G19" s="185"/>
    </row>
    <row r="20" spans="1:7">
      <c r="A20" s="188"/>
      <c r="B20" s="105"/>
      <c r="C20" s="15"/>
      <c r="D20" s="51"/>
      <c r="E20" s="52"/>
      <c r="F20" s="53"/>
      <c r="G20" s="185"/>
    </row>
    <row r="21" spans="1:7">
      <c r="A21" s="188"/>
      <c r="B21" s="105"/>
      <c r="C21" s="15"/>
      <c r="D21" s="51"/>
      <c r="E21" s="52"/>
      <c r="F21" s="53"/>
      <c r="G21" s="185"/>
    </row>
    <row r="22" spans="1:7">
      <c r="A22" s="188"/>
      <c r="B22" s="105"/>
      <c r="C22" s="15"/>
      <c r="D22" s="51"/>
      <c r="E22" s="52"/>
      <c r="F22" s="53"/>
      <c r="G22" s="185"/>
    </row>
    <row r="23" spans="1:7">
      <c r="A23" s="188"/>
      <c r="B23" s="105"/>
      <c r="C23" s="15"/>
      <c r="D23" s="51"/>
      <c r="E23" s="52"/>
      <c r="F23" s="53"/>
      <c r="G23" s="185"/>
    </row>
    <row r="24" spans="1:7">
      <c r="A24" s="188"/>
      <c r="B24" s="105"/>
      <c r="C24" s="15"/>
      <c r="D24" s="51"/>
      <c r="E24" s="52"/>
      <c r="F24" s="53"/>
      <c r="G24" s="185"/>
    </row>
    <row r="25" spans="1:7">
      <c r="A25" s="188"/>
      <c r="B25" s="105"/>
      <c r="C25" s="15"/>
      <c r="D25" s="51"/>
      <c r="E25" s="52"/>
      <c r="F25" s="53"/>
      <c r="G25" s="185"/>
    </row>
    <row r="26" spans="1:7">
      <c r="A26" s="188"/>
      <c r="B26" s="105"/>
      <c r="C26" s="15"/>
      <c r="D26" s="51"/>
      <c r="E26" s="52"/>
      <c r="F26" s="53"/>
      <c r="G26" s="185"/>
    </row>
    <row r="27" spans="1:7">
      <c r="A27" s="188"/>
      <c r="B27" s="105"/>
      <c r="C27" s="15"/>
      <c r="D27" s="51"/>
      <c r="E27" s="52"/>
      <c r="F27" s="53"/>
      <c r="G27" s="185"/>
    </row>
    <row r="28" spans="1:7">
      <c r="A28" s="188"/>
      <c r="B28" s="105"/>
      <c r="C28" s="15"/>
      <c r="D28" s="51"/>
      <c r="E28" s="52"/>
      <c r="F28" s="53"/>
      <c r="G28" s="185"/>
    </row>
    <row r="29" spans="1:7">
      <c r="A29" s="188"/>
      <c r="B29" s="105"/>
      <c r="C29" s="15"/>
      <c r="D29" s="51"/>
      <c r="E29" s="52"/>
      <c r="F29" s="53"/>
      <c r="G29" s="185"/>
    </row>
    <row r="30" spans="1:7">
      <c r="A30" s="188"/>
      <c r="B30" s="105"/>
      <c r="C30" s="15"/>
      <c r="D30" s="51"/>
      <c r="E30" s="52"/>
      <c r="F30" s="53"/>
      <c r="G30" s="185"/>
    </row>
    <row r="31" spans="1:7">
      <c r="A31" s="188"/>
      <c r="B31" s="105"/>
      <c r="C31" s="15"/>
      <c r="D31" s="51"/>
      <c r="E31" s="52"/>
      <c r="F31" s="53"/>
      <c r="G31" s="185"/>
    </row>
    <row r="32" spans="1:7">
      <c r="A32" s="188"/>
      <c r="B32" s="105"/>
      <c r="C32" s="15"/>
      <c r="D32" s="51"/>
      <c r="E32" s="52"/>
      <c r="F32" s="53"/>
      <c r="G32" s="185"/>
    </row>
    <row r="33" spans="1:7">
      <c r="A33" s="188"/>
      <c r="B33" s="105"/>
      <c r="C33" s="15"/>
      <c r="D33" s="51"/>
      <c r="E33" s="52"/>
      <c r="F33" s="53"/>
      <c r="G33" s="185"/>
    </row>
    <row r="34" spans="1:7">
      <c r="A34" s="188"/>
      <c r="B34" s="105"/>
      <c r="C34" s="15"/>
      <c r="D34" s="51"/>
      <c r="E34" s="52"/>
      <c r="F34" s="53"/>
      <c r="G34" s="185"/>
    </row>
    <row r="35" spans="1:7">
      <c r="A35" s="188"/>
      <c r="B35" s="105"/>
      <c r="C35" s="15"/>
      <c r="D35" s="51"/>
      <c r="E35" s="52"/>
      <c r="F35" s="53"/>
      <c r="G35" s="185"/>
    </row>
    <row r="36" spans="1:7">
      <c r="A36" s="188"/>
      <c r="B36" s="105"/>
      <c r="C36" s="15"/>
      <c r="D36" s="51"/>
      <c r="E36" s="52"/>
      <c r="F36" s="53"/>
      <c r="G36" s="185"/>
    </row>
    <row r="37" spans="1:7">
      <c r="A37" s="188"/>
      <c r="B37" s="105"/>
      <c r="C37" s="15"/>
      <c r="D37" s="51"/>
      <c r="E37" s="52"/>
      <c r="F37" s="53"/>
      <c r="G37" s="185"/>
    </row>
    <row r="38" spans="1:7">
      <c r="A38" s="188"/>
      <c r="B38" s="105"/>
      <c r="C38" s="15"/>
      <c r="D38" s="51"/>
      <c r="E38" s="52"/>
      <c r="F38" s="53"/>
      <c r="G38" s="185"/>
    </row>
    <row r="39" spans="1:7">
      <c r="A39" s="188"/>
      <c r="B39" s="105"/>
      <c r="C39" s="15"/>
      <c r="D39" s="51"/>
      <c r="E39" s="52"/>
      <c r="F39" s="53"/>
      <c r="G39" s="185"/>
    </row>
    <row r="40" spans="1:7">
      <c r="A40" s="188"/>
      <c r="B40" s="105"/>
      <c r="C40" s="15"/>
      <c r="D40" s="51"/>
      <c r="E40" s="52"/>
      <c r="F40" s="53"/>
      <c r="G40" s="185"/>
    </row>
    <row r="41" spans="1:7">
      <c r="A41" s="188"/>
      <c r="B41" s="105"/>
      <c r="C41" s="15"/>
      <c r="D41" s="51"/>
      <c r="E41" s="52"/>
      <c r="F41" s="53"/>
      <c r="G41" s="185"/>
    </row>
    <row r="42" spans="1:7">
      <c r="A42" s="188"/>
      <c r="B42" s="105"/>
      <c r="C42" s="15"/>
      <c r="D42" s="51"/>
      <c r="E42" s="52"/>
      <c r="F42" s="53"/>
      <c r="G42" s="185"/>
    </row>
    <row r="43" spans="1:7">
      <c r="A43" s="188"/>
      <c r="B43" s="105"/>
      <c r="C43" s="15"/>
      <c r="D43" s="51"/>
      <c r="E43" s="52"/>
      <c r="F43" s="53"/>
      <c r="G43" s="185"/>
    </row>
    <row r="44" spans="1:7">
      <c r="A44" s="188"/>
      <c r="B44" s="105"/>
      <c r="C44" s="15"/>
      <c r="D44" s="51"/>
      <c r="E44" s="52"/>
      <c r="F44" s="53"/>
      <c r="G44" s="185"/>
    </row>
    <row r="45" spans="1:7">
      <c r="A45" s="188"/>
      <c r="B45" s="105"/>
      <c r="C45" s="15"/>
      <c r="D45" s="51"/>
      <c r="E45" s="52"/>
      <c r="F45" s="53"/>
      <c r="G45" s="185"/>
    </row>
    <row r="46" spans="1:7">
      <c r="A46" s="188"/>
      <c r="B46" s="105"/>
      <c r="C46" s="15"/>
      <c r="D46" s="51"/>
      <c r="E46" s="52"/>
      <c r="F46" s="53"/>
      <c r="G46" s="185"/>
    </row>
    <row r="47" spans="1:7">
      <c r="A47" s="188"/>
      <c r="B47" s="105"/>
      <c r="C47" s="15"/>
      <c r="D47" s="51"/>
      <c r="E47" s="52"/>
      <c r="F47" s="53"/>
      <c r="G47" s="185"/>
    </row>
    <row r="48" spans="1:7">
      <c r="A48" s="188"/>
      <c r="B48" s="105"/>
      <c r="C48" s="15"/>
      <c r="D48" s="51"/>
      <c r="E48" s="52"/>
      <c r="F48" s="53"/>
      <c r="G48" s="185"/>
    </row>
    <row r="49" spans="1:7">
      <c r="A49" s="188"/>
      <c r="B49" s="105"/>
      <c r="C49" s="15"/>
      <c r="D49" s="51"/>
      <c r="E49" s="52"/>
      <c r="F49" s="53"/>
      <c r="G49" s="185"/>
    </row>
    <row r="50" spans="1:7">
      <c r="A50" s="188"/>
      <c r="B50" s="105"/>
      <c r="C50" s="15"/>
      <c r="D50" s="51"/>
      <c r="E50" s="52"/>
      <c r="F50" s="53"/>
      <c r="G50" s="185"/>
    </row>
    <row r="51" spans="1:7">
      <c r="A51" s="188"/>
      <c r="B51" s="105"/>
      <c r="C51" s="15"/>
      <c r="D51" s="51"/>
      <c r="E51" s="52"/>
      <c r="F51" s="53"/>
      <c r="G51" s="185"/>
    </row>
    <row r="52" spans="1:7">
      <c r="A52" s="188"/>
      <c r="B52" s="105"/>
      <c r="C52" s="15"/>
      <c r="D52" s="51"/>
      <c r="E52" s="52"/>
      <c r="F52" s="53"/>
      <c r="G52" s="185"/>
    </row>
    <row r="53" spans="1:7">
      <c r="A53" s="188"/>
      <c r="B53" s="105"/>
      <c r="C53" s="15"/>
      <c r="D53" s="51"/>
      <c r="E53" s="52"/>
      <c r="F53" s="53"/>
      <c r="G53" s="185"/>
    </row>
    <row r="54" spans="1:7">
      <c r="A54" s="188"/>
      <c r="B54" s="105"/>
      <c r="C54" s="15"/>
      <c r="D54" s="51"/>
      <c r="E54" s="52"/>
      <c r="F54" s="53"/>
      <c r="G54" s="185"/>
    </row>
    <row r="55" spans="1:7">
      <c r="A55" s="187"/>
      <c r="B55" s="105"/>
      <c r="C55" s="14"/>
      <c r="D55" s="51"/>
      <c r="E55" s="52"/>
      <c r="F55" s="53"/>
      <c r="G55" s="189"/>
    </row>
    <row r="56" spans="1:7">
      <c r="A56" s="187"/>
      <c r="B56" s="105"/>
      <c r="C56" s="14"/>
      <c r="D56" s="51"/>
      <c r="E56" s="52"/>
      <c r="F56" s="53"/>
      <c r="G56" s="189"/>
    </row>
    <row r="57" spans="1:7">
      <c r="A57" s="187"/>
      <c r="B57" s="105"/>
      <c r="C57" s="14"/>
      <c r="D57" s="51"/>
      <c r="E57" s="52"/>
      <c r="F57" s="53"/>
      <c r="G57" s="189"/>
    </row>
    <row r="58" spans="1:7">
      <c r="A58" s="187"/>
      <c r="B58" s="105"/>
      <c r="C58" s="14"/>
      <c r="D58" s="51"/>
      <c r="E58" s="52"/>
      <c r="F58" s="53"/>
      <c r="G58" s="189"/>
    </row>
    <row r="59" spans="1:7">
      <c r="A59" s="183"/>
      <c r="B59" s="105"/>
      <c r="C59" s="55"/>
      <c r="D59" s="48"/>
      <c r="E59" s="48"/>
      <c r="F59" s="49"/>
      <c r="G59" s="190"/>
    </row>
    <row r="60" spans="1:7">
      <c r="A60" s="183"/>
      <c r="B60" s="105"/>
      <c r="C60" s="55"/>
      <c r="D60" s="48"/>
      <c r="E60" s="48"/>
      <c r="F60" s="49"/>
      <c r="G60" s="190"/>
    </row>
    <row r="61" spans="1:7" ht="10.5" customHeight="1">
      <c r="A61" s="183"/>
      <c r="B61" s="105"/>
      <c r="C61" s="55"/>
      <c r="D61" s="48"/>
      <c r="E61" s="48"/>
      <c r="F61" s="49"/>
      <c r="G61" s="190"/>
    </row>
    <row r="62" spans="1:7" hidden="1">
      <c r="A62" s="183"/>
      <c r="B62" s="105"/>
      <c r="C62" s="50"/>
      <c r="D62" s="48"/>
      <c r="E62" s="48"/>
      <c r="F62" s="49"/>
      <c r="G62" s="190"/>
    </row>
    <row r="63" spans="1:7">
      <c r="A63" s="187"/>
      <c r="B63" s="105"/>
      <c r="C63" s="15"/>
      <c r="D63" s="51"/>
      <c r="E63" s="52"/>
      <c r="F63" s="53"/>
      <c r="G63" s="185"/>
    </row>
    <row r="64" spans="1:7">
      <c r="A64" s="187"/>
      <c r="B64" s="105"/>
      <c r="C64" s="15"/>
      <c r="D64" s="51"/>
      <c r="E64" s="52"/>
      <c r="F64" s="53"/>
      <c r="G64" s="185"/>
    </row>
    <row r="65" spans="1:7">
      <c r="A65" s="175"/>
      <c r="B65" s="107"/>
      <c r="C65" s="2"/>
      <c r="D65" s="30"/>
      <c r="E65" s="31"/>
      <c r="F65" s="32"/>
      <c r="G65" s="191"/>
    </row>
    <row r="66" spans="1:7">
      <c r="A66" s="176"/>
      <c r="B66" s="108" t="s">
        <v>2795</v>
      </c>
      <c r="C66" s="3"/>
      <c r="D66" s="33"/>
      <c r="E66" s="34"/>
      <c r="F66" s="35" t="s">
        <v>18</v>
      </c>
      <c r="G66" s="192"/>
    </row>
    <row r="67" spans="1:7" ht="13.8" thickBot="1">
      <c r="A67" s="177"/>
      <c r="B67" s="193"/>
      <c r="C67" s="178"/>
      <c r="D67" s="179"/>
      <c r="E67" s="180"/>
      <c r="F67" s="181"/>
      <c r="G67" s="194"/>
    </row>
    <row r="68" spans="1:7">
      <c r="A68" s="16"/>
      <c r="B68" s="109"/>
      <c r="C68" s="56"/>
      <c r="D68" s="57"/>
      <c r="E68" s="58"/>
      <c r="F68" s="59"/>
      <c r="G68" s="59"/>
    </row>
    <row r="69" spans="1:7">
      <c r="A69" s="16"/>
      <c r="B69" s="109"/>
      <c r="C69" s="16"/>
      <c r="D69" s="57"/>
      <c r="E69" s="58"/>
      <c r="F69" s="60"/>
      <c r="G69" s="59"/>
    </row>
    <row r="70" spans="1:7">
      <c r="A70" s="16"/>
      <c r="B70" s="109"/>
      <c r="C70" s="56"/>
      <c r="D70" s="57"/>
      <c r="E70" s="58"/>
      <c r="F70" s="59"/>
      <c r="G70" s="59"/>
    </row>
    <row r="71" spans="1:7">
      <c r="A71" s="16"/>
      <c r="B71" s="109"/>
      <c r="C71" s="16"/>
      <c r="D71" s="57"/>
      <c r="E71" s="58"/>
      <c r="F71" s="60"/>
      <c r="G71" s="59"/>
    </row>
    <row r="72" spans="1:7">
      <c r="A72" s="16"/>
      <c r="B72" s="109"/>
      <c r="C72" s="56"/>
      <c r="D72" s="57"/>
      <c r="E72" s="58"/>
      <c r="F72" s="59"/>
      <c r="G72" s="59"/>
    </row>
    <row r="73" spans="1:7">
      <c r="A73" s="16"/>
      <c r="B73" s="109"/>
      <c r="C73" s="16"/>
      <c r="D73" s="57"/>
      <c r="E73" s="58"/>
      <c r="F73" s="60"/>
      <c r="G73" s="59"/>
    </row>
    <row r="74" spans="1:7">
      <c r="A74" s="16"/>
      <c r="B74" s="109"/>
      <c r="C74" s="16"/>
      <c r="D74" s="57"/>
      <c r="E74" s="58"/>
      <c r="F74" s="60"/>
      <c r="G74" s="59"/>
    </row>
    <row r="75" spans="1:7">
      <c r="A75" s="16"/>
      <c r="B75" s="110"/>
      <c r="C75" s="16"/>
      <c r="D75" s="57"/>
      <c r="E75" s="58"/>
      <c r="F75" s="59"/>
      <c r="G75" s="59"/>
    </row>
    <row r="76" spans="1:7">
      <c r="A76" s="16"/>
      <c r="B76" s="111"/>
      <c r="C76" s="16"/>
      <c r="D76" s="57"/>
      <c r="E76" s="58"/>
      <c r="F76" s="59"/>
      <c r="G76" s="59"/>
    </row>
    <row r="77" spans="1:7">
      <c r="A77" s="16"/>
      <c r="B77" s="112"/>
      <c r="C77" s="16"/>
      <c r="D77" s="57"/>
      <c r="E77" s="58"/>
      <c r="F77" s="59"/>
      <c r="G77" s="59"/>
    </row>
    <row r="78" spans="1:7">
      <c r="A78" s="16"/>
      <c r="B78" s="109"/>
      <c r="C78" s="16"/>
      <c r="D78" s="57"/>
      <c r="E78" s="58"/>
      <c r="F78" s="59"/>
      <c r="G78" s="59"/>
    </row>
    <row r="79" spans="1:7">
      <c r="A79" s="16"/>
      <c r="B79" s="112"/>
      <c r="C79" s="16"/>
      <c r="D79" s="57"/>
      <c r="E79" s="58"/>
      <c r="F79" s="59"/>
      <c r="G79" s="59"/>
    </row>
    <row r="80" spans="1:7">
      <c r="A80" s="16"/>
      <c r="B80" s="112"/>
      <c r="C80" s="16"/>
      <c r="D80" s="57"/>
      <c r="E80" s="58"/>
      <c r="F80" s="59"/>
      <c r="G80" s="59"/>
    </row>
    <row r="81" spans="1:7">
      <c r="A81" s="16"/>
      <c r="B81" s="112"/>
      <c r="C81" s="61"/>
      <c r="D81" s="62"/>
      <c r="E81" s="62"/>
      <c r="F81" s="59"/>
      <c r="G81" s="59"/>
    </row>
    <row r="82" spans="1:7">
      <c r="A82" s="16"/>
      <c r="B82" s="112"/>
      <c r="C82" s="61"/>
      <c r="D82" s="62"/>
      <c r="E82" s="62"/>
      <c r="F82" s="59"/>
      <c r="G82" s="59"/>
    </row>
    <row r="83" spans="1:7">
      <c r="A83" s="16"/>
      <c r="B83" s="112"/>
      <c r="C83" s="61"/>
      <c r="D83" s="62"/>
      <c r="E83" s="62"/>
      <c r="F83" s="59"/>
      <c r="G83" s="59"/>
    </row>
    <row r="84" spans="1:7">
      <c r="A84" s="16"/>
      <c r="B84" s="112"/>
      <c r="C84" s="61"/>
      <c r="D84" s="62"/>
      <c r="E84" s="62"/>
      <c r="F84" s="59"/>
      <c r="G84" s="59"/>
    </row>
    <row r="85" spans="1:7">
      <c r="A85" s="16"/>
      <c r="B85" s="112"/>
      <c r="C85" s="61"/>
      <c r="D85" s="62"/>
      <c r="E85" s="62"/>
      <c r="F85" s="59"/>
      <c r="G85" s="59"/>
    </row>
    <row r="86" spans="1:7">
      <c r="A86" s="16"/>
      <c r="B86" s="112"/>
      <c r="C86" s="61"/>
      <c r="D86" s="62"/>
      <c r="E86" s="62"/>
      <c r="F86" s="59"/>
      <c r="G86" s="59"/>
    </row>
    <row r="87" spans="1:7">
      <c r="A87" s="16"/>
      <c r="B87" s="112"/>
      <c r="C87" s="61"/>
      <c r="D87" s="62"/>
      <c r="E87" s="62"/>
      <c r="F87" s="59"/>
      <c r="G87" s="59"/>
    </row>
    <row r="88" spans="1:7">
      <c r="A88" s="16"/>
      <c r="B88" s="112"/>
      <c r="C88" s="61"/>
      <c r="D88" s="62"/>
      <c r="E88" s="62"/>
      <c r="F88" s="59"/>
      <c r="G88" s="59"/>
    </row>
    <row r="89" spans="1:7">
      <c r="A89" s="16"/>
      <c r="B89" s="112"/>
      <c r="C89" s="61"/>
      <c r="D89" s="62"/>
      <c r="E89" s="62"/>
      <c r="F89" s="59"/>
      <c r="G89" s="59"/>
    </row>
    <row r="90" spans="1:7">
      <c r="A90" s="16"/>
      <c r="B90" s="112"/>
      <c r="C90" s="61"/>
      <c r="D90" s="62"/>
      <c r="E90" s="62"/>
      <c r="F90" s="59"/>
      <c r="G90" s="59"/>
    </row>
    <row r="91" spans="1:7">
      <c r="A91" s="16"/>
      <c r="B91" s="112"/>
      <c r="C91" s="61"/>
      <c r="D91" s="62"/>
      <c r="E91" s="62"/>
      <c r="F91" s="59"/>
      <c r="G91" s="59"/>
    </row>
    <row r="92" spans="1:7">
      <c r="A92" s="16"/>
      <c r="B92" s="112"/>
      <c r="C92" s="61"/>
      <c r="D92" s="62"/>
      <c r="E92" s="62"/>
      <c r="F92" s="59"/>
      <c r="G92" s="59"/>
    </row>
    <row r="93" spans="1:7">
      <c r="A93" s="16"/>
      <c r="B93" s="112"/>
      <c r="C93" s="61"/>
      <c r="D93" s="62"/>
      <c r="E93" s="62"/>
      <c r="F93" s="59"/>
      <c r="G93" s="59"/>
    </row>
    <row r="94" spans="1:7">
      <c r="A94" s="16"/>
      <c r="B94" s="112"/>
      <c r="C94" s="61"/>
      <c r="D94" s="62"/>
      <c r="E94" s="62"/>
      <c r="F94" s="59"/>
      <c r="G94" s="59"/>
    </row>
    <row r="95" spans="1:7">
      <c r="A95" s="16"/>
      <c r="B95" s="112"/>
      <c r="C95" s="61"/>
      <c r="D95" s="62"/>
      <c r="E95" s="62"/>
      <c r="F95" s="59"/>
      <c r="G95" s="59"/>
    </row>
    <row r="96" spans="1:7">
      <c r="A96" s="16"/>
      <c r="B96" s="112"/>
      <c r="C96" s="16"/>
      <c r="D96" s="57"/>
      <c r="E96" s="58"/>
      <c r="F96" s="59"/>
      <c r="G96" s="59"/>
    </row>
    <row r="97" spans="1:7">
      <c r="A97" s="16"/>
      <c r="B97" s="112"/>
      <c r="C97" s="16"/>
      <c r="D97" s="57"/>
      <c r="E97" s="58"/>
      <c r="F97" s="59"/>
      <c r="G97" s="59"/>
    </row>
    <row r="98" spans="1:7">
      <c r="A98" s="17"/>
      <c r="B98" s="113"/>
      <c r="C98" s="3"/>
      <c r="D98" s="63"/>
      <c r="E98" s="64"/>
      <c r="F98" s="65"/>
      <c r="G98" s="65"/>
    </row>
    <row r="99" spans="1:7">
      <c r="A99" s="17"/>
      <c r="B99" s="108"/>
      <c r="C99" s="3"/>
      <c r="D99" s="33"/>
      <c r="E99" s="34"/>
      <c r="F99" s="35"/>
      <c r="G99" s="66"/>
    </row>
    <row r="100" spans="1:7">
      <c r="A100" s="17"/>
      <c r="B100" s="113"/>
      <c r="C100" s="3"/>
      <c r="D100" s="63"/>
      <c r="E100" s="64"/>
      <c r="F100" s="65"/>
      <c r="G100" s="65"/>
    </row>
  </sheetData>
  <dataConsolidate topLabels="1" link="1"/>
  <phoneticPr fontId="0" type="noConversion"/>
  <printOptions horizontalCentered="1"/>
  <pageMargins left="0.31496062992125984" right="0" top="0.31496062992125984" bottom="0.31496062992125984" header="0" footer="0"/>
  <pageSetup paperSize="9" scale="80" firstPageNumber="146" orientation="portrait" r:id="rId1"/>
  <headerFooter alignWithMargins="0">
    <oddHeader>&amp;RCO1486: LINBRO PARK TOWER (with associated works)</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102"/>
  <sheetViews>
    <sheetView showGridLines="0" view="pageBreakPreview" topLeftCell="A7" zoomScaleNormal="100" zoomScaleSheetLayoutView="100" workbookViewId="0">
      <selection activeCell="F17" sqref="F17"/>
    </sheetView>
  </sheetViews>
  <sheetFormatPr defaultColWidth="9.33203125" defaultRowHeight="13.2"/>
  <cols>
    <col min="1" max="1" width="7.5546875" style="11" customWidth="1"/>
    <col min="2" max="2" width="11.33203125" style="114" customWidth="1"/>
    <col min="3" max="3" width="36.5546875" style="11" customWidth="1"/>
    <col min="4" max="4" width="7.5546875" style="36" customWidth="1"/>
    <col min="5" max="5" width="10.5546875" style="36" customWidth="1"/>
    <col min="6" max="6" width="12.5546875" style="37" customWidth="1"/>
    <col min="7" max="7" width="15.5546875" style="37" customWidth="1"/>
    <col min="8" max="16384" width="9.33203125" style="5"/>
  </cols>
  <sheetData>
    <row r="1" spans="1:7" ht="13.8" thickBot="1"/>
    <row r="2" spans="1:7" ht="29.1" customHeight="1" thickBot="1">
      <c r="A2" s="166" t="s">
        <v>32</v>
      </c>
      <c r="B2" s="168" t="s">
        <v>10</v>
      </c>
      <c r="C2" s="167" t="s">
        <v>11</v>
      </c>
      <c r="D2" s="167" t="s">
        <v>12</v>
      </c>
      <c r="E2" s="168" t="s">
        <v>13</v>
      </c>
      <c r="F2" s="169" t="s">
        <v>14</v>
      </c>
      <c r="G2" s="170" t="s">
        <v>15</v>
      </c>
    </row>
    <row r="3" spans="1:7" ht="13.8" thickTop="1">
      <c r="A3" s="171"/>
      <c r="B3" s="27"/>
      <c r="C3" s="4"/>
      <c r="D3" s="4"/>
      <c r="E3" s="27"/>
      <c r="F3" s="28"/>
      <c r="G3" s="182"/>
    </row>
    <row r="4" spans="1:7" s="13" customFormat="1" ht="26.4">
      <c r="A4" s="1129">
        <v>5</v>
      </c>
      <c r="B4" s="619" t="s">
        <v>33</v>
      </c>
      <c r="C4" s="50" t="s">
        <v>1810</v>
      </c>
      <c r="D4" s="48"/>
      <c r="E4" s="48"/>
      <c r="F4" s="49"/>
      <c r="G4" s="184"/>
    </row>
    <row r="5" spans="1:7">
      <c r="A5" s="183"/>
      <c r="B5" s="621"/>
      <c r="C5" s="620"/>
      <c r="D5" s="48"/>
      <c r="E5" s="48"/>
      <c r="F5" s="49"/>
      <c r="G5" s="184"/>
    </row>
    <row r="6" spans="1:7">
      <c r="A6" s="183" t="s">
        <v>1896</v>
      </c>
      <c r="B6" s="105"/>
      <c r="C6" s="14" t="s">
        <v>34</v>
      </c>
      <c r="D6" s="48"/>
      <c r="E6" s="48"/>
      <c r="F6" s="49"/>
      <c r="G6" s="184"/>
    </row>
    <row r="7" spans="1:7" ht="52.8">
      <c r="A7" s="173"/>
      <c r="B7" s="106" t="s">
        <v>7</v>
      </c>
      <c r="C7" s="50" t="s">
        <v>86</v>
      </c>
      <c r="D7" s="51"/>
      <c r="E7" s="52"/>
      <c r="F7" s="53"/>
      <c r="G7" s="185"/>
    </row>
    <row r="8" spans="1:7" ht="39.6">
      <c r="A8" s="173" t="s">
        <v>1897</v>
      </c>
      <c r="B8" s="106"/>
      <c r="C8" s="7" t="s">
        <v>1419</v>
      </c>
      <c r="D8" s="154" t="s">
        <v>17</v>
      </c>
      <c r="E8" s="142">
        <v>450</v>
      </c>
      <c r="F8" s="158"/>
      <c r="G8" s="212"/>
    </row>
    <row r="9" spans="1:7">
      <c r="A9" s="173"/>
      <c r="B9" s="106"/>
      <c r="C9" s="116"/>
      <c r="D9" s="154"/>
      <c r="E9" s="142"/>
      <c r="F9" s="158"/>
      <c r="G9" s="212"/>
    </row>
    <row r="10" spans="1:7" ht="26.4">
      <c r="A10" s="186" t="s">
        <v>1898</v>
      </c>
      <c r="B10" s="106" t="s">
        <v>401</v>
      </c>
      <c r="C10" s="7" t="s">
        <v>1420</v>
      </c>
      <c r="D10" s="236" t="s">
        <v>28</v>
      </c>
      <c r="E10" s="142">
        <v>120</v>
      </c>
      <c r="F10" s="158"/>
      <c r="G10" s="212"/>
    </row>
    <row r="11" spans="1:7">
      <c r="A11" s="186"/>
      <c r="B11" s="106"/>
      <c r="C11" s="116"/>
      <c r="D11" s="236"/>
      <c r="E11" s="142"/>
      <c r="F11" s="158"/>
      <c r="G11" s="212"/>
    </row>
    <row r="12" spans="1:7" ht="26.4">
      <c r="A12" s="173" t="s">
        <v>1899</v>
      </c>
      <c r="B12" s="7" t="s">
        <v>394</v>
      </c>
      <c r="C12" s="7" t="s">
        <v>85</v>
      </c>
      <c r="D12" s="141" t="s">
        <v>38</v>
      </c>
      <c r="E12" s="142">
        <v>2500</v>
      </c>
      <c r="F12" s="158"/>
      <c r="G12" s="212" t="s">
        <v>2951</v>
      </c>
    </row>
    <row r="13" spans="1:7">
      <c r="A13" s="187"/>
      <c r="B13" s="105"/>
      <c r="C13" s="54"/>
      <c r="D13" s="51"/>
      <c r="E13" s="52"/>
      <c r="F13" s="53"/>
      <c r="G13" s="212"/>
    </row>
    <row r="14" spans="1:7">
      <c r="A14" s="187"/>
      <c r="B14" s="105"/>
      <c r="C14" s="23" t="s">
        <v>37</v>
      </c>
      <c r="D14" s="38"/>
      <c r="E14" s="117"/>
      <c r="F14" s="53"/>
      <c r="G14" s="212"/>
    </row>
    <row r="15" spans="1:7" ht="26.4">
      <c r="A15" s="187" t="s">
        <v>1923</v>
      </c>
      <c r="B15" s="105" t="s">
        <v>400</v>
      </c>
      <c r="C15" s="23" t="s">
        <v>49</v>
      </c>
      <c r="D15" s="154" t="s">
        <v>16</v>
      </c>
      <c r="E15" s="904">
        <v>80</v>
      </c>
      <c r="F15" s="905"/>
      <c r="G15" s="212"/>
    </row>
    <row r="16" spans="1:7">
      <c r="A16" s="188"/>
      <c r="B16" s="105"/>
      <c r="C16" s="15"/>
      <c r="D16" s="51"/>
      <c r="E16" s="52"/>
      <c r="F16" s="53"/>
      <c r="G16" s="212"/>
    </row>
    <row r="17" spans="1:7">
      <c r="A17" s="188"/>
      <c r="B17" s="105"/>
      <c r="C17" s="15"/>
      <c r="D17" s="51"/>
      <c r="E17" s="52"/>
      <c r="F17" s="53"/>
      <c r="G17" s="212"/>
    </row>
    <row r="18" spans="1:7">
      <c r="A18" s="188"/>
      <c r="B18" s="105"/>
      <c r="C18" s="15"/>
      <c r="D18" s="51"/>
      <c r="E18" s="52"/>
      <c r="F18" s="53"/>
      <c r="G18" s="212"/>
    </row>
    <row r="19" spans="1:7">
      <c r="A19" s="188"/>
      <c r="B19" s="105"/>
      <c r="C19" s="15"/>
      <c r="D19" s="51"/>
      <c r="E19" s="52"/>
      <c r="F19" s="53"/>
      <c r="G19" s="212"/>
    </row>
    <row r="20" spans="1:7">
      <c r="A20" s="188"/>
      <c r="B20" s="105"/>
      <c r="C20" s="15"/>
      <c r="D20" s="51"/>
      <c r="E20" s="52"/>
      <c r="F20" s="53"/>
      <c r="G20" s="212"/>
    </row>
    <row r="21" spans="1:7">
      <c r="A21" s="188"/>
      <c r="B21" s="105"/>
      <c r="C21" s="15"/>
      <c r="D21" s="51"/>
      <c r="E21" s="52"/>
      <c r="F21" s="53"/>
      <c r="G21" s="212"/>
    </row>
    <row r="22" spans="1:7">
      <c r="A22" s="188"/>
      <c r="B22" s="105"/>
      <c r="C22" s="15"/>
      <c r="D22" s="51"/>
      <c r="E22" s="52"/>
      <c r="F22" s="53"/>
      <c r="G22" s="212"/>
    </row>
    <row r="23" spans="1:7">
      <c r="A23" s="188"/>
      <c r="B23" s="105"/>
      <c r="C23" s="15"/>
      <c r="D23" s="51"/>
      <c r="E23" s="52"/>
      <c r="F23" s="53"/>
      <c r="G23" s="212"/>
    </row>
    <row r="24" spans="1:7">
      <c r="A24" s="188"/>
      <c r="B24" s="105"/>
      <c r="C24" s="15"/>
      <c r="D24" s="51"/>
      <c r="E24" s="52"/>
      <c r="F24" s="53"/>
      <c r="G24" s="212"/>
    </row>
    <row r="25" spans="1:7">
      <c r="A25" s="188"/>
      <c r="B25" s="105"/>
      <c r="C25" s="15"/>
      <c r="D25" s="51"/>
      <c r="E25" s="52"/>
      <c r="F25" s="53"/>
      <c r="G25" s="212"/>
    </row>
    <row r="26" spans="1:7">
      <c r="A26" s="188"/>
      <c r="B26" s="105"/>
      <c r="C26" s="15"/>
      <c r="D26" s="51"/>
      <c r="E26" s="52"/>
      <c r="F26" s="53"/>
      <c r="G26" s="212"/>
    </row>
    <row r="27" spans="1:7">
      <c r="A27" s="188"/>
      <c r="B27" s="105"/>
      <c r="C27" s="15"/>
      <c r="D27" s="51"/>
      <c r="E27" s="52"/>
      <c r="F27" s="53"/>
      <c r="G27" s="212"/>
    </row>
    <row r="28" spans="1:7">
      <c r="A28" s="188"/>
      <c r="B28" s="105"/>
      <c r="C28" s="15"/>
      <c r="D28" s="51"/>
      <c r="E28" s="52"/>
      <c r="F28" s="53"/>
      <c r="G28" s="212"/>
    </row>
    <row r="29" spans="1:7">
      <c r="A29" s="188"/>
      <c r="B29" s="105"/>
      <c r="C29" s="15"/>
      <c r="D29" s="51"/>
      <c r="E29" s="52"/>
      <c r="F29" s="53"/>
      <c r="G29" s="212"/>
    </row>
    <row r="30" spans="1:7">
      <c r="A30" s="188"/>
      <c r="B30" s="105"/>
      <c r="C30" s="15"/>
      <c r="D30" s="51"/>
      <c r="E30" s="52"/>
      <c r="F30" s="53"/>
      <c r="G30" s="212"/>
    </row>
    <row r="31" spans="1:7">
      <c r="A31" s="188"/>
      <c r="B31" s="105"/>
      <c r="C31" s="15"/>
      <c r="D31" s="51"/>
      <c r="E31" s="52"/>
      <c r="F31" s="53"/>
      <c r="G31" s="212"/>
    </row>
    <row r="32" spans="1:7">
      <c r="A32" s="188"/>
      <c r="B32" s="105"/>
      <c r="C32" s="15"/>
      <c r="D32" s="51"/>
      <c r="E32" s="52"/>
      <c r="F32" s="53"/>
      <c r="G32" s="212"/>
    </row>
    <row r="33" spans="1:7">
      <c r="A33" s="188"/>
      <c r="B33" s="105"/>
      <c r="C33" s="15"/>
      <c r="D33" s="51"/>
      <c r="E33" s="52"/>
      <c r="F33" s="53"/>
      <c r="G33" s="212"/>
    </row>
    <row r="34" spans="1:7">
      <c r="A34" s="188"/>
      <c r="B34" s="105"/>
      <c r="C34" s="15"/>
      <c r="D34" s="51"/>
      <c r="E34" s="52"/>
      <c r="F34" s="53"/>
      <c r="G34" s="212"/>
    </row>
    <row r="35" spans="1:7">
      <c r="A35" s="188"/>
      <c r="B35" s="105"/>
      <c r="C35" s="15"/>
      <c r="D35" s="51"/>
      <c r="E35" s="52"/>
      <c r="F35" s="53"/>
      <c r="G35" s="212"/>
    </row>
    <row r="36" spans="1:7">
      <c r="A36" s="188"/>
      <c r="B36" s="105"/>
      <c r="C36" s="15"/>
      <c r="D36" s="51"/>
      <c r="E36" s="52"/>
      <c r="F36" s="53"/>
      <c r="G36" s="212"/>
    </row>
    <row r="37" spans="1:7">
      <c r="A37" s="188"/>
      <c r="B37" s="105"/>
      <c r="C37" s="15"/>
      <c r="D37" s="51"/>
      <c r="E37" s="52"/>
      <c r="F37" s="53"/>
      <c r="G37" s="212"/>
    </row>
    <row r="38" spans="1:7">
      <c r="A38" s="188"/>
      <c r="B38" s="105"/>
      <c r="C38" s="15"/>
      <c r="D38" s="51"/>
      <c r="E38" s="52"/>
      <c r="F38" s="53"/>
      <c r="G38" s="212"/>
    </row>
    <row r="39" spans="1:7">
      <c r="A39" s="188"/>
      <c r="B39" s="105"/>
      <c r="C39" s="15"/>
      <c r="D39" s="51"/>
      <c r="E39" s="52"/>
      <c r="F39" s="53"/>
      <c r="G39" s="212"/>
    </row>
    <row r="40" spans="1:7">
      <c r="A40" s="188"/>
      <c r="B40" s="105"/>
      <c r="C40" s="15"/>
      <c r="D40" s="51"/>
      <c r="E40" s="52"/>
      <c r="F40" s="53"/>
      <c r="G40" s="212"/>
    </row>
    <row r="41" spans="1:7">
      <c r="A41" s="188"/>
      <c r="B41" s="105"/>
      <c r="C41" s="15"/>
      <c r="D41" s="51"/>
      <c r="E41" s="52"/>
      <c r="F41" s="53"/>
      <c r="G41" s="212"/>
    </row>
    <row r="42" spans="1:7">
      <c r="A42" s="188"/>
      <c r="B42" s="105"/>
      <c r="C42" s="15"/>
      <c r="D42" s="51"/>
      <c r="E42" s="52"/>
      <c r="F42" s="53"/>
      <c r="G42" s="212"/>
    </row>
    <row r="43" spans="1:7">
      <c r="A43" s="188"/>
      <c r="B43" s="105"/>
      <c r="C43" s="15"/>
      <c r="D43" s="51"/>
      <c r="E43" s="52"/>
      <c r="F43" s="53"/>
      <c r="G43" s="212"/>
    </row>
    <row r="44" spans="1:7">
      <c r="A44" s="188"/>
      <c r="B44" s="105"/>
      <c r="C44" s="15"/>
      <c r="D44" s="51"/>
      <c r="E44" s="52"/>
      <c r="F44" s="53"/>
      <c r="G44" s="212"/>
    </row>
    <row r="45" spans="1:7">
      <c r="A45" s="188"/>
      <c r="B45" s="105"/>
      <c r="C45" s="15"/>
      <c r="D45" s="51"/>
      <c r="E45" s="52"/>
      <c r="F45" s="53"/>
      <c r="G45" s="212"/>
    </row>
    <row r="46" spans="1:7">
      <c r="A46" s="188"/>
      <c r="B46" s="105"/>
      <c r="C46" s="15"/>
      <c r="D46" s="51"/>
      <c r="E46" s="52"/>
      <c r="F46" s="53"/>
      <c r="G46" s="212"/>
    </row>
    <row r="47" spans="1:7">
      <c r="A47" s="188"/>
      <c r="B47" s="105"/>
      <c r="C47" s="15"/>
      <c r="D47" s="51"/>
      <c r="E47" s="52"/>
      <c r="F47" s="53"/>
      <c r="G47" s="212"/>
    </row>
    <row r="48" spans="1:7">
      <c r="A48" s="188"/>
      <c r="B48" s="105"/>
      <c r="C48" s="15"/>
      <c r="D48" s="51"/>
      <c r="E48" s="52"/>
      <c r="F48" s="53"/>
      <c r="G48" s="212"/>
    </row>
    <row r="49" spans="1:7">
      <c r="A49" s="188"/>
      <c r="B49" s="105"/>
      <c r="C49" s="15"/>
      <c r="D49" s="51"/>
      <c r="E49" s="52"/>
      <c r="F49" s="53"/>
      <c r="G49" s="212"/>
    </row>
    <row r="50" spans="1:7">
      <c r="A50" s="188"/>
      <c r="B50" s="105"/>
      <c r="C50" s="15"/>
      <c r="D50" s="51"/>
      <c r="E50" s="52"/>
      <c r="F50" s="53"/>
      <c r="G50" s="212"/>
    </row>
    <row r="51" spans="1:7">
      <c r="A51" s="188"/>
      <c r="B51" s="105"/>
      <c r="C51" s="15"/>
      <c r="D51" s="51"/>
      <c r="E51" s="52"/>
      <c r="F51" s="53"/>
      <c r="G51" s="212"/>
    </row>
    <row r="52" spans="1:7">
      <c r="A52" s="188"/>
      <c r="B52" s="105"/>
      <c r="C52" s="15"/>
      <c r="D52" s="51"/>
      <c r="E52" s="52"/>
      <c r="F52" s="53"/>
      <c r="G52" s="212"/>
    </row>
    <row r="53" spans="1:7">
      <c r="A53" s="188"/>
      <c r="B53" s="105"/>
      <c r="C53" s="15"/>
      <c r="D53" s="51"/>
      <c r="E53" s="52"/>
      <c r="F53" s="53"/>
      <c r="G53" s="212"/>
    </row>
    <row r="54" spans="1:7">
      <c r="A54" s="188"/>
      <c r="B54" s="105"/>
      <c r="C54" s="15"/>
      <c r="D54" s="51"/>
      <c r="E54" s="52"/>
      <c r="F54" s="53"/>
      <c r="G54" s="212"/>
    </row>
    <row r="55" spans="1:7">
      <c r="A55" s="187"/>
      <c r="B55" s="105"/>
      <c r="C55" s="15"/>
      <c r="D55" s="51"/>
      <c r="E55" s="52"/>
      <c r="F55" s="53"/>
      <c r="G55" s="212"/>
    </row>
    <row r="56" spans="1:7">
      <c r="A56" s="187"/>
      <c r="B56" s="105"/>
      <c r="C56" s="14"/>
      <c r="D56" s="51"/>
      <c r="E56" s="52"/>
      <c r="F56" s="53"/>
      <c r="G56" s="212"/>
    </row>
    <row r="57" spans="1:7">
      <c r="A57" s="187"/>
      <c r="B57" s="105"/>
      <c r="C57" s="14"/>
      <c r="D57" s="51"/>
      <c r="E57" s="52"/>
      <c r="F57" s="53"/>
      <c r="G57" s="212"/>
    </row>
    <row r="58" spans="1:7">
      <c r="A58" s="187"/>
      <c r="B58" s="105"/>
      <c r="C58" s="14"/>
      <c r="D58" s="51"/>
      <c r="E58" s="52"/>
      <c r="F58" s="53"/>
      <c r="G58" s="212"/>
    </row>
    <row r="59" spans="1:7">
      <c r="A59" s="187"/>
      <c r="B59" s="105"/>
      <c r="C59" s="14"/>
      <c r="D59" s="51"/>
      <c r="E59" s="52"/>
      <c r="F59" s="53"/>
      <c r="G59" s="212"/>
    </row>
    <row r="60" spans="1:7">
      <c r="A60" s="187"/>
      <c r="B60" s="105"/>
      <c r="C60" s="14"/>
      <c r="D60" s="51"/>
      <c r="E60" s="52"/>
      <c r="F60" s="53"/>
      <c r="G60" s="212"/>
    </row>
    <row r="61" spans="1:7">
      <c r="A61" s="187"/>
      <c r="B61" s="105"/>
      <c r="C61" s="14"/>
      <c r="D61" s="51"/>
      <c r="E61" s="52"/>
      <c r="F61" s="53"/>
      <c r="G61" s="212"/>
    </row>
    <row r="62" spans="1:7">
      <c r="A62" s="187"/>
      <c r="B62" s="105"/>
      <c r="C62" s="14"/>
      <c r="D62" s="51"/>
      <c r="E62" s="52"/>
      <c r="F62" s="53"/>
      <c r="G62" s="212"/>
    </row>
    <row r="63" spans="1:7" ht="10.5" customHeight="1">
      <c r="A63" s="183"/>
      <c r="B63" s="105"/>
      <c r="C63" s="14"/>
      <c r="D63" s="48"/>
      <c r="E63" s="48"/>
      <c r="F63" s="49"/>
      <c r="G63" s="212"/>
    </row>
    <row r="64" spans="1:7" hidden="1">
      <c r="A64" s="183"/>
      <c r="B64" s="105"/>
      <c r="C64" s="50"/>
      <c r="D64" s="48"/>
      <c r="E64" s="48"/>
      <c r="F64" s="49"/>
      <c r="G64" s="212"/>
    </row>
    <row r="65" spans="1:7">
      <c r="A65" s="187"/>
      <c r="B65" s="105"/>
      <c r="C65" s="15"/>
      <c r="D65" s="51"/>
      <c r="E65" s="52"/>
      <c r="F65" s="53"/>
      <c r="G65" s="212"/>
    </row>
    <row r="66" spans="1:7">
      <c r="A66" s="187"/>
      <c r="B66" s="105"/>
      <c r="C66" s="15"/>
      <c r="D66" s="51"/>
      <c r="E66" s="52"/>
      <c r="F66" s="53"/>
      <c r="G66" s="185"/>
    </row>
    <row r="67" spans="1:7">
      <c r="A67" s="175"/>
      <c r="B67" s="107"/>
      <c r="C67" s="2"/>
      <c r="D67" s="30"/>
      <c r="E67" s="31"/>
      <c r="F67" s="32"/>
      <c r="G67" s="191"/>
    </row>
    <row r="68" spans="1:7">
      <c r="A68" s="176"/>
      <c r="B68" s="108" t="s">
        <v>2796</v>
      </c>
      <c r="C68" s="3"/>
      <c r="D68" s="33"/>
      <c r="E68" s="34"/>
      <c r="F68" s="35" t="s">
        <v>18</v>
      </c>
      <c r="G68" s="192"/>
    </row>
    <row r="69" spans="1:7" ht="13.8" thickBot="1">
      <c r="A69" s="177"/>
      <c r="B69" s="193"/>
      <c r="C69" s="178"/>
      <c r="D69" s="179"/>
      <c r="E69" s="180"/>
      <c r="F69" s="181"/>
      <c r="G69" s="194"/>
    </row>
    <row r="70" spans="1:7">
      <c r="A70" s="16"/>
      <c r="B70" s="109"/>
      <c r="C70" s="623"/>
      <c r="D70" s="57"/>
      <c r="E70" s="58"/>
      <c r="F70" s="59"/>
      <c r="G70" s="59"/>
    </row>
    <row r="71" spans="1:7">
      <c r="A71" s="16"/>
      <c r="B71" s="109"/>
      <c r="C71" s="16"/>
      <c r="D71" s="57"/>
      <c r="E71" s="58"/>
      <c r="F71" s="60"/>
      <c r="G71" s="59"/>
    </row>
    <row r="72" spans="1:7">
      <c r="A72" s="16"/>
      <c r="B72" s="109"/>
      <c r="C72" s="623"/>
      <c r="D72" s="57"/>
      <c r="E72" s="58"/>
      <c r="F72" s="59"/>
      <c r="G72" s="59"/>
    </row>
    <row r="73" spans="1:7">
      <c r="A73" s="16"/>
      <c r="B73" s="109"/>
      <c r="C73" s="16"/>
      <c r="D73" s="57"/>
      <c r="E73" s="58"/>
      <c r="F73" s="60"/>
      <c r="G73" s="59"/>
    </row>
    <row r="74" spans="1:7">
      <c r="A74" s="16"/>
      <c r="B74" s="109"/>
      <c r="C74" s="623"/>
      <c r="D74" s="57"/>
      <c r="E74" s="58"/>
      <c r="F74" s="59"/>
      <c r="G74" s="59"/>
    </row>
    <row r="75" spans="1:7">
      <c r="A75" s="16"/>
      <c r="B75" s="109"/>
      <c r="C75" s="16"/>
      <c r="D75" s="57"/>
      <c r="E75" s="58"/>
      <c r="F75" s="60"/>
      <c r="G75" s="59"/>
    </row>
    <row r="76" spans="1:7">
      <c r="A76" s="16"/>
      <c r="B76" s="109"/>
      <c r="C76" s="16"/>
      <c r="D76" s="57"/>
      <c r="E76" s="58"/>
      <c r="F76" s="60"/>
      <c r="G76" s="59"/>
    </row>
    <row r="77" spans="1:7">
      <c r="A77" s="16"/>
      <c r="B77" s="110"/>
      <c r="C77" s="16"/>
      <c r="D77" s="57"/>
      <c r="E77" s="58"/>
      <c r="F77" s="59"/>
      <c r="G77" s="59"/>
    </row>
    <row r="78" spans="1:7">
      <c r="A78" s="16"/>
      <c r="B78" s="111"/>
      <c r="C78" s="16"/>
      <c r="D78" s="57"/>
      <c r="E78" s="58"/>
      <c r="F78" s="59"/>
      <c r="G78" s="59"/>
    </row>
    <row r="79" spans="1:7">
      <c r="A79" s="16"/>
      <c r="B79" s="112"/>
      <c r="C79" s="16"/>
      <c r="D79" s="57"/>
      <c r="E79" s="58"/>
      <c r="F79" s="59"/>
      <c r="G79" s="59"/>
    </row>
    <row r="80" spans="1:7">
      <c r="A80" s="16"/>
      <c r="B80" s="109"/>
      <c r="C80" s="16"/>
      <c r="D80" s="57"/>
      <c r="E80" s="58"/>
      <c r="F80" s="59"/>
      <c r="G80" s="59"/>
    </row>
    <row r="81" spans="1:7">
      <c r="A81" s="16"/>
      <c r="B81" s="112"/>
      <c r="C81" s="16"/>
      <c r="D81" s="57"/>
      <c r="E81" s="58"/>
      <c r="F81" s="59"/>
      <c r="G81" s="59"/>
    </row>
    <row r="82" spans="1:7">
      <c r="A82" s="16"/>
      <c r="B82" s="112"/>
      <c r="C82" s="16"/>
      <c r="D82" s="57"/>
      <c r="E82" s="58"/>
      <c r="F82" s="59"/>
      <c r="G82" s="59"/>
    </row>
    <row r="83" spans="1:7">
      <c r="A83" s="16"/>
      <c r="B83" s="112"/>
      <c r="C83" s="61"/>
      <c r="D83" s="62"/>
      <c r="E83" s="62"/>
      <c r="F83" s="59"/>
      <c r="G83" s="59"/>
    </row>
    <row r="84" spans="1:7">
      <c r="A84" s="16"/>
      <c r="B84" s="112"/>
      <c r="C84" s="61"/>
      <c r="D84" s="62"/>
      <c r="E84" s="62"/>
      <c r="F84" s="59"/>
      <c r="G84" s="59"/>
    </row>
    <row r="85" spans="1:7">
      <c r="A85" s="16"/>
      <c r="B85" s="112"/>
      <c r="C85" s="61"/>
      <c r="D85" s="62"/>
      <c r="E85" s="62"/>
      <c r="F85" s="59"/>
      <c r="G85" s="59"/>
    </row>
    <row r="86" spans="1:7">
      <c r="A86" s="16"/>
      <c r="B86" s="112"/>
      <c r="C86" s="61"/>
      <c r="D86" s="62"/>
      <c r="E86" s="62"/>
      <c r="F86" s="59"/>
      <c r="G86" s="59"/>
    </row>
    <row r="87" spans="1:7">
      <c r="A87" s="16"/>
      <c r="B87" s="112"/>
      <c r="C87" s="61"/>
      <c r="D87" s="62"/>
      <c r="E87" s="62"/>
      <c r="F87" s="59"/>
      <c r="G87" s="59"/>
    </row>
    <row r="88" spans="1:7">
      <c r="A88" s="16"/>
      <c r="B88" s="112"/>
      <c r="C88" s="61"/>
      <c r="D88" s="62"/>
      <c r="E88" s="62"/>
      <c r="F88" s="59"/>
      <c r="G88" s="59"/>
    </row>
    <row r="89" spans="1:7">
      <c r="A89" s="16"/>
      <c r="B89" s="112"/>
      <c r="C89" s="61"/>
      <c r="D89" s="62"/>
      <c r="E89" s="62"/>
      <c r="F89" s="59"/>
      <c r="G89" s="59"/>
    </row>
    <row r="90" spans="1:7">
      <c r="A90" s="16"/>
      <c r="B90" s="112"/>
      <c r="C90" s="61"/>
      <c r="D90" s="62"/>
      <c r="E90" s="62"/>
      <c r="F90" s="59"/>
      <c r="G90" s="59"/>
    </row>
    <row r="91" spans="1:7">
      <c r="A91" s="16"/>
      <c r="B91" s="112"/>
      <c r="C91" s="61"/>
      <c r="D91" s="62"/>
      <c r="E91" s="62"/>
      <c r="F91" s="59"/>
      <c r="G91" s="59"/>
    </row>
    <row r="92" spans="1:7">
      <c r="A92" s="16"/>
      <c r="B92" s="112"/>
      <c r="C92" s="61"/>
      <c r="D92" s="62"/>
      <c r="E92" s="62"/>
      <c r="F92" s="59"/>
      <c r="G92" s="59"/>
    </row>
    <row r="93" spans="1:7">
      <c r="A93" s="16"/>
      <c r="B93" s="112"/>
      <c r="C93" s="61"/>
      <c r="D93" s="62"/>
      <c r="E93" s="62"/>
      <c r="F93" s="59"/>
      <c r="G93" s="59"/>
    </row>
    <row r="94" spans="1:7">
      <c r="A94" s="16"/>
      <c r="B94" s="112"/>
      <c r="C94" s="61"/>
      <c r="D94" s="62"/>
      <c r="E94" s="62"/>
      <c r="F94" s="59"/>
      <c r="G94" s="59"/>
    </row>
    <row r="95" spans="1:7">
      <c r="A95" s="16"/>
      <c r="B95" s="112"/>
      <c r="C95" s="61"/>
      <c r="D95" s="62"/>
      <c r="E95" s="62"/>
      <c r="F95" s="59"/>
      <c r="G95" s="59"/>
    </row>
    <row r="96" spans="1:7">
      <c r="A96" s="16"/>
      <c r="B96" s="112"/>
      <c r="C96" s="61"/>
      <c r="D96" s="62"/>
      <c r="E96" s="62"/>
      <c r="F96" s="59"/>
      <c r="G96" s="59"/>
    </row>
    <row r="97" spans="1:7">
      <c r="A97" s="16"/>
      <c r="B97" s="112"/>
      <c r="C97" s="61"/>
      <c r="D97" s="62"/>
      <c r="E97" s="62"/>
      <c r="F97" s="59"/>
      <c r="G97" s="59"/>
    </row>
    <row r="98" spans="1:7">
      <c r="A98" s="16"/>
      <c r="B98" s="112"/>
      <c r="C98" s="16"/>
      <c r="D98" s="57"/>
      <c r="E98" s="58"/>
      <c r="F98" s="59"/>
      <c r="G98" s="59"/>
    </row>
    <row r="99" spans="1:7">
      <c r="A99" s="16"/>
      <c r="B99" s="112"/>
      <c r="C99" s="16"/>
      <c r="D99" s="57"/>
      <c r="E99" s="58"/>
      <c r="F99" s="59"/>
      <c r="G99" s="59"/>
    </row>
    <row r="100" spans="1:7">
      <c r="A100" s="17"/>
      <c r="B100" s="113"/>
      <c r="C100" s="3"/>
      <c r="D100" s="63"/>
      <c r="E100" s="64"/>
      <c r="F100" s="65"/>
      <c r="G100" s="65"/>
    </row>
    <row r="101" spans="1:7">
      <c r="A101" s="17"/>
      <c r="B101" s="108"/>
      <c r="C101" s="3"/>
      <c r="D101" s="33"/>
      <c r="E101" s="34"/>
      <c r="F101" s="35"/>
      <c r="G101" s="66"/>
    </row>
    <row r="102" spans="1:7">
      <c r="A102" s="17"/>
      <c r="B102" s="113"/>
      <c r="C102" s="3"/>
      <c r="D102" s="63"/>
      <c r="E102" s="64"/>
      <c r="F102" s="65"/>
      <c r="G102" s="65"/>
    </row>
  </sheetData>
  <dataConsolidate topLabels="1" link="1"/>
  <printOptions horizontalCentered="1"/>
  <pageMargins left="0.31496062992125984" right="0" top="0.31496062992125984" bottom="0.31496062992125984" header="0" footer="0"/>
  <pageSetup paperSize="9" scale="80" firstPageNumber="146" orientation="portrait" r:id="rId1"/>
  <headerFooter alignWithMargins="0">
    <oddHeader>&amp;RCO1486: LINBRO PARK TOWER (with associated works)</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2923"/>
  <sheetViews>
    <sheetView showGridLines="0" view="pageBreakPreview" topLeftCell="A134" zoomScaleNormal="100" zoomScaleSheetLayoutView="100" workbookViewId="0">
      <selection activeCell="C91" sqref="C91"/>
    </sheetView>
  </sheetViews>
  <sheetFormatPr defaultColWidth="9.33203125" defaultRowHeight="13.2"/>
  <cols>
    <col min="1" max="1" width="8.33203125" style="23" customWidth="1"/>
    <col min="2" max="2" width="11.33203125" style="23" customWidth="1"/>
    <col min="3" max="3" width="36.5546875" style="23" customWidth="1"/>
    <col min="4" max="4" width="7.5546875" style="40" customWidth="1"/>
    <col min="5" max="5" width="10.5546875" style="118" customWidth="1"/>
    <col min="6" max="6" width="12.5546875" style="42" customWidth="1"/>
    <col min="7" max="7" width="15.5546875" style="41" customWidth="1"/>
    <col min="8" max="8" width="22.44140625" style="20" customWidth="1"/>
    <col min="9" max="16384" width="9.33203125" style="20"/>
  </cols>
  <sheetData>
    <row r="1" spans="1:7" ht="13.8" thickBot="1">
      <c r="A1" s="208"/>
      <c r="B1" s="208"/>
      <c r="C1" s="208"/>
      <c r="D1" s="209"/>
      <c r="E1" s="210"/>
      <c r="F1" s="211"/>
      <c r="G1" s="363"/>
    </row>
    <row r="2" spans="1:7" ht="29.1" customHeight="1" thickBot="1">
      <c r="A2" s="195" t="s">
        <v>9</v>
      </c>
      <c r="B2" s="196" t="s">
        <v>10</v>
      </c>
      <c r="C2" s="196" t="s">
        <v>11</v>
      </c>
      <c r="D2" s="196" t="s">
        <v>12</v>
      </c>
      <c r="E2" s="197" t="s">
        <v>13</v>
      </c>
      <c r="F2" s="198" t="s">
        <v>14</v>
      </c>
      <c r="G2" s="199" t="s">
        <v>15</v>
      </c>
    </row>
    <row r="3" spans="1:7" ht="13.8" thickTop="1">
      <c r="A3" s="200"/>
      <c r="B3" s="22"/>
      <c r="D3" s="38"/>
      <c r="E3" s="117"/>
      <c r="F3" s="39"/>
      <c r="G3" s="201"/>
    </row>
    <row r="4" spans="1:7" ht="26.4">
      <c r="A4" s="1130">
        <v>6</v>
      </c>
      <c r="B4" s="21" t="s">
        <v>1189</v>
      </c>
      <c r="C4" s="21" t="s">
        <v>1887</v>
      </c>
      <c r="G4" s="202"/>
    </row>
    <row r="5" spans="1:7">
      <c r="A5" s="203"/>
      <c r="B5" s="22"/>
      <c r="D5" s="38"/>
      <c r="E5" s="117"/>
      <c r="F5" s="39"/>
      <c r="G5" s="201"/>
    </row>
    <row r="6" spans="1:7">
      <c r="A6" s="200" t="s">
        <v>1900</v>
      </c>
      <c r="B6" s="23" t="s">
        <v>399</v>
      </c>
      <c r="C6" s="23" t="s">
        <v>22</v>
      </c>
      <c r="D6" s="154"/>
      <c r="E6" s="156"/>
      <c r="F6" s="39"/>
      <c r="G6" s="201"/>
    </row>
    <row r="7" spans="1:7" ht="39.75" customHeight="1">
      <c r="A7" s="200"/>
      <c r="B7" s="23" t="s">
        <v>1190</v>
      </c>
      <c r="C7" s="21" t="s">
        <v>1856</v>
      </c>
      <c r="D7" s="154"/>
      <c r="E7" s="156"/>
      <c r="F7" s="155"/>
      <c r="G7" s="212"/>
    </row>
    <row r="8" spans="1:7" ht="12.75" customHeight="1">
      <c r="A8" s="200"/>
      <c r="C8" s="21"/>
      <c r="D8" s="154"/>
      <c r="E8" s="156"/>
      <c r="F8" s="155"/>
      <c r="G8" s="212"/>
    </row>
    <row r="9" spans="1:7">
      <c r="A9" s="200" t="s">
        <v>1901</v>
      </c>
      <c r="C9" s="21" t="s">
        <v>1857</v>
      </c>
      <c r="D9" s="154" t="s">
        <v>16</v>
      </c>
      <c r="E9" s="156">
        <v>120</v>
      </c>
      <c r="F9" s="157"/>
      <c r="G9" s="204"/>
    </row>
    <row r="10" spans="1:7">
      <c r="A10" s="200"/>
      <c r="D10" s="154"/>
      <c r="E10" s="156"/>
      <c r="F10" s="157"/>
      <c r="G10" s="204"/>
    </row>
    <row r="11" spans="1:7">
      <c r="A11" s="200"/>
      <c r="C11" s="21" t="s">
        <v>1191</v>
      </c>
      <c r="D11" s="154"/>
      <c r="E11" s="156"/>
      <c r="F11" s="157"/>
      <c r="G11" s="204"/>
    </row>
    <row r="12" spans="1:7">
      <c r="A12" s="200" t="s">
        <v>2649</v>
      </c>
      <c r="C12" s="23" t="s">
        <v>1193</v>
      </c>
      <c r="D12" s="154" t="s">
        <v>16</v>
      </c>
      <c r="E12" s="156">
        <v>12</v>
      </c>
      <c r="F12" s="157"/>
      <c r="G12" s="204"/>
    </row>
    <row r="13" spans="1:7">
      <c r="A13" s="200" t="s">
        <v>2650</v>
      </c>
      <c r="C13" s="23" t="s">
        <v>1195</v>
      </c>
      <c r="D13" s="154" t="s">
        <v>16</v>
      </c>
      <c r="E13" s="156">
        <v>6</v>
      </c>
      <c r="F13" s="157"/>
      <c r="G13" s="204"/>
    </row>
    <row r="14" spans="1:7">
      <c r="A14" s="200"/>
      <c r="D14" s="154"/>
      <c r="E14" s="156"/>
      <c r="F14" s="157"/>
      <c r="G14" s="204"/>
    </row>
    <row r="15" spans="1:7">
      <c r="A15" s="200" t="s">
        <v>1902</v>
      </c>
      <c r="C15" s="21" t="s">
        <v>1858</v>
      </c>
      <c r="D15" s="154" t="s">
        <v>16</v>
      </c>
      <c r="E15" s="156">
        <v>120</v>
      </c>
      <c r="F15" s="157"/>
      <c r="G15" s="204"/>
    </row>
    <row r="16" spans="1:7">
      <c r="A16" s="200"/>
      <c r="D16" s="154"/>
      <c r="E16" s="156"/>
      <c r="F16" s="157"/>
      <c r="G16" s="204"/>
    </row>
    <row r="17" spans="1:7">
      <c r="A17" s="200"/>
      <c r="C17" s="21" t="s">
        <v>1196</v>
      </c>
      <c r="D17" s="154"/>
      <c r="E17" s="156"/>
      <c r="F17" s="157"/>
      <c r="G17" s="204"/>
    </row>
    <row r="18" spans="1:7">
      <c r="A18" s="200" t="s">
        <v>2651</v>
      </c>
      <c r="C18" s="23" t="s">
        <v>1193</v>
      </c>
      <c r="D18" s="154" t="s">
        <v>16</v>
      </c>
      <c r="E18" s="156">
        <v>12</v>
      </c>
      <c r="F18" s="157"/>
      <c r="G18" s="204"/>
    </row>
    <row r="19" spans="1:7">
      <c r="A19" s="200" t="s">
        <v>2652</v>
      </c>
      <c r="C19" s="23" t="s">
        <v>1197</v>
      </c>
      <c r="D19" s="154" t="s">
        <v>16</v>
      </c>
      <c r="E19" s="156">
        <v>6</v>
      </c>
      <c r="F19" s="157"/>
      <c r="G19" s="204"/>
    </row>
    <row r="20" spans="1:7">
      <c r="A20" s="200"/>
      <c r="D20" s="154"/>
      <c r="E20" s="156"/>
      <c r="F20" s="157"/>
      <c r="G20" s="204"/>
    </row>
    <row r="21" spans="1:7">
      <c r="A21" s="200" t="s">
        <v>1903</v>
      </c>
      <c r="C21" s="21" t="s">
        <v>1859</v>
      </c>
      <c r="D21" s="154" t="s">
        <v>16</v>
      </c>
      <c r="E21" s="156">
        <v>120</v>
      </c>
      <c r="F21" s="157"/>
      <c r="G21" s="204"/>
    </row>
    <row r="22" spans="1:7">
      <c r="A22" s="200"/>
      <c r="D22" s="154"/>
      <c r="E22" s="156"/>
      <c r="F22" s="157"/>
      <c r="G22" s="204"/>
    </row>
    <row r="23" spans="1:7">
      <c r="A23" s="200"/>
      <c r="C23" s="21" t="s">
        <v>1198</v>
      </c>
      <c r="D23" s="154"/>
      <c r="E23" s="156"/>
      <c r="F23" s="157"/>
      <c r="G23" s="204"/>
    </row>
    <row r="24" spans="1:7">
      <c r="A24" s="200" t="s">
        <v>1914</v>
      </c>
      <c r="C24" s="23" t="s">
        <v>1193</v>
      </c>
      <c r="D24" s="154" t="s">
        <v>16</v>
      </c>
      <c r="E24" s="156">
        <v>120</v>
      </c>
      <c r="F24" s="157"/>
      <c r="G24" s="204"/>
    </row>
    <row r="25" spans="1:7">
      <c r="A25" s="200" t="s">
        <v>1915</v>
      </c>
      <c r="C25" s="23" t="s">
        <v>1195</v>
      </c>
      <c r="D25" s="154" t="s">
        <v>16</v>
      </c>
      <c r="E25" s="156">
        <v>6</v>
      </c>
      <c r="F25" s="157"/>
      <c r="G25" s="204"/>
    </row>
    <row r="26" spans="1:7">
      <c r="A26" s="200"/>
      <c r="D26" s="154"/>
      <c r="E26" s="156"/>
      <c r="F26" s="157"/>
      <c r="G26" s="204"/>
    </row>
    <row r="27" spans="1:7">
      <c r="A27" s="200" t="s">
        <v>1904</v>
      </c>
      <c r="C27" s="21" t="s">
        <v>1860</v>
      </c>
      <c r="D27" s="154" t="s">
        <v>16</v>
      </c>
      <c r="E27" s="156">
        <v>120</v>
      </c>
      <c r="F27" s="157"/>
      <c r="G27" s="204"/>
    </row>
    <row r="28" spans="1:7">
      <c r="A28" s="200"/>
      <c r="D28" s="154"/>
      <c r="E28" s="156"/>
      <c r="F28" s="157"/>
      <c r="G28" s="204"/>
    </row>
    <row r="29" spans="1:7">
      <c r="A29" s="200"/>
      <c r="C29" s="21" t="s">
        <v>1199</v>
      </c>
      <c r="D29" s="154"/>
      <c r="E29" s="156"/>
      <c r="F29" s="157"/>
      <c r="G29" s="204"/>
    </row>
    <row r="30" spans="1:7">
      <c r="A30" s="200" t="s">
        <v>2653</v>
      </c>
      <c r="C30" s="23" t="s">
        <v>1193</v>
      </c>
      <c r="D30" s="154" t="s">
        <v>16</v>
      </c>
      <c r="E30" s="156">
        <v>12</v>
      </c>
      <c r="F30" s="157"/>
      <c r="G30" s="204"/>
    </row>
    <row r="31" spans="1:7">
      <c r="A31" s="200" t="s">
        <v>2654</v>
      </c>
      <c r="C31" s="23" t="s">
        <v>1195</v>
      </c>
      <c r="D31" s="154" t="s">
        <v>16</v>
      </c>
      <c r="E31" s="156">
        <v>6</v>
      </c>
      <c r="F31" s="157"/>
      <c r="G31" s="204"/>
    </row>
    <row r="32" spans="1:7">
      <c r="A32" s="200"/>
      <c r="D32" s="154"/>
      <c r="E32" s="156"/>
      <c r="F32" s="157"/>
      <c r="G32" s="204"/>
    </row>
    <row r="33" spans="1:7" ht="31.5" customHeight="1">
      <c r="A33" s="200" t="s">
        <v>1905</v>
      </c>
      <c r="C33" s="21" t="s">
        <v>1861</v>
      </c>
      <c r="D33" s="154" t="s">
        <v>16</v>
      </c>
      <c r="E33" s="156">
        <v>150</v>
      </c>
      <c r="F33" s="157"/>
      <c r="G33" s="204"/>
    </row>
    <row r="34" spans="1:7">
      <c r="A34" s="200"/>
      <c r="D34" s="154"/>
      <c r="E34" s="156"/>
      <c r="F34" s="157"/>
      <c r="G34" s="204"/>
    </row>
    <row r="35" spans="1:7">
      <c r="A35" s="200"/>
      <c r="C35" s="21" t="s">
        <v>1200</v>
      </c>
      <c r="D35" s="154"/>
      <c r="E35" s="156"/>
      <c r="F35" s="157"/>
      <c r="G35" s="204"/>
    </row>
    <row r="36" spans="1:7" ht="13.5" customHeight="1">
      <c r="A36" s="200" t="s">
        <v>1916</v>
      </c>
      <c r="C36" s="23" t="s">
        <v>1193</v>
      </c>
      <c r="D36" s="154" t="s">
        <v>16</v>
      </c>
      <c r="E36" s="156">
        <v>15</v>
      </c>
      <c r="F36" s="157"/>
      <c r="G36" s="204"/>
    </row>
    <row r="37" spans="1:7" ht="14.25" customHeight="1">
      <c r="A37" s="200" t="s">
        <v>1917</v>
      </c>
      <c r="C37" s="23" t="s">
        <v>1195</v>
      </c>
      <c r="D37" s="154" t="s">
        <v>16</v>
      </c>
      <c r="E37" s="156">
        <v>6</v>
      </c>
      <c r="F37" s="157"/>
      <c r="G37" s="204"/>
    </row>
    <row r="38" spans="1:7">
      <c r="A38" s="200"/>
      <c r="D38" s="154"/>
      <c r="E38" s="156"/>
      <c r="F38" s="157"/>
      <c r="G38" s="204"/>
    </row>
    <row r="39" spans="1:7">
      <c r="A39" s="200" t="s">
        <v>1906</v>
      </c>
      <c r="C39" s="21" t="s">
        <v>1862</v>
      </c>
      <c r="D39" s="154" t="s">
        <v>16</v>
      </c>
      <c r="E39" s="156">
        <v>120</v>
      </c>
      <c r="F39" s="157"/>
      <c r="G39" s="204"/>
    </row>
    <row r="40" spans="1:7">
      <c r="A40" s="200"/>
      <c r="D40" s="154"/>
      <c r="E40" s="156"/>
      <c r="F40" s="157"/>
      <c r="G40" s="204"/>
    </row>
    <row r="41" spans="1:7">
      <c r="A41" s="200"/>
      <c r="C41" s="21" t="s">
        <v>1201</v>
      </c>
      <c r="D41" s="154"/>
      <c r="E41" s="156"/>
      <c r="F41" s="157"/>
      <c r="G41" s="204"/>
    </row>
    <row r="42" spans="1:7">
      <c r="A42" s="200" t="s">
        <v>2655</v>
      </c>
      <c r="C42" s="23" t="s">
        <v>1193</v>
      </c>
      <c r="D42" s="154" t="s">
        <v>16</v>
      </c>
      <c r="E42" s="156">
        <v>12</v>
      </c>
      <c r="F42" s="157"/>
      <c r="G42" s="204"/>
    </row>
    <row r="43" spans="1:7">
      <c r="A43" s="200" t="s">
        <v>2656</v>
      </c>
      <c r="C43" s="23" t="s">
        <v>1195</v>
      </c>
      <c r="D43" s="154" t="s">
        <v>16</v>
      </c>
      <c r="E43" s="156">
        <v>12</v>
      </c>
      <c r="F43" s="157"/>
      <c r="G43" s="204"/>
    </row>
    <row r="44" spans="1:7">
      <c r="A44" s="200"/>
      <c r="D44" s="154"/>
      <c r="E44" s="156"/>
      <c r="F44" s="157"/>
      <c r="G44" s="204"/>
    </row>
    <row r="45" spans="1:7">
      <c r="A45" s="200" t="s">
        <v>1907</v>
      </c>
      <c r="C45" s="21" t="s">
        <v>1863</v>
      </c>
      <c r="D45" s="154" t="s">
        <v>16</v>
      </c>
      <c r="E45" s="156">
        <v>120</v>
      </c>
      <c r="F45" s="157"/>
      <c r="G45" s="204"/>
    </row>
    <row r="46" spans="1:7">
      <c r="A46" s="200"/>
      <c r="D46" s="154"/>
      <c r="E46" s="156"/>
      <c r="F46" s="157"/>
      <c r="G46" s="204"/>
    </row>
    <row r="47" spans="1:7">
      <c r="A47" s="200"/>
      <c r="C47" s="21" t="s">
        <v>1202</v>
      </c>
      <c r="D47" s="154"/>
      <c r="E47" s="156"/>
      <c r="F47" s="157"/>
      <c r="G47" s="204"/>
    </row>
    <row r="48" spans="1:7">
      <c r="A48" s="200" t="s">
        <v>1918</v>
      </c>
      <c r="C48" s="23" t="s">
        <v>1193</v>
      </c>
      <c r="D48" s="154" t="s">
        <v>16</v>
      </c>
      <c r="E48" s="156">
        <v>12</v>
      </c>
      <c r="F48" s="157"/>
      <c r="G48" s="204"/>
    </row>
    <row r="49" spans="1:7">
      <c r="A49" s="200" t="s">
        <v>1919</v>
      </c>
      <c r="C49" s="23" t="s">
        <v>1195</v>
      </c>
      <c r="D49" s="154" t="s">
        <v>16</v>
      </c>
      <c r="E49" s="156">
        <v>6</v>
      </c>
      <c r="F49" s="157"/>
      <c r="G49" s="204"/>
    </row>
    <row r="50" spans="1:7">
      <c r="A50" s="200"/>
      <c r="D50" s="154"/>
      <c r="E50" s="156"/>
      <c r="F50" s="157"/>
      <c r="G50" s="204"/>
    </row>
    <row r="51" spans="1:7">
      <c r="A51" s="200" t="s">
        <v>1908</v>
      </c>
      <c r="C51" s="21" t="s">
        <v>1864</v>
      </c>
      <c r="D51" s="154" t="s">
        <v>16</v>
      </c>
      <c r="E51" s="156">
        <v>150</v>
      </c>
      <c r="F51" s="157"/>
      <c r="G51" s="204"/>
    </row>
    <row r="52" spans="1:7">
      <c r="A52" s="200"/>
      <c r="C52" s="21"/>
      <c r="D52" s="154"/>
      <c r="E52" s="156"/>
      <c r="F52" s="157"/>
      <c r="G52" s="204"/>
    </row>
    <row r="53" spans="1:7">
      <c r="A53" s="200"/>
      <c r="C53" s="21" t="s">
        <v>1191</v>
      </c>
      <c r="D53" s="154" t="s">
        <v>16</v>
      </c>
      <c r="E53" s="156">
        <v>15</v>
      </c>
      <c r="F53" s="157"/>
      <c r="G53" s="204"/>
    </row>
    <row r="54" spans="1:7">
      <c r="A54" s="200" t="s">
        <v>2657</v>
      </c>
      <c r="C54" s="23" t="s">
        <v>1193</v>
      </c>
      <c r="D54" s="154" t="s">
        <v>16</v>
      </c>
      <c r="E54" s="156">
        <v>6</v>
      </c>
      <c r="F54" s="157"/>
      <c r="G54" s="204"/>
    </row>
    <row r="55" spans="1:7">
      <c r="A55" s="200" t="s">
        <v>2658</v>
      </c>
      <c r="C55" s="23" t="s">
        <v>1195</v>
      </c>
      <c r="D55" s="154"/>
      <c r="E55" s="156"/>
      <c r="F55" s="157"/>
      <c r="G55" s="204"/>
    </row>
    <row r="56" spans="1:7">
      <c r="A56" s="200"/>
      <c r="C56" s="21"/>
      <c r="D56" s="154"/>
      <c r="E56" s="156"/>
      <c r="F56" s="157"/>
      <c r="G56" s="204"/>
    </row>
    <row r="57" spans="1:7">
      <c r="A57" s="200"/>
      <c r="C57" s="21"/>
      <c r="D57" s="154"/>
      <c r="E57" s="156"/>
      <c r="F57" s="157"/>
      <c r="G57" s="204"/>
    </row>
    <row r="58" spans="1:7">
      <c r="A58" s="200" t="s">
        <v>1909</v>
      </c>
      <c r="C58" s="21" t="s">
        <v>1865</v>
      </c>
      <c r="D58" s="154" t="s">
        <v>16</v>
      </c>
      <c r="E58" s="156">
        <v>150</v>
      </c>
      <c r="F58" s="157"/>
      <c r="G58" s="204"/>
    </row>
    <row r="59" spans="1:7">
      <c r="A59" s="200"/>
      <c r="D59" s="154"/>
      <c r="E59" s="156"/>
      <c r="F59" s="157"/>
      <c r="G59" s="204"/>
    </row>
    <row r="60" spans="1:7">
      <c r="A60" s="200"/>
      <c r="C60" s="21" t="s">
        <v>1191</v>
      </c>
      <c r="D60" s="154" t="s">
        <v>16</v>
      </c>
      <c r="E60" s="156">
        <v>15</v>
      </c>
      <c r="F60" s="157"/>
      <c r="G60" s="204"/>
    </row>
    <row r="61" spans="1:7">
      <c r="A61" s="200" t="s">
        <v>2032</v>
      </c>
      <c r="C61" s="23" t="s">
        <v>1193</v>
      </c>
      <c r="D61" s="154" t="s">
        <v>16</v>
      </c>
      <c r="E61" s="156">
        <v>6</v>
      </c>
      <c r="F61" s="157"/>
      <c r="G61" s="204"/>
    </row>
    <row r="62" spans="1:7">
      <c r="A62" s="200" t="s">
        <v>2033</v>
      </c>
      <c r="C62" s="23" t="s">
        <v>1195</v>
      </c>
      <c r="D62" s="154"/>
      <c r="E62" s="156"/>
      <c r="F62" s="157"/>
      <c r="G62" s="204"/>
    </row>
    <row r="63" spans="1:7">
      <c r="A63" s="640"/>
      <c r="C63" s="219"/>
      <c r="D63" s="154"/>
      <c r="E63" s="1207"/>
      <c r="F63" s="157"/>
      <c r="G63" s="204"/>
    </row>
    <row r="64" spans="1:7">
      <c r="A64" s="640"/>
      <c r="C64" s="219"/>
      <c r="D64" s="154"/>
      <c r="E64" s="1207"/>
      <c r="F64" s="157"/>
      <c r="G64" s="204"/>
    </row>
    <row r="65" spans="1:7">
      <c r="A65" s="640"/>
      <c r="C65" s="219"/>
      <c r="D65" s="154"/>
      <c r="E65" s="1207"/>
      <c r="F65" s="157"/>
      <c r="G65" s="204"/>
    </row>
    <row r="66" spans="1:7">
      <c r="A66" s="640"/>
      <c r="C66" s="219"/>
      <c r="D66" s="154"/>
      <c r="E66" s="1207"/>
      <c r="F66" s="157"/>
      <c r="G66" s="204"/>
    </row>
    <row r="67" spans="1:7">
      <c r="A67" s="640"/>
      <c r="C67" s="219"/>
      <c r="D67" s="154"/>
      <c r="E67" s="1207"/>
      <c r="F67" s="157"/>
      <c r="G67" s="204"/>
    </row>
    <row r="68" spans="1:7">
      <c r="A68" s="640"/>
      <c r="C68" s="219"/>
      <c r="D68" s="154"/>
      <c r="E68" s="1207"/>
      <c r="F68" s="157"/>
      <c r="G68" s="204"/>
    </row>
    <row r="69" spans="1:7">
      <c r="A69" s="640"/>
      <c r="C69" s="219"/>
      <c r="D69" s="154"/>
      <c r="E69" s="1207"/>
      <c r="F69" s="157"/>
      <c r="G69" s="204"/>
    </row>
    <row r="70" spans="1:7">
      <c r="A70" s="640"/>
      <c r="C70" s="219"/>
      <c r="D70" s="154"/>
      <c r="E70" s="1207"/>
      <c r="F70" s="157"/>
      <c r="G70" s="204"/>
    </row>
    <row r="71" spans="1:7">
      <c r="A71" s="640"/>
      <c r="C71" s="219"/>
      <c r="D71" s="154"/>
      <c r="E71" s="1207"/>
      <c r="F71" s="157"/>
      <c r="G71" s="204"/>
    </row>
    <row r="72" spans="1:7">
      <c r="A72" s="217"/>
      <c r="B72" s="143"/>
      <c r="C72" s="625" t="s">
        <v>79</v>
      </c>
      <c r="D72" s="145"/>
      <c r="E72" s="146"/>
      <c r="F72" s="626" t="s">
        <v>18</v>
      </c>
      <c r="G72" s="627"/>
    </row>
    <row r="73" spans="1:7">
      <c r="A73" s="217"/>
      <c r="B73" s="147"/>
      <c r="C73" s="625" t="s">
        <v>80</v>
      </c>
      <c r="D73" s="148"/>
      <c r="E73" s="146"/>
      <c r="F73" s="626" t="s">
        <v>18</v>
      </c>
      <c r="G73" s="627"/>
    </row>
    <row r="74" spans="1:7" hidden="1">
      <c r="A74" s="200" t="s">
        <v>1192</v>
      </c>
      <c r="B74" s="23" t="s">
        <v>25</v>
      </c>
      <c r="C74" s="21" t="s">
        <v>1203</v>
      </c>
      <c r="D74" s="154"/>
      <c r="E74" s="156"/>
      <c r="F74" s="157"/>
      <c r="G74" s="212"/>
    </row>
    <row r="75" spans="1:7" hidden="1">
      <c r="A75" s="200"/>
      <c r="C75" s="23" t="s">
        <v>1204</v>
      </c>
      <c r="D75" s="154" t="s">
        <v>16</v>
      </c>
      <c r="E75" s="156">
        <v>900</v>
      </c>
      <c r="F75" s="157"/>
      <c r="G75" s="212"/>
    </row>
    <row r="76" spans="1:7" ht="14.25" hidden="1" customHeight="1">
      <c r="A76" s="205"/>
      <c r="D76" s="154"/>
      <c r="E76" s="156"/>
      <c r="F76" s="157"/>
      <c r="G76" s="624"/>
    </row>
    <row r="77" spans="1:7" ht="26.4" hidden="1">
      <c r="A77" s="200" t="s">
        <v>1194</v>
      </c>
      <c r="B77" s="23" t="s">
        <v>1205</v>
      </c>
      <c r="C77" s="21" t="s">
        <v>1206</v>
      </c>
      <c r="D77" s="154"/>
      <c r="E77" s="156"/>
      <c r="F77" s="157"/>
      <c r="G77" s="212"/>
    </row>
    <row r="78" spans="1:7" hidden="1">
      <c r="A78" s="200"/>
      <c r="C78" s="23" t="s">
        <v>1207</v>
      </c>
      <c r="D78" s="154" t="s">
        <v>16</v>
      </c>
      <c r="E78" s="156">
        <f>0.1*E9</f>
        <v>12</v>
      </c>
      <c r="F78" s="157"/>
      <c r="G78" s="212"/>
    </row>
    <row r="79" spans="1:7" hidden="1">
      <c r="A79" s="200"/>
      <c r="C79" s="23" t="s">
        <v>1208</v>
      </c>
      <c r="D79" s="154" t="s">
        <v>16</v>
      </c>
      <c r="E79" s="156">
        <f>0.05*E9</f>
        <v>6</v>
      </c>
      <c r="F79" s="157"/>
      <c r="G79" s="212"/>
    </row>
    <row r="80" spans="1:7" s="628" customFormat="1" hidden="1">
      <c r="A80" s="173"/>
      <c r="B80" s="115"/>
      <c r="C80" s="116"/>
      <c r="D80" s="10"/>
      <c r="E80" s="118"/>
      <c r="F80" s="157"/>
      <c r="G80" s="212"/>
    </row>
    <row r="81" spans="1:7" s="628" customFormat="1">
      <c r="A81" s="200" t="s">
        <v>1910</v>
      </c>
      <c r="B81" s="23"/>
      <c r="C81" s="23" t="s">
        <v>1209</v>
      </c>
      <c r="D81" s="154"/>
      <c r="E81" s="156"/>
      <c r="F81" s="157"/>
      <c r="G81" s="212"/>
    </row>
    <row r="82" spans="1:7" s="628" customFormat="1" ht="26.25" customHeight="1">
      <c r="A82" s="173"/>
      <c r="B82" s="115" t="s">
        <v>406</v>
      </c>
      <c r="C82" s="8" t="s">
        <v>1210</v>
      </c>
      <c r="D82" s="141"/>
      <c r="E82" s="156"/>
      <c r="F82" s="629"/>
      <c r="G82" s="212"/>
    </row>
    <row r="83" spans="1:7" ht="12.75" customHeight="1">
      <c r="A83" s="173" t="s">
        <v>1911</v>
      </c>
      <c r="B83" s="115"/>
      <c r="C83" s="7" t="s">
        <v>1211</v>
      </c>
      <c r="D83" s="10" t="s">
        <v>16</v>
      </c>
      <c r="E83" s="118">
        <f>(90+110+82+83+90+45)*0.5*1</f>
        <v>250</v>
      </c>
      <c r="F83" s="41"/>
      <c r="G83" s="204"/>
    </row>
    <row r="84" spans="1:7" ht="15" customHeight="1">
      <c r="A84" s="200"/>
      <c r="D84" s="154"/>
      <c r="E84" s="156"/>
      <c r="F84" s="157"/>
      <c r="G84" s="630"/>
    </row>
    <row r="85" spans="1:7" s="628" customFormat="1" ht="12.75" customHeight="1">
      <c r="A85" s="200"/>
      <c r="B85" s="23"/>
      <c r="C85" s="21" t="s">
        <v>1212</v>
      </c>
      <c r="D85" s="154"/>
      <c r="E85" s="156"/>
      <c r="F85" s="157"/>
      <c r="G85" s="212"/>
    </row>
    <row r="86" spans="1:7">
      <c r="A86" s="200" t="s">
        <v>1912</v>
      </c>
      <c r="B86" s="23" t="s">
        <v>1213</v>
      </c>
      <c r="C86" s="23" t="s">
        <v>1214</v>
      </c>
      <c r="D86" s="10" t="s">
        <v>16</v>
      </c>
      <c r="E86" s="156">
        <v>51</v>
      </c>
      <c r="F86" s="157"/>
      <c r="G86" s="204"/>
    </row>
    <row r="87" spans="1:7" s="631" customFormat="1" ht="12.75" customHeight="1">
      <c r="A87" s="205"/>
      <c r="B87" s="23"/>
      <c r="C87" s="23"/>
      <c r="D87" s="154"/>
      <c r="E87" s="156"/>
      <c r="F87" s="157"/>
      <c r="G87" s="212"/>
    </row>
    <row r="88" spans="1:7" s="631" customFormat="1" ht="12.75" customHeight="1">
      <c r="A88" s="200"/>
      <c r="B88" s="23"/>
      <c r="C88" s="632" t="s">
        <v>1215</v>
      </c>
      <c r="D88" s="242"/>
      <c r="E88" s="156"/>
      <c r="F88" s="157"/>
      <c r="G88" s="212"/>
    </row>
    <row r="89" spans="1:7">
      <c r="A89" s="200" t="s">
        <v>1913</v>
      </c>
      <c r="B89" s="23" t="s">
        <v>1216</v>
      </c>
      <c r="C89" s="23" t="s">
        <v>1217</v>
      </c>
      <c r="D89" s="141" t="s">
        <v>16</v>
      </c>
      <c r="E89" s="156">
        <v>970</v>
      </c>
      <c r="F89" s="157"/>
      <c r="G89" s="204"/>
    </row>
    <row r="90" spans="1:7">
      <c r="A90" s="200"/>
      <c r="D90" s="141"/>
      <c r="E90" s="156"/>
      <c r="F90" s="157"/>
      <c r="G90" s="204"/>
    </row>
    <row r="91" spans="1:7" ht="26.4">
      <c r="A91" s="200" t="s">
        <v>1920</v>
      </c>
      <c r="B91" s="23" t="s">
        <v>1218</v>
      </c>
      <c r="C91" s="23" t="s">
        <v>1219</v>
      </c>
      <c r="D91" s="141" t="s">
        <v>16</v>
      </c>
      <c r="E91" s="156">
        <f>E51+E45+E39+E33+E9+E15+E21+E27</f>
        <v>1020</v>
      </c>
      <c r="F91" s="157"/>
      <c r="G91" s="204"/>
    </row>
    <row r="92" spans="1:7">
      <c r="A92" s="200"/>
      <c r="C92" s="633"/>
      <c r="D92" s="634"/>
      <c r="E92" s="635"/>
      <c r="F92" s="157"/>
      <c r="G92" s="212"/>
    </row>
    <row r="93" spans="1:7" ht="14.25" hidden="1" customHeight="1">
      <c r="A93" s="205" t="s">
        <v>1220</v>
      </c>
      <c r="C93" s="21" t="s">
        <v>1221</v>
      </c>
      <c r="D93" s="154"/>
      <c r="E93" s="156"/>
      <c r="F93" s="157"/>
      <c r="G93" s="212"/>
    </row>
    <row r="94" spans="1:7" ht="14.25" hidden="1" customHeight="1">
      <c r="A94" s="200"/>
      <c r="B94" s="23" t="s">
        <v>1222</v>
      </c>
      <c r="C94" s="23" t="s">
        <v>1223</v>
      </c>
      <c r="D94" s="10" t="s">
        <v>16</v>
      </c>
      <c r="E94" s="156">
        <v>0</v>
      </c>
      <c r="F94" s="157"/>
      <c r="G94" s="204"/>
    </row>
    <row r="95" spans="1:7" ht="14.25" customHeight="1">
      <c r="A95" s="200"/>
      <c r="B95" s="1134"/>
      <c r="D95" s="10"/>
      <c r="E95" s="156"/>
      <c r="F95" s="157"/>
      <c r="G95" s="204"/>
    </row>
    <row r="96" spans="1:7" ht="14.25" customHeight="1">
      <c r="A96" s="200"/>
      <c r="B96" s="1134"/>
      <c r="D96" s="10"/>
      <c r="E96" s="156"/>
      <c r="F96" s="157"/>
      <c r="G96" s="204"/>
    </row>
    <row r="97" spans="1:7" ht="14.25" customHeight="1">
      <c r="A97" s="200"/>
      <c r="B97" s="1134"/>
      <c r="D97" s="10"/>
      <c r="E97" s="156"/>
      <c r="F97" s="157"/>
      <c r="G97" s="204"/>
    </row>
    <row r="98" spans="1:7" ht="14.25" customHeight="1">
      <c r="A98" s="200"/>
      <c r="B98" s="1134"/>
      <c r="D98" s="10"/>
      <c r="E98" s="156"/>
      <c r="F98" s="157"/>
      <c r="G98" s="204"/>
    </row>
    <row r="99" spans="1:7" ht="13.5" customHeight="1">
      <c r="A99" s="200"/>
      <c r="B99" s="1134"/>
      <c r="D99" s="10"/>
      <c r="E99" s="156"/>
      <c r="F99" s="157"/>
      <c r="G99" s="204"/>
    </row>
    <row r="100" spans="1:7" ht="13.5" customHeight="1">
      <c r="A100" s="200"/>
      <c r="B100" s="1134"/>
      <c r="D100" s="10"/>
      <c r="E100" s="156"/>
      <c r="F100" s="157"/>
      <c r="G100" s="204"/>
    </row>
    <row r="101" spans="1:7" ht="13.5" customHeight="1">
      <c r="A101" s="200"/>
      <c r="B101" s="1134"/>
      <c r="D101" s="10"/>
      <c r="E101" s="156"/>
      <c r="F101" s="157"/>
      <c r="G101" s="204"/>
    </row>
    <row r="102" spans="1:7" ht="13.5" customHeight="1">
      <c r="A102" s="200"/>
      <c r="B102" s="1134"/>
      <c r="D102" s="10"/>
      <c r="E102" s="156"/>
      <c r="F102" s="157"/>
      <c r="G102" s="204"/>
    </row>
    <row r="103" spans="1:7" ht="13.5" customHeight="1">
      <c r="A103" s="200"/>
      <c r="B103" s="1134"/>
      <c r="D103" s="10"/>
      <c r="E103" s="156"/>
      <c r="F103" s="157"/>
      <c r="G103" s="204"/>
    </row>
    <row r="104" spans="1:7" ht="13.5" customHeight="1">
      <c r="A104" s="200"/>
      <c r="B104" s="1134"/>
      <c r="D104" s="10"/>
      <c r="E104" s="156"/>
      <c r="F104" s="157"/>
      <c r="G104" s="204"/>
    </row>
    <row r="105" spans="1:7" ht="13.5" customHeight="1">
      <c r="A105" s="200"/>
      <c r="B105" s="1134"/>
      <c r="D105" s="10"/>
      <c r="E105" s="156"/>
      <c r="F105" s="157"/>
      <c r="G105" s="204"/>
    </row>
    <row r="106" spans="1:7" ht="13.5" customHeight="1">
      <c r="A106" s="200"/>
      <c r="B106" s="1134"/>
      <c r="D106" s="10"/>
      <c r="E106" s="156"/>
      <c r="F106" s="157"/>
      <c r="G106" s="204"/>
    </row>
    <row r="107" spans="1:7" ht="13.5" customHeight="1">
      <c r="A107" s="200"/>
      <c r="B107" s="1134"/>
      <c r="D107" s="10"/>
      <c r="E107" s="156"/>
      <c r="F107" s="157"/>
      <c r="G107" s="204"/>
    </row>
    <row r="108" spans="1:7" ht="13.5" customHeight="1">
      <c r="A108" s="200"/>
      <c r="B108" s="1134"/>
      <c r="D108" s="10"/>
      <c r="E108" s="156"/>
      <c r="F108" s="157"/>
      <c r="G108" s="204"/>
    </row>
    <row r="109" spans="1:7" ht="13.5" customHeight="1">
      <c r="A109" s="200"/>
      <c r="B109" s="1134"/>
      <c r="D109" s="10"/>
      <c r="E109" s="156"/>
      <c r="F109" s="157"/>
      <c r="G109" s="204"/>
    </row>
    <row r="110" spans="1:7" ht="13.5" customHeight="1">
      <c r="A110" s="200"/>
      <c r="B110" s="1134"/>
      <c r="D110" s="10"/>
      <c r="E110" s="156"/>
      <c r="F110" s="157"/>
      <c r="G110" s="204"/>
    </row>
    <row r="111" spans="1:7" ht="13.5" customHeight="1">
      <c r="A111" s="200"/>
      <c r="B111" s="1134"/>
      <c r="D111" s="10"/>
      <c r="E111" s="156"/>
      <c r="F111" s="157"/>
      <c r="G111" s="204"/>
    </row>
    <row r="112" spans="1:7" ht="14.25" customHeight="1">
      <c r="A112" s="200"/>
      <c r="B112" s="1134"/>
      <c r="D112" s="10"/>
      <c r="E112" s="156"/>
      <c r="F112" s="157"/>
      <c r="G112" s="204"/>
    </row>
    <row r="113" spans="1:7" ht="14.25" customHeight="1">
      <c r="A113" s="200"/>
      <c r="B113" s="1134"/>
      <c r="D113" s="10"/>
      <c r="E113" s="156"/>
      <c r="F113" s="157"/>
      <c r="G113" s="204"/>
    </row>
    <row r="114" spans="1:7" ht="14.25" customHeight="1">
      <c r="A114" s="200"/>
      <c r="B114" s="1134"/>
      <c r="D114" s="10"/>
      <c r="E114" s="156"/>
      <c r="F114" s="157"/>
      <c r="G114" s="204"/>
    </row>
    <row r="115" spans="1:7" ht="14.25" customHeight="1">
      <c r="A115" s="200"/>
      <c r="B115" s="1134"/>
      <c r="D115" s="10"/>
      <c r="E115" s="156"/>
      <c r="F115" s="157"/>
      <c r="G115" s="204"/>
    </row>
    <row r="116" spans="1:7" ht="14.25" customHeight="1">
      <c r="A116" s="200"/>
      <c r="B116" s="1134"/>
      <c r="D116" s="10"/>
      <c r="E116" s="156"/>
      <c r="F116" s="157"/>
      <c r="G116" s="204"/>
    </row>
    <row r="117" spans="1:7" ht="14.25" customHeight="1">
      <c r="A117" s="200"/>
      <c r="B117" s="1134"/>
      <c r="D117" s="10"/>
      <c r="E117" s="156"/>
      <c r="F117" s="157"/>
      <c r="G117" s="204"/>
    </row>
    <row r="118" spans="1:7" ht="14.25" customHeight="1">
      <c r="A118" s="200"/>
      <c r="B118" s="1134"/>
      <c r="D118" s="10"/>
      <c r="E118" s="156"/>
      <c r="F118" s="157"/>
      <c r="G118" s="204"/>
    </row>
    <row r="119" spans="1:7" ht="14.25" customHeight="1">
      <c r="A119" s="200"/>
      <c r="B119" s="1134"/>
      <c r="D119" s="10"/>
      <c r="E119" s="156"/>
      <c r="F119" s="157"/>
      <c r="G119" s="204"/>
    </row>
    <row r="120" spans="1:7" ht="14.25" customHeight="1">
      <c r="A120" s="200"/>
      <c r="B120" s="1134"/>
      <c r="D120" s="10"/>
      <c r="E120" s="156"/>
      <c r="F120" s="157"/>
      <c r="G120" s="204"/>
    </row>
    <row r="121" spans="1:7" ht="14.25" customHeight="1">
      <c r="A121" s="200"/>
      <c r="B121" s="1134"/>
      <c r="D121" s="10"/>
      <c r="E121" s="156"/>
      <c r="F121" s="157"/>
      <c r="G121" s="204"/>
    </row>
    <row r="122" spans="1:7" ht="14.25" customHeight="1">
      <c r="A122" s="200"/>
      <c r="B122" s="1134"/>
      <c r="D122" s="10"/>
      <c r="E122" s="156"/>
      <c r="F122" s="157"/>
      <c r="G122" s="204"/>
    </row>
    <row r="123" spans="1:7" ht="14.25" customHeight="1">
      <c r="A123" s="200"/>
      <c r="B123" s="1134"/>
      <c r="D123" s="10"/>
      <c r="E123" s="156"/>
      <c r="F123" s="157"/>
      <c r="G123" s="204"/>
    </row>
    <row r="124" spans="1:7" ht="14.25" customHeight="1">
      <c r="A124" s="200"/>
      <c r="B124" s="1134"/>
      <c r="D124" s="10"/>
      <c r="E124" s="156"/>
      <c r="F124" s="157"/>
      <c r="G124" s="204"/>
    </row>
    <row r="125" spans="1:7" ht="14.25" customHeight="1">
      <c r="A125" s="200"/>
      <c r="B125" s="1134"/>
      <c r="D125" s="10"/>
      <c r="E125" s="156"/>
      <c r="F125" s="157"/>
      <c r="G125" s="204"/>
    </row>
    <row r="126" spans="1:7" ht="14.25" customHeight="1">
      <c r="A126" s="200"/>
      <c r="B126" s="1134"/>
      <c r="D126" s="10"/>
      <c r="E126" s="156"/>
      <c r="F126" s="157"/>
      <c r="G126" s="204"/>
    </row>
    <row r="127" spans="1:7" ht="14.25" customHeight="1">
      <c r="A127" s="200"/>
      <c r="B127" s="1134"/>
      <c r="D127" s="10"/>
      <c r="E127" s="156"/>
      <c r="F127" s="157"/>
      <c r="G127" s="204"/>
    </row>
    <row r="128" spans="1:7" ht="14.25" customHeight="1">
      <c r="A128" s="200"/>
      <c r="B128" s="1134"/>
      <c r="D128" s="10"/>
      <c r="E128" s="156"/>
      <c r="F128" s="157"/>
      <c r="G128" s="204"/>
    </row>
    <row r="129" spans="1:7" ht="14.25" customHeight="1">
      <c r="A129" s="200"/>
      <c r="B129" s="1134"/>
      <c r="D129" s="10"/>
      <c r="E129" s="156"/>
      <c r="F129" s="157"/>
      <c r="G129" s="204"/>
    </row>
    <row r="130" spans="1:7" ht="14.25" customHeight="1">
      <c r="A130" s="200"/>
      <c r="B130" s="1134"/>
      <c r="D130" s="10"/>
      <c r="E130" s="156"/>
      <c r="F130" s="157"/>
      <c r="G130" s="204"/>
    </row>
    <row r="131" spans="1:7" ht="14.25" customHeight="1">
      <c r="A131" s="200"/>
      <c r="B131" s="1134"/>
      <c r="D131" s="10"/>
      <c r="E131" s="156"/>
      <c r="F131" s="157"/>
      <c r="G131" s="204"/>
    </row>
    <row r="132" spans="1:7" ht="14.25" customHeight="1">
      <c r="A132" s="200"/>
      <c r="B132" s="1134"/>
      <c r="D132" s="10"/>
      <c r="E132" s="156"/>
      <c r="F132" s="157"/>
      <c r="G132" s="204"/>
    </row>
    <row r="133" spans="1:7" ht="14.25" customHeight="1">
      <c r="A133" s="200"/>
      <c r="B133" s="1134"/>
      <c r="D133" s="10"/>
      <c r="E133" s="156"/>
      <c r="F133" s="157"/>
      <c r="G133" s="204"/>
    </row>
    <row r="134" spans="1:7" ht="14.25" customHeight="1">
      <c r="A134" s="200"/>
      <c r="B134" s="1134"/>
      <c r="D134" s="10"/>
      <c r="E134" s="156"/>
      <c r="F134" s="157"/>
      <c r="G134" s="204"/>
    </row>
    <row r="135" spans="1:7" ht="14.25" customHeight="1">
      <c r="A135" s="200"/>
      <c r="B135" s="1134"/>
      <c r="D135" s="10"/>
      <c r="E135" s="156"/>
      <c r="F135" s="157"/>
      <c r="G135" s="204"/>
    </row>
    <row r="136" spans="1:7" ht="14.25" customHeight="1">
      <c r="A136" s="200"/>
      <c r="B136" s="1134"/>
      <c r="D136" s="10"/>
      <c r="E136" s="156"/>
      <c r="F136" s="157"/>
      <c r="G136" s="204"/>
    </row>
    <row r="137" spans="1:7" ht="14.25" customHeight="1">
      <c r="A137" s="200"/>
      <c r="B137" s="1134"/>
      <c r="D137" s="10"/>
      <c r="E137" s="156"/>
      <c r="F137" s="157"/>
      <c r="G137" s="204"/>
    </row>
    <row r="138" spans="1:7" ht="14.25" customHeight="1">
      <c r="A138" s="636"/>
      <c r="B138" s="637"/>
      <c r="C138" s="21"/>
      <c r="D138" s="154"/>
      <c r="E138" s="156"/>
      <c r="F138" s="157"/>
      <c r="G138" s="204"/>
    </row>
    <row r="139" spans="1:7" ht="14.25" customHeight="1">
      <c r="A139" s="636"/>
      <c r="B139" s="637"/>
      <c r="C139" s="21"/>
      <c r="D139" s="154"/>
      <c r="E139" s="156"/>
      <c r="F139" s="157"/>
      <c r="G139" s="212"/>
    </row>
    <row r="140" spans="1:7" ht="14.25" customHeight="1">
      <c r="A140" s="200"/>
      <c r="C140" s="21"/>
      <c r="D140" s="154"/>
      <c r="E140" s="156"/>
      <c r="F140" s="157"/>
      <c r="G140" s="212"/>
    </row>
    <row r="141" spans="1:7" ht="14.25" customHeight="1">
      <c r="A141" s="200"/>
      <c r="C141" s="21"/>
      <c r="D141" s="154"/>
      <c r="E141" s="156"/>
      <c r="F141" s="157"/>
      <c r="G141" s="212"/>
    </row>
    <row r="142" spans="1:7" ht="14.25" customHeight="1">
      <c r="A142" s="200"/>
      <c r="B142" s="638"/>
      <c r="C142" s="21"/>
      <c r="D142" s="154"/>
      <c r="E142" s="156"/>
      <c r="F142" s="157"/>
      <c r="G142" s="212"/>
    </row>
    <row r="143" spans="1:7" ht="14.25" customHeight="1">
      <c r="A143" s="200"/>
      <c r="B143" s="638"/>
      <c r="C143" s="21"/>
      <c r="D143" s="154"/>
      <c r="E143" s="156"/>
      <c r="F143" s="157"/>
      <c r="G143" s="212"/>
    </row>
    <row r="144" spans="1:7">
      <c r="A144" s="200"/>
      <c r="C144" s="21"/>
      <c r="D144" s="154"/>
      <c r="E144" s="156"/>
      <c r="F144" s="157"/>
      <c r="G144" s="212"/>
    </row>
    <row r="145" spans="1:7">
      <c r="A145" s="200"/>
      <c r="C145" s="21"/>
      <c r="D145" s="154"/>
      <c r="E145" s="156"/>
      <c r="F145" s="157"/>
      <c r="G145" s="212"/>
    </row>
    <row r="146" spans="1:7">
      <c r="A146" s="205"/>
      <c r="D146" s="154"/>
      <c r="E146" s="156"/>
      <c r="F146" s="157"/>
      <c r="G146" s="212"/>
    </row>
    <row r="147" spans="1:7">
      <c r="A147" s="200"/>
      <c r="G147" s="202"/>
    </row>
    <row r="148" spans="1:7">
      <c r="A148" s="639"/>
      <c r="B148" s="43"/>
      <c r="C148" s="43"/>
      <c r="D148" s="44"/>
      <c r="E148" s="119"/>
      <c r="F148" s="45"/>
      <c r="G148" s="206"/>
    </row>
    <row r="149" spans="1:7">
      <c r="A149" s="640"/>
      <c r="B149" s="24" t="s">
        <v>2797</v>
      </c>
      <c r="C149" s="121"/>
      <c r="D149" s="46"/>
      <c r="E149" s="120"/>
      <c r="F149" s="25" t="s">
        <v>18</v>
      </c>
      <c r="G149" s="207"/>
    </row>
    <row r="150" spans="1:7" ht="13.8" thickBot="1">
      <c r="A150" s="641"/>
      <c r="B150" s="208"/>
      <c r="C150" s="208"/>
      <c r="D150" s="209"/>
      <c r="E150" s="210"/>
      <c r="F150" s="211"/>
      <c r="G150" s="642"/>
    </row>
    <row r="151" spans="1:7">
      <c r="A151" s="219"/>
      <c r="B151" s="219"/>
      <c r="C151" s="219"/>
      <c r="D151" s="220"/>
      <c r="E151" s="221"/>
      <c r="F151" s="222"/>
      <c r="G151" s="223"/>
    </row>
    <row r="152" spans="1:7">
      <c r="A152" s="219"/>
      <c r="B152" s="219"/>
      <c r="C152" s="219"/>
      <c r="D152" s="220"/>
      <c r="E152" s="221"/>
      <c r="F152" s="222"/>
      <c r="G152" s="223"/>
    </row>
    <row r="153" spans="1:7">
      <c r="A153" s="219"/>
      <c r="B153" s="219"/>
      <c r="C153" s="219"/>
      <c r="D153" s="220"/>
      <c r="E153" s="221"/>
      <c r="F153" s="222"/>
      <c r="G153" s="223"/>
    </row>
    <row r="154" spans="1:7">
      <c r="A154" s="219"/>
      <c r="B154" s="219"/>
      <c r="C154" s="219"/>
      <c r="D154" s="220"/>
      <c r="E154" s="221"/>
      <c r="F154" s="222"/>
      <c r="G154" s="223"/>
    </row>
    <row r="155" spans="1:7">
      <c r="A155" s="219"/>
      <c r="B155" s="219"/>
      <c r="C155" s="219"/>
      <c r="D155" s="220"/>
      <c r="E155" s="221"/>
      <c r="F155" s="222"/>
      <c r="G155" s="223"/>
    </row>
    <row r="156" spans="1:7">
      <c r="A156" s="219"/>
      <c r="B156" s="219"/>
      <c r="C156" s="219"/>
      <c r="D156" s="220"/>
      <c r="E156" s="221"/>
      <c r="F156" s="222"/>
      <c r="G156" s="223"/>
    </row>
    <row r="157" spans="1:7">
      <c r="A157" s="219"/>
      <c r="B157" s="219"/>
      <c r="C157" s="219"/>
      <c r="D157" s="220"/>
      <c r="E157" s="221"/>
      <c r="F157" s="222"/>
      <c r="G157" s="223"/>
    </row>
    <row r="158" spans="1:7">
      <c r="A158" s="219"/>
      <c r="B158" s="219"/>
      <c r="C158" s="219"/>
      <c r="D158" s="220"/>
      <c r="E158" s="221"/>
      <c r="F158" s="222"/>
      <c r="G158" s="223"/>
    </row>
    <row r="159" spans="1:7">
      <c r="A159" s="219"/>
      <c r="B159" s="219"/>
      <c r="C159" s="219"/>
      <c r="D159" s="220"/>
      <c r="E159" s="221"/>
      <c r="F159" s="222"/>
      <c r="G159" s="223"/>
    </row>
    <row r="160" spans="1:7">
      <c r="A160" s="219"/>
      <c r="B160" s="219"/>
      <c r="C160" s="219"/>
      <c r="D160" s="220"/>
      <c r="E160" s="221"/>
      <c r="F160" s="222"/>
      <c r="G160" s="223"/>
    </row>
    <row r="161" spans="1:7">
      <c r="A161" s="219"/>
      <c r="B161" s="219"/>
      <c r="C161" s="219"/>
      <c r="D161" s="220"/>
      <c r="E161" s="221"/>
      <c r="F161" s="222"/>
      <c r="G161" s="223"/>
    </row>
    <row r="162" spans="1:7">
      <c r="A162" s="219"/>
      <c r="B162" s="219"/>
      <c r="C162" s="219"/>
      <c r="D162" s="220"/>
      <c r="E162" s="221"/>
      <c r="F162" s="222"/>
      <c r="G162" s="223"/>
    </row>
    <row r="163" spans="1:7">
      <c r="A163" s="219"/>
      <c r="B163" s="219"/>
      <c r="C163" s="219"/>
      <c r="D163" s="220"/>
      <c r="E163" s="221"/>
      <c r="F163" s="222"/>
      <c r="G163" s="223"/>
    </row>
    <row r="164" spans="1:7">
      <c r="A164" s="219"/>
      <c r="B164" s="219"/>
      <c r="C164" s="219"/>
      <c r="D164" s="220"/>
      <c r="E164" s="221"/>
      <c r="F164" s="222"/>
      <c r="G164" s="223"/>
    </row>
    <row r="165" spans="1:7">
      <c r="A165" s="219"/>
      <c r="B165" s="219"/>
      <c r="C165" s="219"/>
      <c r="D165" s="220"/>
      <c r="E165" s="221"/>
      <c r="F165" s="222"/>
      <c r="G165" s="223"/>
    </row>
    <row r="166" spans="1:7">
      <c r="A166" s="219"/>
      <c r="B166" s="219"/>
      <c r="C166" s="219"/>
      <c r="D166" s="220"/>
      <c r="E166" s="221"/>
      <c r="F166" s="222"/>
      <c r="G166" s="223"/>
    </row>
    <row r="167" spans="1:7">
      <c r="A167" s="219"/>
      <c r="B167" s="219"/>
      <c r="C167" s="219"/>
      <c r="D167" s="220"/>
      <c r="E167" s="221"/>
      <c r="F167" s="222"/>
      <c r="G167" s="223"/>
    </row>
    <row r="168" spans="1:7">
      <c r="A168" s="219"/>
      <c r="B168" s="219"/>
      <c r="C168" s="219"/>
      <c r="D168" s="220"/>
      <c r="E168" s="221"/>
      <c r="F168" s="222"/>
      <c r="G168" s="223"/>
    </row>
    <row r="169" spans="1:7">
      <c r="A169" s="219"/>
      <c r="B169" s="219"/>
      <c r="C169" s="219"/>
      <c r="D169" s="220"/>
      <c r="E169" s="221"/>
      <c r="F169" s="222"/>
      <c r="G169" s="223"/>
    </row>
    <row r="170" spans="1:7">
      <c r="A170" s="219"/>
      <c r="B170" s="219"/>
      <c r="C170" s="219"/>
      <c r="D170" s="220"/>
      <c r="E170" s="221"/>
      <c r="F170" s="222"/>
      <c r="G170" s="223"/>
    </row>
    <row r="171" spans="1:7">
      <c r="A171" s="219"/>
      <c r="B171" s="219"/>
      <c r="C171" s="219"/>
      <c r="D171" s="220"/>
      <c r="E171" s="221"/>
      <c r="F171" s="222"/>
      <c r="G171" s="223"/>
    </row>
    <row r="172" spans="1:7">
      <c r="A172" s="219"/>
      <c r="B172" s="219"/>
      <c r="C172" s="219"/>
      <c r="D172" s="220"/>
      <c r="E172" s="221"/>
      <c r="F172" s="222"/>
      <c r="G172" s="223"/>
    </row>
    <row r="173" spans="1:7">
      <c r="A173" s="219"/>
      <c r="B173" s="219"/>
      <c r="C173" s="219"/>
      <c r="D173" s="220"/>
      <c r="E173" s="221"/>
      <c r="F173" s="222"/>
      <c r="G173" s="223"/>
    </row>
    <row r="174" spans="1:7">
      <c r="A174" s="219"/>
      <c r="B174" s="219"/>
      <c r="C174" s="219"/>
      <c r="D174" s="220"/>
      <c r="E174" s="221"/>
      <c r="F174" s="222"/>
      <c r="G174" s="223"/>
    </row>
    <row r="175" spans="1:7">
      <c r="A175" s="219"/>
      <c r="B175" s="219"/>
      <c r="C175" s="219"/>
      <c r="D175" s="220"/>
      <c r="E175" s="221"/>
      <c r="F175" s="222"/>
      <c r="G175" s="223"/>
    </row>
    <row r="176" spans="1:7">
      <c r="A176" s="219"/>
      <c r="B176" s="219"/>
      <c r="C176" s="219"/>
      <c r="D176" s="220"/>
      <c r="E176" s="221"/>
      <c r="F176" s="222"/>
      <c r="G176" s="223"/>
    </row>
    <row r="177" spans="1:7">
      <c r="A177" s="219"/>
      <c r="B177" s="219"/>
      <c r="C177" s="219"/>
      <c r="D177" s="220"/>
      <c r="E177" s="221"/>
      <c r="F177" s="222"/>
      <c r="G177" s="223"/>
    </row>
    <row r="178" spans="1:7">
      <c r="A178" s="219"/>
      <c r="B178" s="219"/>
      <c r="C178" s="219"/>
      <c r="D178" s="220"/>
      <c r="E178" s="221"/>
      <c r="F178" s="222"/>
      <c r="G178" s="223"/>
    </row>
    <row r="179" spans="1:7">
      <c r="A179" s="219"/>
      <c r="B179" s="219"/>
      <c r="C179" s="219"/>
      <c r="D179" s="220"/>
      <c r="E179" s="221"/>
      <c r="F179" s="222"/>
      <c r="G179" s="223"/>
    </row>
    <row r="180" spans="1:7">
      <c r="A180" s="219"/>
      <c r="B180" s="219"/>
      <c r="C180" s="219"/>
      <c r="D180" s="220"/>
      <c r="E180" s="221"/>
      <c r="F180" s="222"/>
      <c r="G180" s="223"/>
    </row>
    <row r="181" spans="1:7">
      <c r="A181" s="219"/>
      <c r="B181" s="219"/>
      <c r="C181" s="219"/>
      <c r="D181" s="220"/>
      <c r="E181" s="221"/>
      <c r="F181" s="222"/>
      <c r="G181" s="223"/>
    </row>
    <row r="182" spans="1:7">
      <c r="A182" s="219"/>
      <c r="B182" s="219"/>
      <c r="C182" s="219"/>
      <c r="D182" s="220"/>
      <c r="E182" s="221"/>
      <c r="F182" s="222"/>
      <c r="G182" s="223"/>
    </row>
    <row r="183" spans="1:7">
      <c r="A183" s="219"/>
      <c r="B183" s="219"/>
      <c r="C183" s="219"/>
      <c r="D183" s="220"/>
      <c r="E183" s="221"/>
      <c r="F183" s="222"/>
      <c r="G183" s="223"/>
    </row>
    <row r="184" spans="1:7">
      <c r="A184" s="219"/>
      <c r="B184" s="219"/>
      <c r="C184" s="219"/>
      <c r="D184" s="220"/>
      <c r="E184" s="221"/>
      <c r="F184" s="222"/>
      <c r="G184" s="223"/>
    </row>
    <row r="185" spans="1:7">
      <c r="A185" s="219"/>
      <c r="B185" s="219"/>
      <c r="C185" s="219"/>
      <c r="D185" s="220"/>
      <c r="E185" s="221"/>
      <c r="F185" s="222"/>
      <c r="G185" s="223"/>
    </row>
    <row r="186" spans="1:7">
      <c r="A186" s="219"/>
      <c r="B186" s="219"/>
      <c r="C186" s="219"/>
      <c r="D186" s="220"/>
      <c r="E186" s="221"/>
      <c r="F186" s="222"/>
      <c r="G186" s="223"/>
    </row>
    <row r="187" spans="1:7">
      <c r="A187" s="219"/>
      <c r="B187" s="219"/>
      <c r="C187" s="219"/>
      <c r="D187" s="220"/>
      <c r="E187" s="221"/>
      <c r="F187" s="222"/>
      <c r="G187" s="223"/>
    </row>
    <row r="188" spans="1:7">
      <c r="A188" s="219"/>
      <c r="B188" s="219"/>
      <c r="C188" s="219"/>
      <c r="D188" s="220"/>
      <c r="E188" s="221"/>
      <c r="F188" s="222"/>
      <c r="G188" s="223"/>
    </row>
    <row r="189" spans="1:7">
      <c r="A189" s="219"/>
      <c r="B189" s="219"/>
      <c r="C189" s="219"/>
      <c r="D189" s="220"/>
      <c r="E189" s="221"/>
      <c r="F189" s="222"/>
      <c r="G189" s="223"/>
    </row>
    <row r="190" spans="1:7">
      <c r="A190" s="219"/>
      <c r="B190" s="219"/>
      <c r="C190" s="219"/>
      <c r="D190" s="220"/>
      <c r="E190" s="221"/>
      <c r="F190" s="222"/>
      <c r="G190" s="223"/>
    </row>
    <row r="191" spans="1:7">
      <c r="A191" s="219"/>
      <c r="B191" s="219"/>
      <c r="C191" s="219"/>
      <c r="D191" s="220"/>
      <c r="E191" s="221"/>
      <c r="F191" s="222"/>
      <c r="G191" s="223"/>
    </row>
    <row r="192" spans="1:7">
      <c r="A192" s="219"/>
      <c r="B192" s="219"/>
      <c r="C192" s="219"/>
      <c r="D192" s="220"/>
      <c r="E192" s="221"/>
      <c r="F192" s="222"/>
      <c r="G192" s="223"/>
    </row>
    <row r="193" spans="1:7">
      <c r="A193" s="219"/>
      <c r="B193" s="219"/>
      <c r="C193" s="219"/>
      <c r="D193" s="220"/>
      <c r="E193" s="221"/>
      <c r="F193" s="222"/>
      <c r="G193" s="223"/>
    </row>
    <row r="194" spans="1:7">
      <c r="A194" s="219"/>
      <c r="B194" s="219"/>
      <c r="C194" s="219"/>
      <c r="D194" s="220"/>
      <c r="E194" s="221"/>
      <c r="F194" s="222"/>
      <c r="G194" s="223"/>
    </row>
    <row r="195" spans="1:7">
      <c r="A195" s="219"/>
      <c r="B195" s="219"/>
      <c r="C195" s="219"/>
      <c r="D195" s="220"/>
      <c r="E195" s="221"/>
      <c r="F195" s="222"/>
      <c r="G195" s="223"/>
    </row>
    <row r="196" spans="1:7">
      <c r="A196" s="219"/>
      <c r="B196" s="219"/>
      <c r="C196" s="219"/>
      <c r="D196" s="220"/>
      <c r="E196" s="221"/>
      <c r="F196" s="222"/>
      <c r="G196" s="223"/>
    </row>
    <row r="197" spans="1:7">
      <c r="A197" s="219"/>
      <c r="B197" s="219"/>
      <c r="C197" s="219"/>
      <c r="D197" s="220"/>
      <c r="E197" s="221"/>
      <c r="F197" s="222"/>
      <c r="G197" s="223"/>
    </row>
    <row r="198" spans="1:7">
      <c r="A198" s="219"/>
      <c r="B198" s="219"/>
      <c r="C198" s="219"/>
      <c r="D198" s="220"/>
      <c r="E198" s="221"/>
      <c r="F198" s="222"/>
      <c r="G198" s="223"/>
    </row>
    <row r="199" spans="1:7">
      <c r="A199" s="219"/>
      <c r="B199" s="219"/>
      <c r="C199" s="219"/>
      <c r="D199" s="220"/>
      <c r="E199" s="221"/>
      <c r="F199" s="222"/>
      <c r="G199" s="223"/>
    </row>
    <row r="200" spans="1:7">
      <c r="A200" s="219"/>
      <c r="B200" s="219"/>
      <c r="C200" s="219"/>
      <c r="D200" s="220"/>
      <c r="E200" s="221"/>
      <c r="F200" s="222"/>
      <c r="G200" s="223"/>
    </row>
    <row r="201" spans="1:7">
      <c r="A201" s="219"/>
      <c r="B201" s="219"/>
      <c r="C201" s="219"/>
      <c r="D201" s="220"/>
      <c r="E201" s="221"/>
      <c r="F201" s="222"/>
      <c r="G201" s="223">
        <v>150000</v>
      </c>
    </row>
    <row r="202" spans="1:7">
      <c r="A202" s="219"/>
      <c r="B202" s="219"/>
      <c r="C202" s="219"/>
      <c r="D202" s="220"/>
      <c r="E202" s="221"/>
      <c r="F202" s="222"/>
      <c r="G202" s="223"/>
    </row>
    <row r="203" spans="1:7">
      <c r="A203" s="219"/>
      <c r="B203" s="219"/>
      <c r="C203" s="219"/>
      <c r="D203" s="220"/>
      <c r="E203" s="221"/>
      <c r="F203" s="222"/>
      <c r="G203" s="223"/>
    </row>
    <row r="204" spans="1:7">
      <c r="A204" s="219"/>
      <c r="B204" s="219"/>
      <c r="C204" s="219"/>
      <c r="D204" s="220"/>
      <c r="E204" s="221"/>
      <c r="F204" s="222"/>
      <c r="G204" s="223"/>
    </row>
    <row r="205" spans="1:7">
      <c r="A205" s="219"/>
      <c r="B205" s="219"/>
      <c r="C205" s="219"/>
      <c r="D205" s="220"/>
      <c r="E205" s="221"/>
      <c r="F205" s="222"/>
      <c r="G205" s="223"/>
    </row>
    <row r="206" spans="1:7">
      <c r="A206" s="219"/>
      <c r="B206" s="219"/>
      <c r="C206" s="219"/>
      <c r="D206" s="220"/>
      <c r="E206" s="221"/>
      <c r="F206" s="222"/>
      <c r="G206" s="223"/>
    </row>
    <row r="207" spans="1:7">
      <c r="A207" s="219"/>
      <c r="B207" s="219"/>
      <c r="C207" s="219"/>
      <c r="D207" s="220"/>
      <c r="E207" s="221"/>
      <c r="F207" s="222"/>
      <c r="G207" s="223"/>
    </row>
    <row r="208" spans="1:7">
      <c r="A208" s="219"/>
      <c r="B208" s="219"/>
      <c r="C208" s="219"/>
      <c r="D208" s="220"/>
      <c r="E208" s="221"/>
      <c r="F208" s="222"/>
      <c r="G208" s="223"/>
    </row>
    <row r="209" spans="1:7">
      <c r="A209" s="219"/>
      <c r="B209" s="219"/>
      <c r="C209" s="219"/>
      <c r="D209" s="220"/>
      <c r="E209" s="221"/>
      <c r="F209" s="222"/>
      <c r="G209" s="223"/>
    </row>
    <row r="210" spans="1:7">
      <c r="A210" s="219"/>
      <c r="B210" s="219"/>
      <c r="C210" s="219"/>
      <c r="D210" s="220"/>
      <c r="E210" s="221"/>
      <c r="F210" s="222"/>
      <c r="G210" s="223"/>
    </row>
    <row r="211" spans="1:7">
      <c r="A211" s="219"/>
      <c r="B211" s="219"/>
      <c r="C211" s="219"/>
      <c r="D211" s="220"/>
      <c r="E211" s="221"/>
      <c r="F211" s="222"/>
      <c r="G211" s="223"/>
    </row>
    <row r="212" spans="1:7">
      <c r="A212" s="219"/>
      <c r="B212" s="219"/>
      <c r="C212" s="219"/>
      <c r="D212" s="220"/>
      <c r="E212" s="221"/>
      <c r="F212" s="222"/>
      <c r="G212" s="223"/>
    </row>
    <row r="213" spans="1:7">
      <c r="A213" s="219"/>
      <c r="B213" s="219"/>
      <c r="C213" s="219"/>
      <c r="D213" s="220"/>
      <c r="E213" s="221"/>
      <c r="F213" s="222"/>
      <c r="G213" s="223"/>
    </row>
    <row r="214" spans="1:7">
      <c r="A214" s="219"/>
      <c r="B214" s="219"/>
      <c r="C214" s="219"/>
      <c r="D214" s="220"/>
      <c r="E214" s="221"/>
      <c r="F214" s="222"/>
      <c r="G214" s="223"/>
    </row>
    <row r="215" spans="1:7">
      <c r="A215" s="219"/>
      <c r="B215" s="219"/>
      <c r="C215" s="219"/>
      <c r="D215" s="220"/>
      <c r="E215" s="221"/>
      <c r="F215" s="222"/>
      <c r="G215" s="223"/>
    </row>
    <row r="216" spans="1:7">
      <c r="A216" s="219"/>
      <c r="B216" s="219"/>
      <c r="C216" s="219"/>
      <c r="D216" s="220"/>
      <c r="E216" s="221"/>
      <c r="F216" s="222"/>
      <c r="G216" s="223"/>
    </row>
    <row r="217" spans="1:7">
      <c r="A217" s="219"/>
      <c r="B217" s="219"/>
      <c r="C217" s="219"/>
      <c r="D217" s="220"/>
      <c r="E217" s="221"/>
      <c r="F217" s="222"/>
      <c r="G217" s="223"/>
    </row>
    <row r="218" spans="1:7">
      <c r="A218" s="219"/>
      <c r="B218" s="219"/>
      <c r="C218" s="219"/>
      <c r="D218" s="220"/>
      <c r="E218" s="221"/>
      <c r="F218" s="222"/>
      <c r="G218" s="223"/>
    </row>
    <row r="219" spans="1:7">
      <c r="A219" s="219"/>
      <c r="B219" s="219"/>
      <c r="C219" s="219"/>
      <c r="D219" s="220"/>
      <c r="E219" s="221"/>
      <c r="F219" s="222"/>
      <c r="G219" s="223"/>
    </row>
    <row r="220" spans="1:7">
      <c r="A220" s="219"/>
      <c r="B220" s="219"/>
      <c r="C220" s="219"/>
      <c r="D220" s="220"/>
      <c r="E220" s="221"/>
      <c r="F220" s="222"/>
      <c r="G220" s="223"/>
    </row>
    <row r="221" spans="1:7">
      <c r="A221" s="219"/>
      <c r="B221" s="219"/>
      <c r="C221" s="219"/>
      <c r="D221" s="220"/>
      <c r="E221" s="221"/>
      <c r="F221" s="222"/>
      <c r="G221" s="223"/>
    </row>
    <row r="222" spans="1:7">
      <c r="A222" s="219"/>
      <c r="B222" s="219"/>
      <c r="C222" s="219"/>
      <c r="D222" s="220"/>
      <c r="E222" s="221"/>
      <c r="F222" s="222"/>
      <c r="G222" s="223"/>
    </row>
    <row r="223" spans="1:7">
      <c r="A223" s="219"/>
      <c r="B223" s="219"/>
      <c r="C223" s="219"/>
      <c r="D223" s="220"/>
      <c r="E223" s="221"/>
      <c r="F223" s="222"/>
      <c r="G223" s="223"/>
    </row>
    <row r="224" spans="1:7">
      <c r="A224" s="219"/>
      <c r="B224" s="219"/>
      <c r="C224" s="219"/>
      <c r="D224" s="220"/>
      <c r="E224" s="221"/>
      <c r="F224" s="222"/>
      <c r="G224" s="223"/>
    </row>
    <row r="225" spans="1:7">
      <c r="A225" s="219"/>
      <c r="B225" s="219"/>
      <c r="C225" s="219"/>
      <c r="D225" s="220"/>
      <c r="E225" s="221"/>
      <c r="F225" s="222"/>
      <c r="G225" s="223"/>
    </row>
    <row r="226" spans="1:7">
      <c r="A226" s="219"/>
      <c r="B226" s="219"/>
      <c r="C226" s="219"/>
      <c r="D226" s="220"/>
      <c r="E226" s="221"/>
      <c r="F226" s="222"/>
      <c r="G226" s="223"/>
    </row>
    <row r="227" spans="1:7">
      <c r="A227" s="219"/>
      <c r="B227" s="219"/>
      <c r="C227" s="219"/>
      <c r="D227" s="220"/>
      <c r="E227" s="221"/>
      <c r="F227" s="222"/>
      <c r="G227" s="223"/>
    </row>
    <row r="228" spans="1:7">
      <c r="A228" s="219"/>
      <c r="B228" s="219"/>
      <c r="C228" s="219"/>
      <c r="D228" s="220"/>
      <c r="E228" s="221"/>
      <c r="F228" s="222"/>
      <c r="G228" s="223"/>
    </row>
    <row r="229" spans="1:7">
      <c r="A229" s="219"/>
      <c r="B229" s="219"/>
      <c r="C229" s="219"/>
      <c r="D229" s="220"/>
      <c r="E229" s="221"/>
      <c r="F229" s="222"/>
      <c r="G229" s="223"/>
    </row>
    <row r="230" spans="1:7">
      <c r="A230" s="219"/>
      <c r="B230" s="219"/>
      <c r="C230" s="219"/>
      <c r="D230" s="220"/>
      <c r="E230" s="221"/>
      <c r="F230" s="222"/>
      <c r="G230" s="223"/>
    </row>
    <row r="231" spans="1:7">
      <c r="A231" s="219"/>
      <c r="B231" s="219"/>
      <c r="C231" s="219"/>
      <c r="D231" s="220"/>
      <c r="E231" s="221"/>
      <c r="F231" s="222"/>
      <c r="G231" s="223"/>
    </row>
    <row r="232" spans="1:7">
      <c r="A232" s="219"/>
      <c r="B232" s="219"/>
      <c r="C232" s="219"/>
      <c r="D232" s="220"/>
      <c r="E232" s="221"/>
      <c r="F232" s="222"/>
      <c r="G232" s="223"/>
    </row>
    <row r="233" spans="1:7">
      <c r="A233" s="219"/>
      <c r="B233" s="219"/>
      <c r="C233" s="219"/>
      <c r="D233" s="220"/>
      <c r="E233" s="221"/>
      <c r="F233" s="222"/>
      <c r="G233" s="223"/>
    </row>
    <row r="234" spans="1:7">
      <c r="A234" s="219"/>
      <c r="B234" s="219"/>
      <c r="C234" s="219"/>
      <c r="D234" s="220"/>
      <c r="E234" s="221"/>
      <c r="F234" s="222"/>
      <c r="G234" s="223"/>
    </row>
    <row r="235" spans="1:7">
      <c r="A235" s="219"/>
      <c r="B235" s="219"/>
      <c r="C235" s="219"/>
      <c r="D235" s="220"/>
      <c r="E235" s="221"/>
      <c r="F235" s="222"/>
      <c r="G235" s="223"/>
    </row>
    <row r="236" spans="1:7">
      <c r="A236" s="219"/>
      <c r="B236" s="219"/>
      <c r="C236" s="219"/>
      <c r="D236" s="220"/>
      <c r="E236" s="221"/>
      <c r="F236" s="222"/>
      <c r="G236" s="223"/>
    </row>
    <row r="237" spans="1:7">
      <c r="A237" s="219"/>
      <c r="B237" s="219"/>
      <c r="C237" s="219"/>
      <c r="D237" s="220"/>
      <c r="E237" s="221"/>
      <c r="F237" s="222"/>
      <c r="G237" s="223"/>
    </row>
    <row r="238" spans="1:7">
      <c r="A238" s="219"/>
      <c r="B238" s="219"/>
      <c r="C238" s="219"/>
      <c r="D238" s="220"/>
      <c r="E238" s="221"/>
      <c r="F238" s="222"/>
      <c r="G238" s="223"/>
    </row>
    <row r="239" spans="1:7">
      <c r="A239" s="219"/>
      <c r="B239" s="219"/>
      <c r="C239" s="219"/>
      <c r="D239" s="220"/>
      <c r="E239" s="221"/>
      <c r="F239" s="222"/>
      <c r="G239" s="223"/>
    </row>
    <row r="240" spans="1:7">
      <c r="A240" s="219"/>
      <c r="B240" s="219"/>
      <c r="C240" s="219"/>
      <c r="D240" s="220"/>
      <c r="E240" s="221"/>
      <c r="F240" s="222"/>
      <c r="G240" s="223"/>
    </row>
    <row r="241" spans="1:7">
      <c r="A241" s="219"/>
      <c r="B241" s="219"/>
      <c r="C241" s="219"/>
      <c r="D241" s="220"/>
      <c r="E241" s="221"/>
      <c r="F241" s="222"/>
      <c r="G241" s="223"/>
    </row>
    <row r="242" spans="1:7">
      <c r="A242" s="219"/>
      <c r="B242" s="219"/>
      <c r="C242" s="219"/>
      <c r="D242" s="220"/>
      <c r="E242" s="221"/>
      <c r="F242" s="222"/>
      <c r="G242" s="223"/>
    </row>
    <row r="243" spans="1:7">
      <c r="A243" s="219"/>
      <c r="B243" s="219"/>
      <c r="C243" s="219"/>
      <c r="D243" s="220"/>
      <c r="E243" s="221"/>
      <c r="F243" s="222"/>
      <c r="G243" s="223"/>
    </row>
    <row r="244" spans="1:7">
      <c r="A244" s="219"/>
      <c r="B244" s="219"/>
      <c r="C244" s="219"/>
      <c r="D244" s="220"/>
      <c r="E244" s="221"/>
      <c r="F244" s="222"/>
      <c r="G244" s="223"/>
    </row>
    <row r="245" spans="1:7">
      <c r="A245" s="219"/>
      <c r="B245" s="219"/>
      <c r="C245" s="219"/>
      <c r="D245" s="220"/>
      <c r="E245" s="221"/>
      <c r="F245" s="222"/>
      <c r="G245" s="223"/>
    </row>
    <row r="246" spans="1:7">
      <c r="A246" s="219"/>
      <c r="B246" s="219"/>
      <c r="C246" s="219"/>
      <c r="D246" s="220"/>
      <c r="E246" s="221"/>
      <c r="F246" s="222"/>
      <c r="G246" s="223"/>
    </row>
    <row r="247" spans="1:7">
      <c r="A247" s="219"/>
      <c r="B247" s="219"/>
      <c r="C247" s="219"/>
      <c r="D247" s="220"/>
      <c r="E247" s="221"/>
      <c r="F247" s="222"/>
      <c r="G247" s="223"/>
    </row>
    <row r="248" spans="1:7">
      <c r="A248" s="219"/>
      <c r="B248" s="219"/>
      <c r="C248" s="219"/>
      <c r="D248" s="220"/>
      <c r="E248" s="221"/>
      <c r="F248" s="222"/>
      <c r="G248" s="223"/>
    </row>
    <row r="249" spans="1:7">
      <c r="A249" s="219"/>
      <c r="B249" s="219"/>
      <c r="C249" s="219"/>
      <c r="D249" s="220"/>
      <c r="E249" s="221"/>
      <c r="F249" s="222"/>
      <c r="G249" s="223"/>
    </row>
    <row r="250" spans="1:7">
      <c r="A250" s="219"/>
      <c r="B250" s="219"/>
      <c r="C250" s="219"/>
      <c r="D250" s="220"/>
      <c r="E250" s="221"/>
      <c r="F250" s="222"/>
      <c r="G250" s="223"/>
    </row>
    <row r="251" spans="1:7">
      <c r="A251" s="219"/>
      <c r="B251" s="219"/>
      <c r="C251" s="219"/>
      <c r="D251" s="220"/>
      <c r="E251" s="221"/>
      <c r="F251" s="222"/>
      <c r="G251" s="223"/>
    </row>
    <row r="252" spans="1:7">
      <c r="A252" s="219"/>
      <c r="B252" s="219"/>
      <c r="C252" s="219"/>
      <c r="D252" s="220"/>
      <c r="E252" s="221"/>
      <c r="F252" s="222"/>
      <c r="G252" s="223"/>
    </row>
    <row r="253" spans="1:7">
      <c r="A253" s="219"/>
      <c r="B253" s="219"/>
      <c r="C253" s="219"/>
      <c r="D253" s="220"/>
      <c r="E253" s="221"/>
      <c r="F253" s="222"/>
      <c r="G253" s="223"/>
    </row>
    <row r="254" spans="1:7">
      <c r="A254" s="219"/>
      <c r="B254" s="219"/>
      <c r="C254" s="219"/>
      <c r="D254" s="220"/>
      <c r="E254" s="221"/>
      <c r="F254" s="222"/>
      <c r="G254" s="223"/>
    </row>
    <row r="255" spans="1:7">
      <c r="A255" s="219"/>
      <c r="B255" s="219"/>
      <c r="C255" s="219"/>
      <c r="D255" s="220"/>
      <c r="E255" s="221"/>
      <c r="F255" s="222"/>
      <c r="G255" s="223"/>
    </row>
    <row r="256" spans="1:7">
      <c r="A256" s="219"/>
      <c r="B256" s="219"/>
      <c r="C256" s="219"/>
      <c r="D256" s="220"/>
      <c r="E256" s="221"/>
      <c r="F256" s="222"/>
      <c r="G256" s="223"/>
    </row>
    <row r="257" spans="1:7">
      <c r="A257" s="219"/>
      <c r="B257" s="219"/>
      <c r="C257" s="219"/>
      <c r="D257" s="220"/>
      <c r="E257" s="221"/>
      <c r="F257" s="222"/>
      <c r="G257" s="223"/>
    </row>
    <row r="258" spans="1:7">
      <c r="A258" s="219"/>
      <c r="B258" s="219"/>
      <c r="C258" s="219"/>
      <c r="D258" s="220"/>
      <c r="E258" s="221"/>
      <c r="F258" s="222"/>
      <c r="G258" s="223"/>
    </row>
    <row r="259" spans="1:7">
      <c r="A259" s="219"/>
      <c r="B259" s="219"/>
      <c r="C259" s="219"/>
      <c r="D259" s="220"/>
      <c r="E259" s="221"/>
      <c r="F259" s="222"/>
      <c r="G259" s="223"/>
    </row>
    <row r="260" spans="1:7">
      <c r="A260" s="219"/>
      <c r="B260" s="219"/>
      <c r="C260" s="219"/>
      <c r="D260" s="220"/>
      <c r="E260" s="221"/>
      <c r="F260" s="222"/>
      <c r="G260" s="223"/>
    </row>
    <row r="261" spans="1:7">
      <c r="A261" s="219"/>
      <c r="B261" s="219"/>
      <c r="C261" s="219"/>
      <c r="D261" s="220"/>
      <c r="E261" s="221"/>
      <c r="F261" s="222"/>
      <c r="G261" s="223"/>
    </row>
    <row r="262" spans="1:7">
      <c r="A262" s="219"/>
      <c r="B262" s="219"/>
      <c r="C262" s="219"/>
      <c r="D262" s="220"/>
      <c r="E262" s="221"/>
      <c r="F262" s="222"/>
      <c r="G262" s="223"/>
    </row>
    <row r="263" spans="1:7">
      <c r="A263" s="219"/>
      <c r="B263" s="219"/>
      <c r="C263" s="219"/>
      <c r="D263" s="220"/>
      <c r="E263" s="221"/>
      <c r="F263" s="222"/>
      <c r="G263" s="223"/>
    </row>
    <row r="264" spans="1:7">
      <c r="A264" s="219"/>
      <c r="B264" s="219"/>
      <c r="C264" s="219"/>
      <c r="D264" s="220"/>
      <c r="E264" s="221"/>
      <c r="F264" s="222"/>
      <c r="G264" s="223"/>
    </row>
    <row r="265" spans="1:7">
      <c r="A265" s="219"/>
      <c r="B265" s="219"/>
      <c r="C265" s="219"/>
      <c r="D265" s="220"/>
      <c r="E265" s="221"/>
      <c r="F265" s="222"/>
      <c r="G265" s="223"/>
    </row>
    <row r="266" spans="1:7">
      <c r="A266" s="219"/>
      <c r="B266" s="219"/>
      <c r="C266" s="219"/>
      <c r="D266" s="220"/>
      <c r="E266" s="221"/>
      <c r="F266" s="222"/>
      <c r="G266" s="223"/>
    </row>
    <row r="267" spans="1:7">
      <c r="A267" s="219"/>
      <c r="B267" s="219"/>
      <c r="C267" s="219"/>
      <c r="D267" s="220"/>
      <c r="E267" s="221"/>
      <c r="F267" s="222"/>
      <c r="G267" s="223"/>
    </row>
    <row r="268" spans="1:7">
      <c r="A268" s="219"/>
      <c r="B268" s="219"/>
      <c r="C268" s="219"/>
      <c r="D268" s="220"/>
      <c r="E268" s="221"/>
      <c r="F268" s="222"/>
      <c r="G268" s="223"/>
    </row>
    <row r="269" spans="1:7">
      <c r="A269" s="219"/>
      <c r="B269" s="219"/>
      <c r="C269" s="219"/>
      <c r="D269" s="220"/>
      <c r="E269" s="221"/>
      <c r="F269" s="222"/>
      <c r="G269" s="223"/>
    </row>
    <row r="270" spans="1:7">
      <c r="A270" s="219"/>
      <c r="B270" s="219"/>
      <c r="C270" s="219"/>
      <c r="D270" s="220"/>
      <c r="E270" s="221"/>
      <c r="F270" s="222"/>
      <c r="G270" s="223"/>
    </row>
    <row r="271" spans="1:7">
      <c r="A271" s="219"/>
      <c r="B271" s="219"/>
      <c r="C271" s="219"/>
      <c r="D271" s="220"/>
      <c r="E271" s="221"/>
      <c r="F271" s="222"/>
      <c r="G271" s="223"/>
    </row>
    <row r="272" spans="1:7">
      <c r="A272" s="219"/>
      <c r="B272" s="219"/>
      <c r="C272" s="219"/>
      <c r="D272" s="220"/>
      <c r="E272" s="221"/>
      <c r="F272" s="222"/>
      <c r="G272" s="223"/>
    </row>
    <row r="273" spans="1:7">
      <c r="A273" s="219"/>
      <c r="B273" s="219"/>
      <c r="C273" s="219"/>
      <c r="D273" s="220"/>
      <c r="E273" s="221"/>
      <c r="F273" s="222"/>
      <c r="G273" s="223"/>
    </row>
    <row r="274" spans="1:7">
      <c r="A274" s="219"/>
      <c r="B274" s="219"/>
      <c r="C274" s="219"/>
      <c r="D274" s="220"/>
      <c r="E274" s="221"/>
      <c r="F274" s="222"/>
      <c r="G274" s="223"/>
    </row>
    <row r="275" spans="1:7">
      <c r="A275" s="219"/>
      <c r="B275" s="219"/>
      <c r="C275" s="219"/>
      <c r="D275" s="220"/>
      <c r="E275" s="221"/>
      <c r="F275" s="222"/>
      <c r="G275" s="223"/>
    </row>
    <row r="276" spans="1:7">
      <c r="A276" s="219"/>
      <c r="B276" s="219"/>
      <c r="C276" s="219"/>
      <c r="D276" s="220"/>
      <c r="E276" s="221"/>
      <c r="F276" s="222"/>
      <c r="G276" s="223"/>
    </row>
    <row r="277" spans="1:7">
      <c r="A277" s="219"/>
      <c r="B277" s="219"/>
      <c r="C277" s="219"/>
      <c r="D277" s="220"/>
      <c r="E277" s="221"/>
      <c r="F277" s="222"/>
      <c r="G277" s="223"/>
    </row>
    <row r="278" spans="1:7">
      <c r="A278" s="219"/>
      <c r="B278" s="219"/>
      <c r="C278" s="219"/>
      <c r="D278" s="220"/>
      <c r="E278" s="221"/>
      <c r="F278" s="222"/>
      <c r="G278" s="223"/>
    </row>
    <row r="279" spans="1:7">
      <c r="A279" s="219"/>
      <c r="B279" s="219"/>
      <c r="C279" s="219"/>
      <c r="D279" s="220"/>
      <c r="E279" s="221"/>
      <c r="F279" s="222"/>
      <c r="G279" s="223"/>
    </row>
    <row r="280" spans="1:7">
      <c r="A280" s="219"/>
      <c r="B280" s="219"/>
      <c r="C280" s="219"/>
      <c r="D280" s="220"/>
      <c r="E280" s="221"/>
      <c r="F280" s="222"/>
      <c r="G280" s="223"/>
    </row>
    <row r="281" spans="1:7">
      <c r="A281" s="219"/>
      <c r="B281" s="219"/>
      <c r="C281" s="219"/>
      <c r="D281" s="220"/>
      <c r="E281" s="221"/>
      <c r="F281" s="222"/>
      <c r="G281" s="223"/>
    </row>
    <row r="282" spans="1:7">
      <c r="A282" s="219"/>
      <c r="B282" s="219"/>
      <c r="C282" s="219"/>
      <c r="D282" s="220"/>
      <c r="E282" s="221"/>
      <c r="F282" s="222"/>
      <c r="G282" s="223"/>
    </row>
    <row r="283" spans="1:7">
      <c r="A283" s="219"/>
      <c r="B283" s="219"/>
      <c r="C283" s="219"/>
      <c r="D283" s="220"/>
      <c r="E283" s="221"/>
      <c r="F283" s="222"/>
      <c r="G283" s="223"/>
    </row>
    <row r="284" spans="1:7">
      <c r="A284" s="219"/>
      <c r="B284" s="219"/>
      <c r="C284" s="219"/>
      <c r="D284" s="220"/>
      <c r="E284" s="221"/>
      <c r="F284" s="222"/>
      <c r="G284" s="223"/>
    </row>
    <row r="285" spans="1:7">
      <c r="A285" s="219"/>
      <c r="B285" s="219"/>
      <c r="C285" s="219"/>
      <c r="D285" s="220"/>
      <c r="E285" s="221"/>
      <c r="F285" s="222"/>
      <c r="G285" s="223"/>
    </row>
    <row r="286" spans="1:7">
      <c r="A286" s="219"/>
      <c r="B286" s="219"/>
      <c r="C286" s="219"/>
      <c r="D286" s="220"/>
      <c r="E286" s="221"/>
      <c r="F286" s="222"/>
      <c r="G286" s="223"/>
    </row>
    <row r="287" spans="1:7">
      <c r="A287" s="219"/>
      <c r="B287" s="219"/>
      <c r="C287" s="219"/>
      <c r="D287" s="220"/>
      <c r="E287" s="221"/>
      <c r="F287" s="222"/>
      <c r="G287" s="223"/>
    </row>
    <row r="288" spans="1:7">
      <c r="A288" s="219"/>
      <c r="B288" s="219"/>
      <c r="C288" s="219"/>
      <c r="D288" s="220"/>
      <c r="E288" s="221"/>
      <c r="F288" s="222"/>
      <c r="G288" s="223"/>
    </row>
    <row r="289" spans="1:7">
      <c r="A289" s="219"/>
      <c r="B289" s="219"/>
      <c r="C289" s="219"/>
      <c r="D289" s="220"/>
      <c r="E289" s="221"/>
      <c r="F289" s="222"/>
      <c r="G289" s="223"/>
    </row>
    <row r="290" spans="1:7">
      <c r="A290" s="219"/>
      <c r="B290" s="219"/>
      <c r="C290" s="219"/>
      <c r="D290" s="220"/>
      <c r="E290" s="221"/>
      <c r="F290" s="222"/>
      <c r="G290" s="223"/>
    </row>
    <row r="291" spans="1:7">
      <c r="A291" s="219"/>
      <c r="B291" s="219"/>
      <c r="C291" s="219"/>
      <c r="D291" s="220"/>
      <c r="E291" s="221"/>
      <c r="F291" s="222"/>
      <c r="G291" s="223"/>
    </row>
    <row r="292" spans="1:7">
      <c r="A292" s="219"/>
      <c r="B292" s="219"/>
      <c r="C292" s="219"/>
      <c r="D292" s="220"/>
      <c r="E292" s="221"/>
      <c r="F292" s="222"/>
      <c r="G292" s="223"/>
    </row>
    <row r="293" spans="1:7">
      <c r="A293" s="219"/>
      <c r="B293" s="219"/>
      <c r="C293" s="219"/>
      <c r="D293" s="220"/>
      <c r="E293" s="221"/>
      <c r="F293" s="222"/>
      <c r="G293" s="223"/>
    </row>
    <row r="294" spans="1:7">
      <c r="A294" s="219"/>
      <c r="B294" s="219"/>
      <c r="C294" s="219"/>
      <c r="D294" s="220"/>
      <c r="E294" s="221"/>
      <c r="F294" s="222"/>
      <c r="G294" s="223"/>
    </row>
    <row r="295" spans="1:7">
      <c r="A295" s="219"/>
      <c r="B295" s="219"/>
      <c r="C295" s="219"/>
      <c r="D295" s="220"/>
      <c r="E295" s="221"/>
      <c r="F295" s="222"/>
      <c r="G295" s="223"/>
    </row>
    <row r="296" spans="1:7">
      <c r="A296" s="219"/>
      <c r="B296" s="219"/>
      <c r="C296" s="219"/>
      <c r="D296" s="220"/>
      <c r="E296" s="221"/>
      <c r="F296" s="222"/>
      <c r="G296" s="223"/>
    </row>
    <row r="297" spans="1:7">
      <c r="A297" s="219"/>
      <c r="B297" s="219"/>
      <c r="C297" s="219"/>
      <c r="D297" s="220"/>
      <c r="E297" s="221"/>
      <c r="F297" s="222"/>
      <c r="G297" s="223"/>
    </row>
    <row r="298" spans="1:7">
      <c r="A298" s="219"/>
      <c r="B298" s="219"/>
      <c r="C298" s="219"/>
      <c r="D298" s="220"/>
      <c r="E298" s="221"/>
      <c r="F298" s="222"/>
      <c r="G298" s="223"/>
    </row>
    <row r="299" spans="1:7">
      <c r="A299" s="219"/>
      <c r="B299" s="219"/>
      <c r="C299" s="219"/>
      <c r="D299" s="220"/>
      <c r="E299" s="221"/>
      <c r="F299" s="222"/>
      <c r="G299" s="223"/>
    </row>
    <row r="300" spans="1:7">
      <c r="A300" s="219"/>
      <c r="B300" s="219"/>
      <c r="C300" s="219"/>
      <c r="D300" s="220"/>
      <c r="E300" s="221"/>
      <c r="F300" s="222"/>
      <c r="G300" s="223"/>
    </row>
    <row r="301" spans="1:7">
      <c r="A301" s="219"/>
      <c r="B301" s="219"/>
      <c r="C301" s="219"/>
      <c r="D301" s="220"/>
      <c r="E301" s="221"/>
      <c r="F301" s="222"/>
      <c r="G301" s="223"/>
    </row>
    <row r="302" spans="1:7">
      <c r="A302" s="219"/>
      <c r="B302" s="219"/>
      <c r="C302" s="219"/>
      <c r="D302" s="220"/>
      <c r="E302" s="221"/>
      <c r="F302" s="222"/>
      <c r="G302" s="223"/>
    </row>
    <row r="303" spans="1:7">
      <c r="A303" s="219"/>
      <c r="B303" s="219"/>
      <c r="C303" s="219"/>
      <c r="D303" s="220"/>
      <c r="E303" s="221"/>
      <c r="F303" s="222"/>
      <c r="G303" s="223"/>
    </row>
    <row r="304" spans="1:7">
      <c r="A304" s="219"/>
      <c r="B304" s="219"/>
      <c r="C304" s="219"/>
      <c r="D304" s="220"/>
      <c r="E304" s="221"/>
      <c r="F304" s="222"/>
      <c r="G304" s="223"/>
    </row>
    <row r="305" spans="1:7">
      <c r="A305" s="219"/>
      <c r="B305" s="219"/>
      <c r="C305" s="219"/>
      <c r="D305" s="220"/>
      <c r="E305" s="221"/>
      <c r="F305" s="222"/>
      <c r="G305" s="223"/>
    </row>
    <row r="306" spans="1:7">
      <c r="A306" s="219"/>
      <c r="B306" s="219"/>
      <c r="C306" s="219"/>
      <c r="D306" s="220"/>
      <c r="E306" s="221"/>
      <c r="F306" s="222"/>
      <c r="G306" s="223"/>
    </row>
    <row r="307" spans="1:7">
      <c r="A307" s="219"/>
      <c r="B307" s="219"/>
      <c r="C307" s="219"/>
      <c r="D307" s="220"/>
      <c r="E307" s="221"/>
      <c r="F307" s="222"/>
      <c r="G307" s="223"/>
    </row>
    <row r="308" spans="1:7">
      <c r="A308" s="219"/>
      <c r="B308" s="219"/>
      <c r="C308" s="219"/>
      <c r="D308" s="220"/>
      <c r="E308" s="221"/>
      <c r="F308" s="222"/>
      <c r="G308" s="223"/>
    </row>
    <row r="309" spans="1:7">
      <c r="A309" s="219"/>
      <c r="B309" s="219"/>
      <c r="C309" s="219"/>
      <c r="D309" s="220"/>
      <c r="E309" s="221"/>
      <c r="F309" s="222"/>
      <c r="G309" s="223"/>
    </row>
    <row r="310" spans="1:7">
      <c r="A310" s="219"/>
      <c r="B310" s="219"/>
      <c r="C310" s="219"/>
      <c r="D310" s="220"/>
      <c r="E310" s="221"/>
      <c r="F310" s="222"/>
      <c r="G310" s="223"/>
    </row>
    <row r="311" spans="1:7">
      <c r="A311" s="219"/>
      <c r="B311" s="219"/>
      <c r="C311" s="219"/>
      <c r="D311" s="220"/>
      <c r="E311" s="221"/>
      <c r="F311" s="222"/>
      <c r="G311" s="223"/>
    </row>
    <row r="312" spans="1:7">
      <c r="A312" s="219"/>
      <c r="B312" s="219"/>
      <c r="C312" s="219"/>
      <c r="D312" s="220"/>
      <c r="E312" s="221"/>
      <c r="F312" s="222"/>
      <c r="G312" s="223"/>
    </row>
    <row r="313" spans="1:7">
      <c r="A313" s="219"/>
      <c r="B313" s="219"/>
      <c r="C313" s="219"/>
      <c r="D313" s="220"/>
      <c r="E313" s="221"/>
      <c r="F313" s="222"/>
      <c r="G313" s="223"/>
    </row>
    <row r="314" spans="1:7">
      <c r="A314" s="219"/>
      <c r="B314" s="219"/>
      <c r="C314" s="219"/>
      <c r="D314" s="220"/>
      <c r="E314" s="221"/>
      <c r="F314" s="222"/>
      <c r="G314" s="223"/>
    </row>
    <row r="315" spans="1:7">
      <c r="A315" s="219"/>
      <c r="B315" s="219"/>
      <c r="C315" s="219"/>
      <c r="D315" s="220"/>
      <c r="E315" s="221"/>
      <c r="F315" s="222"/>
      <c r="G315" s="223"/>
    </row>
    <row r="316" spans="1:7">
      <c r="A316" s="219"/>
      <c r="B316" s="219"/>
      <c r="C316" s="219"/>
      <c r="D316" s="220"/>
      <c r="E316" s="221"/>
      <c r="F316" s="222"/>
      <c r="G316" s="223"/>
    </row>
    <row r="317" spans="1:7">
      <c r="A317" s="219"/>
      <c r="B317" s="219"/>
      <c r="C317" s="219"/>
      <c r="D317" s="220"/>
      <c r="E317" s="221"/>
      <c r="F317" s="222"/>
      <c r="G317" s="223"/>
    </row>
    <row r="318" spans="1:7">
      <c r="A318" s="219"/>
      <c r="B318" s="219"/>
      <c r="C318" s="219"/>
      <c r="D318" s="220"/>
      <c r="E318" s="221"/>
      <c r="F318" s="222"/>
      <c r="G318" s="223"/>
    </row>
    <row r="319" spans="1:7">
      <c r="A319" s="219"/>
      <c r="B319" s="219"/>
      <c r="C319" s="219"/>
      <c r="D319" s="220"/>
      <c r="E319" s="221"/>
      <c r="F319" s="222"/>
      <c r="G319" s="223"/>
    </row>
    <row r="320" spans="1:7">
      <c r="A320" s="219"/>
      <c r="B320" s="219"/>
      <c r="C320" s="219"/>
      <c r="D320" s="220"/>
      <c r="E320" s="221"/>
      <c r="F320" s="222"/>
      <c r="G320" s="223"/>
    </row>
    <row r="321" spans="1:7">
      <c r="A321" s="219"/>
      <c r="B321" s="219"/>
      <c r="C321" s="219"/>
      <c r="D321" s="220"/>
      <c r="E321" s="221"/>
      <c r="F321" s="222"/>
      <c r="G321" s="223"/>
    </row>
    <row r="322" spans="1:7">
      <c r="A322" s="219"/>
      <c r="B322" s="219"/>
      <c r="C322" s="219"/>
      <c r="D322" s="220"/>
      <c r="E322" s="221"/>
      <c r="F322" s="222"/>
      <c r="G322" s="223"/>
    </row>
    <row r="323" spans="1:7">
      <c r="A323" s="219"/>
      <c r="B323" s="219"/>
      <c r="C323" s="219"/>
      <c r="D323" s="220"/>
      <c r="E323" s="221"/>
      <c r="F323" s="222"/>
      <c r="G323" s="223"/>
    </row>
    <row r="324" spans="1:7">
      <c r="A324" s="219"/>
      <c r="B324" s="219"/>
      <c r="C324" s="219"/>
      <c r="D324" s="220"/>
      <c r="E324" s="221"/>
      <c r="F324" s="222"/>
      <c r="G324" s="223"/>
    </row>
    <row r="325" spans="1:7">
      <c r="A325" s="219"/>
      <c r="B325" s="219"/>
      <c r="C325" s="219"/>
      <c r="D325" s="220"/>
      <c r="E325" s="221"/>
      <c r="F325" s="222"/>
      <c r="G325" s="223"/>
    </row>
    <row r="326" spans="1:7">
      <c r="A326" s="219"/>
      <c r="B326" s="219"/>
      <c r="C326" s="219"/>
      <c r="D326" s="220"/>
      <c r="E326" s="221"/>
      <c r="F326" s="222"/>
      <c r="G326" s="223"/>
    </row>
    <row r="327" spans="1:7">
      <c r="A327" s="219"/>
      <c r="B327" s="219"/>
      <c r="C327" s="219"/>
      <c r="D327" s="220"/>
      <c r="E327" s="221"/>
      <c r="F327" s="222"/>
      <c r="G327" s="223"/>
    </row>
    <row r="328" spans="1:7">
      <c r="A328" s="219"/>
      <c r="B328" s="219"/>
      <c r="C328" s="219"/>
      <c r="D328" s="220"/>
      <c r="E328" s="221"/>
      <c r="F328" s="222"/>
      <c r="G328" s="223"/>
    </row>
    <row r="329" spans="1:7">
      <c r="A329" s="219"/>
      <c r="B329" s="219"/>
      <c r="C329" s="219"/>
      <c r="D329" s="220"/>
      <c r="E329" s="221"/>
      <c r="F329" s="222"/>
      <c r="G329" s="223"/>
    </row>
    <row r="330" spans="1:7">
      <c r="A330" s="219"/>
      <c r="B330" s="219"/>
      <c r="C330" s="219"/>
      <c r="D330" s="220"/>
      <c r="E330" s="221"/>
      <c r="F330" s="222"/>
      <c r="G330" s="223"/>
    </row>
    <row r="331" spans="1:7">
      <c r="A331" s="219"/>
      <c r="B331" s="219"/>
      <c r="C331" s="219"/>
      <c r="D331" s="220"/>
      <c r="E331" s="221"/>
      <c r="F331" s="222"/>
      <c r="G331" s="223"/>
    </row>
    <row r="332" spans="1:7">
      <c r="A332" s="219"/>
      <c r="B332" s="219"/>
      <c r="C332" s="219"/>
      <c r="D332" s="220"/>
      <c r="E332" s="221"/>
      <c r="F332" s="222"/>
      <c r="G332" s="223"/>
    </row>
    <row r="333" spans="1:7">
      <c r="A333" s="219"/>
      <c r="B333" s="219"/>
      <c r="C333" s="219"/>
      <c r="D333" s="220"/>
      <c r="E333" s="221"/>
      <c r="F333" s="222"/>
      <c r="G333" s="223"/>
    </row>
    <row r="334" spans="1:7">
      <c r="A334" s="219"/>
      <c r="B334" s="219"/>
      <c r="C334" s="219"/>
      <c r="D334" s="220"/>
      <c r="E334" s="221"/>
      <c r="F334" s="222"/>
      <c r="G334" s="223"/>
    </row>
    <row r="335" spans="1:7">
      <c r="A335" s="219"/>
      <c r="B335" s="219"/>
      <c r="C335" s="219"/>
      <c r="D335" s="220"/>
      <c r="E335" s="221"/>
      <c r="F335" s="222"/>
      <c r="G335" s="223"/>
    </row>
    <row r="336" spans="1:7">
      <c r="A336" s="219"/>
      <c r="B336" s="219"/>
      <c r="C336" s="219"/>
      <c r="D336" s="220"/>
      <c r="E336" s="221"/>
      <c r="F336" s="222"/>
      <c r="G336" s="223"/>
    </row>
    <row r="337" spans="1:8">
      <c r="A337" s="219"/>
      <c r="B337" s="219"/>
      <c r="C337" s="219"/>
      <c r="D337" s="220"/>
      <c r="E337" s="221"/>
      <c r="F337" s="222"/>
      <c r="G337" s="223"/>
    </row>
    <row r="338" spans="1:8">
      <c r="A338" s="219"/>
      <c r="B338" s="219"/>
      <c r="C338" s="219"/>
      <c r="D338" s="220"/>
      <c r="E338" s="221"/>
      <c r="F338" s="222"/>
      <c r="G338" s="223"/>
    </row>
    <row r="339" spans="1:8">
      <c r="A339" s="219"/>
      <c r="B339" s="219"/>
      <c r="C339" s="219"/>
      <c r="D339" s="220"/>
      <c r="E339" s="221"/>
      <c r="F339" s="222"/>
      <c r="G339" s="223"/>
    </row>
    <row r="340" spans="1:8">
      <c r="A340" s="219"/>
      <c r="B340" s="219"/>
      <c r="C340" s="219"/>
      <c r="D340" s="220"/>
      <c r="E340" s="221"/>
      <c r="F340" s="222"/>
      <c r="G340" s="223"/>
    </row>
    <row r="341" spans="1:8">
      <c r="A341" s="219"/>
      <c r="B341" s="219"/>
      <c r="C341" s="219"/>
      <c r="D341" s="220"/>
      <c r="E341" s="221"/>
      <c r="F341" s="222"/>
      <c r="G341" s="223"/>
    </row>
    <row r="342" spans="1:8">
      <c r="A342" s="219"/>
      <c r="B342" s="219"/>
      <c r="C342" s="219"/>
      <c r="D342" s="220"/>
      <c r="E342" s="221"/>
      <c r="F342" s="222"/>
      <c r="G342" s="223"/>
    </row>
    <row r="343" spans="1:8">
      <c r="A343" s="219"/>
      <c r="B343" s="219"/>
      <c r="C343" s="219"/>
      <c r="D343" s="220"/>
      <c r="E343" s="221"/>
      <c r="F343" s="222"/>
      <c r="G343" s="223"/>
    </row>
    <row r="344" spans="1:8">
      <c r="A344" s="219"/>
      <c r="B344" s="219"/>
      <c r="C344" s="219"/>
      <c r="D344" s="220"/>
      <c r="E344" s="221"/>
      <c r="F344" s="222"/>
      <c r="G344" s="223">
        <v>600000</v>
      </c>
    </row>
    <row r="345" spans="1:8">
      <c r="A345" s="219"/>
      <c r="B345" s="219"/>
      <c r="C345" s="219"/>
      <c r="D345" s="220"/>
      <c r="E345" s="221"/>
      <c r="F345" s="222"/>
      <c r="G345" s="223"/>
    </row>
    <row r="346" spans="1:8">
      <c r="A346" s="219"/>
      <c r="B346" s="219"/>
      <c r="C346" s="219"/>
      <c r="D346" s="220"/>
      <c r="E346" s="221"/>
      <c r="F346" s="222"/>
      <c r="G346" s="223">
        <v>806000</v>
      </c>
    </row>
    <row r="347" spans="1:8">
      <c r="A347" s="219"/>
      <c r="B347" s="219"/>
      <c r="C347" s="219"/>
      <c r="D347" s="220"/>
      <c r="E347" s="221"/>
      <c r="F347" s="222"/>
      <c r="G347" s="223"/>
    </row>
    <row r="348" spans="1:8">
      <c r="A348" s="219"/>
      <c r="B348" s="219"/>
      <c r="C348" s="219"/>
      <c r="D348" s="220"/>
      <c r="E348" s="221"/>
      <c r="F348" s="222"/>
      <c r="G348" s="223"/>
    </row>
    <row r="349" spans="1:8">
      <c r="A349" s="219"/>
      <c r="B349" s="219"/>
      <c r="C349" s="219"/>
      <c r="D349" s="220"/>
      <c r="E349" s="221"/>
      <c r="F349" s="222"/>
      <c r="G349" s="223">
        <v>60000</v>
      </c>
      <c r="H349" s="20">
        <v>60000</v>
      </c>
    </row>
    <row r="350" spans="1:8">
      <c r="A350" s="219"/>
      <c r="B350" s="219"/>
      <c r="C350" s="219"/>
      <c r="D350" s="220"/>
      <c r="E350" s="221"/>
      <c r="F350" s="222"/>
      <c r="G350" s="223"/>
    </row>
    <row r="351" spans="1:8">
      <c r="A351" s="219"/>
      <c r="B351" s="219"/>
      <c r="C351" s="219"/>
      <c r="D351" s="220"/>
      <c r="E351" s="221"/>
      <c r="F351" s="222"/>
      <c r="G351" s="223">
        <v>3200000</v>
      </c>
    </row>
    <row r="352" spans="1:8">
      <c r="A352" s="219"/>
      <c r="B352" s="219"/>
      <c r="C352" s="219"/>
      <c r="D352" s="220"/>
      <c r="E352" s="221"/>
      <c r="F352" s="222"/>
      <c r="G352" s="223"/>
    </row>
    <row r="353" spans="1:7">
      <c r="A353" s="219"/>
      <c r="B353" s="219"/>
      <c r="C353" s="219"/>
      <c r="D353" s="220"/>
      <c r="E353" s="221"/>
      <c r="F353" s="222"/>
      <c r="G353" s="223">
        <v>70000</v>
      </c>
    </row>
    <row r="354" spans="1:7">
      <c r="A354" s="219"/>
      <c r="B354" s="219"/>
      <c r="C354" s="219"/>
      <c r="D354" s="220"/>
      <c r="E354" s="221"/>
      <c r="F354" s="222"/>
      <c r="G354" s="223"/>
    </row>
    <row r="355" spans="1:7">
      <c r="A355" s="219"/>
      <c r="B355" s="219"/>
      <c r="C355" s="219"/>
      <c r="D355" s="220"/>
      <c r="E355" s="221"/>
      <c r="F355" s="222"/>
      <c r="G355" s="223"/>
    </row>
    <row r="356" spans="1:7">
      <c r="A356" s="219"/>
      <c r="B356" s="219"/>
      <c r="C356" s="219"/>
      <c r="D356" s="220"/>
      <c r="E356" s="221"/>
      <c r="F356" s="222"/>
      <c r="G356" s="223"/>
    </row>
    <row r="357" spans="1:7">
      <c r="A357" s="219"/>
      <c r="B357" s="219"/>
      <c r="C357" s="219"/>
      <c r="D357" s="220"/>
      <c r="E357" s="221"/>
      <c r="F357" s="222"/>
      <c r="G357" s="223"/>
    </row>
    <row r="358" spans="1:7">
      <c r="A358" s="219"/>
      <c r="B358" s="219"/>
      <c r="C358" s="219"/>
      <c r="D358" s="220"/>
      <c r="E358" s="221"/>
      <c r="F358" s="222"/>
      <c r="G358" s="223"/>
    </row>
    <row r="359" spans="1:7">
      <c r="A359" s="219"/>
      <c r="B359" s="219"/>
      <c r="C359" s="219"/>
      <c r="D359" s="220"/>
      <c r="E359" s="221"/>
      <c r="F359" s="222"/>
      <c r="G359" s="223"/>
    </row>
    <row r="360" spans="1:7">
      <c r="A360" s="219"/>
      <c r="B360" s="219"/>
      <c r="C360" s="219"/>
      <c r="D360" s="220"/>
      <c r="E360" s="221"/>
      <c r="F360" s="222"/>
      <c r="G360" s="223"/>
    </row>
    <row r="361" spans="1:7">
      <c r="A361" s="219"/>
      <c r="B361" s="219"/>
      <c r="C361" s="219"/>
      <c r="D361" s="220"/>
      <c r="E361" s="221"/>
      <c r="F361" s="222"/>
      <c r="G361" s="223"/>
    </row>
    <row r="362" spans="1:7">
      <c r="A362" s="219"/>
      <c r="B362" s="219"/>
      <c r="C362" s="219"/>
      <c r="D362" s="220"/>
      <c r="E362" s="221"/>
      <c r="F362" s="222"/>
      <c r="G362" s="223"/>
    </row>
    <row r="363" spans="1:7">
      <c r="A363" s="219"/>
      <c r="B363" s="219"/>
      <c r="C363" s="219"/>
      <c r="D363" s="220"/>
      <c r="E363" s="221"/>
      <c r="F363" s="222"/>
      <c r="G363" s="223"/>
    </row>
    <row r="364" spans="1:7">
      <c r="A364" s="219"/>
      <c r="B364" s="219"/>
      <c r="C364" s="219"/>
      <c r="D364" s="220"/>
      <c r="E364" s="221"/>
      <c r="F364" s="222"/>
      <c r="G364" s="223"/>
    </row>
    <row r="365" spans="1:7">
      <c r="A365" s="219"/>
      <c r="B365" s="219"/>
      <c r="C365" s="219"/>
      <c r="D365" s="220"/>
      <c r="E365" s="221"/>
      <c r="F365" s="222"/>
      <c r="G365" s="223"/>
    </row>
    <row r="366" spans="1:7">
      <c r="A366" s="219"/>
      <c r="B366" s="219"/>
      <c r="C366" s="219"/>
      <c r="D366" s="220"/>
      <c r="E366" s="221"/>
      <c r="F366" s="222"/>
      <c r="G366" s="223"/>
    </row>
    <row r="367" spans="1:7">
      <c r="A367" s="219"/>
      <c r="B367" s="219"/>
      <c r="C367" s="219"/>
      <c r="D367" s="220"/>
      <c r="E367" s="221"/>
      <c r="F367" s="222"/>
      <c r="G367" s="223"/>
    </row>
    <row r="368" spans="1:7">
      <c r="A368" s="219"/>
      <c r="B368" s="219"/>
      <c r="C368" s="219"/>
      <c r="D368" s="220"/>
      <c r="E368" s="221"/>
      <c r="F368" s="222"/>
      <c r="G368" s="223"/>
    </row>
    <row r="369" spans="1:7">
      <c r="A369" s="219"/>
      <c r="B369" s="219"/>
      <c r="C369" s="219"/>
      <c r="D369" s="220"/>
      <c r="E369" s="221"/>
      <c r="F369" s="222"/>
      <c r="G369" s="223"/>
    </row>
    <row r="370" spans="1:7">
      <c r="A370" s="219"/>
      <c r="B370" s="219"/>
      <c r="C370" s="219"/>
      <c r="D370" s="220"/>
      <c r="E370" s="221"/>
      <c r="F370" s="222"/>
      <c r="G370" s="223"/>
    </row>
    <row r="371" spans="1:7">
      <c r="A371" s="219"/>
      <c r="B371" s="219"/>
      <c r="C371" s="219"/>
      <c r="D371" s="220"/>
      <c r="E371" s="221"/>
      <c r="F371" s="222"/>
      <c r="G371" s="223"/>
    </row>
    <row r="372" spans="1:7">
      <c r="A372" s="219"/>
      <c r="B372" s="219"/>
      <c r="C372" s="219"/>
      <c r="D372" s="220"/>
      <c r="E372" s="221"/>
      <c r="F372" s="222"/>
      <c r="G372" s="223"/>
    </row>
    <row r="373" spans="1:7">
      <c r="A373" s="219"/>
      <c r="B373" s="219"/>
      <c r="C373" s="219"/>
      <c r="D373" s="220"/>
      <c r="E373" s="221"/>
      <c r="F373" s="222"/>
      <c r="G373" s="223"/>
    </row>
    <row r="374" spans="1:7">
      <c r="A374" s="219"/>
      <c r="B374" s="219"/>
      <c r="C374" s="219"/>
      <c r="D374" s="220"/>
      <c r="E374" s="221"/>
      <c r="F374" s="222"/>
      <c r="G374" s="223"/>
    </row>
    <row r="375" spans="1:7">
      <c r="A375" s="219"/>
      <c r="B375" s="219"/>
      <c r="C375" s="219"/>
      <c r="D375" s="220"/>
      <c r="E375" s="221"/>
      <c r="F375" s="222"/>
      <c r="G375" s="223"/>
    </row>
    <row r="376" spans="1:7">
      <c r="A376" s="219"/>
      <c r="B376" s="219"/>
      <c r="C376" s="219"/>
      <c r="D376" s="220"/>
      <c r="E376" s="221"/>
      <c r="F376" s="222"/>
      <c r="G376" s="223"/>
    </row>
    <row r="377" spans="1:7">
      <c r="A377" s="219"/>
      <c r="B377" s="219"/>
      <c r="C377" s="219"/>
      <c r="D377" s="220"/>
      <c r="E377" s="221"/>
      <c r="F377" s="222"/>
      <c r="G377" s="223"/>
    </row>
    <row r="378" spans="1:7">
      <c r="A378" s="219"/>
      <c r="B378" s="219"/>
      <c r="C378" s="219"/>
      <c r="D378" s="220"/>
      <c r="E378" s="221"/>
      <c r="F378" s="222"/>
      <c r="G378" s="223"/>
    </row>
    <row r="379" spans="1:7">
      <c r="A379" s="219"/>
      <c r="B379" s="219"/>
      <c r="C379" s="219"/>
      <c r="D379" s="220"/>
      <c r="E379" s="221"/>
      <c r="F379" s="222"/>
      <c r="G379" s="223"/>
    </row>
    <row r="380" spans="1:7">
      <c r="A380" s="219"/>
      <c r="B380" s="219"/>
      <c r="C380" s="219"/>
      <c r="D380" s="220"/>
      <c r="E380" s="221"/>
      <c r="F380" s="222"/>
      <c r="G380" s="223"/>
    </row>
    <row r="381" spans="1:7">
      <c r="A381" s="219"/>
      <c r="B381" s="219"/>
      <c r="C381" s="219"/>
      <c r="D381" s="220"/>
      <c r="E381" s="221"/>
      <c r="F381" s="222"/>
      <c r="G381" s="223"/>
    </row>
    <row r="382" spans="1:7">
      <c r="A382" s="219"/>
      <c r="B382" s="219"/>
      <c r="C382" s="219"/>
      <c r="D382" s="220"/>
      <c r="E382" s="221"/>
      <c r="F382" s="222"/>
      <c r="G382" s="223"/>
    </row>
    <row r="383" spans="1:7">
      <c r="A383" s="219"/>
      <c r="B383" s="219"/>
      <c r="C383" s="219"/>
      <c r="D383" s="220"/>
      <c r="E383" s="221"/>
      <c r="F383" s="222"/>
      <c r="G383" s="223"/>
    </row>
    <row r="384" spans="1:7">
      <c r="A384" s="219"/>
      <c r="B384" s="219"/>
      <c r="C384" s="219"/>
      <c r="D384" s="220"/>
      <c r="E384" s="221"/>
      <c r="F384" s="222"/>
      <c r="G384" s="223"/>
    </row>
    <row r="385" spans="1:7">
      <c r="A385" s="219"/>
      <c r="B385" s="219"/>
      <c r="C385" s="219"/>
      <c r="D385" s="220"/>
      <c r="E385" s="221"/>
      <c r="F385" s="222"/>
      <c r="G385" s="223"/>
    </row>
    <row r="386" spans="1:7">
      <c r="A386" s="219"/>
      <c r="B386" s="219"/>
      <c r="C386" s="219"/>
      <c r="D386" s="220"/>
      <c r="E386" s="221"/>
      <c r="F386" s="222"/>
      <c r="G386" s="223"/>
    </row>
    <row r="387" spans="1:7">
      <c r="A387" s="219"/>
      <c r="B387" s="219"/>
      <c r="C387" s="219"/>
      <c r="D387" s="220"/>
      <c r="E387" s="221"/>
      <c r="F387" s="222"/>
      <c r="G387" s="223"/>
    </row>
    <row r="388" spans="1:7">
      <c r="A388" s="219"/>
      <c r="B388" s="219"/>
      <c r="C388" s="219"/>
      <c r="D388" s="220"/>
      <c r="E388" s="221"/>
      <c r="F388" s="222"/>
      <c r="G388" s="223"/>
    </row>
    <row r="389" spans="1:7">
      <c r="A389" s="219"/>
      <c r="B389" s="219"/>
      <c r="C389" s="219"/>
      <c r="D389" s="220"/>
      <c r="E389" s="221"/>
      <c r="F389" s="222"/>
      <c r="G389" s="223"/>
    </row>
    <row r="390" spans="1:7">
      <c r="A390" s="219"/>
      <c r="B390" s="219"/>
      <c r="C390" s="219"/>
      <c r="D390" s="220"/>
      <c r="E390" s="221"/>
      <c r="F390" s="222"/>
      <c r="G390" s="223"/>
    </row>
    <row r="391" spans="1:7">
      <c r="A391" s="219"/>
      <c r="B391" s="219"/>
      <c r="C391" s="219"/>
      <c r="D391" s="220"/>
      <c r="E391" s="221"/>
      <c r="F391" s="222"/>
      <c r="G391" s="223"/>
    </row>
    <row r="392" spans="1:7">
      <c r="A392" s="219"/>
      <c r="B392" s="219"/>
      <c r="C392" s="219"/>
      <c r="D392" s="220"/>
      <c r="E392" s="221"/>
      <c r="F392" s="222"/>
      <c r="G392" s="223"/>
    </row>
    <row r="393" spans="1:7">
      <c r="A393" s="219"/>
      <c r="B393" s="219"/>
      <c r="C393" s="219"/>
      <c r="D393" s="220"/>
      <c r="E393" s="221"/>
      <c r="F393" s="222"/>
      <c r="G393" s="223"/>
    </row>
    <row r="394" spans="1:7">
      <c r="A394" s="219"/>
      <c r="B394" s="219"/>
      <c r="C394" s="219"/>
      <c r="D394" s="220"/>
      <c r="E394" s="221"/>
      <c r="F394" s="222"/>
      <c r="G394" s="223"/>
    </row>
    <row r="395" spans="1:7">
      <c r="A395" s="219"/>
      <c r="B395" s="219"/>
      <c r="C395" s="219"/>
      <c r="D395" s="220"/>
      <c r="E395" s="221"/>
      <c r="F395" s="222"/>
      <c r="G395" s="223"/>
    </row>
    <row r="396" spans="1:7">
      <c r="A396" s="219"/>
      <c r="B396" s="219"/>
      <c r="C396" s="219"/>
      <c r="D396" s="220"/>
      <c r="E396" s="221"/>
      <c r="F396" s="222"/>
      <c r="G396" s="223"/>
    </row>
    <row r="397" spans="1:7">
      <c r="A397" s="219"/>
      <c r="B397" s="219"/>
      <c r="C397" s="219"/>
      <c r="D397" s="220"/>
      <c r="E397" s="221"/>
      <c r="F397" s="222"/>
      <c r="G397" s="223"/>
    </row>
    <row r="398" spans="1:7">
      <c r="A398" s="219"/>
      <c r="B398" s="219"/>
      <c r="C398" s="219"/>
      <c r="D398" s="220"/>
      <c r="E398" s="221"/>
      <c r="F398" s="222"/>
      <c r="G398" s="223"/>
    </row>
    <row r="399" spans="1:7">
      <c r="A399" s="219"/>
      <c r="B399" s="219"/>
      <c r="C399" s="219"/>
      <c r="D399" s="220"/>
      <c r="E399" s="221"/>
      <c r="F399" s="222"/>
      <c r="G399" s="223"/>
    </row>
    <row r="400" spans="1:7">
      <c r="A400" s="219"/>
      <c r="B400" s="219"/>
      <c r="C400" s="219"/>
      <c r="D400" s="220"/>
      <c r="E400" s="221"/>
      <c r="F400" s="222"/>
      <c r="G400" s="223"/>
    </row>
    <row r="401" spans="1:7">
      <c r="A401" s="219"/>
      <c r="B401" s="219"/>
      <c r="C401" s="219"/>
      <c r="D401" s="220"/>
      <c r="E401" s="221"/>
      <c r="F401" s="222"/>
      <c r="G401" s="223"/>
    </row>
    <row r="402" spans="1:7">
      <c r="A402" s="219"/>
      <c r="B402" s="219"/>
      <c r="C402" s="219"/>
      <c r="D402" s="220"/>
      <c r="E402" s="221"/>
      <c r="F402" s="222"/>
      <c r="G402" s="223"/>
    </row>
    <row r="403" spans="1:7">
      <c r="A403" s="219"/>
      <c r="B403" s="219"/>
      <c r="C403" s="219"/>
      <c r="D403" s="220"/>
      <c r="E403" s="221"/>
      <c r="F403" s="222"/>
      <c r="G403" s="223"/>
    </row>
    <row r="404" spans="1:7">
      <c r="A404" s="219"/>
      <c r="B404" s="219"/>
      <c r="C404" s="219"/>
      <c r="D404" s="220"/>
      <c r="E404" s="221"/>
      <c r="F404" s="222"/>
      <c r="G404" s="223"/>
    </row>
    <row r="405" spans="1:7">
      <c r="A405" s="219"/>
      <c r="B405" s="219"/>
      <c r="C405" s="219"/>
      <c r="D405" s="220"/>
      <c r="E405" s="221"/>
      <c r="F405" s="222"/>
      <c r="G405" s="223"/>
    </row>
    <row r="406" spans="1:7">
      <c r="A406" s="219"/>
      <c r="B406" s="219"/>
      <c r="C406" s="219"/>
      <c r="D406" s="220"/>
      <c r="E406" s="221"/>
      <c r="F406" s="222"/>
      <c r="G406" s="223">
        <v>120000</v>
      </c>
    </row>
    <row r="407" spans="1:7">
      <c r="A407" s="219"/>
      <c r="B407" s="219"/>
      <c r="C407" s="219"/>
      <c r="D407" s="220"/>
      <c r="E407" s="221"/>
      <c r="F407" s="222"/>
      <c r="G407" s="223"/>
    </row>
    <row r="408" spans="1:7">
      <c r="A408" s="219"/>
      <c r="B408" s="219"/>
      <c r="C408" s="219"/>
      <c r="D408" s="220"/>
      <c r="E408" s="221"/>
      <c r="F408" s="222"/>
      <c r="G408" s="223"/>
    </row>
    <row r="409" spans="1:7">
      <c r="A409" s="219"/>
      <c r="B409" s="219"/>
      <c r="C409" s="219"/>
      <c r="D409" s="220"/>
      <c r="E409" s="221"/>
      <c r="F409" s="222"/>
      <c r="G409" s="223"/>
    </row>
    <row r="410" spans="1:7">
      <c r="A410" s="219"/>
      <c r="B410" s="219"/>
      <c r="C410" s="219"/>
      <c r="D410" s="220"/>
      <c r="E410" s="221"/>
      <c r="F410" s="222"/>
      <c r="G410" s="223"/>
    </row>
    <row r="411" spans="1:7">
      <c r="A411" s="219"/>
      <c r="B411" s="219"/>
      <c r="C411" s="219"/>
      <c r="D411" s="220"/>
      <c r="E411" s="221"/>
      <c r="F411" s="222"/>
      <c r="G411" s="223"/>
    </row>
    <row r="412" spans="1:7">
      <c r="A412" s="219"/>
      <c r="B412" s="219"/>
      <c r="C412" s="219"/>
      <c r="D412" s="220"/>
      <c r="E412" s="221"/>
      <c r="F412" s="222"/>
      <c r="G412" s="223"/>
    </row>
    <row r="413" spans="1:7">
      <c r="A413" s="219"/>
      <c r="B413" s="219"/>
      <c r="C413" s="219"/>
      <c r="D413" s="220"/>
      <c r="E413" s="221"/>
      <c r="F413" s="222"/>
      <c r="G413" s="223"/>
    </row>
    <row r="414" spans="1:7">
      <c r="A414" s="219"/>
      <c r="B414" s="219"/>
      <c r="C414" s="219"/>
      <c r="D414" s="220"/>
      <c r="E414" s="221"/>
      <c r="F414" s="222"/>
      <c r="G414" s="223"/>
    </row>
    <row r="415" spans="1:7">
      <c r="A415" s="219"/>
      <c r="B415" s="219"/>
      <c r="C415" s="219"/>
      <c r="D415" s="220"/>
      <c r="E415" s="221"/>
      <c r="F415" s="222"/>
      <c r="G415" s="223"/>
    </row>
    <row r="416" spans="1:7">
      <c r="A416" s="219"/>
      <c r="B416" s="219"/>
      <c r="C416" s="219"/>
      <c r="D416" s="220"/>
      <c r="E416" s="221"/>
      <c r="F416" s="222"/>
      <c r="G416" s="223"/>
    </row>
    <row r="417" spans="1:7">
      <c r="A417" s="219"/>
      <c r="B417" s="219"/>
      <c r="C417" s="219"/>
      <c r="D417" s="220"/>
      <c r="E417" s="221"/>
      <c r="F417" s="222"/>
      <c r="G417" s="223"/>
    </row>
    <row r="418" spans="1:7">
      <c r="A418" s="219"/>
      <c r="B418" s="219"/>
      <c r="C418" s="219"/>
      <c r="D418" s="220"/>
      <c r="E418" s="221"/>
      <c r="F418" s="222"/>
      <c r="G418" s="223"/>
    </row>
    <row r="419" spans="1:7">
      <c r="A419" s="219"/>
      <c r="B419" s="219"/>
      <c r="C419" s="219"/>
      <c r="D419" s="220"/>
      <c r="E419" s="221"/>
      <c r="F419" s="222"/>
      <c r="G419" s="223"/>
    </row>
    <row r="420" spans="1:7">
      <c r="A420" s="219"/>
      <c r="B420" s="219"/>
      <c r="C420" s="219"/>
      <c r="D420" s="220"/>
      <c r="E420" s="221"/>
      <c r="F420" s="222"/>
      <c r="G420" s="223"/>
    </row>
    <row r="421" spans="1:7">
      <c r="A421" s="219"/>
      <c r="B421" s="219"/>
      <c r="C421" s="219"/>
      <c r="D421" s="220"/>
      <c r="E421" s="221"/>
      <c r="F421" s="222"/>
      <c r="G421" s="223"/>
    </row>
    <row r="422" spans="1:7">
      <c r="A422" s="219"/>
      <c r="B422" s="219"/>
      <c r="C422" s="219"/>
      <c r="D422" s="220"/>
      <c r="E422" s="221"/>
      <c r="F422" s="222"/>
      <c r="G422" s="223"/>
    </row>
    <row r="423" spans="1:7">
      <c r="A423" s="219"/>
      <c r="B423" s="219"/>
      <c r="C423" s="219"/>
      <c r="D423" s="220"/>
      <c r="E423" s="221"/>
      <c r="F423" s="222"/>
      <c r="G423" s="223"/>
    </row>
    <row r="424" spans="1:7">
      <c r="A424" s="219"/>
      <c r="B424" s="219"/>
      <c r="C424" s="219"/>
      <c r="D424" s="220"/>
      <c r="E424" s="221"/>
      <c r="F424" s="222"/>
      <c r="G424" s="223"/>
    </row>
    <row r="425" spans="1:7">
      <c r="A425" s="219"/>
      <c r="B425" s="219"/>
      <c r="C425" s="219"/>
      <c r="D425" s="220"/>
      <c r="E425" s="221"/>
      <c r="F425" s="222"/>
      <c r="G425" s="223"/>
    </row>
    <row r="426" spans="1:7">
      <c r="A426" s="219"/>
      <c r="B426" s="219"/>
      <c r="C426" s="219"/>
      <c r="D426" s="220"/>
      <c r="E426" s="221"/>
      <c r="F426" s="222"/>
      <c r="G426" s="223"/>
    </row>
    <row r="427" spans="1:7">
      <c r="A427" s="219"/>
      <c r="B427" s="219"/>
      <c r="C427" s="219"/>
      <c r="D427" s="220"/>
      <c r="E427" s="221"/>
      <c r="F427" s="222"/>
      <c r="G427" s="223"/>
    </row>
    <row r="428" spans="1:7">
      <c r="A428" s="219"/>
      <c r="B428" s="219"/>
      <c r="C428" s="219"/>
      <c r="D428" s="220"/>
      <c r="E428" s="221"/>
      <c r="F428" s="222"/>
      <c r="G428" s="223"/>
    </row>
    <row r="429" spans="1:7">
      <c r="A429" s="219"/>
      <c r="B429" s="219"/>
      <c r="C429" s="219"/>
      <c r="D429" s="220"/>
      <c r="E429" s="221"/>
      <c r="F429" s="222"/>
      <c r="G429" s="223"/>
    </row>
    <row r="430" spans="1:7">
      <c r="A430" s="219"/>
      <c r="B430" s="219"/>
      <c r="C430" s="219"/>
      <c r="D430" s="220"/>
      <c r="E430" s="221"/>
      <c r="F430" s="222"/>
      <c r="G430" s="223"/>
    </row>
    <row r="431" spans="1:7">
      <c r="A431" s="219"/>
      <c r="B431" s="219"/>
      <c r="C431" s="219"/>
      <c r="D431" s="220"/>
      <c r="E431" s="221"/>
      <c r="F431" s="222"/>
      <c r="G431" s="223"/>
    </row>
    <row r="432" spans="1:7">
      <c r="A432" s="219"/>
      <c r="B432" s="219"/>
      <c r="C432" s="219"/>
      <c r="D432" s="220"/>
      <c r="E432" s="221"/>
      <c r="F432" s="222"/>
      <c r="G432" s="223"/>
    </row>
    <row r="433" spans="1:7">
      <c r="A433" s="219"/>
      <c r="B433" s="219"/>
      <c r="C433" s="219"/>
      <c r="D433" s="220"/>
      <c r="E433" s="221"/>
      <c r="F433" s="222"/>
      <c r="G433" s="223"/>
    </row>
    <row r="434" spans="1:7">
      <c r="A434" s="219"/>
      <c r="B434" s="219"/>
      <c r="C434" s="219"/>
      <c r="D434" s="220"/>
      <c r="E434" s="221"/>
      <c r="F434" s="222"/>
      <c r="G434" s="223"/>
    </row>
    <row r="435" spans="1:7">
      <c r="A435" s="219"/>
      <c r="B435" s="219"/>
      <c r="C435" s="219"/>
      <c r="D435" s="220"/>
      <c r="E435" s="221"/>
      <c r="F435" s="222"/>
      <c r="G435" s="223"/>
    </row>
    <row r="436" spans="1:7">
      <c r="A436" s="219"/>
      <c r="B436" s="219"/>
      <c r="C436" s="219"/>
      <c r="D436" s="220"/>
      <c r="E436" s="221"/>
      <c r="F436" s="222"/>
      <c r="G436" s="223"/>
    </row>
    <row r="437" spans="1:7">
      <c r="A437" s="219"/>
      <c r="B437" s="219"/>
      <c r="C437" s="219"/>
      <c r="D437" s="220"/>
      <c r="E437" s="221"/>
      <c r="F437" s="222"/>
      <c r="G437" s="223"/>
    </row>
    <row r="438" spans="1:7">
      <c r="A438" s="219"/>
      <c r="B438" s="219"/>
      <c r="C438" s="219"/>
      <c r="D438" s="220"/>
      <c r="E438" s="221"/>
      <c r="F438" s="222"/>
      <c r="G438" s="223"/>
    </row>
    <row r="439" spans="1:7">
      <c r="A439" s="219"/>
      <c r="B439" s="219"/>
      <c r="C439" s="219"/>
      <c r="D439" s="220"/>
      <c r="E439" s="221"/>
      <c r="F439" s="222"/>
      <c r="G439" s="223"/>
    </row>
    <row r="440" spans="1:7">
      <c r="A440" s="219"/>
      <c r="B440" s="219"/>
      <c r="C440" s="219"/>
      <c r="D440" s="220"/>
      <c r="E440" s="221"/>
      <c r="F440" s="222"/>
      <c r="G440" s="223"/>
    </row>
    <row r="441" spans="1:7">
      <c r="A441" s="219"/>
      <c r="B441" s="219"/>
      <c r="C441" s="219"/>
      <c r="D441" s="220"/>
      <c r="E441" s="221"/>
      <c r="F441" s="222"/>
      <c r="G441" s="223"/>
    </row>
    <row r="442" spans="1:7">
      <c r="A442" s="219"/>
      <c r="B442" s="219"/>
      <c r="C442" s="219"/>
      <c r="D442" s="220"/>
      <c r="E442" s="221"/>
      <c r="F442" s="222"/>
      <c r="G442" s="223"/>
    </row>
    <row r="443" spans="1:7">
      <c r="A443" s="219"/>
      <c r="B443" s="219"/>
      <c r="C443" s="219"/>
      <c r="D443" s="220"/>
      <c r="E443" s="221"/>
      <c r="F443" s="222"/>
      <c r="G443" s="223"/>
    </row>
    <row r="444" spans="1:7">
      <c r="A444" s="219"/>
      <c r="B444" s="219"/>
      <c r="C444" s="219"/>
      <c r="D444" s="220"/>
      <c r="E444" s="221"/>
      <c r="F444" s="222"/>
      <c r="G444" s="223"/>
    </row>
    <row r="445" spans="1:7">
      <c r="A445" s="219"/>
      <c r="B445" s="219"/>
      <c r="C445" s="219"/>
      <c r="D445" s="220"/>
      <c r="E445" s="221"/>
      <c r="F445" s="222"/>
      <c r="G445" s="223"/>
    </row>
    <row r="446" spans="1:7">
      <c r="A446" s="219"/>
      <c r="B446" s="219"/>
      <c r="C446" s="219"/>
      <c r="D446" s="220"/>
      <c r="E446" s="221"/>
      <c r="F446" s="222"/>
      <c r="G446" s="223"/>
    </row>
    <row r="447" spans="1:7">
      <c r="A447" s="219"/>
      <c r="B447" s="219"/>
      <c r="C447" s="219"/>
      <c r="D447" s="220"/>
      <c r="E447" s="221"/>
      <c r="F447" s="222"/>
      <c r="G447" s="223"/>
    </row>
    <row r="448" spans="1:7">
      <c r="A448" s="219"/>
      <c r="B448" s="219"/>
      <c r="C448" s="219"/>
      <c r="D448" s="220"/>
      <c r="E448" s="221"/>
      <c r="F448" s="222"/>
      <c r="G448" s="223"/>
    </row>
    <row r="449" spans="1:7">
      <c r="A449" s="219"/>
      <c r="B449" s="219"/>
      <c r="C449" s="219"/>
      <c r="D449" s="220"/>
      <c r="E449" s="221"/>
      <c r="F449" s="222"/>
      <c r="G449" s="223"/>
    </row>
    <row r="450" spans="1:7">
      <c r="A450" s="219"/>
      <c r="B450" s="219"/>
      <c r="C450" s="219"/>
      <c r="D450" s="220"/>
      <c r="E450" s="221"/>
      <c r="F450" s="222"/>
      <c r="G450" s="223"/>
    </row>
    <row r="451" spans="1:7">
      <c r="A451" s="219"/>
      <c r="B451" s="219"/>
      <c r="C451" s="219"/>
      <c r="D451" s="220"/>
      <c r="E451" s="221"/>
      <c r="F451" s="222"/>
      <c r="G451" s="223"/>
    </row>
    <row r="452" spans="1:7">
      <c r="A452" s="219"/>
      <c r="B452" s="219"/>
      <c r="C452" s="219"/>
      <c r="D452" s="220"/>
      <c r="E452" s="221"/>
      <c r="F452" s="222"/>
      <c r="G452" s="223"/>
    </row>
    <row r="453" spans="1:7">
      <c r="A453" s="219"/>
      <c r="B453" s="219"/>
      <c r="C453" s="219"/>
      <c r="D453" s="220"/>
      <c r="E453" s="221"/>
      <c r="F453" s="222"/>
      <c r="G453" s="223"/>
    </row>
    <row r="454" spans="1:7">
      <c r="A454" s="219"/>
      <c r="B454" s="219"/>
      <c r="C454" s="219"/>
      <c r="D454" s="220"/>
      <c r="E454" s="221"/>
      <c r="F454" s="222"/>
      <c r="G454" s="223"/>
    </row>
    <row r="455" spans="1:7">
      <c r="A455" s="219"/>
      <c r="B455" s="219"/>
      <c r="C455" s="219"/>
      <c r="D455" s="220"/>
      <c r="E455" s="221"/>
      <c r="F455" s="222"/>
      <c r="G455" s="223"/>
    </row>
    <row r="456" spans="1:7">
      <c r="A456" s="219"/>
      <c r="B456" s="219"/>
      <c r="C456" s="219"/>
      <c r="D456" s="220"/>
      <c r="E456" s="221"/>
      <c r="F456" s="222"/>
      <c r="G456" s="223"/>
    </row>
    <row r="457" spans="1:7">
      <c r="A457" s="219"/>
      <c r="B457" s="219"/>
      <c r="C457" s="219"/>
      <c r="D457" s="220"/>
      <c r="E457" s="221"/>
      <c r="F457" s="222"/>
      <c r="G457" s="223"/>
    </row>
    <row r="458" spans="1:7">
      <c r="A458" s="219"/>
      <c r="B458" s="219"/>
      <c r="C458" s="219"/>
      <c r="D458" s="220"/>
      <c r="E458" s="221"/>
      <c r="F458" s="222"/>
      <c r="G458" s="223"/>
    </row>
    <row r="459" spans="1:7">
      <c r="A459" s="219"/>
      <c r="B459" s="219"/>
      <c r="C459" s="219"/>
      <c r="D459" s="220"/>
      <c r="E459" s="221"/>
      <c r="F459" s="222"/>
      <c r="G459" s="223"/>
    </row>
    <row r="460" spans="1:7">
      <c r="A460" s="219"/>
      <c r="B460" s="219"/>
      <c r="C460" s="219"/>
      <c r="D460" s="220"/>
      <c r="E460" s="221"/>
      <c r="F460" s="222"/>
      <c r="G460" s="223"/>
    </row>
    <row r="461" spans="1:7">
      <c r="A461" s="219"/>
      <c r="B461" s="219"/>
      <c r="C461" s="219"/>
      <c r="D461" s="220"/>
      <c r="E461" s="221"/>
      <c r="F461" s="222"/>
      <c r="G461" s="223"/>
    </row>
    <row r="462" spans="1:7">
      <c r="A462" s="219"/>
      <c r="B462" s="219"/>
      <c r="C462" s="219"/>
      <c r="D462" s="220"/>
      <c r="E462" s="221"/>
      <c r="F462" s="222"/>
      <c r="G462" s="223"/>
    </row>
    <row r="463" spans="1:7">
      <c r="A463" s="219"/>
      <c r="B463" s="219"/>
      <c r="C463" s="219"/>
      <c r="D463" s="220"/>
      <c r="E463" s="221"/>
      <c r="F463" s="222"/>
      <c r="G463" s="223"/>
    </row>
    <row r="464" spans="1:7">
      <c r="A464" s="219"/>
      <c r="B464" s="219"/>
      <c r="C464" s="219"/>
      <c r="D464" s="220"/>
      <c r="E464" s="221"/>
      <c r="F464" s="222"/>
      <c r="G464" s="223"/>
    </row>
    <row r="465" spans="1:7">
      <c r="A465" s="219"/>
      <c r="B465" s="219"/>
      <c r="C465" s="219"/>
      <c r="D465" s="220"/>
      <c r="E465" s="221"/>
      <c r="F465" s="222"/>
      <c r="G465" s="223"/>
    </row>
    <row r="466" spans="1:7">
      <c r="A466" s="219"/>
      <c r="B466" s="219"/>
      <c r="C466" s="219"/>
      <c r="D466" s="220"/>
      <c r="E466" s="221"/>
      <c r="F466" s="222"/>
      <c r="G466" s="223"/>
    </row>
    <row r="467" spans="1:7">
      <c r="A467" s="219"/>
      <c r="B467" s="219"/>
      <c r="C467" s="219"/>
      <c r="D467" s="220"/>
      <c r="E467" s="221"/>
      <c r="F467" s="222"/>
      <c r="G467" s="223"/>
    </row>
    <row r="468" spans="1:7">
      <c r="A468" s="219"/>
      <c r="B468" s="219"/>
      <c r="C468" s="219"/>
      <c r="D468" s="220"/>
      <c r="E468" s="221"/>
      <c r="F468" s="222"/>
      <c r="G468" s="223"/>
    </row>
    <row r="469" spans="1:7">
      <c r="A469" s="219"/>
      <c r="B469" s="219"/>
      <c r="C469" s="219"/>
      <c r="D469" s="220"/>
      <c r="E469" s="221"/>
      <c r="F469" s="222"/>
      <c r="G469" s="223"/>
    </row>
    <row r="470" spans="1:7">
      <c r="A470" s="219"/>
      <c r="B470" s="219"/>
      <c r="C470" s="219"/>
      <c r="D470" s="220"/>
      <c r="E470" s="221"/>
      <c r="F470" s="222"/>
      <c r="G470" s="223"/>
    </row>
    <row r="471" spans="1:7">
      <c r="A471" s="219"/>
      <c r="B471" s="219"/>
      <c r="C471" s="219"/>
      <c r="D471" s="220"/>
      <c r="E471" s="221"/>
      <c r="F471" s="222"/>
      <c r="G471" s="223"/>
    </row>
    <row r="472" spans="1:7">
      <c r="A472" s="219"/>
      <c r="B472" s="219"/>
      <c r="C472" s="219"/>
      <c r="D472" s="220"/>
      <c r="E472" s="221"/>
      <c r="F472" s="222"/>
      <c r="G472" s="223"/>
    </row>
    <row r="473" spans="1:7">
      <c r="A473" s="219"/>
      <c r="B473" s="219"/>
      <c r="C473" s="219"/>
      <c r="D473" s="220"/>
      <c r="E473" s="221"/>
      <c r="F473" s="222"/>
      <c r="G473" s="223"/>
    </row>
    <row r="474" spans="1:7">
      <c r="A474" s="219"/>
      <c r="B474" s="219"/>
      <c r="C474" s="219"/>
      <c r="D474" s="220"/>
      <c r="E474" s="221"/>
      <c r="F474" s="222"/>
      <c r="G474" s="223"/>
    </row>
    <row r="475" spans="1:7">
      <c r="A475" s="219"/>
      <c r="B475" s="219"/>
      <c r="C475" s="219"/>
      <c r="D475" s="220"/>
      <c r="E475" s="221"/>
      <c r="F475" s="222"/>
      <c r="G475" s="223"/>
    </row>
    <row r="476" spans="1:7">
      <c r="A476" s="219"/>
      <c r="B476" s="219"/>
      <c r="C476" s="219"/>
      <c r="D476" s="220"/>
      <c r="E476" s="221"/>
      <c r="F476" s="222"/>
      <c r="G476" s="223"/>
    </row>
    <row r="477" spans="1:7">
      <c r="A477" s="219"/>
      <c r="B477" s="219"/>
      <c r="C477" s="219"/>
      <c r="D477" s="220"/>
      <c r="E477" s="221"/>
      <c r="F477" s="222"/>
      <c r="G477" s="223"/>
    </row>
    <row r="478" spans="1:7">
      <c r="A478" s="219"/>
      <c r="B478" s="219"/>
      <c r="C478" s="219"/>
      <c r="D478" s="220"/>
      <c r="E478" s="221"/>
      <c r="F478" s="222"/>
      <c r="G478" s="223"/>
    </row>
    <row r="479" spans="1:7">
      <c r="A479" s="219"/>
      <c r="B479" s="219"/>
      <c r="C479" s="219"/>
      <c r="D479" s="220"/>
      <c r="E479" s="221"/>
      <c r="F479" s="222"/>
      <c r="G479" s="223"/>
    </row>
    <row r="480" spans="1:7">
      <c r="A480" s="219"/>
      <c r="B480" s="219"/>
      <c r="C480" s="219"/>
      <c r="D480" s="220"/>
      <c r="E480" s="221"/>
      <c r="F480" s="222"/>
      <c r="G480" s="223"/>
    </row>
    <row r="481" spans="1:7">
      <c r="A481" s="219"/>
      <c r="B481" s="219"/>
      <c r="C481" s="219"/>
      <c r="D481" s="220"/>
      <c r="E481" s="221"/>
      <c r="F481" s="222"/>
      <c r="G481" s="223"/>
    </row>
    <row r="482" spans="1:7">
      <c r="A482" s="219"/>
      <c r="B482" s="219"/>
      <c r="C482" s="219"/>
      <c r="D482" s="220"/>
      <c r="E482" s="221"/>
      <c r="F482" s="222"/>
      <c r="G482" s="223"/>
    </row>
    <row r="483" spans="1:7">
      <c r="A483" s="219"/>
      <c r="B483" s="219"/>
      <c r="C483" s="219"/>
      <c r="D483" s="220"/>
      <c r="E483" s="221"/>
      <c r="F483" s="222"/>
      <c r="G483" s="223"/>
    </row>
    <row r="484" spans="1:7">
      <c r="A484" s="219"/>
      <c r="B484" s="219"/>
      <c r="C484" s="219"/>
      <c r="D484" s="220"/>
      <c r="E484" s="221"/>
      <c r="F484" s="222"/>
      <c r="G484" s="223"/>
    </row>
    <row r="485" spans="1:7">
      <c r="A485" s="219"/>
      <c r="B485" s="219"/>
      <c r="C485" s="219"/>
      <c r="D485" s="220"/>
      <c r="E485" s="221"/>
      <c r="F485" s="222"/>
      <c r="G485" s="223"/>
    </row>
    <row r="486" spans="1:7">
      <c r="A486" s="219"/>
      <c r="B486" s="219"/>
      <c r="C486" s="219"/>
      <c r="D486" s="220"/>
      <c r="E486" s="221"/>
      <c r="F486" s="222"/>
      <c r="G486" s="223"/>
    </row>
    <row r="487" spans="1:7">
      <c r="A487" s="219"/>
      <c r="B487" s="219"/>
      <c r="C487" s="219"/>
      <c r="D487" s="220"/>
      <c r="E487" s="221"/>
      <c r="F487" s="222"/>
      <c r="G487" s="223"/>
    </row>
    <row r="488" spans="1:7">
      <c r="A488" s="219"/>
      <c r="B488" s="219"/>
      <c r="C488" s="219"/>
      <c r="D488" s="220"/>
      <c r="E488" s="221"/>
      <c r="F488" s="222"/>
      <c r="G488" s="223"/>
    </row>
    <row r="489" spans="1:7">
      <c r="A489" s="219"/>
      <c r="B489" s="219"/>
      <c r="C489" s="219"/>
      <c r="D489" s="220"/>
      <c r="E489" s="221"/>
      <c r="F489" s="222"/>
      <c r="G489" s="223"/>
    </row>
    <row r="490" spans="1:7">
      <c r="A490" s="219"/>
      <c r="B490" s="219"/>
      <c r="C490" s="219"/>
      <c r="D490" s="220"/>
      <c r="E490" s="221"/>
      <c r="F490" s="222"/>
      <c r="G490" s="223"/>
    </row>
    <row r="491" spans="1:7">
      <c r="A491" s="219"/>
      <c r="B491" s="219"/>
      <c r="C491" s="219"/>
      <c r="D491" s="220"/>
      <c r="E491" s="221"/>
      <c r="F491" s="222"/>
      <c r="G491" s="223"/>
    </row>
    <row r="492" spans="1:7">
      <c r="A492" s="219"/>
      <c r="B492" s="219"/>
      <c r="C492" s="219"/>
      <c r="D492" s="220"/>
      <c r="E492" s="221"/>
      <c r="F492" s="222"/>
      <c r="G492" s="223"/>
    </row>
    <row r="493" spans="1:7">
      <c r="A493" s="219"/>
      <c r="B493" s="219"/>
      <c r="C493" s="219"/>
      <c r="D493" s="220"/>
      <c r="E493" s="221"/>
      <c r="F493" s="222"/>
      <c r="G493" s="223"/>
    </row>
    <row r="494" spans="1:7">
      <c r="A494" s="219"/>
      <c r="B494" s="219"/>
      <c r="C494" s="219"/>
      <c r="D494" s="220"/>
      <c r="E494" s="221"/>
      <c r="F494" s="222"/>
      <c r="G494" s="223"/>
    </row>
    <row r="495" spans="1:7">
      <c r="A495" s="219"/>
      <c r="B495" s="219"/>
      <c r="C495" s="219"/>
      <c r="D495" s="220"/>
      <c r="E495" s="221"/>
      <c r="F495" s="222"/>
      <c r="G495" s="223"/>
    </row>
    <row r="496" spans="1:7">
      <c r="A496" s="219"/>
      <c r="B496" s="219"/>
      <c r="C496" s="219"/>
      <c r="D496" s="220"/>
      <c r="E496" s="221"/>
      <c r="F496" s="222"/>
      <c r="G496" s="223"/>
    </row>
    <row r="497" spans="1:7">
      <c r="A497" s="219"/>
      <c r="B497" s="219"/>
      <c r="C497" s="219"/>
      <c r="D497" s="220"/>
      <c r="E497" s="221"/>
      <c r="F497" s="222"/>
      <c r="G497" s="223"/>
    </row>
    <row r="498" spans="1:7">
      <c r="A498" s="219"/>
      <c r="B498" s="219"/>
      <c r="C498" s="219"/>
      <c r="D498" s="220"/>
      <c r="E498" s="221"/>
      <c r="F498" s="222"/>
      <c r="G498" s="223"/>
    </row>
    <row r="499" spans="1:7">
      <c r="A499" s="219"/>
      <c r="B499" s="219"/>
      <c r="C499" s="219"/>
      <c r="D499" s="220"/>
      <c r="E499" s="221"/>
      <c r="F499" s="222"/>
      <c r="G499" s="223"/>
    </row>
    <row r="500" spans="1:7">
      <c r="A500" s="219"/>
      <c r="B500" s="219"/>
      <c r="C500" s="219"/>
      <c r="D500" s="220"/>
      <c r="E500" s="221"/>
      <c r="F500" s="222"/>
      <c r="G500" s="223"/>
    </row>
    <row r="501" spans="1:7">
      <c r="A501" s="219"/>
      <c r="B501" s="219"/>
      <c r="C501" s="219"/>
      <c r="D501" s="220"/>
      <c r="E501" s="221"/>
      <c r="F501" s="222"/>
      <c r="G501" s="223"/>
    </row>
    <row r="502" spans="1:7">
      <c r="A502" s="219"/>
      <c r="B502" s="219"/>
      <c r="C502" s="219"/>
      <c r="D502" s="220"/>
      <c r="E502" s="221"/>
      <c r="F502" s="222"/>
      <c r="G502" s="223"/>
    </row>
    <row r="503" spans="1:7">
      <c r="A503" s="219"/>
      <c r="B503" s="219"/>
      <c r="C503" s="219"/>
      <c r="D503" s="220"/>
      <c r="E503" s="221"/>
      <c r="F503" s="222"/>
      <c r="G503" s="223"/>
    </row>
    <row r="504" spans="1:7">
      <c r="A504" s="219"/>
      <c r="B504" s="219"/>
      <c r="C504" s="219"/>
      <c r="D504" s="220"/>
      <c r="E504" s="221"/>
      <c r="F504" s="222"/>
      <c r="G504" s="223"/>
    </row>
    <row r="505" spans="1:7">
      <c r="A505" s="219"/>
      <c r="B505" s="219"/>
      <c r="C505" s="219"/>
      <c r="D505" s="220"/>
      <c r="E505" s="221"/>
      <c r="F505" s="222"/>
      <c r="G505" s="223"/>
    </row>
    <row r="506" spans="1:7">
      <c r="A506" s="219"/>
      <c r="B506" s="219"/>
      <c r="C506" s="219"/>
      <c r="D506" s="220"/>
      <c r="E506" s="221"/>
      <c r="F506" s="222"/>
      <c r="G506" s="223"/>
    </row>
    <row r="507" spans="1:7">
      <c r="A507" s="219"/>
      <c r="B507" s="219"/>
      <c r="C507" s="219"/>
      <c r="D507" s="220"/>
      <c r="E507" s="221"/>
      <c r="F507" s="222"/>
      <c r="G507" s="223"/>
    </row>
    <row r="508" spans="1:7">
      <c r="A508" s="219"/>
      <c r="B508" s="219"/>
      <c r="C508" s="219"/>
      <c r="D508" s="220"/>
      <c r="E508" s="221"/>
      <c r="F508" s="222"/>
      <c r="G508" s="223"/>
    </row>
    <row r="509" spans="1:7">
      <c r="A509" s="219"/>
      <c r="B509" s="219"/>
      <c r="C509" s="219"/>
      <c r="D509" s="220"/>
      <c r="E509" s="221"/>
      <c r="F509" s="222"/>
      <c r="G509" s="223"/>
    </row>
    <row r="510" spans="1:7">
      <c r="A510" s="219"/>
      <c r="B510" s="219"/>
      <c r="C510" s="219"/>
      <c r="D510" s="220"/>
      <c r="E510" s="221"/>
      <c r="F510" s="222"/>
      <c r="G510" s="223"/>
    </row>
    <row r="511" spans="1:7">
      <c r="A511" s="219"/>
      <c r="B511" s="219"/>
      <c r="C511" s="219"/>
      <c r="D511" s="220"/>
      <c r="E511" s="221"/>
      <c r="F511" s="222"/>
      <c r="G511" s="223"/>
    </row>
    <row r="512" spans="1:7">
      <c r="A512" s="219"/>
      <c r="B512" s="219"/>
      <c r="C512" s="219"/>
      <c r="D512" s="220"/>
      <c r="E512" s="221"/>
      <c r="F512" s="222"/>
      <c r="G512" s="223"/>
    </row>
    <row r="513" spans="1:7">
      <c r="A513" s="219"/>
      <c r="B513" s="219"/>
      <c r="C513" s="219"/>
      <c r="D513" s="220"/>
      <c r="E513" s="221"/>
      <c r="F513" s="222"/>
      <c r="G513" s="223"/>
    </row>
    <row r="514" spans="1:7">
      <c r="A514" s="219"/>
      <c r="B514" s="219"/>
      <c r="C514" s="219"/>
      <c r="D514" s="220"/>
      <c r="E514" s="221"/>
      <c r="F514" s="222"/>
      <c r="G514" s="223"/>
    </row>
    <row r="515" spans="1:7">
      <c r="A515" s="219"/>
      <c r="B515" s="219"/>
      <c r="C515" s="219"/>
      <c r="D515" s="220"/>
      <c r="E515" s="221"/>
      <c r="F515" s="222"/>
      <c r="G515" s="223"/>
    </row>
    <row r="516" spans="1:7">
      <c r="A516" s="219"/>
      <c r="B516" s="219"/>
      <c r="C516" s="219"/>
      <c r="D516" s="220"/>
      <c r="E516" s="221"/>
      <c r="F516" s="222"/>
      <c r="G516" s="223"/>
    </row>
    <row r="517" spans="1:7">
      <c r="A517" s="219"/>
      <c r="B517" s="219"/>
      <c r="C517" s="219"/>
      <c r="D517" s="220"/>
      <c r="E517" s="221"/>
      <c r="F517" s="222"/>
      <c r="G517" s="223"/>
    </row>
    <row r="518" spans="1:7">
      <c r="A518" s="219"/>
      <c r="B518" s="219"/>
      <c r="C518" s="219"/>
      <c r="D518" s="220"/>
      <c r="E518" s="221"/>
      <c r="F518" s="222"/>
      <c r="G518" s="223"/>
    </row>
    <row r="519" spans="1:7">
      <c r="A519" s="219"/>
      <c r="B519" s="219"/>
      <c r="C519" s="219"/>
      <c r="D519" s="220"/>
      <c r="E519" s="221"/>
      <c r="F519" s="222"/>
      <c r="G519" s="223"/>
    </row>
    <row r="520" spans="1:7">
      <c r="A520" s="219"/>
      <c r="B520" s="219"/>
      <c r="C520" s="219"/>
      <c r="D520" s="220"/>
      <c r="E520" s="221"/>
      <c r="F520" s="222"/>
      <c r="G520" s="223"/>
    </row>
    <row r="521" spans="1:7">
      <c r="A521" s="219"/>
      <c r="B521" s="219"/>
      <c r="C521" s="219"/>
      <c r="D521" s="220"/>
      <c r="E521" s="221"/>
      <c r="F521" s="222"/>
      <c r="G521" s="223"/>
    </row>
    <row r="522" spans="1:7">
      <c r="A522" s="219"/>
      <c r="B522" s="219"/>
      <c r="C522" s="219"/>
      <c r="D522" s="220"/>
      <c r="E522" s="221"/>
      <c r="F522" s="222"/>
      <c r="G522" s="223"/>
    </row>
    <row r="523" spans="1:7">
      <c r="A523" s="219"/>
      <c r="B523" s="219"/>
      <c r="C523" s="219"/>
      <c r="D523" s="220"/>
      <c r="E523" s="221"/>
      <c r="F523" s="222"/>
      <c r="G523" s="223"/>
    </row>
    <row r="524" spans="1:7">
      <c r="A524" s="219"/>
      <c r="B524" s="219"/>
      <c r="C524" s="219"/>
      <c r="D524" s="220"/>
      <c r="E524" s="221"/>
      <c r="F524" s="222"/>
      <c r="G524" s="223"/>
    </row>
    <row r="525" spans="1:7">
      <c r="A525" s="219"/>
      <c r="B525" s="219"/>
      <c r="C525" s="219"/>
      <c r="D525" s="220"/>
      <c r="E525" s="221"/>
      <c r="F525" s="222"/>
      <c r="G525" s="223"/>
    </row>
    <row r="526" spans="1:7">
      <c r="A526" s="219"/>
      <c r="B526" s="219"/>
      <c r="C526" s="219"/>
      <c r="D526" s="220"/>
      <c r="E526" s="221"/>
      <c r="F526" s="222"/>
      <c r="G526" s="223"/>
    </row>
    <row r="527" spans="1:7">
      <c r="A527" s="219"/>
      <c r="B527" s="219"/>
      <c r="C527" s="219"/>
      <c r="D527" s="220"/>
      <c r="E527" s="221"/>
      <c r="F527" s="222"/>
      <c r="G527" s="223"/>
    </row>
    <row r="528" spans="1:7">
      <c r="A528" s="219"/>
      <c r="B528" s="219"/>
      <c r="C528" s="219"/>
      <c r="D528" s="220"/>
      <c r="E528" s="221"/>
      <c r="F528" s="222"/>
      <c r="G528" s="223"/>
    </row>
    <row r="529" spans="1:7">
      <c r="A529" s="219"/>
      <c r="B529" s="219"/>
      <c r="C529" s="219"/>
      <c r="D529" s="220"/>
      <c r="E529" s="221"/>
      <c r="F529" s="222"/>
      <c r="G529" s="223"/>
    </row>
    <row r="530" spans="1:7">
      <c r="A530" s="219"/>
      <c r="B530" s="219"/>
      <c r="C530" s="219"/>
      <c r="D530" s="220"/>
      <c r="E530" s="221"/>
      <c r="F530" s="222"/>
      <c r="G530" s="223"/>
    </row>
    <row r="531" spans="1:7">
      <c r="A531" s="219"/>
      <c r="B531" s="219"/>
      <c r="C531" s="219"/>
      <c r="D531" s="220"/>
      <c r="E531" s="221"/>
      <c r="F531" s="222"/>
      <c r="G531" s="223"/>
    </row>
    <row r="532" spans="1:7">
      <c r="A532" s="219"/>
      <c r="B532" s="219"/>
      <c r="C532" s="219"/>
      <c r="D532" s="220"/>
      <c r="E532" s="221"/>
      <c r="F532" s="222"/>
      <c r="G532" s="223"/>
    </row>
    <row r="533" spans="1:7">
      <c r="A533" s="219"/>
      <c r="B533" s="219"/>
      <c r="C533" s="219"/>
      <c r="D533" s="220"/>
      <c r="E533" s="221"/>
      <c r="F533" s="222"/>
      <c r="G533" s="223"/>
    </row>
    <row r="534" spans="1:7">
      <c r="A534" s="219"/>
      <c r="B534" s="219"/>
      <c r="C534" s="219"/>
      <c r="D534" s="220"/>
      <c r="E534" s="221"/>
      <c r="F534" s="222"/>
      <c r="G534" s="223"/>
    </row>
    <row r="535" spans="1:7">
      <c r="A535" s="219"/>
      <c r="B535" s="219"/>
      <c r="C535" s="219"/>
      <c r="D535" s="220"/>
      <c r="E535" s="221"/>
      <c r="F535" s="222"/>
      <c r="G535" s="223"/>
    </row>
    <row r="536" spans="1:7">
      <c r="A536" s="219"/>
      <c r="B536" s="219"/>
      <c r="C536" s="219"/>
      <c r="D536" s="220"/>
      <c r="E536" s="221"/>
      <c r="F536" s="222"/>
      <c r="G536" s="223"/>
    </row>
    <row r="537" spans="1:7">
      <c r="A537" s="219"/>
      <c r="B537" s="219"/>
      <c r="C537" s="219"/>
      <c r="D537" s="220"/>
      <c r="E537" s="221"/>
      <c r="F537" s="222"/>
      <c r="G537" s="223"/>
    </row>
    <row r="538" spans="1:7">
      <c r="A538" s="219"/>
      <c r="B538" s="219"/>
      <c r="C538" s="219"/>
      <c r="D538" s="220"/>
      <c r="E538" s="221"/>
      <c r="F538" s="222"/>
      <c r="G538" s="223"/>
    </row>
    <row r="539" spans="1:7">
      <c r="A539" s="219"/>
      <c r="B539" s="219"/>
      <c r="C539" s="219"/>
      <c r="D539" s="220"/>
      <c r="E539" s="221"/>
      <c r="F539" s="222"/>
      <c r="G539" s="223"/>
    </row>
    <row r="540" spans="1:7">
      <c r="A540" s="219"/>
      <c r="B540" s="219"/>
      <c r="C540" s="219"/>
      <c r="D540" s="220"/>
      <c r="E540" s="221"/>
      <c r="F540" s="222"/>
      <c r="G540" s="223"/>
    </row>
    <row r="541" spans="1:7">
      <c r="A541" s="219"/>
      <c r="B541" s="219"/>
      <c r="C541" s="219"/>
      <c r="D541" s="220"/>
      <c r="E541" s="221"/>
      <c r="F541" s="222"/>
      <c r="G541" s="223"/>
    </row>
    <row r="542" spans="1:7">
      <c r="A542" s="219"/>
      <c r="B542" s="219"/>
      <c r="C542" s="219"/>
      <c r="D542" s="220"/>
      <c r="E542" s="221"/>
      <c r="F542" s="222"/>
      <c r="G542" s="223"/>
    </row>
    <row r="543" spans="1:7">
      <c r="A543" s="219"/>
      <c r="B543" s="219"/>
      <c r="C543" s="219"/>
      <c r="D543" s="220"/>
      <c r="E543" s="221"/>
      <c r="F543" s="222"/>
      <c r="G543" s="223"/>
    </row>
    <row r="544" spans="1:7">
      <c r="A544" s="219"/>
      <c r="B544" s="219"/>
      <c r="C544" s="219"/>
      <c r="D544" s="220"/>
      <c r="E544" s="221"/>
      <c r="F544" s="222"/>
      <c r="G544" s="223"/>
    </row>
    <row r="545" spans="1:7">
      <c r="A545" s="219"/>
      <c r="B545" s="219"/>
      <c r="C545" s="219"/>
      <c r="D545" s="220"/>
      <c r="E545" s="221"/>
      <c r="F545" s="222"/>
      <c r="G545" s="223"/>
    </row>
    <row r="546" spans="1:7">
      <c r="A546" s="219"/>
      <c r="B546" s="219"/>
      <c r="C546" s="219"/>
      <c r="D546" s="220"/>
      <c r="E546" s="221"/>
      <c r="F546" s="222"/>
      <c r="G546" s="223"/>
    </row>
    <row r="547" spans="1:7">
      <c r="A547" s="219"/>
      <c r="B547" s="219"/>
      <c r="C547" s="219"/>
      <c r="D547" s="220"/>
      <c r="E547" s="221"/>
      <c r="F547" s="222"/>
      <c r="G547" s="223"/>
    </row>
    <row r="548" spans="1:7">
      <c r="A548" s="219"/>
      <c r="B548" s="219"/>
      <c r="C548" s="219"/>
      <c r="D548" s="220"/>
      <c r="E548" s="221"/>
      <c r="F548" s="222"/>
      <c r="G548" s="223"/>
    </row>
    <row r="549" spans="1:7">
      <c r="A549" s="219"/>
      <c r="B549" s="219"/>
      <c r="C549" s="219"/>
      <c r="D549" s="220"/>
      <c r="E549" s="221"/>
      <c r="F549" s="222"/>
      <c r="G549" s="223"/>
    </row>
    <row r="550" spans="1:7">
      <c r="A550" s="219"/>
      <c r="B550" s="219"/>
      <c r="C550" s="219"/>
      <c r="D550" s="220"/>
      <c r="E550" s="221"/>
      <c r="F550" s="222"/>
      <c r="G550" s="223"/>
    </row>
    <row r="551" spans="1:7">
      <c r="A551" s="219"/>
      <c r="B551" s="219"/>
      <c r="C551" s="219"/>
      <c r="D551" s="220"/>
      <c r="E551" s="221"/>
      <c r="F551" s="222"/>
      <c r="G551" s="223"/>
    </row>
    <row r="552" spans="1:7">
      <c r="A552" s="219"/>
      <c r="B552" s="219"/>
      <c r="C552" s="219"/>
      <c r="D552" s="220"/>
      <c r="E552" s="221"/>
      <c r="F552" s="222"/>
      <c r="G552" s="223"/>
    </row>
    <row r="553" spans="1:7">
      <c r="A553" s="219"/>
      <c r="B553" s="219"/>
      <c r="C553" s="219"/>
      <c r="D553" s="220"/>
      <c r="E553" s="221"/>
      <c r="F553" s="222"/>
      <c r="G553" s="223"/>
    </row>
    <row r="554" spans="1:7">
      <c r="A554" s="219"/>
      <c r="B554" s="219"/>
      <c r="C554" s="219"/>
      <c r="D554" s="220"/>
      <c r="E554" s="221"/>
      <c r="F554" s="222"/>
      <c r="G554" s="223"/>
    </row>
    <row r="555" spans="1:7">
      <c r="A555" s="219"/>
      <c r="B555" s="219"/>
      <c r="C555" s="219"/>
      <c r="D555" s="220"/>
      <c r="E555" s="221"/>
      <c r="F555" s="222"/>
      <c r="G555" s="223"/>
    </row>
    <row r="556" spans="1:7">
      <c r="A556" s="219"/>
      <c r="B556" s="219"/>
      <c r="C556" s="219"/>
      <c r="D556" s="220"/>
      <c r="E556" s="221"/>
      <c r="F556" s="222"/>
      <c r="G556" s="223"/>
    </row>
    <row r="557" spans="1:7">
      <c r="A557" s="219"/>
      <c r="B557" s="219"/>
      <c r="C557" s="219"/>
      <c r="D557" s="220"/>
      <c r="E557" s="221"/>
      <c r="F557" s="222"/>
      <c r="G557" s="223"/>
    </row>
    <row r="558" spans="1:7">
      <c r="A558" s="219"/>
      <c r="B558" s="219"/>
      <c r="C558" s="219"/>
      <c r="D558" s="220"/>
      <c r="E558" s="221"/>
      <c r="F558" s="222"/>
      <c r="G558" s="223"/>
    </row>
    <row r="559" spans="1:7">
      <c r="A559" s="219"/>
      <c r="B559" s="219"/>
      <c r="C559" s="219"/>
      <c r="D559" s="220"/>
      <c r="E559" s="221"/>
      <c r="F559" s="222"/>
      <c r="G559" s="223"/>
    </row>
    <row r="560" spans="1:7">
      <c r="A560" s="219"/>
      <c r="B560" s="219"/>
      <c r="C560" s="219"/>
      <c r="D560" s="220"/>
      <c r="E560" s="221"/>
      <c r="F560" s="222"/>
      <c r="G560" s="223"/>
    </row>
    <row r="561" spans="1:7">
      <c r="A561" s="219"/>
      <c r="B561" s="219"/>
      <c r="C561" s="219"/>
      <c r="D561" s="220"/>
      <c r="E561" s="221"/>
      <c r="F561" s="222"/>
      <c r="G561" s="223"/>
    </row>
    <row r="562" spans="1:7">
      <c r="A562" s="219"/>
      <c r="B562" s="219"/>
      <c r="C562" s="219"/>
      <c r="D562" s="220"/>
      <c r="E562" s="221"/>
      <c r="F562" s="222"/>
      <c r="G562" s="223"/>
    </row>
    <row r="563" spans="1:7">
      <c r="A563" s="219"/>
      <c r="B563" s="219"/>
      <c r="C563" s="219"/>
      <c r="D563" s="220"/>
      <c r="E563" s="221"/>
      <c r="F563" s="222"/>
      <c r="G563" s="223"/>
    </row>
    <row r="564" spans="1:7">
      <c r="A564" s="219"/>
      <c r="B564" s="219"/>
      <c r="C564" s="219"/>
      <c r="D564" s="220"/>
      <c r="E564" s="221"/>
      <c r="F564" s="222"/>
      <c r="G564" s="223"/>
    </row>
    <row r="565" spans="1:7">
      <c r="A565" s="219"/>
      <c r="B565" s="219"/>
      <c r="C565" s="219"/>
      <c r="D565" s="220"/>
      <c r="E565" s="221"/>
      <c r="F565" s="222"/>
      <c r="G565" s="223"/>
    </row>
    <row r="566" spans="1:7">
      <c r="A566" s="219"/>
      <c r="B566" s="219"/>
      <c r="C566" s="219"/>
      <c r="D566" s="220"/>
      <c r="E566" s="221"/>
      <c r="F566" s="222"/>
      <c r="G566" s="223"/>
    </row>
    <row r="567" spans="1:7">
      <c r="A567" s="219"/>
      <c r="B567" s="219"/>
      <c r="C567" s="219"/>
      <c r="D567" s="220"/>
      <c r="E567" s="221"/>
      <c r="F567" s="222"/>
      <c r="G567" s="223"/>
    </row>
    <row r="568" spans="1:7">
      <c r="A568" s="219"/>
      <c r="B568" s="219"/>
      <c r="C568" s="219"/>
      <c r="D568" s="220"/>
      <c r="E568" s="221"/>
      <c r="F568" s="222"/>
      <c r="G568" s="223"/>
    </row>
    <row r="569" spans="1:7">
      <c r="A569" s="219"/>
      <c r="B569" s="219"/>
      <c r="C569" s="219"/>
      <c r="D569" s="220"/>
      <c r="E569" s="221"/>
      <c r="F569" s="222"/>
      <c r="G569" s="223"/>
    </row>
    <row r="570" spans="1:7">
      <c r="A570" s="219"/>
      <c r="B570" s="219"/>
      <c r="C570" s="219"/>
      <c r="D570" s="220"/>
      <c r="E570" s="221"/>
      <c r="F570" s="222"/>
      <c r="G570" s="223"/>
    </row>
    <row r="571" spans="1:7">
      <c r="A571" s="219"/>
      <c r="B571" s="219"/>
      <c r="C571" s="219"/>
      <c r="D571" s="220"/>
      <c r="E571" s="221"/>
      <c r="F571" s="222"/>
      <c r="G571" s="223"/>
    </row>
    <row r="572" spans="1:7">
      <c r="A572" s="219"/>
      <c r="B572" s="219"/>
      <c r="C572" s="219"/>
      <c r="D572" s="220"/>
      <c r="E572" s="221"/>
      <c r="F572" s="222"/>
      <c r="G572" s="223"/>
    </row>
    <row r="573" spans="1:7">
      <c r="A573" s="219"/>
      <c r="B573" s="219"/>
      <c r="C573" s="219"/>
      <c r="D573" s="220"/>
      <c r="E573" s="221"/>
      <c r="F573" s="222"/>
      <c r="G573" s="223"/>
    </row>
    <row r="574" spans="1:7">
      <c r="A574" s="219"/>
      <c r="B574" s="219"/>
      <c r="C574" s="219"/>
      <c r="D574" s="220"/>
      <c r="E574" s="221"/>
      <c r="F574" s="222"/>
      <c r="G574" s="223"/>
    </row>
    <row r="575" spans="1:7">
      <c r="A575" s="219"/>
      <c r="B575" s="219"/>
      <c r="C575" s="219"/>
      <c r="D575" s="220"/>
      <c r="E575" s="221"/>
      <c r="F575" s="222"/>
      <c r="G575" s="223"/>
    </row>
    <row r="576" spans="1:7">
      <c r="A576" s="219"/>
      <c r="B576" s="219"/>
      <c r="C576" s="219"/>
      <c r="D576" s="220"/>
      <c r="E576" s="221"/>
      <c r="F576" s="222"/>
      <c r="G576" s="223"/>
    </row>
    <row r="577" spans="1:7">
      <c r="A577" s="219"/>
      <c r="B577" s="219"/>
      <c r="C577" s="219"/>
      <c r="D577" s="220"/>
      <c r="E577" s="221"/>
      <c r="F577" s="222"/>
      <c r="G577" s="223"/>
    </row>
    <row r="578" spans="1:7">
      <c r="A578" s="219"/>
      <c r="B578" s="219"/>
      <c r="C578" s="219"/>
      <c r="D578" s="220"/>
      <c r="E578" s="221"/>
      <c r="F578" s="222"/>
      <c r="G578" s="223"/>
    </row>
    <row r="579" spans="1:7">
      <c r="A579" s="219"/>
      <c r="B579" s="219"/>
      <c r="C579" s="219"/>
      <c r="D579" s="220"/>
      <c r="E579" s="221"/>
      <c r="F579" s="222"/>
      <c r="G579" s="223"/>
    </row>
    <row r="580" spans="1:7">
      <c r="A580" s="219"/>
      <c r="B580" s="219"/>
      <c r="C580" s="219"/>
      <c r="D580" s="220"/>
      <c r="E580" s="221"/>
      <c r="F580" s="222"/>
      <c r="G580" s="223"/>
    </row>
    <row r="581" spans="1:7">
      <c r="A581" s="219"/>
      <c r="B581" s="219"/>
      <c r="C581" s="219"/>
      <c r="D581" s="220"/>
      <c r="E581" s="221"/>
      <c r="F581" s="222"/>
      <c r="G581" s="223"/>
    </row>
    <row r="582" spans="1:7">
      <c r="A582" s="219"/>
      <c r="B582" s="219"/>
      <c r="C582" s="219"/>
      <c r="D582" s="220"/>
      <c r="E582" s="221"/>
      <c r="F582" s="222"/>
      <c r="G582" s="223"/>
    </row>
    <row r="583" spans="1:7">
      <c r="A583" s="219"/>
      <c r="B583" s="219"/>
      <c r="C583" s="219"/>
      <c r="D583" s="220"/>
      <c r="E583" s="221"/>
      <c r="F583" s="222"/>
      <c r="G583" s="223"/>
    </row>
    <row r="584" spans="1:7">
      <c r="A584" s="219"/>
      <c r="B584" s="219"/>
      <c r="C584" s="219"/>
      <c r="D584" s="220"/>
      <c r="E584" s="221"/>
      <c r="F584" s="222"/>
      <c r="G584" s="223"/>
    </row>
    <row r="585" spans="1:7">
      <c r="A585" s="219"/>
      <c r="B585" s="219"/>
      <c r="C585" s="219"/>
      <c r="D585" s="220"/>
      <c r="E585" s="221"/>
      <c r="F585" s="222"/>
      <c r="G585" s="223"/>
    </row>
    <row r="586" spans="1:7">
      <c r="A586" s="219"/>
      <c r="B586" s="219"/>
      <c r="C586" s="219"/>
      <c r="D586" s="220"/>
      <c r="E586" s="221"/>
      <c r="F586" s="222"/>
      <c r="G586" s="223"/>
    </row>
    <row r="587" spans="1:7">
      <c r="A587" s="219"/>
      <c r="B587" s="219"/>
      <c r="C587" s="219"/>
      <c r="D587" s="220"/>
      <c r="E587" s="221"/>
      <c r="F587" s="222"/>
      <c r="G587" s="223"/>
    </row>
    <row r="588" spans="1:7">
      <c r="A588" s="219"/>
      <c r="B588" s="219"/>
      <c r="C588" s="219"/>
      <c r="D588" s="220"/>
      <c r="E588" s="221"/>
      <c r="F588" s="222"/>
      <c r="G588" s="223"/>
    </row>
    <row r="589" spans="1:7">
      <c r="A589" s="219"/>
      <c r="B589" s="219"/>
      <c r="C589" s="219"/>
      <c r="D589" s="220"/>
      <c r="E589" s="221"/>
      <c r="F589" s="222"/>
      <c r="G589" s="223"/>
    </row>
    <row r="590" spans="1:7">
      <c r="A590" s="219"/>
      <c r="B590" s="219"/>
      <c r="C590" s="219"/>
      <c r="D590" s="220"/>
      <c r="E590" s="221"/>
      <c r="F590" s="222"/>
      <c r="G590" s="223"/>
    </row>
    <row r="591" spans="1:7">
      <c r="A591" s="219"/>
      <c r="B591" s="219"/>
      <c r="C591" s="219"/>
      <c r="D591" s="220"/>
      <c r="E591" s="221"/>
      <c r="F591" s="222"/>
      <c r="G591" s="223"/>
    </row>
    <row r="592" spans="1:7">
      <c r="A592" s="219"/>
      <c r="B592" s="219"/>
      <c r="C592" s="219"/>
      <c r="D592" s="220"/>
      <c r="E592" s="221"/>
      <c r="F592" s="222"/>
      <c r="G592" s="223"/>
    </row>
    <row r="593" spans="1:7">
      <c r="A593" s="219"/>
      <c r="B593" s="219"/>
      <c r="C593" s="219"/>
      <c r="D593" s="220"/>
      <c r="E593" s="221"/>
      <c r="F593" s="222"/>
      <c r="G593" s="223"/>
    </row>
    <row r="594" spans="1:7">
      <c r="A594" s="219"/>
      <c r="B594" s="219"/>
      <c r="C594" s="219"/>
      <c r="D594" s="220"/>
      <c r="E594" s="221"/>
      <c r="F594" s="222"/>
      <c r="G594" s="223"/>
    </row>
    <row r="595" spans="1:7">
      <c r="A595" s="219"/>
      <c r="B595" s="219"/>
      <c r="C595" s="219"/>
      <c r="D595" s="220"/>
      <c r="E595" s="221"/>
      <c r="F595" s="222"/>
      <c r="G595" s="223"/>
    </row>
    <row r="596" spans="1:7">
      <c r="A596" s="219"/>
      <c r="B596" s="219"/>
      <c r="C596" s="219"/>
      <c r="D596" s="220"/>
      <c r="E596" s="221"/>
      <c r="F596" s="222"/>
      <c r="G596" s="223"/>
    </row>
    <row r="597" spans="1:7">
      <c r="A597" s="219"/>
      <c r="B597" s="219"/>
      <c r="C597" s="219"/>
      <c r="D597" s="220"/>
      <c r="E597" s="221"/>
      <c r="F597" s="222"/>
      <c r="G597" s="223"/>
    </row>
    <row r="598" spans="1:7">
      <c r="A598" s="219"/>
      <c r="B598" s="219"/>
      <c r="C598" s="219"/>
      <c r="D598" s="220"/>
      <c r="E598" s="221"/>
      <c r="F598" s="222"/>
      <c r="G598" s="223"/>
    </row>
    <row r="599" spans="1:7">
      <c r="A599" s="219"/>
      <c r="B599" s="219"/>
      <c r="C599" s="219"/>
      <c r="D599" s="220"/>
      <c r="E599" s="221"/>
      <c r="F599" s="222"/>
      <c r="G599" s="223"/>
    </row>
    <row r="600" spans="1:7">
      <c r="A600" s="219"/>
      <c r="B600" s="219"/>
      <c r="C600" s="219"/>
      <c r="D600" s="220"/>
      <c r="E600" s="221"/>
      <c r="F600" s="222"/>
      <c r="G600" s="223"/>
    </row>
    <row r="601" spans="1:7">
      <c r="A601" s="219"/>
      <c r="B601" s="219"/>
      <c r="C601" s="219"/>
      <c r="D601" s="220"/>
      <c r="E601" s="221"/>
      <c r="F601" s="222"/>
      <c r="G601" s="223"/>
    </row>
    <row r="602" spans="1:7">
      <c r="A602" s="219"/>
      <c r="B602" s="219"/>
      <c r="C602" s="219"/>
      <c r="D602" s="220"/>
      <c r="E602" s="221"/>
      <c r="F602" s="222"/>
      <c r="G602" s="223"/>
    </row>
    <row r="603" spans="1:7">
      <c r="A603" s="219"/>
      <c r="B603" s="219"/>
      <c r="C603" s="219"/>
      <c r="D603" s="220"/>
      <c r="E603" s="221"/>
      <c r="F603" s="222"/>
      <c r="G603" s="223"/>
    </row>
    <row r="604" spans="1:7">
      <c r="A604" s="219"/>
      <c r="B604" s="219"/>
      <c r="C604" s="219"/>
      <c r="D604" s="220"/>
      <c r="E604" s="221"/>
      <c r="F604" s="222"/>
      <c r="G604" s="223"/>
    </row>
    <row r="605" spans="1:7">
      <c r="A605" s="219"/>
      <c r="B605" s="219"/>
      <c r="C605" s="219"/>
      <c r="D605" s="220"/>
      <c r="E605" s="221"/>
      <c r="F605" s="222"/>
      <c r="G605" s="223"/>
    </row>
    <row r="606" spans="1:7">
      <c r="A606" s="219"/>
      <c r="B606" s="219"/>
      <c r="C606" s="219"/>
      <c r="D606" s="220"/>
      <c r="E606" s="221"/>
      <c r="F606" s="222"/>
      <c r="G606" s="223"/>
    </row>
    <row r="607" spans="1:7">
      <c r="A607" s="219"/>
      <c r="B607" s="219"/>
      <c r="C607" s="219"/>
      <c r="D607" s="220"/>
      <c r="E607" s="221"/>
      <c r="F607" s="222"/>
      <c r="G607" s="223"/>
    </row>
    <row r="608" spans="1:7">
      <c r="A608" s="219"/>
      <c r="B608" s="219"/>
      <c r="C608" s="219"/>
      <c r="D608" s="220"/>
      <c r="E608" s="221"/>
      <c r="F608" s="222"/>
      <c r="G608" s="223"/>
    </row>
    <row r="609" spans="1:7">
      <c r="A609" s="219"/>
      <c r="B609" s="219"/>
      <c r="C609" s="219"/>
      <c r="D609" s="220"/>
      <c r="E609" s="221"/>
      <c r="F609" s="222"/>
      <c r="G609" s="223"/>
    </row>
    <row r="610" spans="1:7">
      <c r="A610" s="219"/>
      <c r="B610" s="219"/>
      <c r="C610" s="219"/>
      <c r="D610" s="220"/>
      <c r="E610" s="221"/>
      <c r="F610" s="222"/>
      <c r="G610" s="223"/>
    </row>
    <row r="611" spans="1:7">
      <c r="A611" s="219"/>
      <c r="B611" s="219"/>
      <c r="C611" s="219"/>
      <c r="D611" s="220"/>
      <c r="E611" s="221"/>
      <c r="F611" s="222"/>
      <c r="G611" s="223"/>
    </row>
    <row r="612" spans="1:7">
      <c r="A612" s="219"/>
      <c r="B612" s="219"/>
      <c r="C612" s="219"/>
      <c r="D612" s="220"/>
      <c r="E612" s="221"/>
      <c r="F612" s="222"/>
      <c r="G612" s="223"/>
    </row>
    <row r="613" spans="1:7">
      <c r="A613" s="219"/>
      <c r="B613" s="219"/>
      <c r="C613" s="219"/>
      <c r="D613" s="220"/>
      <c r="E613" s="221"/>
      <c r="F613" s="222"/>
      <c r="G613" s="223"/>
    </row>
    <row r="614" spans="1:7">
      <c r="A614" s="219"/>
      <c r="B614" s="219"/>
      <c r="C614" s="219"/>
      <c r="D614" s="220"/>
      <c r="E614" s="221"/>
      <c r="F614" s="222"/>
      <c r="G614" s="223"/>
    </row>
    <row r="615" spans="1:7">
      <c r="A615" s="219"/>
      <c r="B615" s="219"/>
      <c r="C615" s="219"/>
      <c r="D615" s="220"/>
      <c r="E615" s="221"/>
      <c r="F615" s="222"/>
      <c r="G615" s="223"/>
    </row>
    <row r="616" spans="1:7">
      <c r="A616" s="219"/>
      <c r="B616" s="219"/>
      <c r="C616" s="219"/>
      <c r="D616" s="220"/>
      <c r="E616" s="221"/>
      <c r="F616" s="222"/>
      <c r="G616" s="223"/>
    </row>
    <row r="617" spans="1:7">
      <c r="A617" s="219"/>
      <c r="B617" s="219"/>
      <c r="C617" s="219"/>
      <c r="D617" s="220"/>
      <c r="E617" s="221"/>
      <c r="F617" s="222"/>
      <c r="G617" s="223"/>
    </row>
    <row r="618" spans="1:7">
      <c r="A618" s="219"/>
      <c r="B618" s="219"/>
      <c r="C618" s="219"/>
      <c r="D618" s="220"/>
      <c r="E618" s="221"/>
      <c r="F618" s="222"/>
      <c r="G618" s="223"/>
    </row>
    <row r="619" spans="1:7">
      <c r="A619" s="219"/>
      <c r="B619" s="219"/>
      <c r="C619" s="219"/>
      <c r="D619" s="220"/>
      <c r="E619" s="221"/>
      <c r="F619" s="222"/>
      <c r="G619" s="223"/>
    </row>
    <row r="620" spans="1:7">
      <c r="A620" s="219"/>
      <c r="B620" s="219"/>
      <c r="C620" s="219"/>
      <c r="D620" s="220"/>
      <c r="E620" s="221"/>
      <c r="F620" s="222"/>
      <c r="G620" s="223"/>
    </row>
    <row r="621" spans="1:7">
      <c r="A621" s="219"/>
      <c r="B621" s="219"/>
      <c r="C621" s="219"/>
      <c r="D621" s="220"/>
      <c r="E621" s="221"/>
      <c r="F621" s="222"/>
      <c r="G621" s="223"/>
    </row>
    <row r="622" spans="1:7">
      <c r="A622" s="219"/>
      <c r="B622" s="219"/>
      <c r="C622" s="219"/>
      <c r="D622" s="220"/>
      <c r="E622" s="221"/>
      <c r="F622" s="222"/>
      <c r="G622" s="223"/>
    </row>
    <row r="623" spans="1:7">
      <c r="A623" s="219"/>
      <c r="B623" s="219"/>
      <c r="C623" s="219"/>
      <c r="D623" s="220"/>
      <c r="E623" s="221"/>
      <c r="F623" s="222"/>
      <c r="G623" s="223"/>
    </row>
    <row r="624" spans="1:7">
      <c r="A624" s="219"/>
      <c r="B624" s="219"/>
      <c r="C624" s="219"/>
      <c r="D624" s="220"/>
      <c r="E624" s="221"/>
      <c r="F624" s="222"/>
      <c r="G624" s="223"/>
    </row>
    <row r="625" spans="1:7">
      <c r="A625" s="219"/>
      <c r="B625" s="219"/>
      <c r="C625" s="219"/>
      <c r="D625" s="220"/>
      <c r="E625" s="221"/>
      <c r="F625" s="222"/>
      <c r="G625" s="223"/>
    </row>
    <row r="626" spans="1:7">
      <c r="A626" s="219"/>
      <c r="B626" s="219"/>
      <c r="C626" s="219"/>
      <c r="D626" s="220"/>
      <c r="E626" s="221"/>
      <c r="F626" s="222"/>
      <c r="G626" s="223"/>
    </row>
    <row r="627" spans="1:7">
      <c r="A627" s="219"/>
      <c r="B627" s="219"/>
      <c r="C627" s="219"/>
      <c r="D627" s="220"/>
      <c r="E627" s="221"/>
      <c r="F627" s="222"/>
      <c r="G627" s="223"/>
    </row>
    <row r="628" spans="1:7">
      <c r="A628" s="219"/>
      <c r="B628" s="219"/>
      <c r="C628" s="219"/>
      <c r="D628" s="220"/>
      <c r="E628" s="221"/>
      <c r="F628" s="222"/>
      <c r="G628" s="223"/>
    </row>
    <row r="629" spans="1:7">
      <c r="A629" s="219"/>
      <c r="B629" s="219"/>
      <c r="C629" s="219"/>
      <c r="D629" s="220"/>
      <c r="E629" s="221"/>
      <c r="F629" s="222"/>
      <c r="G629" s="223"/>
    </row>
    <row r="630" spans="1:7">
      <c r="A630" s="219"/>
      <c r="B630" s="219"/>
      <c r="C630" s="219"/>
      <c r="D630" s="220"/>
      <c r="E630" s="221"/>
      <c r="F630" s="222"/>
      <c r="G630" s="223"/>
    </row>
    <row r="631" spans="1:7">
      <c r="A631" s="219"/>
      <c r="B631" s="219"/>
      <c r="C631" s="219"/>
      <c r="D631" s="220"/>
      <c r="E631" s="221"/>
      <c r="F631" s="222"/>
      <c r="G631" s="223"/>
    </row>
    <row r="632" spans="1:7">
      <c r="A632" s="219"/>
      <c r="B632" s="219"/>
      <c r="C632" s="219"/>
      <c r="D632" s="220"/>
      <c r="E632" s="221"/>
      <c r="F632" s="222"/>
      <c r="G632" s="223"/>
    </row>
    <row r="633" spans="1:7">
      <c r="A633" s="219"/>
      <c r="B633" s="219"/>
      <c r="C633" s="219"/>
      <c r="D633" s="220"/>
      <c r="E633" s="221"/>
      <c r="F633" s="222"/>
      <c r="G633" s="223"/>
    </row>
    <row r="634" spans="1:7">
      <c r="A634" s="219"/>
      <c r="B634" s="219"/>
      <c r="C634" s="219"/>
      <c r="D634" s="220"/>
      <c r="E634" s="221"/>
      <c r="F634" s="222"/>
      <c r="G634" s="223"/>
    </row>
    <row r="635" spans="1:7">
      <c r="A635" s="219"/>
      <c r="B635" s="219"/>
      <c r="C635" s="219"/>
      <c r="D635" s="220"/>
      <c r="E635" s="221"/>
      <c r="F635" s="222"/>
      <c r="G635" s="223"/>
    </row>
    <row r="636" spans="1:7">
      <c r="A636" s="219"/>
      <c r="B636" s="219"/>
      <c r="C636" s="219"/>
      <c r="D636" s="220"/>
      <c r="E636" s="221"/>
      <c r="F636" s="222"/>
      <c r="G636" s="223"/>
    </row>
    <row r="637" spans="1:7">
      <c r="A637" s="219"/>
      <c r="B637" s="219"/>
      <c r="C637" s="219"/>
      <c r="D637" s="220"/>
      <c r="E637" s="221"/>
      <c r="F637" s="222"/>
      <c r="G637" s="223"/>
    </row>
    <row r="638" spans="1:7">
      <c r="A638" s="219"/>
      <c r="B638" s="219"/>
      <c r="C638" s="219"/>
      <c r="D638" s="220"/>
      <c r="E638" s="221"/>
      <c r="F638" s="222"/>
      <c r="G638" s="223"/>
    </row>
    <row r="639" spans="1:7">
      <c r="A639" s="219"/>
      <c r="B639" s="219"/>
      <c r="C639" s="219"/>
      <c r="D639" s="220"/>
      <c r="E639" s="221"/>
      <c r="F639" s="222"/>
      <c r="G639" s="223"/>
    </row>
    <row r="640" spans="1:7">
      <c r="A640" s="219"/>
      <c r="B640" s="219"/>
      <c r="C640" s="219"/>
      <c r="D640" s="220"/>
      <c r="E640" s="221"/>
      <c r="F640" s="222"/>
      <c r="G640" s="223"/>
    </row>
    <row r="641" spans="1:7">
      <c r="A641" s="219"/>
      <c r="B641" s="219"/>
      <c r="C641" s="219"/>
      <c r="D641" s="220"/>
      <c r="E641" s="221"/>
      <c r="F641" s="222"/>
      <c r="G641" s="223"/>
    </row>
    <row r="642" spans="1:7">
      <c r="A642" s="219"/>
      <c r="B642" s="219"/>
      <c r="C642" s="219"/>
      <c r="D642" s="220"/>
      <c r="E642" s="221"/>
      <c r="F642" s="222"/>
      <c r="G642" s="223"/>
    </row>
    <row r="643" spans="1:7">
      <c r="A643" s="219"/>
      <c r="B643" s="219"/>
      <c r="C643" s="219"/>
      <c r="D643" s="220"/>
      <c r="E643" s="221"/>
      <c r="F643" s="222"/>
      <c r="G643" s="223"/>
    </row>
    <row r="644" spans="1:7">
      <c r="A644" s="219"/>
      <c r="B644" s="219"/>
      <c r="C644" s="219"/>
      <c r="D644" s="220"/>
      <c r="E644" s="221"/>
      <c r="F644" s="222"/>
      <c r="G644" s="223"/>
    </row>
    <row r="645" spans="1:7">
      <c r="A645" s="219"/>
      <c r="B645" s="219"/>
      <c r="C645" s="219"/>
      <c r="D645" s="220"/>
      <c r="E645" s="221"/>
      <c r="F645" s="222"/>
      <c r="G645" s="223"/>
    </row>
    <row r="646" spans="1:7">
      <c r="A646" s="219"/>
      <c r="B646" s="219"/>
      <c r="C646" s="219"/>
      <c r="D646" s="220"/>
      <c r="E646" s="221"/>
      <c r="F646" s="222"/>
      <c r="G646" s="223"/>
    </row>
    <row r="647" spans="1:7">
      <c r="A647" s="219"/>
      <c r="B647" s="219"/>
      <c r="C647" s="219"/>
      <c r="D647" s="220"/>
      <c r="E647" s="221"/>
      <c r="F647" s="222"/>
      <c r="G647" s="223"/>
    </row>
    <row r="648" spans="1:7">
      <c r="A648" s="219"/>
      <c r="B648" s="219"/>
      <c r="C648" s="219"/>
      <c r="D648" s="220"/>
      <c r="E648" s="221"/>
      <c r="F648" s="222"/>
      <c r="G648" s="223"/>
    </row>
    <row r="649" spans="1:7">
      <c r="A649" s="219"/>
      <c r="B649" s="219"/>
      <c r="C649" s="219"/>
      <c r="D649" s="220"/>
      <c r="E649" s="221"/>
      <c r="F649" s="222"/>
      <c r="G649" s="223"/>
    </row>
    <row r="650" spans="1:7">
      <c r="A650" s="219"/>
      <c r="B650" s="219"/>
      <c r="C650" s="219"/>
      <c r="D650" s="220"/>
      <c r="E650" s="221"/>
      <c r="F650" s="222"/>
      <c r="G650" s="223"/>
    </row>
    <row r="651" spans="1:7">
      <c r="A651" s="219"/>
      <c r="B651" s="219"/>
      <c r="C651" s="219"/>
      <c r="D651" s="220"/>
      <c r="E651" s="221"/>
      <c r="F651" s="222"/>
      <c r="G651" s="223"/>
    </row>
    <row r="652" spans="1:7">
      <c r="A652" s="219"/>
      <c r="B652" s="219"/>
      <c r="C652" s="219"/>
      <c r="D652" s="220"/>
      <c r="E652" s="221"/>
      <c r="F652" s="222"/>
      <c r="G652" s="223"/>
    </row>
    <row r="653" spans="1:7">
      <c r="A653" s="219"/>
      <c r="B653" s="219"/>
      <c r="C653" s="219"/>
      <c r="D653" s="220"/>
      <c r="E653" s="221"/>
      <c r="F653" s="222"/>
      <c r="G653" s="223"/>
    </row>
    <row r="654" spans="1:7">
      <c r="A654" s="219"/>
      <c r="B654" s="219"/>
      <c r="C654" s="219"/>
      <c r="D654" s="220"/>
      <c r="E654" s="221"/>
      <c r="F654" s="222"/>
      <c r="G654" s="223"/>
    </row>
    <row r="655" spans="1:7">
      <c r="A655" s="219"/>
      <c r="B655" s="219"/>
      <c r="C655" s="219"/>
      <c r="D655" s="220"/>
      <c r="E655" s="221"/>
      <c r="F655" s="222"/>
      <c r="G655" s="223"/>
    </row>
    <row r="656" spans="1:7">
      <c r="A656" s="219"/>
      <c r="B656" s="219"/>
      <c r="C656" s="219"/>
      <c r="D656" s="220"/>
      <c r="E656" s="221"/>
      <c r="F656" s="222"/>
      <c r="G656" s="223"/>
    </row>
    <row r="657" spans="1:7">
      <c r="A657" s="219"/>
      <c r="B657" s="219"/>
      <c r="C657" s="219"/>
      <c r="D657" s="220"/>
      <c r="E657" s="221"/>
      <c r="F657" s="222"/>
      <c r="G657" s="223"/>
    </row>
    <row r="658" spans="1:7">
      <c r="A658" s="219"/>
      <c r="B658" s="219"/>
      <c r="C658" s="219"/>
      <c r="D658" s="220"/>
      <c r="E658" s="221"/>
      <c r="F658" s="222"/>
      <c r="G658" s="223"/>
    </row>
    <row r="659" spans="1:7">
      <c r="A659" s="219"/>
      <c r="B659" s="219"/>
      <c r="C659" s="219"/>
      <c r="D659" s="220"/>
      <c r="E659" s="221"/>
      <c r="F659" s="222"/>
      <c r="G659" s="223"/>
    </row>
    <row r="660" spans="1:7">
      <c r="A660" s="219"/>
      <c r="B660" s="219"/>
      <c r="C660" s="219"/>
      <c r="D660" s="220"/>
      <c r="E660" s="221"/>
      <c r="F660" s="222"/>
      <c r="G660" s="223"/>
    </row>
    <row r="661" spans="1:7">
      <c r="A661" s="219"/>
      <c r="B661" s="219"/>
      <c r="C661" s="219"/>
      <c r="D661" s="220"/>
      <c r="E661" s="221"/>
      <c r="F661" s="222"/>
      <c r="G661" s="223"/>
    </row>
    <row r="662" spans="1:7">
      <c r="A662" s="219"/>
      <c r="B662" s="219"/>
      <c r="C662" s="219"/>
      <c r="D662" s="220"/>
      <c r="E662" s="221"/>
      <c r="F662" s="222"/>
      <c r="G662" s="223"/>
    </row>
    <row r="663" spans="1:7">
      <c r="A663" s="219"/>
      <c r="B663" s="219"/>
      <c r="C663" s="219"/>
      <c r="D663" s="220"/>
      <c r="E663" s="221"/>
      <c r="F663" s="222"/>
      <c r="G663" s="223"/>
    </row>
    <row r="664" spans="1:7">
      <c r="A664" s="219"/>
      <c r="B664" s="219"/>
      <c r="C664" s="219"/>
      <c r="D664" s="220"/>
      <c r="E664" s="221"/>
      <c r="F664" s="222"/>
      <c r="G664" s="223"/>
    </row>
    <row r="665" spans="1:7">
      <c r="A665" s="219"/>
      <c r="B665" s="219"/>
      <c r="C665" s="219"/>
      <c r="D665" s="220"/>
      <c r="E665" s="221"/>
      <c r="F665" s="222"/>
      <c r="G665" s="223"/>
    </row>
    <row r="666" spans="1:7">
      <c r="A666" s="219"/>
      <c r="B666" s="219"/>
      <c r="C666" s="219"/>
      <c r="D666" s="220"/>
      <c r="E666" s="221"/>
      <c r="F666" s="222"/>
      <c r="G666" s="223"/>
    </row>
    <row r="667" spans="1:7">
      <c r="A667" s="219"/>
      <c r="B667" s="219"/>
      <c r="C667" s="219"/>
      <c r="D667" s="220"/>
      <c r="E667" s="221"/>
      <c r="F667" s="222"/>
      <c r="G667" s="223"/>
    </row>
    <row r="668" spans="1:7">
      <c r="A668" s="219"/>
      <c r="B668" s="219"/>
      <c r="C668" s="219"/>
      <c r="D668" s="220"/>
      <c r="E668" s="221"/>
      <c r="F668" s="222"/>
      <c r="G668" s="223"/>
    </row>
    <row r="669" spans="1:7">
      <c r="A669" s="219"/>
      <c r="B669" s="219"/>
      <c r="C669" s="219"/>
      <c r="D669" s="220"/>
      <c r="E669" s="221"/>
      <c r="F669" s="222"/>
      <c r="G669" s="223"/>
    </row>
    <row r="670" spans="1:7">
      <c r="A670" s="219"/>
      <c r="B670" s="219"/>
      <c r="C670" s="219"/>
      <c r="D670" s="220"/>
      <c r="E670" s="221"/>
      <c r="F670" s="222"/>
      <c r="G670" s="223"/>
    </row>
    <row r="671" spans="1:7">
      <c r="A671" s="219"/>
      <c r="B671" s="219"/>
      <c r="C671" s="219"/>
      <c r="D671" s="220"/>
      <c r="E671" s="221"/>
      <c r="F671" s="222"/>
      <c r="G671" s="223"/>
    </row>
    <row r="672" spans="1:7">
      <c r="A672" s="219"/>
      <c r="B672" s="219"/>
      <c r="C672" s="219"/>
      <c r="D672" s="220"/>
      <c r="E672" s="221"/>
      <c r="F672" s="222"/>
      <c r="G672" s="223"/>
    </row>
    <row r="673" spans="1:7">
      <c r="A673" s="219"/>
      <c r="B673" s="219"/>
      <c r="C673" s="219"/>
      <c r="D673" s="220"/>
      <c r="E673" s="221"/>
      <c r="F673" s="222"/>
      <c r="G673" s="223"/>
    </row>
    <row r="674" spans="1:7">
      <c r="A674" s="219"/>
      <c r="B674" s="219"/>
      <c r="C674" s="219"/>
      <c r="D674" s="220"/>
      <c r="E674" s="221"/>
      <c r="F674" s="222"/>
      <c r="G674" s="223"/>
    </row>
    <row r="675" spans="1:7">
      <c r="A675" s="219"/>
      <c r="B675" s="219"/>
      <c r="C675" s="219"/>
      <c r="D675" s="220"/>
      <c r="E675" s="221"/>
      <c r="F675" s="222"/>
      <c r="G675" s="223"/>
    </row>
    <row r="676" spans="1:7">
      <c r="A676" s="219"/>
      <c r="B676" s="219"/>
      <c r="C676" s="219"/>
      <c r="D676" s="220"/>
      <c r="E676" s="221"/>
      <c r="F676" s="222"/>
      <c r="G676" s="223"/>
    </row>
    <row r="677" spans="1:7">
      <c r="A677" s="219"/>
      <c r="B677" s="219"/>
      <c r="C677" s="219"/>
      <c r="D677" s="220"/>
      <c r="E677" s="221"/>
      <c r="F677" s="222"/>
      <c r="G677" s="223"/>
    </row>
    <row r="678" spans="1:7">
      <c r="A678" s="219"/>
      <c r="B678" s="219"/>
      <c r="C678" s="219"/>
      <c r="D678" s="220"/>
      <c r="E678" s="221"/>
      <c r="F678" s="222"/>
      <c r="G678" s="223"/>
    </row>
    <row r="679" spans="1:7">
      <c r="A679" s="219"/>
      <c r="B679" s="219"/>
      <c r="C679" s="219"/>
      <c r="D679" s="220"/>
      <c r="E679" s="221"/>
      <c r="F679" s="222"/>
      <c r="G679" s="223"/>
    </row>
    <row r="680" spans="1:7">
      <c r="A680" s="219"/>
      <c r="B680" s="219"/>
      <c r="C680" s="219"/>
      <c r="D680" s="220"/>
      <c r="E680" s="221"/>
      <c r="F680" s="222"/>
      <c r="G680" s="223"/>
    </row>
    <row r="681" spans="1:7">
      <c r="A681" s="219"/>
      <c r="B681" s="219"/>
      <c r="C681" s="219"/>
      <c r="D681" s="220"/>
      <c r="E681" s="221"/>
      <c r="F681" s="222"/>
      <c r="G681" s="223"/>
    </row>
    <row r="682" spans="1:7">
      <c r="A682" s="219"/>
      <c r="B682" s="219"/>
      <c r="C682" s="219"/>
      <c r="D682" s="220"/>
      <c r="E682" s="221"/>
      <c r="F682" s="222"/>
      <c r="G682" s="223"/>
    </row>
    <row r="683" spans="1:7">
      <c r="A683" s="219"/>
      <c r="B683" s="219"/>
      <c r="C683" s="219"/>
      <c r="D683" s="220"/>
      <c r="E683" s="221"/>
      <c r="F683" s="222"/>
      <c r="G683" s="223"/>
    </row>
    <row r="684" spans="1:7">
      <c r="A684" s="219"/>
      <c r="B684" s="219"/>
      <c r="C684" s="219"/>
      <c r="D684" s="220"/>
      <c r="E684" s="221"/>
      <c r="F684" s="222"/>
      <c r="G684" s="223"/>
    </row>
    <row r="685" spans="1:7">
      <c r="A685" s="219"/>
      <c r="B685" s="219"/>
      <c r="C685" s="219"/>
      <c r="D685" s="220"/>
      <c r="E685" s="221"/>
      <c r="F685" s="222"/>
      <c r="G685" s="223"/>
    </row>
    <row r="686" spans="1:7">
      <c r="A686" s="219"/>
      <c r="B686" s="219"/>
      <c r="C686" s="219"/>
      <c r="D686" s="220"/>
      <c r="E686" s="221"/>
      <c r="F686" s="222"/>
      <c r="G686" s="223"/>
    </row>
    <row r="687" spans="1:7">
      <c r="A687" s="219"/>
      <c r="B687" s="219"/>
      <c r="C687" s="219"/>
      <c r="D687" s="220"/>
      <c r="E687" s="221"/>
      <c r="F687" s="222"/>
      <c r="G687" s="223"/>
    </row>
    <row r="688" spans="1:7">
      <c r="A688" s="219"/>
      <c r="B688" s="219"/>
      <c r="C688" s="219"/>
      <c r="D688" s="220"/>
      <c r="E688" s="221"/>
      <c r="F688" s="222"/>
      <c r="G688" s="223"/>
    </row>
    <row r="689" spans="1:7">
      <c r="A689" s="219"/>
      <c r="B689" s="219"/>
      <c r="C689" s="219"/>
      <c r="D689" s="220"/>
      <c r="E689" s="221"/>
      <c r="F689" s="222"/>
      <c r="G689" s="223"/>
    </row>
    <row r="690" spans="1:7">
      <c r="A690" s="219"/>
      <c r="B690" s="219"/>
      <c r="C690" s="219"/>
      <c r="D690" s="220"/>
      <c r="E690" s="221"/>
      <c r="F690" s="222"/>
      <c r="G690" s="223"/>
    </row>
    <row r="691" spans="1:7">
      <c r="A691" s="219"/>
      <c r="B691" s="219"/>
      <c r="C691" s="219"/>
      <c r="D691" s="220"/>
      <c r="E691" s="221"/>
      <c r="F691" s="222"/>
      <c r="G691" s="223"/>
    </row>
    <row r="692" spans="1:7">
      <c r="A692" s="219"/>
      <c r="B692" s="219"/>
      <c r="C692" s="219"/>
      <c r="D692" s="220"/>
      <c r="E692" s="221"/>
      <c r="F692" s="222"/>
      <c r="G692" s="223"/>
    </row>
    <row r="693" spans="1:7">
      <c r="A693" s="219"/>
      <c r="B693" s="219"/>
      <c r="C693" s="219"/>
      <c r="D693" s="220"/>
      <c r="E693" s="221"/>
      <c r="F693" s="222"/>
      <c r="G693" s="223"/>
    </row>
    <row r="694" spans="1:7">
      <c r="A694" s="219"/>
      <c r="B694" s="219"/>
      <c r="C694" s="219"/>
      <c r="D694" s="220"/>
      <c r="E694" s="221"/>
      <c r="F694" s="222"/>
      <c r="G694" s="223"/>
    </row>
    <row r="695" spans="1:7">
      <c r="A695" s="219"/>
      <c r="B695" s="219"/>
      <c r="C695" s="219"/>
      <c r="D695" s="220"/>
      <c r="E695" s="221"/>
      <c r="F695" s="222"/>
      <c r="G695" s="223"/>
    </row>
    <row r="696" spans="1:7">
      <c r="A696" s="219"/>
      <c r="B696" s="219"/>
      <c r="C696" s="219"/>
      <c r="D696" s="220"/>
      <c r="E696" s="221"/>
      <c r="F696" s="222"/>
      <c r="G696" s="223"/>
    </row>
    <row r="697" spans="1:7">
      <c r="A697" s="219"/>
      <c r="B697" s="219"/>
      <c r="C697" s="219"/>
      <c r="D697" s="220"/>
      <c r="E697" s="221"/>
      <c r="F697" s="222"/>
      <c r="G697" s="223"/>
    </row>
    <row r="698" spans="1:7">
      <c r="A698" s="219"/>
      <c r="B698" s="219"/>
      <c r="C698" s="219"/>
      <c r="D698" s="220"/>
      <c r="E698" s="221"/>
      <c r="F698" s="222"/>
      <c r="G698" s="223"/>
    </row>
    <row r="699" spans="1:7">
      <c r="A699" s="219"/>
      <c r="B699" s="219"/>
      <c r="C699" s="219"/>
      <c r="D699" s="220"/>
      <c r="E699" s="221"/>
      <c r="F699" s="222"/>
      <c r="G699" s="223"/>
    </row>
    <row r="700" spans="1:7">
      <c r="A700" s="219"/>
      <c r="B700" s="219"/>
      <c r="C700" s="219"/>
      <c r="D700" s="220"/>
      <c r="E700" s="221"/>
      <c r="F700" s="222"/>
      <c r="G700" s="223"/>
    </row>
    <row r="701" spans="1:7">
      <c r="A701" s="219"/>
      <c r="B701" s="219"/>
      <c r="C701" s="219"/>
      <c r="D701" s="220"/>
      <c r="E701" s="221"/>
      <c r="F701" s="222"/>
      <c r="G701" s="223"/>
    </row>
    <row r="702" spans="1:7">
      <c r="A702" s="219"/>
      <c r="B702" s="219"/>
      <c r="C702" s="219"/>
      <c r="D702" s="220"/>
      <c r="E702" s="221"/>
      <c r="F702" s="222"/>
      <c r="G702" s="223"/>
    </row>
    <row r="703" spans="1:7">
      <c r="A703" s="219"/>
      <c r="B703" s="219"/>
      <c r="C703" s="219"/>
      <c r="D703" s="220"/>
      <c r="E703" s="221"/>
      <c r="F703" s="222"/>
      <c r="G703" s="223"/>
    </row>
    <row r="704" spans="1:7">
      <c r="A704" s="219"/>
      <c r="B704" s="219"/>
      <c r="C704" s="219"/>
      <c r="D704" s="220"/>
      <c r="E704" s="221"/>
      <c r="F704" s="222"/>
      <c r="G704" s="223"/>
    </row>
    <row r="705" spans="1:7">
      <c r="A705" s="219"/>
      <c r="B705" s="219"/>
      <c r="C705" s="219"/>
      <c r="D705" s="220"/>
      <c r="E705" s="221"/>
      <c r="F705" s="222"/>
      <c r="G705" s="223"/>
    </row>
    <row r="706" spans="1:7">
      <c r="A706" s="219"/>
      <c r="B706" s="219"/>
      <c r="C706" s="219"/>
      <c r="D706" s="220"/>
      <c r="E706" s="221"/>
      <c r="F706" s="222"/>
      <c r="G706" s="223"/>
    </row>
    <row r="707" spans="1:7">
      <c r="A707" s="219"/>
      <c r="B707" s="219"/>
      <c r="C707" s="219"/>
      <c r="D707" s="220"/>
      <c r="E707" s="221"/>
      <c r="F707" s="222"/>
      <c r="G707" s="223"/>
    </row>
    <row r="708" spans="1:7">
      <c r="A708" s="219"/>
      <c r="B708" s="219"/>
      <c r="C708" s="219"/>
      <c r="D708" s="220"/>
      <c r="E708" s="221"/>
      <c r="F708" s="222"/>
      <c r="G708" s="223"/>
    </row>
    <row r="709" spans="1:7">
      <c r="A709" s="219"/>
      <c r="B709" s="219"/>
      <c r="C709" s="219"/>
      <c r="D709" s="220"/>
      <c r="E709" s="221"/>
      <c r="F709" s="222"/>
      <c r="G709" s="223"/>
    </row>
    <row r="710" spans="1:7">
      <c r="A710" s="219"/>
      <c r="B710" s="219"/>
      <c r="C710" s="219"/>
      <c r="D710" s="220"/>
      <c r="E710" s="221"/>
      <c r="F710" s="222"/>
      <c r="G710" s="223"/>
    </row>
    <row r="711" spans="1:7">
      <c r="A711" s="219"/>
      <c r="B711" s="219"/>
      <c r="C711" s="219"/>
      <c r="D711" s="220"/>
      <c r="E711" s="221"/>
      <c r="F711" s="222"/>
      <c r="G711" s="223"/>
    </row>
    <row r="712" spans="1:7">
      <c r="A712" s="219"/>
      <c r="B712" s="219"/>
      <c r="C712" s="219"/>
      <c r="D712" s="220"/>
      <c r="E712" s="221"/>
      <c r="F712" s="222"/>
      <c r="G712" s="223"/>
    </row>
    <row r="713" spans="1:7">
      <c r="A713" s="219"/>
      <c r="B713" s="219"/>
      <c r="C713" s="219"/>
      <c r="D713" s="220"/>
      <c r="E713" s="221"/>
      <c r="F713" s="222"/>
      <c r="G713" s="223"/>
    </row>
    <row r="714" spans="1:7">
      <c r="A714" s="219"/>
      <c r="B714" s="219"/>
      <c r="C714" s="219"/>
      <c r="D714" s="220"/>
      <c r="E714" s="221"/>
      <c r="F714" s="222"/>
      <c r="G714" s="223"/>
    </row>
    <row r="715" spans="1:7">
      <c r="A715" s="219"/>
      <c r="B715" s="219"/>
      <c r="C715" s="219"/>
      <c r="D715" s="220"/>
      <c r="E715" s="221"/>
      <c r="F715" s="222"/>
      <c r="G715" s="223"/>
    </row>
    <row r="716" spans="1:7">
      <c r="A716" s="219"/>
      <c r="B716" s="219"/>
      <c r="C716" s="219"/>
      <c r="D716" s="220"/>
      <c r="E716" s="221"/>
      <c r="F716" s="222"/>
      <c r="G716" s="223"/>
    </row>
    <row r="717" spans="1:7">
      <c r="A717" s="219"/>
      <c r="B717" s="219"/>
      <c r="C717" s="219"/>
      <c r="D717" s="220"/>
      <c r="E717" s="221"/>
      <c r="F717" s="222"/>
      <c r="G717" s="223"/>
    </row>
    <row r="718" spans="1:7">
      <c r="A718" s="219"/>
      <c r="B718" s="219"/>
      <c r="C718" s="219"/>
      <c r="D718" s="220"/>
      <c r="E718" s="221"/>
      <c r="F718" s="222"/>
      <c r="G718" s="223"/>
    </row>
    <row r="719" spans="1:7">
      <c r="A719" s="219"/>
      <c r="B719" s="219"/>
      <c r="C719" s="219"/>
      <c r="D719" s="220"/>
      <c r="E719" s="221"/>
      <c r="F719" s="222"/>
      <c r="G719" s="223"/>
    </row>
    <row r="720" spans="1:7">
      <c r="A720" s="219"/>
      <c r="B720" s="219"/>
      <c r="C720" s="219"/>
      <c r="D720" s="220"/>
      <c r="E720" s="221"/>
      <c r="F720" s="222"/>
      <c r="G720" s="223"/>
    </row>
    <row r="721" spans="1:7">
      <c r="A721" s="219"/>
      <c r="B721" s="219"/>
      <c r="C721" s="219"/>
      <c r="D721" s="220"/>
      <c r="E721" s="221"/>
      <c r="F721" s="222"/>
      <c r="G721" s="223"/>
    </row>
    <row r="722" spans="1:7">
      <c r="A722" s="219"/>
      <c r="B722" s="219"/>
      <c r="C722" s="219"/>
      <c r="D722" s="220"/>
      <c r="E722" s="221"/>
      <c r="F722" s="222"/>
      <c r="G722" s="223"/>
    </row>
    <row r="723" spans="1:7">
      <c r="A723" s="219"/>
      <c r="B723" s="219"/>
      <c r="C723" s="219"/>
      <c r="D723" s="220"/>
      <c r="E723" s="221"/>
      <c r="F723" s="222"/>
      <c r="G723" s="223"/>
    </row>
    <row r="724" spans="1:7">
      <c r="A724" s="219"/>
      <c r="B724" s="219"/>
      <c r="C724" s="219"/>
      <c r="D724" s="220"/>
      <c r="E724" s="221"/>
      <c r="F724" s="222"/>
      <c r="G724" s="223"/>
    </row>
    <row r="725" spans="1:7">
      <c r="A725" s="219"/>
      <c r="B725" s="219"/>
      <c r="C725" s="219"/>
      <c r="D725" s="220"/>
      <c r="E725" s="221"/>
      <c r="F725" s="222"/>
      <c r="G725" s="223"/>
    </row>
    <row r="726" spans="1:7">
      <c r="A726" s="219"/>
      <c r="B726" s="219"/>
      <c r="C726" s="219"/>
      <c r="D726" s="220"/>
      <c r="E726" s="221"/>
      <c r="F726" s="222"/>
      <c r="G726" s="223"/>
    </row>
    <row r="727" spans="1:7">
      <c r="A727" s="219"/>
      <c r="B727" s="219"/>
      <c r="C727" s="219"/>
      <c r="D727" s="220"/>
      <c r="E727" s="221"/>
      <c r="F727" s="222"/>
      <c r="G727" s="223"/>
    </row>
    <row r="728" spans="1:7">
      <c r="A728" s="219"/>
      <c r="B728" s="219"/>
      <c r="C728" s="219"/>
      <c r="D728" s="220"/>
      <c r="E728" s="221"/>
      <c r="F728" s="222"/>
      <c r="G728" s="223"/>
    </row>
    <row r="729" spans="1:7">
      <c r="A729" s="219"/>
      <c r="B729" s="219"/>
      <c r="C729" s="219"/>
      <c r="D729" s="220"/>
      <c r="E729" s="221"/>
      <c r="F729" s="222"/>
      <c r="G729" s="223"/>
    </row>
    <row r="730" spans="1:7">
      <c r="A730" s="219"/>
      <c r="B730" s="219"/>
      <c r="C730" s="219"/>
      <c r="D730" s="220"/>
      <c r="E730" s="221"/>
      <c r="F730" s="222"/>
      <c r="G730" s="223"/>
    </row>
    <row r="731" spans="1:7">
      <c r="A731" s="219"/>
      <c r="B731" s="219"/>
      <c r="C731" s="219"/>
      <c r="D731" s="220"/>
      <c r="E731" s="221"/>
      <c r="F731" s="222"/>
      <c r="G731" s="223"/>
    </row>
    <row r="732" spans="1:7">
      <c r="A732" s="219"/>
      <c r="B732" s="219"/>
      <c r="C732" s="219"/>
      <c r="D732" s="220"/>
      <c r="E732" s="221"/>
      <c r="F732" s="222"/>
      <c r="G732" s="223"/>
    </row>
    <row r="733" spans="1:7">
      <c r="A733" s="219"/>
      <c r="B733" s="219"/>
      <c r="C733" s="219"/>
      <c r="D733" s="220"/>
      <c r="E733" s="221"/>
      <c r="F733" s="222"/>
      <c r="G733" s="223"/>
    </row>
    <row r="734" spans="1:7">
      <c r="A734" s="219"/>
      <c r="B734" s="219"/>
      <c r="C734" s="219"/>
      <c r="D734" s="220"/>
      <c r="E734" s="221"/>
      <c r="F734" s="222"/>
      <c r="G734" s="223"/>
    </row>
    <row r="735" spans="1:7">
      <c r="A735" s="219"/>
      <c r="B735" s="219"/>
      <c r="C735" s="219"/>
      <c r="D735" s="220"/>
      <c r="E735" s="221"/>
      <c r="F735" s="222"/>
      <c r="G735" s="223"/>
    </row>
    <row r="736" spans="1:7">
      <c r="A736" s="219"/>
      <c r="B736" s="219"/>
      <c r="C736" s="219"/>
      <c r="D736" s="220"/>
      <c r="E736" s="221"/>
      <c r="F736" s="222"/>
      <c r="G736" s="223"/>
    </row>
    <row r="737" spans="1:7">
      <c r="A737" s="219"/>
      <c r="B737" s="219"/>
      <c r="C737" s="219"/>
      <c r="D737" s="220"/>
      <c r="E737" s="221"/>
      <c r="F737" s="222"/>
      <c r="G737" s="223"/>
    </row>
    <row r="738" spans="1:7">
      <c r="A738" s="219"/>
      <c r="B738" s="219"/>
      <c r="C738" s="219"/>
      <c r="D738" s="220"/>
      <c r="E738" s="221"/>
      <c r="F738" s="222"/>
      <c r="G738" s="223"/>
    </row>
    <row r="739" spans="1:7">
      <c r="A739" s="219"/>
      <c r="B739" s="219"/>
      <c r="C739" s="219"/>
      <c r="D739" s="220"/>
      <c r="E739" s="221"/>
      <c r="F739" s="222"/>
      <c r="G739" s="223"/>
    </row>
    <row r="740" spans="1:7">
      <c r="A740" s="219"/>
      <c r="B740" s="219"/>
      <c r="C740" s="219"/>
      <c r="D740" s="220"/>
      <c r="E740" s="221"/>
      <c r="F740" s="222"/>
      <c r="G740" s="223"/>
    </row>
    <row r="741" spans="1:7">
      <c r="A741" s="219"/>
      <c r="B741" s="219"/>
      <c r="C741" s="219"/>
      <c r="D741" s="220"/>
      <c r="E741" s="221"/>
      <c r="F741" s="222"/>
      <c r="G741" s="223"/>
    </row>
    <row r="742" spans="1:7">
      <c r="A742" s="219"/>
      <c r="B742" s="219"/>
      <c r="C742" s="219"/>
      <c r="D742" s="220"/>
      <c r="E742" s="221"/>
      <c r="F742" s="222"/>
      <c r="G742" s="223"/>
    </row>
    <row r="743" spans="1:7">
      <c r="A743" s="219"/>
      <c r="B743" s="219"/>
      <c r="C743" s="219"/>
      <c r="D743" s="220"/>
      <c r="E743" s="221"/>
      <c r="F743" s="222"/>
      <c r="G743" s="223"/>
    </row>
    <row r="744" spans="1:7">
      <c r="A744" s="219"/>
      <c r="B744" s="219"/>
      <c r="C744" s="219"/>
      <c r="D744" s="220"/>
      <c r="E744" s="221"/>
      <c r="F744" s="222"/>
      <c r="G744" s="223"/>
    </row>
    <row r="745" spans="1:7">
      <c r="A745" s="219"/>
      <c r="B745" s="219"/>
      <c r="C745" s="219"/>
      <c r="D745" s="220"/>
      <c r="E745" s="221"/>
      <c r="F745" s="222"/>
      <c r="G745" s="223"/>
    </row>
    <row r="746" spans="1:7">
      <c r="A746" s="219"/>
      <c r="B746" s="219"/>
      <c r="C746" s="219"/>
      <c r="D746" s="220"/>
      <c r="E746" s="221"/>
      <c r="F746" s="222"/>
      <c r="G746" s="223"/>
    </row>
    <row r="747" spans="1:7">
      <c r="A747" s="219"/>
      <c r="B747" s="219"/>
      <c r="C747" s="219"/>
      <c r="D747" s="220"/>
      <c r="E747" s="221"/>
      <c r="F747" s="222"/>
      <c r="G747" s="223"/>
    </row>
    <row r="748" spans="1:7">
      <c r="A748" s="219"/>
      <c r="B748" s="219"/>
      <c r="C748" s="219"/>
      <c r="D748" s="220"/>
      <c r="E748" s="221"/>
      <c r="F748" s="222"/>
      <c r="G748" s="223"/>
    </row>
    <row r="749" spans="1:7">
      <c r="A749" s="219"/>
      <c r="B749" s="219"/>
      <c r="C749" s="219"/>
      <c r="D749" s="220"/>
      <c r="E749" s="221"/>
      <c r="F749" s="222"/>
      <c r="G749" s="223"/>
    </row>
    <row r="750" spans="1:7">
      <c r="A750" s="219"/>
      <c r="B750" s="219"/>
      <c r="C750" s="219"/>
      <c r="D750" s="220"/>
      <c r="E750" s="221"/>
      <c r="F750" s="222"/>
      <c r="G750" s="223"/>
    </row>
    <row r="751" spans="1:7">
      <c r="A751" s="219"/>
      <c r="B751" s="219"/>
      <c r="C751" s="219"/>
      <c r="D751" s="220"/>
      <c r="E751" s="221"/>
      <c r="F751" s="222"/>
      <c r="G751" s="223"/>
    </row>
    <row r="752" spans="1:7">
      <c r="A752" s="219"/>
      <c r="B752" s="219"/>
      <c r="C752" s="219"/>
      <c r="D752" s="220"/>
      <c r="E752" s="221"/>
      <c r="F752" s="222"/>
      <c r="G752" s="223"/>
    </row>
    <row r="753" spans="1:7">
      <c r="A753" s="219"/>
      <c r="B753" s="219"/>
      <c r="C753" s="219"/>
      <c r="D753" s="220"/>
      <c r="E753" s="221"/>
      <c r="F753" s="222"/>
      <c r="G753" s="223"/>
    </row>
    <row r="754" spans="1:7">
      <c r="A754" s="219"/>
      <c r="B754" s="219"/>
      <c r="C754" s="219"/>
      <c r="D754" s="220"/>
      <c r="E754" s="221"/>
      <c r="F754" s="222"/>
      <c r="G754" s="223"/>
    </row>
    <row r="755" spans="1:7">
      <c r="A755" s="219"/>
      <c r="B755" s="219"/>
      <c r="C755" s="219"/>
      <c r="D755" s="220"/>
      <c r="E755" s="221"/>
      <c r="F755" s="222"/>
      <c r="G755" s="223"/>
    </row>
    <row r="756" spans="1:7">
      <c r="A756" s="219"/>
      <c r="B756" s="219"/>
      <c r="C756" s="219"/>
      <c r="D756" s="220"/>
      <c r="E756" s="221"/>
      <c r="F756" s="222"/>
      <c r="G756" s="223"/>
    </row>
    <row r="757" spans="1:7">
      <c r="A757" s="219"/>
      <c r="B757" s="219"/>
      <c r="C757" s="219"/>
      <c r="D757" s="220"/>
      <c r="E757" s="221"/>
      <c r="F757" s="222"/>
      <c r="G757" s="223"/>
    </row>
    <row r="758" spans="1:7">
      <c r="A758" s="219"/>
      <c r="B758" s="219"/>
      <c r="C758" s="219"/>
      <c r="D758" s="220"/>
      <c r="E758" s="221"/>
      <c r="F758" s="222"/>
      <c r="G758" s="223"/>
    </row>
    <row r="759" spans="1:7">
      <c r="A759" s="219"/>
      <c r="B759" s="219"/>
      <c r="C759" s="219"/>
      <c r="D759" s="220"/>
      <c r="E759" s="221"/>
      <c r="F759" s="222"/>
      <c r="G759" s="223"/>
    </row>
    <row r="760" spans="1:7">
      <c r="A760" s="219"/>
      <c r="B760" s="219"/>
      <c r="C760" s="219"/>
      <c r="D760" s="220"/>
      <c r="E760" s="221"/>
      <c r="F760" s="222"/>
      <c r="G760" s="223"/>
    </row>
    <row r="761" spans="1:7">
      <c r="A761" s="219"/>
      <c r="B761" s="219"/>
      <c r="C761" s="219"/>
      <c r="D761" s="220"/>
      <c r="E761" s="221"/>
      <c r="F761" s="222"/>
      <c r="G761" s="223"/>
    </row>
    <row r="762" spans="1:7">
      <c r="A762" s="219"/>
      <c r="B762" s="219"/>
      <c r="C762" s="219"/>
      <c r="D762" s="220"/>
      <c r="E762" s="221"/>
      <c r="F762" s="222"/>
      <c r="G762" s="223"/>
    </row>
    <row r="763" spans="1:7">
      <c r="A763" s="219"/>
      <c r="B763" s="219"/>
      <c r="C763" s="219"/>
      <c r="D763" s="220"/>
      <c r="E763" s="221"/>
      <c r="F763" s="222"/>
      <c r="G763" s="223"/>
    </row>
    <row r="764" spans="1:7">
      <c r="A764" s="219"/>
      <c r="B764" s="219"/>
      <c r="C764" s="219"/>
      <c r="D764" s="220"/>
      <c r="E764" s="221"/>
      <c r="F764" s="222"/>
      <c r="G764" s="223"/>
    </row>
    <row r="765" spans="1:7">
      <c r="A765" s="219"/>
      <c r="B765" s="219"/>
      <c r="C765" s="219"/>
      <c r="D765" s="220"/>
      <c r="E765" s="221"/>
      <c r="F765" s="222"/>
      <c r="G765" s="223"/>
    </row>
    <row r="766" spans="1:7">
      <c r="A766" s="219"/>
      <c r="B766" s="219"/>
      <c r="C766" s="219"/>
      <c r="D766" s="220"/>
      <c r="E766" s="221"/>
      <c r="F766" s="222"/>
      <c r="G766" s="223"/>
    </row>
    <row r="767" spans="1:7">
      <c r="A767" s="219"/>
      <c r="B767" s="219"/>
      <c r="C767" s="219"/>
      <c r="D767" s="220"/>
      <c r="E767" s="221"/>
      <c r="F767" s="222"/>
      <c r="G767" s="223"/>
    </row>
    <row r="768" spans="1:7">
      <c r="A768" s="219"/>
      <c r="B768" s="219"/>
      <c r="C768" s="219"/>
      <c r="D768" s="220"/>
      <c r="E768" s="221"/>
      <c r="F768" s="222"/>
      <c r="G768" s="223"/>
    </row>
    <row r="769" spans="1:7">
      <c r="A769" s="219"/>
      <c r="B769" s="219"/>
      <c r="C769" s="219"/>
      <c r="D769" s="220"/>
      <c r="E769" s="221"/>
      <c r="F769" s="222"/>
      <c r="G769" s="223"/>
    </row>
    <row r="770" spans="1:7">
      <c r="A770" s="219"/>
      <c r="B770" s="219"/>
      <c r="C770" s="219"/>
      <c r="D770" s="220"/>
      <c r="E770" s="221"/>
      <c r="F770" s="222"/>
      <c r="G770" s="223"/>
    </row>
    <row r="771" spans="1:7">
      <c r="A771" s="219"/>
      <c r="B771" s="219"/>
      <c r="C771" s="219"/>
      <c r="D771" s="220"/>
      <c r="E771" s="221"/>
      <c r="F771" s="222"/>
      <c r="G771" s="223"/>
    </row>
    <row r="772" spans="1:7">
      <c r="A772" s="219"/>
      <c r="B772" s="219"/>
      <c r="C772" s="219"/>
      <c r="D772" s="220"/>
      <c r="E772" s="221"/>
      <c r="F772" s="222"/>
      <c r="G772" s="223"/>
    </row>
    <row r="773" spans="1:7">
      <c r="A773" s="219"/>
      <c r="B773" s="219"/>
      <c r="C773" s="219"/>
      <c r="D773" s="220"/>
      <c r="E773" s="221"/>
      <c r="F773" s="222"/>
      <c r="G773" s="223"/>
    </row>
    <row r="774" spans="1:7">
      <c r="A774" s="219"/>
      <c r="B774" s="219"/>
      <c r="C774" s="219"/>
      <c r="D774" s="220"/>
      <c r="E774" s="221"/>
      <c r="F774" s="222"/>
      <c r="G774" s="223"/>
    </row>
    <row r="775" spans="1:7">
      <c r="A775" s="219"/>
      <c r="B775" s="219"/>
      <c r="C775" s="219"/>
      <c r="D775" s="220"/>
      <c r="E775" s="221"/>
      <c r="F775" s="222"/>
      <c r="G775" s="223"/>
    </row>
    <row r="776" spans="1:7">
      <c r="A776" s="219"/>
      <c r="B776" s="219"/>
      <c r="C776" s="219"/>
      <c r="D776" s="220"/>
      <c r="E776" s="221"/>
      <c r="F776" s="222"/>
      <c r="G776" s="223"/>
    </row>
    <row r="777" spans="1:7">
      <c r="A777" s="219"/>
      <c r="B777" s="219"/>
      <c r="C777" s="219"/>
      <c r="D777" s="220"/>
      <c r="E777" s="221"/>
      <c r="F777" s="222"/>
      <c r="G777" s="223"/>
    </row>
    <row r="778" spans="1:7">
      <c r="A778" s="219"/>
      <c r="B778" s="219"/>
      <c r="C778" s="219"/>
      <c r="D778" s="220"/>
      <c r="E778" s="221"/>
      <c r="F778" s="222"/>
      <c r="G778" s="223"/>
    </row>
    <row r="779" spans="1:7">
      <c r="A779" s="219"/>
      <c r="B779" s="219"/>
      <c r="C779" s="219"/>
      <c r="D779" s="220"/>
      <c r="E779" s="221"/>
      <c r="F779" s="222"/>
      <c r="G779" s="223"/>
    </row>
    <row r="780" spans="1:7">
      <c r="A780" s="219"/>
      <c r="B780" s="219"/>
      <c r="C780" s="219"/>
      <c r="D780" s="220"/>
      <c r="E780" s="221"/>
      <c r="F780" s="222"/>
      <c r="G780" s="223"/>
    </row>
    <row r="781" spans="1:7">
      <c r="A781" s="219"/>
      <c r="B781" s="219"/>
      <c r="C781" s="219"/>
      <c r="D781" s="220"/>
      <c r="E781" s="221"/>
      <c r="F781" s="222"/>
      <c r="G781" s="223"/>
    </row>
    <row r="782" spans="1:7">
      <c r="A782" s="219"/>
      <c r="B782" s="219"/>
      <c r="C782" s="219"/>
      <c r="D782" s="220"/>
      <c r="E782" s="221"/>
      <c r="F782" s="222"/>
      <c r="G782" s="223"/>
    </row>
    <row r="783" spans="1:7">
      <c r="A783" s="219"/>
      <c r="B783" s="219"/>
      <c r="C783" s="219"/>
      <c r="D783" s="220"/>
      <c r="E783" s="221"/>
      <c r="F783" s="222"/>
      <c r="G783" s="223"/>
    </row>
    <row r="784" spans="1:7">
      <c r="A784" s="219"/>
      <c r="B784" s="219"/>
      <c r="C784" s="219"/>
      <c r="D784" s="220"/>
      <c r="E784" s="221"/>
      <c r="F784" s="222"/>
      <c r="G784" s="223"/>
    </row>
    <row r="785" spans="1:7">
      <c r="A785" s="219"/>
      <c r="B785" s="219"/>
      <c r="C785" s="219"/>
      <c r="D785" s="220"/>
      <c r="E785" s="221"/>
      <c r="F785" s="222"/>
      <c r="G785" s="223"/>
    </row>
    <row r="786" spans="1:7">
      <c r="A786" s="219"/>
      <c r="B786" s="219"/>
      <c r="C786" s="219"/>
      <c r="D786" s="220"/>
      <c r="E786" s="221"/>
      <c r="F786" s="222"/>
      <c r="G786" s="223"/>
    </row>
    <row r="787" spans="1:7">
      <c r="A787" s="219"/>
      <c r="B787" s="219"/>
      <c r="C787" s="219"/>
      <c r="D787" s="220"/>
      <c r="E787" s="221"/>
      <c r="F787" s="222"/>
      <c r="G787" s="223"/>
    </row>
    <row r="788" spans="1:7">
      <c r="A788" s="219"/>
      <c r="B788" s="219"/>
      <c r="C788" s="219"/>
      <c r="D788" s="220"/>
      <c r="E788" s="221"/>
      <c r="F788" s="222"/>
      <c r="G788" s="223"/>
    </row>
    <row r="789" spans="1:7">
      <c r="A789" s="219"/>
      <c r="B789" s="219"/>
      <c r="C789" s="219"/>
      <c r="D789" s="220"/>
      <c r="E789" s="221"/>
      <c r="F789" s="222"/>
      <c r="G789" s="223"/>
    </row>
    <row r="790" spans="1:7">
      <c r="A790" s="219"/>
      <c r="B790" s="219"/>
      <c r="C790" s="219"/>
      <c r="D790" s="220"/>
      <c r="E790" s="221"/>
      <c r="F790" s="222"/>
      <c r="G790" s="223"/>
    </row>
    <row r="791" spans="1:7">
      <c r="A791" s="219"/>
      <c r="B791" s="219"/>
      <c r="C791" s="219"/>
      <c r="D791" s="220"/>
      <c r="E791" s="221"/>
      <c r="F791" s="222"/>
      <c r="G791" s="223"/>
    </row>
    <row r="792" spans="1:7">
      <c r="A792" s="219"/>
      <c r="B792" s="219"/>
      <c r="C792" s="219"/>
      <c r="D792" s="220"/>
      <c r="E792" s="221"/>
      <c r="F792" s="222"/>
      <c r="G792" s="223"/>
    </row>
    <row r="793" spans="1:7">
      <c r="A793" s="219"/>
      <c r="B793" s="219"/>
      <c r="C793" s="219"/>
      <c r="D793" s="220"/>
      <c r="E793" s="221"/>
      <c r="F793" s="222"/>
      <c r="G793" s="223"/>
    </row>
    <row r="794" spans="1:7">
      <c r="A794" s="219"/>
      <c r="B794" s="219"/>
      <c r="C794" s="219"/>
      <c r="D794" s="220"/>
      <c r="E794" s="221"/>
      <c r="F794" s="222"/>
      <c r="G794" s="223"/>
    </row>
    <row r="795" spans="1:7">
      <c r="A795" s="219"/>
      <c r="B795" s="219"/>
      <c r="C795" s="219"/>
      <c r="D795" s="220"/>
      <c r="E795" s="221"/>
      <c r="F795" s="222"/>
      <c r="G795" s="223"/>
    </row>
    <row r="796" spans="1:7">
      <c r="A796" s="219"/>
      <c r="B796" s="219"/>
      <c r="C796" s="219"/>
      <c r="D796" s="220"/>
      <c r="E796" s="221"/>
      <c r="F796" s="222"/>
      <c r="G796" s="223"/>
    </row>
    <row r="797" spans="1:7">
      <c r="A797" s="219"/>
      <c r="B797" s="219"/>
      <c r="C797" s="219"/>
      <c r="D797" s="220"/>
      <c r="E797" s="221"/>
      <c r="F797" s="222"/>
      <c r="G797" s="223"/>
    </row>
    <row r="798" spans="1:7">
      <c r="A798" s="219"/>
      <c r="B798" s="219"/>
      <c r="C798" s="219"/>
      <c r="D798" s="220"/>
      <c r="E798" s="221"/>
      <c r="F798" s="222"/>
      <c r="G798" s="223"/>
    </row>
    <row r="799" spans="1:7">
      <c r="A799" s="219"/>
      <c r="B799" s="219"/>
      <c r="C799" s="219"/>
      <c r="D799" s="220"/>
      <c r="E799" s="221"/>
      <c r="F799" s="222"/>
      <c r="G799" s="223"/>
    </row>
    <row r="800" spans="1:7">
      <c r="A800" s="219"/>
      <c r="B800" s="219"/>
      <c r="C800" s="219"/>
      <c r="D800" s="220"/>
      <c r="E800" s="221"/>
      <c r="F800" s="222"/>
      <c r="G800" s="223"/>
    </row>
    <row r="801" spans="1:7">
      <c r="A801" s="219"/>
      <c r="B801" s="219"/>
      <c r="C801" s="219"/>
      <c r="D801" s="220"/>
      <c r="E801" s="221"/>
      <c r="F801" s="222"/>
      <c r="G801" s="223"/>
    </row>
    <row r="802" spans="1:7">
      <c r="A802" s="219"/>
      <c r="B802" s="219"/>
      <c r="C802" s="219"/>
      <c r="D802" s="220"/>
      <c r="E802" s="221"/>
      <c r="F802" s="222"/>
      <c r="G802" s="223"/>
    </row>
    <row r="803" spans="1:7">
      <c r="A803" s="219"/>
      <c r="B803" s="219"/>
      <c r="C803" s="219"/>
      <c r="D803" s="220"/>
      <c r="E803" s="221"/>
      <c r="F803" s="222"/>
      <c r="G803" s="223"/>
    </row>
    <row r="804" spans="1:7">
      <c r="A804" s="219"/>
      <c r="B804" s="219"/>
      <c r="C804" s="219"/>
      <c r="D804" s="220"/>
      <c r="E804" s="221"/>
      <c r="F804" s="222"/>
      <c r="G804" s="223"/>
    </row>
    <row r="805" spans="1:7">
      <c r="A805" s="219"/>
      <c r="B805" s="219"/>
      <c r="C805" s="219"/>
      <c r="D805" s="220"/>
      <c r="E805" s="221"/>
      <c r="F805" s="222"/>
      <c r="G805" s="223"/>
    </row>
    <row r="806" spans="1:7">
      <c r="A806" s="219"/>
      <c r="B806" s="219"/>
      <c r="C806" s="219"/>
      <c r="D806" s="220"/>
      <c r="E806" s="221"/>
      <c r="F806" s="222"/>
      <c r="G806" s="223"/>
    </row>
    <row r="807" spans="1:7">
      <c r="A807" s="219"/>
      <c r="B807" s="219"/>
      <c r="C807" s="219"/>
      <c r="D807" s="220"/>
      <c r="E807" s="221"/>
      <c r="F807" s="222"/>
      <c r="G807" s="223"/>
    </row>
    <row r="808" spans="1:7">
      <c r="A808" s="219"/>
      <c r="B808" s="219"/>
      <c r="C808" s="219"/>
      <c r="D808" s="220"/>
      <c r="E808" s="221"/>
      <c r="F808" s="222"/>
      <c r="G808" s="223"/>
    </row>
    <row r="809" spans="1:7">
      <c r="A809" s="219"/>
      <c r="B809" s="219"/>
      <c r="C809" s="219"/>
      <c r="D809" s="220"/>
      <c r="E809" s="221"/>
      <c r="F809" s="222"/>
      <c r="G809" s="223"/>
    </row>
    <row r="810" spans="1:7">
      <c r="A810" s="219"/>
      <c r="B810" s="219"/>
      <c r="C810" s="219"/>
      <c r="D810" s="220"/>
      <c r="E810" s="221"/>
      <c r="F810" s="222"/>
      <c r="G810" s="223"/>
    </row>
    <row r="811" spans="1:7">
      <c r="A811" s="219"/>
      <c r="B811" s="219"/>
      <c r="C811" s="219"/>
      <c r="D811" s="220"/>
      <c r="E811" s="221"/>
      <c r="F811" s="222"/>
      <c r="G811" s="223"/>
    </row>
    <row r="812" spans="1:7">
      <c r="A812" s="219"/>
      <c r="B812" s="219"/>
      <c r="C812" s="219"/>
      <c r="D812" s="220"/>
      <c r="E812" s="221"/>
      <c r="F812" s="222"/>
      <c r="G812" s="223"/>
    </row>
    <row r="813" spans="1:7">
      <c r="A813" s="219"/>
      <c r="B813" s="219"/>
      <c r="C813" s="219"/>
      <c r="D813" s="220"/>
      <c r="E813" s="221"/>
      <c r="F813" s="222"/>
      <c r="G813" s="223"/>
    </row>
    <row r="814" spans="1:7">
      <c r="A814" s="219"/>
      <c r="B814" s="219"/>
      <c r="C814" s="219"/>
      <c r="D814" s="220"/>
      <c r="E814" s="221"/>
      <c r="F814" s="222"/>
      <c r="G814" s="223"/>
    </row>
    <row r="815" spans="1:7">
      <c r="A815" s="219"/>
      <c r="B815" s="219"/>
      <c r="C815" s="219"/>
      <c r="D815" s="220"/>
      <c r="E815" s="221"/>
      <c r="F815" s="222"/>
      <c r="G815" s="223"/>
    </row>
    <row r="816" spans="1:7">
      <c r="A816" s="219"/>
      <c r="B816" s="219"/>
      <c r="C816" s="219"/>
      <c r="D816" s="220"/>
      <c r="E816" s="221"/>
      <c r="F816" s="222"/>
      <c r="G816" s="223"/>
    </row>
    <row r="817" spans="1:7">
      <c r="A817" s="219"/>
      <c r="B817" s="219"/>
      <c r="C817" s="219"/>
      <c r="D817" s="220"/>
      <c r="E817" s="221"/>
      <c r="F817" s="222"/>
      <c r="G817" s="223"/>
    </row>
    <row r="818" spans="1:7">
      <c r="A818" s="219"/>
      <c r="B818" s="219"/>
      <c r="C818" s="219"/>
      <c r="D818" s="220"/>
      <c r="E818" s="221"/>
      <c r="F818" s="222"/>
      <c r="G818" s="223"/>
    </row>
    <row r="819" spans="1:7">
      <c r="A819" s="219"/>
      <c r="B819" s="219"/>
      <c r="C819" s="219"/>
      <c r="D819" s="220"/>
      <c r="E819" s="221"/>
      <c r="F819" s="222"/>
      <c r="G819" s="223"/>
    </row>
    <row r="820" spans="1:7">
      <c r="A820" s="219"/>
      <c r="B820" s="219"/>
      <c r="C820" s="219"/>
      <c r="D820" s="220"/>
      <c r="E820" s="221"/>
      <c r="F820" s="222"/>
      <c r="G820" s="223"/>
    </row>
    <row r="821" spans="1:7">
      <c r="A821" s="219"/>
      <c r="B821" s="219"/>
      <c r="C821" s="219"/>
      <c r="D821" s="220"/>
      <c r="E821" s="221"/>
      <c r="F821" s="222"/>
      <c r="G821" s="223"/>
    </row>
    <row r="822" spans="1:7">
      <c r="A822" s="219"/>
      <c r="B822" s="219"/>
      <c r="C822" s="219"/>
      <c r="D822" s="220"/>
      <c r="E822" s="221"/>
      <c r="F822" s="222"/>
      <c r="G822" s="223"/>
    </row>
    <row r="823" spans="1:7">
      <c r="A823" s="219"/>
      <c r="B823" s="219"/>
      <c r="C823" s="219"/>
      <c r="D823" s="220"/>
      <c r="E823" s="221"/>
      <c r="F823" s="222"/>
      <c r="G823" s="223"/>
    </row>
    <row r="824" spans="1:7">
      <c r="A824" s="219"/>
      <c r="B824" s="219"/>
      <c r="C824" s="219"/>
      <c r="D824" s="220"/>
      <c r="E824" s="221"/>
      <c r="F824" s="222"/>
      <c r="G824" s="223"/>
    </row>
    <row r="825" spans="1:7">
      <c r="A825" s="219"/>
      <c r="B825" s="219"/>
      <c r="C825" s="219"/>
      <c r="D825" s="220"/>
      <c r="E825" s="221"/>
      <c r="F825" s="222"/>
      <c r="G825" s="223"/>
    </row>
    <row r="826" spans="1:7">
      <c r="A826" s="219"/>
      <c r="B826" s="219"/>
      <c r="C826" s="219"/>
      <c r="D826" s="220"/>
      <c r="E826" s="221"/>
      <c r="F826" s="222"/>
      <c r="G826" s="223"/>
    </row>
    <row r="827" spans="1:7">
      <c r="A827" s="219"/>
      <c r="B827" s="219"/>
      <c r="C827" s="219"/>
      <c r="D827" s="220"/>
      <c r="E827" s="221"/>
      <c r="F827" s="222"/>
      <c r="G827" s="223"/>
    </row>
    <row r="828" spans="1:7">
      <c r="A828" s="219"/>
      <c r="B828" s="219"/>
      <c r="C828" s="219"/>
      <c r="D828" s="220"/>
      <c r="E828" s="221"/>
      <c r="F828" s="222"/>
      <c r="G828" s="223"/>
    </row>
    <row r="829" spans="1:7">
      <c r="A829" s="219"/>
      <c r="B829" s="219"/>
      <c r="C829" s="219"/>
      <c r="D829" s="220"/>
      <c r="E829" s="221"/>
      <c r="F829" s="222"/>
      <c r="G829" s="223"/>
    </row>
    <row r="830" spans="1:7">
      <c r="A830" s="219"/>
      <c r="B830" s="219"/>
      <c r="C830" s="219"/>
      <c r="D830" s="220"/>
      <c r="E830" s="221"/>
      <c r="F830" s="222"/>
      <c r="G830" s="223"/>
    </row>
    <row r="831" spans="1:7">
      <c r="A831" s="219"/>
      <c r="B831" s="219"/>
      <c r="C831" s="219"/>
      <c r="D831" s="220"/>
      <c r="E831" s="221"/>
      <c r="F831" s="222"/>
      <c r="G831" s="223"/>
    </row>
    <row r="832" spans="1:7">
      <c r="A832" s="219"/>
      <c r="B832" s="219"/>
      <c r="C832" s="219"/>
      <c r="D832" s="220"/>
      <c r="E832" s="221"/>
      <c r="F832" s="222"/>
      <c r="G832" s="223"/>
    </row>
    <row r="833" spans="1:7">
      <c r="A833" s="219"/>
      <c r="B833" s="219"/>
      <c r="C833" s="219"/>
      <c r="D833" s="220"/>
      <c r="E833" s="221"/>
      <c r="F833" s="222"/>
      <c r="G833" s="223"/>
    </row>
    <row r="834" spans="1:7">
      <c r="A834" s="219"/>
      <c r="B834" s="219"/>
      <c r="C834" s="219"/>
      <c r="D834" s="220"/>
      <c r="E834" s="221"/>
      <c r="F834" s="222"/>
      <c r="G834" s="223"/>
    </row>
    <row r="835" spans="1:7">
      <c r="A835" s="219"/>
      <c r="B835" s="219"/>
      <c r="C835" s="219"/>
      <c r="D835" s="220"/>
      <c r="E835" s="221"/>
      <c r="F835" s="222"/>
      <c r="G835" s="223"/>
    </row>
    <row r="836" spans="1:7">
      <c r="A836" s="219"/>
      <c r="B836" s="219"/>
      <c r="C836" s="219"/>
      <c r="D836" s="220"/>
      <c r="E836" s="221"/>
      <c r="F836" s="222"/>
      <c r="G836" s="223"/>
    </row>
    <row r="837" spans="1:7">
      <c r="A837" s="219"/>
      <c r="B837" s="219"/>
      <c r="C837" s="219"/>
      <c r="D837" s="220"/>
      <c r="E837" s="221"/>
      <c r="F837" s="222"/>
      <c r="G837" s="223"/>
    </row>
    <row r="838" spans="1:7">
      <c r="A838" s="219"/>
      <c r="B838" s="219"/>
      <c r="C838" s="219"/>
      <c r="D838" s="220"/>
      <c r="E838" s="221"/>
      <c r="F838" s="222"/>
      <c r="G838" s="223"/>
    </row>
    <row r="839" spans="1:7">
      <c r="A839" s="219"/>
      <c r="B839" s="219"/>
      <c r="C839" s="219"/>
      <c r="D839" s="220"/>
      <c r="E839" s="221"/>
      <c r="F839" s="222"/>
      <c r="G839" s="223"/>
    </row>
    <row r="840" spans="1:7">
      <c r="A840" s="219"/>
      <c r="B840" s="219"/>
      <c r="C840" s="219"/>
      <c r="D840" s="220"/>
      <c r="E840" s="221"/>
      <c r="F840" s="222"/>
      <c r="G840" s="223"/>
    </row>
    <row r="841" spans="1:7">
      <c r="A841" s="219"/>
      <c r="B841" s="219"/>
      <c r="C841" s="219"/>
      <c r="D841" s="220"/>
      <c r="E841" s="221"/>
      <c r="F841" s="222"/>
      <c r="G841" s="223"/>
    </row>
    <row r="842" spans="1:7">
      <c r="A842" s="219"/>
      <c r="B842" s="219"/>
      <c r="C842" s="219"/>
      <c r="D842" s="220"/>
      <c r="E842" s="221"/>
      <c r="F842" s="222"/>
      <c r="G842" s="223"/>
    </row>
    <row r="843" spans="1:7">
      <c r="A843" s="219"/>
      <c r="B843" s="219"/>
      <c r="C843" s="219"/>
      <c r="D843" s="220"/>
      <c r="E843" s="221"/>
      <c r="F843" s="222"/>
      <c r="G843" s="223"/>
    </row>
    <row r="844" spans="1:7">
      <c r="A844" s="219"/>
      <c r="B844" s="219"/>
      <c r="C844" s="219"/>
      <c r="D844" s="220"/>
      <c r="E844" s="221"/>
      <c r="F844" s="222"/>
      <c r="G844" s="223"/>
    </row>
    <row r="845" spans="1:7">
      <c r="A845" s="219"/>
      <c r="B845" s="219"/>
      <c r="C845" s="219"/>
      <c r="D845" s="220"/>
      <c r="E845" s="221"/>
      <c r="F845" s="222"/>
      <c r="G845" s="223"/>
    </row>
    <row r="846" spans="1:7">
      <c r="A846" s="219"/>
      <c r="B846" s="219"/>
      <c r="C846" s="219"/>
      <c r="D846" s="220"/>
      <c r="E846" s="221"/>
      <c r="F846" s="222"/>
      <c r="G846" s="223"/>
    </row>
    <row r="847" spans="1:7">
      <c r="A847" s="219"/>
      <c r="B847" s="219"/>
      <c r="C847" s="219"/>
      <c r="D847" s="220"/>
      <c r="E847" s="221"/>
      <c r="F847" s="222"/>
      <c r="G847" s="223"/>
    </row>
    <row r="848" spans="1:7">
      <c r="A848" s="219"/>
      <c r="B848" s="219"/>
      <c r="C848" s="219"/>
      <c r="D848" s="220"/>
      <c r="E848" s="221"/>
      <c r="F848" s="222"/>
      <c r="G848" s="223"/>
    </row>
    <row r="849" spans="1:7">
      <c r="A849" s="219"/>
      <c r="B849" s="219"/>
      <c r="C849" s="219"/>
      <c r="D849" s="220"/>
      <c r="E849" s="221"/>
      <c r="F849" s="222"/>
      <c r="G849" s="223"/>
    </row>
    <row r="850" spans="1:7">
      <c r="A850" s="219"/>
      <c r="B850" s="219"/>
      <c r="C850" s="219"/>
      <c r="D850" s="220"/>
      <c r="E850" s="221"/>
      <c r="F850" s="222"/>
      <c r="G850" s="223"/>
    </row>
    <row r="851" spans="1:7">
      <c r="A851" s="219"/>
      <c r="B851" s="219"/>
      <c r="C851" s="219"/>
      <c r="D851" s="220"/>
      <c r="E851" s="221"/>
      <c r="F851" s="222"/>
      <c r="G851" s="223"/>
    </row>
    <row r="852" spans="1:7">
      <c r="A852" s="219"/>
      <c r="B852" s="219"/>
      <c r="C852" s="219"/>
      <c r="D852" s="220"/>
      <c r="E852" s="221"/>
      <c r="F852" s="222"/>
      <c r="G852" s="223"/>
    </row>
    <row r="853" spans="1:7">
      <c r="A853" s="219"/>
      <c r="B853" s="219"/>
      <c r="C853" s="219"/>
      <c r="D853" s="220"/>
      <c r="E853" s="221"/>
      <c r="F853" s="222"/>
      <c r="G853" s="223"/>
    </row>
    <row r="854" spans="1:7">
      <c r="A854" s="219"/>
      <c r="B854" s="219"/>
      <c r="C854" s="219"/>
      <c r="D854" s="220"/>
      <c r="E854" s="221"/>
      <c r="F854" s="222"/>
      <c r="G854" s="223"/>
    </row>
    <row r="855" spans="1:7">
      <c r="A855" s="219"/>
      <c r="B855" s="219"/>
      <c r="C855" s="219"/>
      <c r="D855" s="220"/>
      <c r="E855" s="221"/>
      <c r="F855" s="222"/>
      <c r="G855" s="223"/>
    </row>
    <row r="856" spans="1:7">
      <c r="A856" s="219"/>
      <c r="B856" s="219"/>
      <c r="C856" s="219"/>
      <c r="D856" s="220"/>
      <c r="E856" s="221"/>
      <c r="F856" s="222"/>
      <c r="G856" s="223"/>
    </row>
    <row r="857" spans="1:7">
      <c r="A857" s="219"/>
      <c r="B857" s="219"/>
      <c r="C857" s="219"/>
      <c r="D857" s="220"/>
      <c r="E857" s="221"/>
      <c r="F857" s="222"/>
      <c r="G857" s="223"/>
    </row>
    <row r="858" spans="1:7">
      <c r="A858" s="219"/>
      <c r="B858" s="219"/>
      <c r="C858" s="219"/>
      <c r="D858" s="220"/>
      <c r="E858" s="221"/>
      <c r="F858" s="222"/>
      <c r="G858" s="223"/>
    </row>
    <row r="859" spans="1:7">
      <c r="A859" s="219"/>
      <c r="B859" s="219"/>
      <c r="C859" s="219"/>
      <c r="D859" s="220"/>
      <c r="E859" s="221"/>
      <c r="F859" s="222"/>
      <c r="G859" s="223"/>
    </row>
    <row r="860" spans="1:7">
      <c r="A860" s="219"/>
      <c r="B860" s="219"/>
      <c r="C860" s="219"/>
      <c r="D860" s="220"/>
      <c r="E860" s="221"/>
      <c r="F860" s="222"/>
      <c r="G860" s="223"/>
    </row>
    <row r="861" spans="1:7">
      <c r="A861" s="219"/>
      <c r="B861" s="219"/>
      <c r="C861" s="219"/>
      <c r="D861" s="220"/>
      <c r="E861" s="221"/>
      <c r="F861" s="222"/>
      <c r="G861" s="223"/>
    </row>
    <row r="862" spans="1:7">
      <c r="A862" s="219"/>
      <c r="B862" s="219"/>
      <c r="C862" s="219"/>
      <c r="D862" s="220"/>
      <c r="E862" s="221"/>
      <c r="F862" s="222"/>
      <c r="G862" s="223"/>
    </row>
    <row r="863" spans="1:7">
      <c r="A863" s="219"/>
      <c r="B863" s="219"/>
      <c r="C863" s="219"/>
      <c r="D863" s="220"/>
      <c r="E863" s="221"/>
      <c r="F863" s="222"/>
      <c r="G863" s="223"/>
    </row>
    <row r="864" spans="1:7">
      <c r="A864" s="219"/>
      <c r="B864" s="219"/>
      <c r="C864" s="219"/>
      <c r="D864" s="220"/>
      <c r="E864" s="221"/>
      <c r="F864" s="222"/>
      <c r="G864" s="223"/>
    </row>
    <row r="865" spans="1:7">
      <c r="A865" s="219"/>
      <c r="B865" s="219"/>
      <c r="C865" s="219"/>
      <c r="D865" s="220"/>
      <c r="E865" s="221"/>
      <c r="F865" s="222"/>
      <c r="G865" s="223"/>
    </row>
    <row r="866" spans="1:7">
      <c r="A866" s="219"/>
      <c r="B866" s="219"/>
      <c r="C866" s="219"/>
      <c r="D866" s="220"/>
      <c r="E866" s="221"/>
      <c r="F866" s="222"/>
      <c r="G866" s="223"/>
    </row>
    <row r="867" spans="1:7">
      <c r="A867" s="219"/>
      <c r="B867" s="219"/>
      <c r="C867" s="219"/>
      <c r="D867" s="220"/>
      <c r="E867" s="221"/>
      <c r="F867" s="222"/>
      <c r="G867" s="223"/>
    </row>
    <row r="868" spans="1:7">
      <c r="A868" s="219"/>
      <c r="B868" s="219"/>
      <c r="C868" s="219"/>
      <c r="D868" s="220"/>
      <c r="E868" s="221"/>
      <c r="F868" s="222"/>
      <c r="G868" s="223"/>
    </row>
    <row r="869" spans="1:7">
      <c r="A869" s="219"/>
      <c r="B869" s="219"/>
      <c r="C869" s="219"/>
      <c r="D869" s="220"/>
      <c r="E869" s="221"/>
      <c r="F869" s="222"/>
      <c r="G869" s="223"/>
    </row>
    <row r="870" spans="1:7">
      <c r="A870" s="219"/>
      <c r="B870" s="219"/>
      <c r="C870" s="219"/>
      <c r="D870" s="220"/>
      <c r="E870" s="221"/>
      <c r="F870" s="222"/>
      <c r="G870" s="223"/>
    </row>
    <row r="871" spans="1:7">
      <c r="A871" s="219"/>
      <c r="B871" s="219"/>
      <c r="C871" s="219"/>
      <c r="D871" s="220"/>
      <c r="E871" s="221"/>
      <c r="F871" s="222"/>
      <c r="G871" s="223"/>
    </row>
    <row r="872" spans="1:7">
      <c r="A872" s="219"/>
      <c r="B872" s="219"/>
      <c r="C872" s="219"/>
      <c r="D872" s="220"/>
      <c r="E872" s="221"/>
      <c r="F872" s="222"/>
      <c r="G872" s="223"/>
    </row>
    <row r="873" spans="1:7">
      <c r="A873" s="219"/>
      <c r="B873" s="219"/>
      <c r="C873" s="219"/>
      <c r="D873" s="220"/>
      <c r="E873" s="221"/>
      <c r="F873" s="222"/>
      <c r="G873" s="223"/>
    </row>
    <row r="874" spans="1:7">
      <c r="A874" s="219"/>
      <c r="B874" s="219"/>
      <c r="C874" s="219"/>
      <c r="D874" s="220"/>
      <c r="E874" s="221"/>
      <c r="F874" s="222"/>
      <c r="G874" s="223"/>
    </row>
    <row r="875" spans="1:7">
      <c r="A875" s="219"/>
      <c r="B875" s="219"/>
      <c r="C875" s="219"/>
      <c r="D875" s="220"/>
      <c r="E875" s="221"/>
      <c r="F875" s="222"/>
      <c r="G875" s="223"/>
    </row>
    <row r="876" spans="1:7">
      <c r="A876" s="219"/>
      <c r="B876" s="219"/>
      <c r="C876" s="219"/>
      <c r="D876" s="220"/>
      <c r="E876" s="221"/>
      <c r="F876" s="222"/>
      <c r="G876" s="223"/>
    </row>
    <row r="877" spans="1:7">
      <c r="A877" s="219"/>
      <c r="B877" s="219"/>
      <c r="C877" s="219"/>
      <c r="D877" s="220"/>
      <c r="E877" s="221"/>
      <c r="F877" s="222"/>
      <c r="G877" s="223"/>
    </row>
    <row r="878" spans="1:7">
      <c r="A878" s="219"/>
      <c r="B878" s="219"/>
      <c r="C878" s="219"/>
      <c r="D878" s="220"/>
      <c r="E878" s="221"/>
      <c r="F878" s="222"/>
      <c r="G878" s="223"/>
    </row>
    <row r="879" spans="1:7">
      <c r="A879" s="219"/>
      <c r="B879" s="219"/>
      <c r="C879" s="219"/>
      <c r="D879" s="220"/>
      <c r="E879" s="221"/>
      <c r="F879" s="222"/>
      <c r="G879" s="223"/>
    </row>
    <row r="880" spans="1:7">
      <c r="A880" s="219"/>
      <c r="B880" s="219"/>
      <c r="C880" s="219"/>
      <c r="D880" s="220"/>
      <c r="E880" s="221"/>
      <c r="F880" s="222"/>
      <c r="G880" s="223"/>
    </row>
    <row r="881" spans="1:7">
      <c r="A881" s="219"/>
      <c r="B881" s="219"/>
      <c r="C881" s="219"/>
      <c r="D881" s="220"/>
      <c r="E881" s="221"/>
      <c r="F881" s="222"/>
      <c r="G881" s="223"/>
    </row>
    <row r="882" spans="1:7">
      <c r="A882" s="219"/>
      <c r="B882" s="219"/>
      <c r="C882" s="219"/>
      <c r="D882" s="220"/>
      <c r="E882" s="221"/>
      <c r="F882" s="222"/>
      <c r="G882" s="223"/>
    </row>
    <row r="883" spans="1:7">
      <c r="A883" s="219"/>
      <c r="B883" s="219"/>
      <c r="C883" s="219"/>
      <c r="D883" s="220"/>
      <c r="E883" s="221"/>
      <c r="F883" s="222"/>
      <c r="G883" s="223"/>
    </row>
    <row r="884" spans="1:7">
      <c r="A884" s="219"/>
      <c r="B884" s="219"/>
      <c r="C884" s="219"/>
      <c r="D884" s="220"/>
      <c r="E884" s="221"/>
      <c r="F884" s="222"/>
      <c r="G884" s="223"/>
    </row>
    <row r="885" spans="1:7">
      <c r="A885" s="219"/>
      <c r="B885" s="219"/>
      <c r="C885" s="219"/>
      <c r="D885" s="220"/>
      <c r="E885" s="221"/>
      <c r="F885" s="222"/>
      <c r="G885" s="223"/>
    </row>
    <row r="886" spans="1:7">
      <c r="A886" s="219"/>
      <c r="B886" s="219"/>
      <c r="C886" s="219"/>
      <c r="D886" s="220"/>
      <c r="E886" s="221"/>
      <c r="F886" s="222"/>
      <c r="G886" s="223"/>
    </row>
    <row r="887" spans="1:7">
      <c r="A887" s="219"/>
      <c r="B887" s="219"/>
      <c r="C887" s="219"/>
      <c r="D887" s="220"/>
      <c r="E887" s="221"/>
      <c r="F887" s="222"/>
      <c r="G887" s="223"/>
    </row>
    <row r="888" spans="1:7">
      <c r="A888" s="219"/>
      <c r="B888" s="219"/>
      <c r="C888" s="219"/>
      <c r="D888" s="220"/>
      <c r="E888" s="221"/>
      <c r="F888" s="222"/>
      <c r="G888" s="223"/>
    </row>
    <row r="889" spans="1:7">
      <c r="A889" s="219"/>
      <c r="B889" s="219"/>
      <c r="C889" s="219"/>
      <c r="D889" s="220"/>
      <c r="E889" s="221"/>
      <c r="F889" s="222"/>
      <c r="G889" s="223"/>
    </row>
    <row r="890" spans="1:7">
      <c r="A890" s="219"/>
      <c r="B890" s="219"/>
      <c r="C890" s="219"/>
      <c r="D890" s="220"/>
      <c r="E890" s="221"/>
      <c r="F890" s="222"/>
      <c r="G890" s="223"/>
    </row>
    <row r="891" spans="1:7">
      <c r="A891" s="219"/>
      <c r="B891" s="219"/>
      <c r="C891" s="219"/>
      <c r="D891" s="220"/>
      <c r="E891" s="221"/>
      <c r="F891" s="222"/>
      <c r="G891" s="223"/>
    </row>
    <row r="892" spans="1:7">
      <c r="A892" s="219"/>
      <c r="B892" s="219"/>
      <c r="C892" s="219"/>
      <c r="D892" s="220"/>
      <c r="E892" s="221"/>
      <c r="F892" s="222"/>
      <c r="G892" s="223"/>
    </row>
    <row r="893" spans="1:7">
      <c r="A893" s="219"/>
      <c r="B893" s="219"/>
      <c r="C893" s="219"/>
      <c r="D893" s="220"/>
      <c r="E893" s="221"/>
      <c r="F893" s="222"/>
      <c r="G893" s="223"/>
    </row>
    <row r="894" spans="1:7">
      <c r="A894" s="219"/>
      <c r="B894" s="219"/>
      <c r="C894" s="219"/>
      <c r="D894" s="220"/>
      <c r="E894" s="221"/>
      <c r="F894" s="222"/>
      <c r="G894" s="223"/>
    </row>
    <row r="895" spans="1:7">
      <c r="A895" s="219"/>
      <c r="B895" s="219"/>
      <c r="C895" s="219"/>
      <c r="D895" s="220"/>
      <c r="E895" s="221"/>
      <c r="F895" s="222"/>
      <c r="G895" s="223"/>
    </row>
    <row r="896" spans="1:7">
      <c r="A896" s="219"/>
      <c r="B896" s="219"/>
      <c r="C896" s="219"/>
      <c r="D896" s="220"/>
      <c r="E896" s="221"/>
      <c r="F896" s="222"/>
      <c r="G896" s="223"/>
    </row>
    <row r="897" spans="1:7">
      <c r="A897" s="219"/>
      <c r="B897" s="219"/>
      <c r="C897" s="219"/>
      <c r="D897" s="220"/>
      <c r="E897" s="221"/>
      <c r="F897" s="222"/>
      <c r="G897" s="223"/>
    </row>
    <row r="898" spans="1:7">
      <c r="A898" s="219"/>
      <c r="B898" s="219"/>
      <c r="C898" s="219"/>
      <c r="D898" s="220"/>
      <c r="E898" s="221"/>
      <c r="F898" s="222"/>
      <c r="G898" s="223"/>
    </row>
    <row r="899" spans="1:7">
      <c r="A899" s="219"/>
      <c r="B899" s="219"/>
      <c r="C899" s="219"/>
      <c r="D899" s="220"/>
      <c r="E899" s="221"/>
      <c r="F899" s="222"/>
      <c r="G899" s="223"/>
    </row>
    <row r="900" spans="1:7">
      <c r="A900" s="219"/>
      <c r="B900" s="219"/>
      <c r="C900" s="219"/>
      <c r="D900" s="220"/>
      <c r="E900" s="221"/>
      <c r="F900" s="222"/>
      <c r="G900" s="223"/>
    </row>
    <row r="901" spans="1:7">
      <c r="A901" s="219"/>
      <c r="B901" s="219"/>
      <c r="C901" s="219"/>
      <c r="D901" s="220"/>
      <c r="E901" s="221"/>
      <c r="F901" s="222"/>
      <c r="G901" s="223"/>
    </row>
    <row r="902" spans="1:7">
      <c r="A902" s="219"/>
      <c r="B902" s="219"/>
      <c r="C902" s="219"/>
      <c r="D902" s="220"/>
      <c r="E902" s="221"/>
      <c r="F902" s="222"/>
      <c r="G902" s="223"/>
    </row>
    <row r="903" spans="1:7">
      <c r="A903" s="219"/>
      <c r="B903" s="219"/>
      <c r="C903" s="219"/>
      <c r="D903" s="220"/>
      <c r="E903" s="221"/>
      <c r="F903" s="222"/>
      <c r="G903" s="223"/>
    </row>
    <row r="904" spans="1:7">
      <c r="A904" s="219"/>
      <c r="B904" s="219"/>
      <c r="C904" s="219"/>
      <c r="D904" s="220"/>
      <c r="E904" s="221"/>
      <c r="F904" s="222"/>
      <c r="G904" s="223"/>
    </row>
    <row r="905" spans="1:7">
      <c r="A905" s="219"/>
      <c r="B905" s="219"/>
      <c r="C905" s="219"/>
      <c r="D905" s="220"/>
      <c r="E905" s="221"/>
      <c r="F905" s="222"/>
      <c r="G905" s="223"/>
    </row>
    <row r="906" spans="1:7">
      <c r="A906" s="219"/>
      <c r="B906" s="219"/>
      <c r="C906" s="219"/>
      <c r="D906" s="220"/>
      <c r="E906" s="221"/>
      <c r="F906" s="222"/>
      <c r="G906" s="223"/>
    </row>
    <row r="907" spans="1:7">
      <c r="A907" s="219"/>
      <c r="B907" s="219"/>
      <c r="C907" s="219"/>
      <c r="D907" s="220"/>
      <c r="E907" s="221"/>
      <c r="F907" s="222"/>
      <c r="G907" s="223"/>
    </row>
    <row r="908" spans="1:7">
      <c r="A908" s="219"/>
      <c r="B908" s="219"/>
      <c r="C908" s="219"/>
      <c r="D908" s="220"/>
      <c r="E908" s="221"/>
      <c r="F908" s="222"/>
      <c r="G908" s="223"/>
    </row>
    <row r="909" spans="1:7">
      <c r="A909" s="219"/>
      <c r="B909" s="219"/>
      <c r="C909" s="219"/>
      <c r="D909" s="220"/>
      <c r="E909" s="221"/>
      <c r="F909" s="222"/>
      <c r="G909" s="223"/>
    </row>
    <row r="910" spans="1:7">
      <c r="A910" s="219"/>
      <c r="B910" s="219"/>
      <c r="C910" s="219"/>
      <c r="D910" s="220"/>
      <c r="E910" s="221"/>
      <c r="F910" s="222"/>
      <c r="G910" s="223"/>
    </row>
    <row r="911" spans="1:7">
      <c r="A911" s="219"/>
      <c r="B911" s="219"/>
      <c r="C911" s="219"/>
      <c r="D911" s="220"/>
      <c r="E911" s="221"/>
      <c r="F911" s="222"/>
      <c r="G911" s="223"/>
    </row>
    <row r="912" spans="1:7">
      <c r="A912" s="219"/>
      <c r="B912" s="219"/>
      <c r="C912" s="219"/>
      <c r="D912" s="220"/>
      <c r="E912" s="221"/>
      <c r="F912" s="222"/>
      <c r="G912" s="223"/>
    </row>
    <row r="913" spans="1:7">
      <c r="A913" s="219"/>
      <c r="B913" s="219"/>
      <c r="C913" s="219"/>
      <c r="D913" s="220"/>
      <c r="E913" s="221"/>
      <c r="F913" s="222"/>
      <c r="G913" s="223"/>
    </row>
    <row r="914" spans="1:7">
      <c r="A914" s="219"/>
      <c r="B914" s="219"/>
      <c r="C914" s="219"/>
      <c r="D914" s="220"/>
      <c r="E914" s="221"/>
      <c r="F914" s="222"/>
      <c r="G914" s="223"/>
    </row>
    <row r="915" spans="1:7">
      <c r="A915" s="219"/>
      <c r="B915" s="219"/>
      <c r="C915" s="219"/>
      <c r="D915" s="220"/>
      <c r="E915" s="221"/>
      <c r="F915" s="222"/>
      <c r="G915" s="223"/>
    </row>
    <row r="916" spans="1:7">
      <c r="A916" s="219"/>
      <c r="B916" s="219"/>
      <c r="C916" s="219"/>
      <c r="D916" s="220"/>
      <c r="E916" s="221"/>
      <c r="F916" s="222"/>
      <c r="G916" s="223"/>
    </row>
    <row r="917" spans="1:7">
      <c r="A917" s="219"/>
      <c r="B917" s="219"/>
      <c r="C917" s="219"/>
      <c r="D917" s="220"/>
      <c r="E917" s="221"/>
      <c r="F917" s="222"/>
      <c r="G917" s="223"/>
    </row>
    <row r="918" spans="1:7">
      <c r="A918" s="219"/>
      <c r="B918" s="219"/>
      <c r="C918" s="219"/>
      <c r="D918" s="220"/>
      <c r="E918" s="221"/>
      <c r="F918" s="222"/>
      <c r="G918" s="223"/>
    </row>
    <row r="919" spans="1:7">
      <c r="A919" s="219"/>
      <c r="B919" s="219"/>
      <c r="C919" s="219"/>
      <c r="D919" s="220"/>
      <c r="E919" s="221"/>
      <c r="F919" s="222"/>
      <c r="G919" s="223"/>
    </row>
    <row r="920" spans="1:7">
      <c r="A920" s="219"/>
      <c r="B920" s="219"/>
      <c r="C920" s="219"/>
      <c r="D920" s="220"/>
      <c r="E920" s="221"/>
      <c r="F920" s="222"/>
      <c r="G920" s="223"/>
    </row>
    <row r="921" spans="1:7">
      <c r="A921" s="219"/>
      <c r="B921" s="219"/>
      <c r="C921" s="219"/>
      <c r="D921" s="220"/>
      <c r="E921" s="221"/>
      <c r="F921" s="222"/>
      <c r="G921" s="223"/>
    </row>
    <row r="922" spans="1:7">
      <c r="A922" s="219"/>
      <c r="B922" s="219"/>
      <c r="C922" s="219"/>
      <c r="D922" s="220"/>
      <c r="E922" s="221"/>
      <c r="F922" s="222"/>
      <c r="G922" s="223"/>
    </row>
    <row r="923" spans="1:7">
      <c r="A923" s="219"/>
      <c r="B923" s="219"/>
      <c r="C923" s="219"/>
      <c r="D923" s="220"/>
      <c r="E923" s="221"/>
      <c r="F923" s="222"/>
      <c r="G923" s="223"/>
    </row>
    <row r="924" spans="1:7">
      <c r="A924" s="219"/>
      <c r="B924" s="219"/>
      <c r="C924" s="219"/>
      <c r="D924" s="220"/>
      <c r="E924" s="221"/>
      <c r="F924" s="222"/>
      <c r="G924" s="223"/>
    </row>
    <row r="925" spans="1:7">
      <c r="A925" s="219"/>
      <c r="B925" s="219"/>
      <c r="C925" s="219"/>
      <c r="D925" s="220"/>
      <c r="E925" s="221"/>
      <c r="F925" s="222"/>
      <c r="G925" s="223"/>
    </row>
    <row r="926" spans="1:7">
      <c r="A926" s="219"/>
      <c r="B926" s="219"/>
      <c r="C926" s="219"/>
      <c r="D926" s="220"/>
      <c r="E926" s="221"/>
      <c r="F926" s="222"/>
      <c r="G926" s="223"/>
    </row>
    <row r="927" spans="1:7">
      <c r="A927" s="219"/>
      <c r="B927" s="219"/>
      <c r="C927" s="219"/>
      <c r="D927" s="220"/>
      <c r="E927" s="221"/>
      <c r="F927" s="222"/>
      <c r="G927" s="223"/>
    </row>
    <row r="928" spans="1:7">
      <c r="A928" s="219"/>
      <c r="B928" s="219"/>
      <c r="C928" s="219"/>
      <c r="D928" s="220"/>
      <c r="E928" s="221"/>
      <c r="F928" s="222"/>
      <c r="G928" s="223"/>
    </row>
    <row r="929" spans="1:7">
      <c r="A929" s="219"/>
      <c r="B929" s="219"/>
      <c r="C929" s="219"/>
      <c r="D929" s="220"/>
      <c r="E929" s="221"/>
      <c r="F929" s="222"/>
      <c r="G929" s="223"/>
    </row>
    <row r="930" spans="1:7">
      <c r="A930" s="219"/>
      <c r="B930" s="219"/>
      <c r="C930" s="219"/>
      <c r="D930" s="220"/>
      <c r="E930" s="221"/>
      <c r="F930" s="222"/>
      <c r="G930" s="223"/>
    </row>
    <row r="931" spans="1:7">
      <c r="A931" s="219"/>
      <c r="B931" s="219"/>
      <c r="C931" s="219"/>
      <c r="D931" s="220"/>
      <c r="E931" s="221"/>
      <c r="F931" s="222"/>
      <c r="G931" s="223"/>
    </row>
    <row r="932" spans="1:7">
      <c r="A932" s="219"/>
      <c r="B932" s="219"/>
      <c r="C932" s="219"/>
      <c r="D932" s="220"/>
      <c r="E932" s="221"/>
      <c r="F932" s="222"/>
      <c r="G932" s="223"/>
    </row>
    <row r="933" spans="1:7">
      <c r="A933" s="219"/>
      <c r="B933" s="219"/>
      <c r="C933" s="219"/>
      <c r="D933" s="220"/>
      <c r="E933" s="221"/>
      <c r="F933" s="222"/>
      <c r="G933" s="223"/>
    </row>
    <row r="934" spans="1:7">
      <c r="A934" s="219"/>
      <c r="B934" s="219"/>
      <c r="C934" s="219"/>
      <c r="D934" s="220"/>
      <c r="E934" s="221"/>
      <c r="F934" s="222"/>
      <c r="G934" s="223"/>
    </row>
    <row r="935" spans="1:7">
      <c r="A935" s="219"/>
      <c r="B935" s="219"/>
      <c r="C935" s="219"/>
      <c r="D935" s="220"/>
      <c r="E935" s="221"/>
      <c r="F935" s="222"/>
      <c r="G935" s="223"/>
    </row>
    <row r="936" spans="1:7">
      <c r="A936" s="219"/>
      <c r="B936" s="219"/>
      <c r="C936" s="219"/>
      <c r="D936" s="220"/>
      <c r="E936" s="221"/>
      <c r="F936" s="222"/>
      <c r="G936" s="223"/>
    </row>
    <row r="937" spans="1:7">
      <c r="A937" s="219"/>
      <c r="B937" s="219"/>
      <c r="C937" s="219"/>
      <c r="D937" s="220"/>
      <c r="E937" s="221"/>
      <c r="F937" s="222"/>
      <c r="G937" s="223"/>
    </row>
    <row r="938" spans="1:7">
      <c r="A938" s="219"/>
      <c r="B938" s="219"/>
      <c r="C938" s="219"/>
      <c r="D938" s="220"/>
      <c r="E938" s="221"/>
      <c r="F938" s="222"/>
      <c r="G938" s="223"/>
    </row>
    <row r="939" spans="1:7">
      <c r="A939" s="219"/>
      <c r="B939" s="219"/>
      <c r="C939" s="219"/>
      <c r="D939" s="220"/>
      <c r="E939" s="221"/>
      <c r="F939" s="222"/>
      <c r="G939" s="223"/>
    </row>
    <row r="940" spans="1:7">
      <c r="A940" s="219"/>
      <c r="B940" s="219"/>
      <c r="C940" s="219"/>
      <c r="D940" s="220"/>
      <c r="E940" s="221"/>
      <c r="F940" s="222"/>
      <c r="G940" s="223"/>
    </row>
    <row r="941" spans="1:7">
      <c r="A941" s="219"/>
      <c r="B941" s="219"/>
      <c r="C941" s="219"/>
      <c r="D941" s="220"/>
      <c r="E941" s="221"/>
      <c r="F941" s="222"/>
      <c r="G941" s="223"/>
    </row>
    <row r="942" spans="1:7">
      <c r="A942" s="219"/>
      <c r="B942" s="219"/>
      <c r="C942" s="219"/>
      <c r="D942" s="220"/>
      <c r="E942" s="221"/>
      <c r="F942" s="222"/>
      <c r="G942" s="223"/>
    </row>
    <row r="943" spans="1:7">
      <c r="A943" s="219"/>
      <c r="B943" s="219"/>
      <c r="C943" s="219"/>
      <c r="D943" s="220"/>
      <c r="E943" s="221"/>
      <c r="F943" s="222"/>
      <c r="G943" s="223"/>
    </row>
    <row r="944" spans="1:7">
      <c r="A944" s="219"/>
      <c r="B944" s="219"/>
      <c r="C944" s="219"/>
      <c r="D944" s="220"/>
      <c r="E944" s="221"/>
      <c r="F944" s="222"/>
      <c r="G944" s="223"/>
    </row>
    <row r="945" spans="1:7">
      <c r="A945" s="219"/>
      <c r="B945" s="219"/>
      <c r="C945" s="219"/>
      <c r="D945" s="220"/>
      <c r="E945" s="221"/>
      <c r="F945" s="222"/>
      <c r="G945" s="223"/>
    </row>
    <row r="946" spans="1:7">
      <c r="A946" s="219"/>
      <c r="B946" s="219"/>
      <c r="C946" s="219"/>
      <c r="D946" s="220"/>
      <c r="E946" s="221"/>
      <c r="F946" s="222"/>
      <c r="G946" s="223"/>
    </row>
    <row r="947" spans="1:7">
      <c r="A947" s="219"/>
      <c r="B947" s="219"/>
      <c r="C947" s="219"/>
      <c r="D947" s="220"/>
      <c r="E947" s="221"/>
      <c r="F947" s="222"/>
      <c r="G947" s="223"/>
    </row>
    <row r="948" spans="1:7">
      <c r="A948" s="219"/>
      <c r="B948" s="219"/>
      <c r="C948" s="219"/>
      <c r="D948" s="220"/>
      <c r="E948" s="221"/>
      <c r="F948" s="222"/>
      <c r="G948" s="223"/>
    </row>
    <row r="949" spans="1:7">
      <c r="A949" s="219"/>
      <c r="B949" s="219"/>
      <c r="C949" s="219"/>
      <c r="D949" s="220"/>
      <c r="E949" s="221"/>
      <c r="F949" s="222"/>
      <c r="G949" s="223"/>
    </row>
    <row r="950" spans="1:7">
      <c r="A950" s="219"/>
      <c r="B950" s="219"/>
      <c r="C950" s="219"/>
      <c r="D950" s="220"/>
      <c r="E950" s="221"/>
      <c r="F950" s="222"/>
      <c r="G950" s="223"/>
    </row>
    <row r="951" spans="1:7">
      <c r="A951" s="219"/>
      <c r="B951" s="219"/>
      <c r="C951" s="219"/>
      <c r="D951" s="220"/>
      <c r="E951" s="221"/>
      <c r="F951" s="222"/>
      <c r="G951" s="223"/>
    </row>
    <row r="952" spans="1:7">
      <c r="A952" s="219"/>
      <c r="B952" s="219"/>
      <c r="C952" s="219"/>
      <c r="D952" s="220"/>
      <c r="E952" s="221"/>
      <c r="F952" s="222"/>
      <c r="G952" s="223"/>
    </row>
    <row r="953" spans="1:7">
      <c r="A953" s="219"/>
      <c r="B953" s="219"/>
      <c r="C953" s="219"/>
      <c r="D953" s="220"/>
      <c r="E953" s="221"/>
      <c r="F953" s="222"/>
      <c r="G953" s="223"/>
    </row>
    <row r="954" spans="1:7">
      <c r="A954" s="219"/>
      <c r="B954" s="219"/>
      <c r="C954" s="219"/>
      <c r="D954" s="220"/>
      <c r="E954" s="221"/>
      <c r="F954" s="222"/>
      <c r="G954" s="223"/>
    </row>
    <row r="955" spans="1:7">
      <c r="A955" s="219"/>
      <c r="B955" s="219"/>
      <c r="C955" s="219"/>
      <c r="D955" s="220"/>
      <c r="E955" s="221"/>
      <c r="F955" s="222"/>
      <c r="G955" s="223"/>
    </row>
    <row r="956" spans="1:7">
      <c r="A956" s="219"/>
      <c r="B956" s="219"/>
      <c r="C956" s="219"/>
      <c r="D956" s="220"/>
      <c r="E956" s="221"/>
      <c r="F956" s="222"/>
      <c r="G956" s="223"/>
    </row>
    <row r="957" spans="1:7">
      <c r="A957" s="219"/>
      <c r="B957" s="219"/>
      <c r="C957" s="219"/>
      <c r="D957" s="220"/>
      <c r="E957" s="221"/>
      <c r="F957" s="222"/>
      <c r="G957" s="223"/>
    </row>
    <row r="958" spans="1:7">
      <c r="A958" s="219"/>
      <c r="B958" s="219"/>
      <c r="C958" s="219"/>
      <c r="D958" s="220"/>
      <c r="E958" s="221"/>
      <c r="F958" s="222"/>
      <c r="G958" s="223"/>
    </row>
    <row r="959" spans="1:7">
      <c r="A959" s="219"/>
      <c r="B959" s="219"/>
      <c r="C959" s="219"/>
      <c r="D959" s="220"/>
      <c r="E959" s="221"/>
      <c r="F959" s="222"/>
      <c r="G959" s="223"/>
    </row>
    <row r="960" spans="1:7">
      <c r="A960" s="219"/>
      <c r="B960" s="219"/>
      <c r="C960" s="219"/>
      <c r="D960" s="220"/>
      <c r="E960" s="221"/>
      <c r="F960" s="222"/>
      <c r="G960" s="223"/>
    </row>
    <row r="961" spans="1:7">
      <c r="A961" s="219"/>
      <c r="B961" s="219"/>
      <c r="C961" s="219"/>
      <c r="D961" s="220"/>
      <c r="E961" s="221"/>
      <c r="F961" s="222"/>
      <c r="G961" s="223"/>
    </row>
    <row r="962" spans="1:7">
      <c r="A962" s="219"/>
      <c r="B962" s="219"/>
      <c r="C962" s="219"/>
      <c r="D962" s="220"/>
      <c r="E962" s="221"/>
      <c r="F962" s="222"/>
      <c r="G962" s="223"/>
    </row>
    <row r="963" spans="1:7">
      <c r="A963" s="219"/>
      <c r="B963" s="219"/>
      <c r="C963" s="219"/>
      <c r="D963" s="220"/>
      <c r="E963" s="221"/>
      <c r="F963" s="222"/>
      <c r="G963" s="223"/>
    </row>
    <row r="964" spans="1:7">
      <c r="A964" s="219"/>
      <c r="B964" s="219"/>
      <c r="C964" s="219"/>
      <c r="D964" s="220"/>
      <c r="E964" s="221"/>
      <c r="F964" s="222"/>
      <c r="G964" s="223"/>
    </row>
    <row r="965" spans="1:7">
      <c r="A965" s="219"/>
      <c r="B965" s="219"/>
      <c r="C965" s="219"/>
      <c r="D965" s="220"/>
      <c r="E965" s="221"/>
      <c r="F965" s="222"/>
      <c r="G965" s="223"/>
    </row>
    <row r="966" spans="1:7">
      <c r="A966" s="219"/>
      <c r="B966" s="219"/>
      <c r="C966" s="219"/>
      <c r="D966" s="220"/>
      <c r="E966" s="221"/>
      <c r="F966" s="222"/>
      <c r="G966" s="223"/>
    </row>
    <row r="967" spans="1:7">
      <c r="A967" s="219"/>
      <c r="B967" s="219"/>
      <c r="C967" s="219"/>
      <c r="D967" s="220"/>
      <c r="E967" s="221"/>
      <c r="F967" s="222"/>
      <c r="G967" s="223"/>
    </row>
    <row r="968" spans="1:7">
      <c r="A968" s="219"/>
      <c r="B968" s="219"/>
      <c r="C968" s="219"/>
      <c r="D968" s="220"/>
      <c r="E968" s="221"/>
      <c r="F968" s="222"/>
      <c r="G968" s="223"/>
    </row>
    <row r="969" spans="1:7">
      <c r="A969" s="219"/>
      <c r="B969" s="219"/>
      <c r="C969" s="219"/>
      <c r="D969" s="220"/>
      <c r="E969" s="221"/>
      <c r="F969" s="222"/>
      <c r="G969" s="223"/>
    </row>
    <row r="970" spans="1:7">
      <c r="A970" s="219"/>
      <c r="B970" s="219"/>
      <c r="C970" s="219"/>
      <c r="D970" s="220"/>
      <c r="E970" s="221"/>
      <c r="F970" s="222"/>
      <c r="G970" s="223"/>
    </row>
    <row r="971" spans="1:7">
      <c r="A971" s="219"/>
      <c r="B971" s="219"/>
      <c r="C971" s="219"/>
      <c r="D971" s="220"/>
      <c r="E971" s="221"/>
      <c r="F971" s="222"/>
      <c r="G971" s="223"/>
    </row>
    <row r="972" spans="1:7">
      <c r="A972" s="219"/>
      <c r="B972" s="219"/>
      <c r="C972" s="219"/>
      <c r="D972" s="220"/>
      <c r="E972" s="221"/>
      <c r="F972" s="222"/>
      <c r="G972" s="223"/>
    </row>
    <row r="973" spans="1:7">
      <c r="A973" s="219"/>
      <c r="B973" s="219"/>
      <c r="C973" s="219"/>
      <c r="D973" s="220"/>
      <c r="E973" s="221"/>
      <c r="F973" s="222"/>
      <c r="G973" s="223"/>
    </row>
    <row r="974" spans="1:7">
      <c r="A974" s="219"/>
      <c r="B974" s="219"/>
      <c r="C974" s="219"/>
      <c r="D974" s="220"/>
      <c r="E974" s="221"/>
      <c r="F974" s="222"/>
      <c r="G974" s="223"/>
    </row>
    <row r="975" spans="1:7">
      <c r="A975" s="219"/>
      <c r="B975" s="219"/>
      <c r="C975" s="219"/>
      <c r="D975" s="220"/>
      <c r="E975" s="221"/>
      <c r="F975" s="222"/>
      <c r="G975" s="223"/>
    </row>
    <row r="976" spans="1:7">
      <c r="A976" s="219"/>
      <c r="B976" s="219"/>
      <c r="C976" s="219"/>
      <c r="D976" s="220"/>
      <c r="E976" s="221"/>
      <c r="F976" s="222"/>
      <c r="G976" s="223"/>
    </row>
    <row r="977" spans="1:7">
      <c r="A977" s="219"/>
      <c r="B977" s="219"/>
      <c r="C977" s="219"/>
      <c r="D977" s="220"/>
      <c r="E977" s="221"/>
      <c r="F977" s="222"/>
      <c r="G977" s="223"/>
    </row>
    <row r="978" spans="1:7">
      <c r="A978" s="219"/>
      <c r="B978" s="219"/>
      <c r="C978" s="219"/>
      <c r="D978" s="220"/>
      <c r="E978" s="221"/>
      <c r="F978" s="222"/>
      <c r="G978" s="223"/>
    </row>
    <row r="979" spans="1:7">
      <c r="A979" s="219"/>
      <c r="B979" s="219"/>
      <c r="C979" s="219"/>
      <c r="D979" s="220"/>
      <c r="E979" s="221"/>
      <c r="F979" s="222"/>
      <c r="G979" s="223"/>
    </row>
    <row r="980" spans="1:7">
      <c r="A980" s="219"/>
      <c r="B980" s="219"/>
      <c r="C980" s="219"/>
      <c r="D980" s="220"/>
      <c r="E980" s="221"/>
      <c r="F980" s="222"/>
      <c r="G980" s="223"/>
    </row>
    <row r="981" spans="1:7">
      <c r="A981" s="219"/>
      <c r="B981" s="219"/>
      <c r="C981" s="219"/>
      <c r="D981" s="220"/>
      <c r="E981" s="221"/>
      <c r="F981" s="222"/>
      <c r="G981" s="223"/>
    </row>
    <row r="982" spans="1:7">
      <c r="A982" s="219"/>
      <c r="B982" s="219"/>
      <c r="C982" s="219"/>
      <c r="D982" s="220"/>
      <c r="E982" s="221"/>
      <c r="F982" s="222"/>
      <c r="G982" s="223"/>
    </row>
    <row r="983" spans="1:7">
      <c r="A983" s="219"/>
      <c r="B983" s="219"/>
      <c r="C983" s="219"/>
      <c r="D983" s="220"/>
      <c r="E983" s="221"/>
      <c r="F983" s="222"/>
      <c r="G983" s="223"/>
    </row>
    <row r="984" spans="1:7">
      <c r="A984" s="219"/>
      <c r="B984" s="219"/>
      <c r="C984" s="219"/>
      <c r="D984" s="220"/>
      <c r="E984" s="221"/>
      <c r="F984" s="222"/>
      <c r="G984" s="223"/>
    </row>
    <row r="985" spans="1:7">
      <c r="A985" s="219"/>
      <c r="B985" s="219"/>
      <c r="C985" s="219"/>
      <c r="D985" s="220"/>
      <c r="E985" s="221"/>
      <c r="F985" s="222"/>
      <c r="G985" s="223"/>
    </row>
    <row r="986" spans="1:7">
      <c r="A986" s="219"/>
      <c r="B986" s="219"/>
      <c r="C986" s="219"/>
      <c r="D986" s="220"/>
      <c r="E986" s="221"/>
      <c r="F986" s="222"/>
      <c r="G986" s="223"/>
    </row>
    <row r="987" spans="1:7">
      <c r="A987" s="219"/>
      <c r="B987" s="219"/>
      <c r="C987" s="219"/>
      <c r="D987" s="220"/>
      <c r="E987" s="221"/>
      <c r="F987" s="222"/>
      <c r="G987" s="223"/>
    </row>
    <row r="988" spans="1:7">
      <c r="A988" s="219"/>
      <c r="B988" s="219"/>
      <c r="C988" s="219"/>
      <c r="D988" s="220"/>
      <c r="E988" s="221"/>
      <c r="F988" s="222"/>
      <c r="G988" s="223"/>
    </row>
    <row r="989" spans="1:7">
      <c r="A989" s="219"/>
      <c r="B989" s="219"/>
      <c r="C989" s="219"/>
      <c r="D989" s="220"/>
      <c r="E989" s="221"/>
      <c r="F989" s="222"/>
      <c r="G989" s="223"/>
    </row>
    <row r="990" spans="1:7">
      <c r="A990" s="219"/>
      <c r="B990" s="219"/>
      <c r="C990" s="219"/>
      <c r="D990" s="220"/>
      <c r="E990" s="221"/>
      <c r="F990" s="222"/>
      <c r="G990" s="223"/>
    </row>
    <row r="991" spans="1:7">
      <c r="A991" s="219"/>
      <c r="B991" s="219"/>
      <c r="C991" s="219"/>
      <c r="D991" s="220"/>
      <c r="E991" s="221"/>
      <c r="F991" s="222"/>
      <c r="G991" s="223"/>
    </row>
    <row r="992" spans="1:7">
      <c r="A992" s="219"/>
      <c r="B992" s="219"/>
      <c r="C992" s="219"/>
      <c r="D992" s="220"/>
      <c r="E992" s="221"/>
      <c r="F992" s="222"/>
      <c r="G992" s="223"/>
    </row>
    <row r="993" spans="1:7">
      <c r="A993" s="219"/>
      <c r="B993" s="219"/>
      <c r="C993" s="219"/>
      <c r="D993" s="220"/>
      <c r="E993" s="221"/>
      <c r="F993" s="222"/>
      <c r="G993" s="223"/>
    </row>
    <row r="994" spans="1:7">
      <c r="A994" s="219"/>
      <c r="B994" s="219"/>
      <c r="C994" s="219"/>
      <c r="D994" s="220"/>
      <c r="E994" s="221"/>
      <c r="F994" s="222"/>
      <c r="G994" s="223"/>
    </row>
    <row r="995" spans="1:7">
      <c r="A995" s="219"/>
      <c r="B995" s="219"/>
      <c r="C995" s="219"/>
      <c r="D995" s="220"/>
      <c r="E995" s="221"/>
      <c r="F995" s="222"/>
      <c r="G995" s="223"/>
    </row>
    <row r="996" spans="1:7">
      <c r="A996" s="219"/>
      <c r="B996" s="219"/>
      <c r="C996" s="219"/>
      <c r="D996" s="220"/>
      <c r="E996" s="221"/>
      <c r="F996" s="222"/>
      <c r="G996" s="223"/>
    </row>
    <row r="997" spans="1:7">
      <c r="A997" s="219"/>
      <c r="B997" s="219"/>
      <c r="C997" s="219"/>
      <c r="D997" s="220"/>
      <c r="E997" s="221"/>
      <c r="F997" s="222"/>
      <c r="G997" s="223"/>
    </row>
    <row r="998" spans="1:7">
      <c r="A998" s="219"/>
      <c r="B998" s="219"/>
      <c r="C998" s="219"/>
      <c r="D998" s="220"/>
      <c r="E998" s="221"/>
      <c r="F998" s="222"/>
      <c r="G998" s="223"/>
    </row>
    <row r="999" spans="1:7">
      <c r="A999" s="219"/>
      <c r="B999" s="219"/>
      <c r="C999" s="219"/>
      <c r="D999" s="220"/>
      <c r="E999" s="221"/>
      <c r="F999" s="222"/>
      <c r="G999" s="223"/>
    </row>
    <row r="1000" spans="1:7">
      <c r="A1000" s="219"/>
      <c r="B1000" s="219"/>
      <c r="C1000" s="219"/>
      <c r="D1000" s="220"/>
      <c r="E1000" s="221"/>
      <c r="F1000" s="222"/>
      <c r="G1000" s="223"/>
    </row>
    <row r="1001" spans="1:7">
      <c r="A1001" s="219"/>
      <c r="B1001" s="219"/>
      <c r="C1001" s="219"/>
      <c r="D1001" s="220"/>
      <c r="E1001" s="221"/>
      <c r="F1001" s="222"/>
      <c r="G1001" s="223"/>
    </row>
    <row r="1002" spans="1:7">
      <c r="A1002" s="219"/>
      <c r="B1002" s="219"/>
      <c r="C1002" s="219"/>
      <c r="D1002" s="220"/>
      <c r="E1002" s="221"/>
      <c r="F1002" s="222"/>
      <c r="G1002" s="223"/>
    </row>
    <row r="1003" spans="1:7">
      <c r="A1003" s="219"/>
      <c r="B1003" s="219"/>
      <c r="C1003" s="219"/>
      <c r="D1003" s="220"/>
      <c r="E1003" s="221"/>
      <c r="F1003" s="222"/>
      <c r="G1003" s="223"/>
    </row>
    <row r="1004" spans="1:7">
      <c r="A1004" s="219"/>
      <c r="B1004" s="219"/>
      <c r="C1004" s="219"/>
      <c r="D1004" s="220"/>
      <c r="E1004" s="221"/>
      <c r="F1004" s="222"/>
      <c r="G1004" s="223"/>
    </row>
    <row r="1005" spans="1:7">
      <c r="A1005" s="219"/>
      <c r="B1005" s="219"/>
      <c r="C1005" s="219"/>
      <c r="D1005" s="220"/>
      <c r="E1005" s="221"/>
      <c r="F1005" s="222"/>
      <c r="G1005" s="223"/>
    </row>
    <row r="1006" spans="1:7">
      <c r="A1006" s="219"/>
      <c r="B1006" s="219"/>
      <c r="C1006" s="219"/>
      <c r="D1006" s="220"/>
      <c r="E1006" s="221"/>
      <c r="F1006" s="222"/>
      <c r="G1006" s="223"/>
    </row>
    <row r="1007" spans="1:7">
      <c r="A1007" s="219"/>
      <c r="B1007" s="219"/>
      <c r="C1007" s="219"/>
      <c r="D1007" s="220"/>
      <c r="E1007" s="221"/>
      <c r="F1007" s="222"/>
      <c r="G1007" s="223"/>
    </row>
    <row r="1008" spans="1:7">
      <c r="A1008" s="219"/>
      <c r="B1008" s="219"/>
      <c r="C1008" s="219"/>
      <c r="D1008" s="220"/>
      <c r="E1008" s="221"/>
      <c r="F1008" s="222"/>
      <c r="G1008" s="223"/>
    </row>
    <row r="1009" spans="1:7">
      <c r="A1009" s="219"/>
      <c r="B1009" s="219"/>
      <c r="C1009" s="219"/>
      <c r="D1009" s="220"/>
      <c r="E1009" s="221"/>
      <c r="F1009" s="222"/>
      <c r="G1009" s="223"/>
    </row>
    <row r="1010" spans="1:7">
      <c r="A1010" s="219"/>
      <c r="B1010" s="219"/>
      <c r="C1010" s="219"/>
      <c r="D1010" s="220"/>
      <c r="E1010" s="221"/>
      <c r="F1010" s="222"/>
      <c r="G1010" s="223"/>
    </row>
    <row r="1011" spans="1:7">
      <c r="A1011" s="219"/>
      <c r="B1011" s="219"/>
      <c r="C1011" s="219"/>
      <c r="D1011" s="220"/>
      <c r="E1011" s="221"/>
      <c r="F1011" s="222"/>
      <c r="G1011" s="223"/>
    </row>
    <row r="1012" spans="1:7">
      <c r="A1012" s="219"/>
      <c r="B1012" s="219"/>
      <c r="C1012" s="219"/>
      <c r="D1012" s="220"/>
      <c r="E1012" s="221"/>
      <c r="F1012" s="222"/>
      <c r="G1012" s="223"/>
    </row>
    <row r="1013" spans="1:7">
      <c r="A1013" s="219"/>
      <c r="B1013" s="219"/>
      <c r="C1013" s="219"/>
      <c r="D1013" s="220"/>
      <c r="E1013" s="221"/>
      <c r="F1013" s="222"/>
      <c r="G1013" s="223"/>
    </row>
    <row r="1014" spans="1:7">
      <c r="A1014" s="219"/>
      <c r="B1014" s="219"/>
      <c r="C1014" s="219"/>
      <c r="D1014" s="220"/>
      <c r="E1014" s="221"/>
      <c r="F1014" s="222"/>
      <c r="G1014" s="223"/>
    </row>
    <row r="1015" spans="1:7">
      <c r="A1015" s="219"/>
      <c r="B1015" s="219"/>
      <c r="C1015" s="219"/>
      <c r="D1015" s="220"/>
      <c r="E1015" s="221"/>
      <c r="F1015" s="222"/>
      <c r="G1015" s="223"/>
    </row>
    <row r="1016" spans="1:7">
      <c r="A1016" s="219"/>
      <c r="B1016" s="219"/>
      <c r="C1016" s="219"/>
      <c r="D1016" s="220"/>
      <c r="E1016" s="221"/>
      <c r="F1016" s="222"/>
      <c r="G1016" s="223"/>
    </row>
    <row r="1017" spans="1:7">
      <c r="A1017" s="219"/>
      <c r="B1017" s="219"/>
      <c r="C1017" s="219"/>
      <c r="D1017" s="220"/>
      <c r="E1017" s="221"/>
      <c r="F1017" s="222"/>
      <c r="G1017" s="223"/>
    </row>
    <row r="1018" spans="1:7">
      <c r="A1018" s="219"/>
      <c r="B1018" s="219"/>
      <c r="C1018" s="219"/>
      <c r="D1018" s="220"/>
      <c r="E1018" s="221"/>
      <c r="F1018" s="222"/>
      <c r="G1018" s="223"/>
    </row>
    <row r="1019" spans="1:7">
      <c r="A1019" s="219"/>
      <c r="B1019" s="219"/>
      <c r="C1019" s="219"/>
      <c r="D1019" s="220"/>
      <c r="E1019" s="221"/>
      <c r="F1019" s="222"/>
      <c r="G1019" s="223"/>
    </row>
    <row r="1020" spans="1:7">
      <c r="A1020" s="219"/>
      <c r="B1020" s="219"/>
      <c r="C1020" s="219"/>
      <c r="D1020" s="220"/>
      <c r="E1020" s="221"/>
      <c r="F1020" s="222"/>
      <c r="G1020" s="223"/>
    </row>
    <row r="1021" spans="1:7">
      <c r="A1021" s="219"/>
      <c r="B1021" s="219"/>
      <c r="C1021" s="219"/>
      <c r="D1021" s="220"/>
      <c r="E1021" s="221"/>
      <c r="F1021" s="222"/>
      <c r="G1021" s="223"/>
    </row>
    <row r="1022" spans="1:7">
      <c r="A1022" s="219"/>
      <c r="B1022" s="219"/>
      <c r="C1022" s="219"/>
      <c r="D1022" s="220"/>
      <c r="E1022" s="221"/>
      <c r="F1022" s="222"/>
      <c r="G1022" s="223"/>
    </row>
    <row r="1023" spans="1:7">
      <c r="A1023" s="219"/>
      <c r="B1023" s="219"/>
      <c r="C1023" s="219"/>
      <c r="D1023" s="220"/>
      <c r="E1023" s="221"/>
      <c r="F1023" s="222"/>
      <c r="G1023" s="223"/>
    </row>
    <row r="1024" spans="1:7">
      <c r="A1024" s="219"/>
      <c r="B1024" s="219"/>
      <c r="C1024" s="219"/>
      <c r="D1024" s="220"/>
      <c r="E1024" s="221"/>
      <c r="F1024" s="222"/>
      <c r="G1024" s="223"/>
    </row>
    <row r="1025" spans="1:7">
      <c r="A1025" s="219"/>
      <c r="B1025" s="219"/>
      <c r="C1025" s="219"/>
      <c r="D1025" s="220"/>
      <c r="E1025" s="221"/>
      <c r="F1025" s="222"/>
      <c r="G1025" s="223"/>
    </row>
    <row r="1026" spans="1:7">
      <c r="A1026" s="219"/>
      <c r="B1026" s="219"/>
      <c r="C1026" s="219"/>
      <c r="D1026" s="220"/>
      <c r="E1026" s="221"/>
      <c r="F1026" s="222"/>
      <c r="G1026" s="223"/>
    </row>
    <row r="1027" spans="1:7">
      <c r="A1027" s="219"/>
      <c r="B1027" s="219"/>
      <c r="C1027" s="219"/>
      <c r="D1027" s="220"/>
      <c r="E1027" s="221"/>
      <c r="F1027" s="222"/>
      <c r="G1027" s="223"/>
    </row>
    <row r="1028" spans="1:7">
      <c r="A1028" s="219"/>
      <c r="B1028" s="219"/>
      <c r="C1028" s="219"/>
      <c r="D1028" s="220"/>
      <c r="E1028" s="221"/>
      <c r="F1028" s="222"/>
      <c r="G1028" s="223"/>
    </row>
    <row r="1029" spans="1:7">
      <c r="A1029" s="219"/>
      <c r="B1029" s="219"/>
      <c r="C1029" s="219"/>
      <c r="D1029" s="220"/>
      <c r="E1029" s="221"/>
      <c r="F1029" s="222"/>
      <c r="G1029" s="223"/>
    </row>
    <row r="1030" spans="1:7">
      <c r="A1030" s="219"/>
      <c r="B1030" s="219"/>
      <c r="C1030" s="219"/>
      <c r="D1030" s="220"/>
      <c r="E1030" s="221"/>
      <c r="F1030" s="222"/>
      <c r="G1030" s="223"/>
    </row>
    <row r="1031" spans="1:7">
      <c r="A1031" s="219"/>
      <c r="B1031" s="219"/>
      <c r="C1031" s="219"/>
      <c r="D1031" s="220"/>
      <c r="E1031" s="221"/>
      <c r="F1031" s="222"/>
      <c r="G1031" s="223"/>
    </row>
    <row r="1032" spans="1:7">
      <c r="A1032" s="219"/>
      <c r="B1032" s="219"/>
      <c r="C1032" s="219"/>
      <c r="D1032" s="220"/>
      <c r="E1032" s="221"/>
      <c r="F1032" s="222"/>
      <c r="G1032" s="223"/>
    </row>
    <row r="1033" spans="1:7">
      <c r="A1033" s="219"/>
      <c r="B1033" s="219"/>
      <c r="C1033" s="219"/>
      <c r="D1033" s="220"/>
      <c r="E1033" s="221"/>
      <c r="F1033" s="222"/>
      <c r="G1033" s="223"/>
    </row>
    <row r="1034" spans="1:7">
      <c r="A1034" s="219"/>
      <c r="B1034" s="219"/>
      <c r="C1034" s="219"/>
      <c r="D1034" s="220"/>
      <c r="E1034" s="221"/>
      <c r="F1034" s="222"/>
      <c r="G1034" s="223"/>
    </row>
    <row r="1035" spans="1:7">
      <c r="A1035" s="219"/>
      <c r="B1035" s="219"/>
      <c r="C1035" s="219"/>
      <c r="D1035" s="220"/>
      <c r="E1035" s="221"/>
      <c r="F1035" s="222"/>
      <c r="G1035" s="223"/>
    </row>
    <row r="1036" spans="1:7">
      <c r="A1036" s="219"/>
      <c r="B1036" s="219"/>
      <c r="C1036" s="219"/>
      <c r="D1036" s="220"/>
      <c r="E1036" s="221"/>
      <c r="F1036" s="222"/>
      <c r="G1036" s="223"/>
    </row>
    <row r="1037" spans="1:7">
      <c r="A1037" s="219"/>
      <c r="B1037" s="219"/>
      <c r="C1037" s="219"/>
      <c r="D1037" s="220"/>
      <c r="E1037" s="221"/>
      <c r="F1037" s="222"/>
      <c r="G1037" s="223"/>
    </row>
    <row r="1038" spans="1:7">
      <c r="A1038" s="219"/>
      <c r="B1038" s="219"/>
      <c r="C1038" s="219"/>
      <c r="D1038" s="220"/>
      <c r="E1038" s="221"/>
      <c r="F1038" s="222"/>
      <c r="G1038" s="223"/>
    </row>
    <row r="1039" spans="1:7">
      <c r="A1039" s="219"/>
      <c r="B1039" s="219"/>
      <c r="C1039" s="219"/>
      <c r="D1039" s="220"/>
      <c r="E1039" s="221"/>
      <c r="F1039" s="222"/>
      <c r="G1039" s="223"/>
    </row>
    <row r="1040" spans="1:7">
      <c r="A1040" s="219"/>
      <c r="B1040" s="219"/>
      <c r="C1040" s="219"/>
      <c r="D1040" s="220"/>
      <c r="E1040" s="221"/>
      <c r="F1040" s="222"/>
      <c r="G1040" s="223"/>
    </row>
    <row r="1041" spans="1:7">
      <c r="A1041" s="219"/>
      <c r="B1041" s="219"/>
      <c r="C1041" s="219"/>
      <c r="D1041" s="220"/>
      <c r="E1041" s="221"/>
      <c r="F1041" s="222"/>
      <c r="G1041" s="223"/>
    </row>
    <row r="1042" spans="1:7">
      <c r="A1042" s="219"/>
      <c r="B1042" s="219"/>
      <c r="C1042" s="219"/>
      <c r="D1042" s="220"/>
      <c r="E1042" s="221"/>
      <c r="F1042" s="222"/>
      <c r="G1042" s="223"/>
    </row>
    <row r="1043" spans="1:7">
      <c r="A1043" s="219"/>
      <c r="B1043" s="219"/>
      <c r="C1043" s="219"/>
      <c r="D1043" s="220"/>
      <c r="E1043" s="221"/>
      <c r="F1043" s="222"/>
      <c r="G1043" s="223"/>
    </row>
    <row r="1044" spans="1:7">
      <c r="A1044" s="219"/>
      <c r="B1044" s="219"/>
      <c r="C1044" s="219"/>
      <c r="D1044" s="220"/>
      <c r="E1044" s="221"/>
      <c r="F1044" s="222"/>
      <c r="G1044" s="223"/>
    </row>
    <row r="1045" spans="1:7">
      <c r="A1045" s="219"/>
      <c r="B1045" s="219"/>
      <c r="C1045" s="219"/>
      <c r="D1045" s="220"/>
      <c r="E1045" s="221"/>
      <c r="F1045" s="222"/>
      <c r="G1045" s="223"/>
    </row>
    <row r="1046" spans="1:7">
      <c r="A1046" s="219"/>
      <c r="B1046" s="219"/>
      <c r="C1046" s="219"/>
      <c r="D1046" s="220"/>
      <c r="E1046" s="221"/>
      <c r="F1046" s="222"/>
      <c r="G1046" s="223"/>
    </row>
    <row r="1047" spans="1:7">
      <c r="A1047" s="219"/>
      <c r="B1047" s="219"/>
      <c r="C1047" s="219"/>
      <c r="D1047" s="220"/>
      <c r="E1047" s="221"/>
      <c r="F1047" s="222"/>
      <c r="G1047" s="223"/>
    </row>
    <row r="1048" spans="1:7">
      <c r="A1048" s="219"/>
      <c r="B1048" s="219"/>
      <c r="C1048" s="219"/>
      <c r="D1048" s="220"/>
      <c r="E1048" s="221"/>
      <c r="F1048" s="222"/>
      <c r="G1048" s="223"/>
    </row>
    <row r="1049" spans="1:7">
      <c r="A1049" s="219"/>
      <c r="B1049" s="219"/>
      <c r="C1049" s="219"/>
      <c r="D1049" s="220"/>
      <c r="E1049" s="221"/>
      <c r="F1049" s="222"/>
      <c r="G1049" s="223"/>
    </row>
    <row r="1050" spans="1:7">
      <c r="A1050" s="219"/>
      <c r="B1050" s="219"/>
      <c r="C1050" s="219"/>
      <c r="D1050" s="220"/>
      <c r="E1050" s="221"/>
      <c r="F1050" s="222"/>
      <c r="G1050" s="223"/>
    </row>
    <row r="1051" spans="1:7">
      <c r="A1051" s="219"/>
      <c r="B1051" s="219"/>
      <c r="C1051" s="219"/>
      <c r="D1051" s="220"/>
      <c r="E1051" s="221"/>
      <c r="F1051" s="222"/>
      <c r="G1051" s="223"/>
    </row>
    <row r="1052" spans="1:7">
      <c r="A1052" s="219"/>
      <c r="B1052" s="219"/>
      <c r="C1052" s="219"/>
      <c r="D1052" s="220"/>
      <c r="E1052" s="221"/>
      <c r="F1052" s="222"/>
      <c r="G1052" s="223"/>
    </row>
    <row r="1053" spans="1:7">
      <c r="A1053" s="219"/>
      <c r="B1053" s="219"/>
      <c r="C1053" s="219"/>
      <c r="D1053" s="220"/>
      <c r="E1053" s="221"/>
      <c r="F1053" s="222"/>
      <c r="G1053" s="223"/>
    </row>
    <row r="1054" spans="1:7">
      <c r="A1054" s="219"/>
      <c r="B1054" s="219"/>
      <c r="C1054" s="219"/>
      <c r="D1054" s="220"/>
      <c r="E1054" s="221"/>
      <c r="F1054" s="222"/>
      <c r="G1054" s="223"/>
    </row>
    <row r="1055" spans="1:7">
      <c r="A1055" s="219"/>
      <c r="B1055" s="219"/>
      <c r="C1055" s="219"/>
      <c r="D1055" s="220"/>
      <c r="E1055" s="221"/>
      <c r="F1055" s="222"/>
      <c r="G1055" s="223"/>
    </row>
    <row r="1056" spans="1:7">
      <c r="A1056" s="219"/>
      <c r="B1056" s="219"/>
      <c r="C1056" s="219"/>
      <c r="D1056" s="220"/>
      <c r="E1056" s="221"/>
      <c r="F1056" s="222"/>
      <c r="G1056" s="223"/>
    </row>
    <row r="1057" spans="1:7">
      <c r="A1057" s="219"/>
      <c r="B1057" s="219"/>
      <c r="C1057" s="219"/>
      <c r="D1057" s="220"/>
      <c r="E1057" s="221"/>
      <c r="F1057" s="222"/>
      <c r="G1057" s="223"/>
    </row>
    <row r="1058" spans="1:7">
      <c r="A1058" s="219"/>
      <c r="B1058" s="219"/>
      <c r="C1058" s="219"/>
      <c r="D1058" s="220"/>
      <c r="E1058" s="221"/>
      <c r="F1058" s="222"/>
      <c r="G1058" s="223"/>
    </row>
    <row r="1059" spans="1:7">
      <c r="A1059" s="219"/>
      <c r="B1059" s="219"/>
      <c r="C1059" s="219"/>
      <c r="D1059" s="220"/>
      <c r="E1059" s="221"/>
      <c r="F1059" s="222"/>
      <c r="G1059" s="223"/>
    </row>
    <row r="1060" spans="1:7">
      <c r="A1060" s="219"/>
      <c r="B1060" s="219"/>
      <c r="C1060" s="219"/>
      <c r="D1060" s="220"/>
      <c r="E1060" s="221"/>
      <c r="F1060" s="222"/>
      <c r="G1060" s="223"/>
    </row>
    <row r="1061" spans="1:7">
      <c r="A1061" s="219"/>
      <c r="B1061" s="219"/>
      <c r="C1061" s="219"/>
      <c r="D1061" s="220"/>
      <c r="E1061" s="221"/>
      <c r="F1061" s="222"/>
      <c r="G1061" s="223"/>
    </row>
    <row r="1062" spans="1:7">
      <c r="A1062" s="219"/>
      <c r="B1062" s="219"/>
      <c r="C1062" s="219"/>
      <c r="D1062" s="220"/>
      <c r="E1062" s="221"/>
      <c r="F1062" s="222"/>
      <c r="G1062" s="223"/>
    </row>
    <row r="1063" spans="1:7">
      <c r="A1063" s="219"/>
      <c r="B1063" s="219"/>
      <c r="C1063" s="219"/>
      <c r="D1063" s="220"/>
      <c r="E1063" s="221"/>
      <c r="F1063" s="222"/>
      <c r="G1063" s="223"/>
    </row>
    <row r="1064" spans="1:7">
      <c r="A1064" s="219"/>
      <c r="B1064" s="219"/>
      <c r="C1064" s="219"/>
      <c r="D1064" s="220"/>
      <c r="E1064" s="221"/>
      <c r="F1064" s="222"/>
      <c r="G1064" s="223"/>
    </row>
    <row r="1065" spans="1:7">
      <c r="A1065" s="219"/>
      <c r="B1065" s="219"/>
      <c r="C1065" s="219"/>
      <c r="D1065" s="220"/>
      <c r="E1065" s="221"/>
      <c r="F1065" s="222"/>
      <c r="G1065" s="223"/>
    </row>
    <row r="1066" spans="1:7">
      <c r="A1066" s="219"/>
      <c r="B1066" s="219"/>
      <c r="C1066" s="219"/>
      <c r="D1066" s="220"/>
      <c r="E1066" s="221"/>
      <c r="F1066" s="222"/>
      <c r="G1066" s="223"/>
    </row>
    <row r="1067" spans="1:7">
      <c r="A1067" s="219"/>
      <c r="B1067" s="219"/>
      <c r="C1067" s="219"/>
      <c r="D1067" s="220"/>
      <c r="E1067" s="221"/>
      <c r="F1067" s="222"/>
      <c r="G1067" s="223"/>
    </row>
    <row r="1068" spans="1:7">
      <c r="A1068" s="219"/>
      <c r="B1068" s="219"/>
      <c r="C1068" s="219"/>
      <c r="D1068" s="220"/>
      <c r="E1068" s="221"/>
      <c r="F1068" s="222"/>
      <c r="G1068" s="223"/>
    </row>
    <row r="1069" spans="1:7">
      <c r="A1069" s="219"/>
      <c r="B1069" s="219"/>
      <c r="C1069" s="219"/>
      <c r="D1069" s="220"/>
      <c r="E1069" s="221"/>
      <c r="F1069" s="222"/>
      <c r="G1069" s="223"/>
    </row>
    <row r="1070" spans="1:7">
      <c r="A1070" s="219"/>
      <c r="B1070" s="219"/>
      <c r="C1070" s="219"/>
      <c r="D1070" s="220"/>
      <c r="E1070" s="221"/>
      <c r="F1070" s="222"/>
      <c r="G1070" s="223"/>
    </row>
    <row r="1071" spans="1:7">
      <c r="A1071" s="219"/>
      <c r="B1071" s="219"/>
      <c r="C1071" s="219"/>
      <c r="D1071" s="220"/>
      <c r="E1071" s="221"/>
      <c r="F1071" s="222"/>
      <c r="G1071" s="223"/>
    </row>
    <row r="1072" spans="1:7">
      <c r="A1072" s="219"/>
      <c r="B1072" s="219"/>
      <c r="C1072" s="219"/>
      <c r="D1072" s="220"/>
      <c r="E1072" s="221"/>
      <c r="F1072" s="222"/>
      <c r="G1072" s="223"/>
    </row>
    <row r="1073" spans="1:7">
      <c r="A1073" s="219"/>
      <c r="B1073" s="219"/>
      <c r="C1073" s="219"/>
      <c r="D1073" s="220"/>
      <c r="E1073" s="221"/>
      <c r="F1073" s="222"/>
      <c r="G1073" s="223"/>
    </row>
    <row r="1074" spans="1:7">
      <c r="A1074" s="219"/>
      <c r="B1074" s="219"/>
      <c r="C1074" s="219"/>
      <c r="D1074" s="220"/>
      <c r="E1074" s="221"/>
      <c r="F1074" s="222"/>
      <c r="G1074" s="223"/>
    </row>
    <row r="1075" spans="1:7">
      <c r="A1075" s="219"/>
      <c r="B1075" s="219"/>
      <c r="C1075" s="219"/>
      <c r="D1075" s="220"/>
      <c r="E1075" s="221"/>
      <c r="F1075" s="222"/>
      <c r="G1075" s="223"/>
    </row>
    <row r="1076" spans="1:7">
      <c r="A1076" s="219"/>
      <c r="B1076" s="219"/>
      <c r="C1076" s="219"/>
      <c r="D1076" s="220"/>
      <c r="E1076" s="221"/>
      <c r="F1076" s="222"/>
      <c r="G1076" s="223"/>
    </row>
    <row r="1077" spans="1:7">
      <c r="A1077" s="219"/>
      <c r="B1077" s="219"/>
      <c r="C1077" s="219"/>
      <c r="D1077" s="220"/>
      <c r="E1077" s="221"/>
      <c r="F1077" s="222"/>
      <c r="G1077" s="223"/>
    </row>
    <row r="1078" spans="1:7">
      <c r="A1078" s="219"/>
      <c r="B1078" s="219"/>
      <c r="C1078" s="219"/>
      <c r="D1078" s="220"/>
      <c r="E1078" s="221"/>
      <c r="F1078" s="222"/>
      <c r="G1078" s="223"/>
    </row>
    <row r="1079" spans="1:7">
      <c r="A1079" s="219"/>
      <c r="B1079" s="219"/>
      <c r="C1079" s="219"/>
      <c r="D1079" s="220"/>
      <c r="E1079" s="221"/>
      <c r="F1079" s="222"/>
      <c r="G1079" s="223"/>
    </row>
    <row r="1080" spans="1:7">
      <c r="A1080" s="219"/>
      <c r="B1080" s="219"/>
      <c r="C1080" s="219"/>
      <c r="D1080" s="220"/>
      <c r="E1080" s="221"/>
      <c r="F1080" s="222"/>
      <c r="G1080" s="223"/>
    </row>
    <row r="1081" spans="1:7">
      <c r="A1081" s="219"/>
      <c r="B1081" s="219"/>
      <c r="C1081" s="219"/>
      <c r="D1081" s="220"/>
      <c r="E1081" s="221"/>
      <c r="F1081" s="222"/>
      <c r="G1081" s="223"/>
    </row>
    <row r="1082" spans="1:7">
      <c r="A1082" s="219"/>
      <c r="B1082" s="219"/>
      <c r="C1082" s="219"/>
      <c r="D1082" s="220"/>
      <c r="E1082" s="221"/>
      <c r="F1082" s="222"/>
      <c r="G1082" s="223"/>
    </row>
    <row r="1083" spans="1:7">
      <c r="A1083" s="219"/>
      <c r="B1083" s="219"/>
      <c r="C1083" s="219"/>
      <c r="D1083" s="220"/>
      <c r="E1083" s="221"/>
      <c r="F1083" s="222"/>
      <c r="G1083" s="223"/>
    </row>
    <row r="1084" spans="1:7">
      <c r="A1084" s="219"/>
      <c r="B1084" s="219"/>
      <c r="C1084" s="219"/>
      <c r="D1084" s="220"/>
      <c r="E1084" s="221"/>
      <c r="F1084" s="222"/>
      <c r="G1084" s="223"/>
    </row>
    <row r="1085" spans="1:7">
      <c r="A1085" s="219"/>
      <c r="B1085" s="219"/>
      <c r="C1085" s="219"/>
      <c r="D1085" s="220"/>
      <c r="E1085" s="221"/>
      <c r="F1085" s="222"/>
      <c r="G1085" s="223"/>
    </row>
    <row r="1086" spans="1:7">
      <c r="A1086" s="219"/>
      <c r="B1086" s="219"/>
      <c r="C1086" s="219"/>
      <c r="D1086" s="220"/>
      <c r="E1086" s="221"/>
      <c r="F1086" s="222"/>
      <c r="G1086" s="223"/>
    </row>
    <row r="1087" spans="1:7">
      <c r="A1087" s="219"/>
      <c r="B1087" s="219"/>
      <c r="C1087" s="219"/>
      <c r="D1087" s="220"/>
      <c r="E1087" s="221"/>
      <c r="F1087" s="222"/>
      <c r="G1087" s="223"/>
    </row>
    <row r="1088" spans="1:7">
      <c r="A1088" s="219"/>
      <c r="B1088" s="219"/>
      <c r="C1088" s="219"/>
      <c r="D1088" s="220"/>
      <c r="E1088" s="221"/>
      <c r="F1088" s="222"/>
      <c r="G1088" s="223"/>
    </row>
    <row r="1089" spans="1:7">
      <c r="A1089" s="219"/>
      <c r="B1089" s="219"/>
      <c r="C1089" s="219"/>
      <c r="D1089" s="220"/>
      <c r="E1089" s="221"/>
      <c r="F1089" s="222"/>
      <c r="G1089" s="223"/>
    </row>
    <row r="1090" spans="1:7">
      <c r="A1090" s="219"/>
      <c r="B1090" s="219"/>
      <c r="C1090" s="219"/>
      <c r="D1090" s="220"/>
      <c r="E1090" s="221"/>
      <c r="F1090" s="222"/>
      <c r="G1090" s="223"/>
    </row>
    <row r="1091" spans="1:7">
      <c r="A1091" s="219"/>
      <c r="B1091" s="219"/>
      <c r="C1091" s="219"/>
      <c r="D1091" s="220"/>
      <c r="E1091" s="221"/>
      <c r="F1091" s="222"/>
      <c r="G1091" s="223"/>
    </row>
    <row r="1092" spans="1:7">
      <c r="A1092" s="219"/>
      <c r="B1092" s="219"/>
      <c r="C1092" s="219"/>
      <c r="D1092" s="220"/>
      <c r="E1092" s="221"/>
      <c r="F1092" s="222"/>
      <c r="G1092" s="223"/>
    </row>
    <row r="1093" spans="1:7">
      <c r="A1093" s="219"/>
      <c r="B1093" s="219"/>
      <c r="C1093" s="219"/>
      <c r="D1093" s="220"/>
      <c r="E1093" s="221"/>
      <c r="F1093" s="222"/>
      <c r="G1093" s="223"/>
    </row>
    <row r="1094" spans="1:7">
      <c r="A1094" s="219"/>
      <c r="B1094" s="219"/>
      <c r="C1094" s="219"/>
      <c r="D1094" s="220"/>
      <c r="E1094" s="221"/>
      <c r="F1094" s="222"/>
      <c r="G1094" s="223"/>
    </row>
    <row r="1095" spans="1:7">
      <c r="A1095" s="219"/>
      <c r="B1095" s="219"/>
      <c r="C1095" s="219"/>
      <c r="D1095" s="220"/>
      <c r="E1095" s="221"/>
      <c r="F1095" s="222"/>
      <c r="G1095" s="223"/>
    </row>
    <row r="1096" spans="1:7">
      <c r="A1096" s="219"/>
      <c r="B1096" s="219"/>
      <c r="C1096" s="219"/>
      <c r="D1096" s="220"/>
      <c r="E1096" s="221"/>
      <c r="F1096" s="222"/>
      <c r="G1096" s="223"/>
    </row>
    <row r="1097" spans="1:7">
      <c r="A1097" s="219"/>
      <c r="B1097" s="219"/>
      <c r="C1097" s="219"/>
      <c r="D1097" s="220"/>
      <c r="E1097" s="221"/>
      <c r="F1097" s="222"/>
      <c r="G1097" s="223"/>
    </row>
    <row r="1098" spans="1:7">
      <c r="A1098" s="219"/>
      <c r="B1098" s="219"/>
      <c r="C1098" s="219"/>
      <c r="D1098" s="220"/>
      <c r="E1098" s="221"/>
      <c r="F1098" s="222"/>
      <c r="G1098" s="223"/>
    </row>
    <row r="1099" spans="1:7">
      <c r="A1099" s="219"/>
      <c r="B1099" s="219"/>
      <c r="C1099" s="219"/>
      <c r="D1099" s="220"/>
      <c r="E1099" s="221"/>
      <c r="F1099" s="222"/>
      <c r="G1099" s="223"/>
    </row>
    <row r="1100" spans="1:7">
      <c r="A1100" s="219"/>
      <c r="B1100" s="219"/>
      <c r="C1100" s="219"/>
      <c r="D1100" s="220"/>
      <c r="E1100" s="221"/>
      <c r="F1100" s="222"/>
      <c r="G1100" s="223"/>
    </row>
    <row r="1101" spans="1:7">
      <c r="A1101" s="219"/>
      <c r="B1101" s="219"/>
      <c r="C1101" s="219"/>
      <c r="D1101" s="220"/>
      <c r="E1101" s="221"/>
      <c r="F1101" s="222"/>
      <c r="G1101" s="223"/>
    </row>
    <row r="1102" spans="1:7">
      <c r="A1102" s="219"/>
      <c r="B1102" s="219"/>
      <c r="C1102" s="219"/>
      <c r="D1102" s="220"/>
      <c r="E1102" s="221"/>
      <c r="F1102" s="222"/>
      <c r="G1102" s="223"/>
    </row>
    <row r="1103" spans="1:7">
      <c r="A1103" s="219"/>
      <c r="B1103" s="219"/>
      <c r="C1103" s="219"/>
      <c r="D1103" s="220"/>
      <c r="E1103" s="221"/>
      <c r="F1103" s="222"/>
      <c r="G1103" s="223"/>
    </row>
    <row r="1104" spans="1:7">
      <c r="A1104" s="219"/>
      <c r="B1104" s="219"/>
      <c r="C1104" s="219"/>
      <c r="D1104" s="220"/>
      <c r="E1104" s="221"/>
      <c r="F1104" s="222"/>
      <c r="G1104" s="223"/>
    </row>
    <row r="1105" spans="1:7">
      <c r="A1105" s="219"/>
      <c r="B1105" s="219"/>
      <c r="C1105" s="219"/>
      <c r="D1105" s="220"/>
      <c r="E1105" s="221"/>
      <c r="F1105" s="222"/>
      <c r="G1105" s="223"/>
    </row>
    <row r="1106" spans="1:7">
      <c r="A1106" s="219"/>
      <c r="B1106" s="219"/>
      <c r="C1106" s="219"/>
      <c r="D1106" s="220"/>
      <c r="E1106" s="221"/>
      <c r="F1106" s="222"/>
      <c r="G1106" s="223"/>
    </row>
    <row r="1107" spans="1:7">
      <c r="A1107" s="219"/>
      <c r="B1107" s="219"/>
      <c r="C1107" s="219"/>
      <c r="D1107" s="220"/>
      <c r="E1107" s="221"/>
      <c r="F1107" s="222"/>
      <c r="G1107" s="223"/>
    </row>
    <row r="1108" spans="1:7">
      <c r="A1108" s="219"/>
      <c r="B1108" s="219"/>
      <c r="C1108" s="219"/>
      <c r="D1108" s="220"/>
      <c r="E1108" s="221"/>
      <c r="F1108" s="222"/>
      <c r="G1108" s="223"/>
    </row>
    <row r="1109" spans="1:7">
      <c r="A1109" s="219"/>
      <c r="B1109" s="219"/>
      <c r="C1109" s="219"/>
      <c r="D1109" s="220"/>
      <c r="E1109" s="221"/>
      <c r="F1109" s="222"/>
      <c r="G1109" s="223"/>
    </row>
    <row r="1110" spans="1:7">
      <c r="A1110" s="219"/>
      <c r="B1110" s="219"/>
      <c r="C1110" s="219"/>
      <c r="D1110" s="220"/>
      <c r="E1110" s="221"/>
      <c r="F1110" s="222"/>
      <c r="G1110" s="223"/>
    </row>
    <row r="1111" spans="1:7">
      <c r="A1111" s="219"/>
      <c r="B1111" s="219"/>
      <c r="C1111" s="219"/>
      <c r="D1111" s="220"/>
      <c r="E1111" s="221"/>
      <c r="F1111" s="222"/>
      <c r="G1111" s="223"/>
    </row>
    <row r="1112" spans="1:7">
      <c r="A1112" s="219"/>
      <c r="B1112" s="219"/>
      <c r="C1112" s="219"/>
      <c r="D1112" s="220"/>
      <c r="E1112" s="221"/>
      <c r="F1112" s="222"/>
      <c r="G1112" s="223"/>
    </row>
    <row r="1113" spans="1:7">
      <c r="A1113" s="219"/>
      <c r="B1113" s="219"/>
      <c r="C1113" s="219"/>
      <c r="D1113" s="220"/>
      <c r="E1113" s="221"/>
      <c r="F1113" s="222"/>
      <c r="G1113" s="223"/>
    </row>
    <row r="1114" spans="1:7">
      <c r="A1114" s="219"/>
      <c r="B1114" s="219"/>
      <c r="C1114" s="219"/>
      <c r="D1114" s="220"/>
      <c r="E1114" s="221"/>
      <c r="F1114" s="222"/>
      <c r="G1114" s="223"/>
    </row>
    <row r="1115" spans="1:7">
      <c r="A1115" s="219"/>
      <c r="B1115" s="219"/>
      <c r="C1115" s="219"/>
      <c r="D1115" s="220"/>
      <c r="E1115" s="221"/>
      <c r="F1115" s="222"/>
      <c r="G1115" s="223"/>
    </row>
    <row r="1116" spans="1:7">
      <c r="A1116" s="219"/>
      <c r="B1116" s="219"/>
      <c r="C1116" s="219"/>
      <c r="D1116" s="220"/>
      <c r="E1116" s="221"/>
      <c r="F1116" s="222"/>
      <c r="G1116" s="223"/>
    </row>
    <row r="1117" spans="1:7">
      <c r="A1117" s="219"/>
      <c r="B1117" s="219"/>
      <c r="C1117" s="219"/>
      <c r="D1117" s="220"/>
      <c r="E1117" s="221"/>
      <c r="F1117" s="222"/>
      <c r="G1117" s="223"/>
    </row>
    <row r="1118" spans="1:7">
      <c r="A1118" s="219"/>
      <c r="B1118" s="219"/>
      <c r="C1118" s="219"/>
      <c r="D1118" s="220"/>
      <c r="E1118" s="221"/>
      <c r="F1118" s="222"/>
      <c r="G1118" s="223"/>
    </row>
    <row r="1119" spans="1:7">
      <c r="A1119" s="219"/>
      <c r="B1119" s="219"/>
      <c r="C1119" s="219"/>
      <c r="D1119" s="220"/>
      <c r="E1119" s="221"/>
      <c r="F1119" s="222"/>
      <c r="G1119" s="223"/>
    </row>
    <row r="1120" spans="1:7">
      <c r="A1120" s="219"/>
      <c r="B1120" s="219"/>
      <c r="C1120" s="219"/>
      <c r="D1120" s="220"/>
      <c r="E1120" s="221"/>
      <c r="F1120" s="222"/>
      <c r="G1120" s="223"/>
    </row>
    <row r="1121" spans="1:7">
      <c r="A1121" s="219"/>
      <c r="B1121" s="219"/>
      <c r="C1121" s="219"/>
      <c r="D1121" s="220"/>
      <c r="E1121" s="221"/>
      <c r="F1121" s="222"/>
      <c r="G1121" s="223"/>
    </row>
    <row r="1122" spans="1:7">
      <c r="A1122" s="219"/>
      <c r="B1122" s="219"/>
      <c r="C1122" s="219"/>
      <c r="D1122" s="220"/>
      <c r="E1122" s="221"/>
      <c r="F1122" s="222"/>
      <c r="G1122" s="223"/>
    </row>
    <row r="1123" spans="1:7">
      <c r="A1123" s="219"/>
      <c r="B1123" s="219"/>
      <c r="C1123" s="219"/>
      <c r="D1123" s="220"/>
      <c r="E1123" s="221"/>
      <c r="F1123" s="222"/>
      <c r="G1123" s="223"/>
    </row>
    <row r="1124" spans="1:7">
      <c r="A1124" s="219"/>
      <c r="B1124" s="219"/>
      <c r="C1124" s="219"/>
      <c r="D1124" s="220"/>
      <c r="E1124" s="221"/>
      <c r="F1124" s="222"/>
      <c r="G1124" s="223"/>
    </row>
    <row r="1125" spans="1:7">
      <c r="A1125" s="219"/>
      <c r="B1125" s="219"/>
      <c r="C1125" s="219"/>
      <c r="D1125" s="220"/>
      <c r="E1125" s="221"/>
      <c r="F1125" s="222"/>
      <c r="G1125" s="223"/>
    </row>
    <row r="1126" spans="1:7">
      <c r="A1126" s="219"/>
      <c r="B1126" s="219"/>
      <c r="C1126" s="219"/>
      <c r="D1126" s="220"/>
      <c r="E1126" s="221"/>
      <c r="F1126" s="222"/>
      <c r="G1126" s="223"/>
    </row>
    <row r="1127" spans="1:7">
      <c r="A1127" s="219"/>
      <c r="B1127" s="219"/>
      <c r="C1127" s="219"/>
      <c r="D1127" s="220"/>
      <c r="E1127" s="221"/>
      <c r="F1127" s="222"/>
      <c r="G1127" s="223"/>
    </row>
    <row r="1128" spans="1:7">
      <c r="A1128" s="219"/>
      <c r="B1128" s="219"/>
      <c r="C1128" s="219"/>
      <c r="D1128" s="220"/>
      <c r="E1128" s="221"/>
      <c r="F1128" s="222"/>
      <c r="G1128" s="223"/>
    </row>
    <row r="1129" spans="1:7">
      <c r="A1129" s="219"/>
      <c r="B1129" s="219"/>
      <c r="C1129" s="219"/>
      <c r="D1129" s="220"/>
      <c r="E1129" s="221"/>
      <c r="F1129" s="222"/>
      <c r="G1129" s="223"/>
    </row>
    <row r="1130" spans="1:7">
      <c r="A1130" s="219"/>
      <c r="B1130" s="219"/>
      <c r="C1130" s="219"/>
      <c r="D1130" s="220"/>
      <c r="E1130" s="221"/>
      <c r="F1130" s="222"/>
      <c r="G1130" s="223"/>
    </row>
    <row r="1131" spans="1:7">
      <c r="A1131" s="219"/>
      <c r="B1131" s="219"/>
      <c r="C1131" s="219"/>
      <c r="D1131" s="220"/>
      <c r="E1131" s="221"/>
      <c r="F1131" s="222"/>
      <c r="G1131" s="223"/>
    </row>
    <row r="1132" spans="1:7">
      <c r="A1132" s="219"/>
      <c r="B1132" s="219"/>
      <c r="C1132" s="219"/>
      <c r="D1132" s="220"/>
      <c r="E1132" s="221"/>
      <c r="F1132" s="222"/>
      <c r="G1132" s="223"/>
    </row>
    <row r="1133" spans="1:7">
      <c r="A1133" s="219"/>
      <c r="B1133" s="219"/>
      <c r="C1133" s="219"/>
      <c r="D1133" s="220"/>
      <c r="E1133" s="221"/>
      <c r="F1133" s="222"/>
      <c r="G1133" s="223"/>
    </row>
    <row r="1134" spans="1:7">
      <c r="A1134" s="219"/>
      <c r="B1134" s="219"/>
      <c r="C1134" s="219"/>
      <c r="D1134" s="220"/>
      <c r="E1134" s="221"/>
      <c r="F1134" s="222"/>
      <c r="G1134" s="223"/>
    </row>
    <row r="1135" spans="1:7">
      <c r="A1135" s="219"/>
      <c r="B1135" s="219"/>
      <c r="C1135" s="219"/>
      <c r="D1135" s="220"/>
      <c r="E1135" s="221"/>
      <c r="F1135" s="222"/>
      <c r="G1135" s="223"/>
    </row>
    <row r="1136" spans="1:7">
      <c r="A1136" s="219"/>
      <c r="B1136" s="219"/>
      <c r="C1136" s="219"/>
      <c r="D1136" s="220"/>
      <c r="E1136" s="221"/>
      <c r="F1136" s="222"/>
      <c r="G1136" s="223"/>
    </row>
    <row r="1137" spans="1:7">
      <c r="A1137" s="219"/>
      <c r="B1137" s="219"/>
      <c r="C1137" s="219"/>
      <c r="D1137" s="220"/>
      <c r="E1137" s="221"/>
      <c r="F1137" s="222"/>
      <c r="G1137" s="223"/>
    </row>
    <row r="1138" spans="1:7">
      <c r="A1138" s="219"/>
      <c r="B1138" s="219"/>
      <c r="C1138" s="219"/>
      <c r="D1138" s="220"/>
      <c r="E1138" s="221"/>
      <c r="F1138" s="222"/>
      <c r="G1138" s="223"/>
    </row>
    <row r="1139" spans="1:7">
      <c r="A1139" s="219"/>
      <c r="B1139" s="219"/>
      <c r="C1139" s="219"/>
      <c r="D1139" s="220"/>
      <c r="E1139" s="221"/>
      <c r="F1139" s="222"/>
      <c r="G1139" s="223"/>
    </row>
    <row r="1140" spans="1:7">
      <c r="A1140" s="219"/>
      <c r="B1140" s="219"/>
      <c r="C1140" s="219"/>
      <c r="D1140" s="220"/>
      <c r="E1140" s="221"/>
      <c r="F1140" s="222"/>
      <c r="G1140" s="223"/>
    </row>
    <row r="1141" spans="1:7">
      <c r="A1141" s="219"/>
      <c r="B1141" s="219"/>
      <c r="C1141" s="219"/>
      <c r="D1141" s="220"/>
      <c r="E1141" s="221"/>
      <c r="F1141" s="222"/>
      <c r="G1141" s="223"/>
    </row>
    <row r="1142" spans="1:7">
      <c r="A1142" s="219"/>
      <c r="B1142" s="219"/>
      <c r="C1142" s="219"/>
      <c r="D1142" s="220"/>
      <c r="E1142" s="221"/>
      <c r="F1142" s="222"/>
      <c r="G1142" s="223"/>
    </row>
    <row r="1143" spans="1:7">
      <c r="A1143" s="219"/>
      <c r="B1143" s="219"/>
      <c r="C1143" s="219"/>
      <c r="D1143" s="220"/>
      <c r="E1143" s="221"/>
      <c r="F1143" s="222"/>
      <c r="G1143" s="223"/>
    </row>
    <row r="1144" spans="1:7">
      <c r="A1144" s="219"/>
      <c r="B1144" s="219"/>
      <c r="C1144" s="219"/>
      <c r="D1144" s="220"/>
      <c r="E1144" s="221"/>
      <c r="F1144" s="222"/>
      <c r="G1144" s="223"/>
    </row>
    <row r="1145" spans="1:7">
      <c r="A1145" s="219"/>
      <c r="B1145" s="219"/>
      <c r="C1145" s="219"/>
      <c r="D1145" s="220"/>
      <c r="E1145" s="221"/>
      <c r="F1145" s="222"/>
      <c r="G1145" s="223"/>
    </row>
    <row r="1146" spans="1:7">
      <c r="A1146" s="219"/>
      <c r="B1146" s="219"/>
      <c r="C1146" s="219"/>
      <c r="D1146" s="220"/>
      <c r="E1146" s="221"/>
      <c r="F1146" s="222"/>
      <c r="G1146" s="223"/>
    </row>
    <row r="1147" spans="1:7">
      <c r="A1147" s="219"/>
      <c r="B1147" s="219"/>
      <c r="C1147" s="219"/>
      <c r="D1147" s="220"/>
      <c r="E1147" s="221"/>
      <c r="F1147" s="222"/>
      <c r="G1147" s="223"/>
    </row>
    <row r="1148" spans="1:7">
      <c r="A1148" s="219"/>
      <c r="B1148" s="219"/>
      <c r="C1148" s="219"/>
      <c r="D1148" s="220"/>
      <c r="E1148" s="221"/>
      <c r="F1148" s="222"/>
      <c r="G1148" s="223"/>
    </row>
    <row r="1149" spans="1:7">
      <c r="A1149" s="219"/>
      <c r="B1149" s="219"/>
      <c r="C1149" s="219"/>
      <c r="D1149" s="220"/>
      <c r="E1149" s="221"/>
      <c r="F1149" s="222"/>
      <c r="G1149" s="223"/>
    </row>
    <row r="1150" spans="1:7">
      <c r="A1150" s="219"/>
      <c r="B1150" s="219"/>
      <c r="C1150" s="219"/>
      <c r="D1150" s="220"/>
      <c r="E1150" s="221"/>
      <c r="F1150" s="222"/>
      <c r="G1150" s="223"/>
    </row>
    <row r="1151" spans="1:7">
      <c r="A1151" s="219"/>
      <c r="B1151" s="219"/>
      <c r="C1151" s="219"/>
      <c r="D1151" s="220"/>
      <c r="E1151" s="221"/>
      <c r="F1151" s="222"/>
      <c r="G1151" s="223"/>
    </row>
    <row r="1152" spans="1:7">
      <c r="A1152" s="219"/>
      <c r="B1152" s="219"/>
      <c r="C1152" s="219"/>
      <c r="D1152" s="220"/>
      <c r="E1152" s="221"/>
      <c r="F1152" s="222"/>
      <c r="G1152" s="223"/>
    </row>
    <row r="1153" spans="1:7">
      <c r="A1153" s="219"/>
      <c r="B1153" s="219"/>
      <c r="C1153" s="219"/>
      <c r="D1153" s="220"/>
      <c r="E1153" s="221"/>
      <c r="F1153" s="222"/>
      <c r="G1153" s="223"/>
    </row>
    <row r="1154" spans="1:7">
      <c r="A1154" s="219"/>
      <c r="B1154" s="219"/>
      <c r="C1154" s="219"/>
      <c r="D1154" s="220"/>
      <c r="E1154" s="221"/>
      <c r="F1154" s="222"/>
      <c r="G1154" s="223"/>
    </row>
    <row r="1155" spans="1:7">
      <c r="A1155" s="219"/>
      <c r="B1155" s="219"/>
      <c r="C1155" s="219"/>
      <c r="D1155" s="220"/>
      <c r="E1155" s="221"/>
      <c r="F1155" s="222"/>
      <c r="G1155" s="223"/>
    </row>
    <row r="1156" spans="1:7">
      <c r="A1156" s="219"/>
      <c r="B1156" s="219"/>
      <c r="C1156" s="219"/>
      <c r="D1156" s="220"/>
      <c r="E1156" s="221"/>
      <c r="F1156" s="222"/>
      <c r="G1156" s="223"/>
    </row>
    <row r="1157" spans="1:7">
      <c r="A1157" s="219"/>
      <c r="B1157" s="219"/>
      <c r="C1157" s="219"/>
      <c r="D1157" s="220"/>
      <c r="E1157" s="221"/>
      <c r="F1157" s="222"/>
      <c r="G1157" s="223"/>
    </row>
    <row r="1158" spans="1:7">
      <c r="A1158" s="219"/>
      <c r="B1158" s="219"/>
      <c r="C1158" s="219"/>
      <c r="D1158" s="220"/>
      <c r="E1158" s="221"/>
      <c r="F1158" s="222"/>
      <c r="G1158" s="223"/>
    </row>
    <row r="1159" spans="1:7">
      <c r="A1159" s="219"/>
      <c r="B1159" s="219"/>
      <c r="C1159" s="219"/>
      <c r="D1159" s="220"/>
      <c r="E1159" s="221"/>
      <c r="F1159" s="222"/>
      <c r="G1159" s="223"/>
    </row>
    <row r="1160" spans="1:7">
      <c r="A1160" s="219"/>
      <c r="B1160" s="219"/>
      <c r="C1160" s="219"/>
      <c r="D1160" s="220"/>
      <c r="E1160" s="221"/>
      <c r="F1160" s="222"/>
      <c r="G1160" s="223"/>
    </row>
    <row r="1161" spans="1:7">
      <c r="A1161" s="219"/>
      <c r="B1161" s="219"/>
      <c r="C1161" s="219"/>
      <c r="D1161" s="220"/>
      <c r="E1161" s="221"/>
      <c r="F1161" s="222"/>
      <c r="G1161" s="223"/>
    </row>
    <row r="1162" spans="1:7">
      <c r="A1162" s="219"/>
      <c r="B1162" s="219"/>
      <c r="C1162" s="219"/>
      <c r="D1162" s="220"/>
      <c r="E1162" s="221"/>
      <c r="F1162" s="222"/>
      <c r="G1162" s="223"/>
    </row>
    <row r="1163" spans="1:7">
      <c r="A1163" s="219"/>
      <c r="B1163" s="219"/>
      <c r="C1163" s="219"/>
      <c r="D1163" s="220"/>
      <c r="E1163" s="221"/>
      <c r="F1163" s="222"/>
      <c r="G1163" s="223"/>
    </row>
    <row r="1164" spans="1:7">
      <c r="A1164" s="219"/>
      <c r="B1164" s="219"/>
      <c r="C1164" s="219"/>
      <c r="D1164" s="220"/>
      <c r="E1164" s="221"/>
      <c r="F1164" s="222"/>
      <c r="G1164" s="223"/>
    </row>
    <row r="1165" spans="1:7">
      <c r="A1165" s="219"/>
      <c r="B1165" s="219"/>
      <c r="C1165" s="219"/>
      <c r="D1165" s="220"/>
      <c r="E1165" s="221"/>
      <c r="F1165" s="222"/>
      <c r="G1165" s="223"/>
    </row>
    <row r="1166" spans="1:7">
      <c r="A1166" s="219"/>
      <c r="B1166" s="219"/>
      <c r="C1166" s="219"/>
      <c r="D1166" s="220"/>
      <c r="E1166" s="221"/>
      <c r="F1166" s="222"/>
      <c r="G1166" s="223"/>
    </row>
    <row r="1167" spans="1:7">
      <c r="A1167" s="219"/>
      <c r="B1167" s="219"/>
      <c r="C1167" s="219"/>
      <c r="D1167" s="220"/>
      <c r="E1167" s="221"/>
      <c r="F1167" s="222"/>
      <c r="G1167" s="223"/>
    </row>
    <row r="1168" spans="1:7">
      <c r="A1168" s="219"/>
      <c r="B1168" s="219"/>
      <c r="C1168" s="219"/>
      <c r="D1168" s="220"/>
      <c r="E1168" s="221"/>
      <c r="F1168" s="222"/>
      <c r="G1168" s="223"/>
    </row>
    <row r="1169" spans="1:7">
      <c r="A1169" s="219"/>
      <c r="B1169" s="219"/>
      <c r="C1169" s="219"/>
      <c r="D1169" s="220"/>
      <c r="E1169" s="221"/>
      <c r="F1169" s="222"/>
      <c r="G1169" s="223"/>
    </row>
    <row r="1170" spans="1:7">
      <c r="A1170" s="219"/>
      <c r="B1170" s="219"/>
      <c r="C1170" s="219"/>
      <c r="D1170" s="220"/>
      <c r="E1170" s="221"/>
      <c r="F1170" s="222"/>
      <c r="G1170" s="223"/>
    </row>
    <row r="1171" spans="1:7">
      <c r="A1171" s="219"/>
      <c r="B1171" s="219"/>
      <c r="C1171" s="219"/>
      <c r="D1171" s="220"/>
      <c r="E1171" s="221"/>
      <c r="F1171" s="222"/>
      <c r="G1171" s="223"/>
    </row>
    <row r="1172" spans="1:7">
      <c r="A1172" s="219"/>
      <c r="B1172" s="219"/>
      <c r="C1172" s="219"/>
      <c r="D1172" s="220"/>
      <c r="E1172" s="221"/>
      <c r="F1172" s="222"/>
      <c r="G1172" s="223"/>
    </row>
    <row r="1173" spans="1:7">
      <c r="A1173" s="219"/>
      <c r="B1173" s="219"/>
      <c r="C1173" s="219"/>
      <c r="D1173" s="220"/>
      <c r="E1173" s="221"/>
      <c r="F1173" s="222"/>
      <c r="G1173" s="223"/>
    </row>
    <row r="1174" spans="1:7">
      <c r="A1174" s="219"/>
      <c r="B1174" s="219"/>
      <c r="C1174" s="219"/>
      <c r="D1174" s="220"/>
      <c r="E1174" s="221"/>
      <c r="F1174" s="222"/>
      <c r="G1174" s="223"/>
    </row>
    <row r="1175" spans="1:7">
      <c r="A1175" s="219"/>
      <c r="B1175" s="219"/>
      <c r="C1175" s="219"/>
      <c r="D1175" s="220"/>
      <c r="E1175" s="221"/>
      <c r="F1175" s="222"/>
      <c r="G1175" s="223"/>
    </row>
    <row r="1176" spans="1:7">
      <c r="A1176" s="219"/>
      <c r="B1176" s="219"/>
      <c r="C1176" s="219"/>
      <c r="D1176" s="220"/>
      <c r="E1176" s="221"/>
      <c r="F1176" s="222"/>
      <c r="G1176" s="223"/>
    </row>
    <row r="1177" spans="1:7">
      <c r="A1177" s="219"/>
      <c r="B1177" s="219"/>
      <c r="C1177" s="219"/>
      <c r="D1177" s="220"/>
      <c r="E1177" s="221"/>
      <c r="F1177" s="222"/>
      <c r="G1177" s="223"/>
    </row>
    <row r="1178" spans="1:7">
      <c r="A1178" s="219"/>
      <c r="B1178" s="219"/>
      <c r="C1178" s="219"/>
      <c r="D1178" s="220"/>
      <c r="E1178" s="221"/>
      <c r="F1178" s="222"/>
      <c r="G1178" s="223"/>
    </row>
    <row r="1179" spans="1:7">
      <c r="A1179" s="219"/>
      <c r="B1179" s="219"/>
      <c r="C1179" s="219"/>
      <c r="D1179" s="220"/>
      <c r="E1179" s="221"/>
      <c r="F1179" s="222"/>
      <c r="G1179" s="223"/>
    </row>
    <row r="1180" spans="1:7">
      <c r="A1180" s="219"/>
      <c r="B1180" s="219"/>
      <c r="C1180" s="219"/>
      <c r="D1180" s="220"/>
      <c r="E1180" s="221"/>
      <c r="F1180" s="222"/>
      <c r="G1180" s="223"/>
    </row>
    <row r="1181" spans="1:7">
      <c r="A1181" s="219"/>
      <c r="B1181" s="219"/>
      <c r="C1181" s="219"/>
      <c r="D1181" s="220"/>
      <c r="E1181" s="221"/>
      <c r="F1181" s="222"/>
      <c r="G1181" s="223"/>
    </row>
    <row r="1182" spans="1:7">
      <c r="A1182" s="219"/>
      <c r="B1182" s="219"/>
      <c r="C1182" s="219"/>
      <c r="D1182" s="220"/>
      <c r="E1182" s="221"/>
      <c r="F1182" s="222"/>
      <c r="G1182" s="223"/>
    </row>
    <row r="1183" spans="1:7">
      <c r="A1183" s="219"/>
      <c r="B1183" s="219"/>
      <c r="C1183" s="219"/>
      <c r="D1183" s="220"/>
      <c r="E1183" s="221"/>
      <c r="F1183" s="222"/>
      <c r="G1183" s="223"/>
    </row>
    <row r="1184" spans="1:7">
      <c r="A1184" s="219"/>
      <c r="B1184" s="219"/>
      <c r="C1184" s="219"/>
      <c r="D1184" s="220"/>
      <c r="E1184" s="221"/>
      <c r="F1184" s="222"/>
      <c r="G1184" s="223"/>
    </row>
    <row r="1185" spans="1:7">
      <c r="A1185" s="219"/>
      <c r="B1185" s="219"/>
      <c r="C1185" s="219"/>
      <c r="D1185" s="220"/>
      <c r="E1185" s="221"/>
      <c r="F1185" s="222"/>
      <c r="G1185" s="223"/>
    </row>
    <row r="1186" spans="1:7">
      <c r="A1186" s="219"/>
      <c r="B1186" s="219"/>
      <c r="C1186" s="219"/>
      <c r="D1186" s="220"/>
      <c r="E1186" s="221"/>
      <c r="F1186" s="222"/>
      <c r="G1186" s="223"/>
    </row>
    <row r="1187" spans="1:7">
      <c r="A1187" s="219"/>
      <c r="B1187" s="219"/>
      <c r="C1187" s="219"/>
      <c r="D1187" s="220"/>
      <c r="E1187" s="221"/>
      <c r="F1187" s="222"/>
      <c r="G1187" s="223"/>
    </row>
    <row r="1188" spans="1:7">
      <c r="A1188" s="219"/>
      <c r="B1188" s="219"/>
      <c r="C1188" s="219"/>
      <c r="D1188" s="220"/>
      <c r="E1188" s="221"/>
      <c r="F1188" s="222"/>
      <c r="G1188" s="223"/>
    </row>
    <row r="1189" spans="1:7">
      <c r="A1189" s="219"/>
      <c r="B1189" s="219"/>
      <c r="C1189" s="219"/>
      <c r="D1189" s="220"/>
      <c r="E1189" s="221"/>
      <c r="F1189" s="222"/>
      <c r="G1189" s="223"/>
    </row>
    <row r="1190" spans="1:7">
      <c r="A1190" s="219"/>
      <c r="B1190" s="219"/>
      <c r="C1190" s="219"/>
      <c r="D1190" s="220"/>
      <c r="E1190" s="221"/>
      <c r="F1190" s="222"/>
      <c r="G1190" s="223"/>
    </row>
    <row r="1191" spans="1:7">
      <c r="A1191" s="219"/>
      <c r="B1191" s="219"/>
      <c r="C1191" s="219"/>
      <c r="D1191" s="220"/>
      <c r="E1191" s="221"/>
      <c r="F1191" s="222"/>
      <c r="G1191" s="223"/>
    </row>
    <row r="1192" spans="1:7">
      <c r="A1192" s="219"/>
      <c r="B1192" s="219"/>
      <c r="C1192" s="219"/>
      <c r="D1192" s="220"/>
      <c r="E1192" s="221"/>
      <c r="F1192" s="222"/>
      <c r="G1192" s="223"/>
    </row>
    <row r="1193" spans="1:7">
      <c r="A1193" s="219"/>
      <c r="B1193" s="219"/>
      <c r="C1193" s="219"/>
      <c r="D1193" s="220"/>
      <c r="E1193" s="221"/>
      <c r="F1193" s="222"/>
      <c r="G1193" s="223"/>
    </row>
    <row r="1194" spans="1:7">
      <c r="A1194" s="219"/>
      <c r="B1194" s="219"/>
      <c r="C1194" s="219"/>
      <c r="D1194" s="220"/>
      <c r="E1194" s="221"/>
      <c r="F1194" s="222"/>
      <c r="G1194" s="223"/>
    </row>
    <row r="1195" spans="1:7">
      <c r="A1195" s="219"/>
      <c r="B1195" s="219"/>
      <c r="C1195" s="219"/>
      <c r="D1195" s="220"/>
      <c r="E1195" s="221"/>
      <c r="F1195" s="222"/>
      <c r="G1195" s="223"/>
    </row>
    <row r="1196" spans="1:7">
      <c r="A1196" s="219"/>
      <c r="B1196" s="219"/>
      <c r="C1196" s="219"/>
      <c r="D1196" s="220"/>
      <c r="E1196" s="221"/>
      <c r="F1196" s="222"/>
      <c r="G1196" s="223"/>
    </row>
    <row r="1197" spans="1:7">
      <c r="A1197" s="219"/>
      <c r="B1197" s="219"/>
      <c r="C1197" s="219"/>
      <c r="D1197" s="220"/>
      <c r="E1197" s="221"/>
      <c r="F1197" s="222"/>
      <c r="G1197" s="223"/>
    </row>
    <row r="1198" spans="1:7">
      <c r="A1198" s="219"/>
      <c r="B1198" s="219"/>
      <c r="C1198" s="219"/>
      <c r="D1198" s="220"/>
      <c r="E1198" s="221"/>
      <c r="F1198" s="222"/>
      <c r="G1198" s="223"/>
    </row>
    <row r="1199" spans="1:7">
      <c r="A1199" s="219"/>
      <c r="B1199" s="219"/>
      <c r="C1199" s="219"/>
      <c r="D1199" s="220"/>
      <c r="E1199" s="221"/>
      <c r="F1199" s="222"/>
      <c r="G1199" s="223"/>
    </row>
    <row r="1200" spans="1:7">
      <c r="A1200" s="219"/>
      <c r="B1200" s="219"/>
      <c r="C1200" s="219"/>
      <c r="D1200" s="220"/>
      <c r="E1200" s="221"/>
      <c r="F1200" s="222"/>
      <c r="G1200" s="223"/>
    </row>
    <row r="1201" spans="1:7">
      <c r="A1201" s="219"/>
      <c r="B1201" s="219"/>
      <c r="C1201" s="219"/>
      <c r="D1201" s="220"/>
      <c r="E1201" s="221"/>
      <c r="F1201" s="222"/>
      <c r="G1201" s="223"/>
    </row>
    <row r="1202" spans="1:7">
      <c r="A1202" s="219"/>
      <c r="B1202" s="219"/>
      <c r="C1202" s="219"/>
      <c r="D1202" s="220"/>
      <c r="E1202" s="221"/>
      <c r="F1202" s="222"/>
      <c r="G1202" s="223"/>
    </row>
    <row r="1203" spans="1:7">
      <c r="A1203" s="219"/>
      <c r="B1203" s="219"/>
      <c r="C1203" s="219"/>
      <c r="D1203" s="220"/>
      <c r="E1203" s="221"/>
      <c r="F1203" s="222"/>
      <c r="G1203" s="223"/>
    </row>
    <row r="1204" spans="1:7">
      <c r="A1204" s="219"/>
      <c r="B1204" s="219"/>
      <c r="C1204" s="219"/>
      <c r="D1204" s="220"/>
      <c r="E1204" s="221"/>
      <c r="F1204" s="222"/>
      <c r="G1204" s="223"/>
    </row>
    <row r="1205" spans="1:7">
      <c r="A1205" s="219"/>
      <c r="B1205" s="219"/>
      <c r="C1205" s="219"/>
      <c r="D1205" s="220"/>
      <c r="E1205" s="221"/>
      <c r="F1205" s="222"/>
      <c r="G1205" s="223"/>
    </row>
    <row r="1206" spans="1:7">
      <c r="A1206" s="219"/>
      <c r="B1206" s="219"/>
      <c r="C1206" s="219"/>
      <c r="D1206" s="220"/>
      <c r="E1206" s="221"/>
      <c r="F1206" s="222"/>
      <c r="G1206" s="223"/>
    </row>
    <row r="1207" spans="1:7">
      <c r="A1207" s="219"/>
      <c r="B1207" s="219"/>
      <c r="C1207" s="219"/>
      <c r="D1207" s="220"/>
      <c r="E1207" s="221"/>
      <c r="F1207" s="222"/>
      <c r="G1207" s="223"/>
    </row>
    <row r="1208" spans="1:7">
      <c r="A1208" s="219"/>
      <c r="B1208" s="219"/>
      <c r="C1208" s="219"/>
      <c r="D1208" s="220"/>
      <c r="E1208" s="221"/>
      <c r="F1208" s="222"/>
      <c r="G1208" s="223"/>
    </row>
    <row r="1209" spans="1:7">
      <c r="A1209" s="219"/>
      <c r="B1209" s="219"/>
      <c r="C1209" s="219"/>
      <c r="D1209" s="220"/>
      <c r="E1209" s="221"/>
      <c r="F1209" s="222"/>
      <c r="G1209" s="223"/>
    </row>
    <row r="1210" spans="1:7">
      <c r="A1210" s="219"/>
      <c r="B1210" s="219"/>
      <c r="C1210" s="219"/>
      <c r="D1210" s="220"/>
      <c r="E1210" s="221"/>
      <c r="F1210" s="222"/>
      <c r="G1210" s="223"/>
    </row>
    <row r="1211" spans="1:7">
      <c r="A1211" s="219"/>
      <c r="B1211" s="219"/>
      <c r="C1211" s="219"/>
      <c r="D1211" s="220"/>
      <c r="E1211" s="221"/>
      <c r="F1211" s="222"/>
      <c r="G1211" s="223"/>
    </row>
    <row r="1212" spans="1:7">
      <c r="A1212" s="219"/>
      <c r="B1212" s="219"/>
      <c r="C1212" s="219"/>
      <c r="D1212" s="220"/>
      <c r="E1212" s="221"/>
      <c r="F1212" s="222"/>
      <c r="G1212" s="223"/>
    </row>
    <row r="1213" spans="1:7">
      <c r="A1213" s="219"/>
      <c r="B1213" s="219"/>
      <c r="C1213" s="219"/>
      <c r="D1213" s="220"/>
      <c r="E1213" s="221"/>
      <c r="F1213" s="222"/>
      <c r="G1213" s="223"/>
    </row>
    <row r="1214" spans="1:7">
      <c r="A1214" s="219"/>
      <c r="B1214" s="219"/>
      <c r="C1214" s="219"/>
      <c r="D1214" s="220"/>
      <c r="E1214" s="221"/>
      <c r="F1214" s="222"/>
      <c r="G1214" s="223"/>
    </row>
    <row r="1215" spans="1:7">
      <c r="A1215" s="219"/>
      <c r="B1215" s="219"/>
      <c r="C1215" s="219"/>
      <c r="D1215" s="220"/>
      <c r="E1215" s="221"/>
      <c r="F1215" s="222"/>
      <c r="G1215" s="223"/>
    </row>
    <row r="1216" spans="1:7">
      <c r="A1216" s="219"/>
      <c r="B1216" s="219"/>
      <c r="C1216" s="219"/>
      <c r="D1216" s="220"/>
      <c r="E1216" s="221"/>
      <c r="F1216" s="222"/>
      <c r="G1216" s="223"/>
    </row>
    <row r="1217" spans="1:7">
      <c r="A1217" s="219"/>
      <c r="B1217" s="219"/>
      <c r="C1217" s="219"/>
      <c r="D1217" s="220"/>
      <c r="E1217" s="221"/>
      <c r="F1217" s="222"/>
      <c r="G1217" s="223"/>
    </row>
    <row r="1218" spans="1:7">
      <c r="A1218" s="219"/>
      <c r="B1218" s="219"/>
      <c r="C1218" s="219"/>
      <c r="D1218" s="220"/>
      <c r="E1218" s="221"/>
      <c r="F1218" s="222"/>
      <c r="G1218" s="223"/>
    </row>
    <row r="1219" spans="1:7">
      <c r="A1219" s="219"/>
      <c r="B1219" s="219"/>
      <c r="C1219" s="219"/>
      <c r="D1219" s="220"/>
      <c r="E1219" s="221"/>
      <c r="F1219" s="222"/>
      <c r="G1219" s="223"/>
    </row>
    <row r="1220" spans="1:7">
      <c r="A1220" s="219"/>
      <c r="B1220" s="219"/>
      <c r="C1220" s="219"/>
      <c r="D1220" s="220"/>
      <c r="E1220" s="221"/>
      <c r="F1220" s="222"/>
      <c r="G1220" s="223"/>
    </row>
    <row r="1221" spans="1:7">
      <c r="A1221" s="219"/>
      <c r="B1221" s="219"/>
      <c r="C1221" s="219"/>
      <c r="D1221" s="220"/>
      <c r="E1221" s="221"/>
      <c r="F1221" s="222"/>
      <c r="G1221" s="223"/>
    </row>
    <row r="1222" spans="1:7">
      <c r="A1222" s="219"/>
      <c r="B1222" s="219"/>
      <c r="C1222" s="219"/>
      <c r="D1222" s="220"/>
      <c r="E1222" s="221"/>
      <c r="F1222" s="222"/>
      <c r="G1222" s="223"/>
    </row>
    <row r="1223" spans="1:7">
      <c r="A1223" s="219"/>
      <c r="B1223" s="219"/>
      <c r="C1223" s="219"/>
      <c r="D1223" s="220"/>
      <c r="E1223" s="221"/>
      <c r="F1223" s="222"/>
      <c r="G1223" s="223"/>
    </row>
    <row r="1224" spans="1:7">
      <c r="A1224" s="219"/>
      <c r="B1224" s="219"/>
      <c r="C1224" s="219"/>
      <c r="D1224" s="220"/>
      <c r="E1224" s="221"/>
      <c r="F1224" s="222"/>
      <c r="G1224" s="223"/>
    </row>
    <row r="1225" spans="1:7">
      <c r="A1225" s="219"/>
      <c r="B1225" s="219"/>
      <c r="C1225" s="219"/>
      <c r="D1225" s="220"/>
      <c r="E1225" s="221"/>
      <c r="F1225" s="222"/>
      <c r="G1225" s="223"/>
    </row>
    <row r="1226" spans="1:7">
      <c r="A1226" s="219"/>
      <c r="B1226" s="219"/>
      <c r="C1226" s="219"/>
      <c r="D1226" s="220"/>
      <c r="E1226" s="221"/>
      <c r="F1226" s="222"/>
      <c r="G1226" s="223"/>
    </row>
    <row r="1227" spans="1:7">
      <c r="A1227" s="219"/>
      <c r="B1227" s="219"/>
      <c r="C1227" s="219"/>
      <c r="D1227" s="220"/>
      <c r="E1227" s="221"/>
      <c r="F1227" s="222"/>
      <c r="G1227" s="223"/>
    </row>
    <row r="1228" spans="1:7">
      <c r="A1228" s="219"/>
      <c r="B1228" s="219"/>
      <c r="C1228" s="219"/>
      <c r="D1228" s="220"/>
      <c r="E1228" s="221"/>
      <c r="F1228" s="222"/>
      <c r="G1228" s="223"/>
    </row>
    <row r="1229" spans="1:7">
      <c r="A1229" s="219"/>
      <c r="B1229" s="219"/>
      <c r="C1229" s="219"/>
      <c r="D1229" s="220"/>
      <c r="E1229" s="221"/>
      <c r="F1229" s="222"/>
      <c r="G1229" s="223"/>
    </row>
    <row r="1230" spans="1:7">
      <c r="A1230" s="219"/>
      <c r="B1230" s="219"/>
      <c r="C1230" s="219"/>
      <c r="D1230" s="220"/>
      <c r="E1230" s="221"/>
      <c r="F1230" s="222"/>
      <c r="G1230" s="223"/>
    </row>
    <row r="1231" spans="1:7">
      <c r="A1231" s="219"/>
      <c r="B1231" s="219"/>
      <c r="C1231" s="219"/>
      <c r="D1231" s="220"/>
      <c r="E1231" s="221"/>
      <c r="F1231" s="222"/>
      <c r="G1231" s="223"/>
    </row>
    <row r="1232" spans="1:7">
      <c r="A1232" s="219"/>
      <c r="B1232" s="219"/>
      <c r="C1232" s="219"/>
      <c r="D1232" s="220"/>
      <c r="E1232" s="221"/>
      <c r="F1232" s="222"/>
      <c r="G1232" s="223"/>
    </row>
    <row r="1233" spans="1:7">
      <c r="A1233" s="219"/>
      <c r="B1233" s="219"/>
      <c r="C1233" s="219"/>
      <c r="D1233" s="220"/>
      <c r="E1233" s="221"/>
      <c r="F1233" s="222"/>
      <c r="G1233" s="223"/>
    </row>
    <row r="1234" spans="1:7">
      <c r="A1234" s="219"/>
      <c r="B1234" s="219"/>
      <c r="C1234" s="219"/>
      <c r="D1234" s="220"/>
      <c r="E1234" s="221"/>
      <c r="F1234" s="222"/>
      <c r="G1234" s="223"/>
    </row>
    <row r="1235" spans="1:7">
      <c r="A1235" s="219"/>
      <c r="B1235" s="219"/>
      <c r="C1235" s="219"/>
      <c r="D1235" s="220"/>
      <c r="E1235" s="221"/>
      <c r="F1235" s="222"/>
      <c r="G1235" s="223"/>
    </row>
    <row r="1236" spans="1:7">
      <c r="A1236" s="219"/>
      <c r="B1236" s="219"/>
      <c r="C1236" s="219"/>
      <c r="D1236" s="220"/>
      <c r="E1236" s="221"/>
      <c r="F1236" s="222"/>
      <c r="G1236" s="223"/>
    </row>
    <row r="1237" spans="1:7">
      <c r="A1237" s="219"/>
      <c r="B1237" s="219"/>
      <c r="C1237" s="219"/>
      <c r="D1237" s="220"/>
      <c r="E1237" s="221"/>
      <c r="F1237" s="222"/>
      <c r="G1237" s="223"/>
    </row>
    <row r="1238" spans="1:7">
      <c r="A1238" s="219"/>
      <c r="B1238" s="219"/>
      <c r="C1238" s="219"/>
      <c r="D1238" s="220"/>
      <c r="E1238" s="221"/>
      <c r="F1238" s="222"/>
      <c r="G1238" s="223"/>
    </row>
    <row r="1239" spans="1:7">
      <c r="A1239" s="219"/>
      <c r="B1239" s="219"/>
      <c r="C1239" s="219"/>
      <c r="D1239" s="220"/>
      <c r="E1239" s="221"/>
      <c r="F1239" s="222"/>
      <c r="G1239" s="223"/>
    </row>
    <row r="1240" spans="1:7">
      <c r="A1240" s="219"/>
      <c r="B1240" s="219"/>
      <c r="C1240" s="219"/>
      <c r="D1240" s="220"/>
      <c r="E1240" s="221"/>
      <c r="F1240" s="222"/>
      <c r="G1240" s="223"/>
    </row>
    <row r="1241" spans="1:7">
      <c r="A1241" s="219"/>
      <c r="B1241" s="219"/>
      <c r="C1241" s="219"/>
      <c r="D1241" s="220"/>
      <c r="E1241" s="221"/>
      <c r="F1241" s="222"/>
      <c r="G1241" s="223"/>
    </row>
    <row r="1242" spans="1:7">
      <c r="A1242" s="219"/>
      <c r="B1242" s="219"/>
      <c r="C1242" s="219"/>
      <c r="D1242" s="220"/>
      <c r="E1242" s="221"/>
      <c r="F1242" s="222"/>
      <c r="G1242" s="223"/>
    </row>
    <row r="1243" spans="1:7">
      <c r="A1243" s="219"/>
      <c r="B1243" s="219"/>
      <c r="C1243" s="219"/>
      <c r="D1243" s="220"/>
      <c r="E1243" s="221"/>
      <c r="F1243" s="222"/>
      <c r="G1243" s="223"/>
    </row>
    <row r="1244" spans="1:7">
      <c r="A1244" s="219"/>
      <c r="B1244" s="219"/>
      <c r="C1244" s="219"/>
      <c r="D1244" s="220"/>
      <c r="E1244" s="221"/>
      <c r="F1244" s="222"/>
      <c r="G1244" s="223"/>
    </row>
    <row r="1245" spans="1:7">
      <c r="A1245" s="219"/>
      <c r="B1245" s="219"/>
      <c r="C1245" s="219"/>
      <c r="D1245" s="220"/>
      <c r="E1245" s="221"/>
      <c r="F1245" s="222"/>
      <c r="G1245" s="223"/>
    </row>
    <row r="1246" spans="1:7">
      <c r="A1246" s="219"/>
      <c r="B1246" s="219"/>
      <c r="C1246" s="219"/>
      <c r="D1246" s="220"/>
      <c r="E1246" s="221"/>
      <c r="F1246" s="222"/>
      <c r="G1246" s="223"/>
    </row>
    <row r="1247" spans="1:7">
      <c r="A1247" s="219"/>
      <c r="B1247" s="219"/>
      <c r="C1247" s="219"/>
      <c r="D1247" s="220"/>
      <c r="E1247" s="221"/>
      <c r="F1247" s="222"/>
      <c r="G1247" s="223"/>
    </row>
    <row r="1248" spans="1:7">
      <c r="A1248" s="219"/>
      <c r="B1248" s="219"/>
      <c r="C1248" s="219"/>
      <c r="D1248" s="220"/>
      <c r="E1248" s="221"/>
      <c r="F1248" s="222"/>
      <c r="G1248" s="223"/>
    </row>
    <row r="1249" spans="1:7">
      <c r="A1249" s="219"/>
      <c r="B1249" s="219"/>
      <c r="C1249" s="219"/>
      <c r="D1249" s="220"/>
      <c r="E1249" s="221"/>
      <c r="F1249" s="222"/>
      <c r="G1249" s="223"/>
    </row>
    <row r="1250" spans="1:7">
      <c r="A1250" s="219"/>
      <c r="B1250" s="219"/>
      <c r="C1250" s="219"/>
      <c r="D1250" s="220"/>
      <c r="E1250" s="221"/>
      <c r="F1250" s="222"/>
      <c r="G1250" s="223"/>
    </row>
    <row r="1251" spans="1:7">
      <c r="A1251" s="219"/>
      <c r="B1251" s="219"/>
      <c r="C1251" s="219"/>
      <c r="D1251" s="220"/>
      <c r="E1251" s="221"/>
      <c r="F1251" s="222"/>
      <c r="G1251" s="223"/>
    </row>
    <row r="1252" spans="1:7">
      <c r="A1252" s="219"/>
      <c r="B1252" s="219"/>
      <c r="C1252" s="219"/>
      <c r="D1252" s="220"/>
      <c r="E1252" s="221"/>
      <c r="F1252" s="222"/>
      <c r="G1252" s="223"/>
    </row>
    <row r="1253" spans="1:7">
      <c r="A1253" s="219"/>
      <c r="B1253" s="219"/>
      <c r="C1253" s="219"/>
      <c r="D1253" s="220"/>
      <c r="E1253" s="221"/>
      <c r="F1253" s="222"/>
      <c r="G1253" s="223"/>
    </row>
    <row r="1254" spans="1:7">
      <c r="A1254" s="219"/>
      <c r="B1254" s="219"/>
      <c r="C1254" s="219"/>
      <c r="D1254" s="220"/>
      <c r="E1254" s="221"/>
      <c r="F1254" s="222"/>
      <c r="G1254" s="223"/>
    </row>
    <row r="1255" spans="1:7">
      <c r="A1255" s="219"/>
      <c r="B1255" s="219"/>
      <c r="C1255" s="219"/>
      <c r="D1255" s="220"/>
      <c r="E1255" s="221"/>
      <c r="F1255" s="222"/>
      <c r="G1255" s="223"/>
    </row>
    <row r="1256" spans="1:7">
      <c r="A1256" s="219"/>
      <c r="B1256" s="219"/>
      <c r="C1256" s="219"/>
      <c r="D1256" s="220"/>
      <c r="E1256" s="221"/>
      <c r="F1256" s="222"/>
      <c r="G1256" s="223"/>
    </row>
    <row r="1257" spans="1:7">
      <c r="A1257" s="219"/>
      <c r="B1257" s="219"/>
      <c r="C1257" s="219"/>
      <c r="D1257" s="220"/>
      <c r="E1257" s="221"/>
      <c r="F1257" s="222"/>
      <c r="G1257" s="223"/>
    </row>
    <row r="1258" spans="1:7">
      <c r="A1258" s="219"/>
      <c r="B1258" s="219"/>
      <c r="C1258" s="219"/>
      <c r="D1258" s="220"/>
      <c r="E1258" s="221"/>
      <c r="F1258" s="222"/>
      <c r="G1258" s="223"/>
    </row>
    <row r="1259" spans="1:7">
      <c r="A1259" s="219"/>
      <c r="B1259" s="219"/>
      <c r="C1259" s="219"/>
      <c r="D1259" s="220"/>
      <c r="E1259" s="221"/>
      <c r="F1259" s="222"/>
      <c r="G1259" s="223"/>
    </row>
    <row r="1260" spans="1:7">
      <c r="A1260" s="219"/>
      <c r="B1260" s="219"/>
      <c r="C1260" s="219"/>
      <c r="D1260" s="220"/>
      <c r="E1260" s="221"/>
      <c r="F1260" s="222"/>
      <c r="G1260" s="223"/>
    </row>
    <row r="1261" spans="1:7">
      <c r="A1261" s="219"/>
      <c r="B1261" s="219"/>
      <c r="C1261" s="219"/>
      <c r="D1261" s="220"/>
      <c r="E1261" s="221"/>
      <c r="F1261" s="222"/>
      <c r="G1261" s="223"/>
    </row>
    <row r="1262" spans="1:7">
      <c r="A1262" s="219"/>
      <c r="B1262" s="219"/>
      <c r="C1262" s="219"/>
      <c r="D1262" s="220"/>
      <c r="E1262" s="221"/>
      <c r="F1262" s="222"/>
      <c r="G1262" s="223"/>
    </row>
    <row r="1263" spans="1:7">
      <c r="A1263" s="219"/>
      <c r="B1263" s="219"/>
      <c r="C1263" s="219"/>
      <c r="D1263" s="220"/>
      <c r="E1263" s="221"/>
      <c r="F1263" s="222"/>
      <c r="G1263" s="223"/>
    </row>
    <row r="1264" spans="1:7">
      <c r="A1264" s="219"/>
      <c r="B1264" s="219"/>
      <c r="C1264" s="219"/>
      <c r="D1264" s="220"/>
      <c r="E1264" s="221"/>
      <c r="F1264" s="222"/>
      <c r="G1264" s="223"/>
    </row>
    <row r="1265" spans="1:7">
      <c r="A1265" s="219"/>
      <c r="B1265" s="219"/>
      <c r="C1265" s="219"/>
      <c r="D1265" s="220"/>
      <c r="E1265" s="221"/>
      <c r="F1265" s="222"/>
      <c r="G1265" s="223"/>
    </row>
    <row r="1266" spans="1:7">
      <c r="A1266" s="219"/>
      <c r="B1266" s="219"/>
      <c r="C1266" s="219"/>
      <c r="D1266" s="220"/>
      <c r="E1266" s="221"/>
      <c r="F1266" s="222"/>
      <c r="G1266" s="223"/>
    </row>
    <row r="1267" spans="1:7">
      <c r="A1267" s="219"/>
      <c r="B1267" s="219"/>
      <c r="C1267" s="219"/>
      <c r="D1267" s="220"/>
      <c r="E1267" s="221"/>
      <c r="F1267" s="222"/>
      <c r="G1267" s="223"/>
    </row>
    <row r="1268" spans="1:7">
      <c r="A1268" s="219"/>
      <c r="B1268" s="219"/>
      <c r="C1268" s="219"/>
      <c r="D1268" s="220"/>
      <c r="E1268" s="221"/>
      <c r="F1268" s="222"/>
      <c r="G1268" s="223"/>
    </row>
    <row r="1269" spans="1:7">
      <c r="A1269" s="219"/>
      <c r="B1269" s="219"/>
      <c r="C1269" s="219"/>
      <c r="D1269" s="220"/>
      <c r="E1269" s="221"/>
      <c r="F1269" s="222"/>
      <c r="G1269" s="223"/>
    </row>
    <row r="1270" spans="1:7">
      <c r="A1270" s="219"/>
      <c r="B1270" s="219"/>
      <c r="C1270" s="219"/>
      <c r="D1270" s="220"/>
      <c r="E1270" s="221"/>
      <c r="F1270" s="222"/>
      <c r="G1270" s="223"/>
    </row>
    <row r="1271" spans="1:7">
      <c r="A1271" s="219"/>
      <c r="B1271" s="219"/>
      <c r="C1271" s="219"/>
      <c r="D1271" s="220"/>
      <c r="E1271" s="221"/>
      <c r="F1271" s="222"/>
      <c r="G1271" s="223"/>
    </row>
    <row r="1272" spans="1:7">
      <c r="A1272" s="219"/>
      <c r="B1272" s="219"/>
      <c r="C1272" s="219"/>
      <c r="D1272" s="220"/>
      <c r="E1272" s="221"/>
      <c r="F1272" s="222"/>
      <c r="G1272" s="223"/>
    </row>
    <row r="1273" spans="1:7">
      <c r="A1273" s="219"/>
      <c r="B1273" s="219"/>
      <c r="C1273" s="219"/>
      <c r="D1273" s="220"/>
      <c r="E1273" s="221"/>
      <c r="F1273" s="222"/>
      <c r="G1273" s="223"/>
    </row>
    <row r="1274" spans="1:7">
      <c r="A1274" s="219"/>
      <c r="B1274" s="219"/>
      <c r="C1274" s="219"/>
      <c r="D1274" s="220"/>
      <c r="E1274" s="221"/>
      <c r="F1274" s="222"/>
      <c r="G1274" s="223"/>
    </row>
    <row r="1275" spans="1:7">
      <c r="A1275" s="219"/>
      <c r="B1275" s="219"/>
      <c r="C1275" s="219"/>
      <c r="D1275" s="220"/>
      <c r="E1275" s="221"/>
      <c r="F1275" s="222"/>
      <c r="G1275" s="223"/>
    </row>
    <row r="1276" spans="1:7">
      <c r="A1276" s="219"/>
      <c r="B1276" s="219"/>
      <c r="C1276" s="219"/>
      <c r="D1276" s="220"/>
      <c r="E1276" s="221"/>
      <c r="F1276" s="222"/>
      <c r="G1276" s="223"/>
    </row>
    <row r="1277" spans="1:7">
      <c r="A1277" s="219"/>
      <c r="B1277" s="219"/>
      <c r="C1277" s="219"/>
      <c r="D1277" s="220"/>
      <c r="E1277" s="221"/>
      <c r="F1277" s="222"/>
      <c r="G1277" s="223"/>
    </row>
    <row r="1278" spans="1:7">
      <c r="A1278" s="219"/>
      <c r="B1278" s="219"/>
      <c r="C1278" s="219"/>
      <c r="D1278" s="220"/>
      <c r="E1278" s="221"/>
      <c r="F1278" s="222"/>
      <c r="G1278" s="223"/>
    </row>
    <row r="1279" spans="1:7">
      <c r="A1279" s="219"/>
      <c r="B1279" s="219"/>
      <c r="C1279" s="219"/>
      <c r="D1279" s="220"/>
      <c r="E1279" s="221"/>
      <c r="F1279" s="222"/>
      <c r="G1279" s="223"/>
    </row>
    <row r="1280" spans="1:7">
      <c r="A1280" s="219"/>
      <c r="B1280" s="219"/>
      <c r="C1280" s="219"/>
      <c r="D1280" s="220"/>
      <c r="E1280" s="221"/>
      <c r="F1280" s="222"/>
      <c r="G1280" s="223"/>
    </row>
    <row r="1281" spans="1:7">
      <c r="A1281" s="219"/>
      <c r="B1281" s="219"/>
      <c r="C1281" s="219"/>
      <c r="D1281" s="220"/>
      <c r="E1281" s="221"/>
      <c r="F1281" s="222"/>
      <c r="G1281" s="223"/>
    </row>
    <row r="1282" spans="1:7">
      <c r="A1282" s="219"/>
      <c r="B1282" s="219"/>
      <c r="C1282" s="219"/>
      <c r="D1282" s="220"/>
      <c r="E1282" s="221"/>
      <c r="F1282" s="222"/>
      <c r="G1282" s="223"/>
    </row>
    <row r="1283" spans="1:7">
      <c r="A1283" s="219"/>
      <c r="B1283" s="219"/>
      <c r="C1283" s="219"/>
      <c r="D1283" s="220"/>
      <c r="E1283" s="221"/>
      <c r="F1283" s="222"/>
      <c r="G1283" s="223"/>
    </row>
    <row r="1284" spans="1:7">
      <c r="A1284" s="219"/>
      <c r="B1284" s="219"/>
      <c r="C1284" s="219"/>
      <c r="D1284" s="220"/>
      <c r="E1284" s="221"/>
      <c r="F1284" s="222"/>
      <c r="G1284" s="223"/>
    </row>
    <row r="1285" spans="1:7">
      <c r="A1285" s="219"/>
      <c r="B1285" s="219"/>
      <c r="C1285" s="219"/>
      <c r="D1285" s="220"/>
      <c r="E1285" s="221"/>
      <c r="F1285" s="222"/>
      <c r="G1285" s="223"/>
    </row>
    <row r="1286" spans="1:7">
      <c r="A1286" s="219"/>
      <c r="B1286" s="219"/>
      <c r="C1286" s="219"/>
      <c r="D1286" s="220"/>
      <c r="E1286" s="221"/>
      <c r="F1286" s="222"/>
      <c r="G1286" s="223"/>
    </row>
    <row r="1287" spans="1:7">
      <c r="A1287" s="219"/>
      <c r="B1287" s="219"/>
      <c r="C1287" s="219"/>
      <c r="D1287" s="220"/>
      <c r="E1287" s="221"/>
      <c r="F1287" s="222"/>
      <c r="G1287" s="223"/>
    </row>
    <row r="1288" spans="1:7">
      <c r="A1288" s="219"/>
      <c r="B1288" s="219"/>
      <c r="C1288" s="219"/>
      <c r="D1288" s="220"/>
      <c r="E1288" s="221"/>
      <c r="F1288" s="222"/>
      <c r="G1288" s="223"/>
    </row>
    <row r="1289" spans="1:7">
      <c r="A1289" s="219"/>
      <c r="B1289" s="219"/>
      <c r="C1289" s="219"/>
      <c r="D1289" s="220"/>
      <c r="E1289" s="221"/>
      <c r="F1289" s="222"/>
      <c r="G1289" s="223"/>
    </row>
    <row r="1290" spans="1:7">
      <c r="A1290" s="219"/>
      <c r="B1290" s="219"/>
      <c r="C1290" s="219"/>
      <c r="D1290" s="220"/>
      <c r="E1290" s="221"/>
      <c r="F1290" s="222"/>
      <c r="G1290" s="223"/>
    </row>
    <row r="1291" spans="1:7">
      <c r="A1291" s="219"/>
      <c r="B1291" s="219"/>
      <c r="C1291" s="219"/>
      <c r="D1291" s="220"/>
      <c r="E1291" s="221"/>
      <c r="F1291" s="222"/>
      <c r="G1291" s="223"/>
    </row>
    <row r="1292" spans="1:7">
      <c r="A1292" s="219"/>
      <c r="B1292" s="219"/>
      <c r="C1292" s="219"/>
      <c r="D1292" s="220"/>
      <c r="E1292" s="221"/>
      <c r="F1292" s="222"/>
      <c r="G1292" s="223"/>
    </row>
    <row r="1293" spans="1:7">
      <c r="A1293" s="219"/>
      <c r="B1293" s="219"/>
      <c r="C1293" s="219"/>
      <c r="D1293" s="220"/>
      <c r="E1293" s="221"/>
      <c r="F1293" s="222"/>
      <c r="G1293" s="223"/>
    </row>
    <row r="1294" spans="1:7">
      <c r="A1294" s="219"/>
      <c r="B1294" s="219"/>
      <c r="C1294" s="219"/>
      <c r="D1294" s="220"/>
      <c r="E1294" s="221"/>
      <c r="F1294" s="222"/>
      <c r="G1294" s="223"/>
    </row>
    <row r="1295" spans="1:7">
      <c r="A1295" s="219"/>
      <c r="B1295" s="219"/>
      <c r="C1295" s="219"/>
      <c r="D1295" s="220"/>
      <c r="E1295" s="221"/>
      <c r="F1295" s="222"/>
      <c r="G1295" s="223"/>
    </row>
    <row r="1296" spans="1:7">
      <c r="A1296" s="219"/>
      <c r="B1296" s="219"/>
      <c r="C1296" s="219"/>
      <c r="D1296" s="220"/>
      <c r="E1296" s="221"/>
      <c r="F1296" s="222"/>
      <c r="G1296" s="223"/>
    </row>
    <row r="1297" spans="1:7">
      <c r="A1297" s="219"/>
      <c r="B1297" s="219"/>
      <c r="C1297" s="219"/>
      <c r="D1297" s="220"/>
      <c r="E1297" s="221"/>
      <c r="F1297" s="222"/>
      <c r="G1297" s="223"/>
    </row>
    <row r="1298" spans="1:7">
      <c r="A1298" s="219"/>
      <c r="B1298" s="219"/>
      <c r="C1298" s="219"/>
      <c r="D1298" s="220"/>
      <c r="E1298" s="221"/>
      <c r="F1298" s="222"/>
      <c r="G1298" s="223"/>
    </row>
    <row r="1299" spans="1:7">
      <c r="A1299" s="219"/>
      <c r="B1299" s="219"/>
      <c r="C1299" s="219"/>
      <c r="D1299" s="220"/>
      <c r="E1299" s="221"/>
      <c r="F1299" s="222"/>
      <c r="G1299" s="223"/>
    </row>
    <row r="1300" spans="1:7">
      <c r="A1300" s="219"/>
      <c r="B1300" s="219"/>
      <c r="C1300" s="219"/>
      <c r="D1300" s="220"/>
      <c r="E1300" s="221"/>
      <c r="F1300" s="222"/>
      <c r="G1300" s="223"/>
    </row>
    <row r="1301" spans="1:7">
      <c r="A1301" s="219"/>
      <c r="B1301" s="219"/>
      <c r="C1301" s="219"/>
      <c r="D1301" s="220"/>
      <c r="E1301" s="221"/>
      <c r="F1301" s="222"/>
      <c r="G1301" s="223"/>
    </row>
    <row r="1302" spans="1:7">
      <c r="A1302" s="219"/>
      <c r="B1302" s="219"/>
      <c r="C1302" s="219"/>
      <c r="D1302" s="220"/>
      <c r="E1302" s="221"/>
      <c r="F1302" s="222"/>
      <c r="G1302" s="223"/>
    </row>
    <row r="1303" spans="1:7">
      <c r="A1303" s="219"/>
      <c r="B1303" s="219"/>
      <c r="C1303" s="219"/>
      <c r="D1303" s="220"/>
      <c r="E1303" s="221"/>
      <c r="F1303" s="222"/>
      <c r="G1303" s="223"/>
    </row>
    <row r="1304" spans="1:7">
      <c r="A1304" s="219"/>
      <c r="B1304" s="219"/>
      <c r="C1304" s="219"/>
      <c r="D1304" s="220"/>
      <c r="E1304" s="221"/>
      <c r="F1304" s="222"/>
      <c r="G1304" s="223"/>
    </row>
    <row r="1305" spans="1:7">
      <c r="A1305" s="219"/>
      <c r="B1305" s="219"/>
      <c r="C1305" s="219"/>
      <c r="D1305" s="220"/>
      <c r="E1305" s="221"/>
      <c r="F1305" s="222"/>
      <c r="G1305" s="223"/>
    </row>
    <row r="1306" spans="1:7">
      <c r="A1306" s="219"/>
      <c r="B1306" s="219"/>
      <c r="C1306" s="219"/>
      <c r="D1306" s="220"/>
      <c r="E1306" s="221"/>
      <c r="F1306" s="222"/>
      <c r="G1306" s="223"/>
    </row>
    <row r="1307" spans="1:7">
      <c r="A1307" s="219"/>
      <c r="B1307" s="219"/>
      <c r="C1307" s="219"/>
      <c r="D1307" s="220"/>
      <c r="E1307" s="221"/>
      <c r="F1307" s="222"/>
      <c r="G1307" s="223"/>
    </row>
    <row r="1308" spans="1:7">
      <c r="A1308" s="219"/>
      <c r="B1308" s="219"/>
      <c r="C1308" s="219"/>
      <c r="D1308" s="220"/>
      <c r="E1308" s="221"/>
      <c r="F1308" s="222"/>
      <c r="G1308" s="223"/>
    </row>
    <row r="1309" spans="1:7">
      <c r="A1309" s="219"/>
      <c r="B1309" s="219"/>
      <c r="C1309" s="219"/>
      <c r="D1309" s="220"/>
      <c r="E1309" s="221"/>
      <c r="F1309" s="222"/>
      <c r="G1309" s="223"/>
    </row>
    <row r="1310" spans="1:7">
      <c r="A1310" s="219"/>
      <c r="B1310" s="219"/>
      <c r="C1310" s="219"/>
      <c r="D1310" s="220"/>
      <c r="E1310" s="221"/>
      <c r="F1310" s="222"/>
      <c r="G1310" s="223"/>
    </row>
    <row r="1311" spans="1:7">
      <c r="A1311" s="219"/>
      <c r="B1311" s="219"/>
      <c r="C1311" s="219"/>
      <c r="D1311" s="220"/>
      <c r="E1311" s="221"/>
      <c r="F1311" s="222"/>
      <c r="G1311" s="223"/>
    </row>
    <row r="1312" spans="1:7">
      <c r="A1312" s="219"/>
      <c r="B1312" s="219"/>
      <c r="C1312" s="219"/>
      <c r="D1312" s="220"/>
      <c r="E1312" s="221"/>
      <c r="F1312" s="222"/>
      <c r="G1312" s="223"/>
    </row>
    <row r="1313" spans="1:7">
      <c r="A1313" s="219"/>
      <c r="B1313" s="219"/>
      <c r="C1313" s="219"/>
      <c r="D1313" s="220"/>
      <c r="E1313" s="221"/>
      <c r="F1313" s="222"/>
      <c r="G1313" s="223"/>
    </row>
    <row r="1314" spans="1:7">
      <c r="A1314" s="219"/>
      <c r="B1314" s="219"/>
      <c r="C1314" s="219"/>
      <c r="D1314" s="220"/>
      <c r="E1314" s="221"/>
      <c r="F1314" s="222"/>
      <c r="G1314" s="223"/>
    </row>
    <row r="1315" spans="1:7">
      <c r="A1315" s="219"/>
      <c r="B1315" s="219"/>
      <c r="C1315" s="219"/>
      <c r="D1315" s="220"/>
      <c r="E1315" s="221"/>
      <c r="F1315" s="222"/>
      <c r="G1315" s="223"/>
    </row>
    <row r="1316" spans="1:7">
      <c r="A1316" s="219"/>
      <c r="B1316" s="219"/>
      <c r="C1316" s="219"/>
      <c r="D1316" s="220"/>
      <c r="E1316" s="221"/>
      <c r="F1316" s="222"/>
      <c r="G1316" s="223"/>
    </row>
    <row r="1317" spans="1:7">
      <c r="A1317" s="219"/>
      <c r="B1317" s="219"/>
      <c r="C1317" s="219"/>
      <c r="D1317" s="220"/>
      <c r="E1317" s="221"/>
      <c r="F1317" s="222"/>
      <c r="G1317" s="223"/>
    </row>
    <row r="1318" spans="1:7">
      <c r="A1318" s="219"/>
      <c r="B1318" s="219"/>
      <c r="C1318" s="219"/>
      <c r="D1318" s="220"/>
      <c r="E1318" s="221"/>
      <c r="F1318" s="222"/>
      <c r="G1318" s="223"/>
    </row>
    <row r="1319" spans="1:7">
      <c r="A1319" s="219"/>
      <c r="B1319" s="219"/>
      <c r="C1319" s="219"/>
      <c r="D1319" s="220"/>
      <c r="E1319" s="221"/>
      <c r="F1319" s="222"/>
      <c r="G1319" s="223"/>
    </row>
    <row r="1320" spans="1:7">
      <c r="A1320" s="219"/>
      <c r="B1320" s="219"/>
      <c r="C1320" s="219"/>
      <c r="D1320" s="220"/>
      <c r="E1320" s="221"/>
      <c r="F1320" s="222"/>
      <c r="G1320" s="223"/>
    </row>
    <row r="1321" spans="1:7">
      <c r="A1321" s="219"/>
      <c r="B1321" s="219"/>
      <c r="C1321" s="219"/>
      <c r="D1321" s="220"/>
      <c r="E1321" s="221"/>
      <c r="F1321" s="222"/>
      <c r="G1321" s="223"/>
    </row>
    <row r="1322" spans="1:7">
      <c r="A1322" s="219"/>
      <c r="B1322" s="219"/>
      <c r="C1322" s="219"/>
      <c r="D1322" s="220"/>
      <c r="E1322" s="221"/>
      <c r="F1322" s="222"/>
      <c r="G1322" s="223"/>
    </row>
    <row r="1323" spans="1:7">
      <c r="A1323" s="219"/>
      <c r="B1323" s="219"/>
      <c r="C1323" s="219"/>
      <c r="D1323" s="220"/>
      <c r="E1323" s="221"/>
      <c r="F1323" s="222"/>
      <c r="G1323" s="223"/>
    </row>
    <row r="1324" spans="1:7">
      <c r="A1324" s="219"/>
      <c r="B1324" s="219"/>
      <c r="C1324" s="219"/>
      <c r="D1324" s="220"/>
      <c r="E1324" s="221"/>
      <c r="F1324" s="222"/>
      <c r="G1324" s="223"/>
    </row>
    <row r="1325" spans="1:7">
      <c r="A1325" s="219"/>
      <c r="B1325" s="219"/>
      <c r="C1325" s="219"/>
      <c r="D1325" s="220"/>
      <c r="E1325" s="221"/>
      <c r="F1325" s="222"/>
      <c r="G1325" s="223"/>
    </row>
    <row r="1326" spans="1:7">
      <c r="A1326" s="219"/>
      <c r="B1326" s="219"/>
      <c r="C1326" s="219"/>
      <c r="D1326" s="220"/>
      <c r="E1326" s="221"/>
      <c r="F1326" s="222"/>
      <c r="G1326" s="223"/>
    </row>
    <row r="1327" spans="1:7">
      <c r="A1327" s="219"/>
      <c r="B1327" s="219"/>
      <c r="C1327" s="219"/>
      <c r="D1327" s="220"/>
      <c r="E1327" s="221"/>
      <c r="F1327" s="222"/>
      <c r="G1327" s="223"/>
    </row>
    <row r="1328" spans="1:7">
      <c r="A1328" s="219"/>
      <c r="B1328" s="219"/>
      <c r="C1328" s="219"/>
      <c r="D1328" s="220"/>
      <c r="E1328" s="221"/>
      <c r="F1328" s="222"/>
      <c r="G1328" s="223"/>
    </row>
    <row r="1329" spans="1:7">
      <c r="A1329" s="219"/>
      <c r="B1329" s="219"/>
      <c r="C1329" s="219"/>
      <c r="D1329" s="220"/>
      <c r="E1329" s="221"/>
      <c r="F1329" s="222"/>
      <c r="G1329" s="223"/>
    </row>
    <row r="1330" spans="1:7">
      <c r="A1330" s="219"/>
      <c r="B1330" s="219"/>
      <c r="C1330" s="219"/>
      <c r="D1330" s="220"/>
      <c r="E1330" s="221"/>
      <c r="F1330" s="222"/>
      <c r="G1330" s="223"/>
    </row>
    <row r="1331" spans="1:7">
      <c r="A1331" s="219"/>
      <c r="B1331" s="219"/>
      <c r="C1331" s="219"/>
      <c r="D1331" s="220"/>
      <c r="E1331" s="221"/>
      <c r="F1331" s="222"/>
      <c r="G1331" s="223"/>
    </row>
    <row r="1332" spans="1:7">
      <c r="A1332" s="219"/>
      <c r="B1332" s="219"/>
      <c r="C1332" s="219"/>
      <c r="D1332" s="220"/>
      <c r="E1332" s="221"/>
      <c r="F1332" s="222"/>
      <c r="G1332" s="223"/>
    </row>
    <row r="1333" spans="1:7">
      <c r="A1333" s="219"/>
      <c r="B1333" s="219"/>
      <c r="C1333" s="219"/>
      <c r="D1333" s="220"/>
      <c r="E1333" s="221"/>
      <c r="F1333" s="222"/>
      <c r="G1333" s="223"/>
    </row>
    <row r="1334" spans="1:7">
      <c r="A1334" s="219"/>
      <c r="B1334" s="219"/>
      <c r="C1334" s="219"/>
      <c r="D1334" s="220"/>
      <c r="E1334" s="221"/>
      <c r="F1334" s="222"/>
      <c r="G1334" s="223"/>
    </row>
    <row r="1335" spans="1:7">
      <c r="A1335" s="219"/>
      <c r="B1335" s="219"/>
      <c r="C1335" s="219"/>
      <c r="D1335" s="220"/>
      <c r="E1335" s="221"/>
      <c r="F1335" s="222"/>
      <c r="G1335" s="223"/>
    </row>
    <row r="1336" spans="1:7">
      <c r="A1336" s="219"/>
      <c r="B1336" s="219"/>
      <c r="C1336" s="219"/>
      <c r="D1336" s="220"/>
      <c r="E1336" s="221"/>
      <c r="F1336" s="222"/>
      <c r="G1336" s="223"/>
    </row>
    <row r="1337" spans="1:7">
      <c r="A1337" s="219"/>
      <c r="B1337" s="219"/>
      <c r="C1337" s="219"/>
      <c r="D1337" s="220"/>
      <c r="E1337" s="221"/>
      <c r="F1337" s="222"/>
      <c r="G1337" s="223"/>
    </row>
    <row r="1338" spans="1:7">
      <c r="A1338" s="219"/>
      <c r="B1338" s="219"/>
      <c r="C1338" s="219"/>
      <c r="D1338" s="220"/>
      <c r="E1338" s="221"/>
      <c r="F1338" s="222"/>
      <c r="G1338" s="223"/>
    </row>
    <row r="1339" spans="1:7">
      <c r="A1339" s="219"/>
      <c r="B1339" s="219"/>
      <c r="C1339" s="219"/>
      <c r="D1339" s="220"/>
      <c r="E1339" s="221"/>
      <c r="F1339" s="222"/>
      <c r="G1339" s="223"/>
    </row>
    <row r="1340" spans="1:7">
      <c r="A1340" s="219"/>
      <c r="B1340" s="219"/>
      <c r="C1340" s="219"/>
      <c r="D1340" s="220"/>
      <c r="E1340" s="221"/>
      <c r="F1340" s="222"/>
      <c r="G1340" s="223"/>
    </row>
    <row r="1341" spans="1:7">
      <c r="A1341" s="219"/>
      <c r="B1341" s="219"/>
      <c r="C1341" s="219"/>
      <c r="D1341" s="220"/>
      <c r="E1341" s="221"/>
      <c r="F1341" s="222"/>
      <c r="G1341" s="223"/>
    </row>
    <row r="1342" spans="1:7">
      <c r="A1342" s="219"/>
      <c r="B1342" s="219"/>
      <c r="C1342" s="219"/>
      <c r="D1342" s="220"/>
      <c r="E1342" s="221"/>
      <c r="F1342" s="222"/>
      <c r="G1342" s="223"/>
    </row>
    <row r="1343" spans="1:7">
      <c r="A1343" s="219"/>
      <c r="B1343" s="219"/>
      <c r="C1343" s="219"/>
      <c r="D1343" s="220"/>
      <c r="E1343" s="221"/>
      <c r="F1343" s="222"/>
      <c r="G1343" s="223"/>
    </row>
    <row r="1344" spans="1:7">
      <c r="A1344" s="219"/>
      <c r="B1344" s="219"/>
      <c r="C1344" s="219"/>
      <c r="D1344" s="220"/>
      <c r="E1344" s="221"/>
      <c r="F1344" s="222"/>
      <c r="G1344" s="223"/>
    </row>
    <row r="1345" spans="1:7">
      <c r="A1345" s="219"/>
      <c r="B1345" s="219"/>
      <c r="C1345" s="219"/>
      <c r="D1345" s="220"/>
      <c r="E1345" s="221"/>
      <c r="F1345" s="222"/>
      <c r="G1345" s="223"/>
    </row>
    <row r="1346" spans="1:7">
      <c r="A1346" s="219"/>
      <c r="B1346" s="219"/>
      <c r="C1346" s="219"/>
      <c r="D1346" s="220"/>
      <c r="E1346" s="221"/>
      <c r="F1346" s="222"/>
      <c r="G1346" s="223"/>
    </row>
    <row r="1347" spans="1:7">
      <c r="A1347" s="219"/>
      <c r="B1347" s="219"/>
      <c r="C1347" s="219"/>
      <c r="D1347" s="220"/>
      <c r="E1347" s="221"/>
      <c r="F1347" s="222"/>
      <c r="G1347" s="223"/>
    </row>
    <row r="1348" spans="1:7">
      <c r="A1348" s="219"/>
      <c r="B1348" s="219"/>
      <c r="C1348" s="219"/>
      <c r="D1348" s="220"/>
      <c r="E1348" s="221"/>
      <c r="F1348" s="222"/>
      <c r="G1348" s="223"/>
    </row>
    <row r="1349" spans="1:7">
      <c r="A1349" s="219"/>
      <c r="B1349" s="219"/>
      <c r="C1349" s="219"/>
      <c r="D1349" s="220"/>
      <c r="E1349" s="221"/>
      <c r="F1349" s="222"/>
      <c r="G1349" s="223"/>
    </row>
    <row r="1350" spans="1:7">
      <c r="A1350" s="219"/>
      <c r="B1350" s="219"/>
      <c r="C1350" s="219"/>
      <c r="D1350" s="220"/>
      <c r="E1350" s="221"/>
      <c r="F1350" s="222"/>
      <c r="G1350" s="223"/>
    </row>
    <row r="1351" spans="1:7">
      <c r="A1351" s="219"/>
      <c r="B1351" s="219"/>
      <c r="C1351" s="219"/>
      <c r="D1351" s="220"/>
      <c r="E1351" s="221"/>
      <c r="F1351" s="222"/>
      <c r="G1351" s="223"/>
    </row>
    <row r="1352" spans="1:7">
      <c r="A1352" s="219"/>
      <c r="B1352" s="219"/>
      <c r="C1352" s="219"/>
      <c r="D1352" s="220"/>
      <c r="E1352" s="221"/>
      <c r="F1352" s="222"/>
      <c r="G1352" s="223"/>
    </row>
    <row r="1353" spans="1:7">
      <c r="A1353" s="219"/>
      <c r="B1353" s="219"/>
      <c r="C1353" s="219"/>
      <c r="D1353" s="220"/>
      <c r="E1353" s="221"/>
      <c r="F1353" s="222"/>
      <c r="G1353" s="223"/>
    </row>
    <row r="1354" spans="1:7">
      <c r="A1354" s="219"/>
      <c r="B1354" s="219"/>
      <c r="C1354" s="219"/>
      <c r="D1354" s="220"/>
      <c r="E1354" s="221"/>
      <c r="F1354" s="222"/>
      <c r="G1354" s="223"/>
    </row>
    <row r="1355" spans="1:7">
      <c r="A1355" s="219"/>
      <c r="B1355" s="219"/>
      <c r="C1355" s="219"/>
      <c r="D1355" s="220"/>
      <c r="E1355" s="221"/>
      <c r="F1355" s="222"/>
      <c r="G1355" s="223"/>
    </row>
    <row r="1356" spans="1:7">
      <c r="A1356" s="219"/>
      <c r="B1356" s="219"/>
      <c r="C1356" s="219"/>
      <c r="D1356" s="220"/>
      <c r="E1356" s="221"/>
      <c r="F1356" s="222"/>
      <c r="G1356" s="223"/>
    </row>
    <row r="1357" spans="1:7">
      <c r="A1357" s="219"/>
      <c r="B1357" s="219"/>
      <c r="C1357" s="219"/>
      <c r="D1357" s="220"/>
      <c r="E1357" s="221"/>
      <c r="F1357" s="222"/>
      <c r="G1357" s="223"/>
    </row>
    <row r="1358" spans="1:7">
      <c r="A1358" s="219"/>
      <c r="B1358" s="219"/>
      <c r="C1358" s="219"/>
      <c r="D1358" s="220"/>
      <c r="E1358" s="221"/>
      <c r="F1358" s="222"/>
      <c r="G1358" s="223"/>
    </row>
    <row r="1359" spans="1:7">
      <c r="A1359" s="219"/>
      <c r="B1359" s="219"/>
      <c r="C1359" s="219"/>
      <c r="D1359" s="220"/>
      <c r="E1359" s="221"/>
      <c r="F1359" s="222"/>
      <c r="G1359" s="223"/>
    </row>
    <row r="1360" spans="1:7">
      <c r="A1360" s="219"/>
      <c r="B1360" s="219"/>
      <c r="C1360" s="219"/>
      <c r="D1360" s="220"/>
      <c r="E1360" s="221"/>
      <c r="F1360" s="222"/>
      <c r="G1360" s="223"/>
    </row>
    <row r="1361" spans="1:7">
      <c r="A1361" s="219"/>
      <c r="B1361" s="219"/>
      <c r="C1361" s="219"/>
      <c r="D1361" s="220"/>
      <c r="E1361" s="221"/>
      <c r="F1361" s="222"/>
      <c r="G1361" s="223"/>
    </row>
    <row r="1362" spans="1:7">
      <c r="A1362" s="219"/>
      <c r="B1362" s="219"/>
      <c r="C1362" s="219"/>
      <c r="D1362" s="220"/>
      <c r="E1362" s="221"/>
      <c r="F1362" s="222"/>
      <c r="G1362" s="223"/>
    </row>
    <row r="1363" spans="1:7">
      <c r="A1363" s="219"/>
      <c r="B1363" s="219"/>
      <c r="C1363" s="219"/>
      <c r="D1363" s="220"/>
      <c r="E1363" s="221"/>
      <c r="F1363" s="222"/>
      <c r="G1363" s="223"/>
    </row>
    <row r="1364" spans="1:7">
      <c r="A1364" s="219"/>
      <c r="B1364" s="219"/>
      <c r="C1364" s="219"/>
      <c r="D1364" s="220"/>
      <c r="E1364" s="221"/>
      <c r="F1364" s="222"/>
      <c r="G1364" s="223"/>
    </row>
    <row r="1365" spans="1:7">
      <c r="A1365" s="219"/>
      <c r="B1365" s="219"/>
      <c r="C1365" s="219"/>
      <c r="D1365" s="220"/>
      <c r="E1365" s="221"/>
      <c r="F1365" s="222"/>
      <c r="G1365" s="223"/>
    </row>
    <row r="1366" spans="1:7">
      <c r="A1366" s="219"/>
      <c r="B1366" s="219"/>
      <c r="C1366" s="219"/>
      <c r="D1366" s="220"/>
      <c r="E1366" s="221"/>
      <c r="F1366" s="222"/>
      <c r="G1366" s="223"/>
    </row>
    <row r="1367" spans="1:7">
      <c r="A1367" s="219"/>
      <c r="B1367" s="219"/>
      <c r="C1367" s="219"/>
      <c r="D1367" s="220"/>
      <c r="E1367" s="221"/>
      <c r="F1367" s="222"/>
      <c r="G1367" s="223"/>
    </row>
    <row r="1368" spans="1:7">
      <c r="A1368" s="219"/>
      <c r="B1368" s="219"/>
      <c r="C1368" s="219"/>
      <c r="D1368" s="220"/>
      <c r="E1368" s="221"/>
      <c r="F1368" s="222"/>
      <c r="G1368" s="223"/>
    </row>
    <row r="1369" spans="1:7">
      <c r="A1369" s="219"/>
      <c r="B1369" s="219"/>
      <c r="C1369" s="219"/>
      <c r="D1369" s="220"/>
      <c r="E1369" s="221"/>
      <c r="F1369" s="222"/>
      <c r="G1369" s="223"/>
    </row>
    <row r="1370" spans="1:7">
      <c r="A1370" s="219"/>
      <c r="B1370" s="219"/>
      <c r="C1370" s="219"/>
      <c r="D1370" s="220"/>
      <c r="E1370" s="221"/>
      <c r="F1370" s="222"/>
      <c r="G1370" s="223"/>
    </row>
    <row r="1371" spans="1:7">
      <c r="A1371" s="219"/>
      <c r="B1371" s="219"/>
      <c r="C1371" s="219"/>
      <c r="D1371" s="220"/>
      <c r="E1371" s="221"/>
      <c r="F1371" s="222"/>
      <c r="G1371" s="223"/>
    </row>
    <row r="1372" spans="1:7">
      <c r="A1372" s="219"/>
      <c r="B1372" s="219"/>
      <c r="C1372" s="219"/>
      <c r="D1372" s="220"/>
      <c r="E1372" s="221"/>
      <c r="F1372" s="222"/>
      <c r="G1372" s="223"/>
    </row>
    <row r="1373" spans="1:7">
      <c r="A1373" s="219"/>
      <c r="B1373" s="219"/>
      <c r="C1373" s="219"/>
      <c r="D1373" s="220"/>
      <c r="E1373" s="221"/>
      <c r="F1373" s="222"/>
      <c r="G1373" s="223"/>
    </row>
    <row r="1374" spans="1:7">
      <c r="A1374" s="219"/>
      <c r="B1374" s="219"/>
      <c r="C1374" s="219"/>
      <c r="D1374" s="220"/>
      <c r="E1374" s="221"/>
      <c r="F1374" s="222"/>
      <c r="G1374" s="223"/>
    </row>
    <row r="1375" spans="1:7">
      <c r="A1375" s="219"/>
      <c r="B1375" s="219"/>
      <c r="C1375" s="219"/>
      <c r="D1375" s="220"/>
      <c r="E1375" s="221"/>
      <c r="F1375" s="222"/>
      <c r="G1375" s="223"/>
    </row>
    <row r="1376" spans="1:7">
      <c r="A1376" s="219"/>
      <c r="B1376" s="219"/>
      <c r="C1376" s="219"/>
      <c r="D1376" s="220"/>
      <c r="E1376" s="221"/>
      <c r="F1376" s="222"/>
      <c r="G1376" s="223"/>
    </row>
    <row r="1377" spans="1:7">
      <c r="A1377" s="219"/>
      <c r="B1377" s="219"/>
      <c r="C1377" s="219"/>
      <c r="D1377" s="220"/>
      <c r="E1377" s="221"/>
      <c r="F1377" s="222"/>
      <c r="G1377" s="223"/>
    </row>
    <row r="1378" spans="1:7">
      <c r="A1378" s="219"/>
      <c r="B1378" s="219"/>
      <c r="C1378" s="219"/>
      <c r="D1378" s="220"/>
      <c r="E1378" s="221"/>
      <c r="F1378" s="222"/>
      <c r="G1378" s="223"/>
    </row>
    <row r="1379" spans="1:7">
      <c r="A1379" s="219"/>
      <c r="B1379" s="219"/>
      <c r="C1379" s="219"/>
      <c r="D1379" s="220"/>
      <c r="E1379" s="221"/>
      <c r="F1379" s="222"/>
      <c r="G1379" s="223"/>
    </row>
    <row r="1380" spans="1:7">
      <c r="A1380" s="219"/>
      <c r="B1380" s="219"/>
      <c r="C1380" s="219"/>
      <c r="D1380" s="220"/>
      <c r="E1380" s="221"/>
      <c r="F1380" s="222"/>
      <c r="G1380" s="223"/>
    </row>
    <row r="1381" spans="1:7">
      <c r="A1381" s="219"/>
      <c r="B1381" s="219"/>
      <c r="C1381" s="219"/>
      <c r="D1381" s="220"/>
      <c r="E1381" s="221"/>
      <c r="F1381" s="222"/>
      <c r="G1381" s="223"/>
    </row>
    <row r="1382" spans="1:7">
      <c r="A1382" s="219"/>
      <c r="B1382" s="219"/>
      <c r="C1382" s="219"/>
      <c r="D1382" s="220"/>
      <c r="E1382" s="221"/>
      <c r="F1382" s="222"/>
      <c r="G1382" s="223"/>
    </row>
    <row r="1383" spans="1:7">
      <c r="A1383" s="219"/>
      <c r="B1383" s="219"/>
      <c r="C1383" s="219"/>
      <c r="D1383" s="220"/>
      <c r="E1383" s="221"/>
      <c r="F1383" s="222"/>
      <c r="G1383" s="223"/>
    </row>
    <row r="1384" spans="1:7">
      <c r="A1384" s="219"/>
      <c r="B1384" s="219"/>
      <c r="C1384" s="219"/>
      <c r="D1384" s="220"/>
      <c r="E1384" s="221"/>
      <c r="F1384" s="222"/>
      <c r="G1384" s="223"/>
    </row>
    <row r="1385" spans="1:7">
      <c r="A1385" s="219"/>
      <c r="B1385" s="219"/>
      <c r="C1385" s="219"/>
      <c r="D1385" s="220"/>
      <c r="E1385" s="221"/>
      <c r="F1385" s="222"/>
      <c r="G1385" s="223"/>
    </row>
    <row r="1386" spans="1:7">
      <c r="A1386" s="219"/>
      <c r="B1386" s="219"/>
      <c r="C1386" s="219"/>
      <c r="D1386" s="220"/>
      <c r="E1386" s="221"/>
      <c r="F1386" s="222"/>
      <c r="G1386" s="223"/>
    </row>
    <row r="1387" spans="1:7">
      <c r="A1387" s="219"/>
      <c r="B1387" s="219"/>
      <c r="C1387" s="219"/>
      <c r="D1387" s="220"/>
      <c r="E1387" s="221"/>
      <c r="F1387" s="222"/>
      <c r="G1387" s="223"/>
    </row>
    <row r="1388" spans="1:7">
      <c r="A1388" s="219"/>
      <c r="B1388" s="219"/>
      <c r="C1388" s="219"/>
      <c r="D1388" s="220"/>
      <c r="E1388" s="221"/>
      <c r="F1388" s="222"/>
      <c r="G1388" s="223"/>
    </row>
    <row r="1389" spans="1:7">
      <c r="A1389" s="219"/>
      <c r="B1389" s="219"/>
      <c r="C1389" s="219"/>
      <c r="D1389" s="220"/>
      <c r="E1389" s="221"/>
      <c r="F1389" s="222"/>
      <c r="G1389" s="223"/>
    </row>
    <row r="1390" spans="1:7">
      <c r="A1390" s="219"/>
      <c r="B1390" s="219"/>
      <c r="C1390" s="219"/>
      <c r="D1390" s="220"/>
      <c r="E1390" s="221"/>
      <c r="F1390" s="222"/>
      <c r="G1390" s="223"/>
    </row>
    <row r="1391" spans="1:7">
      <c r="A1391" s="219"/>
      <c r="B1391" s="219"/>
      <c r="C1391" s="219"/>
      <c r="D1391" s="220"/>
      <c r="E1391" s="221"/>
      <c r="F1391" s="222"/>
      <c r="G1391" s="223"/>
    </row>
    <row r="1392" spans="1:7">
      <c r="A1392" s="219"/>
      <c r="B1392" s="219"/>
      <c r="C1392" s="219"/>
      <c r="D1392" s="220"/>
      <c r="E1392" s="221"/>
      <c r="F1392" s="222"/>
      <c r="G1392" s="223"/>
    </row>
    <row r="1393" spans="1:7">
      <c r="A1393" s="219"/>
      <c r="B1393" s="219"/>
      <c r="C1393" s="219"/>
      <c r="D1393" s="220"/>
      <c r="E1393" s="221"/>
      <c r="F1393" s="222"/>
      <c r="G1393" s="223"/>
    </row>
    <row r="1394" spans="1:7">
      <c r="A1394" s="219"/>
      <c r="B1394" s="219"/>
      <c r="C1394" s="219"/>
      <c r="D1394" s="220"/>
      <c r="E1394" s="221"/>
      <c r="F1394" s="222"/>
      <c r="G1394" s="223"/>
    </row>
    <row r="1395" spans="1:7">
      <c r="A1395" s="219"/>
      <c r="B1395" s="219"/>
      <c r="C1395" s="219"/>
      <c r="D1395" s="220"/>
      <c r="E1395" s="221"/>
      <c r="F1395" s="222"/>
      <c r="G1395" s="223"/>
    </row>
    <row r="1396" spans="1:7">
      <c r="A1396" s="219"/>
      <c r="B1396" s="219"/>
      <c r="C1396" s="219"/>
      <c r="D1396" s="220"/>
      <c r="E1396" s="221"/>
      <c r="F1396" s="222"/>
      <c r="G1396" s="223"/>
    </row>
    <row r="1397" spans="1:7">
      <c r="A1397" s="219"/>
      <c r="B1397" s="219"/>
      <c r="C1397" s="219"/>
      <c r="D1397" s="220"/>
      <c r="E1397" s="221"/>
      <c r="F1397" s="222"/>
      <c r="G1397" s="223"/>
    </row>
    <row r="1398" spans="1:7">
      <c r="A1398" s="219"/>
      <c r="B1398" s="219"/>
      <c r="C1398" s="219"/>
      <c r="D1398" s="220"/>
      <c r="E1398" s="221"/>
      <c r="F1398" s="222"/>
      <c r="G1398" s="223"/>
    </row>
    <row r="1399" spans="1:7">
      <c r="A1399" s="219"/>
      <c r="B1399" s="219"/>
      <c r="C1399" s="219"/>
      <c r="D1399" s="220"/>
      <c r="E1399" s="221"/>
      <c r="F1399" s="222"/>
      <c r="G1399" s="223"/>
    </row>
    <row r="1400" spans="1:7">
      <c r="A1400" s="219"/>
      <c r="B1400" s="219"/>
      <c r="C1400" s="219"/>
      <c r="D1400" s="220"/>
      <c r="E1400" s="221"/>
      <c r="F1400" s="222"/>
      <c r="G1400" s="223"/>
    </row>
    <row r="1401" spans="1:7">
      <c r="A1401" s="219"/>
      <c r="B1401" s="219"/>
      <c r="C1401" s="219"/>
      <c r="D1401" s="220"/>
      <c r="E1401" s="221"/>
      <c r="F1401" s="222"/>
      <c r="G1401" s="223"/>
    </row>
    <row r="1402" spans="1:7">
      <c r="A1402" s="219"/>
      <c r="B1402" s="219"/>
      <c r="C1402" s="219"/>
      <c r="D1402" s="220"/>
      <c r="E1402" s="221"/>
      <c r="F1402" s="222"/>
      <c r="G1402" s="223"/>
    </row>
    <row r="1403" spans="1:7">
      <c r="A1403" s="219"/>
      <c r="B1403" s="219"/>
      <c r="C1403" s="219"/>
      <c r="D1403" s="220"/>
      <c r="E1403" s="221"/>
      <c r="F1403" s="222"/>
      <c r="G1403" s="223"/>
    </row>
    <row r="1404" spans="1:7">
      <c r="A1404" s="219"/>
      <c r="B1404" s="219"/>
      <c r="C1404" s="219"/>
      <c r="D1404" s="220"/>
      <c r="E1404" s="221"/>
      <c r="F1404" s="222"/>
      <c r="G1404" s="223"/>
    </row>
    <row r="1405" spans="1:7">
      <c r="A1405" s="219"/>
      <c r="B1405" s="219"/>
      <c r="C1405" s="219"/>
      <c r="D1405" s="220"/>
      <c r="E1405" s="221"/>
      <c r="F1405" s="222"/>
      <c r="G1405" s="223"/>
    </row>
    <row r="1406" spans="1:7">
      <c r="A1406" s="219"/>
      <c r="B1406" s="219"/>
      <c r="C1406" s="219"/>
      <c r="D1406" s="220"/>
      <c r="E1406" s="221"/>
      <c r="F1406" s="222"/>
      <c r="G1406" s="223"/>
    </row>
    <row r="1407" spans="1:7">
      <c r="A1407" s="219"/>
      <c r="B1407" s="219"/>
      <c r="C1407" s="219"/>
      <c r="D1407" s="220"/>
      <c r="E1407" s="221"/>
      <c r="F1407" s="222"/>
      <c r="G1407" s="223"/>
    </row>
    <row r="1408" spans="1:7">
      <c r="A1408" s="219"/>
      <c r="B1408" s="219"/>
      <c r="C1408" s="219"/>
      <c r="D1408" s="220"/>
      <c r="E1408" s="221"/>
      <c r="F1408" s="222"/>
      <c r="G1408" s="223"/>
    </row>
    <row r="1409" spans="1:7">
      <c r="A1409" s="219"/>
      <c r="B1409" s="219"/>
      <c r="C1409" s="219"/>
      <c r="D1409" s="220"/>
      <c r="E1409" s="221"/>
      <c r="F1409" s="222"/>
      <c r="G1409" s="223"/>
    </row>
    <row r="1410" spans="1:7">
      <c r="A1410" s="219"/>
      <c r="B1410" s="219"/>
      <c r="C1410" s="219"/>
      <c r="D1410" s="220"/>
      <c r="E1410" s="221"/>
      <c r="F1410" s="222"/>
      <c r="G1410" s="223"/>
    </row>
    <row r="1411" spans="1:7">
      <c r="A1411" s="219"/>
      <c r="B1411" s="219"/>
      <c r="C1411" s="219"/>
      <c r="D1411" s="220"/>
      <c r="E1411" s="221"/>
      <c r="F1411" s="222"/>
      <c r="G1411" s="223"/>
    </row>
    <row r="1412" spans="1:7">
      <c r="A1412" s="219"/>
      <c r="B1412" s="219"/>
      <c r="C1412" s="219"/>
      <c r="D1412" s="220"/>
      <c r="E1412" s="221"/>
      <c r="F1412" s="222"/>
      <c r="G1412" s="223"/>
    </row>
    <row r="1413" spans="1:7">
      <c r="A1413" s="219"/>
      <c r="B1413" s="219"/>
      <c r="C1413" s="219"/>
      <c r="D1413" s="220"/>
      <c r="E1413" s="221"/>
      <c r="F1413" s="222"/>
      <c r="G1413" s="223"/>
    </row>
    <row r="1414" spans="1:7">
      <c r="A1414" s="219"/>
      <c r="B1414" s="219"/>
      <c r="C1414" s="219"/>
      <c r="D1414" s="220"/>
      <c r="E1414" s="221"/>
      <c r="F1414" s="222"/>
      <c r="G1414" s="223"/>
    </row>
    <row r="1415" spans="1:7">
      <c r="A1415" s="219"/>
      <c r="B1415" s="219"/>
      <c r="C1415" s="219"/>
      <c r="D1415" s="220"/>
      <c r="E1415" s="221"/>
      <c r="F1415" s="222"/>
      <c r="G1415" s="223"/>
    </row>
    <row r="1416" spans="1:7">
      <c r="A1416" s="219"/>
      <c r="B1416" s="219"/>
      <c r="C1416" s="219"/>
      <c r="D1416" s="220"/>
      <c r="E1416" s="221"/>
      <c r="F1416" s="222"/>
      <c r="G1416" s="223"/>
    </row>
    <row r="1417" spans="1:7">
      <c r="A1417" s="219"/>
      <c r="B1417" s="219"/>
      <c r="C1417" s="219"/>
      <c r="D1417" s="220"/>
      <c r="E1417" s="221"/>
      <c r="F1417" s="222"/>
      <c r="G1417" s="223"/>
    </row>
    <row r="1418" spans="1:7">
      <c r="A1418" s="219"/>
      <c r="B1418" s="219"/>
      <c r="C1418" s="219"/>
      <c r="D1418" s="220"/>
      <c r="E1418" s="221"/>
      <c r="F1418" s="222"/>
      <c r="G1418" s="223"/>
    </row>
    <row r="1419" spans="1:7">
      <c r="A1419" s="219"/>
      <c r="B1419" s="219"/>
      <c r="C1419" s="219"/>
      <c r="D1419" s="220"/>
      <c r="E1419" s="221"/>
      <c r="F1419" s="222"/>
      <c r="G1419" s="223"/>
    </row>
    <row r="1420" spans="1:7">
      <c r="A1420" s="219"/>
      <c r="B1420" s="219"/>
      <c r="C1420" s="219"/>
      <c r="D1420" s="220"/>
      <c r="E1420" s="221"/>
      <c r="F1420" s="222"/>
      <c r="G1420" s="223"/>
    </row>
    <row r="1421" spans="1:7">
      <c r="A1421" s="219"/>
      <c r="B1421" s="219"/>
      <c r="C1421" s="219"/>
      <c r="D1421" s="220"/>
      <c r="E1421" s="221"/>
      <c r="F1421" s="222"/>
      <c r="G1421" s="223"/>
    </row>
    <row r="1422" spans="1:7">
      <c r="A1422" s="219"/>
      <c r="B1422" s="219"/>
      <c r="C1422" s="219"/>
      <c r="D1422" s="220"/>
      <c r="E1422" s="221"/>
      <c r="F1422" s="222"/>
      <c r="G1422" s="223"/>
    </row>
    <row r="1423" spans="1:7">
      <c r="A1423" s="219"/>
      <c r="B1423" s="219"/>
      <c r="C1423" s="219"/>
      <c r="D1423" s="220"/>
      <c r="E1423" s="221"/>
      <c r="F1423" s="222"/>
      <c r="G1423" s="223"/>
    </row>
    <row r="1424" spans="1:7">
      <c r="A1424" s="219"/>
      <c r="B1424" s="219"/>
      <c r="C1424" s="219"/>
      <c r="D1424" s="220"/>
      <c r="E1424" s="221"/>
      <c r="F1424" s="222"/>
      <c r="G1424" s="223"/>
    </row>
    <row r="1425" spans="1:7">
      <c r="A1425" s="219"/>
      <c r="B1425" s="219"/>
      <c r="C1425" s="219"/>
      <c r="D1425" s="220"/>
      <c r="E1425" s="221"/>
      <c r="F1425" s="222"/>
      <c r="G1425" s="223"/>
    </row>
    <row r="1426" spans="1:7">
      <c r="A1426" s="219"/>
      <c r="B1426" s="219"/>
      <c r="C1426" s="219"/>
      <c r="D1426" s="220"/>
      <c r="E1426" s="221"/>
      <c r="F1426" s="222"/>
      <c r="G1426" s="223"/>
    </row>
    <row r="1427" spans="1:7">
      <c r="A1427" s="219"/>
      <c r="B1427" s="219"/>
      <c r="C1427" s="219"/>
      <c r="D1427" s="220"/>
      <c r="E1427" s="221"/>
      <c r="F1427" s="222"/>
      <c r="G1427" s="223"/>
    </row>
    <row r="1428" spans="1:7">
      <c r="A1428" s="219"/>
      <c r="B1428" s="219"/>
      <c r="C1428" s="219"/>
      <c r="D1428" s="220"/>
      <c r="E1428" s="221"/>
      <c r="F1428" s="222"/>
      <c r="G1428" s="223"/>
    </row>
    <row r="1429" spans="1:7">
      <c r="A1429" s="219"/>
      <c r="B1429" s="219"/>
      <c r="C1429" s="219"/>
      <c r="D1429" s="220"/>
      <c r="E1429" s="221"/>
      <c r="F1429" s="222"/>
      <c r="G1429" s="223"/>
    </row>
    <row r="1430" spans="1:7">
      <c r="A1430" s="219"/>
      <c r="B1430" s="219"/>
      <c r="C1430" s="219"/>
      <c r="D1430" s="220"/>
      <c r="E1430" s="221"/>
      <c r="F1430" s="222"/>
      <c r="G1430" s="223"/>
    </row>
    <row r="1431" spans="1:7">
      <c r="A1431" s="219"/>
      <c r="B1431" s="219"/>
      <c r="C1431" s="219"/>
      <c r="D1431" s="220"/>
      <c r="E1431" s="221"/>
      <c r="F1431" s="222"/>
      <c r="G1431" s="223"/>
    </row>
    <row r="1432" spans="1:7">
      <c r="A1432" s="219"/>
      <c r="B1432" s="219"/>
      <c r="C1432" s="219"/>
      <c r="D1432" s="220"/>
      <c r="E1432" s="221"/>
      <c r="F1432" s="222"/>
      <c r="G1432" s="223"/>
    </row>
    <row r="1433" spans="1:7">
      <c r="A1433" s="219"/>
      <c r="B1433" s="219"/>
      <c r="C1433" s="219"/>
      <c r="D1433" s="220"/>
      <c r="E1433" s="221"/>
      <c r="F1433" s="222"/>
      <c r="G1433" s="223"/>
    </row>
    <row r="1434" spans="1:7">
      <c r="A1434" s="219"/>
      <c r="B1434" s="219"/>
      <c r="C1434" s="219"/>
      <c r="D1434" s="220"/>
      <c r="E1434" s="221"/>
      <c r="F1434" s="222"/>
      <c r="G1434" s="223"/>
    </row>
    <row r="1435" spans="1:7">
      <c r="A1435" s="219"/>
      <c r="B1435" s="219"/>
      <c r="C1435" s="219"/>
      <c r="D1435" s="220"/>
      <c r="E1435" s="221"/>
      <c r="F1435" s="222"/>
      <c r="G1435" s="223"/>
    </row>
    <row r="1436" spans="1:7">
      <c r="A1436" s="219"/>
      <c r="B1436" s="219"/>
      <c r="C1436" s="219"/>
      <c r="D1436" s="220"/>
      <c r="E1436" s="221"/>
      <c r="F1436" s="222"/>
      <c r="G1436" s="223"/>
    </row>
    <row r="1437" spans="1:7">
      <c r="A1437" s="219"/>
      <c r="B1437" s="219"/>
      <c r="C1437" s="219"/>
      <c r="D1437" s="220"/>
      <c r="E1437" s="221"/>
      <c r="F1437" s="222"/>
      <c r="G1437" s="223"/>
    </row>
    <row r="1438" spans="1:7">
      <c r="A1438" s="219"/>
      <c r="B1438" s="219"/>
      <c r="C1438" s="219"/>
      <c r="D1438" s="220"/>
      <c r="E1438" s="221"/>
      <c r="F1438" s="222"/>
      <c r="G1438" s="223"/>
    </row>
    <row r="1439" spans="1:7">
      <c r="A1439" s="219"/>
      <c r="B1439" s="219"/>
      <c r="C1439" s="219"/>
      <c r="D1439" s="220"/>
      <c r="E1439" s="221"/>
      <c r="F1439" s="222"/>
      <c r="G1439" s="223"/>
    </row>
    <row r="1440" spans="1:7">
      <c r="A1440" s="219"/>
      <c r="B1440" s="219"/>
      <c r="C1440" s="219"/>
      <c r="D1440" s="220"/>
      <c r="E1440" s="221"/>
      <c r="F1440" s="222"/>
      <c r="G1440" s="223"/>
    </row>
    <row r="1441" spans="1:7">
      <c r="A1441" s="219"/>
      <c r="B1441" s="219"/>
      <c r="C1441" s="219"/>
      <c r="D1441" s="220"/>
      <c r="E1441" s="221"/>
      <c r="F1441" s="222"/>
      <c r="G1441" s="223"/>
    </row>
    <row r="1442" spans="1:7">
      <c r="A1442" s="219"/>
      <c r="B1442" s="219"/>
      <c r="C1442" s="219"/>
      <c r="D1442" s="220"/>
      <c r="E1442" s="221"/>
      <c r="F1442" s="222"/>
      <c r="G1442" s="223"/>
    </row>
    <row r="1443" spans="1:7">
      <c r="A1443" s="219"/>
      <c r="B1443" s="219"/>
      <c r="C1443" s="219"/>
      <c r="D1443" s="220"/>
      <c r="E1443" s="221"/>
      <c r="F1443" s="222"/>
      <c r="G1443" s="223"/>
    </row>
    <row r="1444" spans="1:7">
      <c r="A1444" s="219"/>
      <c r="B1444" s="219"/>
      <c r="C1444" s="219"/>
      <c r="D1444" s="220"/>
      <c r="E1444" s="221"/>
      <c r="F1444" s="222"/>
      <c r="G1444" s="223"/>
    </row>
    <row r="1445" spans="1:7">
      <c r="A1445" s="219"/>
      <c r="B1445" s="219"/>
      <c r="C1445" s="219"/>
      <c r="D1445" s="220"/>
      <c r="E1445" s="221"/>
      <c r="F1445" s="222"/>
      <c r="G1445" s="223"/>
    </row>
    <row r="1446" spans="1:7">
      <c r="A1446" s="219"/>
      <c r="B1446" s="219"/>
      <c r="C1446" s="219"/>
      <c r="D1446" s="220"/>
      <c r="E1446" s="221"/>
      <c r="F1446" s="222"/>
      <c r="G1446" s="223"/>
    </row>
    <row r="1447" spans="1:7">
      <c r="A1447" s="219"/>
      <c r="B1447" s="219"/>
      <c r="C1447" s="219"/>
      <c r="D1447" s="220"/>
      <c r="E1447" s="221"/>
      <c r="F1447" s="222"/>
      <c r="G1447" s="223"/>
    </row>
    <row r="1448" spans="1:7">
      <c r="A1448" s="219"/>
      <c r="B1448" s="219"/>
      <c r="C1448" s="219"/>
      <c r="D1448" s="220"/>
      <c r="E1448" s="221"/>
      <c r="F1448" s="222"/>
      <c r="G1448" s="223"/>
    </row>
    <row r="1449" spans="1:7">
      <c r="A1449" s="219"/>
      <c r="B1449" s="219"/>
      <c r="C1449" s="219"/>
      <c r="D1449" s="220"/>
      <c r="E1449" s="221"/>
      <c r="F1449" s="222"/>
      <c r="G1449" s="223"/>
    </row>
    <row r="1450" spans="1:7">
      <c r="A1450" s="219"/>
      <c r="B1450" s="219"/>
      <c r="C1450" s="219"/>
      <c r="D1450" s="220"/>
      <c r="E1450" s="221"/>
      <c r="F1450" s="222"/>
      <c r="G1450" s="223"/>
    </row>
    <row r="1451" spans="1:7">
      <c r="A1451" s="219"/>
      <c r="B1451" s="219"/>
      <c r="C1451" s="219"/>
      <c r="D1451" s="220"/>
      <c r="E1451" s="221"/>
      <c r="F1451" s="222"/>
      <c r="G1451" s="223"/>
    </row>
    <row r="1452" spans="1:7">
      <c r="A1452" s="219"/>
      <c r="B1452" s="219"/>
      <c r="C1452" s="219"/>
      <c r="D1452" s="220"/>
      <c r="E1452" s="221"/>
      <c r="F1452" s="222"/>
      <c r="G1452" s="223"/>
    </row>
    <row r="1453" spans="1:7">
      <c r="A1453" s="219"/>
      <c r="B1453" s="219"/>
      <c r="C1453" s="219"/>
      <c r="D1453" s="220"/>
      <c r="E1453" s="221"/>
      <c r="F1453" s="222"/>
      <c r="G1453" s="223"/>
    </row>
    <row r="1454" spans="1:7">
      <c r="A1454" s="219"/>
      <c r="B1454" s="219"/>
      <c r="C1454" s="219"/>
      <c r="D1454" s="220"/>
      <c r="E1454" s="221"/>
      <c r="F1454" s="222"/>
      <c r="G1454" s="223"/>
    </row>
    <row r="1455" spans="1:7">
      <c r="A1455" s="219"/>
      <c r="B1455" s="219"/>
      <c r="C1455" s="219"/>
      <c r="D1455" s="220"/>
      <c r="E1455" s="221"/>
      <c r="F1455" s="222"/>
      <c r="G1455" s="223"/>
    </row>
    <row r="1456" spans="1:7">
      <c r="A1456" s="219"/>
      <c r="B1456" s="219"/>
      <c r="C1456" s="219"/>
      <c r="D1456" s="220"/>
      <c r="E1456" s="221"/>
      <c r="F1456" s="222"/>
      <c r="G1456" s="223"/>
    </row>
    <row r="1457" spans="1:7">
      <c r="A1457" s="219"/>
      <c r="B1457" s="219"/>
      <c r="C1457" s="219"/>
      <c r="D1457" s="220"/>
      <c r="E1457" s="221"/>
      <c r="F1457" s="222"/>
      <c r="G1457" s="223"/>
    </row>
    <row r="1458" spans="1:7">
      <c r="A1458" s="219"/>
      <c r="B1458" s="219"/>
      <c r="C1458" s="219"/>
      <c r="D1458" s="220"/>
      <c r="E1458" s="221"/>
      <c r="F1458" s="222"/>
      <c r="G1458" s="223"/>
    </row>
    <row r="1459" spans="1:7">
      <c r="A1459" s="219"/>
      <c r="B1459" s="219"/>
      <c r="C1459" s="219"/>
      <c r="D1459" s="220"/>
      <c r="E1459" s="221"/>
      <c r="F1459" s="222"/>
      <c r="G1459" s="223"/>
    </row>
    <row r="1460" spans="1:7">
      <c r="A1460" s="219"/>
      <c r="B1460" s="219"/>
      <c r="C1460" s="219"/>
      <c r="D1460" s="220"/>
      <c r="E1460" s="221"/>
      <c r="F1460" s="222"/>
      <c r="G1460" s="223"/>
    </row>
    <row r="1461" spans="1:7">
      <c r="A1461" s="219"/>
      <c r="B1461" s="219"/>
      <c r="C1461" s="219"/>
      <c r="D1461" s="220"/>
      <c r="E1461" s="221"/>
      <c r="F1461" s="222"/>
      <c r="G1461" s="223"/>
    </row>
    <row r="1462" spans="1:7">
      <c r="A1462" s="219"/>
      <c r="B1462" s="219"/>
      <c r="C1462" s="219"/>
      <c r="D1462" s="220"/>
      <c r="E1462" s="221"/>
      <c r="F1462" s="222"/>
      <c r="G1462" s="223"/>
    </row>
    <row r="1463" spans="1:7">
      <c r="A1463" s="219"/>
      <c r="B1463" s="219"/>
      <c r="C1463" s="219"/>
      <c r="D1463" s="220"/>
      <c r="E1463" s="221"/>
      <c r="F1463" s="222"/>
      <c r="G1463" s="223"/>
    </row>
    <row r="1464" spans="1:7">
      <c r="A1464" s="219"/>
      <c r="B1464" s="219"/>
      <c r="C1464" s="219"/>
      <c r="D1464" s="220"/>
      <c r="E1464" s="221"/>
      <c r="F1464" s="222"/>
      <c r="G1464" s="223"/>
    </row>
    <row r="1465" spans="1:7">
      <c r="A1465" s="219"/>
      <c r="B1465" s="219"/>
      <c r="C1465" s="219"/>
      <c r="D1465" s="220"/>
      <c r="E1465" s="221"/>
      <c r="F1465" s="222"/>
      <c r="G1465" s="223"/>
    </row>
    <row r="1466" spans="1:7">
      <c r="A1466" s="219"/>
      <c r="B1466" s="219"/>
      <c r="C1466" s="219"/>
      <c r="D1466" s="220"/>
      <c r="E1466" s="221"/>
      <c r="F1466" s="222"/>
      <c r="G1466" s="223"/>
    </row>
    <row r="1467" spans="1:7">
      <c r="A1467" s="219"/>
      <c r="B1467" s="219"/>
      <c r="C1467" s="219"/>
      <c r="D1467" s="220"/>
      <c r="E1467" s="221"/>
      <c r="F1467" s="222"/>
      <c r="G1467" s="223"/>
    </row>
    <row r="1468" spans="1:7">
      <c r="A1468" s="219"/>
      <c r="B1468" s="219"/>
      <c r="C1468" s="219"/>
      <c r="D1468" s="220"/>
      <c r="E1468" s="221"/>
      <c r="F1468" s="222"/>
      <c r="G1468" s="223"/>
    </row>
    <row r="1469" spans="1:7">
      <c r="A1469" s="219"/>
      <c r="B1469" s="219"/>
      <c r="C1469" s="219"/>
      <c r="D1469" s="220"/>
      <c r="E1469" s="221"/>
      <c r="F1469" s="222"/>
      <c r="G1469" s="223"/>
    </row>
    <row r="1470" spans="1:7">
      <c r="A1470" s="219"/>
      <c r="B1470" s="219"/>
      <c r="C1470" s="219"/>
      <c r="D1470" s="220"/>
      <c r="E1470" s="221"/>
      <c r="F1470" s="222"/>
      <c r="G1470" s="223"/>
    </row>
    <row r="1471" spans="1:7">
      <c r="A1471" s="219"/>
      <c r="B1471" s="219"/>
      <c r="C1471" s="219"/>
      <c r="D1471" s="220"/>
      <c r="E1471" s="221"/>
      <c r="F1471" s="222"/>
      <c r="G1471" s="223"/>
    </row>
    <row r="1472" spans="1:7">
      <c r="A1472" s="219"/>
      <c r="B1472" s="219"/>
      <c r="C1472" s="219"/>
      <c r="D1472" s="220"/>
      <c r="E1472" s="221"/>
      <c r="F1472" s="222"/>
      <c r="G1472" s="223"/>
    </row>
    <row r="1473" spans="1:7">
      <c r="A1473" s="219"/>
      <c r="B1473" s="219"/>
      <c r="C1473" s="219"/>
      <c r="D1473" s="220"/>
      <c r="E1473" s="221"/>
      <c r="F1473" s="222"/>
      <c r="G1473" s="223"/>
    </row>
    <row r="1474" spans="1:7">
      <c r="A1474" s="219"/>
      <c r="B1474" s="219"/>
      <c r="C1474" s="219"/>
      <c r="D1474" s="220"/>
      <c r="E1474" s="221"/>
      <c r="F1474" s="222"/>
      <c r="G1474" s="223"/>
    </row>
    <row r="1475" spans="1:7">
      <c r="A1475" s="219"/>
      <c r="B1475" s="219"/>
      <c r="C1475" s="219"/>
      <c r="D1475" s="220"/>
      <c r="E1475" s="221"/>
      <c r="F1475" s="222"/>
      <c r="G1475" s="223"/>
    </row>
    <row r="1476" spans="1:7">
      <c r="A1476" s="219"/>
      <c r="B1476" s="219"/>
      <c r="C1476" s="219"/>
      <c r="D1476" s="220"/>
      <c r="E1476" s="221"/>
      <c r="F1476" s="222"/>
      <c r="G1476" s="223"/>
    </row>
    <row r="1477" spans="1:7">
      <c r="A1477" s="219"/>
      <c r="B1477" s="219"/>
      <c r="C1477" s="219"/>
      <c r="D1477" s="220"/>
      <c r="E1477" s="221"/>
      <c r="F1477" s="222"/>
      <c r="G1477" s="223"/>
    </row>
    <row r="1478" spans="1:7">
      <c r="A1478" s="219"/>
      <c r="B1478" s="219"/>
      <c r="C1478" s="219"/>
      <c r="D1478" s="220"/>
      <c r="E1478" s="221"/>
      <c r="F1478" s="222"/>
      <c r="G1478" s="223"/>
    </row>
    <row r="1479" spans="1:7">
      <c r="A1479" s="219"/>
      <c r="B1479" s="219"/>
      <c r="C1479" s="219"/>
      <c r="D1479" s="220"/>
      <c r="E1479" s="221"/>
      <c r="F1479" s="222"/>
      <c r="G1479" s="223"/>
    </row>
    <row r="1480" spans="1:7">
      <c r="A1480" s="219"/>
      <c r="B1480" s="219"/>
      <c r="C1480" s="219"/>
      <c r="D1480" s="220"/>
      <c r="E1480" s="221"/>
      <c r="F1480" s="222"/>
      <c r="G1480" s="223"/>
    </row>
    <row r="1481" spans="1:7">
      <c r="A1481" s="219"/>
      <c r="B1481" s="219"/>
      <c r="C1481" s="219"/>
      <c r="D1481" s="220"/>
      <c r="E1481" s="221"/>
      <c r="F1481" s="222"/>
      <c r="G1481" s="223"/>
    </row>
    <row r="1482" spans="1:7">
      <c r="A1482" s="219"/>
      <c r="B1482" s="219"/>
      <c r="C1482" s="219"/>
      <c r="D1482" s="220"/>
      <c r="E1482" s="221"/>
      <c r="F1482" s="222"/>
      <c r="G1482" s="223"/>
    </row>
    <row r="1483" spans="1:7">
      <c r="A1483" s="219"/>
      <c r="B1483" s="219"/>
      <c r="C1483" s="219"/>
      <c r="D1483" s="220"/>
      <c r="E1483" s="221"/>
      <c r="F1483" s="222"/>
      <c r="G1483" s="223"/>
    </row>
    <row r="1484" spans="1:7">
      <c r="A1484" s="219"/>
      <c r="B1484" s="219"/>
      <c r="C1484" s="219"/>
      <c r="D1484" s="220"/>
      <c r="E1484" s="221"/>
      <c r="F1484" s="222"/>
      <c r="G1484" s="223"/>
    </row>
    <row r="1485" spans="1:7">
      <c r="A1485" s="219"/>
      <c r="B1485" s="219"/>
      <c r="C1485" s="219"/>
      <c r="D1485" s="220"/>
      <c r="E1485" s="221"/>
      <c r="F1485" s="222"/>
      <c r="G1485" s="223"/>
    </row>
    <row r="1486" spans="1:7">
      <c r="A1486" s="219"/>
      <c r="B1486" s="219"/>
      <c r="C1486" s="219"/>
      <c r="D1486" s="220"/>
      <c r="E1486" s="221"/>
      <c r="F1486" s="222"/>
      <c r="G1486" s="223"/>
    </row>
    <row r="1487" spans="1:7">
      <c r="A1487" s="219"/>
      <c r="B1487" s="219"/>
      <c r="C1487" s="219"/>
      <c r="D1487" s="220"/>
      <c r="E1487" s="221"/>
      <c r="F1487" s="222"/>
      <c r="G1487" s="223"/>
    </row>
    <row r="1488" spans="1:7">
      <c r="A1488" s="219"/>
      <c r="B1488" s="219"/>
      <c r="C1488" s="219"/>
      <c r="D1488" s="220"/>
      <c r="E1488" s="221"/>
      <c r="F1488" s="222"/>
      <c r="G1488" s="223"/>
    </row>
    <row r="1489" spans="1:7">
      <c r="A1489" s="219"/>
      <c r="B1489" s="219"/>
      <c r="C1489" s="219"/>
      <c r="D1489" s="220"/>
      <c r="E1489" s="221"/>
      <c r="F1489" s="222"/>
      <c r="G1489" s="223"/>
    </row>
    <row r="1490" spans="1:7">
      <c r="A1490" s="219"/>
      <c r="B1490" s="219"/>
      <c r="C1490" s="219"/>
      <c r="D1490" s="220"/>
      <c r="E1490" s="221"/>
      <c r="F1490" s="222"/>
      <c r="G1490" s="223"/>
    </row>
    <row r="1491" spans="1:7">
      <c r="A1491" s="219"/>
      <c r="B1491" s="219"/>
      <c r="C1491" s="219"/>
      <c r="D1491" s="220"/>
      <c r="E1491" s="221"/>
      <c r="F1491" s="222"/>
      <c r="G1491" s="223"/>
    </row>
    <row r="1492" spans="1:7">
      <c r="A1492" s="219"/>
      <c r="B1492" s="219"/>
      <c r="C1492" s="219"/>
      <c r="D1492" s="220"/>
      <c r="E1492" s="221"/>
      <c r="F1492" s="222"/>
      <c r="G1492" s="223"/>
    </row>
    <row r="1493" spans="1:7">
      <c r="A1493" s="219"/>
      <c r="B1493" s="219"/>
      <c r="C1493" s="219"/>
      <c r="D1493" s="220"/>
      <c r="E1493" s="221"/>
      <c r="F1493" s="222"/>
      <c r="G1493" s="223"/>
    </row>
    <row r="1494" spans="1:7">
      <c r="A1494" s="219"/>
      <c r="B1494" s="219"/>
      <c r="C1494" s="219"/>
      <c r="D1494" s="220"/>
      <c r="E1494" s="221"/>
      <c r="F1494" s="222"/>
      <c r="G1494" s="223"/>
    </row>
    <row r="1495" spans="1:7">
      <c r="A1495" s="219"/>
      <c r="B1495" s="219"/>
      <c r="C1495" s="219"/>
      <c r="D1495" s="220"/>
      <c r="E1495" s="221"/>
      <c r="F1495" s="222"/>
      <c r="G1495" s="223"/>
    </row>
    <row r="1496" spans="1:7">
      <c r="A1496" s="219"/>
      <c r="B1496" s="219"/>
      <c r="C1496" s="219"/>
      <c r="D1496" s="220"/>
      <c r="E1496" s="221"/>
      <c r="F1496" s="222"/>
      <c r="G1496" s="223"/>
    </row>
    <row r="1497" spans="1:7">
      <c r="A1497" s="219"/>
      <c r="B1497" s="219"/>
      <c r="C1497" s="219"/>
      <c r="D1497" s="220"/>
      <c r="E1497" s="221"/>
      <c r="F1497" s="222"/>
      <c r="G1497" s="223"/>
    </row>
    <row r="1498" spans="1:7">
      <c r="A1498" s="219"/>
      <c r="B1498" s="219"/>
      <c r="C1498" s="219"/>
      <c r="D1498" s="220"/>
      <c r="E1498" s="221"/>
      <c r="F1498" s="222"/>
      <c r="G1498" s="223"/>
    </row>
    <row r="1499" spans="1:7">
      <c r="A1499" s="219"/>
      <c r="B1499" s="219"/>
      <c r="C1499" s="219"/>
      <c r="D1499" s="220"/>
      <c r="E1499" s="221"/>
      <c r="F1499" s="222"/>
      <c r="G1499" s="223"/>
    </row>
    <row r="1500" spans="1:7">
      <c r="A1500" s="219"/>
      <c r="B1500" s="219"/>
      <c r="C1500" s="219"/>
      <c r="D1500" s="220"/>
      <c r="E1500" s="221"/>
      <c r="F1500" s="222"/>
      <c r="G1500" s="223"/>
    </row>
    <row r="1501" spans="1:7">
      <c r="A1501" s="219"/>
      <c r="B1501" s="219"/>
      <c r="C1501" s="219"/>
      <c r="D1501" s="220"/>
      <c r="E1501" s="221"/>
      <c r="F1501" s="222"/>
      <c r="G1501" s="223"/>
    </row>
    <row r="1502" spans="1:7">
      <c r="A1502" s="219"/>
      <c r="B1502" s="219"/>
      <c r="C1502" s="219"/>
      <c r="D1502" s="220"/>
      <c r="E1502" s="221"/>
      <c r="F1502" s="222"/>
      <c r="G1502" s="223"/>
    </row>
    <row r="1503" spans="1:7">
      <c r="A1503" s="219"/>
      <c r="B1503" s="219"/>
      <c r="C1503" s="219"/>
      <c r="D1503" s="220"/>
      <c r="E1503" s="221"/>
      <c r="F1503" s="222"/>
      <c r="G1503" s="223"/>
    </row>
    <row r="1504" spans="1:7">
      <c r="A1504" s="219"/>
      <c r="B1504" s="219"/>
      <c r="C1504" s="219"/>
      <c r="D1504" s="220"/>
      <c r="E1504" s="221"/>
      <c r="F1504" s="222"/>
      <c r="G1504" s="223"/>
    </row>
    <row r="1505" spans="1:7">
      <c r="A1505" s="219"/>
      <c r="B1505" s="219"/>
      <c r="C1505" s="219"/>
      <c r="D1505" s="220"/>
      <c r="E1505" s="221"/>
      <c r="F1505" s="222"/>
      <c r="G1505" s="223"/>
    </row>
    <row r="1506" spans="1:7">
      <c r="A1506" s="219"/>
      <c r="B1506" s="219"/>
      <c r="C1506" s="219"/>
      <c r="D1506" s="220"/>
      <c r="E1506" s="221"/>
      <c r="F1506" s="222"/>
      <c r="G1506" s="223"/>
    </row>
    <row r="1507" spans="1:7">
      <c r="A1507" s="219"/>
      <c r="B1507" s="219"/>
      <c r="C1507" s="219"/>
      <c r="D1507" s="220"/>
      <c r="E1507" s="221"/>
      <c r="F1507" s="222"/>
      <c r="G1507" s="223"/>
    </row>
    <row r="1508" spans="1:7">
      <c r="A1508" s="219"/>
      <c r="B1508" s="219"/>
      <c r="C1508" s="219"/>
      <c r="D1508" s="220"/>
      <c r="E1508" s="221"/>
      <c r="F1508" s="222"/>
      <c r="G1508" s="223"/>
    </row>
    <row r="1509" spans="1:7">
      <c r="A1509" s="219"/>
      <c r="B1509" s="219"/>
      <c r="C1509" s="219"/>
      <c r="D1509" s="220"/>
      <c r="E1509" s="221"/>
      <c r="F1509" s="222"/>
      <c r="G1509" s="223"/>
    </row>
    <row r="1510" spans="1:7">
      <c r="A1510" s="219"/>
      <c r="B1510" s="219"/>
      <c r="C1510" s="219"/>
      <c r="D1510" s="220"/>
      <c r="E1510" s="221"/>
      <c r="F1510" s="222"/>
      <c r="G1510" s="223"/>
    </row>
    <row r="1511" spans="1:7">
      <c r="A1511" s="219"/>
      <c r="B1511" s="219"/>
      <c r="C1511" s="219"/>
      <c r="D1511" s="220"/>
      <c r="E1511" s="221"/>
      <c r="F1511" s="222"/>
      <c r="G1511" s="223"/>
    </row>
    <row r="1512" spans="1:7">
      <c r="A1512" s="219"/>
      <c r="B1512" s="219"/>
      <c r="C1512" s="219"/>
      <c r="D1512" s="220"/>
      <c r="E1512" s="221"/>
      <c r="F1512" s="222"/>
      <c r="G1512" s="223"/>
    </row>
    <row r="1513" spans="1:7">
      <c r="A1513" s="219"/>
      <c r="B1513" s="219"/>
      <c r="C1513" s="219"/>
      <c r="D1513" s="220"/>
      <c r="E1513" s="221"/>
      <c r="F1513" s="222"/>
      <c r="G1513" s="223"/>
    </row>
    <row r="1514" spans="1:7">
      <c r="A1514" s="219"/>
      <c r="B1514" s="219"/>
      <c r="C1514" s="219"/>
      <c r="D1514" s="220"/>
      <c r="E1514" s="221"/>
      <c r="F1514" s="222"/>
      <c r="G1514" s="223"/>
    </row>
    <row r="1515" spans="1:7">
      <c r="A1515" s="219"/>
      <c r="B1515" s="219"/>
      <c r="C1515" s="219"/>
      <c r="D1515" s="220"/>
      <c r="E1515" s="221"/>
      <c r="F1515" s="222"/>
      <c r="G1515" s="223"/>
    </row>
    <row r="1516" spans="1:7">
      <c r="A1516" s="219"/>
      <c r="B1516" s="219"/>
      <c r="C1516" s="219"/>
      <c r="D1516" s="220"/>
      <c r="E1516" s="221"/>
      <c r="F1516" s="222"/>
      <c r="G1516" s="223"/>
    </row>
    <row r="1517" spans="1:7">
      <c r="A1517" s="219"/>
      <c r="B1517" s="219"/>
      <c r="C1517" s="219"/>
      <c r="D1517" s="220"/>
      <c r="E1517" s="221"/>
      <c r="F1517" s="222"/>
      <c r="G1517" s="223"/>
    </row>
    <row r="1518" spans="1:7">
      <c r="A1518" s="219"/>
      <c r="B1518" s="219"/>
      <c r="C1518" s="219"/>
      <c r="D1518" s="220"/>
      <c r="E1518" s="221"/>
      <c r="F1518" s="222"/>
      <c r="G1518" s="223"/>
    </row>
    <row r="1519" spans="1:7">
      <c r="A1519" s="219"/>
      <c r="B1519" s="219"/>
      <c r="C1519" s="219"/>
      <c r="D1519" s="220"/>
      <c r="E1519" s="221"/>
      <c r="F1519" s="222"/>
      <c r="G1519" s="223"/>
    </row>
    <row r="1520" spans="1:7">
      <c r="A1520" s="219"/>
      <c r="B1520" s="219"/>
      <c r="C1520" s="219"/>
      <c r="D1520" s="220"/>
      <c r="E1520" s="221"/>
      <c r="F1520" s="222"/>
      <c r="G1520" s="223"/>
    </row>
    <row r="1521" spans="1:7">
      <c r="A1521" s="219"/>
      <c r="B1521" s="219"/>
      <c r="C1521" s="219"/>
      <c r="D1521" s="220"/>
      <c r="E1521" s="221"/>
      <c r="F1521" s="222"/>
      <c r="G1521" s="223"/>
    </row>
    <row r="1522" spans="1:7">
      <c r="A1522" s="219"/>
      <c r="B1522" s="219"/>
      <c r="C1522" s="219"/>
      <c r="D1522" s="220"/>
      <c r="E1522" s="221"/>
      <c r="F1522" s="222"/>
      <c r="G1522" s="223"/>
    </row>
    <row r="1523" spans="1:7">
      <c r="A1523" s="219"/>
      <c r="B1523" s="219"/>
      <c r="C1523" s="219"/>
      <c r="D1523" s="220"/>
      <c r="E1523" s="221"/>
      <c r="F1523" s="222"/>
      <c r="G1523" s="223"/>
    </row>
    <row r="1524" spans="1:7">
      <c r="A1524" s="219"/>
      <c r="B1524" s="219"/>
      <c r="C1524" s="219"/>
      <c r="D1524" s="220"/>
      <c r="E1524" s="221"/>
      <c r="F1524" s="222"/>
      <c r="G1524" s="223"/>
    </row>
    <row r="1525" spans="1:7">
      <c r="A1525" s="219"/>
      <c r="B1525" s="219"/>
      <c r="C1525" s="219"/>
      <c r="D1525" s="220"/>
      <c r="E1525" s="221"/>
      <c r="F1525" s="222"/>
      <c r="G1525" s="223"/>
    </row>
    <row r="1526" spans="1:7">
      <c r="A1526" s="219"/>
      <c r="B1526" s="219"/>
      <c r="C1526" s="219"/>
      <c r="D1526" s="220"/>
      <c r="E1526" s="221"/>
      <c r="F1526" s="222"/>
      <c r="G1526" s="223"/>
    </row>
    <row r="1527" spans="1:7">
      <c r="A1527" s="219"/>
      <c r="B1527" s="219"/>
      <c r="C1527" s="219"/>
      <c r="D1527" s="220"/>
      <c r="E1527" s="221"/>
      <c r="F1527" s="222"/>
      <c r="G1527" s="223"/>
    </row>
    <row r="1528" spans="1:7">
      <c r="A1528" s="219"/>
      <c r="B1528" s="219"/>
      <c r="C1528" s="219"/>
      <c r="D1528" s="220"/>
      <c r="E1528" s="221"/>
      <c r="F1528" s="222"/>
      <c r="G1528" s="223"/>
    </row>
    <row r="1529" spans="1:7">
      <c r="A1529" s="219"/>
      <c r="B1529" s="219"/>
      <c r="C1529" s="219"/>
      <c r="D1529" s="220"/>
      <c r="E1529" s="221"/>
      <c r="F1529" s="222"/>
      <c r="G1529" s="223"/>
    </row>
    <row r="1530" spans="1:7">
      <c r="A1530" s="219"/>
      <c r="B1530" s="219"/>
      <c r="C1530" s="219"/>
      <c r="D1530" s="220"/>
      <c r="E1530" s="221"/>
      <c r="F1530" s="222"/>
      <c r="G1530" s="223"/>
    </row>
    <row r="1531" spans="1:7">
      <c r="A1531" s="219"/>
      <c r="B1531" s="219"/>
      <c r="C1531" s="219"/>
      <c r="D1531" s="220"/>
      <c r="E1531" s="221"/>
      <c r="F1531" s="222"/>
      <c r="G1531" s="223"/>
    </row>
    <row r="1532" spans="1:7">
      <c r="A1532" s="219"/>
      <c r="B1532" s="219"/>
      <c r="C1532" s="219"/>
      <c r="D1532" s="220"/>
      <c r="E1532" s="221"/>
      <c r="F1532" s="222"/>
      <c r="G1532" s="223"/>
    </row>
    <row r="1533" spans="1:7">
      <c r="A1533" s="219"/>
      <c r="B1533" s="219"/>
      <c r="C1533" s="219"/>
      <c r="D1533" s="220"/>
      <c r="E1533" s="221"/>
      <c r="F1533" s="222"/>
      <c r="G1533" s="223"/>
    </row>
    <row r="1534" spans="1:7">
      <c r="A1534" s="219"/>
      <c r="B1534" s="219"/>
      <c r="C1534" s="219"/>
      <c r="D1534" s="220"/>
      <c r="E1534" s="221"/>
      <c r="F1534" s="222"/>
      <c r="G1534" s="223"/>
    </row>
    <row r="1535" spans="1:7">
      <c r="A1535" s="219"/>
      <c r="B1535" s="219"/>
      <c r="C1535" s="219"/>
      <c r="D1535" s="220"/>
      <c r="E1535" s="221"/>
      <c r="F1535" s="222"/>
      <c r="G1535" s="223"/>
    </row>
    <row r="1536" spans="1:7">
      <c r="A1536" s="219"/>
      <c r="B1536" s="219"/>
      <c r="C1536" s="219"/>
      <c r="D1536" s="220"/>
      <c r="E1536" s="221"/>
      <c r="F1536" s="222"/>
      <c r="G1536" s="223"/>
    </row>
    <row r="1537" spans="1:7">
      <c r="A1537" s="219"/>
      <c r="B1537" s="219"/>
      <c r="C1537" s="219"/>
      <c r="D1537" s="220"/>
      <c r="E1537" s="221"/>
      <c r="F1537" s="222"/>
      <c r="G1537" s="223"/>
    </row>
    <row r="1538" spans="1:7">
      <c r="A1538" s="219"/>
      <c r="B1538" s="219"/>
      <c r="C1538" s="219"/>
      <c r="D1538" s="220"/>
      <c r="E1538" s="221"/>
      <c r="F1538" s="222"/>
      <c r="G1538" s="223"/>
    </row>
    <row r="1539" spans="1:7">
      <c r="A1539" s="219"/>
      <c r="B1539" s="219"/>
      <c r="C1539" s="219"/>
      <c r="D1539" s="220"/>
      <c r="E1539" s="221"/>
      <c r="F1539" s="222"/>
      <c r="G1539" s="223"/>
    </row>
    <row r="1540" spans="1:7">
      <c r="A1540" s="219"/>
      <c r="B1540" s="219"/>
      <c r="C1540" s="219"/>
      <c r="D1540" s="220"/>
      <c r="E1540" s="221"/>
      <c r="F1540" s="222"/>
      <c r="G1540" s="223"/>
    </row>
    <row r="1541" spans="1:7">
      <c r="A1541" s="219"/>
      <c r="B1541" s="219"/>
      <c r="C1541" s="219"/>
      <c r="D1541" s="220"/>
      <c r="E1541" s="221"/>
      <c r="F1541" s="222"/>
      <c r="G1541" s="223"/>
    </row>
    <row r="1542" spans="1:7">
      <c r="A1542" s="219"/>
      <c r="B1542" s="219"/>
      <c r="C1542" s="219"/>
      <c r="D1542" s="220"/>
      <c r="E1542" s="221"/>
      <c r="F1542" s="222"/>
      <c r="G1542" s="223"/>
    </row>
    <row r="1543" spans="1:7">
      <c r="A1543" s="219"/>
      <c r="B1543" s="219"/>
      <c r="C1543" s="219"/>
      <c r="D1543" s="220"/>
      <c r="E1543" s="221"/>
      <c r="F1543" s="222"/>
      <c r="G1543" s="223"/>
    </row>
    <row r="1544" spans="1:7">
      <c r="A1544" s="219"/>
      <c r="B1544" s="219"/>
      <c r="C1544" s="219"/>
      <c r="D1544" s="220"/>
      <c r="E1544" s="221"/>
      <c r="F1544" s="222"/>
      <c r="G1544" s="223"/>
    </row>
    <row r="1545" spans="1:7">
      <c r="A1545" s="219"/>
      <c r="B1545" s="219"/>
      <c r="C1545" s="219"/>
      <c r="D1545" s="220"/>
      <c r="E1545" s="221"/>
      <c r="F1545" s="222"/>
      <c r="G1545" s="223"/>
    </row>
    <row r="1546" spans="1:7">
      <c r="A1546" s="219"/>
      <c r="B1546" s="219"/>
      <c r="C1546" s="219"/>
      <c r="D1546" s="220"/>
      <c r="E1546" s="221"/>
      <c r="F1546" s="222"/>
      <c r="G1546" s="223"/>
    </row>
    <row r="1547" spans="1:7">
      <c r="A1547" s="219"/>
      <c r="B1547" s="219"/>
      <c r="C1547" s="219"/>
      <c r="D1547" s="220"/>
      <c r="E1547" s="221"/>
      <c r="F1547" s="222"/>
      <c r="G1547" s="223"/>
    </row>
    <row r="1548" spans="1:7">
      <c r="A1548" s="219"/>
      <c r="B1548" s="219"/>
      <c r="C1548" s="219"/>
      <c r="D1548" s="220"/>
      <c r="E1548" s="221"/>
      <c r="F1548" s="222"/>
      <c r="G1548" s="223"/>
    </row>
    <row r="1549" spans="1:7">
      <c r="A1549" s="219"/>
      <c r="B1549" s="219"/>
      <c r="C1549" s="219"/>
      <c r="D1549" s="220"/>
      <c r="E1549" s="221"/>
      <c r="F1549" s="222"/>
      <c r="G1549" s="223"/>
    </row>
    <row r="1550" spans="1:7">
      <c r="A1550" s="219"/>
      <c r="B1550" s="219"/>
      <c r="C1550" s="219"/>
      <c r="D1550" s="220"/>
      <c r="E1550" s="221"/>
      <c r="F1550" s="222"/>
      <c r="G1550" s="223"/>
    </row>
    <row r="1551" spans="1:7">
      <c r="A1551" s="219"/>
      <c r="B1551" s="219"/>
      <c r="C1551" s="219"/>
      <c r="D1551" s="220"/>
      <c r="E1551" s="221"/>
      <c r="F1551" s="222"/>
      <c r="G1551" s="223"/>
    </row>
    <row r="1552" spans="1:7">
      <c r="A1552" s="219"/>
      <c r="B1552" s="219"/>
      <c r="C1552" s="219"/>
      <c r="D1552" s="220"/>
      <c r="E1552" s="221"/>
      <c r="F1552" s="222"/>
      <c r="G1552" s="223"/>
    </row>
    <row r="1553" spans="1:7">
      <c r="A1553" s="219"/>
      <c r="B1553" s="219"/>
      <c r="C1553" s="219"/>
      <c r="D1553" s="220"/>
      <c r="E1553" s="221"/>
      <c r="F1553" s="222"/>
      <c r="G1553" s="223"/>
    </row>
    <row r="1554" spans="1:7">
      <c r="A1554" s="219"/>
      <c r="B1554" s="219"/>
      <c r="C1554" s="219"/>
      <c r="D1554" s="220"/>
      <c r="E1554" s="221"/>
      <c r="F1554" s="222"/>
      <c r="G1554" s="223"/>
    </row>
    <row r="1555" spans="1:7">
      <c r="A1555" s="219"/>
      <c r="B1555" s="219"/>
      <c r="C1555" s="219"/>
      <c r="D1555" s="220"/>
      <c r="E1555" s="221"/>
      <c r="F1555" s="222"/>
      <c r="G1555" s="223"/>
    </row>
    <row r="1556" spans="1:7">
      <c r="A1556" s="219"/>
      <c r="B1556" s="219"/>
      <c r="C1556" s="219"/>
      <c r="D1556" s="220"/>
      <c r="E1556" s="221"/>
      <c r="F1556" s="222"/>
      <c r="G1556" s="223"/>
    </row>
    <row r="1557" spans="1:7">
      <c r="A1557" s="219"/>
      <c r="B1557" s="219"/>
      <c r="C1557" s="219"/>
      <c r="D1557" s="220"/>
      <c r="E1557" s="221"/>
      <c r="F1557" s="222"/>
      <c r="G1557" s="223"/>
    </row>
    <row r="1558" spans="1:7">
      <c r="A1558" s="219"/>
      <c r="B1558" s="219"/>
      <c r="C1558" s="219"/>
      <c r="D1558" s="220"/>
      <c r="E1558" s="221"/>
      <c r="F1558" s="222"/>
      <c r="G1558" s="223"/>
    </row>
    <row r="1559" spans="1:7">
      <c r="A1559" s="219"/>
      <c r="B1559" s="219"/>
      <c r="C1559" s="219"/>
      <c r="D1559" s="220"/>
      <c r="E1559" s="221"/>
      <c r="F1559" s="222"/>
      <c r="G1559" s="223"/>
    </row>
    <row r="1560" spans="1:7">
      <c r="A1560" s="219"/>
      <c r="B1560" s="219"/>
      <c r="C1560" s="219"/>
      <c r="D1560" s="220"/>
      <c r="E1560" s="221"/>
      <c r="F1560" s="222"/>
      <c r="G1560" s="223"/>
    </row>
    <row r="1561" spans="1:7">
      <c r="A1561" s="219"/>
      <c r="B1561" s="219"/>
      <c r="C1561" s="219"/>
      <c r="D1561" s="220"/>
      <c r="E1561" s="221"/>
      <c r="F1561" s="222"/>
      <c r="G1561" s="223"/>
    </row>
    <row r="1562" spans="1:7">
      <c r="A1562" s="219"/>
      <c r="B1562" s="219"/>
      <c r="C1562" s="219"/>
      <c r="D1562" s="220"/>
      <c r="E1562" s="221"/>
      <c r="F1562" s="222"/>
      <c r="G1562" s="223"/>
    </row>
    <row r="1563" spans="1:7">
      <c r="A1563" s="219"/>
      <c r="B1563" s="219"/>
      <c r="C1563" s="219"/>
      <c r="D1563" s="220"/>
      <c r="E1563" s="221"/>
      <c r="F1563" s="222"/>
      <c r="G1563" s="223"/>
    </row>
    <row r="1564" spans="1:7">
      <c r="A1564" s="219"/>
      <c r="B1564" s="219"/>
      <c r="C1564" s="219"/>
      <c r="D1564" s="220"/>
      <c r="E1564" s="221"/>
      <c r="F1564" s="222"/>
      <c r="G1564" s="223"/>
    </row>
    <row r="1565" spans="1:7">
      <c r="A1565" s="219"/>
      <c r="B1565" s="219"/>
      <c r="C1565" s="219"/>
      <c r="D1565" s="220"/>
      <c r="E1565" s="221"/>
      <c r="F1565" s="222"/>
      <c r="G1565" s="223"/>
    </row>
    <row r="1566" spans="1:7">
      <c r="A1566" s="219"/>
      <c r="B1566" s="219"/>
      <c r="C1566" s="219"/>
      <c r="D1566" s="220"/>
      <c r="E1566" s="221"/>
      <c r="F1566" s="222"/>
      <c r="G1566" s="223"/>
    </row>
    <row r="1567" spans="1:7">
      <c r="A1567" s="219"/>
      <c r="B1567" s="219"/>
      <c r="C1567" s="219"/>
      <c r="D1567" s="220"/>
      <c r="E1567" s="221"/>
      <c r="F1567" s="222"/>
      <c r="G1567" s="223"/>
    </row>
    <row r="1568" spans="1:7">
      <c r="A1568" s="219"/>
      <c r="B1568" s="219"/>
      <c r="C1568" s="219"/>
      <c r="D1568" s="220"/>
      <c r="E1568" s="221"/>
      <c r="F1568" s="222"/>
      <c r="G1568" s="223"/>
    </row>
    <row r="1569" spans="1:7">
      <c r="A1569" s="219"/>
      <c r="B1569" s="219"/>
      <c r="C1569" s="219"/>
      <c r="D1569" s="220"/>
      <c r="E1569" s="221"/>
      <c r="F1569" s="222"/>
      <c r="G1569" s="223"/>
    </row>
    <row r="1570" spans="1:7">
      <c r="A1570" s="219"/>
      <c r="B1570" s="219"/>
      <c r="C1570" s="219"/>
      <c r="D1570" s="220"/>
      <c r="E1570" s="221"/>
      <c r="F1570" s="222"/>
      <c r="G1570" s="223"/>
    </row>
    <row r="1571" spans="1:7">
      <c r="A1571" s="219"/>
      <c r="B1571" s="219"/>
      <c r="C1571" s="219"/>
      <c r="D1571" s="220"/>
      <c r="E1571" s="221"/>
      <c r="F1571" s="222"/>
      <c r="G1571" s="223"/>
    </row>
    <row r="1572" spans="1:7">
      <c r="A1572" s="219"/>
      <c r="B1572" s="219"/>
      <c r="C1572" s="219"/>
      <c r="D1572" s="220"/>
      <c r="E1572" s="221"/>
      <c r="F1572" s="222"/>
      <c r="G1572" s="223"/>
    </row>
    <row r="1573" spans="1:7">
      <c r="A1573" s="219"/>
      <c r="B1573" s="219"/>
      <c r="C1573" s="219"/>
      <c r="D1573" s="220"/>
      <c r="E1573" s="221"/>
      <c r="F1573" s="222"/>
      <c r="G1573" s="223"/>
    </row>
    <row r="1574" spans="1:7">
      <c r="A1574" s="219"/>
      <c r="B1574" s="219"/>
      <c r="C1574" s="219"/>
      <c r="D1574" s="220"/>
      <c r="E1574" s="221"/>
      <c r="F1574" s="222"/>
      <c r="G1574" s="223"/>
    </row>
    <row r="1575" spans="1:7">
      <c r="A1575" s="219"/>
      <c r="B1575" s="219"/>
      <c r="C1575" s="219"/>
      <c r="D1575" s="220"/>
      <c r="E1575" s="221"/>
      <c r="F1575" s="222"/>
      <c r="G1575" s="223"/>
    </row>
    <row r="1576" spans="1:7">
      <c r="A1576" s="219"/>
      <c r="B1576" s="219"/>
      <c r="C1576" s="219"/>
      <c r="D1576" s="220"/>
      <c r="E1576" s="221"/>
      <c r="F1576" s="222"/>
      <c r="G1576" s="223"/>
    </row>
    <row r="1577" spans="1:7">
      <c r="A1577" s="219"/>
      <c r="B1577" s="219"/>
      <c r="C1577" s="219"/>
      <c r="D1577" s="220"/>
      <c r="E1577" s="221"/>
      <c r="F1577" s="222"/>
      <c r="G1577" s="223"/>
    </row>
    <row r="1578" spans="1:7">
      <c r="A1578" s="219"/>
      <c r="B1578" s="219"/>
      <c r="C1578" s="219"/>
      <c r="D1578" s="220"/>
      <c r="E1578" s="221"/>
      <c r="F1578" s="222"/>
      <c r="G1578" s="223"/>
    </row>
    <row r="1579" spans="1:7">
      <c r="A1579" s="219"/>
      <c r="B1579" s="219"/>
      <c r="C1579" s="219"/>
      <c r="D1579" s="220"/>
      <c r="E1579" s="221"/>
      <c r="F1579" s="222"/>
      <c r="G1579" s="223"/>
    </row>
    <row r="1580" spans="1:7">
      <c r="A1580" s="219"/>
      <c r="B1580" s="219"/>
      <c r="C1580" s="219"/>
      <c r="D1580" s="220"/>
      <c r="E1580" s="221"/>
      <c r="F1580" s="222"/>
      <c r="G1580" s="223"/>
    </row>
    <row r="1581" spans="1:7">
      <c r="A1581" s="219"/>
      <c r="B1581" s="219"/>
      <c r="C1581" s="219"/>
      <c r="D1581" s="220"/>
      <c r="E1581" s="221"/>
      <c r="F1581" s="222"/>
      <c r="G1581" s="223"/>
    </row>
    <row r="1582" spans="1:7">
      <c r="A1582" s="219"/>
      <c r="B1582" s="219"/>
      <c r="C1582" s="219"/>
      <c r="D1582" s="220"/>
      <c r="E1582" s="221"/>
      <c r="F1582" s="222"/>
      <c r="G1582" s="223"/>
    </row>
    <row r="1583" spans="1:7">
      <c r="A1583" s="219"/>
      <c r="B1583" s="219"/>
      <c r="C1583" s="219"/>
      <c r="D1583" s="220"/>
      <c r="E1583" s="221"/>
      <c r="F1583" s="222"/>
      <c r="G1583" s="223"/>
    </row>
    <row r="1584" spans="1:7">
      <c r="A1584" s="219"/>
      <c r="B1584" s="219"/>
      <c r="C1584" s="219"/>
      <c r="D1584" s="220"/>
      <c r="E1584" s="221"/>
      <c r="F1584" s="222"/>
      <c r="G1584" s="223"/>
    </row>
    <row r="1585" spans="1:7">
      <c r="A1585" s="219"/>
      <c r="B1585" s="219"/>
      <c r="C1585" s="219"/>
      <c r="D1585" s="220"/>
      <c r="E1585" s="221"/>
      <c r="F1585" s="222"/>
      <c r="G1585" s="223"/>
    </row>
    <row r="1586" spans="1:7">
      <c r="A1586" s="219"/>
      <c r="B1586" s="219"/>
      <c r="C1586" s="219"/>
      <c r="D1586" s="220"/>
      <c r="E1586" s="221"/>
      <c r="F1586" s="222"/>
      <c r="G1586" s="223"/>
    </row>
    <row r="1587" spans="1:7">
      <c r="A1587" s="219"/>
      <c r="B1587" s="219"/>
      <c r="C1587" s="219"/>
      <c r="D1587" s="220"/>
      <c r="E1587" s="221"/>
      <c r="F1587" s="222"/>
      <c r="G1587" s="223"/>
    </row>
    <row r="1588" spans="1:7">
      <c r="A1588" s="219"/>
      <c r="B1588" s="219"/>
      <c r="C1588" s="219"/>
      <c r="D1588" s="220"/>
      <c r="E1588" s="221"/>
      <c r="F1588" s="222"/>
      <c r="G1588" s="223"/>
    </row>
    <row r="1589" spans="1:7">
      <c r="A1589" s="219"/>
      <c r="B1589" s="219"/>
      <c r="C1589" s="219"/>
      <c r="D1589" s="220"/>
      <c r="E1589" s="221"/>
      <c r="F1589" s="222"/>
      <c r="G1589" s="223"/>
    </row>
    <row r="1590" spans="1:7">
      <c r="A1590" s="219"/>
      <c r="B1590" s="219"/>
      <c r="C1590" s="219"/>
      <c r="D1590" s="220"/>
      <c r="E1590" s="221"/>
      <c r="F1590" s="222"/>
      <c r="G1590" s="223"/>
    </row>
    <row r="1591" spans="1:7">
      <c r="A1591" s="219"/>
      <c r="B1591" s="219"/>
      <c r="C1591" s="219"/>
      <c r="D1591" s="220"/>
      <c r="E1591" s="221"/>
      <c r="F1591" s="222"/>
      <c r="G1591" s="223"/>
    </row>
    <row r="1592" spans="1:7">
      <c r="A1592" s="219"/>
      <c r="B1592" s="219"/>
      <c r="C1592" s="219"/>
      <c r="D1592" s="220"/>
      <c r="E1592" s="221"/>
      <c r="F1592" s="222"/>
      <c r="G1592" s="223"/>
    </row>
    <row r="1593" spans="1:7">
      <c r="A1593" s="219"/>
      <c r="B1593" s="219"/>
      <c r="C1593" s="219"/>
      <c r="D1593" s="220"/>
      <c r="E1593" s="221"/>
      <c r="F1593" s="222"/>
      <c r="G1593" s="223"/>
    </row>
    <row r="1594" spans="1:7">
      <c r="A1594" s="219"/>
      <c r="B1594" s="219"/>
      <c r="C1594" s="219"/>
      <c r="D1594" s="220"/>
      <c r="E1594" s="221"/>
      <c r="F1594" s="222"/>
      <c r="G1594" s="223"/>
    </row>
    <row r="1595" spans="1:7">
      <c r="A1595" s="219"/>
      <c r="B1595" s="219"/>
      <c r="C1595" s="219"/>
      <c r="D1595" s="220"/>
      <c r="E1595" s="221"/>
      <c r="F1595" s="222"/>
      <c r="G1595" s="223"/>
    </row>
    <row r="1596" spans="1:7">
      <c r="A1596" s="219"/>
      <c r="B1596" s="219"/>
      <c r="C1596" s="219"/>
      <c r="D1596" s="220"/>
      <c r="E1596" s="221"/>
      <c r="F1596" s="222"/>
      <c r="G1596" s="223"/>
    </row>
    <row r="1597" spans="1:7">
      <c r="A1597" s="219"/>
      <c r="B1597" s="219"/>
      <c r="C1597" s="219"/>
      <c r="D1597" s="220"/>
      <c r="E1597" s="221"/>
      <c r="F1597" s="222"/>
      <c r="G1597" s="223"/>
    </row>
    <row r="1598" spans="1:7">
      <c r="A1598" s="219"/>
      <c r="B1598" s="219"/>
      <c r="C1598" s="219"/>
      <c r="D1598" s="220"/>
      <c r="E1598" s="221"/>
      <c r="F1598" s="222"/>
      <c r="G1598" s="223"/>
    </row>
    <row r="1599" spans="1:7">
      <c r="A1599" s="219"/>
      <c r="B1599" s="219"/>
      <c r="C1599" s="219"/>
      <c r="D1599" s="220"/>
      <c r="E1599" s="221"/>
      <c r="F1599" s="222"/>
      <c r="G1599" s="223"/>
    </row>
    <row r="1600" spans="1:7">
      <c r="A1600" s="219"/>
      <c r="B1600" s="219"/>
      <c r="C1600" s="219"/>
      <c r="D1600" s="220"/>
      <c r="E1600" s="221"/>
      <c r="F1600" s="222"/>
      <c r="G1600" s="223"/>
    </row>
    <row r="1601" spans="1:7">
      <c r="A1601" s="219"/>
      <c r="B1601" s="219"/>
      <c r="C1601" s="219"/>
      <c r="D1601" s="220"/>
      <c r="E1601" s="221"/>
      <c r="F1601" s="222"/>
      <c r="G1601" s="223"/>
    </row>
    <row r="1602" spans="1:7">
      <c r="A1602" s="219"/>
      <c r="B1602" s="219"/>
      <c r="C1602" s="219"/>
      <c r="D1602" s="220"/>
      <c r="E1602" s="221"/>
      <c r="F1602" s="222"/>
      <c r="G1602" s="223"/>
    </row>
    <row r="1603" spans="1:7">
      <c r="A1603" s="219"/>
      <c r="B1603" s="219"/>
      <c r="C1603" s="219"/>
      <c r="D1603" s="220"/>
      <c r="E1603" s="221"/>
      <c r="F1603" s="222"/>
      <c r="G1603" s="223"/>
    </row>
    <row r="1604" spans="1:7">
      <c r="A1604" s="219"/>
      <c r="B1604" s="219"/>
      <c r="C1604" s="219"/>
      <c r="D1604" s="220"/>
      <c r="E1604" s="221"/>
      <c r="F1604" s="222"/>
      <c r="G1604" s="223"/>
    </row>
    <row r="1605" spans="1:7">
      <c r="A1605" s="219"/>
      <c r="B1605" s="219"/>
      <c r="C1605" s="219"/>
      <c r="D1605" s="220"/>
      <c r="E1605" s="221"/>
      <c r="F1605" s="222"/>
      <c r="G1605" s="223"/>
    </row>
    <row r="1606" spans="1:7">
      <c r="A1606" s="219"/>
      <c r="B1606" s="219"/>
      <c r="C1606" s="219"/>
      <c r="D1606" s="220"/>
      <c r="E1606" s="221"/>
      <c r="F1606" s="222"/>
      <c r="G1606" s="223"/>
    </row>
    <row r="1607" spans="1:7">
      <c r="A1607" s="219"/>
      <c r="B1607" s="219"/>
      <c r="C1607" s="219"/>
      <c r="D1607" s="220"/>
      <c r="E1607" s="221"/>
      <c r="F1607" s="222"/>
      <c r="G1607" s="223"/>
    </row>
    <row r="1608" spans="1:7">
      <c r="A1608" s="219"/>
      <c r="B1608" s="219"/>
      <c r="C1608" s="219"/>
      <c r="D1608" s="220"/>
      <c r="E1608" s="221"/>
      <c r="F1608" s="222"/>
      <c r="G1608" s="223"/>
    </row>
    <row r="1609" spans="1:7">
      <c r="A1609" s="219"/>
      <c r="B1609" s="219"/>
      <c r="C1609" s="219"/>
      <c r="D1609" s="220"/>
      <c r="E1609" s="221"/>
      <c r="F1609" s="222"/>
      <c r="G1609" s="223"/>
    </row>
    <row r="1610" spans="1:7">
      <c r="A1610" s="219"/>
      <c r="B1610" s="219"/>
      <c r="C1610" s="219"/>
      <c r="D1610" s="220"/>
      <c r="E1610" s="221"/>
      <c r="F1610" s="222"/>
      <c r="G1610" s="223"/>
    </row>
    <row r="1611" spans="1:7">
      <c r="A1611" s="219"/>
      <c r="B1611" s="219"/>
      <c r="C1611" s="219"/>
      <c r="D1611" s="220"/>
      <c r="E1611" s="221"/>
      <c r="F1611" s="222"/>
      <c r="G1611" s="223"/>
    </row>
    <row r="1612" spans="1:7">
      <c r="A1612" s="219"/>
      <c r="B1612" s="219"/>
      <c r="C1612" s="219"/>
      <c r="D1612" s="220"/>
      <c r="E1612" s="221"/>
      <c r="F1612" s="222"/>
      <c r="G1612" s="223"/>
    </row>
    <row r="1613" spans="1:7">
      <c r="A1613" s="219"/>
      <c r="B1613" s="219"/>
      <c r="C1613" s="219"/>
      <c r="D1613" s="220"/>
      <c r="E1613" s="221"/>
      <c r="F1613" s="222"/>
      <c r="G1613" s="223"/>
    </row>
    <row r="1614" spans="1:7">
      <c r="A1614" s="219"/>
      <c r="B1614" s="219"/>
      <c r="C1614" s="219"/>
      <c r="D1614" s="220"/>
      <c r="E1614" s="221"/>
      <c r="F1614" s="222"/>
      <c r="G1614" s="223"/>
    </row>
    <row r="1615" spans="1:7">
      <c r="A1615" s="219"/>
      <c r="B1615" s="219"/>
      <c r="C1615" s="219"/>
      <c r="D1615" s="220"/>
      <c r="E1615" s="221"/>
      <c r="F1615" s="222"/>
      <c r="G1615" s="223"/>
    </row>
    <row r="1616" spans="1:7">
      <c r="A1616" s="219"/>
      <c r="B1616" s="219"/>
      <c r="C1616" s="219"/>
      <c r="D1616" s="220"/>
      <c r="E1616" s="221"/>
      <c r="F1616" s="222"/>
      <c r="G1616" s="223"/>
    </row>
    <row r="1617" spans="1:7">
      <c r="A1617" s="219"/>
      <c r="B1617" s="219"/>
      <c r="C1617" s="219"/>
      <c r="D1617" s="220"/>
      <c r="E1617" s="221"/>
      <c r="F1617" s="222"/>
      <c r="G1617" s="223"/>
    </row>
    <row r="1618" spans="1:7">
      <c r="A1618" s="219"/>
      <c r="B1618" s="219"/>
      <c r="C1618" s="219"/>
      <c r="D1618" s="220"/>
      <c r="E1618" s="221"/>
      <c r="F1618" s="222"/>
      <c r="G1618" s="223"/>
    </row>
    <row r="1619" spans="1:7">
      <c r="A1619" s="219"/>
      <c r="B1619" s="219"/>
      <c r="C1619" s="219"/>
      <c r="D1619" s="220"/>
      <c r="E1619" s="221"/>
      <c r="F1619" s="222"/>
      <c r="G1619" s="223"/>
    </row>
    <row r="1620" spans="1:7">
      <c r="A1620" s="219"/>
      <c r="B1620" s="219"/>
      <c r="C1620" s="219"/>
      <c r="D1620" s="220"/>
      <c r="E1620" s="221"/>
      <c r="F1620" s="222"/>
      <c r="G1620" s="223"/>
    </row>
    <row r="1621" spans="1:7">
      <c r="A1621" s="219"/>
      <c r="B1621" s="219"/>
      <c r="C1621" s="219"/>
      <c r="D1621" s="220"/>
      <c r="E1621" s="221"/>
      <c r="F1621" s="222"/>
      <c r="G1621" s="223"/>
    </row>
    <row r="1622" spans="1:7">
      <c r="A1622" s="219"/>
      <c r="B1622" s="219"/>
      <c r="C1622" s="219"/>
      <c r="D1622" s="220"/>
      <c r="E1622" s="221"/>
      <c r="F1622" s="222"/>
      <c r="G1622" s="223"/>
    </row>
    <row r="1623" spans="1:7">
      <c r="A1623" s="219"/>
      <c r="B1623" s="219"/>
      <c r="C1623" s="219"/>
      <c r="D1623" s="220"/>
      <c r="E1623" s="221"/>
      <c r="F1623" s="222"/>
      <c r="G1623" s="223"/>
    </row>
    <row r="1624" spans="1:7">
      <c r="A1624" s="219"/>
      <c r="B1624" s="219"/>
      <c r="C1624" s="219"/>
      <c r="D1624" s="220"/>
      <c r="E1624" s="221"/>
      <c r="F1624" s="222"/>
      <c r="G1624" s="223"/>
    </row>
    <row r="1625" spans="1:7">
      <c r="A1625" s="219"/>
      <c r="B1625" s="219"/>
      <c r="C1625" s="219"/>
      <c r="D1625" s="220"/>
      <c r="E1625" s="221"/>
      <c r="F1625" s="222"/>
      <c r="G1625" s="223"/>
    </row>
    <row r="1626" spans="1:7">
      <c r="A1626" s="219"/>
      <c r="B1626" s="219"/>
      <c r="C1626" s="219"/>
      <c r="D1626" s="220"/>
      <c r="E1626" s="221"/>
      <c r="F1626" s="222"/>
      <c r="G1626" s="223"/>
    </row>
    <row r="1627" spans="1:7">
      <c r="A1627" s="219"/>
      <c r="B1627" s="219"/>
      <c r="C1627" s="219"/>
      <c r="D1627" s="220"/>
      <c r="E1627" s="221"/>
      <c r="F1627" s="222"/>
      <c r="G1627" s="223"/>
    </row>
    <row r="1628" spans="1:7">
      <c r="A1628" s="219"/>
      <c r="B1628" s="219"/>
      <c r="C1628" s="219"/>
      <c r="D1628" s="220"/>
      <c r="E1628" s="221"/>
      <c r="F1628" s="222"/>
      <c r="G1628" s="223"/>
    </row>
    <row r="1629" spans="1:7">
      <c r="A1629" s="219"/>
      <c r="B1629" s="219"/>
      <c r="C1629" s="219"/>
      <c r="D1629" s="220"/>
      <c r="E1629" s="221"/>
      <c r="F1629" s="222"/>
      <c r="G1629" s="223"/>
    </row>
    <row r="1630" spans="1:7">
      <c r="A1630" s="219"/>
      <c r="B1630" s="219"/>
      <c r="C1630" s="219"/>
      <c r="D1630" s="220"/>
      <c r="E1630" s="221"/>
      <c r="F1630" s="222"/>
      <c r="G1630" s="223"/>
    </row>
    <row r="1631" spans="1:7">
      <c r="A1631" s="219"/>
      <c r="B1631" s="219"/>
      <c r="C1631" s="219"/>
      <c r="D1631" s="220"/>
      <c r="E1631" s="221"/>
      <c r="F1631" s="222"/>
      <c r="G1631" s="223"/>
    </row>
    <row r="1632" spans="1:7">
      <c r="A1632" s="219"/>
      <c r="B1632" s="219"/>
      <c r="C1632" s="219"/>
      <c r="D1632" s="220"/>
      <c r="E1632" s="221"/>
      <c r="F1632" s="222"/>
      <c r="G1632" s="223"/>
    </row>
    <row r="1633" spans="1:7">
      <c r="A1633" s="219"/>
      <c r="B1633" s="219"/>
      <c r="C1633" s="219"/>
      <c r="D1633" s="220"/>
      <c r="E1633" s="221"/>
      <c r="F1633" s="222"/>
      <c r="G1633" s="223"/>
    </row>
    <row r="1634" spans="1:7">
      <c r="A1634" s="219"/>
      <c r="B1634" s="219"/>
      <c r="C1634" s="219"/>
      <c r="D1634" s="220"/>
      <c r="E1634" s="221"/>
      <c r="F1634" s="222"/>
      <c r="G1634" s="223"/>
    </row>
    <row r="1635" spans="1:7">
      <c r="A1635" s="219"/>
      <c r="B1635" s="219"/>
      <c r="C1635" s="219"/>
      <c r="D1635" s="220"/>
      <c r="E1635" s="221"/>
      <c r="F1635" s="222"/>
      <c r="G1635" s="223"/>
    </row>
    <row r="1636" spans="1:7">
      <c r="A1636" s="219"/>
      <c r="B1636" s="219"/>
      <c r="C1636" s="219"/>
      <c r="D1636" s="220"/>
      <c r="E1636" s="221"/>
      <c r="F1636" s="222"/>
      <c r="G1636" s="223"/>
    </row>
    <row r="1637" spans="1:7">
      <c r="A1637" s="219"/>
      <c r="B1637" s="219"/>
      <c r="C1637" s="219"/>
      <c r="D1637" s="220"/>
      <c r="E1637" s="221"/>
      <c r="F1637" s="222"/>
      <c r="G1637" s="223"/>
    </row>
    <row r="1638" spans="1:7">
      <c r="A1638" s="219"/>
      <c r="B1638" s="219"/>
      <c r="C1638" s="219"/>
      <c r="D1638" s="220"/>
      <c r="E1638" s="221"/>
      <c r="F1638" s="222"/>
      <c r="G1638" s="223"/>
    </row>
    <row r="1639" spans="1:7">
      <c r="A1639" s="219"/>
      <c r="B1639" s="219"/>
      <c r="C1639" s="219"/>
      <c r="D1639" s="220"/>
      <c r="E1639" s="221"/>
      <c r="F1639" s="222"/>
      <c r="G1639" s="223"/>
    </row>
    <row r="1640" spans="1:7">
      <c r="A1640" s="219"/>
      <c r="B1640" s="219"/>
      <c r="C1640" s="219"/>
      <c r="D1640" s="220"/>
      <c r="E1640" s="221"/>
      <c r="F1640" s="222"/>
      <c r="G1640" s="223"/>
    </row>
    <row r="1641" spans="1:7">
      <c r="A1641" s="219"/>
      <c r="B1641" s="219"/>
      <c r="C1641" s="219"/>
      <c r="D1641" s="220"/>
      <c r="E1641" s="221"/>
      <c r="F1641" s="222"/>
      <c r="G1641" s="223"/>
    </row>
    <row r="1642" spans="1:7">
      <c r="A1642" s="219"/>
      <c r="B1642" s="219"/>
      <c r="C1642" s="219"/>
      <c r="D1642" s="220"/>
      <c r="E1642" s="221"/>
      <c r="F1642" s="222"/>
      <c r="G1642" s="223"/>
    </row>
    <row r="1643" spans="1:7">
      <c r="A1643" s="219"/>
      <c r="B1643" s="219"/>
      <c r="C1643" s="219"/>
      <c r="D1643" s="220"/>
      <c r="E1643" s="221"/>
      <c r="F1643" s="222"/>
      <c r="G1643" s="223"/>
    </row>
    <row r="1644" spans="1:7">
      <c r="A1644" s="219"/>
      <c r="B1644" s="219"/>
      <c r="C1644" s="219"/>
      <c r="D1644" s="220"/>
      <c r="E1644" s="221"/>
      <c r="F1644" s="222"/>
      <c r="G1644" s="223"/>
    </row>
    <row r="1645" spans="1:7">
      <c r="A1645" s="219"/>
      <c r="B1645" s="219"/>
      <c r="C1645" s="219"/>
      <c r="D1645" s="220"/>
      <c r="E1645" s="221"/>
      <c r="F1645" s="222"/>
      <c r="G1645" s="223"/>
    </row>
    <row r="1646" spans="1:7">
      <c r="A1646" s="219"/>
      <c r="B1646" s="219"/>
      <c r="C1646" s="219"/>
      <c r="D1646" s="220"/>
      <c r="E1646" s="221"/>
      <c r="F1646" s="222"/>
      <c r="G1646" s="223"/>
    </row>
    <row r="1647" spans="1:7">
      <c r="A1647" s="219"/>
      <c r="B1647" s="219"/>
      <c r="C1647" s="219"/>
      <c r="D1647" s="220"/>
      <c r="E1647" s="221"/>
      <c r="F1647" s="222"/>
      <c r="G1647" s="223"/>
    </row>
    <row r="1648" spans="1:7">
      <c r="A1648" s="219"/>
      <c r="B1648" s="219"/>
      <c r="C1648" s="219"/>
      <c r="D1648" s="220"/>
      <c r="E1648" s="221"/>
      <c r="F1648" s="222"/>
      <c r="G1648" s="223"/>
    </row>
    <row r="1649" spans="1:7">
      <c r="A1649" s="219"/>
      <c r="B1649" s="219"/>
      <c r="C1649" s="219"/>
      <c r="D1649" s="220"/>
      <c r="E1649" s="221"/>
      <c r="F1649" s="222"/>
      <c r="G1649" s="223"/>
    </row>
    <row r="1650" spans="1:7">
      <c r="A1650" s="219"/>
      <c r="B1650" s="219"/>
      <c r="C1650" s="219"/>
      <c r="D1650" s="220"/>
      <c r="E1650" s="221"/>
      <c r="F1650" s="222"/>
      <c r="G1650" s="223"/>
    </row>
    <row r="1651" spans="1:7">
      <c r="A1651" s="219"/>
      <c r="B1651" s="219"/>
      <c r="C1651" s="219"/>
      <c r="D1651" s="220"/>
      <c r="E1651" s="221"/>
      <c r="F1651" s="222"/>
      <c r="G1651" s="223"/>
    </row>
    <row r="1652" spans="1:7">
      <c r="A1652" s="219"/>
      <c r="B1652" s="219"/>
      <c r="C1652" s="219"/>
      <c r="D1652" s="220"/>
      <c r="E1652" s="221"/>
      <c r="F1652" s="222"/>
      <c r="G1652" s="223"/>
    </row>
    <row r="1653" spans="1:7">
      <c r="A1653" s="219"/>
      <c r="B1653" s="219"/>
      <c r="C1653" s="219"/>
      <c r="D1653" s="220"/>
      <c r="E1653" s="221"/>
      <c r="F1653" s="222"/>
      <c r="G1653" s="223"/>
    </row>
    <row r="1654" spans="1:7">
      <c r="A1654" s="219"/>
      <c r="B1654" s="219"/>
      <c r="C1654" s="219"/>
      <c r="D1654" s="220"/>
      <c r="E1654" s="221"/>
      <c r="F1654" s="222"/>
      <c r="G1654" s="223"/>
    </row>
    <row r="1655" spans="1:7">
      <c r="A1655" s="219"/>
      <c r="B1655" s="219"/>
      <c r="C1655" s="219"/>
      <c r="D1655" s="220"/>
      <c r="E1655" s="221"/>
      <c r="F1655" s="222"/>
      <c r="G1655" s="223"/>
    </row>
    <row r="1656" spans="1:7">
      <c r="A1656" s="219"/>
      <c r="B1656" s="219"/>
      <c r="C1656" s="219"/>
      <c r="D1656" s="220"/>
      <c r="E1656" s="221"/>
      <c r="F1656" s="222"/>
      <c r="G1656" s="223"/>
    </row>
    <row r="1657" spans="1:7">
      <c r="A1657" s="219"/>
      <c r="B1657" s="219"/>
      <c r="C1657" s="219"/>
      <c r="D1657" s="220"/>
      <c r="E1657" s="221"/>
      <c r="F1657" s="222"/>
      <c r="G1657" s="223"/>
    </row>
    <row r="1658" spans="1:7">
      <c r="A1658" s="219"/>
      <c r="B1658" s="219"/>
      <c r="C1658" s="219"/>
      <c r="D1658" s="220"/>
      <c r="E1658" s="221"/>
      <c r="F1658" s="222"/>
      <c r="G1658" s="223"/>
    </row>
    <row r="1659" spans="1:7">
      <c r="A1659" s="219"/>
      <c r="B1659" s="219"/>
      <c r="C1659" s="219"/>
      <c r="D1659" s="220"/>
      <c r="E1659" s="221"/>
      <c r="F1659" s="222"/>
      <c r="G1659" s="223"/>
    </row>
    <row r="1660" spans="1:7">
      <c r="A1660" s="219"/>
      <c r="B1660" s="219"/>
      <c r="C1660" s="219"/>
      <c r="D1660" s="220"/>
      <c r="E1660" s="221"/>
      <c r="F1660" s="222"/>
      <c r="G1660" s="223"/>
    </row>
    <row r="1661" spans="1:7">
      <c r="A1661" s="219"/>
      <c r="B1661" s="219"/>
      <c r="C1661" s="219"/>
      <c r="D1661" s="220"/>
      <c r="E1661" s="221"/>
      <c r="F1661" s="222"/>
      <c r="G1661" s="223"/>
    </row>
    <row r="1662" spans="1:7">
      <c r="A1662" s="219"/>
      <c r="B1662" s="219"/>
      <c r="C1662" s="219"/>
      <c r="D1662" s="220"/>
      <c r="E1662" s="221"/>
      <c r="F1662" s="222"/>
      <c r="G1662" s="223"/>
    </row>
    <row r="1663" spans="1:7">
      <c r="A1663" s="219"/>
      <c r="B1663" s="219"/>
      <c r="C1663" s="219"/>
      <c r="D1663" s="220"/>
      <c r="E1663" s="221"/>
      <c r="F1663" s="222"/>
      <c r="G1663" s="223"/>
    </row>
    <row r="1664" spans="1:7">
      <c r="A1664" s="219"/>
      <c r="B1664" s="219"/>
      <c r="C1664" s="219"/>
      <c r="D1664" s="220"/>
      <c r="E1664" s="221"/>
      <c r="F1664" s="222"/>
      <c r="G1664" s="223"/>
    </row>
    <row r="1665" spans="1:7">
      <c r="A1665" s="219"/>
      <c r="B1665" s="219"/>
      <c r="C1665" s="219"/>
      <c r="D1665" s="220"/>
      <c r="E1665" s="221"/>
      <c r="F1665" s="222"/>
      <c r="G1665" s="223"/>
    </row>
    <row r="1666" spans="1:7">
      <c r="A1666" s="219"/>
      <c r="B1666" s="219"/>
      <c r="C1666" s="219"/>
      <c r="D1666" s="220"/>
      <c r="E1666" s="221"/>
      <c r="F1666" s="222"/>
      <c r="G1666" s="223"/>
    </row>
    <row r="1667" spans="1:7">
      <c r="A1667" s="219"/>
      <c r="B1667" s="219"/>
      <c r="C1667" s="219"/>
      <c r="D1667" s="220"/>
      <c r="E1667" s="221"/>
      <c r="F1667" s="222"/>
      <c r="G1667" s="223"/>
    </row>
    <row r="1668" spans="1:7">
      <c r="A1668" s="219"/>
      <c r="B1668" s="219"/>
      <c r="C1668" s="219"/>
      <c r="D1668" s="220"/>
      <c r="E1668" s="221"/>
      <c r="F1668" s="222"/>
      <c r="G1668" s="223"/>
    </row>
    <row r="1669" spans="1:7">
      <c r="A1669" s="219"/>
      <c r="B1669" s="219"/>
      <c r="C1669" s="219"/>
      <c r="D1669" s="220"/>
      <c r="E1669" s="221"/>
      <c r="F1669" s="222"/>
      <c r="G1669" s="223"/>
    </row>
    <row r="1670" spans="1:7">
      <c r="A1670" s="219"/>
      <c r="B1670" s="219"/>
      <c r="C1670" s="219"/>
      <c r="D1670" s="220"/>
      <c r="E1670" s="221"/>
      <c r="F1670" s="222"/>
      <c r="G1670" s="223"/>
    </row>
    <row r="1671" spans="1:7">
      <c r="A1671" s="219"/>
      <c r="B1671" s="219"/>
      <c r="C1671" s="219"/>
      <c r="D1671" s="220"/>
      <c r="E1671" s="221"/>
      <c r="F1671" s="222"/>
      <c r="G1671" s="223"/>
    </row>
    <row r="1672" spans="1:7">
      <c r="A1672" s="219"/>
      <c r="B1672" s="219"/>
      <c r="C1672" s="219"/>
      <c r="D1672" s="220"/>
      <c r="E1672" s="221"/>
      <c r="F1672" s="222"/>
      <c r="G1672" s="223"/>
    </row>
    <row r="1673" spans="1:7">
      <c r="A1673" s="219"/>
      <c r="B1673" s="219"/>
      <c r="C1673" s="219"/>
      <c r="D1673" s="220"/>
      <c r="E1673" s="221"/>
      <c r="F1673" s="222"/>
      <c r="G1673" s="223"/>
    </row>
    <row r="1674" spans="1:7">
      <c r="A1674" s="219"/>
      <c r="B1674" s="219"/>
      <c r="C1674" s="219"/>
      <c r="D1674" s="220"/>
      <c r="E1674" s="221"/>
      <c r="F1674" s="222"/>
      <c r="G1674" s="223"/>
    </row>
    <row r="1675" spans="1:7">
      <c r="A1675" s="219"/>
      <c r="B1675" s="219"/>
      <c r="C1675" s="219"/>
      <c r="D1675" s="220"/>
      <c r="E1675" s="221"/>
      <c r="F1675" s="222"/>
      <c r="G1675" s="223"/>
    </row>
    <row r="1676" spans="1:7">
      <c r="A1676" s="219"/>
      <c r="B1676" s="219"/>
      <c r="C1676" s="219"/>
      <c r="D1676" s="220"/>
      <c r="E1676" s="221"/>
      <c r="F1676" s="222"/>
      <c r="G1676" s="223"/>
    </row>
    <row r="1677" spans="1:7">
      <c r="A1677" s="219"/>
      <c r="B1677" s="219"/>
      <c r="C1677" s="219"/>
      <c r="D1677" s="220"/>
      <c r="E1677" s="221"/>
      <c r="F1677" s="222"/>
      <c r="G1677" s="223"/>
    </row>
    <row r="1678" spans="1:7">
      <c r="A1678" s="219"/>
      <c r="B1678" s="219"/>
      <c r="C1678" s="219"/>
      <c r="D1678" s="220"/>
      <c r="E1678" s="221"/>
      <c r="F1678" s="222"/>
      <c r="G1678" s="223"/>
    </row>
    <row r="1679" spans="1:7">
      <c r="A1679" s="219"/>
      <c r="B1679" s="219"/>
      <c r="C1679" s="219"/>
      <c r="D1679" s="220"/>
      <c r="E1679" s="221"/>
      <c r="F1679" s="222"/>
      <c r="G1679" s="223"/>
    </row>
    <row r="1680" spans="1:7">
      <c r="A1680" s="219"/>
      <c r="B1680" s="219"/>
      <c r="C1680" s="219"/>
      <c r="D1680" s="220"/>
      <c r="E1680" s="221"/>
      <c r="F1680" s="222"/>
      <c r="G1680" s="223"/>
    </row>
    <row r="1681" spans="1:7">
      <c r="A1681" s="219"/>
      <c r="B1681" s="219"/>
      <c r="C1681" s="219"/>
      <c r="D1681" s="220"/>
      <c r="E1681" s="221"/>
      <c r="F1681" s="222"/>
      <c r="G1681" s="223"/>
    </row>
    <row r="1682" spans="1:7">
      <c r="A1682" s="219"/>
      <c r="B1682" s="219"/>
      <c r="C1682" s="219"/>
      <c r="D1682" s="220"/>
      <c r="E1682" s="221"/>
      <c r="F1682" s="222"/>
      <c r="G1682" s="223"/>
    </row>
    <row r="1683" spans="1:7">
      <c r="A1683" s="219"/>
      <c r="B1683" s="219"/>
      <c r="C1683" s="219"/>
      <c r="D1683" s="220"/>
      <c r="E1683" s="221"/>
      <c r="F1683" s="222"/>
      <c r="G1683" s="223"/>
    </row>
    <row r="1684" spans="1:7">
      <c r="A1684" s="219"/>
      <c r="B1684" s="219"/>
      <c r="C1684" s="219"/>
      <c r="D1684" s="220"/>
      <c r="E1684" s="221"/>
      <c r="F1684" s="222"/>
      <c r="G1684" s="223"/>
    </row>
    <row r="1685" spans="1:7">
      <c r="A1685" s="219"/>
      <c r="B1685" s="219"/>
      <c r="C1685" s="219"/>
      <c r="D1685" s="220"/>
      <c r="E1685" s="221"/>
      <c r="F1685" s="222"/>
      <c r="G1685" s="223"/>
    </row>
    <row r="1686" spans="1:7">
      <c r="A1686" s="219"/>
      <c r="B1686" s="219"/>
      <c r="C1686" s="219"/>
      <c r="D1686" s="220"/>
      <c r="E1686" s="221"/>
      <c r="F1686" s="222"/>
      <c r="G1686" s="223"/>
    </row>
    <row r="1687" spans="1:7">
      <c r="A1687" s="219"/>
      <c r="B1687" s="219"/>
      <c r="C1687" s="219"/>
      <c r="D1687" s="220"/>
      <c r="E1687" s="221"/>
      <c r="F1687" s="222"/>
      <c r="G1687" s="223"/>
    </row>
    <row r="1688" spans="1:7">
      <c r="A1688" s="219"/>
      <c r="B1688" s="219"/>
      <c r="C1688" s="219"/>
      <c r="D1688" s="220"/>
      <c r="E1688" s="221"/>
      <c r="F1688" s="222"/>
      <c r="G1688" s="223"/>
    </row>
    <row r="1689" spans="1:7">
      <c r="A1689" s="219"/>
      <c r="B1689" s="219"/>
      <c r="C1689" s="219"/>
      <c r="D1689" s="220"/>
      <c r="E1689" s="221"/>
      <c r="F1689" s="222"/>
      <c r="G1689" s="223"/>
    </row>
    <row r="1690" spans="1:7">
      <c r="A1690" s="219"/>
      <c r="B1690" s="219"/>
      <c r="C1690" s="219"/>
      <c r="D1690" s="220"/>
      <c r="E1690" s="221"/>
      <c r="F1690" s="222"/>
      <c r="G1690" s="223"/>
    </row>
    <row r="1691" spans="1:7">
      <c r="A1691" s="219"/>
      <c r="B1691" s="219"/>
      <c r="C1691" s="219"/>
      <c r="D1691" s="220"/>
      <c r="E1691" s="221"/>
      <c r="F1691" s="222"/>
      <c r="G1691" s="223"/>
    </row>
    <row r="1692" spans="1:7">
      <c r="A1692" s="219"/>
      <c r="B1692" s="219"/>
      <c r="C1692" s="219"/>
      <c r="D1692" s="220"/>
      <c r="E1692" s="221"/>
      <c r="F1692" s="222"/>
      <c r="G1692" s="223"/>
    </row>
    <row r="1693" spans="1:7">
      <c r="A1693" s="219"/>
      <c r="B1693" s="219"/>
      <c r="C1693" s="219"/>
      <c r="D1693" s="220"/>
      <c r="E1693" s="221"/>
      <c r="F1693" s="222"/>
      <c r="G1693" s="223"/>
    </row>
    <row r="1694" spans="1:7">
      <c r="A1694" s="219"/>
      <c r="B1694" s="219"/>
      <c r="C1694" s="219"/>
      <c r="D1694" s="220"/>
      <c r="E1694" s="221"/>
      <c r="F1694" s="222"/>
      <c r="G1694" s="223"/>
    </row>
    <row r="1695" spans="1:7">
      <c r="A1695" s="219"/>
      <c r="B1695" s="219"/>
      <c r="C1695" s="219"/>
      <c r="D1695" s="220"/>
      <c r="E1695" s="221"/>
      <c r="F1695" s="222"/>
      <c r="G1695" s="223"/>
    </row>
    <row r="1696" spans="1:7">
      <c r="A1696" s="219"/>
      <c r="B1696" s="219"/>
      <c r="C1696" s="219"/>
      <c r="D1696" s="220"/>
      <c r="E1696" s="221"/>
      <c r="F1696" s="222"/>
      <c r="G1696" s="223"/>
    </row>
    <row r="1697" spans="1:7">
      <c r="A1697" s="219"/>
      <c r="B1697" s="219"/>
      <c r="C1697" s="219"/>
      <c r="D1697" s="220"/>
      <c r="E1697" s="221"/>
      <c r="F1697" s="222"/>
      <c r="G1697" s="223"/>
    </row>
    <row r="1698" spans="1:7">
      <c r="A1698" s="219"/>
      <c r="B1698" s="219"/>
      <c r="C1698" s="219"/>
      <c r="D1698" s="220"/>
      <c r="E1698" s="221"/>
      <c r="F1698" s="222"/>
      <c r="G1698" s="223"/>
    </row>
    <row r="1699" spans="1:7">
      <c r="A1699" s="219"/>
      <c r="B1699" s="219"/>
      <c r="C1699" s="219"/>
      <c r="D1699" s="220"/>
      <c r="E1699" s="221"/>
      <c r="F1699" s="222"/>
      <c r="G1699" s="223"/>
    </row>
    <row r="1700" spans="1:7">
      <c r="A1700" s="219"/>
      <c r="B1700" s="219"/>
      <c r="C1700" s="219"/>
      <c r="D1700" s="220"/>
      <c r="E1700" s="221"/>
      <c r="F1700" s="222"/>
      <c r="G1700" s="223"/>
    </row>
    <row r="1701" spans="1:7">
      <c r="A1701" s="219"/>
      <c r="B1701" s="219"/>
      <c r="C1701" s="219"/>
      <c r="D1701" s="220"/>
      <c r="E1701" s="221"/>
      <c r="F1701" s="222"/>
      <c r="G1701" s="223"/>
    </row>
    <row r="1702" spans="1:7">
      <c r="A1702" s="219"/>
      <c r="B1702" s="219"/>
      <c r="C1702" s="219"/>
      <c r="D1702" s="220"/>
      <c r="E1702" s="221"/>
      <c r="F1702" s="222"/>
      <c r="G1702" s="223"/>
    </row>
    <row r="1703" spans="1:7">
      <c r="A1703" s="219"/>
      <c r="B1703" s="219"/>
      <c r="C1703" s="219"/>
      <c r="D1703" s="220"/>
      <c r="E1703" s="221"/>
      <c r="F1703" s="222"/>
      <c r="G1703" s="223"/>
    </row>
    <row r="1704" spans="1:7">
      <c r="A1704" s="219"/>
      <c r="B1704" s="219"/>
      <c r="C1704" s="219"/>
      <c r="D1704" s="220"/>
      <c r="E1704" s="221"/>
      <c r="F1704" s="222"/>
      <c r="G1704" s="223"/>
    </row>
    <row r="1705" spans="1:7">
      <c r="A1705" s="219"/>
      <c r="B1705" s="219"/>
      <c r="C1705" s="219"/>
      <c r="D1705" s="220"/>
      <c r="E1705" s="221"/>
      <c r="F1705" s="222"/>
      <c r="G1705" s="223"/>
    </row>
    <row r="1706" spans="1:7">
      <c r="A1706" s="219"/>
      <c r="B1706" s="219"/>
      <c r="C1706" s="219"/>
      <c r="D1706" s="220"/>
      <c r="E1706" s="221"/>
      <c r="F1706" s="222"/>
      <c r="G1706" s="223"/>
    </row>
    <row r="1707" spans="1:7">
      <c r="A1707" s="219"/>
      <c r="B1707" s="219"/>
      <c r="C1707" s="219"/>
      <c r="D1707" s="220"/>
      <c r="E1707" s="221"/>
      <c r="F1707" s="222"/>
      <c r="G1707" s="223"/>
    </row>
    <row r="1708" spans="1:7">
      <c r="A1708" s="219"/>
      <c r="B1708" s="219"/>
      <c r="C1708" s="219"/>
      <c r="D1708" s="220"/>
      <c r="E1708" s="221"/>
      <c r="F1708" s="222"/>
      <c r="G1708" s="223"/>
    </row>
    <row r="1709" spans="1:7">
      <c r="A1709" s="219"/>
      <c r="B1709" s="219"/>
      <c r="C1709" s="219"/>
      <c r="D1709" s="220"/>
      <c r="E1709" s="221"/>
      <c r="F1709" s="222"/>
      <c r="G1709" s="223"/>
    </row>
    <row r="1710" spans="1:7">
      <c r="A1710" s="219"/>
      <c r="B1710" s="219"/>
      <c r="C1710" s="219"/>
      <c r="D1710" s="220"/>
      <c r="E1710" s="221"/>
      <c r="F1710" s="222"/>
      <c r="G1710" s="223"/>
    </row>
    <row r="1711" spans="1:7">
      <c r="A1711" s="219"/>
      <c r="B1711" s="219"/>
      <c r="C1711" s="219"/>
      <c r="D1711" s="220"/>
      <c r="E1711" s="221"/>
      <c r="F1711" s="222"/>
      <c r="G1711" s="223"/>
    </row>
    <row r="1712" spans="1:7">
      <c r="A1712" s="219"/>
      <c r="B1712" s="219"/>
      <c r="C1712" s="219"/>
      <c r="D1712" s="220"/>
      <c r="E1712" s="221"/>
      <c r="F1712" s="222"/>
      <c r="G1712" s="223"/>
    </row>
    <row r="1713" spans="1:7">
      <c r="A1713" s="219"/>
      <c r="B1713" s="219"/>
      <c r="C1713" s="219"/>
      <c r="D1713" s="220"/>
      <c r="E1713" s="221"/>
      <c r="F1713" s="222"/>
      <c r="G1713" s="223"/>
    </row>
    <row r="1714" spans="1:7">
      <c r="A1714" s="219"/>
      <c r="B1714" s="219"/>
      <c r="C1714" s="219"/>
      <c r="D1714" s="220"/>
      <c r="E1714" s="221"/>
      <c r="F1714" s="222"/>
      <c r="G1714" s="223"/>
    </row>
    <row r="1715" spans="1:7">
      <c r="A1715" s="219"/>
      <c r="B1715" s="219"/>
      <c r="C1715" s="219"/>
      <c r="D1715" s="220"/>
      <c r="E1715" s="221"/>
      <c r="F1715" s="222"/>
      <c r="G1715" s="223"/>
    </row>
    <row r="1716" spans="1:7">
      <c r="A1716" s="219"/>
      <c r="B1716" s="219"/>
      <c r="C1716" s="219"/>
      <c r="D1716" s="220"/>
      <c r="E1716" s="221"/>
      <c r="F1716" s="222"/>
      <c r="G1716" s="223"/>
    </row>
    <row r="1717" spans="1:7">
      <c r="A1717" s="219"/>
      <c r="B1717" s="219"/>
      <c r="C1717" s="219"/>
      <c r="D1717" s="220"/>
      <c r="E1717" s="221"/>
      <c r="F1717" s="222"/>
      <c r="G1717" s="223"/>
    </row>
    <row r="1718" spans="1:7">
      <c r="A1718" s="219"/>
      <c r="B1718" s="219"/>
      <c r="C1718" s="219"/>
      <c r="D1718" s="220"/>
      <c r="E1718" s="221"/>
      <c r="F1718" s="222"/>
      <c r="G1718" s="223"/>
    </row>
    <row r="1719" spans="1:7">
      <c r="A1719" s="219"/>
      <c r="B1719" s="219"/>
      <c r="C1719" s="219"/>
      <c r="D1719" s="220"/>
      <c r="E1719" s="221"/>
      <c r="F1719" s="222"/>
      <c r="G1719" s="223"/>
    </row>
    <row r="1720" spans="1:7">
      <c r="A1720" s="219"/>
      <c r="B1720" s="219"/>
      <c r="C1720" s="219"/>
      <c r="D1720" s="220"/>
      <c r="E1720" s="221"/>
      <c r="F1720" s="222"/>
      <c r="G1720" s="223"/>
    </row>
    <row r="1721" spans="1:7">
      <c r="A1721" s="219"/>
      <c r="B1721" s="219"/>
      <c r="C1721" s="219"/>
      <c r="D1721" s="220"/>
      <c r="E1721" s="221"/>
      <c r="F1721" s="222"/>
      <c r="G1721" s="223"/>
    </row>
    <row r="1722" spans="1:7">
      <c r="A1722" s="219"/>
      <c r="B1722" s="219"/>
      <c r="C1722" s="219"/>
      <c r="D1722" s="220"/>
      <c r="E1722" s="221"/>
      <c r="F1722" s="222"/>
      <c r="G1722" s="223"/>
    </row>
    <row r="1723" spans="1:7">
      <c r="A1723" s="219"/>
      <c r="B1723" s="219"/>
      <c r="C1723" s="219"/>
      <c r="D1723" s="220"/>
      <c r="E1723" s="221"/>
      <c r="F1723" s="222"/>
      <c r="G1723" s="223"/>
    </row>
    <row r="1724" spans="1:7">
      <c r="A1724" s="219"/>
      <c r="B1724" s="219"/>
      <c r="C1724" s="219"/>
      <c r="D1724" s="220"/>
      <c r="E1724" s="221"/>
      <c r="F1724" s="222"/>
      <c r="G1724" s="223"/>
    </row>
    <row r="1725" spans="1:7">
      <c r="A1725" s="219"/>
      <c r="B1725" s="219"/>
      <c r="C1725" s="219"/>
      <c r="D1725" s="220"/>
      <c r="E1725" s="221"/>
      <c r="F1725" s="222"/>
      <c r="G1725" s="223"/>
    </row>
    <row r="1726" spans="1:7">
      <c r="A1726" s="219"/>
      <c r="B1726" s="219"/>
      <c r="C1726" s="219"/>
      <c r="D1726" s="220"/>
      <c r="E1726" s="221"/>
      <c r="F1726" s="222"/>
      <c r="G1726" s="223"/>
    </row>
    <row r="1727" spans="1:7">
      <c r="A1727" s="219"/>
      <c r="B1727" s="219"/>
      <c r="C1727" s="219"/>
      <c r="D1727" s="220"/>
      <c r="E1727" s="221"/>
      <c r="F1727" s="222"/>
      <c r="G1727" s="223"/>
    </row>
    <row r="1728" spans="1:7">
      <c r="A1728" s="219"/>
      <c r="B1728" s="219"/>
      <c r="C1728" s="219"/>
      <c r="D1728" s="220"/>
      <c r="E1728" s="221"/>
      <c r="F1728" s="222"/>
      <c r="G1728" s="223"/>
    </row>
    <row r="1729" spans="1:7">
      <c r="A1729" s="219"/>
      <c r="B1729" s="219"/>
      <c r="C1729" s="219"/>
      <c r="D1729" s="220"/>
      <c r="E1729" s="221"/>
      <c r="F1729" s="222"/>
      <c r="G1729" s="223"/>
    </row>
    <row r="1730" spans="1:7">
      <c r="A1730" s="219"/>
      <c r="B1730" s="219"/>
      <c r="C1730" s="219"/>
      <c r="D1730" s="220"/>
      <c r="E1730" s="221"/>
      <c r="F1730" s="222"/>
      <c r="G1730" s="223"/>
    </row>
    <row r="1731" spans="1:7">
      <c r="A1731" s="219"/>
      <c r="B1731" s="219"/>
      <c r="C1731" s="219"/>
      <c r="D1731" s="220"/>
      <c r="E1731" s="221"/>
      <c r="F1731" s="222"/>
      <c r="G1731" s="223"/>
    </row>
    <row r="1732" spans="1:7">
      <c r="A1732" s="219"/>
      <c r="B1732" s="219"/>
      <c r="C1732" s="219"/>
      <c r="D1732" s="220"/>
      <c r="E1732" s="221"/>
      <c r="F1732" s="222"/>
      <c r="G1732" s="223"/>
    </row>
    <row r="1733" spans="1:7">
      <c r="A1733" s="219"/>
      <c r="B1733" s="219"/>
      <c r="C1733" s="219"/>
      <c r="D1733" s="220"/>
      <c r="E1733" s="221"/>
      <c r="F1733" s="222"/>
      <c r="G1733" s="223"/>
    </row>
    <row r="1734" spans="1:7">
      <c r="A1734" s="219"/>
      <c r="B1734" s="219"/>
      <c r="C1734" s="219"/>
      <c r="D1734" s="220"/>
      <c r="E1734" s="221"/>
      <c r="F1734" s="222"/>
      <c r="G1734" s="223"/>
    </row>
    <row r="1735" spans="1:7">
      <c r="A1735" s="219"/>
      <c r="B1735" s="219"/>
      <c r="C1735" s="219"/>
      <c r="D1735" s="220"/>
      <c r="E1735" s="221"/>
      <c r="F1735" s="222"/>
      <c r="G1735" s="223"/>
    </row>
    <row r="1736" spans="1:7">
      <c r="A1736" s="219"/>
      <c r="B1736" s="219"/>
      <c r="C1736" s="219"/>
      <c r="D1736" s="220"/>
      <c r="E1736" s="221"/>
      <c r="F1736" s="222"/>
      <c r="G1736" s="223"/>
    </row>
    <row r="1737" spans="1:7">
      <c r="A1737" s="219"/>
      <c r="B1737" s="219"/>
      <c r="C1737" s="219"/>
      <c r="D1737" s="220"/>
      <c r="E1737" s="221"/>
      <c r="F1737" s="222"/>
      <c r="G1737" s="223"/>
    </row>
    <row r="1738" spans="1:7">
      <c r="A1738" s="219"/>
      <c r="B1738" s="219"/>
      <c r="C1738" s="219"/>
      <c r="D1738" s="220"/>
      <c r="E1738" s="221"/>
      <c r="F1738" s="222"/>
      <c r="G1738" s="223"/>
    </row>
    <row r="1739" spans="1:7">
      <c r="A1739" s="219"/>
      <c r="B1739" s="219"/>
      <c r="C1739" s="219"/>
      <c r="D1739" s="220"/>
      <c r="E1739" s="221"/>
      <c r="F1739" s="222"/>
      <c r="G1739" s="223"/>
    </row>
    <row r="1740" spans="1:7">
      <c r="A1740" s="219"/>
      <c r="B1740" s="219"/>
      <c r="C1740" s="219"/>
      <c r="D1740" s="220"/>
      <c r="E1740" s="221"/>
      <c r="F1740" s="222"/>
      <c r="G1740" s="223"/>
    </row>
    <row r="1741" spans="1:7">
      <c r="A1741" s="219"/>
      <c r="B1741" s="219"/>
      <c r="C1741" s="219"/>
      <c r="D1741" s="220"/>
      <c r="E1741" s="221"/>
      <c r="F1741" s="222"/>
      <c r="G1741" s="223"/>
    </row>
    <row r="1742" spans="1:7">
      <c r="A1742" s="219"/>
      <c r="B1742" s="219"/>
      <c r="C1742" s="219"/>
      <c r="D1742" s="220"/>
      <c r="E1742" s="221"/>
      <c r="F1742" s="222"/>
      <c r="G1742" s="223"/>
    </row>
    <row r="1743" spans="1:7">
      <c r="A1743" s="219"/>
      <c r="B1743" s="219"/>
      <c r="C1743" s="219"/>
      <c r="D1743" s="220"/>
      <c r="E1743" s="221"/>
      <c r="F1743" s="222"/>
      <c r="G1743" s="223"/>
    </row>
    <row r="1744" spans="1:7">
      <c r="A1744" s="219"/>
      <c r="B1744" s="219"/>
      <c r="C1744" s="219"/>
      <c r="D1744" s="220"/>
      <c r="E1744" s="221"/>
      <c r="F1744" s="222"/>
      <c r="G1744" s="223"/>
    </row>
    <row r="1745" spans="1:7">
      <c r="A1745" s="219"/>
      <c r="B1745" s="219"/>
      <c r="C1745" s="219"/>
      <c r="D1745" s="220"/>
      <c r="E1745" s="221"/>
      <c r="F1745" s="222"/>
      <c r="G1745" s="223"/>
    </row>
    <row r="1746" spans="1:7">
      <c r="A1746" s="219"/>
      <c r="B1746" s="219"/>
      <c r="C1746" s="219"/>
      <c r="D1746" s="220"/>
      <c r="E1746" s="221"/>
      <c r="F1746" s="222"/>
      <c r="G1746" s="223"/>
    </row>
    <row r="1747" spans="1:7">
      <c r="A1747" s="219"/>
      <c r="B1747" s="219"/>
      <c r="C1747" s="219"/>
      <c r="D1747" s="220"/>
      <c r="E1747" s="221"/>
      <c r="F1747" s="222"/>
      <c r="G1747" s="223"/>
    </row>
    <row r="1748" spans="1:7">
      <c r="A1748" s="219"/>
      <c r="B1748" s="219"/>
      <c r="C1748" s="219"/>
      <c r="D1748" s="220"/>
      <c r="E1748" s="221"/>
      <c r="F1748" s="222"/>
      <c r="G1748" s="223"/>
    </row>
    <row r="1749" spans="1:7">
      <c r="A1749" s="219"/>
      <c r="B1749" s="219"/>
      <c r="C1749" s="219"/>
      <c r="D1749" s="220"/>
      <c r="E1749" s="221"/>
      <c r="F1749" s="222"/>
      <c r="G1749" s="223"/>
    </row>
    <row r="1750" spans="1:7">
      <c r="A1750" s="219"/>
      <c r="B1750" s="219"/>
      <c r="C1750" s="219"/>
      <c r="D1750" s="220"/>
      <c r="E1750" s="221"/>
      <c r="F1750" s="222"/>
      <c r="G1750" s="223"/>
    </row>
    <row r="1751" spans="1:7">
      <c r="A1751" s="219"/>
      <c r="B1751" s="219"/>
      <c r="C1751" s="219"/>
      <c r="D1751" s="220"/>
      <c r="E1751" s="221"/>
      <c r="F1751" s="222"/>
      <c r="G1751" s="223"/>
    </row>
    <row r="1752" spans="1:7">
      <c r="A1752" s="219"/>
      <c r="B1752" s="219"/>
      <c r="C1752" s="219"/>
      <c r="D1752" s="220"/>
      <c r="E1752" s="221"/>
      <c r="F1752" s="222"/>
      <c r="G1752" s="223"/>
    </row>
    <row r="1753" spans="1:7">
      <c r="A1753" s="219"/>
      <c r="B1753" s="219"/>
      <c r="C1753" s="219"/>
      <c r="D1753" s="220"/>
      <c r="E1753" s="221"/>
      <c r="F1753" s="222"/>
      <c r="G1753" s="223"/>
    </row>
    <row r="1754" spans="1:7">
      <c r="A1754" s="219"/>
      <c r="B1754" s="219"/>
      <c r="C1754" s="219"/>
      <c r="D1754" s="220"/>
      <c r="E1754" s="221"/>
      <c r="F1754" s="222"/>
      <c r="G1754" s="223"/>
    </row>
    <row r="1755" spans="1:7">
      <c r="A1755" s="219"/>
      <c r="B1755" s="219"/>
      <c r="C1755" s="219"/>
      <c r="D1755" s="220"/>
      <c r="E1755" s="221"/>
      <c r="F1755" s="222"/>
      <c r="G1755" s="223"/>
    </row>
    <row r="1756" spans="1:7">
      <c r="A1756" s="219"/>
      <c r="B1756" s="219"/>
      <c r="C1756" s="219"/>
      <c r="D1756" s="220"/>
      <c r="E1756" s="221"/>
      <c r="F1756" s="222"/>
      <c r="G1756" s="223"/>
    </row>
    <row r="1757" spans="1:7">
      <c r="A1757" s="219"/>
      <c r="B1757" s="219"/>
      <c r="C1757" s="219"/>
      <c r="D1757" s="220"/>
      <c r="E1757" s="221"/>
      <c r="F1757" s="222"/>
      <c r="G1757" s="223"/>
    </row>
    <row r="1758" spans="1:7">
      <c r="A1758" s="219"/>
      <c r="B1758" s="219"/>
      <c r="C1758" s="219"/>
      <c r="D1758" s="220"/>
      <c r="E1758" s="221"/>
      <c r="F1758" s="222"/>
      <c r="G1758" s="223"/>
    </row>
    <row r="1759" spans="1:7">
      <c r="A1759" s="219"/>
      <c r="B1759" s="219"/>
      <c r="C1759" s="219"/>
      <c r="D1759" s="220"/>
      <c r="E1759" s="221"/>
      <c r="F1759" s="222"/>
      <c r="G1759" s="223"/>
    </row>
    <row r="1760" spans="1:7">
      <c r="A1760" s="219"/>
      <c r="B1760" s="219"/>
      <c r="C1760" s="219"/>
      <c r="D1760" s="220"/>
      <c r="E1760" s="221"/>
      <c r="F1760" s="222"/>
      <c r="G1760" s="223"/>
    </row>
    <row r="1761" spans="1:7">
      <c r="A1761" s="219"/>
      <c r="B1761" s="219"/>
      <c r="C1761" s="219"/>
      <c r="D1761" s="220"/>
      <c r="E1761" s="221"/>
      <c r="F1761" s="222"/>
      <c r="G1761" s="223"/>
    </row>
    <row r="1762" spans="1:7">
      <c r="A1762" s="219"/>
      <c r="B1762" s="219"/>
      <c r="C1762" s="219"/>
      <c r="D1762" s="220"/>
      <c r="E1762" s="221"/>
      <c r="F1762" s="222"/>
      <c r="G1762" s="223"/>
    </row>
    <row r="1763" spans="1:7">
      <c r="A1763" s="219"/>
      <c r="B1763" s="219"/>
      <c r="C1763" s="219"/>
      <c r="D1763" s="220"/>
      <c r="E1763" s="221"/>
      <c r="F1763" s="222"/>
      <c r="G1763" s="223"/>
    </row>
    <row r="1764" spans="1:7">
      <c r="A1764" s="219"/>
      <c r="B1764" s="219"/>
      <c r="C1764" s="219"/>
      <c r="D1764" s="220"/>
      <c r="E1764" s="221"/>
      <c r="F1764" s="222"/>
      <c r="G1764" s="223"/>
    </row>
    <row r="1765" spans="1:7">
      <c r="A1765" s="219"/>
      <c r="B1765" s="219"/>
      <c r="C1765" s="219"/>
      <c r="D1765" s="220"/>
      <c r="E1765" s="221"/>
      <c r="F1765" s="222"/>
      <c r="G1765" s="223"/>
    </row>
    <row r="1766" spans="1:7">
      <c r="A1766" s="219"/>
      <c r="B1766" s="219"/>
      <c r="C1766" s="219"/>
      <c r="D1766" s="220"/>
      <c r="E1766" s="221"/>
      <c r="F1766" s="222"/>
      <c r="G1766" s="223"/>
    </row>
    <row r="1767" spans="1:7">
      <c r="A1767" s="219"/>
      <c r="B1767" s="219"/>
      <c r="C1767" s="219"/>
      <c r="D1767" s="220"/>
      <c r="E1767" s="221"/>
      <c r="F1767" s="222"/>
      <c r="G1767" s="223"/>
    </row>
    <row r="1768" spans="1:7">
      <c r="A1768" s="219"/>
      <c r="B1768" s="219"/>
      <c r="C1768" s="219"/>
      <c r="D1768" s="220"/>
      <c r="E1768" s="221"/>
      <c r="F1768" s="222"/>
      <c r="G1768" s="223"/>
    </row>
    <row r="1769" spans="1:7">
      <c r="A1769" s="219"/>
      <c r="B1769" s="219"/>
      <c r="C1769" s="219"/>
      <c r="D1769" s="220"/>
      <c r="E1769" s="221"/>
      <c r="F1769" s="222"/>
      <c r="G1769" s="223"/>
    </row>
    <row r="1770" spans="1:7">
      <c r="A1770" s="219"/>
      <c r="B1770" s="219"/>
      <c r="C1770" s="219"/>
      <c r="D1770" s="220"/>
      <c r="E1770" s="221"/>
      <c r="F1770" s="222"/>
      <c r="G1770" s="223"/>
    </row>
    <row r="1771" spans="1:7">
      <c r="A1771" s="219"/>
      <c r="B1771" s="219"/>
      <c r="C1771" s="219"/>
      <c r="D1771" s="220"/>
      <c r="E1771" s="221"/>
      <c r="F1771" s="222"/>
      <c r="G1771" s="223"/>
    </row>
    <row r="1772" spans="1:7">
      <c r="A1772" s="219"/>
      <c r="B1772" s="219"/>
      <c r="C1772" s="219"/>
      <c r="D1772" s="220"/>
      <c r="E1772" s="221"/>
      <c r="F1772" s="222"/>
      <c r="G1772" s="223"/>
    </row>
    <row r="1773" spans="1:7">
      <c r="A1773" s="219"/>
      <c r="B1773" s="219"/>
      <c r="C1773" s="219"/>
      <c r="D1773" s="220"/>
      <c r="E1773" s="221"/>
      <c r="F1773" s="222"/>
      <c r="G1773" s="223"/>
    </row>
    <row r="1774" spans="1:7">
      <c r="A1774" s="219"/>
      <c r="B1774" s="219"/>
      <c r="C1774" s="219"/>
      <c r="D1774" s="220"/>
      <c r="E1774" s="221"/>
      <c r="F1774" s="222"/>
      <c r="G1774" s="223"/>
    </row>
    <row r="1775" spans="1:7">
      <c r="A1775" s="219"/>
      <c r="B1775" s="219"/>
      <c r="C1775" s="219"/>
      <c r="D1775" s="220"/>
      <c r="E1775" s="221"/>
      <c r="F1775" s="222"/>
      <c r="G1775" s="223"/>
    </row>
    <row r="1776" spans="1:7">
      <c r="A1776" s="219"/>
      <c r="B1776" s="219"/>
      <c r="C1776" s="219"/>
      <c r="D1776" s="220"/>
      <c r="E1776" s="221"/>
      <c r="F1776" s="222"/>
      <c r="G1776" s="223"/>
    </row>
    <row r="1777" spans="1:7">
      <c r="A1777" s="219"/>
      <c r="B1777" s="219"/>
      <c r="C1777" s="219"/>
      <c r="D1777" s="220"/>
      <c r="E1777" s="221"/>
      <c r="F1777" s="222"/>
      <c r="G1777" s="223"/>
    </row>
    <row r="1778" spans="1:7">
      <c r="A1778" s="219"/>
      <c r="B1778" s="219"/>
      <c r="C1778" s="219"/>
      <c r="D1778" s="220"/>
      <c r="E1778" s="221"/>
      <c r="F1778" s="222"/>
      <c r="G1778" s="223"/>
    </row>
    <row r="1779" spans="1:7">
      <c r="A1779" s="219"/>
      <c r="B1779" s="219"/>
      <c r="C1779" s="219"/>
      <c r="D1779" s="220"/>
      <c r="E1779" s="221"/>
      <c r="F1779" s="222"/>
      <c r="G1779" s="223"/>
    </row>
    <row r="1780" spans="1:7">
      <c r="A1780" s="219"/>
      <c r="B1780" s="219"/>
      <c r="C1780" s="219"/>
      <c r="D1780" s="220"/>
      <c r="E1780" s="221"/>
      <c r="F1780" s="222"/>
      <c r="G1780" s="223"/>
    </row>
    <row r="1781" spans="1:7">
      <c r="A1781" s="219"/>
      <c r="B1781" s="219"/>
      <c r="C1781" s="219"/>
      <c r="D1781" s="220"/>
      <c r="E1781" s="221"/>
      <c r="F1781" s="222"/>
      <c r="G1781" s="223"/>
    </row>
    <row r="1782" spans="1:7">
      <c r="A1782" s="219"/>
      <c r="B1782" s="219"/>
      <c r="C1782" s="219"/>
      <c r="D1782" s="220"/>
      <c r="E1782" s="221"/>
      <c r="F1782" s="222"/>
      <c r="G1782" s="223"/>
    </row>
    <row r="1783" spans="1:7">
      <c r="A1783" s="219"/>
      <c r="B1783" s="219"/>
      <c r="C1783" s="219"/>
      <c r="D1783" s="220"/>
      <c r="E1783" s="221"/>
      <c r="F1783" s="222"/>
      <c r="G1783" s="223"/>
    </row>
    <row r="1784" spans="1:7">
      <c r="A1784" s="219"/>
      <c r="B1784" s="219"/>
      <c r="C1784" s="219"/>
      <c r="D1784" s="220"/>
      <c r="E1784" s="221"/>
      <c r="F1784" s="222"/>
      <c r="G1784" s="223"/>
    </row>
    <row r="1785" spans="1:7">
      <c r="A1785" s="219"/>
      <c r="B1785" s="219"/>
      <c r="C1785" s="219"/>
      <c r="D1785" s="220"/>
      <c r="E1785" s="221"/>
      <c r="F1785" s="222"/>
      <c r="G1785" s="223"/>
    </row>
    <row r="1786" spans="1:7">
      <c r="A1786" s="219"/>
      <c r="B1786" s="219"/>
      <c r="C1786" s="219"/>
      <c r="D1786" s="220"/>
      <c r="E1786" s="221"/>
      <c r="F1786" s="222"/>
      <c r="G1786" s="223"/>
    </row>
    <row r="1787" spans="1:7">
      <c r="A1787" s="219"/>
      <c r="B1787" s="219"/>
      <c r="C1787" s="219"/>
      <c r="D1787" s="220"/>
      <c r="E1787" s="221"/>
      <c r="F1787" s="222"/>
      <c r="G1787" s="223"/>
    </row>
    <row r="1788" spans="1:7">
      <c r="A1788" s="219"/>
      <c r="B1788" s="219"/>
      <c r="C1788" s="219"/>
      <c r="D1788" s="220"/>
      <c r="E1788" s="221"/>
      <c r="F1788" s="222"/>
      <c r="G1788" s="223"/>
    </row>
    <row r="1789" spans="1:7">
      <c r="A1789" s="219"/>
      <c r="B1789" s="219"/>
      <c r="C1789" s="219"/>
      <c r="D1789" s="220"/>
      <c r="E1789" s="221"/>
      <c r="F1789" s="222"/>
      <c r="G1789" s="223"/>
    </row>
    <row r="1790" spans="1:7">
      <c r="A1790" s="219"/>
      <c r="B1790" s="219"/>
      <c r="C1790" s="219"/>
      <c r="D1790" s="220"/>
      <c r="E1790" s="221"/>
      <c r="F1790" s="222"/>
      <c r="G1790" s="223"/>
    </row>
    <row r="1791" spans="1:7">
      <c r="A1791" s="219"/>
      <c r="B1791" s="219"/>
      <c r="C1791" s="219"/>
      <c r="D1791" s="220"/>
      <c r="E1791" s="221"/>
      <c r="F1791" s="222"/>
      <c r="G1791" s="223"/>
    </row>
    <row r="1792" spans="1:7">
      <c r="A1792" s="219"/>
      <c r="B1792" s="219"/>
      <c r="C1792" s="219"/>
      <c r="D1792" s="220"/>
      <c r="E1792" s="221"/>
      <c r="F1792" s="222"/>
      <c r="G1792" s="223"/>
    </row>
    <row r="1793" spans="1:7">
      <c r="A1793" s="219"/>
      <c r="B1793" s="219"/>
      <c r="C1793" s="219"/>
      <c r="D1793" s="220"/>
      <c r="E1793" s="221"/>
      <c r="F1793" s="222"/>
      <c r="G1793" s="223"/>
    </row>
    <row r="1794" spans="1:7">
      <c r="A1794" s="219"/>
      <c r="B1794" s="219"/>
      <c r="C1794" s="219"/>
      <c r="D1794" s="220"/>
      <c r="E1794" s="221"/>
      <c r="F1794" s="222"/>
      <c r="G1794" s="223"/>
    </row>
    <row r="1795" spans="1:7">
      <c r="A1795" s="219"/>
      <c r="B1795" s="219"/>
      <c r="C1795" s="219"/>
      <c r="D1795" s="220"/>
      <c r="E1795" s="221"/>
      <c r="F1795" s="222"/>
      <c r="G1795" s="223"/>
    </row>
    <row r="1796" spans="1:7">
      <c r="A1796" s="219"/>
      <c r="B1796" s="219"/>
      <c r="C1796" s="219"/>
      <c r="D1796" s="220"/>
      <c r="E1796" s="221"/>
      <c r="F1796" s="222"/>
      <c r="G1796" s="223"/>
    </row>
    <row r="1797" spans="1:7">
      <c r="A1797" s="219"/>
      <c r="B1797" s="219"/>
      <c r="C1797" s="219"/>
      <c r="D1797" s="220"/>
      <c r="E1797" s="221"/>
      <c r="F1797" s="222"/>
      <c r="G1797" s="223"/>
    </row>
    <row r="1798" spans="1:7">
      <c r="A1798" s="219"/>
      <c r="B1798" s="219"/>
      <c r="C1798" s="219"/>
      <c r="D1798" s="220"/>
      <c r="E1798" s="221"/>
      <c r="F1798" s="222"/>
      <c r="G1798" s="223"/>
    </row>
    <row r="1799" spans="1:7">
      <c r="A1799" s="219"/>
      <c r="B1799" s="219"/>
      <c r="C1799" s="219"/>
      <c r="D1799" s="220"/>
      <c r="E1799" s="221"/>
      <c r="F1799" s="222"/>
      <c r="G1799" s="223"/>
    </row>
    <row r="1800" spans="1:7">
      <c r="A1800" s="219"/>
      <c r="B1800" s="219"/>
      <c r="C1800" s="219"/>
      <c r="D1800" s="220"/>
      <c r="E1800" s="221"/>
      <c r="F1800" s="222"/>
      <c r="G1800" s="223"/>
    </row>
    <row r="1801" spans="1:7">
      <c r="A1801" s="219"/>
      <c r="B1801" s="219"/>
      <c r="C1801" s="219"/>
      <c r="D1801" s="220"/>
      <c r="E1801" s="221"/>
      <c r="F1801" s="222"/>
      <c r="G1801" s="223"/>
    </row>
    <row r="1802" spans="1:7">
      <c r="A1802" s="219"/>
      <c r="B1802" s="219"/>
      <c r="C1802" s="219"/>
      <c r="D1802" s="220"/>
      <c r="E1802" s="221"/>
      <c r="F1802" s="222"/>
      <c r="G1802" s="223"/>
    </row>
    <row r="1803" spans="1:7">
      <c r="A1803" s="219"/>
      <c r="B1803" s="219"/>
      <c r="C1803" s="219"/>
      <c r="D1803" s="220"/>
      <c r="E1803" s="221"/>
      <c r="F1803" s="222"/>
      <c r="G1803" s="223"/>
    </row>
    <row r="1804" spans="1:7">
      <c r="A1804" s="219"/>
      <c r="B1804" s="219"/>
      <c r="C1804" s="219"/>
      <c r="D1804" s="220"/>
      <c r="E1804" s="221"/>
      <c r="F1804" s="222"/>
      <c r="G1804" s="223"/>
    </row>
    <row r="1805" spans="1:7">
      <c r="A1805" s="219"/>
      <c r="B1805" s="219"/>
      <c r="C1805" s="219"/>
      <c r="D1805" s="220"/>
      <c r="E1805" s="221"/>
      <c r="F1805" s="222"/>
      <c r="G1805" s="223"/>
    </row>
    <row r="1806" spans="1:7">
      <c r="A1806" s="219"/>
      <c r="B1806" s="219"/>
      <c r="C1806" s="219"/>
      <c r="D1806" s="220"/>
      <c r="E1806" s="221"/>
      <c r="F1806" s="222"/>
      <c r="G1806" s="223"/>
    </row>
    <row r="1807" spans="1:7">
      <c r="A1807" s="219"/>
      <c r="B1807" s="219"/>
      <c r="C1807" s="219"/>
      <c r="D1807" s="220"/>
      <c r="E1807" s="221"/>
      <c r="F1807" s="222"/>
      <c r="G1807" s="223"/>
    </row>
    <row r="1808" spans="1:7">
      <c r="A1808" s="219"/>
      <c r="B1808" s="219"/>
      <c r="C1808" s="219"/>
      <c r="D1808" s="220"/>
      <c r="E1808" s="221"/>
      <c r="F1808" s="222"/>
      <c r="G1808" s="223"/>
    </row>
    <row r="1809" spans="1:7">
      <c r="A1809" s="219"/>
      <c r="B1809" s="219"/>
      <c r="C1809" s="219"/>
      <c r="D1809" s="220"/>
      <c r="E1809" s="221"/>
      <c r="F1809" s="222"/>
      <c r="G1809" s="223"/>
    </row>
    <row r="1810" spans="1:7">
      <c r="A1810" s="219"/>
      <c r="B1810" s="219"/>
      <c r="C1810" s="219"/>
      <c r="D1810" s="220"/>
      <c r="E1810" s="221"/>
      <c r="F1810" s="222"/>
      <c r="G1810" s="223"/>
    </row>
    <row r="1811" spans="1:7">
      <c r="A1811" s="219"/>
      <c r="B1811" s="219"/>
      <c r="C1811" s="219"/>
      <c r="D1811" s="220"/>
      <c r="E1811" s="221"/>
      <c r="F1811" s="222"/>
      <c r="G1811" s="223"/>
    </row>
    <row r="1812" spans="1:7">
      <c r="A1812" s="219"/>
      <c r="B1812" s="219"/>
      <c r="C1812" s="219"/>
      <c r="D1812" s="220"/>
      <c r="E1812" s="221"/>
      <c r="F1812" s="222"/>
      <c r="G1812" s="223"/>
    </row>
    <row r="1813" spans="1:7">
      <c r="A1813" s="219"/>
      <c r="B1813" s="219"/>
      <c r="C1813" s="219"/>
      <c r="D1813" s="220"/>
      <c r="E1813" s="221"/>
      <c r="F1813" s="222"/>
      <c r="G1813" s="223"/>
    </row>
    <row r="1814" spans="1:7">
      <c r="A1814" s="219"/>
      <c r="B1814" s="219"/>
      <c r="C1814" s="219"/>
      <c r="D1814" s="220"/>
      <c r="E1814" s="221"/>
      <c r="F1814" s="222"/>
      <c r="G1814" s="223"/>
    </row>
    <row r="1815" spans="1:7">
      <c r="A1815" s="219"/>
      <c r="B1815" s="219"/>
      <c r="C1815" s="219"/>
      <c r="D1815" s="220"/>
      <c r="E1815" s="221"/>
      <c r="F1815" s="222"/>
      <c r="G1815" s="223"/>
    </row>
    <row r="1816" spans="1:7">
      <c r="A1816" s="219"/>
      <c r="B1816" s="219"/>
      <c r="C1816" s="219"/>
      <c r="D1816" s="220"/>
      <c r="E1816" s="221"/>
      <c r="F1816" s="222"/>
      <c r="G1816" s="223"/>
    </row>
    <row r="1817" spans="1:7">
      <c r="A1817" s="219"/>
      <c r="B1817" s="219"/>
      <c r="C1817" s="219"/>
      <c r="D1817" s="220"/>
      <c r="E1817" s="221"/>
      <c r="F1817" s="222"/>
      <c r="G1817" s="223"/>
    </row>
    <row r="1818" spans="1:7">
      <c r="A1818" s="219"/>
      <c r="B1818" s="219"/>
      <c r="C1818" s="219"/>
      <c r="D1818" s="220"/>
      <c r="E1818" s="221"/>
      <c r="F1818" s="222"/>
      <c r="G1818" s="223"/>
    </row>
    <row r="1819" spans="1:7">
      <c r="A1819" s="219"/>
      <c r="B1819" s="219"/>
      <c r="C1819" s="219"/>
      <c r="D1819" s="220"/>
      <c r="E1819" s="221"/>
      <c r="F1819" s="222"/>
      <c r="G1819" s="223"/>
    </row>
    <row r="1820" spans="1:7">
      <c r="A1820" s="219"/>
      <c r="B1820" s="219"/>
      <c r="C1820" s="219"/>
      <c r="D1820" s="220"/>
      <c r="E1820" s="221"/>
      <c r="F1820" s="222"/>
      <c r="G1820" s="223"/>
    </row>
    <row r="1821" spans="1:7">
      <c r="A1821" s="219"/>
      <c r="B1821" s="219"/>
      <c r="C1821" s="219"/>
      <c r="D1821" s="220"/>
      <c r="E1821" s="221"/>
      <c r="F1821" s="222"/>
      <c r="G1821" s="223"/>
    </row>
    <row r="1822" spans="1:7">
      <c r="A1822" s="219"/>
      <c r="B1822" s="219"/>
      <c r="C1822" s="219"/>
      <c r="D1822" s="220"/>
      <c r="E1822" s="221"/>
      <c r="F1822" s="222"/>
      <c r="G1822" s="223"/>
    </row>
    <row r="1823" spans="1:7">
      <c r="A1823" s="219"/>
      <c r="B1823" s="219"/>
      <c r="C1823" s="219"/>
      <c r="D1823" s="220"/>
      <c r="E1823" s="221"/>
      <c r="F1823" s="222"/>
      <c r="G1823" s="223"/>
    </row>
    <row r="1824" spans="1:7">
      <c r="A1824" s="219"/>
      <c r="B1824" s="219"/>
      <c r="C1824" s="219"/>
      <c r="D1824" s="220"/>
      <c r="E1824" s="221"/>
      <c r="F1824" s="222"/>
      <c r="G1824" s="223"/>
    </row>
    <row r="1825" spans="1:7">
      <c r="A1825" s="219"/>
      <c r="B1825" s="219"/>
      <c r="C1825" s="219"/>
      <c r="D1825" s="220"/>
      <c r="E1825" s="221"/>
      <c r="F1825" s="222"/>
      <c r="G1825" s="223"/>
    </row>
    <row r="1826" spans="1:7">
      <c r="A1826" s="219"/>
      <c r="B1826" s="219"/>
      <c r="C1826" s="219"/>
      <c r="D1826" s="220"/>
      <c r="E1826" s="221"/>
      <c r="F1826" s="222"/>
      <c r="G1826" s="223"/>
    </row>
    <row r="1827" spans="1:7">
      <c r="A1827" s="219"/>
      <c r="B1827" s="219"/>
      <c r="C1827" s="219"/>
      <c r="D1827" s="220"/>
      <c r="E1827" s="221"/>
      <c r="F1827" s="222"/>
      <c r="G1827" s="223"/>
    </row>
    <row r="1828" spans="1:7">
      <c r="A1828" s="219"/>
      <c r="B1828" s="219"/>
      <c r="C1828" s="219"/>
      <c r="D1828" s="220"/>
      <c r="E1828" s="221"/>
      <c r="F1828" s="222"/>
      <c r="G1828" s="223"/>
    </row>
    <row r="1829" spans="1:7">
      <c r="A1829" s="219"/>
      <c r="B1829" s="219"/>
      <c r="C1829" s="219"/>
      <c r="D1829" s="220"/>
      <c r="E1829" s="221"/>
      <c r="F1829" s="222"/>
      <c r="G1829" s="223"/>
    </row>
    <row r="1830" spans="1:7">
      <c r="A1830" s="219"/>
      <c r="B1830" s="219"/>
      <c r="C1830" s="219"/>
      <c r="D1830" s="220"/>
      <c r="E1830" s="221"/>
      <c r="F1830" s="222"/>
      <c r="G1830" s="223"/>
    </row>
    <row r="1831" spans="1:7">
      <c r="A1831" s="219"/>
      <c r="B1831" s="219"/>
      <c r="C1831" s="219"/>
      <c r="D1831" s="220"/>
      <c r="E1831" s="221"/>
      <c r="F1831" s="222"/>
      <c r="G1831" s="223"/>
    </row>
    <row r="1832" spans="1:7">
      <c r="A1832" s="219"/>
      <c r="B1832" s="219"/>
      <c r="C1832" s="219"/>
      <c r="D1832" s="220"/>
      <c r="E1832" s="221"/>
      <c r="F1832" s="222"/>
      <c r="G1832" s="223"/>
    </row>
    <row r="1833" spans="1:7">
      <c r="A1833" s="219"/>
      <c r="B1833" s="219"/>
      <c r="C1833" s="219"/>
      <c r="D1833" s="220"/>
      <c r="E1833" s="221"/>
      <c r="F1833" s="222"/>
      <c r="G1833" s="223"/>
    </row>
    <row r="1834" spans="1:7">
      <c r="A1834" s="219"/>
      <c r="B1834" s="219"/>
      <c r="C1834" s="219"/>
      <c r="D1834" s="220"/>
      <c r="E1834" s="221"/>
      <c r="F1834" s="222"/>
      <c r="G1834" s="223"/>
    </row>
    <row r="1835" spans="1:7">
      <c r="A1835" s="219"/>
      <c r="B1835" s="219"/>
      <c r="C1835" s="219"/>
      <c r="D1835" s="220"/>
      <c r="E1835" s="221"/>
      <c r="F1835" s="222"/>
      <c r="G1835" s="223"/>
    </row>
    <row r="1836" spans="1:7">
      <c r="A1836" s="219"/>
      <c r="B1836" s="219"/>
      <c r="C1836" s="219"/>
      <c r="D1836" s="220"/>
      <c r="E1836" s="221"/>
      <c r="F1836" s="222"/>
      <c r="G1836" s="223"/>
    </row>
    <row r="1837" spans="1:7">
      <c r="A1837" s="219"/>
      <c r="B1837" s="219"/>
      <c r="C1837" s="219"/>
      <c r="D1837" s="220"/>
      <c r="E1837" s="221"/>
      <c r="F1837" s="222"/>
      <c r="G1837" s="223"/>
    </row>
    <row r="1838" spans="1:7">
      <c r="A1838" s="219"/>
      <c r="B1838" s="219"/>
      <c r="C1838" s="219"/>
      <c r="D1838" s="220"/>
      <c r="E1838" s="221"/>
      <c r="F1838" s="222"/>
      <c r="G1838" s="223"/>
    </row>
    <row r="1839" spans="1:7">
      <c r="A1839" s="219"/>
      <c r="B1839" s="219"/>
      <c r="C1839" s="219"/>
      <c r="D1839" s="220"/>
      <c r="E1839" s="221"/>
      <c r="F1839" s="222"/>
      <c r="G1839" s="223"/>
    </row>
    <row r="1840" spans="1:7">
      <c r="A1840" s="219"/>
      <c r="B1840" s="219"/>
      <c r="C1840" s="219"/>
      <c r="D1840" s="220"/>
      <c r="E1840" s="221"/>
      <c r="F1840" s="222"/>
      <c r="G1840" s="223"/>
    </row>
    <row r="1841" spans="1:7">
      <c r="A1841" s="219"/>
      <c r="B1841" s="219"/>
      <c r="C1841" s="219"/>
      <c r="D1841" s="220"/>
      <c r="E1841" s="221"/>
      <c r="F1841" s="222"/>
      <c r="G1841" s="223"/>
    </row>
    <row r="1842" spans="1:7">
      <c r="A1842" s="219"/>
      <c r="B1842" s="219"/>
      <c r="C1842" s="219"/>
      <c r="D1842" s="220"/>
      <c r="E1842" s="221"/>
      <c r="F1842" s="222"/>
      <c r="G1842" s="223"/>
    </row>
    <row r="1843" spans="1:7">
      <c r="A1843" s="219"/>
      <c r="B1843" s="219"/>
      <c r="C1843" s="219"/>
      <c r="D1843" s="220"/>
      <c r="E1843" s="221"/>
      <c r="F1843" s="222"/>
      <c r="G1843" s="223"/>
    </row>
    <row r="1844" spans="1:7">
      <c r="A1844" s="219"/>
      <c r="B1844" s="219"/>
      <c r="C1844" s="219"/>
      <c r="D1844" s="220"/>
      <c r="E1844" s="221"/>
      <c r="F1844" s="222"/>
      <c r="G1844" s="223"/>
    </row>
    <row r="1845" spans="1:7">
      <c r="A1845" s="219"/>
      <c r="B1845" s="219"/>
      <c r="C1845" s="219"/>
      <c r="D1845" s="220"/>
      <c r="E1845" s="221"/>
      <c r="F1845" s="222"/>
      <c r="G1845" s="223"/>
    </row>
    <row r="1846" spans="1:7">
      <c r="A1846" s="219"/>
      <c r="B1846" s="219"/>
      <c r="C1846" s="219"/>
      <c r="D1846" s="220"/>
      <c r="E1846" s="221"/>
      <c r="F1846" s="222"/>
      <c r="G1846" s="223"/>
    </row>
    <row r="1847" spans="1:7">
      <c r="A1847" s="219"/>
      <c r="B1847" s="219"/>
      <c r="C1847" s="219"/>
      <c r="D1847" s="220"/>
      <c r="E1847" s="221"/>
      <c r="F1847" s="222"/>
      <c r="G1847" s="223"/>
    </row>
    <row r="1848" spans="1:7">
      <c r="A1848" s="219"/>
      <c r="B1848" s="219"/>
      <c r="C1848" s="219"/>
      <c r="D1848" s="220"/>
      <c r="E1848" s="221"/>
      <c r="F1848" s="222"/>
      <c r="G1848" s="223"/>
    </row>
    <row r="1849" spans="1:7">
      <c r="A1849" s="219"/>
      <c r="B1849" s="219"/>
      <c r="C1849" s="219"/>
      <c r="D1849" s="220"/>
      <c r="E1849" s="221"/>
      <c r="F1849" s="222"/>
      <c r="G1849" s="223"/>
    </row>
    <row r="1850" spans="1:7">
      <c r="A1850" s="219"/>
      <c r="B1850" s="219"/>
      <c r="C1850" s="219"/>
      <c r="D1850" s="220"/>
      <c r="E1850" s="221"/>
      <c r="F1850" s="222"/>
      <c r="G1850" s="223"/>
    </row>
    <row r="1851" spans="1:7">
      <c r="A1851" s="219"/>
      <c r="B1851" s="219"/>
      <c r="C1851" s="219"/>
      <c r="D1851" s="220"/>
      <c r="E1851" s="221"/>
      <c r="F1851" s="222"/>
      <c r="G1851" s="223"/>
    </row>
    <row r="1852" spans="1:7">
      <c r="A1852" s="219"/>
      <c r="B1852" s="219"/>
      <c r="C1852" s="219"/>
      <c r="D1852" s="220"/>
      <c r="E1852" s="221"/>
      <c r="F1852" s="222"/>
      <c r="G1852" s="223"/>
    </row>
    <row r="1853" spans="1:7">
      <c r="A1853" s="219"/>
      <c r="B1853" s="219"/>
      <c r="C1853" s="219"/>
      <c r="D1853" s="220"/>
      <c r="E1853" s="221"/>
      <c r="F1853" s="222"/>
      <c r="G1853" s="223"/>
    </row>
    <row r="1854" spans="1:7">
      <c r="A1854" s="219"/>
      <c r="B1854" s="219"/>
      <c r="C1854" s="219"/>
      <c r="D1854" s="220"/>
      <c r="E1854" s="221"/>
      <c r="F1854" s="222"/>
      <c r="G1854" s="223"/>
    </row>
    <row r="1855" spans="1:7">
      <c r="A1855" s="219"/>
      <c r="B1855" s="219"/>
      <c r="C1855" s="219"/>
      <c r="D1855" s="220"/>
      <c r="E1855" s="221"/>
      <c r="F1855" s="222"/>
      <c r="G1855" s="223"/>
    </row>
    <row r="1856" spans="1:7">
      <c r="A1856" s="219"/>
      <c r="B1856" s="219"/>
      <c r="C1856" s="219"/>
      <c r="D1856" s="220"/>
      <c r="E1856" s="221"/>
      <c r="F1856" s="222"/>
      <c r="G1856" s="223"/>
    </row>
    <row r="1857" spans="1:7">
      <c r="A1857" s="219"/>
      <c r="B1857" s="219"/>
      <c r="C1857" s="219"/>
      <c r="D1857" s="220"/>
      <c r="E1857" s="221"/>
      <c r="F1857" s="222"/>
      <c r="G1857" s="223"/>
    </row>
    <row r="1858" spans="1:7">
      <c r="A1858" s="219"/>
      <c r="B1858" s="219"/>
      <c r="C1858" s="219"/>
      <c r="D1858" s="220"/>
      <c r="E1858" s="221"/>
      <c r="F1858" s="222"/>
      <c r="G1858" s="223"/>
    </row>
    <row r="1859" spans="1:7">
      <c r="A1859" s="219"/>
      <c r="B1859" s="219"/>
      <c r="C1859" s="219"/>
      <c r="D1859" s="220"/>
      <c r="E1859" s="221"/>
      <c r="F1859" s="222"/>
      <c r="G1859" s="223"/>
    </row>
    <row r="1860" spans="1:7">
      <c r="A1860" s="219"/>
      <c r="B1860" s="219"/>
      <c r="C1860" s="219"/>
      <c r="D1860" s="220"/>
      <c r="E1860" s="221"/>
      <c r="F1860" s="222"/>
      <c r="G1860" s="223"/>
    </row>
    <row r="1861" spans="1:7">
      <c r="A1861" s="219"/>
      <c r="B1861" s="219"/>
      <c r="C1861" s="219"/>
      <c r="D1861" s="220"/>
      <c r="E1861" s="221"/>
      <c r="F1861" s="222"/>
      <c r="G1861" s="223"/>
    </row>
    <row r="1862" spans="1:7">
      <c r="A1862" s="219"/>
      <c r="B1862" s="219"/>
      <c r="C1862" s="219"/>
      <c r="D1862" s="220"/>
      <c r="E1862" s="221"/>
      <c r="F1862" s="222"/>
      <c r="G1862" s="223"/>
    </row>
    <row r="1863" spans="1:7">
      <c r="A1863" s="219"/>
      <c r="B1863" s="219"/>
      <c r="C1863" s="219"/>
      <c r="D1863" s="220"/>
      <c r="E1863" s="221"/>
      <c r="F1863" s="222"/>
      <c r="G1863" s="223"/>
    </row>
    <row r="1864" spans="1:7">
      <c r="A1864" s="219"/>
      <c r="B1864" s="219"/>
      <c r="C1864" s="219"/>
      <c r="D1864" s="220"/>
      <c r="E1864" s="221"/>
      <c r="F1864" s="222"/>
      <c r="G1864" s="223"/>
    </row>
    <row r="1865" spans="1:7">
      <c r="A1865" s="219"/>
      <c r="B1865" s="219"/>
      <c r="C1865" s="219"/>
      <c r="D1865" s="220"/>
      <c r="E1865" s="221"/>
      <c r="F1865" s="222"/>
      <c r="G1865" s="223"/>
    </row>
    <row r="1866" spans="1:7">
      <c r="A1866" s="219"/>
      <c r="B1866" s="219"/>
      <c r="C1866" s="219"/>
      <c r="D1866" s="220"/>
      <c r="E1866" s="221"/>
      <c r="F1866" s="222"/>
      <c r="G1866" s="223"/>
    </row>
    <row r="1867" spans="1:7">
      <c r="A1867" s="219"/>
      <c r="B1867" s="219"/>
      <c r="C1867" s="219"/>
      <c r="D1867" s="220"/>
      <c r="E1867" s="221"/>
      <c r="F1867" s="222"/>
      <c r="G1867" s="223"/>
    </row>
    <row r="1868" spans="1:7">
      <c r="A1868" s="219"/>
      <c r="B1868" s="219"/>
      <c r="C1868" s="219"/>
      <c r="D1868" s="220"/>
      <c r="E1868" s="221"/>
      <c r="F1868" s="222"/>
      <c r="G1868" s="223"/>
    </row>
    <row r="1869" spans="1:7">
      <c r="A1869" s="219"/>
      <c r="B1869" s="219"/>
      <c r="C1869" s="219"/>
      <c r="D1869" s="220"/>
      <c r="E1869" s="221"/>
      <c r="F1869" s="222"/>
      <c r="G1869" s="223"/>
    </row>
    <row r="1870" spans="1:7">
      <c r="A1870" s="219"/>
      <c r="B1870" s="219"/>
      <c r="C1870" s="219"/>
      <c r="D1870" s="220"/>
      <c r="E1870" s="221"/>
      <c r="F1870" s="222"/>
      <c r="G1870" s="223"/>
    </row>
    <row r="1871" spans="1:7">
      <c r="A1871" s="219"/>
      <c r="B1871" s="219"/>
      <c r="C1871" s="219"/>
      <c r="D1871" s="220"/>
      <c r="E1871" s="221"/>
      <c r="F1871" s="222"/>
      <c r="G1871" s="223"/>
    </row>
    <row r="1872" spans="1:7">
      <c r="A1872" s="219"/>
      <c r="B1872" s="219"/>
      <c r="C1872" s="219"/>
      <c r="D1872" s="220"/>
      <c r="E1872" s="221"/>
      <c r="F1872" s="222"/>
      <c r="G1872" s="223"/>
    </row>
    <row r="1873" spans="1:7">
      <c r="A1873" s="219"/>
      <c r="B1873" s="219"/>
      <c r="C1873" s="219"/>
      <c r="D1873" s="220"/>
      <c r="E1873" s="221"/>
      <c r="F1873" s="222"/>
      <c r="G1873" s="223"/>
    </row>
    <row r="1874" spans="1:7">
      <c r="A1874" s="219"/>
      <c r="B1874" s="219"/>
      <c r="C1874" s="219"/>
      <c r="D1874" s="220"/>
      <c r="E1874" s="221"/>
      <c r="F1874" s="222"/>
      <c r="G1874" s="223"/>
    </row>
    <row r="1875" spans="1:7">
      <c r="A1875" s="219"/>
      <c r="B1875" s="219"/>
      <c r="C1875" s="219"/>
      <c r="D1875" s="220"/>
      <c r="E1875" s="221"/>
      <c r="F1875" s="222"/>
      <c r="G1875" s="223"/>
    </row>
    <row r="1876" spans="1:7">
      <c r="A1876" s="219"/>
      <c r="B1876" s="219"/>
      <c r="C1876" s="219"/>
      <c r="D1876" s="220"/>
      <c r="E1876" s="221"/>
      <c r="F1876" s="222"/>
      <c r="G1876" s="223"/>
    </row>
    <row r="1877" spans="1:7">
      <c r="A1877" s="219"/>
      <c r="B1877" s="219"/>
      <c r="C1877" s="219"/>
      <c r="D1877" s="220"/>
      <c r="E1877" s="221"/>
      <c r="F1877" s="222"/>
      <c r="G1877" s="223"/>
    </row>
    <row r="1878" spans="1:7">
      <c r="A1878" s="219"/>
      <c r="B1878" s="219"/>
      <c r="C1878" s="219"/>
      <c r="D1878" s="220"/>
      <c r="E1878" s="221"/>
      <c r="F1878" s="222"/>
      <c r="G1878" s="223"/>
    </row>
    <row r="1879" spans="1:7">
      <c r="A1879" s="219"/>
      <c r="B1879" s="219"/>
      <c r="C1879" s="219"/>
      <c r="D1879" s="220"/>
      <c r="E1879" s="221"/>
      <c r="F1879" s="222"/>
      <c r="G1879" s="223"/>
    </row>
    <row r="1880" spans="1:7">
      <c r="A1880" s="219"/>
      <c r="B1880" s="219"/>
      <c r="C1880" s="219"/>
      <c r="D1880" s="220"/>
      <c r="E1880" s="221"/>
      <c r="F1880" s="222"/>
      <c r="G1880" s="223"/>
    </row>
    <row r="1881" spans="1:7">
      <c r="A1881" s="219"/>
      <c r="B1881" s="219"/>
      <c r="C1881" s="219"/>
      <c r="D1881" s="220"/>
      <c r="E1881" s="221"/>
      <c r="F1881" s="222"/>
      <c r="G1881" s="223"/>
    </row>
    <row r="1882" spans="1:7">
      <c r="A1882" s="219"/>
      <c r="B1882" s="219"/>
      <c r="C1882" s="219"/>
      <c r="D1882" s="220"/>
      <c r="E1882" s="221"/>
      <c r="F1882" s="222"/>
      <c r="G1882" s="223"/>
    </row>
    <row r="1883" spans="1:7">
      <c r="A1883" s="219"/>
      <c r="B1883" s="219"/>
      <c r="C1883" s="219"/>
      <c r="D1883" s="220"/>
      <c r="E1883" s="221"/>
      <c r="F1883" s="222"/>
      <c r="G1883" s="223"/>
    </row>
    <row r="1884" spans="1:7">
      <c r="A1884" s="219"/>
      <c r="B1884" s="219"/>
      <c r="C1884" s="219"/>
      <c r="D1884" s="220"/>
      <c r="E1884" s="221"/>
      <c r="F1884" s="222"/>
      <c r="G1884" s="223"/>
    </row>
    <row r="1885" spans="1:7">
      <c r="A1885" s="219"/>
      <c r="B1885" s="219"/>
      <c r="C1885" s="219"/>
      <c r="D1885" s="220"/>
      <c r="E1885" s="221"/>
      <c r="F1885" s="222"/>
      <c r="G1885" s="223"/>
    </row>
    <row r="1886" spans="1:7">
      <c r="A1886" s="219"/>
      <c r="B1886" s="219"/>
      <c r="C1886" s="219"/>
      <c r="D1886" s="220"/>
      <c r="E1886" s="221"/>
      <c r="F1886" s="222"/>
      <c r="G1886" s="223"/>
    </row>
    <row r="1887" spans="1:7">
      <c r="A1887" s="219"/>
      <c r="B1887" s="219"/>
      <c r="C1887" s="219"/>
      <c r="D1887" s="220"/>
      <c r="E1887" s="221"/>
      <c r="F1887" s="222"/>
      <c r="G1887" s="223"/>
    </row>
    <row r="1888" spans="1:7">
      <c r="A1888" s="219"/>
      <c r="B1888" s="219"/>
      <c r="C1888" s="219"/>
      <c r="D1888" s="220"/>
      <c r="E1888" s="221"/>
      <c r="F1888" s="222"/>
      <c r="G1888" s="223"/>
    </row>
    <row r="1889" spans="1:7">
      <c r="A1889" s="219"/>
      <c r="B1889" s="219"/>
      <c r="C1889" s="219"/>
      <c r="D1889" s="220"/>
      <c r="E1889" s="221"/>
      <c r="F1889" s="222"/>
      <c r="G1889" s="223"/>
    </row>
    <row r="1890" spans="1:7">
      <c r="A1890" s="219"/>
      <c r="B1890" s="219"/>
      <c r="C1890" s="219"/>
      <c r="D1890" s="220"/>
      <c r="E1890" s="221"/>
      <c r="F1890" s="222"/>
      <c r="G1890" s="223"/>
    </row>
    <row r="1891" spans="1:7">
      <c r="A1891" s="219"/>
      <c r="B1891" s="219"/>
      <c r="C1891" s="219"/>
      <c r="D1891" s="220"/>
      <c r="E1891" s="221"/>
      <c r="F1891" s="222"/>
      <c r="G1891" s="223"/>
    </row>
    <row r="1892" spans="1:7">
      <c r="A1892" s="219"/>
      <c r="B1892" s="219"/>
      <c r="C1892" s="219"/>
      <c r="D1892" s="220"/>
      <c r="E1892" s="221"/>
      <c r="F1892" s="222"/>
      <c r="G1892" s="223"/>
    </row>
    <row r="1893" spans="1:7">
      <c r="A1893" s="219"/>
      <c r="B1893" s="219"/>
      <c r="C1893" s="219"/>
      <c r="D1893" s="220"/>
      <c r="E1893" s="221"/>
      <c r="F1893" s="222"/>
      <c r="G1893" s="223"/>
    </row>
    <row r="1894" spans="1:7">
      <c r="A1894" s="219"/>
      <c r="B1894" s="219"/>
      <c r="C1894" s="219"/>
      <c r="D1894" s="220"/>
      <c r="E1894" s="221"/>
      <c r="F1894" s="222"/>
      <c r="G1894" s="223"/>
    </row>
    <row r="1895" spans="1:7">
      <c r="A1895" s="219"/>
      <c r="B1895" s="219"/>
      <c r="C1895" s="219"/>
      <c r="D1895" s="220"/>
      <c r="E1895" s="221"/>
      <c r="F1895" s="222"/>
      <c r="G1895" s="223"/>
    </row>
    <row r="1896" spans="1:7">
      <c r="A1896" s="219"/>
      <c r="B1896" s="219"/>
      <c r="C1896" s="219"/>
      <c r="D1896" s="220"/>
      <c r="E1896" s="221"/>
      <c r="F1896" s="222"/>
      <c r="G1896" s="223"/>
    </row>
    <row r="1897" spans="1:7">
      <c r="A1897" s="219"/>
      <c r="B1897" s="219"/>
      <c r="C1897" s="219"/>
      <c r="D1897" s="220"/>
      <c r="E1897" s="221"/>
      <c r="F1897" s="222"/>
      <c r="G1897" s="223"/>
    </row>
    <row r="1898" spans="1:7">
      <c r="A1898" s="219"/>
      <c r="B1898" s="219"/>
      <c r="C1898" s="219"/>
      <c r="D1898" s="220"/>
      <c r="E1898" s="221"/>
      <c r="F1898" s="222"/>
      <c r="G1898" s="223"/>
    </row>
    <row r="1899" spans="1:7">
      <c r="A1899" s="219"/>
      <c r="B1899" s="219"/>
      <c r="C1899" s="219"/>
      <c r="D1899" s="220"/>
      <c r="E1899" s="221"/>
      <c r="F1899" s="222"/>
      <c r="G1899" s="223"/>
    </row>
    <row r="1900" spans="1:7">
      <c r="A1900" s="219"/>
      <c r="B1900" s="219"/>
      <c r="C1900" s="219"/>
      <c r="D1900" s="220"/>
      <c r="E1900" s="221"/>
      <c r="F1900" s="222"/>
      <c r="G1900" s="223"/>
    </row>
    <row r="1901" spans="1:7">
      <c r="A1901" s="219"/>
      <c r="B1901" s="219"/>
      <c r="C1901" s="219"/>
      <c r="D1901" s="220"/>
      <c r="E1901" s="221"/>
      <c r="F1901" s="222"/>
      <c r="G1901" s="223"/>
    </row>
    <row r="1902" spans="1:7">
      <c r="A1902" s="219"/>
      <c r="B1902" s="219"/>
      <c r="C1902" s="219"/>
      <c r="D1902" s="220"/>
      <c r="E1902" s="221"/>
      <c r="F1902" s="222"/>
      <c r="G1902" s="223"/>
    </row>
    <row r="1903" spans="1:7">
      <c r="A1903" s="219"/>
      <c r="B1903" s="219"/>
      <c r="C1903" s="219"/>
      <c r="D1903" s="220"/>
      <c r="E1903" s="221"/>
      <c r="F1903" s="222"/>
      <c r="G1903" s="223"/>
    </row>
    <row r="1904" spans="1:7">
      <c r="A1904" s="219"/>
      <c r="B1904" s="219"/>
      <c r="C1904" s="219"/>
      <c r="D1904" s="220"/>
      <c r="E1904" s="221"/>
      <c r="F1904" s="222"/>
      <c r="G1904" s="223"/>
    </row>
    <row r="1905" spans="1:7">
      <c r="A1905" s="219"/>
      <c r="B1905" s="219"/>
      <c r="C1905" s="219"/>
      <c r="D1905" s="220"/>
      <c r="E1905" s="221"/>
      <c r="F1905" s="222"/>
      <c r="G1905" s="223"/>
    </row>
    <row r="1906" spans="1:7">
      <c r="A1906" s="219"/>
      <c r="B1906" s="219"/>
      <c r="C1906" s="219"/>
      <c r="D1906" s="220"/>
      <c r="E1906" s="221"/>
      <c r="F1906" s="222"/>
      <c r="G1906" s="223"/>
    </row>
    <row r="1907" spans="1:7">
      <c r="A1907" s="219"/>
      <c r="B1907" s="219"/>
      <c r="C1907" s="219"/>
      <c r="D1907" s="220"/>
      <c r="E1907" s="221"/>
      <c r="F1907" s="222"/>
      <c r="G1907" s="223"/>
    </row>
    <row r="1908" spans="1:7">
      <c r="A1908" s="219"/>
      <c r="B1908" s="219"/>
      <c r="C1908" s="219"/>
      <c r="D1908" s="220"/>
      <c r="E1908" s="221"/>
      <c r="F1908" s="222"/>
      <c r="G1908" s="223"/>
    </row>
    <row r="1909" spans="1:7">
      <c r="A1909" s="219"/>
      <c r="B1909" s="219"/>
      <c r="C1909" s="219"/>
      <c r="D1909" s="220"/>
      <c r="E1909" s="221"/>
      <c r="F1909" s="222"/>
      <c r="G1909" s="223"/>
    </row>
    <row r="1910" spans="1:7">
      <c r="A1910" s="219"/>
      <c r="B1910" s="219"/>
      <c r="C1910" s="219"/>
      <c r="D1910" s="220"/>
      <c r="E1910" s="221"/>
      <c r="F1910" s="222"/>
      <c r="G1910" s="223"/>
    </row>
    <row r="1911" spans="1:7">
      <c r="A1911" s="219"/>
      <c r="B1911" s="219"/>
      <c r="C1911" s="219"/>
      <c r="D1911" s="220"/>
      <c r="E1911" s="221"/>
      <c r="F1911" s="222"/>
      <c r="G1911" s="223"/>
    </row>
    <row r="1912" spans="1:7">
      <c r="A1912" s="219"/>
      <c r="B1912" s="219"/>
      <c r="C1912" s="219"/>
      <c r="D1912" s="220"/>
      <c r="E1912" s="221"/>
      <c r="F1912" s="222"/>
      <c r="G1912" s="223"/>
    </row>
    <row r="1913" spans="1:7">
      <c r="A1913" s="219"/>
      <c r="B1913" s="219"/>
      <c r="C1913" s="219"/>
      <c r="D1913" s="220"/>
      <c r="E1913" s="221"/>
      <c r="F1913" s="222"/>
      <c r="G1913" s="223"/>
    </row>
    <row r="1914" spans="1:7">
      <c r="A1914" s="219"/>
      <c r="B1914" s="219"/>
      <c r="C1914" s="219"/>
      <c r="D1914" s="220"/>
      <c r="E1914" s="221"/>
      <c r="F1914" s="222"/>
      <c r="G1914" s="223"/>
    </row>
    <row r="1915" spans="1:7">
      <c r="A1915" s="219"/>
      <c r="B1915" s="219"/>
      <c r="C1915" s="219"/>
      <c r="D1915" s="220"/>
      <c r="E1915" s="221"/>
      <c r="F1915" s="222"/>
      <c r="G1915" s="223"/>
    </row>
    <row r="1916" spans="1:7">
      <c r="A1916" s="219"/>
      <c r="B1916" s="219"/>
      <c r="C1916" s="219"/>
      <c r="D1916" s="220"/>
      <c r="E1916" s="221"/>
      <c r="F1916" s="222"/>
      <c r="G1916" s="223"/>
    </row>
    <row r="1917" spans="1:7">
      <c r="A1917" s="219"/>
      <c r="B1917" s="219"/>
      <c r="C1917" s="219"/>
      <c r="D1917" s="220"/>
      <c r="E1917" s="221"/>
      <c r="F1917" s="222"/>
      <c r="G1917" s="223"/>
    </row>
    <row r="1918" spans="1:7">
      <c r="A1918" s="219"/>
      <c r="B1918" s="219"/>
      <c r="C1918" s="219"/>
      <c r="D1918" s="220"/>
      <c r="E1918" s="221"/>
      <c r="F1918" s="222"/>
      <c r="G1918" s="223"/>
    </row>
    <row r="1919" spans="1:7">
      <c r="A1919" s="219"/>
      <c r="B1919" s="219"/>
      <c r="C1919" s="219"/>
      <c r="D1919" s="220"/>
      <c r="E1919" s="221"/>
      <c r="F1919" s="222"/>
      <c r="G1919" s="223"/>
    </row>
    <row r="1920" spans="1:7">
      <c r="A1920" s="219"/>
      <c r="B1920" s="219"/>
      <c r="C1920" s="219"/>
      <c r="D1920" s="220"/>
      <c r="E1920" s="221"/>
      <c r="F1920" s="222"/>
      <c r="G1920" s="223"/>
    </row>
    <row r="1921" spans="1:7">
      <c r="A1921" s="219"/>
      <c r="B1921" s="219"/>
      <c r="C1921" s="219"/>
      <c r="D1921" s="220"/>
      <c r="E1921" s="221"/>
      <c r="F1921" s="222"/>
      <c r="G1921" s="223"/>
    </row>
    <row r="1922" spans="1:7">
      <c r="A1922" s="219"/>
      <c r="B1922" s="219"/>
      <c r="C1922" s="219"/>
      <c r="D1922" s="220"/>
      <c r="E1922" s="221"/>
      <c r="F1922" s="222"/>
      <c r="G1922" s="223"/>
    </row>
    <row r="1923" spans="1:7">
      <c r="A1923" s="219"/>
      <c r="B1923" s="219"/>
      <c r="C1923" s="219"/>
      <c r="D1923" s="220"/>
      <c r="E1923" s="221"/>
      <c r="F1923" s="222"/>
      <c r="G1923" s="223"/>
    </row>
    <row r="1924" spans="1:7">
      <c r="A1924" s="219"/>
      <c r="B1924" s="219"/>
      <c r="C1924" s="219"/>
      <c r="D1924" s="220"/>
      <c r="E1924" s="221"/>
      <c r="F1924" s="222"/>
      <c r="G1924" s="223"/>
    </row>
    <row r="1925" spans="1:7">
      <c r="A1925" s="219"/>
      <c r="B1925" s="219"/>
      <c r="C1925" s="219"/>
      <c r="D1925" s="220"/>
      <c r="E1925" s="221"/>
      <c r="F1925" s="222"/>
      <c r="G1925" s="223"/>
    </row>
    <row r="1926" spans="1:7">
      <c r="A1926" s="219"/>
      <c r="B1926" s="219"/>
      <c r="C1926" s="219"/>
      <c r="D1926" s="220"/>
      <c r="E1926" s="221"/>
      <c r="F1926" s="222"/>
      <c r="G1926" s="223"/>
    </row>
    <row r="1927" spans="1:7">
      <c r="A1927" s="219"/>
      <c r="B1927" s="219"/>
      <c r="C1927" s="219"/>
      <c r="D1927" s="220"/>
      <c r="E1927" s="221"/>
      <c r="F1927" s="222"/>
      <c r="G1927" s="223"/>
    </row>
    <row r="1928" spans="1:7">
      <c r="A1928" s="219"/>
      <c r="B1928" s="219"/>
      <c r="C1928" s="219"/>
      <c r="D1928" s="220"/>
      <c r="E1928" s="221"/>
      <c r="F1928" s="222"/>
      <c r="G1928" s="223"/>
    </row>
    <row r="1929" spans="1:7">
      <c r="A1929" s="219"/>
      <c r="B1929" s="219"/>
      <c r="C1929" s="219"/>
      <c r="D1929" s="220"/>
      <c r="E1929" s="221"/>
      <c r="F1929" s="222"/>
      <c r="G1929" s="223"/>
    </row>
    <row r="1930" spans="1:7">
      <c r="A1930" s="219"/>
      <c r="B1930" s="219"/>
      <c r="C1930" s="219"/>
      <c r="D1930" s="220"/>
      <c r="E1930" s="221"/>
      <c r="F1930" s="222"/>
      <c r="G1930" s="223"/>
    </row>
    <row r="1931" spans="1:7">
      <c r="A1931" s="219"/>
      <c r="B1931" s="219"/>
      <c r="C1931" s="219"/>
      <c r="D1931" s="220"/>
      <c r="E1931" s="221"/>
      <c r="F1931" s="222"/>
      <c r="G1931" s="223"/>
    </row>
    <row r="1932" spans="1:7">
      <c r="A1932" s="219"/>
      <c r="B1932" s="219"/>
      <c r="C1932" s="219"/>
      <c r="D1932" s="220"/>
      <c r="E1932" s="221"/>
      <c r="F1932" s="222"/>
      <c r="G1932" s="223"/>
    </row>
    <row r="1933" spans="1:7">
      <c r="A1933" s="219"/>
      <c r="B1933" s="219"/>
      <c r="C1933" s="219"/>
      <c r="D1933" s="220"/>
      <c r="E1933" s="221"/>
      <c r="F1933" s="222"/>
      <c r="G1933" s="223"/>
    </row>
    <row r="1934" spans="1:7">
      <c r="A1934" s="219"/>
      <c r="B1934" s="219"/>
      <c r="C1934" s="219"/>
      <c r="D1934" s="220"/>
      <c r="E1934" s="221"/>
      <c r="F1934" s="222"/>
      <c r="G1934" s="223"/>
    </row>
    <row r="1935" spans="1:7">
      <c r="A1935" s="219"/>
      <c r="B1935" s="219"/>
      <c r="C1935" s="219"/>
      <c r="D1935" s="220"/>
      <c r="E1935" s="221"/>
      <c r="F1935" s="222"/>
      <c r="G1935" s="223"/>
    </row>
    <row r="1936" spans="1:7">
      <c r="A1936" s="219"/>
      <c r="B1936" s="219"/>
      <c r="C1936" s="219"/>
      <c r="D1936" s="220"/>
      <c r="E1936" s="221"/>
      <c r="F1936" s="222"/>
      <c r="G1936" s="223"/>
    </row>
    <row r="1937" spans="1:7">
      <c r="A1937" s="219"/>
      <c r="B1937" s="219"/>
      <c r="C1937" s="219"/>
      <c r="D1937" s="220"/>
      <c r="E1937" s="221"/>
      <c r="F1937" s="222"/>
      <c r="G1937" s="223"/>
    </row>
    <row r="1938" spans="1:7">
      <c r="A1938" s="219"/>
      <c r="B1938" s="219"/>
      <c r="C1938" s="219"/>
      <c r="D1938" s="220"/>
      <c r="E1938" s="221"/>
      <c r="F1938" s="222"/>
      <c r="G1938" s="223"/>
    </row>
    <row r="1939" spans="1:7">
      <c r="A1939" s="219"/>
      <c r="B1939" s="219"/>
      <c r="C1939" s="219"/>
      <c r="D1939" s="220"/>
      <c r="E1939" s="221"/>
      <c r="F1939" s="222"/>
      <c r="G1939" s="223"/>
    </row>
    <row r="1940" spans="1:7">
      <c r="A1940" s="219"/>
      <c r="B1940" s="219"/>
      <c r="C1940" s="219"/>
      <c r="D1940" s="220"/>
      <c r="E1940" s="221"/>
      <c r="F1940" s="222"/>
      <c r="G1940" s="223"/>
    </row>
    <row r="1941" spans="1:7">
      <c r="A1941" s="219"/>
      <c r="B1941" s="219"/>
      <c r="C1941" s="219"/>
      <c r="D1941" s="220"/>
      <c r="E1941" s="221"/>
      <c r="F1941" s="222"/>
      <c r="G1941" s="223"/>
    </row>
    <row r="1942" spans="1:7">
      <c r="A1942" s="219"/>
      <c r="B1942" s="219"/>
      <c r="C1942" s="219"/>
      <c r="D1942" s="220"/>
      <c r="E1942" s="221"/>
      <c r="F1942" s="222"/>
      <c r="G1942" s="223"/>
    </row>
    <row r="1943" spans="1:7">
      <c r="A1943" s="219"/>
      <c r="B1943" s="219"/>
      <c r="C1943" s="219"/>
      <c r="D1943" s="220"/>
      <c r="E1943" s="221"/>
      <c r="F1943" s="222"/>
      <c r="G1943" s="223"/>
    </row>
    <row r="1944" spans="1:7">
      <c r="A1944" s="219"/>
      <c r="B1944" s="219"/>
      <c r="C1944" s="219"/>
      <c r="D1944" s="220"/>
      <c r="E1944" s="221"/>
      <c r="F1944" s="222"/>
      <c r="G1944" s="223"/>
    </row>
    <row r="1945" spans="1:7">
      <c r="A1945" s="219"/>
      <c r="B1945" s="219"/>
      <c r="C1945" s="219"/>
      <c r="D1945" s="220"/>
      <c r="E1945" s="221"/>
      <c r="F1945" s="222"/>
      <c r="G1945" s="223"/>
    </row>
    <row r="1946" spans="1:7">
      <c r="A1946" s="219"/>
      <c r="B1946" s="219"/>
      <c r="C1946" s="219"/>
      <c r="D1946" s="220"/>
      <c r="E1946" s="221"/>
      <c r="F1946" s="222"/>
      <c r="G1946" s="223"/>
    </row>
    <row r="1947" spans="1:7">
      <c r="A1947" s="219"/>
      <c r="B1947" s="219"/>
      <c r="C1947" s="219"/>
      <c r="D1947" s="220"/>
      <c r="E1947" s="221"/>
      <c r="F1947" s="222"/>
      <c r="G1947" s="223"/>
    </row>
    <row r="1948" spans="1:7">
      <c r="A1948" s="219"/>
      <c r="B1948" s="219"/>
      <c r="C1948" s="219"/>
      <c r="D1948" s="220"/>
      <c r="E1948" s="221"/>
      <c r="F1948" s="222"/>
      <c r="G1948" s="223"/>
    </row>
    <row r="1949" spans="1:7">
      <c r="A1949" s="219"/>
      <c r="B1949" s="219"/>
      <c r="C1949" s="219"/>
      <c r="D1949" s="220"/>
      <c r="E1949" s="221"/>
      <c r="F1949" s="222"/>
      <c r="G1949" s="223"/>
    </row>
    <row r="1950" spans="1:7">
      <c r="A1950" s="219"/>
      <c r="B1950" s="219"/>
      <c r="C1950" s="219"/>
      <c r="D1950" s="220"/>
      <c r="E1950" s="221"/>
      <c r="F1950" s="222"/>
      <c r="G1950" s="223"/>
    </row>
    <row r="1951" spans="1:7">
      <c r="A1951" s="219"/>
      <c r="B1951" s="219"/>
      <c r="C1951" s="219"/>
      <c r="D1951" s="220"/>
      <c r="E1951" s="221"/>
      <c r="F1951" s="222"/>
      <c r="G1951" s="223"/>
    </row>
    <row r="1952" spans="1:7">
      <c r="A1952" s="219"/>
      <c r="B1952" s="219"/>
      <c r="C1952" s="219"/>
      <c r="D1952" s="220"/>
      <c r="E1952" s="221"/>
      <c r="F1952" s="222"/>
      <c r="G1952" s="223"/>
    </row>
    <row r="1953" spans="1:7">
      <c r="A1953" s="219"/>
      <c r="B1953" s="219"/>
      <c r="C1953" s="219"/>
      <c r="D1953" s="220"/>
      <c r="E1953" s="221"/>
      <c r="F1953" s="222"/>
      <c r="G1953" s="223"/>
    </row>
    <row r="1954" spans="1:7">
      <c r="A1954" s="219"/>
      <c r="B1954" s="219"/>
      <c r="C1954" s="219"/>
      <c r="D1954" s="220"/>
      <c r="E1954" s="221"/>
      <c r="F1954" s="222"/>
      <c r="G1954" s="223"/>
    </row>
    <row r="1955" spans="1:7">
      <c r="A1955" s="219"/>
      <c r="B1955" s="219"/>
      <c r="C1955" s="219"/>
      <c r="D1955" s="220"/>
      <c r="E1955" s="221"/>
      <c r="F1955" s="222"/>
      <c r="G1955" s="223"/>
    </row>
    <row r="1956" spans="1:7">
      <c r="A1956" s="219"/>
      <c r="B1956" s="219"/>
      <c r="C1956" s="219"/>
      <c r="D1956" s="220"/>
      <c r="E1956" s="221"/>
      <c r="F1956" s="222"/>
      <c r="G1956" s="223"/>
    </row>
    <row r="1957" spans="1:7">
      <c r="A1957" s="219"/>
      <c r="B1957" s="219"/>
      <c r="C1957" s="219"/>
      <c r="D1957" s="220"/>
      <c r="E1957" s="221"/>
      <c r="F1957" s="222"/>
      <c r="G1957" s="223"/>
    </row>
    <row r="1958" spans="1:7">
      <c r="A1958" s="219"/>
      <c r="B1958" s="219"/>
      <c r="C1958" s="219"/>
      <c r="D1958" s="220"/>
      <c r="E1958" s="221"/>
      <c r="F1958" s="222"/>
      <c r="G1958" s="223"/>
    </row>
    <row r="1959" spans="1:7">
      <c r="A1959" s="219"/>
      <c r="B1959" s="219"/>
      <c r="C1959" s="219"/>
      <c r="D1959" s="220"/>
      <c r="E1959" s="221"/>
      <c r="F1959" s="222"/>
      <c r="G1959" s="223"/>
    </row>
    <row r="1960" spans="1:7">
      <c r="A1960" s="219"/>
      <c r="B1960" s="219"/>
      <c r="C1960" s="219"/>
      <c r="D1960" s="220"/>
      <c r="E1960" s="221"/>
      <c r="F1960" s="222"/>
      <c r="G1960" s="223"/>
    </row>
    <row r="1961" spans="1:7">
      <c r="A1961" s="219"/>
      <c r="B1961" s="219"/>
      <c r="C1961" s="219"/>
      <c r="D1961" s="220"/>
      <c r="E1961" s="221"/>
      <c r="F1961" s="222"/>
      <c r="G1961" s="223"/>
    </row>
    <row r="1962" spans="1:7">
      <c r="A1962" s="219"/>
      <c r="B1962" s="219"/>
      <c r="C1962" s="219"/>
      <c r="D1962" s="220"/>
      <c r="E1962" s="221"/>
      <c r="F1962" s="222"/>
      <c r="G1962" s="223"/>
    </row>
    <row r="1963" spans="1:7">
      <c r="A1963" s="219"/>
      <c r="B1963" s="219"/>
      <c r="C1963" s="219"/>
      <c r="D1963" s="220"/>
      <c r="E1963" s="221"/>
      <c r="F1963" s="222"/>
      <c r="G1963" s="223"/>
    </row>
    <row r="1964" spans="1:7">
      <c r="A1964" s="219"/>
      <c r="B1964" s="219"/>
      <c r="C1964" s="219"/>
      <c r="D1964" s="220"/>
      <c r="E1964" s="221"/>
      <c r="F1964" s="222"/>
      <c r="G1964" s="223"/>
    </row>
    <row r="1965" spans="1:7">
      <c r="A1965" s="219"/>
      <c r="B1965" s="219"/>
      <c r="C1965" s="219"/>
      <c r="D1965" s="220"/>
      <c r="E1965" s="221"/>
      <c r="F1965" s="222"/>
      <c r="G1965" s="223"/>
    </row>
    <row r="1966" spans="1:7">
      <c r="A1966" s="219"/>
      <c r="B1966" s="219"/>
      <c r="C1966" s="219"/>
      <c r="D1966" s="220"/>
      <c r="E1966" s="221"/>
      <c r="F1966" s="222"/>
      <c r="G1966" s="223"/>
    </row>
    <row r="1967" spans="1:7">
      <c r="A1967" s="219"/>
      <c r="B1967" s="219"/>
      <c r="C1967" s="219"/>
      <c r="D1967" s="220"/>
      <c r="E1967" s="221"/>
      <c r="F1967" s="222"/>
      <c r="G1967" s="223"/>
    </row>
    <row r="1968" spans="1:7">
      <c r="A1968" s="219"/>
      <c r="B1968" s="219"/>
      <c r="C1968" s="219"/>
      <c r="D1968" s="220"/>
      <c r="E1968" s="221"/>
      <c r="F1968" s="222"/>
      <c r="G1968" s="223"/>
    </row>
    <row r="1969" spans="1:7">
      <c r="A1969" s="219"/>
      <c r="B1969" s="219"/>
      <c r="C1969" s="219"/>
      <c r="D1969" s="220"/>
      <c r="E1969" s="221"/>
      <c r="F1969" s="222"/>
      <c r="G1969" s="223"/>
    </row>
    <row r="1970" spans="1:7">
      <c r="A1970" s="219"/>
      <c r="B1970" s="219"/>
      <c r="C1970" s="219"/>
      <c r="D1970" s="220"/>
      <c r="E1970" s="221"/>
      <c r="F1970" s="222"/>
      <c r="G1970" s="223"/>
    </row>
    <row r="1971" spans="1:7">
      <c r="A1971" s="219"/>
      <c r="B1971" s="219"/>
      <c r="C1971" s="219"/>
      <c r="D1971" s="220"/>
      <c r="E1971" s="221"/>
      <c r="F1971" s="222"/>
      <c r="G1971" s="223"/>
    </row>
    <row r="1972" spans="1:7">
      <c r="A1972" s="219"/>
      <c r="B1972" s="219"/>
      <c r="C1972" s="219"/>
      <c r="D1972" s="220"/>
      <c r="E1972" s="221"/>
      <c r="F1972" s="222"/>
      <c r="G1972" s="223"/>
    </row>
    <row r="1973" spans="1:7">
      <c r="A1973" s="219"/>
      <c r="B1973" s="219"/>
      <c r="C1973" s="219"/>
      <c r="D1973" s="220"/>
      <c r="E1973" s="221"/>
      <c r="F1973" s="222"/>
      <c r="G1973" s="223"/>
    </row>
    <row r="1974" spans="1:7">
      <c r="A1974" s="219"/>
      <c r="B1974" s="219"/>
      <c r="C1974" s="219"/>
      <c r="D1974" s="220"/>
      <c r="E1974" s="221"/>
      <c r="F1974" s="222"/>
      <c r="G1974" s="223"/>
    </row>
    <row r="1975" spans="1:7">
      <c r="A1975" s="219"/>
      <c r="B1975" s="219"/>
      <c r="C1975" s="219"/>
      <c r="D1975" s="220"/>
      <c r="E1975" s="221"/>
      <c r="F1975" s="222"/>
      <c r="G1975" s="223"/>
    </row>
    <row r="1976" spans="1:7">
      <c r="A1976" s="219"/>
      <c r="B1976" s="219"/>
      <c r="C1976" s="219"/>
      <c r="D1976" s="220"/>
      <c r="E1976" s="221"/>
      <c r="F1976" s="222"/>
      <c r="G1976" s="223"/>
    </row>
    <row r="1977" spans="1:7">
      <c r="A1977" s="219"/>
      <c r="B1977" s="219"/>
      <c r="C1977" s="219"/>
      <c r="D1977" s="220"/>
      <c r="E1977" s="221"/>
      <c r="F1977" s="222"/>
      <c r="G1977" s="223"/>
    </row>
    <row r="1978" spans="1:7">
      <c r="A1978" s="219"/>
      <c r="B1978" s="219"/>
      <c r="C1978" s="219"/>
      <c r="D1978" s="220"/>
      <c r="E1978" s="221"/>
      <c r="F1978" s="222"/>
      <c r="G1978" s="223"/>
    </row>
    <row r="1979" spans="1:7">
      <c r="A1979" s="219"/>
      <c r="B1979" s="219"/>
      <c r="C1979" s="219"/>
      <c r="D1979" s="220"/>
      <c r="E1979" s="221"/>
      <c r="F1979" s="222"/>
      <c r="G1979" s="223"/>
    </row>
    <row r="1980" spans="1:7">
      <c r="A1980" s="219"/>
      <c r="B1980" s="219"/>
      <c r="C1980" s="219"/>
      <c r="D1980" s="220"/>
      <c r="E1980" s="221"/>
      <c r="F1980" s="222"/>
      <c r="G1980" s="223"/>
    </row>
    <row r="1981" spans="1:7">
      <c r="A1981" s="219"/>
      <c r="B1981" s="219"/>
      <c r="C1981" s="219"/>
      <c r="D1981" s="220"/>
      <c r="E1981" s="221"/>
      <c r="F1981" s="222"/>
      <c r="G1981" s="223"/>
    </row>
    <row r="1982" spans="1:7">
      <c r="A1982" s="219"/>
      <c r="B1982" s="219"/>
      <c r="C1982" s="219"/>
      <c r="D1982" s="220"/>
      <c r="E1982" s="221"/>
      <c r="F1982" s="222"/>
      <c r="G1982" s="223"/>
    </row>
    <row r="1983" spans="1:7">
      <c r="A1983" s="219"/>
      <c r="B1983" s="219"/>
      <c r="C1983" s="219"/>
      <c r="D1983" s="220"/>
      <c r="E1983" s="221"/>
      <c r="F1983" s="222"/>
      <c r="G1983" s="223"/>
    </row>
    <row r="1984" spans="1:7">
      <c r="A1984" s="219"/>
      <c r="B1984" s="219"/>
      <c r="C1984" s="219"/>
      <c r="D1984" s="220"/>
      <c r="E1984" s="221"/>
      <c r="F1984" s="222"/>
      <c r="G1984" s="223"/>
    </row>
    <row r="1985" spans="1:7">
      <c r="A1985" s="219"/>
      <c r="B1985" s="219"/>
      <c r="C1985" s="219"/>
      <c r="D1985" s="220"/>
      <c r="E1985" s="221"/>
      <c r="F1985" s="222"/>
      <c r="G1985" s="223"/>
    </row>
    <row r="1986" spans="1:7">
      <c r="A1986" s="219"/>
      <c r="B1986" s="219"/>
      <c r="C1986" s="219"/>
      <c r="D1986" s="220"/>
      <c r="E1986" s="221"/>
      <c r="F1986" s="222"/>
      <c r="G1986" s="223"/>
    </row>
    <row r="1987" spans="1:7">
      <c r="A1987" s="219"/>
      <c r="B1987" s="219"/>
      <c r="C1987" s="219"/>
      <c r="D1987" s="220"/>
      <c r="E1987" s="221"/>
      <c r="F1987" s="222"/>
      <c r="G1987" s="223"/>
    </row>
    <row r="1988" spans="1:7">
      <c r="A1988" s="219"/>
      <c r="B1988" s="219"/>
      <c r="C1988" s="219"/>
      <c r="D1988" s="220"/>
      <c r="E1988" s="221"/>
      <c r="F1988" s="222"/>
      <c r="G1988" s="223"/>
    </row>
    <row r="1989" spans="1:7">
      <c r="A1989" s="219"/>
      <c r="B1989" s="219"/>
      <c r="C1989" s="219"/>
      <c r="D1989" s="220"/>
      <c r="E1989" s="221"/>
      <c r="F1989" s="222"/>
      <c r="G1989" s="223"/>
    </row>
    <row r="1990" spans="1:7">
      <c r="A1990" s="219"/>
      <c r="B1990" s="219"/>
      <c r="C1990" s="219"/>
      <c r="D1990" s="220"/>
      <c r="E1990" s="221"/>
      <c r="F1990" s="222"/>
      <c r="G1990" s="223"/>
    </row>
    <row r="1991" spans="1:7">
      <c r="A1991" s="219"/>
      <c r="B1991" s="219"/>
      <c r="C1991" s="219"/>
      <c r="D1991" s="220"/>
      <c r="E1991" s="221"/>
      <c r="F1991" s="222"/>
      <c r="G1991" s="223"/>
    </row>
    <row r="1992" spans="1:7">
      <c r="A1992" s="219"/>
      <c r="B1992" s="219"/>
      <c r="C1992" s="219"/>
      <c r="D1992" s="220"/>
      <c r="E1992" s="221"/>
      <c r="F1992" s="222"/>
      <c r="G1992" s="223"/>
    </row>
    <row r="1993" spans="1:7">
      <c r="A1993" s="219"/>
      <c r="B1993" s="219"/>
      <c r="C1993" s="219"/>
      <c r="D1993" s="220"/>
      <c r="E1993" s="221"/>
      <c r="F1993" s="222"/>
      <c r="G1993" s="223"/>
    </row>
    <row r="1994" spans="1:7">
      <c r="A1994" s="219"/>
      <c r="B1994" s="219"/>
      <c r="C1994" s="219"/>
      <c r="D1994" s="220"/>
      <c r="E1994" s="221"/>
      <c r="F1994" s="222"/>
      <c r="G1994" s="223"/>
    </row>
    <row r="1995" spans="1:7">
      <c r="A1995" s="219"/>
      <c r="B1995" s="219"/>
      <c r="C1995" s="219"/>
      <c r="D1995" s="220"/>
      <c r="E1995" s="221"/>
      <c r="F1995" s="222"/>
      <c r="G1995" s="223"/>
    </row>
    <row r="1996" spans="1:7">
      <c r="A1996" s="219"/>
      <c r="B1996" s="219"/>
      <c r="C1996" s="219"/>
      <c r="D1996" s="220"/>
      <c r="E1996" s="221"/>
      <c r="F1996" s="222"/>
      <c r="G1996" s="223"/>
    </row>
    <row r="1997" spans="1:7">
      <c r="A1997" s="219"/>
      <c r="B1997" s="219"/>
      <c r="C1997" s="219"/>
      <c r="D1997" s="220"/>
      <c r="E1997" s="221"/>
      <c r="F1997" s="222"/>
      <c r="G1997" s="223"/>
    </row>
    <row r="1998" spans="1:7">
      <c r="A1998" s="219"/>
      <c r="B1998" s="219"/>
      <c r="C1998" s="219"/>
      <c r="D1998" s="220"/>
      <c r="E1998" s="221"/>
      <c r="F1998" s="222"/>
      <c r="G1998" s="223"/>
    </row>
    <row r="1999" spans="1:7">
      <c r="A1999" s="219"/>
      <c r="B1999" s="219"/>
      <c r="C1999" s="219"/>
      <c r="D1999" s="220"/>
      <c r="E1999" s="221"/>
      <c r="F1999" s="222"/>
      <c r="G1999" s="223"/>
    </row>
    <row r="2000" spans="1:7">
      <c r="A2000" s="219"/>
      <c r="B2000" s="219"/>
      <c r="C2000" s="219"/>
      <c r="D2000" s="220"/>
      <c r="E2000" s="221"/>
      <c r="F2000" s="222"/>
      <c r="G2000" s="223"/>
    </row>
    <row r="2001" spans="1:7">
      <c r="A2001" s="219"/>
      <c r="B2001" s="219"/>
      <c r="C2001" s="219"/>
      <c r="D2001" s="220"/>
      <c r="E2001" s="221"/>
      <c r="F2001" s="222"/>
      <c r="G2001" s="223"/>
    </row>
    <row r="2002" spans="1:7">
      <c r="A2002" s="219"/>
      <c r="B2002" s="219"/>
      <c r="C2002" s="219"/>
      <c r="D2002" s="220"/>
      <c r="E2002" s="221"/>
      <c r="F2002" s="222"/>
      <c r="G2002" s="223"/>
    </row>
    <row r="2003" spans="1:7">
      <c r="A2003" s="219"/>
      <c r="B2003" s="219"/>
      <c r="C2003" s="219"/>
      <c r="D2003" s="220"/>
      <c r="E2003" s="221"/>
      <c r="F2003" s="222"/>
      <c r="G2003" s="223"/>
    </row>
    <row r="2004" spans="1:7">
      <c r="A2004" s="219"/>
      <c r="B2004" s="219"/>
      <c r="C2004" s="219"/>
      <c r="D2004" s="220"/>
      <c r="E2004" s="221"/>
      <c r="F2004" s="222"/>
      <c r="G2004" s="223"/>
    </row>
    <row r="2005" spans="1:7">
      <c r="A2005" s="219"/>
      <c r="B2005" s="219"/>
      <c r="C2005" s="219"/>
      <c r="D2005" s="220"/>
      <c r="E2005" s="221"/>
      <c r="F2005" s="222"/>
      <c r="G2005" s="223"/>
    </row>
    <row r="2006" spans="1:7">
      <c r="A2006" s="219"/>
      <c r="B2006" s="219"/>
      <c r="C2006" s="219"/>
      <c r="D2006" s="220"/>
      <c r="E2006" s="221"/>
      <c r="F2006" s="222"/>
      <c r="G2006" s="223"/>
    </row>
    <row r="2007" spans="1:7">
      <c r="A2007" s="219"/>
      <c r="B2007" s="219"/>
      <c r="C2007" s="219"/>
      <c r="D2007" s="220"/>
      <c r="E2007" s="221"/>
      <c r="F2007" s="222"/>
      <c r="G2007" s="223"/>
    </row>
    <row r="2008" spans="1:7">
      <c r="A2008" s="219"/>
      <c r="B2008" s="219"/>
      <c r="C2008" s="219"/>
      <c r="D2008" s="220"/>
      <c r="E2008" s="221"/>
      <c r="F2008" s="222"/>
      <c r="G2008" s="223"/>
    </row>
    <row r="2009" spans="1:7">
      <c r="A2009" s="219"/>
      <c r="B2009" s="219"/>
      <c r="C2009" s="219"/>
      <c r="D2009" s="220"/>
      <c r="E2009" s="221"/>
      <c r="F2009" s="222"/>
      <c r="G2009" s="223"/>
    </row>
    <row r="2010" spans="1:7">
      <c r="A2010" s="219"/>
      <c r="B2010" s="219"/>
      <c r="C2010" s="219"/>
      <c r="D2010" s="220"/>
      <c r="E2010" s="221"/>
      <c r="F2010" s="222"/>
      <c r="G2010" s="223"/>
    </row>
    <row r="2011" spans="1:7">
      <c r="A2011" s="219"/>
      <c r="B2011" s="219"/>
      <c r="C2011" s="219"/>
      <c r="D2011" s="220"/>
      <c r="E2011" s="221"/>
      <c r="F2011" s="222"/>
      <c r="G2011" s="223"/>
    </row>
    <row r="2012" spans="1:7">
      <c r="A2012" s="219"/>
      <c r="B2012" s="219"/>
      <c r="C2012" s="219"/>
      <c r="D2012" s="220"/>
      <c r="E2012" s="221"/>
      <c r="F2012" s="222"/>
      <c r="G2012" s="223"/>
    </row>
    <row r="2013" spans="1:7">
      <c r="A2013" s="219"/>
      <c r="B2013" s="219"/>
      <c r="C2013" s="219"/>
      <c r="D2013" s="220"/>
      <c r="E2013" s="221"/>
      <c r="F2013" s="222"/>
      <c r="G2013" s="223"/>
    </row>
    <row r="2014" spans="1:7">
      <c r="A2014" s="219"/>
      <c r="B2014" s="219"/>
      <c r="C2014" s="219"/>
      <c r="D2014" s="220"/>
      <c r="E2014" s="221"/>
      <c r="F2014" s="222"/>
      <c r="G2014" s="223"/>
    </row>
    <row r="2015" spans="1:7">
      <c r="A2015" s="219"/>
      <c r="B2015" s="219"/>
      <c r="C2015" s="219"/>
      <c r="D2015" s="220"/>
      <c r="E2015" s="221"/>
      <c r="F2015" s="222"/>
      <c r="G2015" s="223"/>
    </row>
    <row r="2016" spans="1:7">
      <c r="A2016" s="219"/>
      <c r="B2016" s="219"/>
      <c r="C2016" s="219"/>
      <c r="D2016" s="220"/>
      <c r="E2016" s="221"/>
      <c r="F2016" s="222"/>
      <c r="G2016" s="223"/>
    </row>
    <row r="2017" spans="1:7">
      <c r="A2017" s="219"/>
      <c r="B2017" s="219"/>
      <c r="C2017" s="219"/>
      <c r="D2017" s="220"/>
      <c r="E2017" s="221"/>
      <c r="F2017" s="222"/>
      <c r="G2017" s="223"/>
    </row>
    <row r="2018" spans="1:7">
      <c r="A2018" s="219"/>
      <c r="B2018" s="219"/>
      <c r="C2018" s="219"/>
      <c r="D2018" s="220"/>
      <c r="E2018" s="221"/>
      <c r="F2018" s="222"/>
      <c r="G2018" s="223"/>
    </row>
    <row r="2019" spans="1:7">
      <c r="A2019" s="219"/>
      <c r="B2019" s="219"/>
      <c r="C2019" s="219"/>
      <c r="D2019" s="220"/>
      <c r="E2019" s="221"/>
      <c r="F2019" s="222"/>
      <c r="G2019" s="223"/>
    </row>
    <row r="2020" spans="1:7">
      <c r="A2020" s="219"/>
      <c r="B2020" s="219"/>
      <c r="C2020" s="219"/>
      <c r="D2020" s="220"/>
      <c r="E2020" s="221"/>
      <c r="F2020" s="222"/>
      <c r="G2020" s="223"/>
    </row>
    <row r="2021" spans="1:7">
      <c r="A2021" s="219"/>
      <c r="B2021" s="219"/>
      <c r="C2021" s="219"/>
      <c r="D2021" s="220"/>
      <c r="E2021" s="221"/>
      <c r="F2021" s="222"/>
      <c r="G2021" s="223"/>
    </row>
    <row r="2022" spans="1:7">
      <c r="A2022" s="219"/>
      <c r="B2022" s="219"/>
      <c r="C2022" s="219"/>
      <c r="D2022" s="220"/>
      <c r="E2022" s="221"/>
      <c r="F2022" s="222"/>
      <c r="G2022" s="223"/>
    </row>
    <row r="2023" spans="1:7">
      <c r="A2023" s="219"/>
      <c r="B2023" s="219"/>
      <c r="C2023" s="219"/>
      <c r="D2023" s="220"/>
      <c r="E2023" s="221"/>
      <c r="F2023" s="222"/>
      <c r="G2023" s="223"/>
    </row>
    <row r="2024" spans="1:7">
      <c r="A2024" s="219"/>
      <c r="B2024" s="219"/>
      <c r="C2024" s="219"/>
      <c r="D2024" s="220"/>
      <c r="E2024" s="221"/>
      <c r="F2024" s="222"/>
      <c r="G2024" s="223"/>
    </row>
    <row r="2025" spans="1:7">
      <c r="A2025" s="219"/>
      <c r="B2025" s="219"/>
      <c r="C2025" s="219"/>
      <c r="D2025" s="220"/>
      <c r="E2025" s="221"/>
      <c r="F2025" s="222"/>
      <c r="G2025" s="223"/>
    </row>
    <row r="2026" spans="1:7">
      <c r="A2026" s="219"/>
      <c r="B2026" s="219"/>
      <c r="C2026" s="219"/>
      <c r="D2026" s="220"/>
      <c r="E2026" s="221"/>
      <c r="F2026" s="222"/>
      <c r="G2026" s="223"/>
    </row>
    <row r="2027" spans="1:7">
      <c r="A2027" s="219"/>
      <c r="B2027" s="219"/>
      <c r="C2027" s="219"/>
      <c r="D2027" s="220"/>
      <c r="E2027" s="221"/>
      <c r="F2027" s="222"/>
      <c r="G2027" s="223"/>
    </row>
    <row r="2028" spans="1:7">
      <c r="A2028" s="219"/>
      <c r="B2028" s="219"/>
      <c r="C2028" s="219"/>
      <c r="D2028" s="220"/>
      <c r="E2028" s="221"/>
      <c r="F2028" s="222"/>
      <c r="G2028" s="223"/>
    </row>
    <row r="2029" spans="1:7">
      <c r="A2029" s="219"/>
      <c r="B2029" s="219"/>
      <c r="C2029" s="219"/>
      <c r="D2029" s="220"/>
      <c r="E2029" s="221"/>
      <c r="F2029" s="222"/>
      <c r="G2029" s="223"/>
    </row>
    <row r="2030" spans="1:7">
      <c r="A2030" s="219"/>
      <c r="B2030" s="219"/>
      <c r="C2030" s="219"/>
      <c r="D2030" s="220"/>
      <c r="E2030" s="221"/>
      <c r="F2030" s="222"/>
      <c r="G2030" s="223"/>
    </row>
    <row r="2031" spans="1:7">
      <c r="A2031" s="219"/>
      <c r="B2031" s="219"/>
      <c r="C2031" s="219"/>
      <c r="D2031" s="220"/>
      <c r="E2031" s="221"/>
      <c r="F2031" s="222"/>
      <c r="G2031" s="223"/>
    </row>
    <row r="2032" spans="1:7">
      <c r="A2032" s="219"/>
      <c r="B2032" s="219"/>
      <c r="C2032" s="219"/>
      <c r="D2032" s="220"/>
      <c r="E2032" s="221"/>
      <c r="F2032" s="222"/>
      <c r="G2032" s="223"/>
    </row>
    <row r="2033" spans="1:7">
      <c r="A2033" s="219"/>
      <c r="B2033" s="219"/>
      <c r="C2033" s="219"/>
      <c r="D2033" s="220"/>
      <c r="E2033" s="221"/>
      <c r="F2033" s="222"/>
      <c r="G2033" s="223"/>
    </row>
    <row r="2034" spans="1:7">
      <c r="A2034" s="219"/>
      <c r="B2034" s="219"/>
      <c r="C2034" s="219"/>
      <c r="D2034" s="220"/>
      <c r="E2034" s="221"/>
      <c r="F2034" s="222"/>
      <c r="G2034" s="223"/>
    </row>
    <row r="2035" spans="1:7">
      <c r="A2035" s="219"/>
      <c r="B2035" s="219"/>
      <c r="C2035" s="219"/>
      <c r="D2035" s="220"/>
      <c r="E2035" s="221"/>
      <c r="F2035" s="222"/>
      <c r="G2035" s="223"/>
    </row>
    <row r="2036" spans="1:7">
      <c r="A2036" s="219"/>
      <c r="B2036" s="219"/>
      <c r="C2036" s="219"/>
      <c r="D2036" s="220"/>
      <c r="E2036" s="221"/>
      <c r="F2036" s="222"/>
      <c r="G2036" s="223"/>
    </row>
    <row r="2037" spans="1:7">
      <c r="A2037" s="219"/>
      <c r="B2037" s="219"/>
      <c r="C2037" s="219"/>
      <c r="D2037" s="220"/>
      <c r="E2037" s="221"/>
      <c r="F2037" s="222"/>
      <c r="G2037" s="223"/>
    </row>
    <row r="2038" spans="1:7">
      <c r="A2038" s="219"/>
      <c r="B2038" s="219"/>
      <c r="C2038" s="219"/>
      <c r="D2038" s="220"/>
      <c r="E2038" s="221"/>
      <c r="F2038" s="222"/>
      <c r="G2038" s="223"/>
    </row>
    <row r="2039" spans="1:7">
      <c r="A2039" s="219"/>
      <c r="B2039" s="219"/>
      <c r="C2039" s="219"/>
      <c r="D2039" s="220"/>
      <c r="E2039" s="221"/>
      <c r="F2039" s="222"/>
      <c r="G2039" s="223"/>
    </row>
    <row r="2040" spans="1:7">
      <c r="A2040" s="219"/>
      <c r="B2040" s="219"/>
      <c r="C2040" s="219"/>
      <c r="D2040" s="220"/>
      <c r="E2040" s="221"/>
      <c r="F2040" s="222"/>
      <c r="G2040" s="223"/>
    </row>
    <row r="2041" spans="1:7">
      <c r="A2041" s="219"/>
      <c r="B2041" s="219"/>
      <c r="C2041" s="219"/>
      <c r="D2041" s="220"/>
      <c r="E2041" s="221"/>
      <c r="F2041" s="222"/>
      <c r="G2041" s="223"/>
    </row>
    <row r="2042" spans="1:7">
      <c r="A2042" s="219"/>
      <c r="B2042" s="219"/>
      <c r="C2042" s="219"/>
      <c r="D2042" s="220"/>
      <c r="E2042" s="221"/>
      <c r="F2042" s="222"/>
      <c r="G2042" s="223"/>
    </row>
    <row r="2043" spans="1:7">
      <c r="A2043" s="219"/>
      <c r="B2043" s="219"/>
      <c r="C2043" s="219"/>
      <c r="D2043" s="220"/>
      <c r="E2043" s="221"/>
      <c r="F2043" s="222"/>
      <c r="G2043" s="223"/>
    </row>
    <row r="2044" spans="1:7">
      <c r="A2044" s="219"/>
      <c r="B2044" s="219"/>
      <c r="C2044" s="219"/>
      <c r="D2044" s="220"/>
      <c r="E2044" s="221"/>
      <c r="F2044" s="222"/>
      <c r="G2044" s="223"/>
    </row>
    <row r="2045" spans="1:7">
      <c r="A2045" s="219"/>
      <c r="B2045" s="219"/>
      <c r="C2045" s="219"/>
      <c r="D2045" s="220"/>
      <c r="E2045" s="221"/>
      <c r="F2045" s="222"/>
      <c r="G2045" s="223"/>
    </row>
    <row r="2046" spans="1:7">
      <c r="A2046" s="219"/>
      <c r="B2046" s="219"/>
      <c r="C2046" s="219"/>
      <c r="D2046" s="220"/>
      <c r="E2046" s="221"/>
      <c r="F2046" s="222"/>
      <c r="G2046" s="223"/>
    </row>
    <row r="2047" spans="1:7">
      <c r="A2047" s="219"/>
      <c r="B2047" s="219"/>
      <c r="C2047" s="219"/>
      <c r="D2047" s="220"/>
      <c r="E2047" s="221"/>
      <c r="F2047" s="222"/>
      <c r="G2047" s="223"/>
    </row>
    <row r="2048" spans="1:7">
      <c r="A2048" s="219"/>
      <c r="B2048" s="219"/>
      <c r="C2048" s="219"/>
      <c r="D2048" s="220"/>
      <c r="E2048" s="221"/>
      <c r="F2048" s="222"/>
      <c r="G2048" s="223"/>
    </row>
    <row r="2049" spans="1:7">
      <c r="A2049" s="219"/>
      <c r="B2049" s="219"/>
      <c r="C2049" s="219"/>
      <c r="D2049" s="220"/>
      <c r="E2049" s="221"/>
      <c r="F2049" s="222"/>
      <c r="G2049" s="223"/>
    </row>
    <row r="2050" spans="1:7">
      <c r="A2050" s="219"/>
      <c r="B2050" s="219"/>
      <c r="C2050" s="219"/>
      <c r="D2050" s="220"/>
      <c r="E2050" s="221"/>
      <c r="F2050" s="222"/>
      <c r="G2050" s="223"/>
    </row>
    <row r="2051" spans="1:7">
      <c r="A2051" s="219"/>
      <c r="B2051" s="219"/>
      <c r="C2051" s="219"/>
      <c r="D2051" s="220"/>
      <c r="E2051" s="221"/>
      <c r="F2051" s="222"/>
      <c r="G2051" s="223"/>
    </row>
    <row r="2052" spans="1:7">
      <c r="A2052" s="219"/>
      <c r="B2052" s="219"/>
      <c r="C2052" s="219"/>
      <c r="D2052" s="220"/>
      <c r="E2052" s="221"/>
      <c r="F2052" s="222"/>
      <c r="G2052" s="223"/>
    </row>
    <row r="2053" spans="1:7">
      <c r="A2053" s="219"/>
      <c r="B2053" s="219"/>
      <c r="C2053" s="219"/>
      <c r="D2053" s="220"/>
      <c r="E2053" s="221"/>
      <c r="F2053" s="222"/>
      <c r="G2053" s="223"/>
    </row>
    <row r="2054" spans="1:7">
      <c r="A2054" s="219"/>
      <c r="B2054" s="219"/>
      <c r="C2054" s="219"/>
      <c r="D2054" s="220"/>
      <c r="E2054" s="221"/>
      <c r="F2054" s="222"/>
      <c r="G2054" s="223"/>
    </row>
    <row r="2055" spans="1:7">
      <c r="A2055" s="219"/>
      <c r="B2055" s="219"/>
      <c r="C2055" s="219"/>
      <c r="D2055" s="220"/>
      <c r="E2055" s="221"/>
      <c r="F2055" s="222"/>
      <c r="G2055" s="223"/>
    </row>
    <row r="2056" spans="1:7">
      <c r="A2056" s="219"/>
      <c r="B2056" s="219"/>
      <c r="C2056" s="219"/>
      <c r="D2056" s="220"/>
      <c r="E2056" s="221"/>
      <c r="F2056" s="222"/>
      <c r="G2056" s="223"/>
    </row>
    <row r="2057" spans="1:7">
      <c r="A2057" s="219"/>
      <c r="B2057" s="219"/>
      <c r="C2057" s="219"/>
      <c r="D2057" s="220"/>
      <c r="E2057" s="221"/>
      <c r="F2057" s="222"/>
      <c r="G2057" s="223"/>
    </row>
    <row r="2058" spans="1:7">
      <c r="A2058" s="219"/>
      <c r="B2058" s="219"/>
      <c r="C2058" s="219"/>
      <c r="D2058" s="220"/>
      <c r="E2058" s="221"/>
      <c r="F2058" s="222"/>
      <c r="G2058" s="223"/>
    </row>
    <row r="2059" spans="1:7">
      <c r="A2059" s="219"/>
      <c r="B2059" s="219"/>
      <c r="C2059" s="219"/>
      <c r="D2059" s="220"/>
      <c r="E2059" s="221"/>
      <c r="F2059" s="222"/>
      <c r="G2059" s="223"/>
    </row>
    <row r="2060" spans="1:7">
      <c r="A2060" s="219"/>
      <c r="B2060" s="219"/>
      <c r="C2060" s="219"/>
      <c r="D2060" s="220"/>
      <c r="E2060" s="221"/>
      <c r="F2060" s="222"/>
      <c r="G2060" s="223"/>
    </row>
    <row r="2061" spans="1:7">
      <c r="A2061" s="219"/>
      <c r="B2061" s="219"/>
      <c r="C2061" s="219"/>
      <c r="D2061" s="220"/>
      <c r="E2061" s="221"/>
      <c r="F2061" s="222"/>
      <c r="G2061" s="223"/>
    </row>
    <row r="2062" spans="1:7">
      <c r="A2062" s="219"/>
      <c r="B2062" s="219"/>
      <c r="C2062" s="219"/>
      <c r="D2062" s="220"/>
      <c r="E2062" s="221"/>
      <c r="F2062" s="222"/>
      <c r="G2062" s="223"/>
    </row>
    <row r="2063" spans="1:7">
      <c r="A2063" s="219"/>
      <c r="B2063" s="219"/>
      <c r="C2063" s="219"/>
      <c r="D2063" s="220"/>
      <c r="E2063" s="221"/>
      <c r="F2063" s="222"/>
      <c r="G2063" s="223"/>
    </row>
    <row r="2064" spans="1:7">
      <c r="A2064" s="219"/>
      <c r="B2064" s="219"/>
      <c r="C2064" s="219"/>
      <c r="D2064" s="220"/>
      <c r="E2064" s="221"/>
      <c r="F2064" s="222"/>
      <c r="G2064" s="223"/>
    </row>
    <row r="2065" spans="1:7">
      <c r="A2065" s="219"/>
      <c r="B2065" s="219"/>
      <c r="C2065" s="219"/>
      <c r="D2065" s="220"/>
      <c r="E2065" s="221"/>
      <c r="F2065" s="222"/>
      <c r="G2065" s="223"/>
    </row>
    <row r="2066" spans="1:7">
      <c r="A2066" s="219"/>
      <c r="B2066" s="219"/>
      <c r="C2066" s="219"/>
      <c r="D2066" s="220"/>
      <c r="E2066" s="221"/>
      <c r="F2066" s="222"/>
      <c r="G2066" s="223"/>
    </row>
    <row r="2067" spans="1:7">
      <c r="A2067" s="219"/>
      <c r="B2067" s="219"/>
      <c r="C2067" s="219"/>
      <c r="D2067" s="220"/>
      <c r="E2067" s="221"/>
      <c r="F2067" s="222"/>
      <c r="G2067" s="223"/>
    </row>
    <row r="2068" spans="1:7">
      <c r="A2068" s="219"/>
      <c r="B2068" s="219"/>
      <c r="C2068" s="219"/>
      <c r="D2068" s="220"/>
      <c r="E2068" s="221"/>
      <c r="F2068" s="222"/>
      <c r="G2068" s="223"/>
    </row>
    <row r="2069" spans="1:7">
      <c r="A2069" s="219"/>
      <c r="B2069" s="219"/>
      <c r="C2069" s="219"/>
      <c r="D2069" s="220"/>
      <c r="E2069" s="221"/>
      <c r="F2069" s="222"/>
      <c r="G2069" s="223"/>
    </row>
    <row r="2070" spans="1:7">
      <c r="A2070" s="219"/>
      <c r="B2070" s="219"/>
      <c r="C2070" s="219"/>
      <c r="D2070" s="220"/>
      <c r="E2070" s="221"/>
      <c r="F2070" s="222"/>
      <c r="G2070" s="223"/>
    </row>
    <row r="2071" spans="1:7">
      <c r="A2071" s="219"/>
      <c r="B2071" s="219"/>
      <c r="C2071" s="219"/>
      <c r="D2071" s="220"/>
      <c r="E2071" s="221"/>
      <c r="F2071" s="222"/>
      <c r="G2071" s="223"/>
    </row>
    <row r="2072" spans="1:7">
      <c r="A2072" s="219"/>
      <c r="B2072" s="219"/>
      <c r="C2072" s="219"/>
      <c r="D2072" s="220"/>
      <c r="E2072" s="221"/>
      <c r="F2072" s="222"/>
      <c r="G2072" s="223"/>
    </row>
    <row r="2073" spans="1:7">
      <c r="A2073" s="219"/>
      <c r="B2073" s="219"/>
      <c r="C2073" s="219"/>
      <c r="D2073" s="220"/>
      <c r="E2073" s="221"/>
      <c r="F2073" s="222"/>
      <c r="G2073" s="223"/>
    </row>
    <row r="2074" spans="1:7">
      <c r="A2074" s="219"/>
      <c r="B2074" s="219"/>
      <c r="C2074" s="219"/>
      <c r="D2074" s="220"/>
      <c r="E2074" s="221"/>
      <c r="F2074" s="222"/>
      <c r="G2074" s="223"/>
    </row>
    <row r="2075" spans="1:7">
      <c r="A2075" s="219"/>
      <c r="B2075" s="219"/>
      <c r="C2075" s="219"/>
      <c r="D2075" s="220"/>
      <c r="E2075" s="221"/>
      <c r="F2075" s="222"/>
      <c r="G2075" s="223"/>
    </row>
    <row r="2076" spans="1:7">
      <c r="A2076" s="219"/>
      <c r="B2076" s="219"/>
      <c r="C2076" s="219"/>
      <c r="D2076" s="220"/>
      <c r="E2076" s="221"/>
      <c r="F2076" s="222"/>
      <c r="G2076" s="223"/>
    </row>
    <row r="2077" spans="1:7">
      <c r="A2077" s="219"/>
      <c r="B2077" s="219"/>
      <c r="C2077" s="219"/>
      <c r="D2077" s="220"/>
      <c r="E2077" s="221"/>
      <c r="F2077" s="222"/>
      <c r="G2077" s="223"/>
    </row>
    <row r="2078" spans="1:7">
      <c r="A2078" s="219"/>
      <c r="B2078" s="219"/>
      <c r="C2078" s="219"/>
      <c r="D2078" s="220"/>
      <c r="E2078" s="221"/>
      <c r="F2078" s="222"/>
      <c r="G2078" s="223"/>
    </row>
    <row r="2079" spans="1:7">
      <c r="A2079" s="219"/>
      <c r="B2079" s="219"/>
      <c r="C2079" s="219"/>
      <c r="D2079" s="220"/>
      <c r="E2079" s="221"/>
      <c r="F2079" s="222"/>
      <c r="G2079" s="223"/>
    </row>
    <row r="2080" spans="1:7">
      <c r="A2080" s="219"/>
      <c r="B2080" s="219"/>
      <c r="C2080" s="219"/>
      <c r="D2080" s="220"/>
      <c r="E2080" s="221"/>
      <c r="F2080" s="222"/>
      <c r="G2080" s="223"/>
    </row>
    <row r="2081" spans="1:7">
      <c r="A2081" s="219"/>
      <c r="B2081" s="219"/>
      <c r="C2081" s="219"/>
      <c r="D2081" s="220"/>
      <c r="E2081" s="221"/>
      <c r="F2081" s="222"/>
      <c r="G2081" s="223"/>
    </row>
    <row r="2082" spans="1:7">
      <c r="A2082" s="219"/>
      <c r="B2082" s="219"/>
      <c r="C2082" s="219"/>
      <c r="D2082" s="220"/>
      <c r="E2082" s="221"/>
      <c r="F2082" s="222"/>
      <c r="G2082" s="223"/>
    </row>
    <row r="2083" spans="1:7">
      <c r="A2083" s="219"/>
      <c r="B2083" s="219"/>
      <c r="C2083" s="219"/>
      <c r="D2083" s="220"/>
      <c r="E2083" s="221"/>
      <c r="F2083" s="222"/>
      <c r="G2083" s="223"/>
    </row>
    <row r="2084" spans="1:7">
      <c r="A2084" s="219"/>
      <c r="B2084" s="219"/>
      <c r="C2084" s="219"/>
      <c r="D2084" s="220"/>
      <c r="E2084" s="221"/>
      <c r="F2084" s="222"/>
      <c r="G2084" s="223"/>
    </row>
    <row r="2085" spans="1:7">
      <c r="A2085" s="219"/>
      <c r="B2085" s="219"/>
      <c r="C2085" s="219"/>
      <c r="D2085" s="220"/>
      <c r="E2085" s="221"/>
      <c r="F2085" s="222"/>
      <c r="G2085" s="223"/>
    </row>
    <row r="2086" spans="1:7">
      <c r="A2086" s="219"/>
      <c r="B2086" s="219"/>
      <c r="C2086" s="219"/>
      <c r="D2086" s="220"/>
      <c r="E2086" s="221"/>
      <c r="F2086" s="222"/>
      <c r="G2086" s="223"/>
    </row>
    <row r="2087" spans="1:7">
      <c r="A2087" s="219"/>
      <c r="B2087" s="219"/>
      <c r="C2087" s="219"/>
      <c r="D2087" s="220"/>
      <c r="E2087" s="221"/>
      <c r="F2087" s="222"/>
      <c r="G2087" s="223"/>
    </row>
    <row r="2088" spans="1:7">
      <c r="A2088" s="219"/>
      <c r="B2088" s="219"/>
      <c r="C2088" s="219"/>
      <c r="D2088" s="220"/>
      <c r="E2088" s="221"/>
      <c r="F2088" s="222"/>
      <c r="G2088" s="223"/>
    </row>
    <row r="2089" spans="1:7">
      <c r="A2089" s="219"/>
      <c r="B2089" s="219"/>
      <c r="C2089" s="219"/>
      <c r="D2089" s="220"/>
      <c r="E2089" s="221"/>
      <c r="F2089" s="222"/>
      <c r="G2089" s="223"/>
    </row>
    <row r="2090" spans="1:7">
      <c r="A2090" s="219"/>
      <c r="B2090" s="219"/>
      <c r="C2090" s="219"/>
      <c r="D2090" s="220"/>
      <c r="E2090" s="221"/>
      <c r="F2090" s="222"/>
      <c r="G2090" s="223"/>
    </row>
    <row r="2091" spans="1:7">
      <c r="A2091" s="219"/>
      <c r="B2091" s="219"/>
      <c r="C2091" s="219"/>
      <c r="D2091" s="220"/>
      <c r="E2091" s="221"/>
      <c r="F2091" s="222"/>
      <c r="G2091" s="223"/>
    </row>
    <row r="2092" spans="1:7">
      <c r="A2092" s="219"/>
      <c r="B2092" s="219"/>
      <c r="C2092" s="219"/>
      <c r="D2092" s="220"/>
      <c r="E2092" s="221"/>
      <c r="F2092" s="222"/>
      <c r="G2092" s="223"/>
    </row>
    <row r="2093" spans="1:7">
      <c r="A2093" s="219"/>
      <c r="B2093" s="219"/>
      <c r="C2093" s="219"/>
      <c r="D2093" s="220"/>
      <c r="E2093" s="221"/>
      <c r="F2093" s="222"/>
      <c r="G2093" s="223"/>
    </row>
    <row r="2094" spans="1:7">
      <c r="A2094" s="219"/>
      <c r="B2094" s="219"/>
      <c r="C2094" s="219"/>
      <c r="D2094" s="220"/>
      <c r="E2094" s="221"/>
      <c r="F2094" s="222"/>
      <c r="G2094" s="223"/>
    </row>
    <row r="2095" spans="1:7">
      <c r="A2095" s="219"/>
      <c r="B2095" s="219"/>
      <c r="C2095" s="219"/>
      <c r="D2095" s="220"/>
      <c r="E2095" s="221"/>
      <c r="F2095" s="222"/>
      <c r="G2095" s="223"/>
    </row>
    <row r="2096" spans="1:7">
      <c r="A2096" s="219"/>
      <c r="B2096" s="219"/>
      <c r="C2096" s="219"/>
      <c r="D2096" s="220"/>
      <c r="E2096" s="221"/>
      <c r="F2096" s="222"/>
      <c r="G2096" s="223"/>
    </row>
    <row r="2097" spans="1:7">
      <c r="A2097" s="219"/>
      <c r="B2097" s="219"/>
      <c r="C2097" s="219"/>
      <c r="D2097" s="220"/>
      <c r="E2097" s="221"/>
      <c r="F2097" s="222"/>
      <c r="G2097" s="223"/>
    </row>
    <row r="2098" spans="1:7">
      <c r="A2098" s="219"/>
      <c r="B2098" s="219"/>
      <c r="C2098" s="219"/>
      <c r="D2098" s="220"/>
      <c r="E2098" s="221"/>
      <c r="F2098" s="222"/>
      <c r="G2098" s="223"/>
    </row>
    <row r="2099" spans="1:7">
      <c r="A2099" s="219"/>
      <c r="B2099" s="219"/>
      <c r="C2099" s="219"/>
      <c r="D2099" s="220"/>
      <c r="E2099" s="221"/>
      <c r="F2099" s="222"/>
      <c r="G2099" s="223"/>
    </row>
    <row r="2100" spans="1:7">
      <c r="A2100" s="219"/>
      <c r="B2100" s="219"/>
      <c r="C2100" s="219"/>
      <c r="D2100" s="220"/>
      <c r="E2100" s="221"/>
      <c r="F2100" s="222"/>
      <c r="G2100" s="223"/>
    </row>
    <row r="2101" spans="1:7">
      <c r="A2101" s="219"/>
      <c r="B2101" s="219"/>
      <c r="C2101" s="219"/>
      <c r="D2101" s="220"/>
      <c r="E2101" s="221"/>
      <c r="F2101" s="222"/>
      <c r="G2101" s="223"/>
    </row>
    <row r="2102" spans="1:7">
      <c r="A2102" s="219"/>
      <c r="B2102" s="219"/>
      <c r="C2102" s="219"/>
      <c r="D2102" s="220"/>
      <c r="E2102" s="221"/>
      <c r="F2102" s="222"/>
      <c r="G2102" s="223"/>
    </row>
    <row r="2103" spans="1:7">
      <c r="A2103" s="219"/>
      <c r="B2103" s="219"/>
      <c r="C2103" s="219"/>
      <c r="D2103" s="220"/>
      <c r="E2103" s="221"/>
      <c r="F2103" s="222"/>
      <c r="G2103" s="223"/>
    </row>
    <row r="2104" spans="1:7">
      <c r="A2104" s="219"/>
      <c r="B2104" s="219"/>
      <c r="C2104" s="219"/>
      <c r="D2104" s="220"/>
      <c r="E2104" s="221"/>
      <c r="F2104" s="222"/>
      <c r="G2104" s="223"/>
    </row>
    <row r="2105" spans="1:7">
      <c r="A2105" s="219"/>
      <c r="B2105" s="219"/>
      <c r="C2105" s="219"/>
      <c r="D2105" s="220"/>
      <c r="E2105" s="221"/>
      <c r="F2105" s="222"/>
      <c r="G2105" s="223"/>
    </row>
    <row r="2106" spans="1:7">
      <c r="A2106" s="219"/>
      <c r="B2106" s="219"/>
      <c r="C2106" s="219"/>
      <c r="D2106" s="220"/>
      <c r="E2106" s="221"/>
      <c r="F2106" s="222"/>
      <c r="G2106" s="223"/>
    </row>
    <row r="2107" spans="1:7">
      <c r="A2107" s="219"/>
      <c r="B2107" s="219"/>
      <c r="C2107" s="219"/>
      <c r="D2107" s="220"/>
      <c r="E2107" s="221"/>
      <c r="F2107" s="222"/>
      <c r="G2107" s="223"/>
    </row>
    <row r="2108" spans="1:7">
      <c r="A2108" s="219"/>
      <c r="B2108" s="219"/>
      <c r="C2108" s="219"/>
      <c r="D2108" s="220"/>
      <c r="E2108" s="221"/>
      <c r="F2108" s="222"/>
      <c r="G2108" s="223"/>
    </row>
    <row r="2109" spans="1:7">
      <c r="A2109" s="219"/>
      <c r="B2109" s="219"/>
      <c r="C2109" s="219"/>
      <c r="D2109" s="220"/>
      <c r="E2109" s="221"/>
      <c r="F2109" s="222"/>
      <c r="G2109" s="223"/>
    </row>
    <row r="2110" spans="1:7">
      <c r="A2110" s="219"/>
      <c r="B2110" s="219"/>
      <c r="C2110" s="219"/>
      <c r="D2110" s="220"/>
      <c r="E2110" s="221"/>
      <c r="F2110" s="222"/>
      <c r="G2110" s="223"/>
    </row>
    <row r="2111" spans="1:7">
      <c r="A2111" s="219"/>
      <c r="B2111" s="219"/>
      <c r="C2111" s="219"/>
      <c r="D2111" s="220"/>
      <c r="E2111" s="221"/>
      <c r="F2111" s="222"/>
      <c r="G2111" s="223"/>
    </row>
    <row r="2112" spans="1:7">
      <c r="A2112" s="219"/>
      <c r="B2112" s="219"/>
      <c r="C2112" s="219"/>
      <c r="D2112" s="220"/>
      <c r="E2112" s="221"/>
      <c r="F2112" s="222"/>
      <c r="G2112" s="223"/>
    </row>
    <row r="2113" spans="1:7">
      <c r="A2113" s="219"/>
      <c r="B2113" s="219"/>
      <c r="C2113" s="219"/>
      <c r="D2113" s="220"/>
      <c r="E2113" s="221"/>
      <c r="F2113" s="222"/>
      <c r="G2113" s="223"/>
    </row>
    <row r="2114" spans="1:7">
      <c r="A2114" s="219"/>
      <c r="B2114" s="219"/>
      <c r="C2114" s="219"/>
      <c r="D2114" s="220"/>
      <c r="E2114" s="221"/>
      <c r="F2114" s="222"/>
      <c r="G2114" s="223"/>
    </row>
    <row r="2115" spans="1:7">
      <c r="A2115" s="219"/>
      <c r="B2115" s="219"/>
      <c r="C2115" s="219"/>
      <c r="D2115" s="220"/>
      <c r="E2115" s="221"/>
      <c r="F2115" s="222"/>
      <c r="G2115" s="223"/>
    </row>
    <row r="2116" spans="1:7">
      <c r="A2116" s="219"/>
      <c r="B2116" s="219"/>
      <c r="C2116" s="219"/>
      <c r="D2116" s="220"/>
      <c r="E2116" s="221"/>
      <c r="F2116" s="222"/>
      <c r="G2116" s="223"/>
    </row>
    <row r="2117" spans="1:7">
      <c r="A2117" s="219"/>
      <c r="B2117" s="219"/>
      <c r="C2117" s="219"/>
      <c r="D2117" s="220"/>
      <c r="E2117" s="221"/>
      <c r="F2117" s="222"/>
      <c r="G2117" s="223"/>
    </row>
    <row r="2118" spans="1:7">
      <c r="A2118" s="219"/>
      <c r="B2118" s="219"/>
      <c r="C2118" s="219"/>
      <c r="D2118" s="220"/>
      <c r="E2118" s="221"/>
      <c r="F2118" s="222"/>
      <c r="G2118" s="223"/>
    </row>
    <row r="2119" spans="1:7">
      <c r="A2119" s="219"/>
      <c r="B2119" s="219"/>
      <c r="C2119" s="219"/>
      <c r="D2119" s="220"/>
      <c r="E2119" s="221"/>
      <c r="F2119" s="222"/>
      <c r="G2119" s="223"/>
    </row>
    <row r="2120" spans="1:7">
      <c r="A2120" s="219"/>
      <c r="B2120" s="219"/>
      <c r="C2120" s="219"/>
      <c r="D2120" s="220"/>
      <c r="E2120" s="221"/>
      <c r="F2120" s="222"/>
      <c r="G2120" s="223"/>
    </row>
    <row r="2121" spans="1:7">
      <c r="A2121" s="219"/>
      <c r="B2121" s="219"/>
      <c r="C2121" s="219"/>
      <c r="D2121" s="220"/>
      <c r="E2121" s="221"/>
      <c r="F2121" s="222"/>
      <c r="G2121" s="223"/>
    </row>
    <row r="2122" spans="1:7">
      <c r="A2122" s="219"/>
      <c r="B2122" s="219"/>
      <c r="C2122" s="219"/>
      <c r="D2122" s="220"/>
      <c r="E2122" s="221"/>
      <c r="F2122" s="222"/>
      <c r="G2122" s="223"/>
    </row>
    <row r="2123" spans="1:7">
      <c r="A2123" s="219"/>
      <c r="B2123" s="219"/>
      <c r="C2123" s="219"/>
      <c r="D2123" s="220"/>
      <c r="E2123" s="221"/>
      <c r="F2123" s="222"/>
      <c r="G2123" s="223"/>
    </row>
    <row r="2124" spans="1:7">
      <c r="A2124" s="219"/>
      <c r="B2124" s="219"/>
      <c r="C2124" s="219"/>
      <c r="D2124" s="220"/>
      <c r="E2124" s="221"/>
      <c r="F2124" s="222"/>
      <c r="G2124" s="223"/>
    </row>
    <row r="2125" spans="1:7">
      <c r="A2125" s="219"/>
      <c r="B2125" s="219"/>
      <c r="C2125" s="219"/>
      <c r="D2125" s="220"/>
      <c r="E2125" s="221"/>
      <c r="F2125" s="222"/>
      <c r="G2125" s="223"/>
    </row>
    <row r="2126" spans="1:7">
      <c r="A2126" s="219"/>
      <c r="B2126" s="219"/>
      <c r="C2126" s="219"/>
      <c r="D2126" s="220"/>
      <c r="E2126" s="221"/>
      <c r="F2126" s="222"/>
      <c r="G2126" s="223"/>
    </row>
    <row r="2127" spans="1:7">
      <c r="A2127" s="219"/>
      <c r="B2127" s="219"/>
      <c r="C2127" s="219"/>
      <c r="D2127" s="220"/>
      <c r="E2127" s="221"/>
      <c r="F2127" s="222"/>
      <c r="G2127" s="223"/>
    </row>
    <row r="2128" spans="1:7">
      <c r="A2128" s="219"/>
      <c r="B2128" s="219"/>
      <c r="C2128" s="219"/>
      <c r="D2128" s="220"/>
      <c r="E2128" s="221"/>
      <c r="F2128" s="222"/>
      <c r="G2128" s="223"/>
    </row>
    <row r="2129" spans="1:7">
      <c r="A2129" s="219"/>
      <c r="B2129" s="219"/>
      <c r="C2129" s="219"/>
      <c r="D2129" s="220"/>
      <c r="E2129" s="221"/>
      <c r="F2129" s="222"/>
      <c r="G2129" s="223"/>
    </row>
    <row r="2130" spans="1:7">
      <c r="A2130" s="219"/>
      <c r="B2130" s="219"/>
      <c r="C2130" s="219"/>
      <c r="D2130" s="220"/>
      <c r="E2130" s="221"/>
      <c r="F2130" s="222"/>
      <c r="G2130" s="223"/>
    </row>
    <row r="2131" spans="1:7">
      <c r="A2131" s="219"/>
      <c r="B2131" s="219"/>
      <c r="C2131" s="219"/>
      <c r="D2131" s="220"/>
      <c r="E2131" s="221"/>
      <c r="F2131" s="222"/>
      <c r="G2131" s="223"/>
    </row>
    <row r="2132" spans="1:7">
      <c r="A2132" s="219"/>
      <c r="B2132" s="219"/>
      <c r="C2132" s="219"/>
      <c r="D2132" s="220"/>
      <c r="E2132" s="221"/>
      <c r="F2132" s="222"/>
      <c r="G2132" s="223"/>
    </row>
    <row r="2133" spans="1:7">
      <c r="A2133" s="219"/>
      <c r="B2133" s="219"/>
      <c r="C2133" s="219"/>
      <c r="D2133" s="220"/>
      <c r="E2133" s="221"/>
      <c r="F2133" s="222"/>
      <c r="G2133" s="223"/>
    </row>
    <row r="2134" spans="1:7">
      <c r="A2134" s="219"/>
      <c r="B2134" s="219"/>
      <c r="C2134" s="219"/>
      <c r="D2134" s="220"/>
      <c r="E2134" s="221"/>
      <c r="F2134" s="222"/>
      <c r="G2134" s="223"/>
    </row>
    <row r="2135" spans="1:7">
      <c r="A2135" s="219"/>
      <c r="B2135" s="219"/>
      <c r="C2135" s="219"/>
      <c r="D2135" s="220"/>
      <c r="E2135" s="221"/>
      <c r="F2135" s="222"/>
      <c r="G2135" s="223"/>
    </row>
    <row r="2136" spans="1:7">
      <c r="A2136" s="219"/>
      <c r="B2136" s="219"/>
      <c r="C2136" s="219"/>
      <c r="D2136" s="220"/>
      <c r="E2136" s="221"/>
      <c r="F2136" s="222"/>
      <c r="G2136" s="223"/>
    </row>
    <row r="2137" spans="1:7">
      <c r="A2137" s="219"/>
      <c r="B2137" s="219"/>
      <c r="C2137" s="219"/>
      <c r="D2137" s="220"/>
      <c r="E2137" s="221"/>
      <c r="F2137" s="222"/>
      <c r="G2137" s="223"/>
    </row>
    <row r="2138" spans="1:7">
      <c r="A2138" s="219"/>
      <c r="B2138" s="219"/>
      <c r="C2138" s="219"/>
      <c r="D2138" s="220"/>
      <c r="E2138" s="221"/>
      <c r="F2138" s="222"/>
      <c r="G2138" s="223"/>
    </row>
    <row r="2139" spans="1:7">
      <c r="A2139" s="219"/>
      <c r="B2139" s="219"/>
      <c r="C2139" s="219"/>
      <c r="D2139" s="220"/>
      <c r="E2139" s="221"/>
      <c r="F2139" s="222"/>
      <c r="G2139" s="223"/>
    </row>
    <row r="2140" spans="1:7">
      <c r="A2140" s="219"/>
      <c r="B2140" s="219"/>
      <c r="C2140" s="219"/>
      <c r="D2140" s="220"/>
      <c r="E2140" s="221"/>
      <c r="F2140" s="222"/>
      <c r="G2140" s="223"/>
    </row>
    <row r="2141" spans="1:7">
      <c r="A2141" s="219"/>
      <c r="B2141" s="219"/>
      <c r="C2141" s="219"/>
      <c r="D2141" s="220"/>
      <c r="E2141" s="221"/>
      <c r="F2141" s="222"/>
      <c r="G2141" s="223"/>
    </row>
    <row r="2142" spans="1:7">
      <c r="A2142" s="219"/>
      <c r="B2142" s="219"/>
      <c r="C2142" s="219"/>
      <c r="D2142" s="220"/>
      <c r="E2142" s="221"/>
      <c r="F2142" s="222"/>
      <c r="G2142" s="223"/>
    </row>
    <row r="2143" spans="1:7">
      <c r="A2143" s="219"/>
      <c r="B2143" s="219"/>
      <c r="C2143" s="219"/>
      <c r="D2143" s="220"/>
      <c r="E2143" s="221"/>
      <c r="F2143" s="222"/>
      <c r="G2143" s="223"/>
    </row>
    <row r="2144" spans="1:7">
      <c r="A2144" s="219"/>
      <c r="B2144" s="219"/>
      <c r="C2144" s="219"/>
      <c r="D2144" s="220"/>
      <c r="E2144" s="221"/>
      <c r="F2144" s="222"/>
      <c r="G2144" s="223"/>
    </row>
    <row r="2145" spans="1:7">
      <c r="A2145" s="219"/>
      <c r="B2145" s="219"/>
      <c r="C2145" s="219"/>
      <c r="D2145" s="220"/>
      <c r="E2145" s="221"/>
      <c r="F2145" s="222"/>
      <c r="G2145" s="223"/>
    </row>
    <row r="2146" spans="1:7">
      <c r="A2146" s="219"/>
      <c r="B2146" s="219"/>
      <c r="C2146" s="219"/>
      <c r="D2146" s="220"/>
      <c r="E2146" s="221"/>
      <c r="F2146" s="222"/>
      <c r="G2146" s="223"/>
    </row>
    <row r="2147" spans="1:7">
      <c r="A2147" s="219"/>
      <c r="B2147" s="219"/>
      <c r="C2147" s="219"/>
      <c r="D2147" s="220"/>
      <c r="E2147" s="221"/>
      <c r="F2147" s="222"/>
      <c r="G2147" s="223"/>
    </row>
    <row r="2148" spans="1:7">
      <c r="A2148" s="219"/>
      <c r="B2148" s="219"/>
      <c r="C2148" s="219"/>
      <c r="D2148" s="220"/>
      <c r="E2148" s="221"/>
      <c r="F2148" s="222"/>
      <c r="G2148" s="223"/>
    </row>
    <row r="2149" spans="1:7">
      <c r="A2149" s="219"/>
      <c r="B2149" s="219"/>
      <c r="C2149" s="219"/>
      <c r="D2149" s="220"/>
      <c r="E2149" s="221"/>
      <c r="F2149" s="222"/>
      <c r="G2149" s="223"/>
    </row>
    <row r="2150" spans="1:7">
      <c r="A2150" s="219"/>
      <c r="B2150" s="219"/>
      <c r="C2150" s="219"/>
      <c r="D2150" s="220"/>
      <c r="E2150" s="221"/>
      <c r="F2150" s="222"/>
      <c r="G2150" s="223"/>
    </row>
    <row r="2151" spans="1:7">
      <c r="A2151" s="219"/>
      <c r="B2151" s="219"/>
      <c r="C2151" s="219"/>
      <c r="D2151" s="220"/>
      <c r="E2151" s="221"/>
      <c r="F2151" s="222"/>
      <c r="G2151" s="223"/>
    </row>
    <row r="2152" spans="1:7">
      <c r="A2152" s="219"/>
      <c r="B2152" s="219"/>
      <c r="C2152" s="219"/>
      <c r="D2152" s="220"/>
      <c r="E2152" s="221"/>
      <c r="F2152" s="222"/>
      <c r="G2152" s="223"/>
    </row>
    <row r="2153" spans="1:7">
      <c r="A2153" s="219"/>
      <c r="B2153" s="219"/>
      <c r="C2153" s="219"/>
      <c r="D2153" s="220"/>
      <c r="E2153" s="221"/>
      <c r="F2153" s="222"/>
      <c r="G2153" s="223"/>
    </row>
    <row r="2154" spans="1:7">
      <c r="A2154" s="219"/>
      <c r="B2154" s="219"/>
      <c r="C2154" s="219"/>
      <c r="D2154" s="220"/>
      <c r="E2154" s="221"/>
      <c r="F2154" s="222"/>
      <c r="G2154" s="223"/>
    </row>
    <row r="2155" spans="1:7">
      <c r="A2155" s="219"/>
      <c r="B2155" s="219"/>
      <c r="C2155" s="219"/>
      <c r="D2155" s="220"/>
      <c r="E2155" s="221"/>
      <c r="F2155" s="222"/>
      <c r="G2155" s="223"/>
    </row>
    <row r="2156" spans="1:7">
      <c r="A2156" s="219"/>
      <c r="B2156" s="219"/>
      <c r="C2156" s="219"/>
      <c r="D2156" s="220"/>
      <c r="E2156" s="221"/>
      <c r="F2156" s="222"/>
      <c r="G2156" s="223"/>
    </row>
    <row r="2157" spans="1:7">
      <c r="A2157" s="219"/>
      <c r="B2157" s="219"/>
      <c r="C2157" s="219"/>
      <c r="D2157" s="220"/>
      <c r="E2157" s="221"/>
      <c r="F2157" s="222"/>
      <c r="G2157" s="223"/>
    </row>
    <row r="2158" spans="1:7">
      <c r="A2158" s="219"/>
      <c r="B2158" s="219"/>
      <c r="C2158" s="219"/>
      <c r="D2158" s="220"/>
      <c r="E2158" s="221"/>
      <c r="F2158" s="222"/>
      <c r="G2158" s="223"/>
    </row>
    <row r="2159" spans="1:7">
      <c r="A2159" s="219"/>
      <c r="B2159" s="219"/>
      <c r="C2159" s="219"/>
      <c r="D2159" s="220"/>
      <c r="E2159" s="221"/>
      <c r="F2159" s="222"/>
      <c r="G2159" s="223"/>
    </row>
    <row r="2160" spans="1:7">
      <c r="A2160" s="219"/>
      <c r="B2160" s="219"/>
      <c r="C2160" s="219"/>
      <c r="D2160" s="220"/>
      <c r="E2160" s="221"/>
      <c r="F2160" s="222"/>
      <c r="G2160" s="223"/>
    </row>
    <row r="2161" spans="1:7">
      <c r="A2161" s="219"/>
      <c r="B2161" s="219"/>
      <c r="C2161" s="219"/>
      <c r="D2161" s="220"/>
      <c r="E2161" s="221"/>
      <c r="F2161" s="222"/>
      <c r="G2161" s="223"/>
    </row>
    <row r="2162" spans="1:7">
      <c r="A2162" s="219"/>
      <c r="B2162" s="219"/>
      <c r="C2162" s="219"/>
      <c r="D2162" s="220"/>
      <c r="E2162" s="221"/>
      <c r="F2162" s="222"/>
      <c r="G2162" s="223"/>
    </row>
    <row r="2163" spans="1:7">
      <c r="A2163" s="219"/>
      <c r="B2163" s="219"/>
      <c r="C2163" s="219"/>
      <c r="D2163" s="220"/>
      <c r="E2163" s="221"/>
      <c r="F2163" s="222"/>
      <c r="G2163" s="223"/>
    </row>
    <row r="2164" spans="1:7">
      <c r="A2164" s="219"/>
      <c r="B2164" s="219"/>
      <c r="C2164" s="219"/>
      <c r="D2164" s="220"/>
      <c r="E2164" s="221"/>
      <c r="F2164" s="222"/>
      <c r="G2164" s="223"/>
    </row>
    <row r="2165" spans="1:7">
      <c r="A2165" s="219"/>
      <c r="B2165" s="219"/>
      <c r="C2165" s="219"/>
      <c r="D2165" s="220"/>
      <c r="E2165" s="221"/>
      <c r="F2165" s="222"/>
      <c r="G2165" s="223"/>
    </row>
    <row r="2166" spans="1:7">
      <c r="A2166" s="219"/>
      <c r="B2166" s="219"/>
      <c r="C2166" s="219"/>
      <c r="D2166" s="220"/>
      <c r="E2166" s="221"/>
      <c r="F2166" s="222"/>
      <c r="G2166" s="223"/>
    </row>
    <row r="2167" spans="1:7">
      <c r="A2167" s="219"/>
      <c r="B2167" s="219"/>
      <c r="C2167" s="219"/>
      <c r="D2167" s="220"/>
      <c r="E2167" s="221"/>
      <c r="F2167" s="222"/>
      <c r="G2167" s="223"/>
    </row>
    <row r="2168" spans="1:7">
      <c r="A2168" s="219"/>
      <c r="B2168" s="219"/>
      <c r="C2168" s="219"/>
      <c r="D2168" s="220"/>
      <c r="E2168" s="221"/>
      <c r="F2168" s="222"/>
      <c r="G2168" s="223"/>
    </row>
    <row r="2169" spans="1:7">
      <c r="A2169" s="219"/>
      <c r="B2169" s="219"/>
      <c r="C2169" s="219"/>
      <c r="D2169" s="220"/>
      <c r="E2169" s="221"/>
      <c r="F2169" s="222"/>
      <c r="G2169" s="223"/>
    </row>
    <row r="2170" spans="1:7">
      <c r="A2170" s="219"/>
      <c r="B2170" s="219"/>
      <c r="C2170" s="219"/>
      <c r="D2170" s="220"/>
      <c r="E2170" s="221"/>
      <c r="F2170" s="222"/>
      <c r="G2170" s="223"/>
    </row>
    <row r="2171" spans="1:7">
      <c r="A2171" s="219"/>
      <c r="B2171" s="219"/>
      <c r="C2171" s="219"/>
      <c r="D2171" s="220"/>
      <c r="E2171" s="221"/>
      <c r="F2171" s="222"/>
      <c r="G2171" s="223"/>
    </row>
    <row r="2172" spans="1:7">
      <c r="A2172" s="219"/>
      <c r="B2172" s="219"/>
      <c r="C2172" s="219"/>
      <c r="D2172" s="220"/>
      <c r="E2172" s="221"/>
      <c r="F2172" s="222"/>
      <c r="G2172" s="223"/>
    </row>
    <row r="2173" spans="1:7">
      <c r="A2173" s="219"/>
      <c r="B2173" s="219"/>
      <c r="C2173" s="219"/>
      <c r="D2173" s="220"/>
      <c r="E2173" s="221"/>
      <c r="F2173" s="222"/>
      <c r="G2173" s="223"/>
    </row>
    <row r="2174" spans="1:7">
      <c r="A2174" s="219"/>
      <c r="B2174" s="219"/>
      <c r="C2174" s="219"/>
      <c r="D2174" s="220"/>
      <c r="E2174" s="221"/>
      <c r="F2174" s="222"/>
      <c r="G2174" s="223"/>
    </row>
    <row r="2175" spans="1:7">
      <c r="A2175" s="219"/>
      <c r="B2175" s="219"/>
      <c r="C2175" s="219"/>
      <c r="D2175" s="220"/>
      <c r="E2175" s="221"/>
      <c r="F2175" s="222"/>
      <c r="G2175" s="223"/>
    </row>
    <row r="2176" spans="1:7">
      <c r="A2176" s="219"/>
      <c r="B2176" s="219"/>
      <c r="C2176" s="219"/>
      <c r="D2176" s="220"/>
      <c r="E2176" s="221"/>
      <c r="F2176" s="222"/>
      <c r="G2176" s="223"/>
    </row>
    <row r="2177" spans="1:7">
      <c r="A2177" s="219"/>
      <c r="B2177" s="219"/>
      <c r="C2177" s="219"/>
      <c r="D2177" s="220"/>
      <c r="E2177" s="221"/>
      <c r="F2177" s="222"/>
      <c r="G2177" s="223"/>
    </row>
    <row r="2178" spans="1:7">
      <c r="A2178" s="219"/>
      <c r="B2178" s="219"/>
      <c r="C2178" s="219"/>
      <c r="D2178" s="220"/>
      <c r="E2178" s="221"/>
      <c r="F2178" s="222"/>
      <c r="G2178" s="223"/>
    </row>
    <row r="2179" spans="1:7">
      <c r="A2179" s="219"/>
      <c r="B2179" s="219"/>
      <c r="C2179" s="219"/>
      <c r="D2179" s="220"/>
      <c r="E2179" s="221"/>
      <c r="F2179" s="222"/>
      <c r="G2179" s="223"/>
    </row>
    <row r="2180" spans="1:7">
      <c r="A2180" s="219"/>
      <c r="B2180" s="219"/>
      <c r="C2180" s="219"/>
      <c r="D2180" s="220"/>
      <c r="E2180" s="221"/>
      <c r="F2180" s="222"/>
      <c r="G2180" s="223"/>
    </row>
    <row r="2181" spans="1:7">
      <c r="A2181" s="219"/>
      <c r="B2181" s="219"/>
      <c r="C2181" s="219"/>
      <c r="D2181" s="220"/>
      <c r="E2181" s="221"/>
      <c r="F2181" s="222"/>
      <c r="G2181" s="223"/>
    </row>
    <row r="2182" spans="1:7">
      <c r="A2182" s="219"/>
      <c r="B2182" s="219"/>
      <c r="C2182" s="219"/>
      <c r="D2182" s="220"/>
      <c r="E2182" s="221"/>
      <c r="F2182" s="222"/>
      <c r="G2182" s="223"/>
    </row>
    <row r="2183" spans="1:7">
      <c r="A2183" s="219"/>
      <c r="B2183" s="219"/>
      <c r="C2183" s="219"/>
      <c r="D2183" s="220"/>
      <c r="E2183" s="221"/>
      <c r="F2183" s="222"/>
      <c r="G2183" s="223"/>
    </row>
    <row r="2184" spans="1:7">
      <c r="A2184" s="219"/>
      <c r="B2184" s="219"/>
      <c r="C2184" s="219"/>
      <c r="D2184" s="220"/>
      <c r="E2184" s="221"/>
      <c r="F2184" s="222"/>
      <c r="G2184" s="223"/>
    </row>
    <row r="2185" spans="1:7">
      <c r="A2185" s="219"/>
      <c r="B2185" s="219"/>
      <c r="C2185" s="219"/>
      <c r="D2185" s="220"/>
      <c r="E2185" s="221"/>
      <c r="F2185" s="222"/>
      <c r="G2185" s="223"/>
    </row>
    <row r="2186" spans="1:7">
      <c r="A2186" s="219"/>
      <c r="B2186" s="219"/>
      <c r="C2186" s="219"/>
      <c r="D2186" s="220"/>
      <c r="E2186" s="221"/>
      <c r="F2186" s="222"/>
      <c r="G2186" s="223"/>
    </row>
    <row r="2187" spans="1:7">
      <c r="A2187" s="219"/>
      <c r="B2187" s="219"/>
      <c r="C2187" s="219"/>
      <c r="D2187" s="220"/>
      <c r="E2187" s="221"/>
      <c r="F2187" s="222"/>
      <c r="G2187" s="223"/>
    </row>
    <row r="2188" spans="1:7">
      <c r="A2188" s="219"/>
      <c r="B2188" s="219"/>
      <c r="C2188" s="219"/>
      <c r="D2188" s="220"/>
      <c r="E2188" s="221"/>
      <c r="F2188" s="222"/>
      <c r="G2188" s="223"/>
    </row>
    <row r="2189" spans="1:7">
      <c r="A2189" s="219"/>
      <c r="B2189" s="219"/>
      <c r="C2189" s="219"/>
      <c r="D2189" s="220"/>
      <c r="E2189" s="221"/>
      <c r="F2189" s="222"/>
      <c r="G2189" s="223"/>
    </row>
    <row r="2190" spans="1:7">
      <c r="A2190" s="219"/>
      <c r="B2190" s="219"/>
      <c r="C2190" s="219"/>
      <c r="D2190" s="220"/>
      <c r="E2190" s="221"/>
      <c r="F2190" s="222"/>
      <c r="G2190" s="223"/>
    </row>
    <row r="2191" spans="1:7">
      <c r="A2191" s="219"/>
      <c r="B2191" s="219"/>
      <c r="C2191" s="219"/>
      <c r="D2191" s="220"/>
      <c r="E2191" s="221"/>
      <c r="F2191" s="222"/>
      <c r="G2191" s="223"/>
    </row>
    <row r="2192" spans="1:7">
      <c r="A2192" s="219"/>
      <c r="B2192" s="219"/>
      <c r="C2192" s="219"/>
      <c r="D2192" s="220"/>
      <c r="E2192" s="221"/>
      <c r="F2192" s="222"/>
      <c r="G2192" s="223"/>
    </row>
    <row r="2193" spans="1:7">
      <c r="A2193" s="219"/>
      <c r="B2193" s="219"/>
      <c r="C2193" s="219"/>
      <c r="D2193" s="220"/>
      <c r="E2193" s="221"/>
      <c r="F2193" s="222"/>
      <c r="G2193" s="223"/>
    </row>
    <row r="2194" spans="1:7">
      <c r="A2194" s="219"/>
      <c r="B2194" s="219"/>
      <c r="C2194" s="219"/>
      <c r="D2194" s="220"/>
      <c r="E2194" s="221"/>
      <c r="F2194" s="222"/>
      <c r="G2194" s="223"/>
    </row>
    <row r="2195" spans="1:7">
      <c r="A2195" s="219"/>
      <c r="B2195" s="219"/>
      <c r="C2195" s="219"/>
      <c r="D2195" s="220"/>
      <c r="E2195" s="221"/>
      <c r="F2195" s="222"/>
      <c r="G2195" s="223"/>
    </row>
    <row r="2196" spans="1:7">
      <c r="A2196" s="219"/>
      <c r="B2196" s="219"/>
      <c r="C2196" s="219"/>
      <c r="D2196" s="220"/>
      <c r="E2196" s="221"/>
      <c r="F2196" s="222"/>
      <c r="G2196" s="223"/>
    </row>
    <row r="2197" spans="1:7">
      <c r="A2197" s="219"/>
      <c r="B2197" s="219"/>
      <c r="C2197" s="219"/>
      <c r="D2197" s="220"/>
      <c r="E2197" s="221"/>
      <c r="F2197" s="222"/>
      <c r="G2197" s="223"/>
    </row>
    <row r="2198" spans="1:7">
      <c r="A2198" s="219"/>
      <c r="B2198" s="219"/>
      <c r="C2198" s="219"/>
      <c r="D2198" s="220"/>
      <c r="E2198" s="221"/>
      <c r="F2198" s="222"/>
      <c r="G2198" s="223"/>
    </row>
    <row r="2199" spans="1:7">
      <c r="A2199" s="219"/>
      <c r="B2199" s="219"/>
      <c r="C2199" s="219"/>
      <c r="D2199" s="220"/>
      <c r="E2199" s="221"/>
      <c r="F2199" s="222"/>
      <c r="G2199" s="223"/>
    </row>
    <row r="2200" spans="1:7">
      <c r="A2200" s="219"/>
      <c r="B2200" s="219"/>
      <c r="C2200" s="219"/>
      <c r="D2200" s="220"/>
      <c r="E2200" s="221"/>
      <c r="F2200" s="222"/>
      <c r="G2200" s="223"/>
    </row>
    <row r="2201" spans="1:7">
      <c r="A2201" s="219"/>
      <c r="B2201" s="219"/>
      <c r="C2201" s="219"/>
      <c r="D2201" s="220"/>
      <c r="E2201" s="221"/>
      <c r="F2201" s="222"/>
      <c r="G2201" s="223"/>
    </row>
    <row r="2202" spans="1:7">
      <c r="A2202" s="219"/>
      <c r="B2202" s="219"/>
      <c r="C2202" s="219"/>
      <c r="D2202" s="220"/>
      <c r="E2202" s="221"/>
      <c r="F2202" s="222"/>
      <c r="G2202" s="223"/>
    </row>
    <row r="2203" spans="1:7">
      <c r="A2203" s="219"/>
      <c r="B2203" s="219"/>
      <c r="C2203" s="219"/>
      <c r="D2203" s="220"/>
      <c r="E2203" s="221"/>
      <c r="F2203" s="222"/>
      <c r="G2203" s="223"/>
    </row>
    <row r="2204" spans="1:7">
      <c r="A2204" s="219"/>
      <c r="B2204" s="219"/>
      <c r="C2204" s="219"/>
      <c r="D2204" s="220"/>
      <c r="E2204" s="221"/>
      <c r="F2204" s="222"/>
      <c r="G2204" s="223"/>
    </row>
    <row r="2205" spans="1:7">
      <c r="A2205" s="219"/>
      <c r="B2205" s="219"/>
      <c r="C2205" s="219"/>
      <c r="D2205" s="220"/>
      <c r="E2205" s="221"/>
      <c r="F2205" s="222"/>
      <c r="G2205" s="223"/>
    </row>
    <row r="2206" spans="1:7">
      <c r="A2206" s="219"/>
      <c r="B2206" s="219"/>
      <c r="C2206" s="219"/>
      <c r="D2206" s="220"/>
      <c r="E2206" s="221"/>
      <c r="F2206" s="222"/>
      <c r="G2206" s="223"/>
    </row>
    <row r="2207" spans="1:7">
      <c r="A2207" s="219"/>
      <c r="B2207" s="219"/>
      <c r="C2207" s="219"/>
      <c r="D2207" s="220"/>
      <c r="E2207" s="221"/>
      <c r="F2207" s="222"/>
      <c r="G2207" s="223"/>
    </row>
    <row r="2208" spans="1:7">
      <c r="A2208" s="219"/>
      <c r="B2208" s="219"/>
      <c r="C2208" s="219"/>
      <c r="D2208" s="220"/>
      <c r="E2208" s="221"/>
      <c r="F2208" s="222"/>
      <c r="G2208" s="223"/>
    </row>
    <row r="2209" spans="1:7">
      <c r="A2209" s="219"/>
      <c r="B2209" s="219"/>
      <c r="C2209" s="219"/>
      <c r="D2209" s="220"/>
      <c r="E2209" s="221"/>
      <c r="F2209" s="222"/>
      <c r="G2209" s="223"/>
    </row>
    <row r="2210" spans="1:7">
      <c r="A2210" s="219"/>
      <c r="B2210" s="219"/>
      <c r="C2210" s="219"/>
      <c r="D2210" s="220"/>
      <c r="E2210" s="221"/>
      <c r="F2210" s="222"/>
      <c r="G2210" s="223"/>
    </row>
    <row r="2211" spans="1:7">
      <c r="A2211" s="219"/>
      <c r="B2211" s="219"/>
      <c r="C2211" s="219"/>
      <c r="D2211" s="220"/>
      <c r="E2211" s="221"/>
      <c r="F2211" s="222"/>
      <c r="G2211" s="223"/>
    </row>
    <row r="2212" spans="1:7">
      <c r="A2212" s="219"/>
      <c r="B2212" s="219"/>
      <c r="C2212" s="219"/>
      <c r="D2212" s="220"/>
      <c r="E2212" s="221"/>
      <c r="F2212" s="222"/>
      <c r="G2212" s="223"/>
    </row>
    <row r="2213" spans="1:7">
      <c r="A2213" s="219"/>
      <c r="B2213" s="219"/>
      <c r="C2213" s="219"/>
      <c r="D2213" s="220"/>
      <c r="E2213" s="221"/>
      <c r="F2213" s="222"/>
      <c r="G2213" s="223"/>
    </row>
    <row r="2214" spans="1:7">
      <c r="A2214" s="219"/>
      <c r="B2214" s="219"/>
      <c r="C2214" s="219"/>
      <c r="D2214" s="220"/>
      <c r="E2214" s="221"/>
      <c r="F2214" s="222"/>
      <c r="G2214" s="223"/>
    </row>
    <row r="2215" spans="1:7">
      <c r="A2215" s="219"/>
      <c r="B2215" s="219"/>
      <c r="C2215" s="219"/>
      <c r="D2215" s="220"/>
      <c r="E2215" s="221"/>
      <c r="F2215" s="222"/>
      <c r="G2215" s="223"/>
    </row>
    <row r="2216" spans="1:7">
      <c r="A2216" s="219"/>
      <c r="B2216" s="219"/>
      <c r="C2216" s="219"/>
      <c r="D2216" s="220"/>
      <c r="E2216" s="221"/>
      <c r="F2216" s="222"/>
      <c r="G2216" s="223"/>
    </row>
    <row r="2217" spans="1:7">
      <c r="A2217" s="219"/>
      <c r="B2217" s="219"/>
      <c r="C2217" s="219"/>
      <c r="D2217" s="220"/>
      <c r="E2217" s="221"/>
      <c r="F2217" s="222"/>
      <c r="G2217" s="223"/>
    </row>
    <row r="2218" spans="1:7">
      <c r="A2218" s="219"/>
      <c r="B2218" s="219"/>
      <c r="C2218" s="219"/>
      <c r="D2218" s="220"/>
      <c r="E2218" s="221"/>
      <c r="F2218" s="222"/>
      <c r="G2218" s="223"/>
    </row>
    <row r="2219" spans="1:7">
      <c r="A2219" s="219"/>
      <c r="B2219" s="219"/>
      <c r="C2219" s="219"/>
      <c r="D2219" s="220"/>
      <c r="E2219" s="221"/>
      <c r="F2219" s="222"/>
      <c r="G2219" s="223"/>
    </row>
    <row r="2220" spans="1:7">
      <c r="A2220" s="219"/>
      <c r="B2220" s="219"/>
      <c r="C2220" s="219"/>
      <c r="D2220" s="220"/>
      <c r="E2220" s="221"/>
      <c r="F2220" s="222"/>
      <c r="G2220" s="223"/>
    </row>
    <row r="2221" spans="1:7">
      <c r="A2221" s="219"/>
      <c r="B2221" s="219"/>
      <c r="C2221" s="219"/>
      <c r="D2221" s="220"/>
      <c r="E2221" s="221"/>
      <c r="F2221" s="222"/>
      <c r="G2221" s="223"/>
    </row>
    <row r="2222" spans="1:7">
      <c r="A2222" s="219"/>
      <c r="B2222" s="219"/>
      <c r="C2222" s="219"/>
      <c r="D2222" s="220"/>
      <c r="E2222" s="221"/>
      <c r="F2222" s="222"/>
      <c r="G2222" s="223"/>
    </row>
    <row r="2223" spans="1:7">
      <c r="A2223" s="219"/>
      <c r="B2223" s="219"/>
      <c r="C2223" s="219"/>
      <c r="D2223" s="220"/>
      <c r="E2223" s="221"/>
      <c r="F2223" s="222"/>
      <c r="G2223" s="223"/>
    </row>
    <row r="2224" spans="1:7">
      <c r="A2224" s="219"/>
      <c r="B2224" s="219"/>
      <c r="C2224" s="219"/>
      <c r="D2224" s="220"/>
      <c r="E2224" s="221"/>
      <c r="F2224" s="222"/>
      <c r="G2224" s="223"/>
    </row>
    <row r="2225" spans="1:7">
      <c r="A2225" s="219"/>
      <c r="B2225" s="219"/>
      <c r="C2225" s="219"/>
      <c r="D2225" s="220"/>
      <c r="E2225" s="221"/>
      <c r="F2225" s="222"/>
      <c r="G2225" s="223"/>
    </row>
    <row r="2226" spans="1:7">
      <c r="A2226" s="219"/>
      <c r="B2226" s="219"/>
      <c r="C2226" s="219"/>
      <c r="D2226" s="220"/>
      <c r="E2226" s="221"/>
      <c r="F2226" s="222"/>
      <c r="G2226" s="223"/>
    </row>
    <row r="2227" spans="1:7">
      <c r="A2227" s="219"/>
      <c r="B2227" s="219"/>
      <c r="C2227" s="219"/>
      <c r="D2227" s="220"/>
      <c r="E2227" s="221"/>
      <c r="F2227" s="222"/>
      <c r="G2227" s="223"/>
    </row>
    <row r="2228" spans="1:7">
      <c r="A2228" s="219"/>
      <c r="B2228" s="219"/>
      <c r="C2228" s="219"/>
      <c r="D2228" s="220"/>
      <c r="E2228" s="221"/>
      <c r="F2228" s="222"/>
      <c r="G2228" s="223"/>
    </row>
    <row r="2229" spans="1:7">
      <c r="A2229" s="219"/>
      <c r="B2229" s="219"/>
      <c r="C2229" s="219"/>
      <c r="D2229" s="220"/>
      <c r="E2229" s="221"/>
      <c r="F2229" s="222"/>
      <c r="G2229" s="223"/>
    </row>
    <row r="2230" spans="1:7">
      <c r="A2230" s="219"/>
      <c r="B2230" s="219"/>
      <c r="C2230" s="219"/>
      <c r="D2230" s="220"/>
      <c r="E2230" s="221"/>
      <c r="F2230" s="222"/>
      <c r="G2230" s="223"/>
    </row>
    <row r="2231" spans="1:7">
      <c r="A2231" s="219"/>
      <c r="B2231" s="219"/>
      <c r="C2231" s="219"/>
      <c r="D2231" s="220"/>
      <c r="E2231" s="221"/>
      <c r="F2231" s="222"/>
      <c r="G2231" s="223"/>
    </row>
    <row r="2232" spans="1:7">
      <c r="A2232" s="219"/>
      <c r="B2232" s="219"/>
      <c r="C2232" s="219"/>
      <c r="D2232" s="220"/>
      <c r="E2232" s="221"/>
      <c r="F2232" s="222"/>
      <c r="G2232" s="223"/>
    </row>
    <row r="2233" spans="1:7">
      <c r="A2233" s="219"/>
      <c r="B2233" s="219"/>
      <c r="C2233" s="219"/>
      <c r="D2233" s="220"/>
      <c r="E2233" s="221"/>
      <c r="F2233" s="222"/>
      <c r="G2233" s="223"/>
    </row>
    <row r="2234" spans="1:7">
      <c r="A2234" s="219"/>
      <c r="B2234" s="219"/>
      <c r="C2234" s="219"/>
      <c r="D2234" s="220"/>
      <c r="E2234" s="221"/>
      <c r="F2234" s="222"/>
      <c r="G2234" s="223"/>
    </row>
    <row r="2235" spans="1:7">
      <c r="A2235" s="219"/>
      <c r="B2235" s="219"/>
      <c r="C2235" s="219"/>
      <c r="D2235" s="220"/>
      <c r="E2235" s="221"/>
      <c r="F2235" s="222"/>
      <c r="G2235" s="223"/>
    </row>
    <row r="2236" spans="1:7">
      <c r="A2236" s="219"/>
      <c r="B2236" s="219"/>
      <c r="C2236" s="219"/>
      <c r="D2236" s="220"/>
      <c r="E2236" s="221"/>
      <c r="F2236" s="222"/>
      <c r="G2236" s="223"/>
    </row>
    <row r="2237" spans="1:7">
      <c r="A2237" s="219"/>
      <c r="B2237" s="219"/>
      <c r="C2237" s="219"/>
      <c r="D2237" s="220"/>
      <c r="E2237" s="221"/>
      <c r="F2237" s="222"/>
      <c r="G2237" s="223"/>
    </row>
    <row r="2238" spans="1:7">
      <c r="A2238" s="219"/>
      <c r="B2238" s="219"/>
      <c r="C2238" s="219"/>
      <c r="D2238" s="220"/>
      <c r="E2238" s="221"/>
      <c r="F2238" s="222"/>
      <c r="G2238" s="223"/>
    </row>
    <row r="2239" spans="1:7">
      <c r="A2239" s="219"/>
      <c r="B2239" s="219"/>
      <c r="C2239" s="219"/>
      <c r="D2239" s="220"/>
      <c r="E2239" s="221"/>
      <c r="F2239" s="222"/>
      <c r="G2239" s="223"/>
    </row>
    <row r="2240" spans="1:7">
      <c r="A2240" s="219"/>
      <c r="B2240" s="219"/>
      <c r="C2240" s="219"/>
      <c r="D2240" s="220"/>
      <c r="E2240" s="221"/>
      <c r="F2240" s="222"/>
      <c r="G2240" s="223"/>
    </row>
    <row r="2241" spans="1:7">
      <c r="A2241" s="219"/>
      <c r="B2241" s="219"/>
      <c r="C2241" s="219"/>
      <c r="D2241" s="220"/>
      <c r="E2241" s="221"/>
      <c r="F2241" s="222"/>
      <c r="G2241" s="223"/>
    </row>
    <row r="2242" spans="1:7">
      <c r="A2242" s="219"/>
      <c r="B2242" s="219"/>
      <c r="C2242" s="219"/>
      <c r="D2242" s="220"/>
      <c r="E2242" s="221"/>
      <c r="F2242" s="222"/>
      <c r="G2242" s="223"/>
    </row>
    <row r="2243" spans="1:7">
      <c r="A2243" s="219"/>
      <c r="B2243" s="219"/>
      <c r="C2243" s="219"/>
      <c r="D2243" s="220"/>
      <c r="E2243" s="221"/>
      <c r="F2243" s="222"/>
      <c r="G2243" s="223"/>
    </row>
    <row r="2244" spans="1:7">
      <c r="A2244" s="219"/>
      <c r="B2244" s="219"/>
      <c r="C2244" s="219"/>
      <c r="D2244" s="220"/>
      <c r="E2244" s="221"/>
      <c r="F2244" s="222"/>
      <c r="G2244" s="223"/>
    </row>
    <row r="2245" spans="1:7">
      <c r="A2245" s="219"/>
      <c r="B2245" s="219"/>
      <c r="C2245" s="219"/>
      <c r="D2245" s="220"/>
      <c r="E2245" s="221"/>
      <c r="F2245" s="222"/>
      <c r="G2245" s="223"/>
    </row>
    <row r="2246" spans="1:7">
      <c r="A2246" s="219"/>
      <c r="B2246" s="219"/>
      <c r="C2246" s="219"/>
      <c r="D2246" s="220"/>
      <c r="E2246" s="221"/>
      <c r="F2246" s="222"/>
      <c r="G2246" s="223"/>
    </row>
    <row r="2247" spans="1:7">
      <c r="A2247" s="219"/>
      <c r="B2247" s="219"/>
      <c r="C2247" s="219"/>
      <c r="D2247" s="220"/>
      <c r="E2247" s="221"/>
      <c r="F2247" s="222"/>
      <c r="G2247" s="223"/>
    </row>
    <row r="2248" spans="1:7">
      <c r="A2248" s="219"/>
      <c r="B2248" s="219"/>
      <c r="C2248" s="219"/>
      <c r="D2248" s="220"/>
      <c r="E2248" s="221"/>
      <c r="F2248" s="222"/>
      <c r="G2248" s="223"/>
    </row>
    <row r="2249" spans="1:7">
      <c r="A2249" s="219"/>
      <c r="B2249" s="219"/>
      <c r="C2249" s="219"/>
      <c r="D2249" s="220"/>
      <c r="E2249" s="221"/>
      <c r="F2249" s="222"/>
      <c r="G2249" s="223"/>
    </row>
    <row r="2250" spans="1:7">
      <c r="A2250" s="219"/>
      <c r="B2250" s="219"/>
      <c r="C2250" s="219"/>
      <c r="D2250" s="220"/>
      <c r="E2250" s="221"/>
      <c r="F2250" s="222"/>
      <c r="G2250" s="223"/>
    </row>
    <row r="2251" spans="1:7">
      <c r="A2251" s="219"/>
      <c r="B2251" s="219"/>
      <c r="C2251" s="219"/>
      <c r="D2251" s="220"/>
      <c r="E2251" s="221"/>
      <c r="F2251" s="222"/>
      <c r="G2251" s="223"/>
    </row>
    <row r="2252" spans="1:7">
      <c r="A2252" s="219"/>
      <c r="B2252" s="219"/>
      <c r="C2252" s="219"/>
      <c r="D2252" s="220"/>
      <c r="E2252" s="221"/>
      <c r="F2252" s="222"/>
      <c r="G2252" s="223"/>
    </row>
    <row r="2253" spans="1:7">
      <c r="A2253" s="219"/>
      <c r="B2253" s="219"/>
      <c r="C2253" s="219"/>
      <c r="D2253" s="220"/>
      <c r="E2253" s="221"/>
      <c r="F2253" s="222"/>
      <c r="G2253" s="223"/>
    </row>
    <row r="2254" spans="1:7">
      <c r="A2254" s="219"/>
      <c r="B2254" s="219"/>
      <c r="C2254" s="219"/>
      <c r="D2254" s="220"/>
      <c r="E2254" s="221"/>
      <c r="F2254" s="222"/>
      <c r="G2254" s="223"/>
    </row>
    <row r="2255" spans="1:7">
      <c r="A2255" s="219"/>
      <c r="B2255" s="219"/>
      <c r="C2255" s="219"/>
      <c r="D2255" s="220"/>
      <c r="E2255" s="221"/>
      <c r="F2255" s="222"/>
      <c r="G2255" s="223"/>
    </row>
    <row r="2256" spans="1:7">
      <c r="A2256" s="219"/>
      <c r="B2256" s="219"/>
      <c r="C2256" s="219"/>
      <c r="D2256" s="220"/>
      <c r="E2256" s="221"/>
      <c r="F2256" s="222"/>
      <c r="G2256" s="223"/>
    </row>
    <row r="2257" spans="1:7">
      <c r="A2257" s="219"/>
      <c r="B2257" s="219"/>
      <c r="C2257" s="219"/>
      <c r="D2257" s="220"/>
      <c r="E2257" s="221"/>
      <c r="F2257" s="222"/>
      <c r="G2257" s="223"/>
    </row>
    <row r="2258" spans="1:7">
      <c r="A2258" s="219"/>
      <c r="B2258" s="219"/>
      <c r="C2258" s="219"/>
      <c r="D2258" s="220"/>
      <c r="E2258" s="221"/>
      <c r="F2258" s="222"/>
      <c r="G2258" s="223"/>
    </row>
    <row r="2259" spans="1:7">
      <c r="A2259" s="219"/>
      <c r="B2259" s="219"/>
      <c r="C2259" s="219"/>
      <c r="D2259" s="220"/>
      <c r="E2259" s="221"/>
      <c r="F2259" s="222"/>
      <c r="G2259" s="223"/>
    </row>
    <row r="2260" spans="1:7">
      <c r="A2260" s="219"/>
      <c r="B2260" s="219"/>
      <c r="C2260" s="219"/>
      <c r="D2260" s="220"/>
      <c r="E2260" s="221"/>
      <c r="F2260" s="222"/>
      <c r="G2260" s="223"/>
    </row>
    <row r="2261" spans="1:7">
      <c r="A2261" s="219"/>
      <c r="B2261" s="219"/>
      <c r="C2261" s="219"/>
      <c r="D2261" s="220"/>
      <c r="E2261" s="221"/>
      <c r="F2261" s="222"/>
      <c r="G2261" s="223"/>
    </row>
    <row r="2262" spans="1:7">
      <c r="A2262" s="219"/>
      <c r="B2262" s="219"/>
      <c r="C2262" s="219"/>
      <c r="D2262" s="220"/>
      <c r="E2262" s="221"/>
      <c r="F2262" s="222"/>
      <c r="G2262" s="223"/>
    </row>
    <row r="2263" spans="1:7">
      <c r="A2263" s="219"/>
      <c r="B2263" s="219"/>
      <c r="C2263" s="219"/>
      <c r="D2263" s="220"/>
      <c r="E2263" s="221"/>
      <c r="F2263" s="222"/>
      <c r="G2263" s="223"/>
    </row>
    <row r="2264" spans="1:7">
      <c r="A2264" s="219"/>
      <c r="B2264" s="219"/>
      <c r="C2264" s="219"/>
      <c r="D2264" s="220"/>
      <c r="E2264" s="221"/>
      <c r="F2264" s="222"/>
      <c r="G2264" s="223"/>
    </row>
    <row r="2265" spans="1:7">
      <c r="A2265" s="219"/>
      <c r="B2265" s="219"/>
      <c r="C2265" s="219"/>
      <c r="D2265" s="220"/>
      <c r="E2265" s="221"/>
      <c r="F2265" s="222"/>
      <c r="G2265" s="223"/>
    </row>
    <row r="2266" spans="1:7">
      <c r="A2266" s="219"/>
      <c r="B2266" s="219"/>
      <c r="C2266" s="219"/>
      <c r="D2266" s="220"/>
      <c r="E2266" s="221"/>
      <c r="F2266" s="222"/>
      <c r="G2266" s="223"/>
    </row>
    <row r="2267" spans="1:7">
      <c r="A2267" s="219"/>
      <c r="B2267" s="219"/>
      <c r="C2267" s="219"/>
      <c r="D2267" s="220"/>
      <c r="E2267" s="221"/>
      <c r="F2267" s="222"/>
      <c r="G2267" s="223"/>
    </row>
    <row r="2268" spans="1:7">
      <c r="A2268" s="219"/>
      <c r="B2268" s="219"/>
      <c r="C2268" s="219"/>
      <c r="D2268" s="220"/>
      <c r="E2268" s="221"/>
      <c r="F2268" s="222"/>
      <c r="G2268" s="223"/>
    </row>
    <row r="2269" spans="1:7">
      <c r="A2269" s="219"/>
      <c r="B2269" s="219"/>
      <c r="C2269" s="219"/>
      <c r="D2269" s="220"/>
      <c r="E2269" s="221"/>
      <c r="F2269" s="222"/>
      <c r="G2269" s="223"/>
    </row>
    <row r="2270" spans="1:7">
      <c r="A2270" s="219"/>
      <c r="B2270" s="219"/>
      <c r="C2270" s="219"/>
      <c r="D2270" s="220"/>
      <c r="E2270" s="221"/>
      <c r="F2270" s="222"/>
      <c r="G2270" s="223"/>
    </row>
    <row r="2271" spans="1:7">
      <c r="A2271" s="219"/>
      <c r="B2271" s="219"/>
      <c r="C2271" s="219"/>
      <c r="D2271" s="220"/>
      <c r="E2271" s="221"/>
      <c r="F2271" s="222"/>
      <c r="G2271" s="223"/>
    </row>
    <row r="2272" spans="1:7">
      <c r="A2272" s="219"/>
      <c r="B2272" s="219"/>
      <c r="C2272" s="219"/>
      <c r="D2272" s="220"/>
      <c r="E2272" s="221"/>
      <c r="F2272" s="222"/>
      <c r="G2272" s="223"/>
    </row>
    <row r="2273" spans="1:7">
      <c r="A2273" s="219"/>
      <c r="B2273" s="219"/>
      <c r="C2273" s="219"/>
      <c r="D2273" s="220"/>
      <c r="E2273" s="221"/>
      <c r="F2273" s="222"/>
      <c r="G2273" s="223"/>
    </row>
    <row r="2274" spans="1:7">
      <c r="A2274" s="219"/>
      <c r="B2274" s="219"/>
      <c r="C2274" s="219"/>
      <c r="D2274" s="220"/>
      <c r="E2274" s="221"/>
      <c r="F2274" s="222"/>
      <c r="G2274" s="223"/>
    </row>
    <row r="2275" spans="1:7">
      <c r="A2275" s="219"/>
      <c r="B2275" s="219"/>
      <c r="C2275" s="219"/>
      <c r="D2275" s="220"/>
      <c r="E2275" s="221"/>
      <c r="F2275" s="222"/>
      <c r="G2275" s="223"/>
    </row>
    <row r="2276" spans="1:7">
      <c r="A2276" s="219"/>
      <c r="B2276" s="219"/>
      <c r="C2276" s="219"/>
      <c r="D2276" s="220"/>
      <c r="E2276" s="221"/>
      <c r="F2276" s="222"/>
      <c r="G2276" s="223"/>
    </row>
    <row r="2277" spans="1:7">
      <c r="A2277" s="219"/>
      <c r="B2277" s="219"/>
      <c r="C2277" s="219"/>
      <c r="D2277" s="220"/>
      <c r="E2277" s="221"/>
      <c r="F2277" s="222"/>
      <c r="G2277" s="223"/>
    </row>
    <row r="2278" spans="1:7">
      <c r="A2278" s="219"/>
      <c r="B2278" s="219"/>
      <c r="C2278" s="219"/>
      <c r="D2278" s="220"/>
      <c r="E2278" s="221"/>
      <c r="F2278" s="222"/>
      <c r="G2278" s="223"/>
    </row>
    <row r="2279" spans="1:7">
      <c r="A2279" s="219"/>
      <c r="B2279" s="219"/>
      <c r="C2279" s="219"/>
      <c r="D2279" s="220"/>
      <c r="E2279" s="221"/>
      <c r="F2279" s="222"/>
      <c r="G2279" s="223"/>
    </row>
    <row r="2280" spans="1:7">
      <c r="A2280" s="219"/>
      <c r="B2280" s="219"/>
      <c r="C2280" s="219"/>
      <c r="D2280" s="220"/>
      <c r="E2280" s="221"/>
      <c r="F2280" s="222"/>
      <c r="G2280" s="223"/>
    </row>
    <row r="2281" spans="1:7">
      <c r="A2281" s="219"/>
      <c r="B2281" s="219"/>
      <c r="C2281" s="219"/>
      <c r="D2281" s="220"/>
      <c r="E2281" s="221"/>
      <c r="F2281" s="222"/>
      <c r="G2281" s="223"/>
    </row>
    <row r="2282" spans="1:7">
      <c r="A2282" s="219"/>
      <c r="B2282" s="219"/>
      <c r="C2282" s="219"/>
      <c r="D2282" s="220"/>
      <c r="E2282" s="221"/>
      <c r="F2282" s="222"/>
      <c r="G2282" s="223"/>
    </row>
    <row r="2283" spans="1:7">
      <c r="A2283" s="219"/>
      <c r="B2283" s="219"/>
      <c r="C2283" s="219"/>
      <c r="D2283" s="220"/>
      <c r="E2283" s="221"/>
      <c r="F2283" s="222"/>
      <c r="G2283" s="223"/>
    </row>
    <row r="2284" spans="1:7">
      <c r="A2284" s="219"/>
      <c r="B2284" s="219"/>
      <c r="C2284" s="219"/>
      <c r="D2284" s="220"/>
      <c r="E2284" s="221"/>
      <c r="F2284" s="222"/>
      <c r="G2284" s="223"/>
    </row>
    <row r="2285" spans="1:7">
      <c r="A2285" s="219"/>
      <c r="B2285" s="219"/>
      <c r="C2285" s="219"/>
      <c r="D2285" s="220"/>
      <c r="E2285" s="221"/>
      <c r="F2285" s="222"/>
      <c r="G2285" s="223"/>
    </row>
    <row r="2286" spans="1:7">
      <c r="A2286" s="219"/>
      <c r="B2286" s="219"/>
      <c r="C2286" s="219"/>
      <c r="D2286" s="220"/>
      <c r="E2286" s="221"/>
      <c r="F2286" s="222"/>
      <c r="G2286" s="223"/>
    </row>
    <row r="2287" spans="1:7">
      <c r="A2287" s="219"/>
      <c r="B2287" s="219"/>
      <c r="C2287" s="219"/>
      <c r="D2287" s="220"/>
      <c r="E2287" s="221"/>
      <c r="F2287" s="222"/>
      <c r="G2287" s="223"/>
    </row>
    <row r="2288" spans="1:7">
      <c r="A2288" s="219"/>
      <c r="B2288" s="219"/>
      <c r="C2288" s="219"/>
      <c r="D2288" s="220"/>
      <c r="E2288" s="221"/>
      <c r="F2288" s="222"/>
      <c r="G2288" s="223"/>
    </row>
    <row r="2289" spans="1:7">
      <c r="A2289" s="219"/>
      <c r="B2289" s="219"/>
      <c r="C2289" s="219"/>
      <c r="D2289" s="220"/>
      <c r="E2289" s="221"/>
      <c r="F2289" s="222"/>
      <c r="G2289" s="223"/>
    </row>
    <row r="2290" spans="1:7">
      <c r="A2290" s="219"/>
      <c r="B2290" s="219"/>
      <c r="C2290" s="219"/>
      <c r="D2290" s="220"/>
      <c r="E2290" s="221"/>
      <c r="F2290" s="222"/>
      <c r="G2290" s="223"/>
    </row>
    <row r="2291" spans="1:7">
      <c r="A2291" s="219"/>
      <c r="B2291" s="219"/>
      <c r="C2291" s="219"/>
      <c r="D2291" s="220"/>
      <c r="E2291" s="221"/>
      <c r="F2291" s="222"/>
      <c r="G2291" s="223"/>
    </row>
    <row r="2292" spans="1:7">
      <c r="A2292" s="219"/>
      <c r="B2292" s="219"/>
      <c r="C2292" s="219"/>
      <c r="D2292" s="220"/>
      <c r="E2292" s="221"/>
      <c r="F2292" s="222"/>
      <c r="G2292" s="223"/>
    </row>
    <row r="2293" spans="1:7">
      <c r="A2293" s="219"/>
      <c r="B2293" s="219"/>
      <c r="C2293" s="219"/>
      <c r="D2293" s="220"/>
      <c r="E2293" s="221"/>
      <c r="F2293" s="222"/>
      <c r="G2293" s="223"/>
    </row>
    <row r="2294" spans="1:7">
      <c r="A2294" s="219"/>
      <c r="B2294" s="219"/>
      <c r="C2294" s="219"/>
      <c r="D2294" s="220"/>
      <c r="E2294" s="221"/>
      <c r="F2294" s="222"/>
      <c r="G2294" s="223"/>
    </row>
    <row r="2295" spans="1:7">
      <c r="A2295" s="219"/>
      <c r="B2295" s="219"/>
      <c r="C2295" s="219"/>
      <c r="D2295" s="220"/>
      <c r="E2295" s="221"/>
      <c r="F2295" s="222"/>
      <c r="G2295" s="223"/>
    </row>
    <row r="2296" spans="1:7">
      <c r="A2296" s="219"/>
      <c r="B2296" s="219"/>
      <c r="C2296" s="219"/>
      <c r="D2296" s="220"/>
      <c r="E2296" s="221"/>
      <c r="F2296" s="222"/>
      <c r="G2296" s="223"/>
    </row>
    <row r="2297" spans="1:7">
      <c r="A2297" s="219"/>
      <c r="B2297" s="219"/>
      <c r="C2297" s="219"/>
      <c r="D2297" s="220"/>
      <c r="E2297" s="221"/>
      <c r="F2297" s="222"/>
      <c r="G2297" s="223"/>
    </row>
    <row r="2298" spans="1:7">
      <c r="A2298" s="219"/>
      <c r="B2298" s="219"/>
      <c r="C2298" s="219"/>
      <c r="D2298" s="220"/>
      <c r="E2298" s="221"/>
      <c r="F2298" s="222"/>
      <c r="G2298" s="223"/>
    </row>
    <row r="2299" spans="1:7">
      <c r="A2299" s="219"/>
      <c r="B2299" s="219"/>
      <c r="C2299" s="219"/>
      <c r="D2299" s="220"/>
      <c r="E2299" s="221"/>
      <c r="F2299" s="222"/>
      <c r="G2299" s="223"/>
    </row>
    <row r="2300" spans="1:7">
      <c r="A2300" s="219"/>
      <c r="B2300" s="219"/>
      <c r="C2300" s="219"/>
      <c r="D2300" s="220"/>
      <c r="E2300" s="221"/>
      <c r="F2300" s="222"/>
      <c r="G2300" s="223"/>
    </row>
    <row r="2301" spans="1:7">
      <c r="A2301" s="219"/>
      <c r="B2301" s="219"/>
      <c r="C2301" s="219"/>
      <c r="D2301" s="220"/>
      <c r="E2301" s="221"/>
      <c r="F2301" s="222"/>
      <c r="G2301" s="223"/>
    </row>
    <row r="2302" spans="1:7">
      <c r="A2302" s="219"/>
      <c r="B2302" s="219"/>
      <c r="C2302" s="219"/>
      <c r="D2302" s="220"/>
      <c r="E2302" s="221"/>
      <c r="F2302" s="222"/>
      <c r="G2302" s="223"/>
    </row>
    <row r="2303" spans="1:7">
      <c r="A2303" s="219"/>
      <c r="B2303" s="219"/>
      <c r="C2303" s="219"/>
      <c r="D2303" s="220"/>
      <c r="E2303" s="221"/>
      <c r="F2303" s="222"/>
      <c r="G2303" s="223"/>
    </row>
    <row r="2304" spans="1:7">
      <c r="A2304" s="219"/>
      <c r="B2304" s="219"/>
      <c r="C2304" s="219"/>
      <c r="D2304" s="220"/>
      <c r="E2304" s="221"/>
      <c r="F2304" s="222"/>
      <c r="G2304" s="223"/>
    </row>
    <row r="2305" spans="1:7">
      <c r="A2305" s="219"/>
      <c r="B2305" s="219"/>
      <c r="C2305" s="219"/>
      <c r="D2305" s="220"/>
      <c r="E2305" s="221"/>
      <c r="F2305" s="222"/>
      <c r="G2305" s="223"/>
    </row>
    <row r="2306" spans="1:7">
      <c r="A2306" s="219"/>
      <c r="B2306" s="219"/>
      <c r="C2306" s="219"/>
      <c r="D2306" s="220"/>
      <c r="E2306" s="221"/>
      <c r="F2306" s="222"/>
      <c r="G2306" s="223"/>
    </row>
    <row r="2307" spans="1:7">
      <c r="A2307" s="219"/>
      <c r="B2307" s="219"/>
      <c r="C2307" s="219"/>
      <c r="D2307" s="220"/>
      <c r="E2307" s="221"/>
      <c r="F2307" s="222"/>
      <c r="G2307" s="223"/>
    </row>
    <row r="2308" spans="1:7">
      <c r="A2308" s="219"/>
      <c r="B2308" s="219"/>
      <c r="C2308" s="219"/>
      <c r="D2308" s="220"/>
      <c r="E2308" s="221"/>
      <c r="F2308" s="222"/>
      <c r="G2308" s="223"/>
    </row>
    <row r="2309" spans="1:7">
      <c r="A2309" s="219"/>
      <c r="B2309" s="219"/>
      <c r="C2309" s="219"/>
      <c r="D2309" s="220"/>
      <c r="E2309" s="221"/>
      <c r="F2309" s="222"/>
      <c r="G2309" s="223"/>
    </row>
    <row r="2310" spans="1:7">
      <c r="A2310" s="219"/>
      <c r="B2310" s="219"/>
      <c r="C2310" s="219"/>
      <c r="D2310" s="220"/>
      <c r="E2310" s="221"/>
      <c r="F2310" s="222"/>
      <c r="G2310" s="223"/>
    </row>
    <row r="2311" spans="1:7">
      <c r="A2311" s="219"/>
      <c r="B2311" s="219"/>
      <c r="C2311" s="219"/>
      <c r="D2311" s="220"/>
      <c r="E2311" s="221"/>
      <c r="F2311" s="222"/>
      <c r="G2311" s="223"/>
    </row>
    <row r="2312" spans="1:7">
      <c r="A2312" s="219"/>
      <c r="B2312" s="219"/>
      <c r="C2312" s="219"/>
      <c r="D2312" s="220"/>
      <c r="E2312" s="221"/>
      <c r="F2312" s="222"/>
      <c r="G2312" s="223"/>
    </row>
    <row r="2313" spans="1:7">
      <c r="A2313" s="219"/>
      <c r="B2313" s="219"/>
      <c r="C2313" s="219"/>
      <c r="D2313" s="220"/>
      <c r="E2313" s="221"/>
      <c r="F2313" s="222"/>
      <c r="G2313" s="223"/>
    </row>
    <row r="2314" spans="1:7">
      <c r="A2314" s="219"/>
      <c r="B2314" s="219"/>
      <c r="C2314" s="219"/>
      <c r="D2314" s="220"/>
      <c r="E2314" s="221"/>
      <c r="F2314" s="222"/>
      <c r="G2314" s="223"/>
    </row>
    <row r="2315" spans="1:7">
      <c r="A2315" s="219"/>
      <c r="B2315" s="219"/>
      <c r="C2315" s="219"/>
      <c r="D2315" s="220"/>
      <c r="E2315" s="221"/>
      <c r="F2315" s="222"/>
      <c r="G2315" s="223"/>
    </row>
    <row r="2316" spans="1:7">
      <c r="A2316" s="219"/>
      <c r="B2316" s="219"/>
      <c r="C2316" s="219"/>
      <c r="D2316" s="220"/>
      <c r="E2316" s="221"/>
      <c r="F2316" s="222"/>
      <c r="G2316" s="223"/>
    </row>
    <row r="2317" spans="1:7">
      <c r="A2317" s="219"/>
      <c r="B2317" s="219"/>
      <c r="C2317" s="219"/>
      <c r="D2317" s="220"/>
      <c r="E2317" s="221"/>
      <c r="F2317" s="222"/>
      <c r="G2317" s="223"/>
    </row>
    <row r="2318" spans="1:7">
      <c r="A2318" s="219"/>
      <c r="B2318" s="219"/>
      <c r="C2318" s="219"/>
      <c r="D2318" s="220"/>
      <c r="E2318" s="221"/>
      <c r="F2318" s="222"/>
      <c r="G2318" s="223"/>
    </row>
    <row r="2319" spans="1:7">
      <c r="A2319" s="219"/>
      <c r="B2319" s="219"/>
      <c r="C2319" s="219"/>
      <c r="D2319" s="220"/>
      <c r="E2319" s="221"/>
      <c r="F2319" s="222"/>
      <c r="G2319" s="223"/>
    </row>
    <row r="2320" spans="1:7">
      <c r="A2320" s="219"/>
      <c r="B2320" s="219"/>
      <c r="C2320" s="219"/>
      <c r="D2320" s="220"/>
      <c r="E2320" s="221"/>
      <c r="F2320" s="222"/>
      <c r="G2320" s="223"/>
    </row>
    <row r="2321" spans="1:7">
      <c r="A2321" s="219"/>
      <c r="B2321" s="219"/>
      <c r="C2321" s="219"/>
      <c r="D2321" s="220"/>
      <c r="E2321" s="221"/>
      <c r="F2321" s="222"/>
      <c r="G2321" s="223"/>
    </row>
    <row r="2322" spans="1:7">
      <c r="A2322" s="219"/>
      <c r="B2322" s="219"/>
      <c r="C2322" s="219"/>
      <c r="D2322" s="220"/>
      <c r="E2322" s="221"/>
      <c r="F2322" s="222"/>
      <c r="G2322" s="223"/>
    </row>
    <row r="2323" spans="1:7">
      <c r="A2323" s="219"/>
      <c r="B2323" s="219"/>
      <c r="C2323" s="219"/>
      <c r="D2323" s="220"/>
      <c r="E2323" s="221"/>
      <c r="F2323" s="222"/>
      <c r="G2323" s="223"/>
    </row>
    <row r="2324" spans="1:7">
      <c r="A2324" s="219"/>
      <c r="B2324" s="219"/>
      <c r="C2324" s="219"/>
      <c r="D2324" s="220"/>
      <c r="E2324" s="221"/>
      <c r="F2324" s="222"/>
      <c r="G2324" s="223"/>
    </row>
    <row r="2325" spans="1:7">
      <c r="A2325" s="219"/>
      <c r="B2325" s="219"/>
      <c r="C2325" s="219"/>
      <c r="D2325" s="220"/>
      <c r="E2325" s="221"/>
      <c r="F2325" s="222"/>
      <c r="G2325" s="223"/>
    </row>
    <row r="2326" spans="1:7">
      <c r="A2326" s="219"/>
      <c r="B2326" s="219"/>
      <c r="C2326" s="219"/>
      <c r="D2326" s="220"/>
      <c r="E2326" s="221"/>
      <c r="F2326" s="222"/>
      <c r="G2326" s="223"/>
    </row>
    <row r="2327" spans="1:7">
      <c r="A2327" s="219"/>
      <c r="B2327" s="219"/>
      <c r="C2327" s="219"/>
      <c r="D2327" s="220"/>
      <c r="E2327" s="221"/>
      <c r="F2327" s="222"/>
      <c r="G2327" s="223"/>
    </row>
    <row r="2328" spans="1:7">
      <c r="A2328" s="219"/>
      <c r="B2328" s="219"/>
      <c r="C2328" s="219"/>
      <c r="D2328" s="220"/>
      <c r="E2328" s="221"/>
      <c r="F2328" s="222"/>
      <c r="G2328" s="223"/>
    </row>
    <row r="2329" spans="1:7">
      <c r="A2329" s="219"/>
      <c r="B2329" s="219"/>
      <c r="C2329" s="219"/>
      <c r="D2329" s="220"/>
      <c r="E2329" s="221"/>
      <c r="F2329" s="222"/>
      <c r="G2329" s="223"/>
    </row>
    <row r="2330" spans="1:7">
      <c r="A2330" s="219"/>
      <c r="B2330" s="219"/>
      <c r="C2330" s="219"/>
      <c r="D2330" s="220"/>
      <c r="E2330" s="221"/>
      <c r="F2330" s="222"/>
      <c r="G2330" s="223"/>
    </row>
    <row r="2331" spans="1:7">
      <c r="A2331" s="219"/>
      <c r="B2331" s="219"/>
      <c r="C2331" s="219"/>
      <c r="D2331" s="220"/>
      <c r="E2331" s="221"/>
      <c r="F2331" s="222"/>
      <c r="G2331" s="223"/>
    </row>
    <row r="2332" spans="1:7">
      <c r="A2332" s="219"/>
      <c r="B2332" s="219"/>
      <c r="C2332" s="219"/>
      <c r="D2332" s="220"/>
      <c r="E2332" s="221"/>
      <c r="F2332" s="222"/>
      <c r="G2332" s="223"/>
    </row>
    <row r="2333" spans="1:7">
      <c r="A2333" s="219"/>
      <c r="B2333" s="219"/>
      <c r="C2333" s="219"/>
      <c r="D2333" s="220"/>
      <c r="E2333" s="221"/>
      <c r="F2333" s="222"/>
      <c r="G2333" s="223"/>
    </row>
    <row r="2334" spans="1:7">
      <c r="A2334" s="219"/>
      <c r="B2334" s="219"/>
      <c r="C2334" s="219"/>
      <c r="D2334" s="220"/>
      <c r="E2334" s="221"/>
      <c r="F2334" s="222"/>
      <c r="G2334" s="223"/>
    </row>
    <row r="2335" spans="1:7">
      <c r="A2335" s="219"/>
      <c r="B2335" s="219"/>
      <c r="C2335" s="219"/>
      <c r="D2335" s="220"/>
      <c r="E2335" s="221"/>
      <c r="F2335" s="222"/>
      <c r="G2335" s="223"/>
    </row>
    <row r="2336" spans="1:7">
      <c r="A2336" s="219"/>
      <c r="B2336" s="219"/>
      <c r="C2336" s="219"/>
      <c r="D2336" s="220"/>
      <c r="E2336" s="221"/>
      <c r="F2336" s="222"/>
      <c r="G2336" s="223"/>
    </row>
    <row r="2337" spans="1:7">
      <c r="A2337" s="219"/>
      <c r="B2337" s="219"/>
      <c r="C2337" s="219"/>
      <c r="D2337" s="220"/>
      <c r="E2337" s="221"/>
      <c r="F2337" s="222"/>
      <c r="G2337" s="223"/>
    </row>
    <row r="2338" spans="1:7">
      <c r="A2338" s="219"/>
      <c r="B2338" s="219"/>
      <c r="C2338" s="219"/>
      <c r="D2338" s="220"/>
      <c r="E2338" s="221"/>
      <c r="F2338" s="222"/>
      <c r="G2338" s="223"/>
    </row>
    <row r="2339" spans="1:7">
      <c r="A2339" s="219"/>
      <c r="B2339" s="219"/>
      <c r="C2339" s="219"/>
      <c r="D2339" s="220"/>
      <c r="E2339" s="221"/>
      <c r="F2339" s="222"/>
      <c r="G2339" s="223"/>
    </row>
    <row r="2340" spans="1:7">
      <c r="A2340" s="219"/>
      <c r="B2340" s="219"/>
      <c r="C2340" s="219"/>
      <c r="D2340" s="220"/>
      <c r="E2340" s="221"/>
      <c r="F2340" s="222"/>
      <c r="G2340" s="223"/>
    </row>
    <row r="2341" spans="1:7">
      <c r="A2341" s="219"/>
      <c r="B2341" s="219"/>
      <c r="C2341" s="219"/>
      <c r="D2341" s="220"/>
      <c r="E2341" s="221"/>
      <c r="F2341" s="222"/>
      <c r="G2341" s="223"/>
    </row>
    <row r="2342" spans="1:7">
      <c r="A2342" s="219"/>
      <c r="B2342" s="219"/>
      <c r="C2342" s="219"/>
      <c r="D2342" s="220"/>
      <c r="E2342" s="221"/>
      <c r="F2342" s="222"/>
      <c r="G2342" s="223"/>
    </row>
    <row r="2343" spans="1:7">
      <c r="A2343" s="219"/>
      <c r="B2343" s="219"/>
      <c r="C2343" s="219"/>
      <c r="D2343" s="220"/>
      <c r="E2343" s="221"/>
      <c r="F2343" s="222"/>
      <c r="G2343" s="223"/>
    </row>
    <row r="2344" spans="1:7">
      <c r="A2344" s="219"/>
      <c r="B2344" s="219"/>
      <c r="C2344" s="219"/>
      <c r="D2344" s="220"/>
      <c r="E2344" s="221"/>
      <c r="F2344" s="222"/>
      <c r="G2344" s="223"/>
    </row>
    <row r="2345" spans="1:7">
      <c r="A2345" s="219"/>
      <c r="B2345" s="219"/>
      <c r="C2345" s="219"/>
      <c r="D2345" s="220"/>
      <c r="E2345" s="221"/>
      <c r="F2345" s="222"/>
      <c r="G2345" s="223"/>
    </row>
    <row r="2346" spans="1:7">
      <c r="A2346" s="219"/>
      <c r="B2346" s="219"/>
      <c r="C2346" s="219"/>
      <c r="D2346" s="220"/>
      <c r="E2346" s="221"/>
      <c r="F2346" s="222"/>
      <c r="G2346" s="223"/>
    </row>
    <row r="2347" spans="1:7">
      <c r="A2347" s="219"/>
      <c r="B2347" s="219"/>
      <c r="C2347" s="219"/>
      <c r="D2347" s="220"/>
      <c r="E2347" s="221"/>
      <c r="F2347" s="222"/>
      <c r="G2347" s="223"/>
    </row>
    <row r="2348" spans="1:7">
      <c r="A2348" s="219"/>
      <c r="B2348" s="219"/>
      <c r="C2348" s="219"/>
      <c r="D2348" s="220"/>
      <c r="E2348" s="221"/>
      <c r="F2348" s="222"/>
      <c r="G2348" s="223"/>
    </row>
    <row r="2349" spans="1:7">
      <c r="A2349" s="219"/>
      <c r="B2349" s="219"/>
      <c r="C2349" s="219"/>
      <c r="D2349" s="220"/>
      <c r="E2349" s="221"/>
      <c r="F2349" s="222"/>
      <c r="G2349" s="223"/>
    </row>
    <row r="2350" spans="1:7">
      <c r="A2350" s="219"/>
      <c r="B2350" s="219"/>
      <c r="C2350" s="219"/>
      <c r="D2350" s="220"/>
      <c r="E2350" s="221"/>
      <c r="F2350" s="222"/>
      <c r="G2350" s="223"/>
    </row>
    <row r="2351" spans="1:7">
      <c r="A2351" s="219"/>
      <c r="B2351" s="219"/>
      <c r="C2351" s="219"/>
      <c r="D2351" s="220"/>
      <c r="E2351" s="221"/>
      <c r="F2351" s="222"/>
      <c r="G2351" s="223"/>
    </row>
    <row r="2352" spans="1:7">
      <c r="A2352" s="219"/>
      <c r="B2352" s="219"/>
      <c r="C2352" s="219"/>
      <c r="D2352" s="220"/>
      <c r="E2352" s="221"/>
      <c r="F2352" s="222"/>
      <c r="G2352" s="223"/>
    </row>
    <row r="2353" spans="1:7">
      <c r="A2353" s="219"/>
      <c r="B2353" s="219"/>
      <c r="C2353" s="219"/>
      <c r="D2353" s="220"/>
      <c r="E2353" s="221"/>
      <c r="F2353" s="222"/>
      <c r="G2353" s="223"/>
    </row>
    <row r="2354" spans="1:7">
      <c r="A2354" s="219"/>
      <c r="B2354" s="219"/>
      <c r="C2354" s="219"/>
      <c r="D2354" s="220"/>
      <c r="E2354" s="221"/>
      <c r="F2354" s="222"/>
      <c r="G2354" s="223"/>
    </row>
    <row r="2355" spans="1:7">
      <c r="A2355" s="219"/>
      <c r="B2355" s="219"/>
      <c r="C2355" s="219"/>
      <c r="D2355" s="220"/>
      <c r="E2355" s="221"/>
      <c r="F2355" s="222"/>
      <c r="G2355" s="223"/>
    </row>
    <row r="2356" spans="1:7">
      <c r="A2356" s="219"/>
      <c r="B2356" s="219"/>
      <c r="C2356" s="219"/>
      <c r="D2356" s="220"/>
      <c r="E2356" s="221"/>
      <c r="F2356" s="222"/>
      <c r="G2356" s="223"/>
    </row>
    <row r="2357" spans="1:7">
      <c r="A2357" s="219"/>
      <c r="B2357" s="219"/>
      <c r="C2357" s="219"/>
      <c r="D2357" s="220"/>
      <c r="E2357" s="221"/>
      <c r="F2357" s="222"/>
      <c r="G2357" s="223"/>
    </row>
    <row r="2358" spans="1:7">
      <c r="A2358" s="219"/>
      <c r="B2358" s="219"/>
      <c r="C2358" s="219"/>
      <c r="D2358" s="220"/>
      <c r="E2358" s="221"/>
      <c r="F2358" s="222"/>
      <c r="G2358" s="223"/>
    </row>
    <row r="2359" spans="1:7">
      <c r="A2359" s="219"/>
      <c r="B2359" s="219"/>
      <c r="C2359" s="219"/>
      <c r="D2359" s="220"/>
      <c r="E2359" s="221"/>
      <c r="F2359" s="222"/>
      <c r="G2359" s="223"/>
    </row>
    <row r="2360" spans="1:7">
      <c r="A2360" s="219"/>
      <c r="B2360" s="219"/>
      <c r="C2360" s="219"/>
      <c r="D2360" s="220"/>
      <c r="E2360" s="221"/>
      <c r="F2360" s="222"/>
      <c r="G2360" s="223"/>
    </row>
    <row r="2361" spans="1:7">
      <c r="A2361" s="219"/>
      <c r="B2361" s="219"/>
      <c r="C2361" s="219"/>
      <c r="D2361" s="220"/>
      <c r="E2361" s="221"/>
      <c r="F2361" s="222"/>
      <c r="G2361" s="223"/>
    </row>
    <row r="2362" spans="1:7">
      <c r="A2362" s="219"/>
      <c r="B2362" s="219"/>
      <c r="C2362" s="219"/>
      <c r="D2362" s="220"/>
      <c r="E2362" s="221"/>
      <c r="F2362" s="222"/>
      <c r="G2362" s="223"/>
    </row>
    <row r="2363" spans="1:7">
      <c r="A2363" s="219"/>
      <c r="B2363" s="219"/>
      <c r="C2363" s="219"/>
      <c r="D2363" s="220"/>
      <c r="E2363" s="221"/>
      <c r="F2363" s="222"/>
      <c r="G2363" s="223"/>
    </row>
    <row r="2364" spans="1:7">
      <c r="A2364" s="219"/>
      <c r="B2364" s="219"/>
      <c r="C2364" s="219"/>
      <c r="D2364" s="220"/>
      <c r="E2364" s="221"/>
      <c r="F2364" s="222"/>
      <c r="G2364" s="223"/>
    </row>
    <row r="2365" spans="1:7">
      <c r="A2365" s="219"/>
      <c r="B2365" s="219"/>
      <c r="C2365" s="219"/>
      <c r="D2365" s="220"/>
      <c r="E2365" s="221"/>
      <c r="F2365" s="222"/>
      <c r="G2365" s="223"/>
    </row>
    <row r="2366" spans="1:7">
      <c r="A2366" s="219"/>
      <c r="B2366" s="219"/>
      <c r="C2366" s="219"/>
      <c r="D2366" s="220"/>
      <c r="E2366" s="221"/>
      <c r="F2366" s="222"/>
      <c r="G2366" s="223"/>
    </row>
    <row r="2367" spans="1:7">
      <c r="A2367" s="219"/>
      <c r="B2367" s="219"/>
      <c r="C2367" s="219"/>
      <c r="D2367" s="220"/>
      <c r="E2367" s="221"/>
      <c r="F2367" s="222"/>
      <c r="G2367" s="223"/>
    </row>
    <row r="2368" spans="1:7">
      <c r="A2368" s="219"/>
      <c r="B2368" s="219"/>
      <c r="C2368" s="219"/>
      <c r="D2368" s="220"/>
      <c r="E2368" s="221"/>
      <c r="F2368" s="222"/>
      <c r="G2368" s="223"/>
    </row>
    <row r="2369" spans="1:7">
      <c r="A2369" s="219"/>
      <c r="B2369" s="219"/>
      <c r="C2369" s="219"/>
      <c r="D2369" s="220"/>
      <c r="E2369" s="221"/>
      <c r="F2369" s="222"/>
      <c r="G2369" s="223"/>
    </row>
    <row r="2370" spans="1:7">
      <c r="A2370" s="219"/>
      <c r="B2370" s="219"/>
      <c r="C2370" s="219"/>
      <c r="D2370" s="220"/>
      <c r="E2370" s="221"/>
      <c r="F2370" s="222"/>
      <c r="G2370" s="223"/>
    </row>
    <row r="2371" spans="1:7">
      <c r="A2371" s="219"/>
      <c r="B2371" s="219"/>
      <c r="C2371" s="219"/>
      <c r="D2371" s="220"/>
      <c r="E2371" s="221"/>
      <c r="F2371" s="222"/>
      <c r="G2371" s="223"/>
    </row>
    <row r="2372" spans="1:7">
      <c r="A2372" s="219"/>
      <c r="B2372" s="219"/>
      <c r="C2372" s="219"/>
      <c r="D2372" s="220"/>
      <c r="E2372" s="221"/>
      <c r="F2372" s="222"/>
      <c r="G2372" s="223"/>
    </row>
    <row r="2373" spans="1:7">
      <c r="A2373" s="219"/>
      <c r="B2373" s="219"/>
      <c r="C2373" s="219"/>
      <c r="D2373" s="220"/>
      <c r="E2373" s="221"/>
      <c r="F2373" s="222"/>
      <c r="G2373" s="223"/>
    </row>
    <row r="2374" spans="1:7">
      <c r="A2374" s="219"/>
      <c r="B2374" s="219"/>
      <c r="C2374" s="219"/>
      <c r="D2374" s="220"/>
      <c r="E2374" s="221"/>
      <c r="F2374" s="222"/>
      <c r="G2374" s="223"/>
    </row>
    <row r="2375" spans="1:7">
      <c r="A2375" s="219"/>
      <c r="B2375" s="219"/>
      <c r="C2375" s="219"/>
      <c r="D2375" s="220"/>
      <c r="E2375" s="221"/>
      <c r="F2375" s="222"/>
      <c r="G2375" s="223"/>
    </row>
    <row r="2376" spans="1:7">
      <c r="A2376" s="219"/>
      <c r="B2376" s="219"/>
      <c r="C2376" s="219"/>
      <c r="D2376" s="220"/>
      <c r="E2376" s="221"/>
      <c r="F2376" s="222"/>
      <c r="G2376" s="223"/>
    </row>
    <row r="2377" spans="1:7">
      <c r="A2377" s="219"/>
      <c r="B2377" s="219"/>
      <c r="C2377" s="219"/>
      <c r="D2377" s="220"/>
      <c r="E2377" s="221"/>
      <c r="F2377" s="222"/>
      <c r="G2377" s="223"/>
    </row>
    <row r="2378" spans="1:7">
      <c r="A2378" s="219"/>
      <c r="B2378" s="219"/>
      <c r="C2378" s="219"/>
      <c r="D2378" s="220"/>
      <c r="E2378" s="221"/>
      <c r="F2378" s="222"/>
      <c r="G2378" s="223"/>
    </row>
    <row r="2379" spans="1:7">
      <c r="A2379" s="219"/>
      <c r="B2379" s="219"/>
      <c r="C2379" s="219"/>
      <c r="D2379" s="220"/>
      <c r="E2379" s="221"/>
      <c r="F2379" s="222"/>
      <c r="G2379" s="223"/>
    </row>
    <row r="2380" spans="1:7">
      <c r="A2380" s="219"/>
      <c r="B2380" s="219"/>
      <c r="C2380" s="219"/>
      <c r="D2380" s="220"/>
      <c r="E2380" s="221"/>
      <c r="F2380" s="222"/>
      <c r="G2380" s="223"/>
    </row>
    <row r="2381" spans="1:7">
      <c r="A2381" s="219"/>
      <c r="B2381" s="219"/>
      <c r="C2381" s="219"/>
      <c r="D2381" s="220"/>
      <c r="E2381" s="221"/>
      <c r="F2381" s="222"/>
      <c r="G2381" s="223"/>
    </row>
    <row r="2382" spans="1:7">
      <c r="A2382" s="219"/>
      <c r="B2382" s="219"/>
      <c r="C2382" s="219"/>
      <c r="D2382" s="220"/>
      <c r="E2382" s="221"/>
      <c r="F2382" s="222"/>
      <c r="G2382" s="223"/>
    </row>
    <row r="2383" spans="1:7">
      <c r="A2383" s="219"/>
      <c r="B2383" s="219"/>
      <c r="C2383" s="219"/>
      <c r="D2383" s="220"/>
      <c r="E2383" s="221"/>
      <c r="F2383" s="222"/>
      <c r="G2383" s="223"/>
    </row>
    <row r="2384" spans="1:7">
      <c r="A2384" s="219"/>
      <c r="B2384" s="219"/>
      <c r="C2384" s="219"/>
      <c r="D2384" s="220"/>
      <c r="E2384" s="221"/>
      <c r="F2384" s="222"/>
      <c r="G2384" s="223"/>
    </row>
    <row r="2385" spans="1:7">
      <c r="A2385" s="219"/>
      <c r="B2385" s="219"/>
      <c r="C2385" s="219"/>
      <c r="D2385" s="220"/>
      <c r="E2385" s="221"/>
      <c r="F2385" s="222"/>
      <c r="G2385" s="223"/>
    </row>
    <row r="2386" spans="1:7">
      <c r="A2386" s="219"/>
      <c r="B2386" s="219"/>
      <c r="C2386" s="219"/>
      <c r="D2386" s="220"/>
      <c r="E2386" s="221"/>
      <c r="F2386" s="222"/>
      <c r="G2386" s="223"/>
    </row>
    <row r="2387" spans="1:7">
      <c r="A2387" s="219"/>
      <c r="B2387" s="219"/>
      <c r="C2387" s="219"/>
      <c r="D2387" s="220"/>
      <c r="E2387" s="221"/>
      <c r="F2387" s="222"/>
      <c r="G2387" s="223"/>
    </row>
    <row r="2388" spans="1:7">
      <c r="A2388" s="219"/>
      <c r="B2388" s="219"/>
      <c r="C2388" s="219"/>
      <c r="D2388" s="220"/>
      <c r="E2388" s="221"/>
      <c r="F2388" s="222"/>
      <c r="G2388" s="223"/>
    </row>
    <row r="2389" spans="1:7">
      <c r="A2389" s="219"/>
      <c r="B2389" s="219"/>
      <c r="C2389" s="219"/>
      <c r="D2389" s="220"/>
      <c r="E2389" s="221"/>
      <c r="F2389" s="222"/>
      <c r="G2389" s="223"/>
    </row>
    <row r="2390" spans="1:7">
      <c r="A2390" s="219"/>
      <c r="B2390" s="219"/>
      <c r="C2390" s="219"/>
      <c r="D2390" s="220"/>
      <c r="E2390" s="221"/>
      <c r="F2390" s="222"/>
      <c r="G2390" s="223"/>
    </row>
    <row r="2391" spans="1:7">
      <c r="A2391" s="219"/>
      <c r="B2391" s="219"/>
      <c r="C2391" s="219"/>
      <c r="D2391" s="220"/>
      <c r="E2391" s="221"/>
      <c r="F2391" s="222"/>
      <c r="G2391" s="223"/>
    </row>
    <row r="2392" spans="1:7">
      <c r="A2392" s="219"/>
      <c r="B2392" s="219"/>
      <c r="C2392" s="219"/>
      <c r="D2392" s="220"/>
      <c r="E2392" s="221"/>
      <c r="F2392" s="222"/>
      <c r="G2392" s="223"/>
    </row>
    <row r="2393" spans="1:7">
      <c r="A2393" s="219"/>
      <c r="B2393" s="219"/>
      <c r="C2393" s="219"/>
      <c r="D2393" s="220"/>
      <c r="E2393" s="221"/>
      <c r="F2393" s="222"/>
      <c r="G2393" s="223"/>
    </row>
    <row r="2394" spans="1:7">
      <c r="A2394" s="219"/>
      <c r="B2394" s="219"/>
      <c r="C2394" s="219"/>
      <c r="D2394" s="220"/>
      <c r="E2394" s="221"/>
      <c r="F2394" s="222"/>
      <c r="G2394" s="223"/>
    </row>
    <row r="2395" spans="1:7">
      <c r="A2395" s="219"/>
      <c r="B2395" s="219"/>
      <c r="C2395" s="219"/>
      <c r="D2395" s="220"/>
      <c r="E2395" s="221"/>
      <c r="F2395" s="222"/>
      <c r="G2395" s="223"/>
    </row>
    <row r="2396" spans="1:7">
      <c r="A2396" s="219"/>
      <c r="B2396" s="219"/>
      <c r="C2396" s="219"/>
      <c r="D2396" s="220"/>
      <c r="E2396" s="221"/>
      <c r="F2396" s="222"/>
      <c r="G2396" s="223"/>
    </row>
    <row r="2397" spans="1:7">
      <c r="A2397" s="219"/>
      <c r="B2397" s="219"/>
      <c r="C2397" s="219"/>
      <c r="D2397" s="220"/>
      <c r="E2397" s="221"/>
      <c r="F2397" s="222"/>
      <c r="G2397" s="223"/>
    </row>
    <row r="2398" spans="1:7">
      <c r="A2398" s="219"/>
      <c r="B2398" s="219"/>
      <c r="C2398" s="219"/>
      <c r="D2398" s="220"/>
      <c r="E2398" s="221"/>
      <c r="F2398" s="222"/>
      <c r="G2398" s="223"/>
    </row>
    <row r="2399" spans="1:7">
      <c r="A2399" s="219"/>
      <c r="B2399" s="219"/>
      <c r="C2399" s="219"/>
      <c r="D2399" s="220"/>
      <c r="E2399" s="221"/>
      <c r="F2399" s="222"/>
      <c r="G2399" s="223"/>
    </row>
    <row r="2400" spans="1:7">
      <c r="A2400" s="219"/>
      <c r="B2400" s="219"/>
      <c r="C2400" s="219"/>
      <c r="D2400" s="220"/>
      <c r="E2400" s="221"/>
      <c r="F2400" s="222"/>
      <c r="G2400" s="223"/>
    </row>
    <row r="2401" spans="1:7">
      <c r="A2401" s="219"/>
      <c r="B2401" s="219"/>
      <c r="C2401" s="219"/>
      <c r="D2401" s="220"/>
      <c r="E2401" s="221"/>
      <c r="F2401" s="222"/>
      <c r="G2401" s="223"/>
    </row>
    <row r="2402" spans="1:7">
      <c r="A2402" s="219"/>
      <c r="B2402" s="219"/>
      <c r="C2402" s="219"/>
      <c r="D2402" s="220"/>
      <c r="E2402" s="221"/>
      <c r="F2402" s="222"/>
      <c r="G2402" s="223"/>
    </row>
    <row r="2403" spans="1:7">
      <c r="A2403" s="219"/>
      <c r="B2403" s="219"/>
      <c r="C2403" s="219"/>
      <c r="D2403" s="220"/>
      <c r="E2403" s="221"/>
      <c r="F2403" s="222"/>
      <c r="G2403" s="223"/>
    </row>
    <row r="2404" spans="1:7">
      <c r="A2404" s="219"/>
      <c r="B2404" s="219"/>
      <c r="C2404" s="219"/>
      <c r="D2404" s="220"/>
      <c r="E2404" s="221"/>
      <c r="F2404" s="222"/>
      <c r="G2404" s="223"/>
    </row>
    <row r="2405" spans="1:7">
      <c r="A2405" s="219"/>
      <c r="B2405" s="219"/>
      <c r="C2405" s="219"/>
      <c r="D2405" s="220"/>
      <c r="E2405" s="221"/>
      <c r="F2405" s="222"/>
      <c r="G2405" s="223"/>
    </row>
    <row r="2406" spans="1:7">
      <c r="A2406" s="219"/>
      <c r="B2406" s="219"/>
      <c r="C2406" s="219"/>
      <c r="D2406" s="220"/>
      <c r="E2406" s="221"/>
      <c r="F2406" s="222"/>
      <c r="G2406" s="223"/>
    </row>
    <row r="2407" spans="1:7">
      <c r="A2407" s="219"/>
      <c r="B2407" s="219"/>
      <c r="C2407" s="219"/>
      <c r="D2407" s="220"/>
      <c r="E2407" s="221"/>
      <c r="F2407" s="222"/>
      <c r="G2407" s="223"/>
    </row>
    <row r="2408" spans="1:7">
      <c r="A2408" s="219"/>
      <c r="B2408" s="219"/>
      <c r="C2408" s="219"/>
      <c r="D2408" s="220"/>
      <c r="E2408" s="221"/>
      <c r="F2408" s="222"/>
      <c r="G2408" s="223"/>
    </row>
    <row r="2409" spans="1:7">
      <c r="A2409" s="219"/>
      <c r="B2409" s="219"/>
      <c r="C2409" s="219"/>
      <c r="D2409" s="220"/>
      <c r="E2409" s="221"/>
      <c r="F2409" s="222"/>
      <c r="G2409" s="223"/>
    </row>
    <row r="2410" spans="1:7">
      <c r="A2410" s="219"/>
      <c r="B2410" s="219"/>
      <c r="C2410" s="219"/>
      <c r="D2410" s="220"/>
      <c r="E2410" s="221"/>
      <c r="F2410" s="222"/>
      <c r="G2410" s="223"/>
    </row>
    <row r="2411" spans="1:7">
      <c r="A2411" s="219"/>
      <c r="B2411" s="219"/>
      <c r="C2411" s="219"/>
      <c r="D2411" s="220"/>
      <c r="E2411" s="221"/>
      <c r="F2411" s="222"/>
      <c r="G2411" s="223"/>
    </row>
    <row r="2412" spans="1:7">
      <c r="A2412" s="219"/>
      <c r="B2412" s="219"/>
      <c r="C2412" s="219"/>
      <c r="D2412" s="220"/>
      <c r="E2412" s="221"/>
      <c r="F2412" s="222"/>
      <c r="G2412" s="223"/>
    </row>
    <row r="2413" spans="1:7">
      <c r="A2413" s="219"/>
      <c r="B2413" s="219"/>
      <c r="C2413" s="219"/>
      <c r="D2413" s="220"/>
      <c r="E2413" s="221"/>
      <c r="F2413" s="222"/>
      <c r="G2413" s="223"/>
    </row>
    <row r="2414" spans="1:7">
      <c r="A2414" s="219"/>
      <c r="B2414" s="219"/>
      <c r="C2414" s="219"/>
      <c r="D2414" s="220"/>
      <c r="E2414" s="221"/>
      <c r="F2414" s="222"/>
      <c r="G2414" s="223"/>
    </row>
    <row r="2415" spans="1:7">
      <c r="A2415" s="219"/>
      <c r="B2415" s="219"/>
      <c r="C2415" s="219"/>
      <c r="D2415" s="220"/>
      <c r="E2415" s="221"/>
      <c r="F2415" s="222"/>
      <c r="G2415" s="223"/>
    </row>
    <row r="2416" spans="1:7">
      <c r="A2416" s="219"/>
      <c r="B2416" s="219"/>
      <c r="C2416" s="219"/>
      <c r="D2416" s="220"/>
      <c r="E2416" s="221"/>
      <c r="F2416" s="222"/>
      <c r="G2416" s="223"/>
    </row>
    <row r="2417" spans="1:7">
      <c r="A2417" s="219"/>
      <c r="B2417" s="219"/>
      <c r="C2417" s="219"/>
      <c r="D2417" s="220"/>
      <c r="E2417" s="221"/>
      <c r="F2417" s="222"/>
      <c r="G2417" s="223"/>
    </row>
    <row r="2418" spans="1:7">
      <c r="A2418" s="219"/>
      <c r="B2418" s="219"/>
      <c r="C2418" s="219"/>
      <c r="D2418" s="220"/>
      <c r="E2418" s="221"/>
      <c r="F2418" s="222"/>
      <c r="G2418" s="223"/>
    </row>
    <row r="2419" spans="1:7">
      <c r="A2419" s="219"/>
      <c r="B2419" s="219"/>
      <c r="C2419" s="219"/>
      <c r="D2419" s="220"/>
      <c r="E2419" s="221"/>
      <c r="F2419" s="222"/>
      <c r="G2419" s="223"/>
    </row>
    <row r="2420" spans="1:7">
      <c r="A2420" s="219"/>
      <c r="B2420" s="219"/>
      <c r="C2420" s="219"/>
      <c r="D2420" s="220"/>
      <c r="E2420" s="221"/>
      <c r="F2420" s="222"/>
      <c r="G2420" s="223"/>
    </row>
    <row r="2421" spans="1:7">
      <c r="A2421" s="219"/>
      <c r="B2421" s="219"/>
      <c r="C2421" s="219"/>
      <c r="D2421" s="220"/>
      <c r="E2421" s="221"/>
      <c r="F2421" s="222"/>
      <c r="G2421" s="223"/>
    </row>
    <row r="2422" spans="1:7">
      <c r="A2422" s="219"/>
      <c r="B2422" s="219"/>
      <c r="C2422" s="219"/>
      <c r="D2422" s="220"/>
      <c r="E2422" s="221"/>
      <c r="F2422" s="222"/>
      <c r="G2422" s="223"/>
    </row>
    <row r="2423" spans="1:7">
      <c r="A2423" s="219"/>
      <c r="B2423" s="219"/>
      <c r="C2423" s="219"/>
      <c r="D2423" s="220"/>
      <c r="E2423" s="221"/>
      <c r="F2423" s="222"/>
      <c r="G2423" s="223"/>
    </row>
    <row r="2424" spans="1:7">
      <c r="A2424" s="219"/>
      <c r="B2424" s="219"/>
      <c r="C2424" s="219"/>
      <c r="D2424" s="220"/>
      <c r="E2424" s="221"/>
      <c r="F2424" s="222"/>
      <c r="G2424" s="223"/>
    </row>
    <row r="2425" spans="1:7">
      <c r="A2425" s="219"/>
      <c r="B2425" s="219"/>
      <c r="C2425" s="219"/>
      <c r="D2425" s="220"/>
      <c r="E2425" s="221"/>
      <c r="F2425" s="222"/>
      <c r="G2425" s="223"/>
    </row>
    <row r="2426" spans="1:7">
      <c r="A2426" s="219"/>
      <c r="B2426" s="219"/>
      <c r="C2426" s="219"/>
      <c r="D2426" s="220"/>
      <c r="E2426" s="221"/>
      <c r="F2426" s="222"/>
      <c r="G2426" s="223"/>
    </row>
    <row r="2427" spans="1:7">
      <c r="A2427" s="219"/>
      <c r="B2427" s="219"/>
      <c r="C2427" s="219"/>
      <c r="D2427" s="220"/>
      <c r="E2427" s="221"/>
      <c r="F2427" s="222"/>
      <c r="G2427" s="223"/>
    </row>
    <row r="2428" spans="1:7">
      <c r="A2428" s="219"/>
      <c r="B2428" s="219"/>
      <c r="C2428" s="219"/>
      <c r="D2428" s="220"/>
      <c r="E2428" s="221"/>
      <c r="F2428" s="222"/>
      <c r="G2428" s="223"/>
    </row>
    <row r="2429" spans="1:7">
      <c r="A2429" s="219"/>
      <c r="B2429" s="219"/>
      <c r="C2429" s="219"/>
      <c r="D2429" s="220"/>
      <c r="E2429" s="221"/>
      <c r="F2429" s="222"/>
      <c r="G2429" s="223"/>
    </row>
    <row r="2430" spans="1:7">
      <c r="A2430" s="219"/>
      <c r="B2430" s="219"/>
      <c r="C2430" s="219"/>
      <c r="D2430" s="220"/>
      <c r="E2430" s="221"/>
      <c r="F2430" s="222"/>
      <c r="G2430" s="223"/>
    </row>
    <row r="2431" spans="1:7">
      <c r="A2431" s="219"/>
      <c r="B2431" s="219"/>
      <c r="C2431" s="219"/>
      <c r="D2431" s="220"/>
      <c r="E2431" s="221"/>
      <c r="F2431" s="222"/>
      <c r="G2431" s="223"/>
    </row>
    <row r="2432" spans="1:7">
      <c r="A2432" s="219"/>
      <c r="B2432" s="219"/>
      <c r="C2432" s="219"/>
      <c r="D2432" s="220"/>
      <c r="E2432" s="221"/>
      <c r="F2432" s="222"/>
      <c r="G2432" s="223"/>
    </row>
    <row r="2433" spans="1:7">
      <c r="A2433" s="219"/>
      <c r="B2433" s="219"/>
      <c r="C2433" s="219"/>
      <c r="D2433" s="220"/>
      <c r="E2433" s="221"/>
      <c r="F2433" s="222"/>
      <c r="G2433" s="223"/>
    </row>
    <row r="2434" spans="1:7">
      <c r="A2434" s="219"/>
      <c r="B2434" s="219"/>
      <c r="C2434" s="219"/>
      <c r="D2434" s="220"/>
      <c r="E2434" s="221"/>
      <c r="F2434" s="222"/>
      <c r="G2434" s="223"/>
    </row>
    <row r="2435" spans="1:7">
      <c r="A2435" s="219"/>
      <c r="B2435" s="219"/>
      <c r="C2435" s="219"/>
      <c r="D2435" s="220"/>
      <c r="E2435" s="221"/>
      <c r="F2435" s="222"/>
      <c r="G2435" s="223"/>
    </row>
    <row r="2436" spans="1:7">
      <c r="A2436" s="219"/>
      <c r="B2436" s="219"/>
      <c r="C2436" s="219"/>
      <c r="D2436" s="220"/>
      <c r="E2436" s="221"/>
      <c r="F2436" s="222"/>
      <c r="G2436" s="223"/>
    </row>
    <row r="2437" spans="1:7">
      <c r="A2437" s="219"/>
      <c r="B2437" s="219"/>
      <c r="C2437" s="219"/>
      <c r="D2437" s="220"/>
      <c r="E2437" s="221"/>
      <c r="F2437" s="222"/>
      <c r="G2437" s="223"/>
    </row>
    <row r="2438" spans="1:7">
      <c r="A2438" s="219"/>
      <c r="B2438" s="219"/>
      <c r="C2438" s="219"/>
      <c r="D2438" s="220"/>
      <c r="E2438" s="221"/>
      <c r="F2438" s="222"/>
      <c r="G2438" s="223"/>
    </row>
    <row r="2439" spans="1:7">
      <c r="A2439" s="219"/>
      <c r="B2439" s="219"/>
      <c r="C2439" s="219"/>
      <c r="D2439" s="220"/>
      <c r="E2439" s="221"/>
      <c r="F2439" s="222"/>
      <c r="G2439" s="223"/>
    </row>
    <row r="2440" spans="1:7">
      <c r="A2440" s="219"/>
      <c r="B2440" s="219"/>
      <c r="C2440" s="219"/>
      <c r="D2440" s="220"/>
      <c r="E2440" s="221"/>
      <c r="F2440" s="222"/>
      <c r="G2440" s="223"/>
    </row>
    <row r="2441" spans="1:7">
      <c r="A2441" s="219"/>
      <c r="B2441" s="219"/>
      <c r="C2441" s="219"/>
      <c r="D2441" s="220"/>
      <c r="E2441" s="221"/>
      <c r="F2441" s="222"/>
      <c r="G2441" s="223"/>
    </row>
    <row r="2442" spans="1:7">
      <c r="A2442" s="219"/>
      <c r="B2442" s="219"/>
      <c r="C2442" s="219"/>
      <c r="D2442" s="220"/>
      <c r="E2442" s="221"/>
      <c r="F2442" s="222"/>
      <c r="G2442" s="223"/>
    </row>
    <row r="2443" spans="1:7">
      <c r="A2443" s="219"/>
      <c r="B2443" s="219"/>
      <c r="C2443" s="219"/>
      <c r="D2443" s="220"/>
      <c r="E2443" s="221"/>
      <c r="F2443" s="222"/>
      <c r="G2443" s="223"/>
    </row>
    <row r="2444" spans="1:7">
      <c r="A2444" s="219"/>
      <c r="B2444" s="219"/>
      <c r="C2444" s="219"/>
      <c r="D2444" s="220"/>
      <c r="E2444" s="221"/>
      <c r="F2444" s="222"/>
      <c r="G2444" s="223"/>
    </row>
    <row r="2445" spans="1:7">
      <c r="A2445" s="219"/>
      <c r="B2445" s="219"/>
      <c r="C2445" s="219"/>
      <c r="D2445" s="220"/>
      <c r="E2445" s="221"/>
      <c r="F2445" s="222"/>
      <c r="G2445" s="223"/>
    </row>
    <row r="2446" spans="1:7">
      <c r="A2446" s="219"/>
      <c r="B2446" s="219"/>
      <c r="C2446" s="219"/>
      <c r="D2446" s="220"/>
      <c r="E2446" s="221"/>
      <c r="F2446" s="222"/>
      <c r="G2446" s="223"/>
    </row>
    <row r="2447" spans="1:7">
      <c r="A2447" s="219"/>
      <c r="B2447" s="219"/>
      <c r="C2447" s="219"/>
      <c r="D2447" s="220"/>
      <c r="E2447" s="221"/>
      <c r="F2447" s="222"/>
      <c r="G2447" s="223"/>
    </row>
    <row r="2448" spans="1:7">
      <c r="A2448" s="219"/>
      <c r="B2448" s="219"/>
      <c r="C2448" s="219"/>
      <c r="D2448" s="220"/>
      <c r="E2448" s="221"/>
      <c r="F2448" s="222"/>
      <c r="G2448" s="223"/>
    </row>
    <row r="2449" spans="1:7">
      <c r="A2449" s="219"/>
      <c r="B2449" s="219"/>
      <c r="C2449" s="219"/>
      <c r="D2449" s="220"/>
      <c r="E2449" s="221"/>
      <c r="F2449" s="222"/>
      <c r="G2449" s="223"/>
    </row>
    <row r="2450" spans="1:7">
      <c r="A2450" s="219"/>
      <c r="B2450" s="219"/>
      <c r="C2450" s="219"/>
      <c r="D2450" s="220"/>
      <c r="E2450" s="221"/>
      <c r="F2450" s="222"/>
      <c r="G2450" s="223"/>
    </row>
    <row r="2451" spans="1:7">
      <c r="A2451" s="219"/>
      <c r="B2451" s="219"/>
      <c r="C2451" s="219"/>
      <c r="D2451" s="220"/>
      <c r="E2451" s="221"/>
      <c r="F2451" s="222"/>
      <c r="G2451" s="223"/>
    </row>
    <row r="2452" spans="1:7">
      <c r="A2452" s="219"/>
      <c r="B2452" s="219"/>
      <c r="C2452" s="219"/>
      <c r="D2452" s="220"/>
      <c r="E2452" s="221"/>
      <c r="F2452" s="222"/>
      <c r="G2452" s="223"/>
    </row>
    <row r="2453" spans="1:7">
      <c r="A2453" s="219"/>
      <c r="B2453" s="219"/>
      <c r="C2453" s="219"/>
      <c r="D2453" s="220"/>
      <c r="E2453" s="221"/>
      <c r="F2453" s="222"/>
      <c r="G2453" s="223"/>
    </row>
    <row r="2454" spans="1:7">
      <c r="A2454" s="219"/>
      <c r="B2454" s="219"/>
      <c r="C2454" s="219"/>
      <c r="D2454" s="220"/>
      <c r="E2454" s="221"/>
      <c r="F2454" s="222"/>
      <c r="G2454" s="223"/>
    </row>
    <row r="2455" spans="1:7">
      <c r="A2455" s="219"/>
      <c r="B2455" s="219"/>
      <c r="C2455" s="219"/>
      <c r="D2455" s="220"/>
      <c r="E2455" s="221"/>
      <c r="F2455" s="222"/>
      <c r="G2455" s="223"/>
    </row>
    <row r="2456" spans="1:7">
      <c r="A2456" s="219"/>
      <c r="B2456" s="219"/>
      <c r="C2456" s="219"/>
      <c r="D2456" s="220"/>
      <c r="E2456" s="221"/>
      <c r="F2456" s="222"/>
      <c r="G2456" s="223"/>
    </row>
    <row r="2457" spans="1:7">
      <c r="A2457" s="219"/>
      <c r="B2457" s="219"/>
      <c r="C2457" s="219"/>
      <c r="D2457" s="220"/>
      <c r="E2457" s="221"/>
      <c r="F2457" s="222"/>
      <c r="G2457" s="223"/>
    </row>
    <row r="2458" spans="1:7">
      <c r="A2458" s="219"/>
      <c r="B2458" s="219"/>
      <c r="C2458" s="219"/>
      <c r="D2458" s="220"/>
      <c r="E2458" s="221"/>
      <c r="F2458" s="222"/>
      <c r="G2458" s="223"/>
    </row>
    <row r="2459" spans="1:7">
      <c r="A2459" s="219"/>
      <c r="B2459" s="219"/>
      <c r="C2459" s="219"/>
      <c r="D2459" s="220"/>
      <c r="E2459" s="221"/>
      <c r="F2459" s="222"/>
      <c r="G2459" s="223"/>
    </row>
    <row r="2460" spans="1:7">
      <c r="A2460" s="219"/>
      <c r="B2460" s="219"/>
      <c r="C2460" s="219"/>
      <c r="D2460" s="220"/>
      <c r="E2460" s="221"/>
      <c r="F2460" s="222"/>
      <c r="G2460" s="223"/>
    </row>
    <row r="2461" spans="1:7">
      <c r="A2461" s="219"/>
      <c r="B2461" s="219"/>
      <c r="C2461" s="219"/>
      <c r="D2461" s="220"/>
      <c r="E2461" s="221"/>
      <c r="F2461" s="222"/>
      <c r="G2461" s="223"/>
    </row>
    <row r="2462" spans="1:7">
      <c r="A2462" s="219"/>
      <c r="B2462" s="219"/>
      <c r="C2462" s="219"/>
      <c r="D2462" s="220"/>
      <c r="E2462" s="221"/>
      <c r="F2462" s="222"/>
      <c r="G2462" s="223"/>
    </row>
    <row r="2463" spans="1:7">
      <c r="A2463" s="219"/>
      <c r="B2463" s="219"/>
      <c r="C2463" s="219"/>
      <c r="D2463" s="220"/>
      <c r="E2463" s="221"/>
      <c r="F2463" s="222"/>
      <c r="G2463" s="223"/>
    </row>
    <row r="2464" spans="1:7">
      <c r="A2464" s="219"/>
      <c r="B2464" s="219"/>
      <c r="C2464" s="219"/>
      <c r="D2464" s="220"/>
      <c r="E2464" s="221"/>
      <c r="F2464" s="222"/>
      <c r="G2464" s="223"/>
    </row>
    <row r="2465" spans="1:7">
      <c r="A2465" s="219"/>
      <c r="B2465" s="219"/>
      <c r="C2465" s="219"/>
      <c r="D2465" s="220"/>
      <c r="E2465" s="221"/>
      <c r="F2465" s="222"/>
      <c r="G2465" s="223"/>
    </row>
    <row r="2466" spans="1:7">
      <c r="A2466" s="219"/>
      <c r="B2466" s="219"/>
      <c r="C2466" s="219"/>
      <c r="D2466" s="220"/>
      <c r="E2466" s="221"/>
      <c r="F2466" s="222"/>
      <c r="G2466" s="223"/>
    </row>
    <row r="2467" spans="1:7">
      <c r="A2467" s="219"/>
      <c r="B2467" s="219"/>
      <c r="C2467" s="219"/>
      <c r="D2467" s="220"/>
      <c r="E2467" s="221"/>
      <c r="F2467" s="222"/>
      <c r="G2467" s="223"/>
    </row>
    <row r="2468" spans="1:7">
      <c r="A2468" s="219"/>
      <c r="B2468" s="219"/>
      <c r="C2468" s="219"/>
      <c r="D2468" s="220"/>
      <c r="E2468" s="221"/>
      <c r="F2468" s="222"/>
      <c r="G2468" s="223"/>
    </row>
    <row r="2469" spans="1:7">
      <c r="A2469" s="219"/>
      <c r="B2469" s="219"/>
      <c r="C2469" s="219"/>
      <c r="D2469" s="220"/>
      <c r="E2469" s="221"/>
      <c r="F2469" s="222"/>
      <c r="G2469" s="223"/>
    </row>
    <row r="2470" spans="1:7">
      <c r="A2470" s="219"/>
      <c r="B2470" s="219"/>
      <c r="C2470" s="219"/>
      <c r="D2470" s="220"/>
      <c r="E2470" s="221"/>
      <c r="F2470" s="222"/>
      <c r="G2470" s="223"/>
    </row>
    <row r="2471" spans="1:7">
      <c r="A2471" s="219"/>
      <c r="B2471" s="219"/>
      <c r="C2471" s="219"/>
      <c r="D2471" s="220"/>
      <c r="E2471" s="221"/>
      <c r="F2471" s="222"/>
      <c r="G2471" s="223"/>
    </row>
    <row r="2472" spans="1:7">
      <c r="A2472" s="219"/>
      <c r="B2472" s="219"/>
      <c r="C2472" s="219"/>
      <c r="D2472" s="220"/>
      <c r="E2472" s="221"/>
      <c r="F2472" s="222"/>
      <c r="G2472" s="223"/>
    </row>
    <row r="2473" spans="1:7">
      <c r="A2473" s="219"/>
      <c r="B2473" s="219"/>
      <c r="C2473" s="219"/>
      <c r="D2473" s="220"/>
      <c r="E2473" s="221"/>
      <c r="F2473" s="222"/>
      <c r="G2473" s="223"/>
    </row>
    <row r="2474" spans="1:7">
      <c r="A2474" s="219"/>
      <c r="B2474" s="219"/>
      <c r="C2474" s="219"/>
      <c r="D2474" s="220"/>
      <c r="E2474" s="221"/>
      <c r="F2474" s="222"/>
      <c r="G2474" s="223"/>
    </row>
    <row r="2475" spans="1:7">
      <c r="A2475" s="219"/>
      <c r="B2475" s="219"/>
      <c r="C2475" s="219"/>
      <c r="D2475" s="220"/>
      <c r="E2475" s="221"/>
      <c r="F2475" s="222"/>
      <c r="G2475" s="223"/>
    </row>
    <row r="2476" spans="1:7">
      <c r="A2476" s="219"/>
      <c r="B2476" s="219"/>
      <c r="C2476" s="219"/>
      <c r="D2476" s="220"/>
      <c r="E2476" s="221"/>
      <c r="F2476" s="222"/>
      <c r="G2476" s="223"/>
    </row>
    <row r="2477" spans="1:7">
      <c r="A2477" s="219"/>
      <c r="B2477" s="219"/>
      <c r="C2477" s="219"/>
      <c r="D2477" s="220"/>
      <c r="E2477" s="221"/>
      <c r="F2477" s="222"/>
      <c r="G2477" s="223"/>
    </row>
    <row r="2478" spans="1:7">
      <c r="A2478" s="219"/>
      <c r="B2478" s="219"/>
      <c r="C2478" s="219"/>
      <c r="D2478" s="220"/>
      <c r="E2478" s="221"/>
      <c r="F2478" s="222"/>
      <c r="G2478" s="223"/>
    </row>
    <row r="2479" spans="1:7">
      <c r="A2479" s="219"/>
      <c r="B2479" s="219"/>
      <c r="C2479" s="219"/>
      <c r="D2479" s="220"/>
      <c r="E2479" s="221"/>
      <c r="F2479" s="222"/>
      <c r="G2479" s="223"/>
    </row>
    <row r="2480" spans="1:7">
      <c r="A2480" s="219"/>
      <c r="B2480" s="219"/>
      <c r="C2480" s="219"/>
      <c r="D2480" s="220"/>
      <c r="E2480" s="221"/>
      <c r="F2480" s="222"/>
      <c r="G2480" s="223"/>
    </row>
    <row r="2481" spans="1:7">
      <c r="A2481" s="219"/>
      <c r="B2481" s="219"/>
      <c r="C2481" s="219"/>
      <c r="D2481" s="220"/>
      <c r="E2481" s="221"/>
      <c r="F2481" s="222"/>
      <c r="G2481" s="223"/>
    </row>
    <row r="2482" spans="1:7">
      <c r="A2482" s="219"/>
      <c r="B2482" s="219"/>
      <c r="C2482" s="219"/>
      <c r="D2482" s="220"/>
      <c r="E2482" s="221"/>
      <c r="F2482" s="222"/>
      <c r="G2482" s="223"/>
    </row>
    <row r="2483" spans="1:7">
      <c r="A2483" s="219"/>
      <c r="B2483" s="219"/>
      <c r="C2483" s="219"/>
      <c r="D2483" s="220"/>
      <c r="E2483" s="221"/>
      <c r="F2483" s="222"/>
      <c r="G2483" s="223"/>
    </row>
    <row r="2484" spans="1:7">
      <c r="A2484" s="219"/>
      <c r="B2484" s="219"/>
      <c r="C2484" s="219"/>
      <c r="D2484" s="220"/>
      <c r="E2484" s="221"/>
      <c r="F2484" s="222"/>
      <c r="G2484" s="223"/>
    </row>
    <row r="2485" spans="1:7">
      <c r="A2485" s="219"/>
      <c r="B2485" s="219"/>
      <c r="C2485" s="219"/>
      <c r="D2485" s="220"/>
      <c r="E2485" s="221"/>
      <c r="F2485" s="222"/>
      <c r="G2485" s="223"/>
    </row>
    <row r="2486" spans="1:7">
      <c r="A2486" s="219"/>
      <c r="B2486" s="219"/>
      <c r="C2486" s="219"/>
      <c r="D2486" s="220"/>
      <c r="E2486" s="221"/>
      <c r="F2486" s="222"/>
      <c r="G2486" s="223"/>
    </row>
    <row r="2487" spans="1:7">
      <c r="A2487" s="219"/>
      <c r="B2487" s="219"/>
      <c r="C2487" s="219"/>
      <c r="D2487" s="220"/>
      <c r="E2487" s="221"/>
      <c r="F2487" s="222"/>
      <c r="G2487" s="223"/>
    </row>
    <row r="2488" spans="1:7">
      <c r="A2488" s="219"/>
      <c r="B2488" s="219"/>
      <c r="C2488" s="219"/>
      <c r="D2488" s="220"/>
      <c r="E2488" s="221"/>
      <c r="F2488" s="222"/>
      <c r="G2488" s="223"/>
    </row>
    <row r="2489" spans="1:7">
      <c r="A2489" s="219"/>
      <c r="B2489" s="219"/>
      <c r="C2489" s="219"/>
      <c r="D2489" s="220"/>
      <c r="E2489" s="221"/>
      <c r="F2489" s="222"/>
      <c r="G2489" s="223"/>
    </row>
    <row r="2490" spans="1:7">
      <c r="A2490" s="219"/>
      <c r="B2490" s="219"/>
      <c r="C2490" s="219"/>
      <c r="D2490" s="220"/>
      <c r="E2490" s="221"/>
      <c r="F2490" s="222"/>
      <c r="G2490" s="223"/>
    </row>
    <row r="2491" spans="1:7">
      <c r="A2491" s="219"/>
      <c r="B2491" s="219"/>
      <c r="C2491" s="219"/>
      <c r="D2491" s="220"/>
      <c r="E2491" s="221"/>
      <c r="F2491" s="222"/>
      <c r="G2491" s="223"/>
    </row>
    <row r="2492" spans="1:7">
      <c r="A2492" s="219"/>
      <c r="B2492" s="219"/>
      <c r="C2492" s="219"/>
      <c r="D2492" s="220"/>
      <c r="E2492" s="221"/>
      <c r="F2492" s="222"/>
      <c r="G2492" s="223"/>
    </row>
    <row r="2493" spans="1:7">
      <c r="A2493" s="219"/>
      <c r="B2493" s="219"/>
      <c r="C2493" s="219"/>
      <c r="D2493" s="220"/>
      <c r="E2493" s="221"/>
      <c r="F2493" s="222"/>
      <c r="G2493" s="223"/>
    </row>
    <row r="2494" spans="1:7">
      <c r="A2494" s="219"/>
      <c r="B2494" s="219"/>
      <c r="C2494" s="219"/>
      <c r="D2494" s="220"/>
      <c r="E2494" s="221"/>
      <c r="F2494" s="222"/>
      <c r="G2494" s="223"/>
    </row>
    <row r="2495" spans="1:7">
      <c r="A2495" s="219"/>
      <c r="B2495" s="219"/>
      <c r="C2495" s="219"/>
      <c r="D2495" s="220"/>
      <c r="E2495" s="221"/>
      <c r="F2495" s="222"/>
      <c r="G2495" s="223"/>
    </row>
    <row r="2496" spans="1:7">
      <c r="A2496" s="219"/>
      <c r="B2496" s="219"/>
      <c r="C2496" s="219"/>
      <c r="D2496" s="220"/>
      <c r="E2496" s="221"/>
      <c r="F2496" s="222"/>
      <c r="G2496" s="223"/>
    </row>
    <row r="2497" spans="1:7">
      <c r="A2497" s="219"/>
      <c r="B2497" s="219"/>
      <c r="C2497" s="219"/>
      <c r="D2497" s="220"/>
      <c r="E2497" s="221"/>
      <c r="F2497" s="222"/>
      <c r="G2497" s="223"/>
    </row>
    <row r="2498" spans="1:7">
      <c r="A2498" s="219"/>
      <c r="B2498" s="219"/>
      <c r="C2498" s="219"/>
      <c r="D2498" s="220"/>
      <c r="E2498" s="221"/>
      <c r="F2498" s="222"/>
      <c r="G2498" s="223"/>
    </row>
    <row r="2499" spans="1:7">
      <c r="A2499" s="219"/>
      <c r="B2499" s="219"/>
      <c r="C2499" s="219"/>
      <c r="D2499" s="220"/>
      <c r="E2499" s="221"/>
      <c r="F2499" s="222"/>
      <c r="G2499" s="223"/>
    </row>
    <row r="2500" spans="1:7">
      <c r="A2500" s="219"/>
      <c r="B2500" s="219"/>
      <c r="C2500" s="219"/>
      <c r="D2500" s="220"/>
      <c r="E2500" s="221"/>
      <c r="F2500" s="222"/>
      <c r="G2500" s="223"/>
    </row>
    <row r="2501" spans="1:7">
      <c r="A2501" s="219"/>
      <c r="B2501" s="219"/>
      <c r="C2501" s="219"/>
      <c r="D2501" s="220"/>
      <c r="E2501" s="221"/>
      <c r="F2501" s="222"/>
      <c r="G2501" s="223"/>
    </row>
    <row r="2502" spans="1:7">
      <c r="A2502" s="219"/>
      <c r="B2502" s="219"/>
      <c r="C2502" s="219"/>
      <c r="D2502" s="220"/>
      <c r="E2502" s="221"/>
      <c r="F2502" s="222"/>
      <c r="G2502" s="223"/>
    </row>
    <row r="2503" spans="1:7">
      <c r="A2503" s="219"/>
      <c r="B2503" s="219"/>
      <c r="C2503" s="219"/>
      <c r="D2503" s="220"/>
      <c r="E2503" s="221"/>
      <c r="F2503" s="222"/>
      <c r="G2503" s="223"/>
    </row>
    <row r="2504" spans="1:7">
      <c r="A2504" s="219"/>
      <c r="B2504" s="219"/>
      <c r="C2504" s="219"/>
      <c r="D2504" s="220"/>
      <c r="E2504" s="221"/>
      <c r="F2504" s="222"/>
      <c r="G2504" s="223"/>
    </row>
    <row r="2505" spans="1:7">
      <c r="A2505" s="219"/>
      <c r="B2505" s="219"/>
      <c r="C2505" s="219"/>
      <c r="D2505" s="220"/>
      <c r="E2505" s="221"/>
      <c r="F2505" s="222"/>
      <c r="G2505" s="223"/>
    </row>
    <row r="2506" spans="1:7">
      <c r="A2506" s="219"/>
      <c r="B2506" s="219"/>
      <c r="C2506" s="219"/>
      <c r="D2506" s="220"/>
      <c r="E2506" s="221"/>
      <c r="F2506" s="222"/>
      <c r="G2506" s="223"/>
    </row>
    <row r="2507" spans="1:7">
      <c r="A2507" s="219"/>
      <c r="B2507" s="219"/>
      <c r="C2507" s="219"/>
      <c r="D2507" s="220"/>
      <c r="E2507" s="221"/>
      <c r="F2507" s="222"/>
      <c r="G2507" s="223"/>
    </row>
    <row r="2508" spans="1:7">
      <c r="A2508" s="219"/>
      <c r="B2508" s="219"/>
      <c r="C2508" s="219"/>
      <c r="D2508" s="220"/>
      <c r="E2508" s="221"/>
      <c r="F2508" s="222"/>
      <c r="G2508" s="223"/>
    </row>
    <row r="2509" spans="1:7">
      <c r="A2509" s="219"/>
      <c r="B2509" s="219"/>
      <c r="C2509" s="219"/>
      <c r="D2509" s="220"/>
      <c r="E2509" s="221"/>
      <c r="F2509" s="222"/>
      <c r="G2509" s="223"/>
    </row>
    <row r="2510" spans="1:7">
      <c r="A2510" s="219"/>
      <c r="B2510" s="219"/>
      <c r="C2510" s="219"/>
      <c r="D2510" s="220"/>
      <c r="E2510" s="221"/>
      <c r="F2510" s="222"/>
      <c r="G2510" s="223"/>
    </row>
    <row r="2511" spans="1:7">
      <c r="A2511" s="219"/>
      <c r="B2511" s="219"/>
      <c r="C2511" s="219"/>
      <c r="D2511" s="220"/>
      <c r="E2511" s="221"/>
      <c r="F2511" s="222"/>
      <c r="G2511" s="223"/>
    </row>
    <row r="2512" spans="1:7">
      <c r="A2512" s="219"/>
      <c r="B2512" s="219"/>
      <c r="C2512" s="219"/>
      <c r="D2512" s="220"/>
      <c r="E2512" s="221"/>
      <c r="F2512" s="222"/>
      <c r="G2512" s="223"/>
    </row>
    <row r="2513" spans="1:7">
      <c r="A2513" s="219"/>
      <c r="B2513" s="219"/>
      <c r="C2513" s="219"/>
      <c r="D2513" s="220"/>
      <c r="E2513" s="221"/>
      <c r="F2513" s="222"/>
      <c r="G2513" s="223"/>
    </row>
    <row r="2514" spans="1:7">
      <c r="A2514" s="219"/>
      <c r="B2514" s="219"/>
      <c r="C2514" s="219"/>
      <c r="D2514" s="220"/>
      <c r="E2514" s="221"/>
      <c r="F2514" s="222"/>
      <c r="G2514" s="223"/>
    </row>
    <row r="2515" spans="1:7">
      <c r="A2515" s="219"/>
      <c r="B2515" s="219"/>
      <c r="C2515" s="219"/>
      <c r="D2515" s="220"/>
      <c r="E2515" s="221"/>
      <c r="F2515" s="222"/>
      <c r="G2515" s="223"/>
    </row>
    <row r="2516" spans="1:7">
      <c r="A2516" s="219"/>
      <c r="B2516" s="219"/>
      <c r="C2516" s="219"/>
      <c r="D2516" s="220"/>
      <c r="E2516" s="221"/>
      <c r="F2516" s="222"/>
      <c r="G2516" s="223"/>
    </row>
    <row r="2517" spans="1:7">
      <c r="A2517" s="219"/>
      <c r="B2517" s="219"/>
      <c r="C2517" s="219"/>
      <c r="D2517" s="220"/>
      <c r="E2517" s="221"/>
      <c r="F2517" s="222"/>
      <c r="G2517" s="223"/>
    </row>
    <row r="2518" spans="1:7">
      <c r="A2518" s="219"/>
      <c r="B2518" s="219"/>
      <c r="C2518" s="219"/>
      <c r="D2518" s="220"/>
      <c r="E2518" s="221"/>
      <c r="F2518" s="222"/>
      <c r="G2518" s="223"/>
    </row>
    <row r="2519" spans="1:7">
      <c r="A2519" s="219"/>
      <c r="B2519" s="219"/>
      <c r="C2519" s="219"/>
      <c r="D2519" s="220"/>
      <c r="E2519" s="221"/>
      <c r="F2519" s="222"/>
      <c r="G2519" s="223"/>
    </row>
    <row r="2520" spans="1:7">
      <c r="A2520" s="219"/>
      <c r="B2520" s="219"/>
      <c r="C2520" s="219"/>
      <c r="D2520" s="220"/>
      <c r="E2520" s="221"/>
      <c r="F2520" s="222"/>
      <c r="G2520" s="223"/>
    </row>
    <row r="2521" spans="1:7">
      <c r="A2521" s="219"/>
      <c r="B2521" s="219"/>
      <c r="C2521" s="219"/>
      <c r="D2521" s="220"/>
      <c r="E2521" s="221"/>
      <c r="F2521" s="222"/>
      <c r="G2521" s="223"/>
    </row>
    <row r="2522" spans="1:7">
      <c r="A2522" s="219"/>
      <c r="B2522" s="219"/>
      <c r="C2522" s="219"/>
      <c r="D2522" s="220"/>
      <c r="E2522" s="221"/>
      <c r="F2522" s="222"/>
      <c r="G2522" s="223"/>
    </row>
    <row r="2523" spans="1:7">
      <c r="A2523" s="219"/>
      <c r="B2523" s="219"/>
      <c r="C2523" s="219"/>
      <c r="D2523" s="220"/>
      <c r="E2523" s="221"/>
      <c r="F2523" s="222"/>
      <c r="G2523" s="223"/>
    </row>
    <row r="2524" spans="1:7">
      <c r="A2524" s="219"/>
      <c r="B2524" s="219"/>
      <c r="C2524" s="219"/>
      <c r="D2524" s="220"/>
      <c r="E2524" s="221"/>
      <c r="F2524" s="222"/>
      <c r="G2524" s="223"/>
    </row>
    <row r="2525" spans="1:7">
      <c r="A2525" s="219"/>
      <c r="B2525" s="219"/>
      <c r="C2525" s="219"/>
      <c r="D2525" s="220"/>
      <c r="E2525" s="221"/>
      <c r="F2525" s="222"/>
      <c r="G2525" s="223"/>
    </row>
    <row r="2526" spans="1:7">
      <c r="A2526" s="219"/>
      <c r="B2526" s="219"/>
      <c r="C2526" s="219"/>
      <c r="D2526" s="220"/>
      <c r="E2526" s="221"/>
      <c r="F2526" s="222"/>
      <c r="G2526" s="223"/>
    </row>
    <row r="2527" spans="1:7">
      <c r="A2527" s="219"/>
      <c r="B2527" s="219"/>
      <c r="C2527" s="219"/>
      <c r="D2527" s="220"/>
      <c r="E2527" s="221"/>
      <c r="F2527" s="222"/>
      <c r="G2527" s="223"/>
    </row>
    <row r="2528" spans="1:7">
      <c r="A2528" s="219"/>
      <c r="B2528" s="219"/>
      <c r="C2528" s="219"/>
      <c r="D2528" s="220"/>
      <c r="E2528" s="221"/>
      <c r="F2528" s="222"/>
      <c r="G2528" s="223"/>
    </row>
    <row r="2529" spans="1:7">
      <c r="A2529" s="219"/>
      <c r="B2529" s="219"/>
      <c r="C2529" s="219"/>
      <c r="D2529" s="220"/>
      <c r="E2529" s="221"/>
      <c r="F2529" s="222"/>
      <c r="G2529" s="223"/>
    </row>
    <row r="2530" spans="1:7">
      <c r="A2530" s="219"/>
      <c r="B2530" s="219"/>
      <c r="C2530" s="219"/>
      <c r="D2530" s="220"/>
      <c r="E2530" s="221"/>
      <c r="F2530" s="222"/>
      <c r="G2530" s="223"/>
    </row>
    <row r="2531" spans="1:7">
      <c r="A2531" s="219"/>
      <c r="B2531" s="219"/>
      <c r="C2531" s="219"/>
      <c r="D2531" s="220"/>
      <c r="E2531" s="221"/>
      <c r="F2531" s="222"/>
      <c r="G2531" s="223"/>
    </row>
    <row r="2532" spans="1:7">
      <c r="A2532" s="219"/>
      <c r="B2532" s="219"/>
      <c r="C2532" s="219"/>
      <c r="D2532" s="220"/>
      <c r="E2532" s="221"/>
      <c r="F2532" s="222"/>
      <c r="G2532" s="223"/>
    </row>
    <row r="2533" spans="1:7">
      <c r="A2533" s="219"/>
      <c r="B2533" s="219"/>
      <c r="C2533" s="219"/>
      <c r="D2533" s="220"/>
      <c r="E2533" s="221"/>
      <c r="F2533" s="222"/>
      <c r="G2533" s="223"/>
    </row>
    <row r="2534" spans="1:7">
      <c r="A2534" s="219"/>
      <c r="B2534" s="219"/>
      <c r="C2534" s="219"/>
      <c r="D2534" s="220"/>
      <c r="E2534" s="221"/>
      <c r="F2534" s="222"/>
      <c r="G2534" s="223"/>
    </row>
    <row r="2535" spans="1:7">
      <c r="A2535" s="219"/>
      <c r="B2535" s="219"/>
      <c r="C2535" s="219"/>
      <c r="D2535" s="220"/>
      <c r="E2535" s="221"/>
      <c r="F2535" s="222"/>
      <c r="G2535" s="223"/>
    </row>
    <row r="2536" spans="1:7">
      <c r="A2536" s="219"/>
      <c r="B2536" s="219"/>
      <c r="C2536" s="219"/>
      <c r="D2536" s="220"/>
      <c r="E2536" s="221"/>
      <c r="F2536" s="222"/>
      <c r="G2536" s="223"/>
    </row>
    <row r="2537" spans="1:7">
      <c r="A2537" s="219"/>
      <c r="B2537" s="219"/>
      <c r="C2537" s="219"/>
      <c r="D2537" s="220"/>
      <c r="E2537" s="221"/>
      <c r="F2537" s="222"/>
      <c r="G2537" s="223"/>
    </row>
    <row r="2538" spans="1:7">
      <c r="A2538" s="219"/>
      <c r="B2538" s="219"/>
      <c r="C2538" s="219"/>
      <c r="D2538" s="220"/>
      <c r="E2538" s="221"/>
      <c r="F2538" s="222"/>
      <c r="G2538" s="223"/>
    </row>
    <row r="2539" spans="1:7">
      <c r="A2539" s="219"/>
      <c r="B2539" s="219"/>
      <c r="C2539" s="219"/>
      <c r="D2539" s="220"/>
      <c r="E2539" s="221"/>
      <c r="F2539" s="222"/>
      <c r="G2539" s="223"/>
    </row>
    <row r="2540" spans="1:7">
      <c r="A2540" s="219"/>
      <c r="B2540" s="219"/>
      <c r="C2540" s="219"/>
      <c r="D2540" s="220"/>
      <c r="E2540" s="221"/>
      <c r="F2540" s="222"/>
      <c r="G2540" s="223"/>
    </row>
    <row r="2541" spans="1:7">
      <c r="A2541" s="219"/>
      <c r="B2541" s="219"/>
      <c r="C2541" s="219"/>
      <c r="D2541" s="220"/>
      <c r="E2541" s="221"/>
      <c r="F2541" s="222"/>
      <c r="G2541" s="223"/>
    </row>
    <row r="2542" spans="1:7">
      <c r="A2542" s="219"/>
      <c r="B2542" s="219"/>
      <c r="C2542" s="219"/>
      <c r="D2542" s="220"/>
      <c r="E2542" s="221"/>
      <c r="F2542" s="222"/>
      <c r="G2542" s="223"/>
    </row>
    <row r="2543" spans="1:7">
      <c r="A2543" s="219"/>
      <c r="B2543" s="219"/>
      <c r="C2543" s="219"/>
      <c r="D2543" s="220"/>
      <c r="E2543" s="221"/>
      <c r="F2543" s="222"/>
      <c r="G2543" s="223"/>
    </row>
    <row r="2544" spans="1:7">
      <c r="A2544" s="219"/>
      <c r="B2544" s="219"/>
      <c r="C2544" s="219"/>
      <c r="D2544" s="220"/>
      <c r="E2544" s="221"/>
      <c r="F2544" s="222"/>
      <c r="G2544" s="223"/>
    </row>
    <row r="2545" spans="1:7">
      <c r="A2545" s="219"/>
      <c r="B2545" s="219"/>
      <c r="C2545" s="219"/>
      <c r="D2545" s="220"/>
      <c r="E2545" s="221"/>
      <c r="F2545" s="222"/>
      <c r="G2545" s="223"/>
    </row>
    <row r="2546" spans="1:7">
      <c r="A2546" s="219"/>
      <c r="B2546" s="219"/>
      <c r="C2546" s="219"/>
      <c r="D2546" s="220"/>
      <c r="E2546" s="221"/>
      <c r="F2546" s="222"/>
      <c r="G2546" s="223"/>
    </row>
    <row r="2547" spans="1:7">
      <c r="A2547" s="219"/>
      <c r="B2547" s="219"/>
      <c r="C2547" s="219"/>
      <c r="D2547" s="220"/>
      <c r="E2547" s="221"/>
      <c r="F2547" s="222"/>
      <c r="G2547" s="223"/>
    </row>
    <row r="2548" spans="1:7">
      <c r="A2548" s="219"/>
      <c r="B2548" s="219"/>
      <c r="C2548" s="219"/>
      <c r="D2548" s="220"/>
      <c r="E2548" s="221"/>
      <c r="F2548" s="222"/>
      <c r="G2548" s="223"/>
    </row>
    <row r="2549" spans="1:7">
      <c r="A2549" s="219"/>
      <c r="B2549" s="219"/>
      <c r="C2549" s="219"/>
      <c r="D2549" s="220"/>
      <c r="E2549" s="221"/>
      <c r="F2549" s="222"/>
      <c r="G2549" s="223"/>
    </row>
    <row r="2550" spans="1:7">
      <c r="A2550" s="219"/>
      <c r="B2550" s="219"/>
      <c r="C2550" s="219"/>
      <c r="D2550" s="220"/>
      <c r="E2550" s="221"/>
      <c r="F2550" s="222"/>
      <c r="G2550" s="223"/>
    </row>
    <row r="2551" spans="1:7">
      <c r="A2551" s="219"/>
      <c r="B2551" s="219"/>
      <c r="C2551" s="219"/>
      <c r="D2551" s="220"/>
      <c r="E2551" s="221"/>
      <c r="F2551" s="222"/>
      <c r="G2551" s="223"/>
    </row>
    <row r="2552" spans="1:7">
      <c r="A2552" s="219"/>
      <c r="B2552" s="219"/>
      <c r="C2552" s="219"/>
      <c r="D2552" s="220"/>
      <c r="E2552" s="221"/>
      <c r="F2552" s="222"/>
      <c r="G2552" s="223"/>
    </row>
    <row r="2553" spans="1:7">
      <c r="A2553" s="219"/>
      <c r="B2553" s="219"/>
      <c r="C2553" s="219"/>
      <c r="D2553" s="220"/>
      <c r="E2553" s="221"/>
      <c r="F2553" s="222"/>
      <c r="G2553" s="223"/>
    </row>
    <row r="2554" spans="1:7">
      <c r="A2554" s="219"/>
      <c r="B2554" s="219"/>
      <c r="C2554" s="219"/>
      <c r="D2554" s="220"/>
      <c r="E2554" s="221"/>
      <c r="F2554" s="222"/>
      <c r="G2554" s="223"/>
    </row>
    <row r="2555" spans="1:7">
      <c r="A2555" s="219"/>
      <c r="B2555" s="219"/>
      <c r="C2555" s="219"/>
      <c r="D2555" s="220"/>
      <c r="E2555" s="221"/>
      <c r="F2555" s="222"/>
      <c r="G2555" s="223"/>
    </row>
    <row r="2556" spans="1:7">
      <c r="A2556" s="219"/>
      <c r="B2556" s="219"/>
      <c r="C2556" s="219"/>
      <c r="D2556" s="220"/>
      <c r="E2556" s="221"/>
      <c r="F2556" s="222"/>
      <c r="G2556" s="223"/>
    </row>
    <row r="2557" spans="1:7">
      <c r="A2557" s="219"/>
      <c r="B2557" s="219"/>
      <c r="C2557" s="219"/>
      <c r="D2557" s="220"/>
      <c r="E2557" s="221"/>
      <c r="F2557" s="222"/>
      <c r="G2557" s="223"/>
    </row>
    <row r="2558" spans="1:7">
      <c r="A2558" s="219"/>
      <c r="B2558" s="219"/>
      <c r="C2558" s="219"/>
      <c r="D2558" s="220"/>
      <c r="E2558" s="221"/>
      <c r="F2558" s="222"/>
      <c r="G2558" s="223"/>
    </row>
    <row r="2559" spans="1:7">
      <c r="A2559" s="219"/>
      <c r="B2559" s="219"/>
      <c r="C2559" s="219"/>
      <c r="D2559" s="220"/>
      <c r="E2559" s="221"/>
      <c r="F2559" s="222"/>
      <c r="G2559" s="223"/>
    </row>
    <row r="2560" spans="1:7">
      <c r="A2560" s="219"/>
      <c r="B2560" s="219"/>
      <c r="C2560" s="219"/>
      <c r="D2560" s="220"/>
      <c r="E2560" s="221"/>
      <c r="F2560" s="222"/>
      <c r="G2560" s="223"/>
    </row>
    <row r="2561" spans="1:7">
      <c r="A2561" s="219"/>
      <c r="B2561" s="219"/>
      <c r="C2561" s="219"/>
      <c r="D2561" s="220"/>
      <c r="E2561" s="221"/>
      <c r="F2561" s="222"/>
      <c r="G2561" s="223"/>
    </row>
    <row r="2562" spans="1:7">
      <c r="A2562" s="219"/>
      <c r="B2562" s="219"/>
      <c r="C2562" s="219"/>
      <c r="D2562" s="220"/>
      <c r="E2562" s="221"/>
      <c r="F2562" s="222"/>
      <c r="G2562" s="223"/>
    </row>
    <row r="2563" spans="1:7">
      <c r="A2563" s="219"/>
      <c r="B2563" s="219"/>
      <c r="C2563" s="219"/>
      <c r="D2563" s="220"/>
      <c r="E2563" s="221"/>
      <c r="F2563" s="222"/>
      <c r="G2563" s="223"/>
    </row>
    <row r="2564" spans="1:7">
      <c r="A2564" s="219"/>
      <c r="B2564" s="219"/>
      <c r="C2564" s="219"/>
      <c r="D2564" s="220"/>
      <c r="E2564" s="221"/>
      <c r="F2564" s="222"/>
      <c r="G2564" s="223"/>
    </row>
    <row r="2565" spans="1:7">
      <c r="A2565" s="219"/>
      <c r="B2565" s="219"/>
      <c r="C2565" s="219"/>
      <c r="D2565" s="220"/>
      <c r="E2565" s="221"/>
      <c r="F2565" s="222"/>
      <c r="G2565" s="223"/>
    </row>
    <row r="2566" spans="1:7">
      <c r="A2566" s="219"/>
      <c r="B2566" s="219"/>
      <c r="C2566" s="219"/>
      <c r="D2566" s="220"/>
      <c r="E2566" s="221"/>
      <c r="F2566" s="222"/>
      <c r="G2566" s="223"/>
    </row>
    <row r="2567" spans="1:7">
      <c r="A2567" s="219"/>
      <c r="B2567" s="219"/>
      <c r="C2567" s="219"/>
      <c r="D2567" s="220"/>
      <c r="E2567" s="221"/>
      <c r="F2567" s="222"/>
      <c r="G2567" s="223"/>
    </row>
    <row r="2568" spans="1:7">
      <c r="A2568" s="219"/>
      <c r="B2568" s="219"/>
      <c r="C2568" s="219"/>
      <c r="D2568" s="220"/>
      <c r="E2568" s="221"/>
      <c r="F2568" s="222"/>
      <c r="G2568" s="223"/>
    </row>
    <row r="2569" spans="1:7">
      <c r="A2569" s="219"/>
      <c r="B2569" s="219"/>
      <c r="C2569" s="219"/>
      <c r="D2569" s="220"/>
      <c r="E2569" s="221"/>
      <c r="F2569" s="222"/>
      <c r="G2569" s="223"/>
    </row>
    <row r="2570" spans="1:7">
      <c r="A2570" s="219"/>
      <c r="B2570" s="219"/>
      <c r="C2570" s="219"/>
      <c r="D2570" s="220"/>
      <c r="E2570" s="221"/>
      <c r="F2570" s="222"/>
      <c r="G2570" s="223"/>
    </row>
    <row r="2571" spans="1:7">
      <c r="A2571" s="219"/>
      <c r="B2571" s="219"/>
      <c r="C2571" s="219"/>
      <c r="D2571" s="220"/>
      <c r="E2571" s="221"/>
      <c r="F2571" s="222"/>
      <c r="G2571" s="223"/>
    </row>
    <row r="2572" spans="1:7">
      <c r="A2572" s="219"/>
      <c r="B2572" s="219"/>
      <c r="C2572" s="219"/>
      <c r="D2572" s="220"/>
      <c r="E2572" s="221"/>
      <c r="F2572" s="222"/>
      <c r="G2572" s="223"/>
    </row>
    <row r="2573" spans="1:7">
      <c r="A2573" s="219"/>
      <c r="B2573" s="219"/>
      <c r="C2573" s="219"/>
      <c r="D2573" s="220"/>
      <c r="E2573" s="221"/>
      <c r="F2573" s="222"/>
      <c r="G2573" s="223"/>
    </row>
    <row r="2574" spans="1:7">
      <c r="A2574" s="219"/>
      <c r="B2574" s="219"/>
      <c r="C2574" s="219"/>
      <c r="D2574" s="220"/>
      <c r="E2574" s="221"/>
      <c r="F2574" s="222"/>
      <c r="G2574" s="223"/>
    </row>
    <row r="2575" spans="1:7">
      <c r="A2575" s="219"/>
      <c r="B2575" s="219"/>
      <c r="C2575" s="219"/>
      <c r="D2575" s="220"/>
      <c r="E2575" s="221"/>
      <c r="F2575" s="222"/>
      <c r="G2575" s="223"/>
    </row>
    <row r="2576" spans="1:7">
      <c r="A2576" s="219"/>
      <c r="B2576" s="219"/>
      <c r="C2576" s="219"/>
      <c r="D2576" s="220"/>
      <c r="E2576" s="221"/>
      <c r="F2576" s="222"/>
      <c r="G2576" s="223"/>
    </row>
    <row r="2577" spans="1:7">
      <c r="A2577" s="219"/>
      <c r="B2577" s="219"/>
      <c r="C2577" s="219"/>
      <c r="D2577" s="220"/>
      <c r="E2577" s="221"/>
      <c r="F2577" s="222"/>
      <c r="G2577" s="223"/>
    </row>
    <row r="2578" spans="1:7">
      <c r="A2578" s="219"/>
      <c r="B2578" s="219"/>
      <c r="C2578" s="219"/>
      <c r="D2578" s="220"/>
      <c r="E2578" s="221"/>
      <c r="F2578" s="222"/>
      <c r="G2578" s="223"/>
    </row>
    <row r="2579" spans="1:7">
      <c r="A2579" s="219"/>
      <c r="B2579" s="219"/>
      <c r="C2579" s="219"/>
      <c r="D2579" s="220"/>
      <c r="E2579" s="221"/>
      <c r="F2579" s="222"/>
      <c r="G2579" s="223"/>
    </row>
    <row r="2580" spans="1:7">
      <c r="A2580" s="219"/>
      <c r="B2580" s="219"/>
      <c r="C2580" s="219"/>
      <c r="D2580" s="220"/>
      <c r="E2580" s="221"/>
      <c r="F2580" s="222"/>
      <c r="G2580" s="223"/>
    </row>
    <row r="2581" spans="1:7">
      <c r="A2581" s="219"/>
      <c r="B2581" s="219"/>
      <c r="C2581" s="219"/>
      <c r="D2581" s="220"/>
      <c r="E2581" s="221"/>
      <c r="F2581" s="222"/>
      <c r="G2581" s="223"/>
    </row>
    <row r="2582" spans="1:7">
      <c r="A2582" s="219"/>
      <c r="B2582" s="219"/>
      <c r="C2582" s="219"/>
      <c r="D2582" s="220"/>
      <c r="E2582" s="221"/>
      <c r="F2582" s="222"/>
      <c r="G2582" s="223"/>
    </row>
    <row r="2583" spans="1:7">
      <c r="A2583" s="219"/>
      <c r="B2583" s="219"/>
      <c r="C2583" s="219"/>
      <c r="D2583" s="220"/>
      <c r="E2583" s="221"/>
      <c r="F2583" s="222"/>
      <c r="G2583" s="223"/>
    </row>
    <row r="2584" spans="1:7">
      <c r="A2584" s="219"/>
      <c r="B2584" s="219"/>
      <c r="C2584" s="219"/>
      <c r="D2584" s="220"/>
      <c r="E2584" s="221"/>
      <c r="F2584" s="222"/>
      <c r="G2584" s="223"/>
    </row>
    <row r="2585" spans="1:7">
      <c r="A2585" s="219"/>
      <c r="B2585" s="219"/>
      <c r="C2585" s="219"/>
      <c r="D2585" s="220"/>
      <c r="E2585" s="221"/>
      <c r="F2585" s="222"/>
      <c r="G2585" s="223"/>
    </row>
    <row r="2586" spans="1:7">
      <c r="A2586" s="219"/>
      <c r="B2586" s="219"/>
      <c r="C2586" s="219"/>
      <c r="D2586" s="220"/>
      <c r="E2586" s="221"/>
      <c r="F2586" s="222"/>
      <c r="G2586" s="223"/>
    </row>
    <row r="2587" spans="1:7">
      <c r="A2587" s="219"/>
      <c r="B2587" s="219"/>
      <c r="C2587" s="219"/>
      <c r="D2587" s="220"/>
      <c r="E2587" s="221"/>
      <c r="F2587" s="222"/>
      <c r="G2587" s="223"/>
    </row>
    <row r="2588" spans="1:7">
      <c r="A2588" s="219"/>
      <c r="B2588" s="219"/>
      <c r="C2588" s="219"/>
      <c r="D2588" s="220"/>
      <c r="E2588" s="221"/>
      <c r="F2588" s="222"/>
      <c r="G2588" s="223"/>
    </row>
    <row r="2589" spans="1:7">
      <c r="A2589" s="219"/>
      <c r="B2589" s="219"/>
      <c r="C2589" s="219"/>
      <c r="D2589" s="220"/>
      <c r="E2589" s="221"/>
      <c r="F2589" s="222"/>
      <c r="G2589" s="223"/>
    </row>
    <row r="2590" spans="1:7">
      <c r="A2590" s="219"/>
      <c r="B2590" s="219"/>
      <c r="C2590" s="219"/>
      <c r="D2590" s="220"/>
      <c r="E2590" s="221"/>
      <c r="F2590" s="222"/>
      <c r="G2590" s="223"/>
    </row>
    <row r="2591" spans="1:7">
      <c r="A2591" s="219"/>
      <c r="B2591" s="219"/>
      <c r="C2591" s="219"/>
      <c r="D2591" s="220"/>
      <c r="E2591" s="221"/>
      <c r="F2591" s="222"/>
      <c r="G2591" s="223"/>
    </row>
    <row r="2592" spans="1:7">
      <c r="A2592" s="219"/>
      <c r="B2592" s="219"/>
      <c r="C2592" s="219"/>
      <c r="D2592" s="220"/>
      <c r="E2592" s="221"/>
      <c r="F2592" s="222"/>
      <c r="G2592" s="223"/>
    </row>
    <row r="2593" spans="1:7">
      <c r="A2593" s="219"/>
      <c r="B2593" s="219"/>
      <c r="C2593" s="219"/>
      <c r="D2593" s="220"/>
      <c r="E2593" s="221"/>
      <c r="F2593" s="222"/>
      <c r="G2593" s="223"/>
    </row>
    <row r="2594" spans="1:7">
      <c r="A2594" s="219"/>
      <c r="B2594" s="219"/>
      <c r="C2594" s="219"/>
      <c r="D2594" s="220"/>
      <c r="E2594" s="221"/>
      <c r="F2594" s="222"/>
      <c r="G2594" s="223"/>
    </row>
    <row r="2595" spans="1:7">
      <c r="A2595" s="219"/>
      <c r="B2595" s="219"/>
      <c r="C2595" s="219"/>
      <c r="D2595" s="220"/>
      <c r="E2595" s="221"/>
      <c r="F2595" s="222"/>
      <c r="G2595" s="223"/>
    </row>
    <row r="2596" spans="1:7">
      <c r="A2596" s="219"/>
      <c r="B2596" s="219"/>
      <c r="C2596" s="219"/>
      <c r="D2596" s="220"/>
      <c r="E2596" s="221"/>
      <c r="F2596" s="222"/>
      <c r="G2596" s="223"/>
    </row>
    <row r="2597" spans="1:7">
      <c r="A2597" s="219"/>
      <c r="B2597" s="219"/>
      <c r="C2597" s="219"/>
      <c r="D2597" s="220"/>
      <c r="E2597" s="221"/>
      <c r="F2597" s="222"/>
      <c r="G2597" s="223"/>
    </row>
    <row r="2598" spans="1:7">
      <c r="A2598" s="219"/>
      <c r="B2598" s="219"/>
      <c r="C2598" s="219"/>
      <c r="D2598" s="220"/>
      <c r="E2598" s="221"/>
      <c r="F2598" s="222"/>
      <c r="G2598" s="223"/>
    </row>
    <row r="2599" spans="1:7">
      <c r="A2599" s="219"/>
      <c r="B2599" s="219"/>
      <c r="C2599" s="219"/>
      <c r="D2599" s="220"/>
      <c r="E2599" s="221"/>
      <c r="F2599" s="222"/>
      <c r="G2599" s="223"/>
    </row>
    <row r="2600" spans="1:7">
      <c r="A2600" s="219"/>
      <c r="B2600" s="219"/>
      <c r="C2600" s="219"/>
      <c r="D2600" s="220"/>
      <c r="E2600" s="221"/>
      <c r="F2600" s="222"/>
      <c r="G2600" s="223"/>
    </row>
    <row r="2601" spans="1:7">
      <c r="A2601" s="219"/>
      <c r="B2601" s="219"/>
      <c r="C2601" s="219"/>
      <c r="D2601" s="220"/>
      <c r="E2601" s="221"/>
      <c r="F2601" s="222"/>
      <c r="G2601" s="223"/>
    </row>
    <row r="2602" spans="1:7">
      <c r="A2602" s="219"/>
      <c r="B2602" s="219"/>
      <c r="C2602" s="219"/>
      <c r="D2602" s="220"/>
      <c r="E2602" s="221"/>
      <c r="F2602" s="222"/>
      <c r="G2602" s="223"/>
    </row>
    <row r="2603" spans="1:7">
      <c r="A2603" s="219"/>
      <c r="B2603" s="219"/>
      <c r="C2603" s="219"/>
      <c r="D2603" s="220"/>
      <c r="E2603" s="221"/>
      <c r="F2603" s="222"/>
      <c r="G2603" s="223"/>
    </row>
    <row r="2604" spans="1:7">
      <c r="A2604" s="219"/>
      <c r="B2604" s="219"/>
      <c r="C2604" s="219"/>
      <c r="D2604" s="220"/>
      <c r="E2604" s="221"/>
      <c r="F2604" s="222"/>
      <c r="G2604" s="223"/>
    </row>
    <row r="2605" spans="1:7">
      <c r="A2605" s="219"/>
      <c r="B2605" s="219"/>
      <c r="C2605" s="219"/>
      <c r="D2605" s="220"/>
      <c r="E2605" s="221"/>
      <c r="F2605" s="222"/>
      <c r="G2605" s="223"/>
    </row>
    <row r="2606" spans="1:7">
      <c r="A2606" s="219"/>
      <c r="B2606" s="219"/>
      <c r="C2606" s="219"/>
      <c r="D2606" s="220"/>
      <c r="E2606" s="221"/>
      <c r="F2606" s="222"/>
      <c r="G2606" s="223"/>
    </row>
    <row r="2607" spans="1:7">
      <c r="A2607" s="219"/>
      <c r="B2607" s="219"/>
      <c r="C2607" s="219"/>
      <c r="D2607" s="220"/>
      <c r="E2607" s="221"/>
      <c r="F2607" s="222"/>
      <c r="G2607" s="223"/>
    </row>
    <row r="2608" spans="1:7">
      <c r="A2608" s="219"/>
      <c r="B2608" s="219"/>
      <c r="C2608" s="219"/>
      <c r="D2608" s="220"/>
      <c r="E2608" s="221"/>
      <c r="F2608" s="222"/>
      <c r="G2608" s="223"/>
    </row>
    <row r="2609" spans="1:7">
      <c r="A2609" s="219"/>
      <c r="B2609" s="219"/>
      <c r="C2609" s="219"/>
      <c r="D2609" s="220"/>
      <c r="E2609" s="221"/>
      <c r="F2609" s="222"/>
      <c r="G2609" s="223"/>
    </row>
    <row r="2610" spans="1:7">
      <c r="A2610" s="219"/>
      <c r="B2610" s="219"/>
      <c r="C2610" s="219"/>
      <c r="D2610" s="220"/>
      <c r="E2610" s="221"/>
      <c r="F2610" s="222"/>
      <c r="G2610" s="223"/>
    </row>
    <row r="2611" spans="1:7">
      <c r="A2611" s="219"/>
      <c r="B2611" s="219"/>
      <c r="C2611" s="219"/>
      <c r="D2611" s="220"/>
      <c r="E2611" s="221"/>
      <c r="F2611" s="222"/>
      <c r="G2611" s="223"/>
    </row>
    <row r="2612" spans="1:7">
      <c r="A2612" s="219"/>
      <c r="B2612" s="219"/>
      <c r="C2612" s="219"/>
      <c r="D2612" s="220"/>
      <c r="E2612" s="221"/>
      <c r="F2612" s="222"/>
      <c r="G2612" s="223"/>
    </row>
    <row r="2613" spans="1:7">
      <c r="A2613" s="219"/>
      <c r="B2613" s="219"/>
      <c r="C2613" s="219"/>
      <c r="D2613" s="220"/>
      <c r="E2613" s="221"/>
      <c r="F2613" s="222"/>
      <c r="G2613" s="223"/>
    </row>
    <row r="2614" spans="1:7">
      <c r="A2614" s="219"/>
      <c r="B2614" s="219"/>
      <c r="C2614" s="219"/>
      <c r="D2614" s="220"/>
      <c r="E2614" s="221"/>
      <c r="F2614" s="222"/>
      <c r="G2614" s="223"/>
    </row>
    <row r="2615" spans="1:7">
      <c r="A2615" s="219"/>
      <c r="B2615" s="219"/>
      <c r="C2615" s="219"/>
      <c r="D2615" s="220"/>
      <c r="E2615" s="221"/>
      <c r="F2615" s="222"/>
      <c r="G2615" s="223"/>
    </row>
    <row r="2616" spans="1:7">
      <c r="A2616" s="219"/>
      <c r="B2616" s="219"/>
      <c r="C2616" s="219"/>
      <c r="D2616" s="220"/>
      <c r="E2616" s="221"/>
      <c r="F2616" s="222"/>
      <c r="G2616" s="223"/>
    </row>
    <row r="2617" spans="1:7">
      <c r="A2617" s="219"/>
      <c r="B2617" s="219"/>
      <c r="C2617" s="219"/>
      <c r="D2617" s="220"/>
      <c r="E2617" s="221"/>
      <c r="F2617" s="222"/>
      <c r="G2617" s="223"/>
    </row>
    <row r="2618" spans="1:7">
      <c r="A2618" s="219"/>
      <c r="B2618" s="219"/>
      <c r="C2618" s="219"/>
      <c r="D2618" s="220"/>
      <c r="E2618" s="221"/>
      <c r="F2618" s="222"/>
      <c r="G2618" s="223"/>
    </row>
    <row r="2619" spans="1:7">
      <c r="A2619" s="219"/>
      <c r="B2619" s="219"/>
      <c r="C2619" s="219"/>
      <c r="D2619" s="220"/>
      <c r="E2619" s="221"/>
      <c r="F2619" s="222"/>
      <c r="G2619" s="223"/>
    </row>
    <row r="2620" spans="1:7">
      <c r="A2620" s="219"/>
      <c r="B2620" s="219"/>
      <c r="C2620" s="219"/>
      <c r="D2620" s="220"/>
      <c r="E2620" s="221"/>
      <c r="F2620" s="222"/>
      <c r="G2620" s="223"/>
    </row>
    <row r="2621" spans="1:7">
      <c r="A2621" s="219"/>
      <c r="B2621" s="219"/>
      <c r="C2621" s="219"/>
      <c r="D2621" s="220"/>
      <c r="E2621" s="221"/>
      <c r="F2621" s="222"/>
      <c r="G2621" s="223"/>
    </row>
    <row r="2622" spans="1:7">
      <c r="A2622" s="219"/>
      <c r="B2622" s="219"/>
      <c r="C2622" s="219"/>
      <c r="D2622" s="220"/>
      <c r="E2622" s="221"/>
      <c r="F2622" s="222"/>
      <c r="G2622" s="223"/>
    </row>
    <row r="2623" spans="1:7">
      <c r="A2623" s="219"/>
      <c r="B2623" s="219"/>
      <c r="C2623" s="219"/>
      <c r="D2623" s="220"/>
      <c r="E2623" s="221"/>
      <c r="F2623" s="222"/>
      <c r="G2623" s="223"/>
    </row>
    <row r="2624" spans="1:7">
      <c r="A2624" s="219"/>
      <c r="B2624" s="219"/>
      <c r="C2624" s="219"/>
      <c r="D2624" s="220"/>
      <c r="E2624" s="221"/>
      <c r="F2624" s="222"/>
      <c r="G2624" s="223"/>
    </row>
    <row r="2625" spans="1:7">
      <c r="A2625" s="219"/>
      <c r="B2625" s="219"/>
      <c r="C2625" s="219"/>
      <c r="D2625" s="220"/>
      <c r="E2625" s="221"/>
      <c r="F2625" s="222"/>
      <c r="G2625" s="223"/>
    </row>
    <row r="2626" spans="1:7">
      <c r="A2626" s="219"/>
      <c r="B2626" s="219"/>
      <c r="C2626" s="219"/>
      <c r="D2626" s="220"/>
      <c r="E2626" s="221"/>
      <c r="F2626" s="222"/>
      <c r="G2626" s="223"/>
    </row>
    <row r="2627" spans="1:7">
      <c r="A2627" s="219"/>
      <c r="B2627" s="219"/>
      <c r="C2627" s="219"/>
      <c r="D2627" s="220"/>
      <c r="E2627" s="221"/>
      <c r="F2627" s="222"/>
      <c r="G2627" s="223"/>
    </row>
    <row r="2628" spans="1:7">
      <c r="A2628" s="219"/>
      <c r="B2628" s="219"/>
      <c r="C2628" s="219"/>
      <c r="D2628" s="220"/>
      <c r="E2628" s="221"/>
      <c r="F2628" s="222"/>
      <c r="G2628" s="223"/>
    </row>
    <row r="2629" spans="1:7">
      <c r="A2629" s="219"/>
      <c r="B2629" s="219"/>
      <c r="C2629" s="219"/>
      <c r="D2629" s="220"/>
      <c r="E2629" s="221"/>
      <c r="F2629" s="222"/>
      <c r="G2629" s="223"/>
    </row>
    <row r="2630" spans="1:7">
      <c r="A2630" s="219"/>
      <c r="B2630" s="219"/>
      <c r="C2630" s="219"/>
      <c r="D2630" s="220"/>
      <c r="E2630" s="221"/>
      <c r="F2630" s="222"/>
      <c r="G2630" s="223"/>
    </row>
    <row r="2631" spans="1:7">
      <c r="A2631" s="219"/>
      <c r="B2631" s="219"/>
      <c r="C2631" s="219"/>
      <c r="D2631" s="220"/>
      <c r="E2631" s="221"/>
      <c r="F2631" s="222"/>
      <c r="G2631" s="223"/>
    </row>
    <row r="2632" spans="1:7">
      <c r="A2632" s="219"/>
      <c r="B2632" s="219"/>
      <c r="C2632" s="219"/>
      <c r="D2632" s="220"/>
      <c r="E2632" s="221"/>
      <c r="F2632" s="222"/>
      <c r="G2632" s="223"/>
    </row>
    <row r="2633" spans="1:7">
      <c r="A2633" s="219"/>
      <c r="B2633" s="219"/>
      <c r="C2633" s="219"/>
      <c r="D2633" s="220"/>
      <c r="E2633" s="221"/>
      <c r="F2633" s="222"/>
      <c r="G2633" s="223"/>
    </row>
    <row r="2634" spans="1:7">
      <c r="A2634" s="219"/>
      <c r="B2634" s="219"/>
      <c r="C2634" s="219"/>
      <c r="D2634" s="220"/>
      <c r="E2634" s="221"/>
      <c r="F2634" s="222"/>
      <c r="G2634" s="223"/>
    </row>
    <row r="2635" spans="1:7">
      <c r="A2635" s="219"/>
      <c r="B2635" s="219"/>
      <c r="C2635" s="219"/>
      <c r="D2635" s="220"/>
      <c r="E2635" s="221"/>
      <c r="F2635" s="222"/>
      <c r="G2635" s="223"/>
    </row>
    <row r="2636" spans="1:7">
      <c r="A2636" s="219"/>
      <c r="B2636" s="219"/>
      <c r="C2636" s="219"/>
      <c r="D2636" s="220"/>
      <c r="E2636" s="221"/>
      <c r="F2636" s="222"/>
      <c r="G2636" s="223"/>
    </row>
    <row r="2637" spans="1:7">
      <c r="A2637" s="219"/>
      <c r="B2637" s="219"/>
      <c r="C2637" s="219"/>
      <c r="D2637" s="220"/>
      <c r="E2637" s="221"/>
      <c r="F2637" s="222"/>
      <c r="G2637" s="223"/>
    </row>
    <row r="2638" spans="1:7">
      <c r="A2638" s="219"/>
      <c r="B2638" s="219"/>
      <c r="C2638" s="219"/>
      <c r="D2638" s="220"/>
      <c r="E2638" s="221"/>
      <c r="F2638" s="222"/>
      <c r="G2638" s="223"/>
    </row>
    <row r="2639" spans="1:7">
      <c r="A2639" s="219"/>
      <c r="B2639" s="219"/>
      <c r="C2639" s="219"/>
      <c r="D2639" s="220"/>
      <c r="E2639" s="221"/>
      <c r="F2639" s="222"/>
      <c r="G2639" s="223"/>
    </row>
    <row r="2640" spans="1:7">
      <c r="A2640" s="219"/>
      <c r="B2640" s="219"/>
      <c r="C2640" s="219"/>
      <c r="D2640" s="220"/>
      <c r="E2640" s="221"/>
      <c r="F2640" s="222"/>
      <c r="G2640" s="223"/>
    </row>
    <row r="2641" spans="1:7">
      <c r="A2641" s="219"/>
      <c r="B2641" s="219"/>
      <c r="C2641" s="219"/>
      <c r="D2641" s="220"/>
      <c r="E2641" s="221"/>
      <c r="F2641" s="222"/>
      <c r="G2641" s="223"/>
    </row>
    <row r="2642" spans="1:7">
      <c r="A2642" s="219"/>
      <c r="B2642" s="219"/>
      <c r="C2642" s="219"/>
      <c r="D2642" s="220"/>
      <c r="E2642" s="221"/>
      <c r="F2642" s="222"/>
      <c r="G2642" s="223"/>
    </row>
    <row r="2643" spans="1:7">
      <c r="A2643" s="219"/>
      <c r="B2643" s="219"/>
      <c r="C2643" s="219"/>
      <c r="D2643" s="220"/>
      <c r="E2643" s="221"/>
      <c r="F2643" s="222"/>
      <c r="G2643" s="223"/>
    </row>
    <row r="2644" spans="1:7">
      <c r="A2644" s="219"/>
      <c r="B2644" s="219"/>
      <c r="C2644" s="219"/>
      <c r="D2644" s="220"/>
      <c r="E2644" s="221"/>
      <c r="F2644" s="222"/>
      <c r="G2644" s="223"/>
    </row>
    <row r="2645" spans="1:7">
      <c r="A2645" s="219"/>
      <c r="B2645" s="219"/>
      <c r="C2645" s="219"/>
      <c r="D2645" s="220"/>
      <c r="E2645" s="221"/>
      <c r="F2645" s="222"/>
      <c r="G2645" s="223"/>
    </row>
    <row r="2646" spans="1:7">
      <c r="A2646" s="219"/>
      <c r="B2646" s="219"/>
      <c r="C2646" s="219"/>
      <c r="D2646" s="220"/>
      <c r="E2646" s="221"/>
      <c r="F2646" s="222"/>
      <c r="G2646" s="223"/>
    </row>
    <row r="2647" spans="1:7">
      <c r="A2647" s="219"/>
      <c r="B2647" s="219"/>
      <c r="C2647" s="219"/>
      <c r="D2647" s="220"/>
      <c r="E2647" s="221"/>
      <c r="F2647" s="222"/>
      <c r="G2647" s="223"/>
    </row>
    <row r="2648" spans="1:7">
      <c r="A2648" s="219"/>
      <c r="B2648" s="219"/>
      <c r="C2648" s="219"/>
      <c r="D2648" s="220"/>
      <c r="E2648" s="221"/>
      <c r="F2648" s="222"/>
      <c r="G2648" s="223"/>
    </row>
    <row r="2649" spans="1:7">
      <c r="A2649" s="219"/>
      <c r="B2649" s="219"/>
      <c r="C2649" s="219"/>
      <c r="D2649" s="220"/>
      <c r="E2649" s="221"/>
      <c r="F2649" s="222"/>
      <c r="G2649" s="223"/>
    </row>
    <row r="2650" spans="1:7">
      <c r="A2650" s="219"/>
      <c r="B2650" s="219"/>
      <c r="C2650" s="219"/>
      <c r="D2650" s="220"/>
      <c r="E2650" s="221"/>
      <c r="F2650" s="222"/>
      <c r="G2650" s="223"/>
    </row>
    <row r="2651" spans="1:7">
      <c r="A2651" s="219"/>
      <c r="B2651" s="219"/>
      <c r="C2651" s="219"/>
      <c r="D2651" s="220"/>
      <c r="E2651" s="221"/>
      <c r="F2651" s="222"/>
      <c r="G2651" s="223"/>
    </row>
    <row r="2652" spans="1:7">
      <c r="A2652" s="219"/>
      <c r="B2652" s="219"/>
      <c r="C2652" s="219"/>
      <c r="D2652" s="220"/>
      <c r="E2652" s="221"/>
      <c r="F2652" s="222"/>
      <c r="G2652" s="223"/>
    </row>
    <row r="2653" spans="1:7">
      <c r="A2653" s="219"/>
      <c r="B2653" s="219"/>
      <c r="C2653" s="219"/>
      <c r="D2653" s="220"/>
      <c r="E2653" s="221"/>
      <c r="F2653" s="222"/>
      <c r="G2653" s="223"/>
    </row>
    <row r="2654" spans="1:7">
      <c r="A2654" s="219"/>
      <c r="B2654" s="219"/>
      <c r="C2654" s="219"/>
      <c r="D2654" s="220"/>
      <c r="E2654" s="221"/>
      <c r="F2654" s="222"/>
      <c r="G2654" s="223"/>
    </row>
    <row r="2655" spans="1:7">
      <c r="A2655" s="219"/>
      <c r="B2655" s="219"/>
      <c r="C2655" s="219"/>
      <c r="D2655" s="220"/>
      <c r="E2655" s="221"/>
      <c r="F2655" s="222"/>
      <c r="G2655" s="223"/>
    </row>
    <row r="2656" spans="1:7">
      <c r="A2656" s="219"/>
      <c r="B2656" s="219"/>
      <c r="C2656" s="219"/>
      <c r="D2656" s="220"/>
      <c r="E2656" s="221"/>
      <c r="F2656" s="222"/>
      <c r="G2656" s="223"/>
    </row>
    <row r="2657" spans="1:7">
      <c r="A2657" s="219"/>
      <c r="B2657" s="219"/>
      <c r="C2657" s="219"/>
      <c r="D2657" s="220"/>
      <c r="E2657" s="221"/>
      <c r="F2657" s="222"/>
      <c r="G2657" s="223"/>
    </row>
    <row r="2658" spans="1:7">
      <c r="A2658" s="219"/>
      <c r="B2658" s="219"/>
      <c r="C2658" s="219"/>
      <c r="D2658" s="220"/>
      <c r="E2658" s="221"/>
      <c r="F2658" s="222"/>
      <c r="G2658" s="223"/>
    </row>
    <row r="2659" spans="1:7">
      <c r="A2659" s="219"/>
      <c r="B2659" s="219"/>
      <c r="C2659" s="219"/>
      <c r="D2659" s="220"/>
      <c r="E2659" s="221"/>
      <c r="F2659" s="222"/>
      <c r="G2659" s="223"/>
    </row>
    <row r="2660" spans="1:7">
      <c r="A2660" s="219"/>
      <c r="B2660" s="219"/>
      <c r="C2660" s="219"/>
      <c r="D2660" s="220"/>
      <c r="E2660" s="221"/>
      <c r="F2660" s="222"/>
      <c r="G2660" s="223"/>
    </row>
    <row r="2661" spans="1:7">
      <c r="A2661" s="219"/>
      <c r="B2661" s="219"/>
      <c r="C2661" s="219"/>
      <c r="D2661" s="220"/>
      <c r="E2661" s="221"/>
      <c r="F2661" s="222"/>
      <c r="G2661" s="223"/>
    </row>
    <row r="2662" spans="1:7">
      <c r="A2662" s="219"/>
      <c r="B2662" s="219"/>
      <c r="C2662" s="219"/>
      <c r="D2662" s="220"/>
      <c r="E2662" s="221"/>
      <c r="F2662" s="222"/>
      <c r="G2662" s="223"/>
    </row>
    <row r="2663" spans="1:7">
      <c r="A2663" s="219"/>
      <c r="B2663" s="219"/>
      <c r="C2663" s="219"/>
      <c r="D2663" s="220"/>
      <c r="E2663" s="221"/>
      <c r="F2663" s="222"/>
      <c r="G2663" s="223"/>
    </row>
    <row r="2664" spans="1:7">
      <c r="A2664" s="219"/>
      <c r="B2664" s="219"/>
      <c r="C2664" s="219"/>
      <c r="D2664" s="220"/>
      <c r="E2664" s="221"/>
      <c r="F2664" s="222"/>
      <c r="G2664" s="223"/>
    </row>
    <row r="2665" spans="1:7">
      <c r="A2665" s="219"/>
      <c r="B2665" s="219"/>
      <c r="C2665" s="219"/>
      <c r="D2665" s="220"/>
      <c r="E2665" s="221"/>
      <c r="F2665" s="222"/>
      <c r="G2665" s="223"/>
    </row>
    <row r="2666" spans="1:7">
      <c r="A2666" s="219"/>
      <c r="B2666" s="219"/>
      <c r="C2666" s="219"/>
      <c r="D2666" s="220"/>
      <c r="E2666" s="221"/>
      <c r="F2666" s="222"/>
      <c r="G2666" s="223"/>
    </row>
    <row r="2667" spans="1:7">
      <c r="A2667" s="219"/>
      <c r="B2667" s="219"/>
      <c r="C2667" s="219"/>
      <c r="D2667" s="220"/>
      <c r="E2667" s="221"/>
      <c r="F2667" s="222"/>
      <c r="G2667" s="223"/>
    </row>
    <row r="2668" spans="1:7">
      <c r="A2668" s="219"/>
      <c r="B2668" s="219"/>
      <c r="C2668" s="219"/>
      <c r="D2668" s="220"/>
      <c r="E2668" s="221"/>
      <c r="F2668" s="222"/>
      <c r="G2668" s="223"/>
    </row>
    <row r="2669" spans="1:7">
      <c r="A2669" s="219"/>
      <c r="B2669" s="219"/>
      <c r="C2669" s="219"/>
      <c r="D2669" s="220"/>
      <c r="E2669" s="221"/>
      <c r="F2669" s="222"/>
      <c r="G2669" s="223"/>
    </row>
    <row r="2670" spans="1:7">
      <c r="A2670" s="219"/>
      <c r="B2670" s="219"/>
      <c r="C2670" s="219"/>
      <c r="D2670" s="220"/>
      <c r="E2670" s="221"/>
      <c r="F2670" s="222"/>
      <c r="G2670" s="223"/>
    </row>
    <row r="2671" spans="1:7">
      <c r="A2671" s="219"/>
      <c r="B2671" s="219"/>
      <c r="C2671" s="219"/>
      <c r="D2671" s="220"/>
      <c r="E2671" s="221"/>
      <c r="F2671" s="222"/>
      <c r="G2671" s="223"/>
    </row>
    <row r="2672" spans="1:7">
      <c r="A2672" s="219"/>
      <c r="B2672" s="219"/>
      <c r="C2672" s="219"/>
      <c r="D2672" s="220"/>
      <c r="E2672" s="221"/>
      <c r="F2672" s="222"/>
      <c r="G2672" s="223"/>
    </row>
    <row r="2673" spans="1:7">
      <c r="A2673" s="219"/>
      <c r="B2673" s="219"/>
      <c r="C2673" s="219"/>
      <c r="D2673" s="220"/>
      <c r="E2673" s="221"/>
      <c r="F2673" s="222"/>
      <c r="G2673" s="223"/>
    </row>
    <row r="2674" spans="1:7">
      <c r="A2674" s="219"/>
      <c r="B2674" s="219"/>
      <c r="C2674" s="219"/>
      <c r="D2674" s="220"/>
      <c r="E2674" s="221"/>
      <c r="F2674" s="222"/>
      <c r="G2674" s="223"/>
    </row>
    <row r="2675" spans="1:7">
      <c r="A2675" s="219"/>
      <c r="B2675" s="219"/>
      <c r="C2675" s="219"/>
      <c r="D2675" s="220"/>
      <c r="E2675" s="221"/>
      <c r="F2675" s="222"/>
      <c r="G2675" s="223"/>
    </row>
    <row r="2676" spans="1:7">
      <c r="A2676" s="219"/>
      <c r="B2676" s="219"/>
      <c r="C2676" s="219"/>
      <c r="D2676" s="220"/>
      <c r="E2676" s="221"/>
      <c r="F2676" s="222"/>
      <c r="G2676" s="223"/>
    </row>
    <row r="2677" spans="1:7">
      <c r="A2677" s="219"/>
      <c r="B2677" s="219"/>
      <c r="C2677" s="219"/>
      <c r="D2677" s="220"/>
      <c r="E2677" s="221"/>
      <c r="F2677" s="222"/>
      <c r="G2677" s="223"/>
    </row>
    <row r="2678" spans="1:7">
      <c r="A2678" s="219"/>
      <c r="B2678" s="219"/>
      <c r="C2678" s="219"/>
      <c r="D2678" s="220"/>
      <c r="E2678" s="221"/>
      <c r="F2678" s="222"/>
      <c r="G2678" s="223"/>
    </row>
    <row r="2679" spans="1:7">
      <c r="A2679" s="219"/>
      <c r="B2679" s="219"/>
      <c r="C2679" s="219"/>
      <c r="D2679" s="220"/>
      <c r="E2679" s="221"/>
      <c r="F2679" s="222"/>
      <c r="G2679" s="223"/>
    </row>
    <row r="2680" spans="1:7">
      <c r="A2680" s="219"/>
      <c r="B2680" s="219"/>
      <c r="C2680" s="219"/>
      <c r="D2680" s="220"/>
      <c r="E2680" s="221"/>
      <c r="F2680" s="222"/>
      <c r="G2680" s="223"/>
    </row>
    <row r="2681" spans="1:7">
      <c r="A2681" s="219"/>
      <c r="B2681" s="219"/>
      <c r="C2681" s="219"/>
      <c r="D2681" s="220"/>
      <c r="E2681" s="221"/>
      <c r="F2681" s="222"/>
      <c r="G2681" s="223"/>
    </row>
    <row r="2682" spans="1:7">
      <c r="A2682" s="219"/>
      <c r="B2682" s="219"/>
      <c r="C2682" s="219"/>
      <c r="D2682" s="220"/>
      <c r="E2682" s="221"/>
      <c r="F2682" s="222"/>
      <c r="G2682" s="223"/>
    </row>
    <row r="2683" spans="1:7">
      <c r="A2683" s="219"/>
      <c r="B2683" s="219"/>
      <c r="C2683" s="219"/>
      <c r="D2683" s="220"/>
      <c r="E2683" s="221"/>
      <c r="F2683" s="222"/>
      <c r="G2683" s="223"/>
    </row>
    <row r="2684" spans="1:7">
      <c r="A2684" s="219"/>
      <c r="B2684" s="219"/>
      <c r="C2684" s="219"/>
      <c r="D2684" s="220"/>
      <c r="E2684" s="221"/>
      <c r="F2684" s="222"/>
      <c r="G2684" s="223"/>
    </row>
    <row r="2685" spans="1:7">
      <c r="A2685" s="219"/>
      <c r="B2685" s="219"/>
      <c r="C2685" s="219"/>
      <c r="D2685" s="220"/>
      <c r="E2685" s="221"/>
      <c r="F2685" s="222"/>
      <c r="G2685" s="223"/>
    </row>
    <row r="2686" spans="1:7">
      <c r="A2686" s="219"/>
      <c r="B2686" s="219"/>
      <c r="C2686" s="219"/>
      <c r="D2686" s="220"/>
      <c r="E2686" s="221"/>
      <c r="F2686" s="222"/>
      <c r="G2686" s="223"/>
    </row>
    <row r="2687" spans="1:7">
      <c r="A2687" s="219"/>
      <c r="B2687" s="219"/>
      <c r="C2687" s="219"/>
      <c r="D2687" s="220"/>
      <c r="E2687" s="221"/>
      <c r="F2687" s="222"/>
      <c r="G2687" s="223"/>
    </row>
    <row r="2688" spans="1:7">
      <c r="A2688" s="219"/>
      <c r="B2688" s="219"/>
      <c r="C2688" s="219"/>
      <c r="D2688" s="220"/>
      <c r="E2688" s="221"/>
      <c r="F2688" s="222"/>
      <c r="G2688" s="223"/>
    </row>
    <row r="2689" spans="1:7">
      <c r="A2689" s="219"/>
      <c r="B2689" s="219"/>
      <c r="C2689" s="219"/>
      <c r="D2689" s="220"/>
      <c r="E2689" s="221"/>
      <c r="F2689" s="222"/>
      <c r="G2689" s="223"/>
    </row>
    <row r="2690" spans="1:7">
      <c r="A2690" s="219"/>
      <c r="B2690" s="219"/>
      <c r="C2690" s="219"/>
      <c r="D2690" s="220"/>
      <c r="E2690" s="221"/>
      <c r="F2690" s="222"/>
      <c r="G2690" s="223"/>
    </row>
    <row r="2691" spans="1:7">
      <c r="A2691" s="219"/>
      <c r="B2691" s="219"/>
      <c r="C2691" s="219"/>
      <c r="D2691" s="220"/>
      <c r="E2691" s="221"/>
      <c r="F2691" s="222"/>
      <c r="G2691" s="223"/>
    </row>
    <row r="2692" spans="1:7">
      <c r="A2692" s="219"/>
      <c r="B2692" s="219"/>
      <c r="C2692" s="219"/>
      <c r="D2692" s="220"/>
      <c r="E2692" s="221"/>
      <c r="F2692" s="222"/>
      <c r="G2692" s="223"/>
    </row>
    <row r="2693" spans="1:7">
      <c r="A2693" s="219"/>
      <c r="B2693" s="219"/>
      <c r="C2693" s="219"/>
      <c r="D2693" s="220"/>
      <c r="E2693" s="221"/>
      <c r="F2693" s="222"/>
      <c r="G2693" s="223"/>
    </row>
    <row r="2694" spans="1:7">
      <c r="A2694" s="219"/>
      <c r="B2694" s="219"/>
      <c r="C2694" s="219"/>
      <c r="D2694" s="220"/>
      <c r="E2694" s="221"/>
      <c r="F2694" s="222"/>
      <c r="G2694" s="223"/>
    </row>
    <row r="2695" spans="1:7">
      <c r="A2695" s="219"/>
      <c r="B2695" s="219"/>
      <c r="C2695" s="219"/>
      <c r="D2695" s="220"/>
      <c r="E2695" s="221"/>
      <c r="F2695" s="222"/>
      <c r="G2695" s="223"/>
    </row>
    <row r="2696" spans="1:7">
      <c r="A2696" s="219"/>
      <c r="B2696" s="219"/>
      <c r="C2696" s="219"/>
      <c r="D2696" s="220"/>
      <c r="E2696" s="221"/>
      <c r="F2696" s="222"/>
      <c r="G2696" s="223"/>
    </row>
    <row r="2697" spans="1:7">
      <c r="A2697" s="219"/>
      <c r="B2697" s="219"/>
      <c r="C2697" s="219"/>
      <c r="D2697" s="220"/>
      <c r="E2697" s="221"/>
      <c r="F2697" s="222"/>
      <c r="G2697" s="223"/>
    </row>
    <row r="2698" spans="1:7">
      <c r="A2698" s="219"/>
      <c r="B2698" s="219"/>
      <c r="C2698" s="219"/>
      <c r="D2698" s="220"/>
      <c r="E2698" s="221"/>
      <c r="F2698" s="222"/>
      <c r="G2698" s="223"/>
    </row>
    <row r="2699" spans="1:7">
      <c r="A2699" s="219"/>
      <c r="B2699" s="219"/>
      <c r="C2699" s="219"/>
      <c r="D2699" s="220"/>
      <c r="E2699" s="221"/>
      <c r="F2699" s="222"/>
      <c r="G2699" s="223"/>
    </row>
    <row r="2700" spans="1:7">
      <c r="A2700" s="219"/>
      <c r="B2700" s="219"/>
      <c r="C2700" s="219"/>
      <c r="D2700" s="220"/>
      <c r="E2700" s="221"/>
      <c r="F2700" s="222"/>
      <c r="G2700" s="223"/>
    </row>
    <row r="2701" spans="1:7">
      <c r="A2701" s="219"/>
      <c r="B2701" s="219"/>
      <c r="C2701" s="219"/>
      <c r="D2701" s="220"/>
      <c r="E2701" s="221"/>
      <c r="F2701" s="222"/>
      <c r="G2701" s="223"/>
    </row>
    <row r="2702" spans="1:7">
      <c r="A2702" s="219"/>
      <c r="B2702" s="219"/>
      <c r="C2702" s="219"/>
      <c r="D2702" s="220"/>
      <c r="E2702" s="221"/>
      <c r="F2702" s="222"/>
      <c r="G2702" s="223"/>
    </row>
    <row r="2703" spans="1:7">
      <c r="A2703" s="219"/>
      <c r="B2703" s="219"/>
      <c r="C2703" s="219"/>
      <c r="D2703" s="220"/>
      <c r="E2703" s="221"/>
      <c r="F2703" s="222"/>
      <c r="G2703" s="223"/>
    </row>
    <row r="2704" spans="1:7">
      <c r="A2704" s="219"/>
      <c r="B2704" s="219"/>
      <c r="C2704" s="219"/>
      <c r="D2704" s="220"/>
      <c r="E2704" s="221"/>
      <c r="F2704" s="222"/>
      <c r="G2704" s="223"/>
    </row>
    <row r="2705" spans="1:7">
      <c r="A2705" s="219"/>
      <c r="B2705" s="219"/>
      <c r="C2705" s="219"/>
      <c r="D2705" s="220"/>
      <c r="E2705" s="221"/>
      <c r="F2705" s="222"/>
      <c r="G2705" s="223"/>
    </row>
    <row r="2706" spans="1:7">
      <c r="A2706" s="219"/>
      <c r="B2706" s="219"/>
      <c r="C2706" s="219"/>
      <c r="D2706" s="220"/>
      <c r="E2706" s="221"/>
      <c r="F2706" s="222"/>
      <c r="G2706" s="223"/>
    </row>
    <row r="2707" spans="1:7">
      <c r="A2707" s="219"/>
      <c r="B2707" s="219"/>
      <c r="C2707" s="219"/>
      <c r="D2707" s="220"/>
      <c r="E2707" s="221"/>
      <c r="F2707" s="222"/>
      <c r="G2707" s="223"/>
    </row>
    <row r="2708" spans="1:7">
      <c r="A2708" s="219"/>
      <c r="B2708" s="219"/>
      <c r="C2708" s="219"/>
      <c r="D2708" s="220"/>
      <c r="E2708" s="221"/>
      <c r="F2708" s="222"/>
      <c r="G2708" s="223"/>
    </row>
    <row r="2709" spans="1:7">
      <c r="A2709" s="219"/>
      <c r="B2709" s="219"/>
      <c r="C2709" s="219"/>
      <c r="D2709" s="220"/>
      <c r="E2709" s="221"/>
      <c r="F2709" s="222"/>
      <c r="G2709" s="223"/>
    </row>
    <row r="2710" spans="1:7">
      <c r="A2710" s="219"/>
      <c r="B2710" s="219"/>
      <c r="C2710" s="219"/>
      <c r="D2710" s="220"/>
      <c r="E2710" s="221"/>
      <c r="F2710" s="222"/>
      <c r="G2710" s="223"/>
    </row>
    <row r="2711" spans="1:7">
      <c r="A2711" s="219"/>
      <c r="B2711" s="219"/>
      <c r="C2711" s="219"/>
      <c r="D2711" s="220"/>
      <c r="E2711" s="221"/>
      <c r="F2711" s="222"/>
      <c r="G2711" s="223"/>
    </row>
    <row r="2712" spans="1:7">
      <c r="A2712" s="219"/>
      <c r="B2712" s="219"/>
      <c r="C2712" s="219"/>
      <c r="D2712" s="220"/>
      <c r="E2712" s="221"/>
      <c r="F2712" s="222"/>
      <c r="G2712" s="223"/>
    </row>
    <row r="2713" spans="1:7">
      <c r="A2713" s="219"/>
      <c r="B2713" s="219"/>
      <c r="C2713" s="219"/>
      <c r="D2713" s="220"/>
      <c r="E2713" s="221"/>
      <c r="F2713" s="222"/>
      <c r="G2713" s="223"/>
    </row>
    <row r="2714" spans="1:7">
      <c r="A2714" s="219"/>
      <c r="B2714" s="219"/>
      <c r="C2714" s="219"/>
      <c r="D2714" s="220"/>
      <c r="E2714" s="221"/>
      <c r="F2714" s="222"/>
      <c r="G2714" s="223"/>
    </row>
    <row r="2715" spans="1:7">
      <c r="A2715" s="219"/>
      <c r="B2715" s="219"/>
      <c r="C2715" s="219"/>
      <c r="D2715" s="220"/>
      <c r="E2715" s="221"/>
      <c r="F2715" s="222"/>
      <c r="G2715" s="223"/>
    </row>
    <row r="2716" spans="1:7">
      <c r="A2716" s="219"/>
      <c r="B2716" s="219"/>
      <c r="C2716" s="219"/>
      <c r="D2716" s="220"/>
      <c r="E2716" s="221"/>
      <c r="F2716" s="222"/>
      <c r="G2716" s="223"/>
    </row>
    <row r="2717" spans="1:7">
      <c r="A2717" s="219"/>
      <c r="B2717" s="219"/>
      <c r="C2717" s="219"/>
      <c r="D2717" s="220"/>
      <c r="E2717" s="221"/>
      <c r="F2717" s="222"/>
      <c r="G2717" s="223"/>
    </row>
    <row r="2718" spans="1:7">
      <c r="A2718" s="219"/>
      <c r="B2718" s="219"/>
      <c r="C2718" s="219"/>
      <c r="D2718" s="220"/>
      <c r="E2718" s="221"/>
      <c r="F2718" s="222"/>
      <c r="G2718" s="223"/>
    </row>
    <row r="2719" spans="1:7">
      <c r="A2719" s="219"/>
      <c r="B2719" s="219"/>
      <c r="C2719" s="219"/>
      <c r="D2719" s="220"/>
      <c r="E2719" s="221"/>
      <c r="F2719" s="222"/>
      <c r="G2719" s="223"/>
    </row>
    <row r="2720" spans="1:7">
      <c r="A2720" s="219"/>
      <c r="B2720" s="219"/>
      <c r="C2720" s="219"/>
      <c r="D2720" s="220"/>
      <c r="E2720" s="221"/>
      <c r="F2720" s="222"/>
      <c r="G2720" s="223"/>
    </row>
    <row r="2721" spans="1:7">
      <c r="A2721" s="219"/>
      <c r="B2721" s="219"/>
      <c r="C2721" s="219"/>
      <c r="D2721" s="220"/>
      <c r="E2721" s="221"/>
      <c r="F2721" s="222"/>
      <c r="G2721" s="223"/>
    </row>
    <row r="2722" spans="1:7">
      <c r="A2722" s="219"/>
      <c r="B2722" s="219"/>
      <c r="C2722" s="219"/>
      <c r="D2722" s="220"/>
      <c r="E2722" s="221"/>
      <c r="F2722" s="222"/>
      <c r="G2722" s="223"/>
    </row>
    <row r="2723" spans="1:7">
      <c r="A2723" s="219"/>
      <c r="B2723" s="219"/>
      <c r="C2723" s="219"/>
      <c r="D2723" s="220"/>
      <c r="E2723" s="221"/>
      <c r="F2723" s="222"/>
      <c r="G2723" s="223"/>
    </row>
    <row r="2724" spans="1:7">
      <c r="A2724" s="219"/>
      <c r="B2724" s="219"/>
      <c r="C2724" s="219"/>
      <c r="D2724" s="220"/>
      <c r="E2724" s="221"/>
      <c r="F2724" s="222"/>
      <c r="G2724" s="223"/>
    </row>
    <row r="2725" spans="1:7">
      <c r="A2725" s="219"/>
      <c r="B2725" s="219"/>
      <c r="C2725" s="219"/>
      <c r="D2725" s="220"/>
      <c r="E2725" s="221"/>
      <c r="F2725" s="222"/>
      <c r="G2725" s="223"/>
    </row>
    <row r="2726" spans="1:7">
      <c r="A2726" s="219"/>
      <c r="B2726" s="219"/>
      <c r="C2726" s="219"/>
      <c r="D2726" s="220"/>
      <c r="E2726" s="221"/>
      <c r="F2726" s="222"/>
      <c r="G2726" s="223"/>
    </row>
    <row r="2727" spans="1:7">
      <c r="A2727" s="219"/>
      <c r="B2727" s="219"/>
      <c r="C2727" s="219"/>
      <c r="D2727" s="220"/>
      <c r="E2727" s="221"/>
      <c r="F2727" s="222"/>
      <c r="G2727" s="223"/>
    </row>
    <row r="2728" spans="1:7">
      <c r="A2728" s="219"/>
      <c r="B2728" s="219"/>
      <c r="C2728" s="219"/>
      <c r="D2728" s="220"/>
      <c r="E2728" s="221"/>
      <c r="F2728" s="222"/>
      <c r="G2728" s="223"/>
    </row>
    <row r="2729" spans="1:7">
      <c r="A2729" s="219"/>
      <c r="B2729" s="219"/>
      <c r="C2729" s="219"/>
      <c r="D2729" s="220"/>
      <c r="E2729" s="221"/>
      <c r="F2729" s="222"/>
      <c r="G2729" s="223"/>
    </row>
    <row r="2730" spans="1:7">
      <c r="A2730" s="219"/>
      <c r="B2730" s="219"/>
      <c r="C2730" s="219"/>
      <c r="D2730" s="220"/>
      <c r="E2730" s="221"/>
      <c r="F2730" s="222"/>
      <c r="G2730" s="223"/>
    </row>
    <row r="2731" spans="1:7">
      <c r="A2731" s="219"/>
      <c r="B2731" s="219"/>
      <c r="C2731" s="219"/>
      <c r="D2731" s="220"/>
      <c r="E2731" s="221"/>
      <c r="F2731" s="222"/>
      <c r="G2731" s="223"/>
    </row>
    <row r="2732" spans="1:7">
      <c r="A2732" s="219"/>
      <c r="B2732" s="219"/>
      <c r="C2732" s="219"/>
      <c r="D2732" s="220"/>
      <c r="E2732" s="221"/>
      <c r="F2732" s="222"/>
      <c r="G2732" s="223"/>
    </row>
    <row r="2733" spans="1:7">
      <c r="A2733" s="219"/>
      <c r="B2733" s="219"/>
      <c r="C2733" s="219"/>
      <c r="D2733" s="220"/>
      <c r="E2733" s="221"/>
      <c r="F2733" s="222"/>
      <c r="G2733" s="223"/>
    </row>
    <row r="2734" spans="1:7">
      <c r="A2734" s="219"/>
      <c r="B2734" s="219"/>
      <c r="C2734" s="219"/>
      <c r="D2734" s="220"/>
      <c r="E2734" s="221"/>
      <c r="F2734" s="222"/>
      <c r="G2734" s="223"/>
    </row>
    <row r="2735" spans="1:7">
      <c r="A2735" s="219"/>
      <c r="B2735" s="219"/>
      <c r="C2735" s="219"/>
      <c r="D2735" s="220"/>
      <c r="E2735" s="221"/>
      <c r="F2735" s="222"/>
      <c r="G2735" s="223"/>
    </row>
    <row r="2736" spans="1:7">
      <c r="A2736" s="219"/>
      <c r="B2736" s="219"/>
      <c r="C2736" s="219"/>
      <c r="D2736" s="220"/>
      <c r="E2736" s="221"/>
      <c r="F2736" s="222"/>
      <c r="G2736" s="223"/>
    </row>
    <row r="2737" spans="1:7">
      <c r="A2737" s="219"/>
      <c r="B2737" s="219"/>
      <c r="C2737" s="219"/>
      <c r="D2737" s="220"/>
      <c r="E2737" s="221"/>
      <c r="F2737" s="222"/>
      <c r="G2737" s="223"/>
    </row>
    <row r="2738" spans="1:7">
      <c r="A2738" s="219"/>
      <c r="B2738" s="219"/>
      <c r="C2738" s="219"/>
      <c r="D2738" s="220"/>
      <c r="E2738" s="221"/>
      <c r="F2738" s="222"/>
      <c r="G2738" s="223"/>
    </row>
    <row r="2739" spans="1:7">
      <c r="A2739" s="219"/>
      <c r="B2739" s="219"/>
      <c r="C2739" s="219"/>
      <c r="D2739" s="220"/>
      <c r="E2739" s="221"/>
      <c r="F2739" s="222"/>
      <c r="G2739" s="223"/>
    </row>
    <row r="2740" spans="1:7">
      <c r="A2740" s="219"/>
      <c r="B2740" s="219"/>
      <c r="C2740" s="219"/>
      <c r="D2740" s="220"/>
      <c r="E2740" s="221"/>
      <c r="F2740" s="222"/>
      <c r="G2740" s="223"/>
    </row>
    <row r="2741" spans="1:7">
      <c r="A2741" s="219"/>
      <c r="B2741" s="219"/>
      <c r="C2741" s="219"/>
      <c r="D2741" s="220"/>
      <c r="E2741" s="221"/>
      <c r="F2741" s="222"/>
      <c r="G2741" s="223"/>
    </row>
    <row r="2742" spans="1:7">
      <c r="A2742" s="219"/>
      <c r="B2742" s="219"/>
      <c r="C2742" s="219"/>
      <c r="D2742" s="220"/>
      <c r="E2742" s="221"/>
      <c r="F2742" s="222"/>
      <c r="G2742" s="223"/>
    </row>
    <row r="2743" spans="1:7">
      <c r="A2743" s="219"/>
      <c r="B2743" s="219"/>
      <c r="C2743" s="219"/>
      <c r="D2743" s="220"/>
      <c r="E2743" s="221"/>
      <c r="F2743" s="222"/>
      <c r="G2743" s="223"/>
    </row>
    <row r="2744" spans="1:7">
      <c r="A2744" s="219"/>
      <c r="B2744" s="219"/>
      <c r="C2744" s="219"/>
      <c r="D2744" s="220"/>
      <c r="E2744" s="221"/>
      <c r="F2744" s="222"/>
      <c r="G2744" s="223"/>
    </row>
    <row r="2745" spans="1:7">
      <c r="A2745" s="219"/>
      <c r="B2745" s="219"/>
      <c r="C2745" s="219"/>
      <c r="D2745" s="220"/>
      <c r="E2745" s="221"/>
      <c r="F2745" s="222"/>
      <c r="G2745" s="223"/>
    </row>
    <row r="2746" spans="1:7">
      <c r="A2746" s="219"/>
      <c r="B2746" s="219"/>
      <c r="C2746" s="219"/>
      <c r="D2746" s="220"/>
      <c r="E2746" s="221"/>
      <c r="F2746" s="222"/>
      <c r="G2746" s="223"/>
    </row>
    <row r="2747" spans="1:7">
      <c r="A2747" s="219"/>
      <c r="B2747" s="219"/>
      <c r="C2747" s="219"/>
      <c r="D2747" s="220"/>
      <c r="E2747" s="221"/>
      <c r="F2747" s="222"/>
      <c r="G2747" s="223"/>
    </row>
    <row r="2748" spans="1:7">
      <c r="A2748" s="219"/>
      <c r="B2748" s="219"/>
      <c r="C2748" s="219"/>
      <c r="D2748" s="220"/>
      <c r="E2748" s="221"/>
      <c r="F2748" s="222"/>
      <c r="G2748" s="223"/>
    </row>
    <row r="2749" spans="1:7">
      <c r="A2749" s="219"/>
      <c r="B2749" s="219"/>
      <c r="C2749" s="219"/>
      <c r="D2749" s="220"/>
      <c r="E2749" s="221"/>
      <c r="F2749" s="222"/>
      <c r="G2749" s="223"/>
    </row>
    <row r="2750" spans="1:7">
      <c r="A2750" s="219"/>
      <c r="B2750" s="219"/>
      <c r="C2750" s="219"/>
      <c r="D2750" s="220"/>
      <c r="E2750" s="221"/>
      <c r="F2750" s="222"/>
      <c r="G2750" s="223"/>
    </row>
    <row r="2751" spans="1:7">
      <c r="A2751" s="219"/>
      <c r="B2751" s="219"/>
      <c r="C2751" s="219"/>
      <c r="D2751" s="220"/>
      <c r="E2751" s="221"/>
      <c r="F2751" s="222"/>
      <c r="G2751" s="223"/>
    </row>
    <row r="2752" spans="1:7">
      <c r="A2752" s="219"/>
      <c r="B2752" s="219"/>
      <c r="C2752" s="219"/>
      <c r="D2752" s="220"/>
      <c r="E2752" s="221"/>
      <c r="F2752" s="222"/>
      <c r="G2752" s="223"/>
    </row>
    <row r="2753" spans="1:7">
      <c r="A2753" s="219"/>
      <c r="B2753" s="219"/>
      <c r="C2753" s="219"/>
      <c r="D2753" s="220"/>
      <c r="E2753" s="221"/>
      <c r="F2753" s="222"/>
      <c r="G2753" s="223"/>
    </row>
    <row r="2754" spans="1:7">
      <c r="A2754" s="219"/>
      <c r="B2754" s="219"/>
      <c r="C2754" s="219"/>
      <c r="D2754" s="220"/>
      <c r="E2754" s="221"/>
      <c r="F2754" s="222"/>
      <c r="G2754" s="223"/>
    </row>
    <row r="2755" spans="1:7">
      <c r="A2755" s="219"/>
      <c r="B2755" s="219"/>
      <c r="C2755" s="219"/>
      <c r="D2755" s="220"/>
      <c r="E2755" s="221"/>
      <c r="F2755" s="222"/>
      <c r="G2755" s="223"/>
    </row>
    <row r="2756" spans="1:7">
      <c r="A2756" s="219"/>
      <c r="B2756" s="219"/>
      <c r="C2756" s="219"/>
      <c r="D2756" s="220"/>
      <c r="E2756" s="221"/>
      <c r="F2756" s="222"/>
      <c r="G2756" s="223"/>
    </row>
    <row r="2757" spans="1:7">
      <c r="A2757" s="219"/>
      <c r="B2757" s="219"/>
      <c r="C2757" s="219"/>
      <c r="D2757" s="220"/>
      <c r="E2757" s="221"/>
      <c r="F2757" s="222"/>
      <c r="G2757" s="223"/>
    </row>
    <row r="2758" spans="1:7">
      <c r="A2758" s="219"/>
      <c r="B2758" s="219"/>
      <c r="C2758" s="219"/>
      <c r="D2758" s="220"/>
      <c r="E2758" s="221"/>
      <c r="F2758" s="222"/>
      <c r="G2758" s="223"/>
    </row>
    <row r="2759" spans="1:7">
      <c r="A2759" s="219"/>
      <c r="B2759" s="219"/>
      <c r="C2759" s="219"/>
      <c r="D2759" s="220"/>
      <c r="E2759" s="221"/>
      <c r="F2759" s="222"/>
      <c r="G2759" s="223"/>
    </row>
    <row r="2760" spans="1:7">
      <c r="A2760" s="219"/>
      <c r="B2760" s="219"/>
      <c r="C2760" s="219"/>
      <c r="D2760" s="220"/>
      <c r="E2760" s="221"/>
      <c r="F2760" s="222"/>
      <c r="G2760" s="223"/>
    </row>
    <row r="2761" spans="1:7">
      <c r="A2761" s="219"/>
      <c r="B2761" s="219"/>
      <c r="C2761" s="219"/>
      <c r="D2761" s="220"/>
      <c r="E2761" s="221"/>
      <c r="F2761" s="222"/>
      <c r="G2761" s="223"/>
    </row>
    <row r="2762" spans="1:7">
      <c r="A2762" s="219"/>
      <c r="B2762" s="219"/>
      <c r="C2762" s="219"/>
      <c r="D2762" s="220"/>
      <c r="E2762" s="221"/>
      <c r="F2762" s="222"/>
      <c r="G2762" s="223"/>
    </row>
    <row r="2763" spans="1:7">
      <c r="A2763" s="219"/>
      <c r="B2763" s="219"/>
      <c r="C2763" s="219"/>
      <c r="D2763" s="220"/>
      <c r="E2763" s="221"/>
      <c r="F2763" s="222"/>
      <c r="G2763" s="223"/>
    </row>
    <row r="2764" spans="1:7">
      <c r="A2764" s="219"/>
      <c r="B2764" s="219"/>
      <c r="C2764" s="219"/>
      <c r="D2764" s="220"/>
      <c r="E2764" s="221"/>
      <c r="F2764" s="222"/>
      <c r="G2764" s="223"/>
    </row>
    <row r="2765" spans="1:7">
      <c r="A2765" s="219"/>
      <c r="B2765" s="219"/>
      <c r="C2765" s="219"/>
      <c r="D2765" s="220"/>
      <c r="E2765" s="221"/>
      <c r="F2765" s="222"/>
      <c r="G2765" s="223"/>
    </row>
    <row r="2766" spans="1:7">
      <c r="A2766" s="219"/>
      <c r="B2766" s="219"/>
      <c r="C2766" s="219"/>
      <c r="D2766" s="220"/>
      <c r="E2766" s="221"/>
      <c r="F2766" s="222"/>
      <c r="G2766" s="223"/>
    </row>
    <row r="2767" spans="1:7">
      <c r="A2767" s="219"/>
      <c r="B2767" s="219"/>
      <c r="C2767" s="219"/>
      <c r="D2767" s="220"/>
      <c r="E2767" s="221"/>
      <c r="F2767" s="222"/>
      <c r="G2767" s="223"/>
    </row>
    <row r="2768" spans="1:7">
      <c r="A2768" s="219"/>
      <c r="B2768" s="219"/>
      <c r="C2768" s="219"/>
      <c r="D2768" s="220"/>
      <c r="E2768" s="221"/>
      <c r="F2768" s="222"/>
      <c r="G2768" s="223"/>
    </row>
    <row r="2769" spans="1:7">
      <c r="A2769" s="219"/>
      <c r="B2769" s="219"/>
      <c r="C2769" s="219"/>
      <c r="D2769" s="220"/>
      <c r="E2769" s="221"/>
      <c r="F2769" s="222"/>
      <c r="G2769" s="223"/>
    </row>
    <row r="2770" spans="1:7">
      <c r="A2770" s="219"/>
      <c r="B2770" s="219"/>
      <c r="C2770" s="219"/>
      <c r="D2770" s="220"/>
      <c r="E2770" s="221"/>
      <c r="F2770" s="222"/>
      <c r="G2770" s="223"/>
    </row>
    <row r="2771" spans="1:7">
      <c r="A2771" s="219"/>
      <c r="B2771" s="219"/>
      <c r="C2771" s="219"/>
      <c r="D2771" s="220"/>
      <c r="E2771" s="221"/>
      <c r="F2771" s="222"/>
      <c r="G2771" s="223"/>
    </row>
    <row r="2772" spans="1:7">
      <c r="A2772" s="219"/>
      <c r="B2772" s="219"/>
      <c r="C2772" s="219"/>
      <c r="D2772" s="220"/>
      <c r="E2772" s="221"/>
      <c r="F2772" s="222"/>
      <c r="G2772" s="223"/>
    </row>
    <row r="2773" spans="1:7">
      <c r="A2773" s="219"/>
      <c r="B2773" s="219"/>
      <c r="C2773" s="219"/>
      <c r="D2773" s="220"/>
      <c r="E2773" s="221"/>
      <c r="F2773" s="222"/>
      <c r="G2773" s="223"/>
    </row>
    <row r="2774" spans="1:7">
      <c r="A2774" s="219"/>
      <c r="B2774" s="219"/>
      <c r="C2774" s="219"/>
      <c r="D2774" s="220"/>
      <c r="E2774" s="221"/>
      <c r="F2774" s="222"/>
      <c r="G2774" s="223"/>
    </row>
    <row r="2775" spans="1:7">
      <c r="A2775" s="219"/>
      <c r="B2775" s="219"/>
      <c r="C2775" s="219"/>
      <c r="D2775" s="220"/>
      <c r="E2775" s="221"/>
      <c r="F2775" s="222"/>
      <c r="G2775" s="223"/>
    </row>
    <row r="2776" spans="1:7">
      <c r="A2776" s="219"/>
      <c r="B2776" s="219"/>
      <c r="C2776" s="219"/>
      <c r="D2776" s="220"/>
      <c r="E2776" s="221"/>
      <c r="F2776" s="222"/>
      <c r="G2776" s="223"/>
    </row>
    <row r="2777" spans="1:7">
      <c r="A2777" s="219"/>
      <c r="B2777" s="219"/>
      <c r="C2777" s="219"/>
      <c r="D2777" s="220"/>
      <c r="E2777" s="221"/>
      <c r="F2777" s="222"/>
      <c r="G2777" s="223"/>
    </row>
    <row r="2778" spans="1:7">
      <c r="A2778" s="219"/>
      <c r="B2778" s="219"/>
      <c r="C2778" s="219"/>
      <c r="D2778" s="220"/>
      <c r="E2778" s="221"/>
      <c r="F2778" s="222"/>
      <c r="G2778" s="223"/>
    </row>
    <row r="2779" spans="1:7">
      <c r="A2779" s="219"/>
      <c r="B2779" s="219"/>
      <c r="C2779" s="219"/>
      <c r="D2779" s="220"/>
      <c r="E2779" s="221"/>
      <c r="F2779" s="222"/>
      <c r="G2779" s="223"/>
    </row>
    <row r="2780" spans="1:7">
      <c r="A2780" s="219"/>
      <c r="B2780" s="219"/>
      <c r="C2780" s="219"/>
      <c r="D2780" s="220"/>
      <c r="E2780" s="221"/>
      <c r="F2780" s="222"/>
      <c r="G2780" s="223"/>
    </row>
    <row r="2781" spans="1:7">
      <c r="A2781" s="219"/>
      <c r="B2781" s="219"/>
      <c r="C2781" s="219"/>
      <c r="D2781" s="220"/>
      <c r="E2781" s="221"/>
      <c r="F2781" s="222"/>
      <c r="G2781" s="223"/>
    </row>
    <row r="2782" spans="1:7">
      <c r="A2782" s="219"/>
      <c r="B2782" s="219"/>
      <c r="C2782" s="219"/>
      <c r="D2782" s="220"/>
      <c r="E2782" s="221"/>
      <c r="F2782" s="222"/>
      <c r="G2782" s="223"/>
    </row>
    <row r="2783" spans="1:7">
      <c r="A2783" s="219"/>
      <c r="B2783" s="219"/>
      <c r="C2783" s="219"/>
      <c r="D2783" s="220"/>
      <c r="E2783" s="221"/>
      <c r="F2783" s="222"/>
      <c r="G2783" s="223"/>
    </row>
    <row r="2784" spans="1:7">
      <c r="A2784" s="219"/>
      <c r="B2784" s="219"/>
      <c r="C2784" s="219"/>
      <c r="D2784" s="220"/>
      <c r="E2784" s="221"/>
      <c r="F2784" s="222"/>
      <c r="G2784" s="223"/>
    </row>
    <row r="2785" spans="1:7">
      <c r="A2785" s="219"/>
      <c r="B2785" s="219"/>
      <c r="C2785" s="219"/>
      <c r="D2785" s="220"/>
      <c r="E2785" s="221"/>
      <c r="F2785" s="222"/>
      <c r="G2785" s="223"/>
    </row>
    <row r="2786" spans="1:7">
      <c r="A2786" s="219"/>
      <c r="B2786" s="219"/>
      <c r="C2786" s="219"/>
      <c r="D2786" s="220"/>
      <c r="E2786" s="221"/>
      <c r="F2786" s="222"/>
      <c r="G2786" s="223"/>
    </row>
    <row r="2787" spans="1:7">
      <c r="A2787" s="219"/>
      <c r="B2787" s="219"/>
      <c r="C2787" s="219"/>
      <c r="D2787" s="220"/>
      <c r="E2787" s="221"/>
      <c r="F2787" s="222"/>
      <c r="G2787" s="223"/>
    </row>
    <row r="2788" spans="1:7">
      <c r="A2788" s="219"/>
      <c r="B2788" s="219"/>
      <c r="C2788" s="219"/>
      <c r="D2788" s="220"/>
      <c r="E2788" s="221"/>
      <c r="F2788" s="222"/>
      <c r="G2788" s="223"/>
    </row>
    <row r="2789" spans="1:7">
      <c r="A2789" s="219"/>
      <c r="B2789" s="219"/>
      <c r="C2789" s="219"/>
      <c r="D2789" s="220"/>
      <c r="E2789" s="221"/>
      <c r="F2789" s="222"/>
      <c r="G2789" s="223"/>
    </row>
    <row r="2790" spans="1:7">
      <c r="A2790" s="219"/>
      <c r="B2790" s="219"/>
      <c r="C2790" s="219"/>
      <c r="D2790" s="220"/>
      <c r="E2790" s="221"/>
      <c r="F2790" s="222"/>
      <c r="G2790" s="223"/>
    </row>
    <row r="2791" spans="1:7">
      <c r="A2791" s="219"/>
      <c r="B2791" s="219"/>
      <c r="C2791" s="219"/>
      <c r="D2791" s="220"/>
      <c r="E2791" s="221"/>
      <c r="F2791" s="222"/>
      <c r="G2791" s="223"/>
    </row>
    <row r="2792" spans="1:7">
      <c r="A2792" s="219"/>
      <c r="B2792" s="219"/>
      <c r="C2792" s="219"/>
      <c r="D2792" s="220"/>
      <c r="E2792" s="221"/>
      <c r="F2792" s="222"/>
      <c r="G2792" s="223"/>
    </row>
    <row r="2793" spans="1:7">
      <c r="A2793" s="219"/>
      <c r="B2793" s="219"/>
      <c r="C2793" s="219"/>
      <c r="D2793" s="220"/>
      <c r="E2793" s="221"/>
      <c r="F2793" s="222"/>
      <c r="G2793" s="223"/>
    </row>
    <row r="2794" spans="1:7">
      <c r="A2794" s="219"/>
      <c r="B2794" s="219"/>
      <c r="C2794" s="219"/>
      <c r="D2794" s="220"/>
      <c r="E2794" s="221"/>
      <c r="F2794" s="222"/>
      <c r="G2794" s="223"/>
    </row>
    <row r="2795" spans="1:7">
      <c r="A2795" s="219"/>
      <c r="B2795" s="219"/>
      <c r="C2795" s="219"/>
      <c r="D2795" s="220"/>
      <c r="E2795" s="221"/>
      <c r="F2795" s="222"/>
      <c r="G2795" s="223"/>
    </row>
    <row r="2796" spans="1:7">
      <c r="A2796" s="219"/>
      <c r="B2796" s="219"/>
      <c r="C2796" s="219"/>
      <c r="D2796" s="220"/>
      <c r="E2796" s="221"/>
      <c r="F2796" s="222"/>
      <c r="G2796" s="223"/>
    </row>
    <row r="2797" spans="1:7">
      <c r="A2797" s="219"/>
      <c r="B2797" s="219"/>
      <c r="C2797" s="219"/>
      <c r="D2797" s="220"/>
      <c r="E2797" s="221"/>
      <c r="F2797" s="222"/>
      <c r="G2797" s="223"/>
    </row>
    <row r="2798" spans="1:7">
      <c r="A2798" s="219"/>
      <c r="B2798" s="219"/>
      <c r="C2798" s="219"/>
      <c r="D2798" s="220"/>
      <c r="E2798" s="221"/>
      <c r="F2798" s="222"/>
      <c r="G2798" s="223"/>
    </row>
    <row r="2799" spans="1:7">
      <c r="A2799" s="219"/>
      <c r="B2799" s="219"/>
      <c r="C2799" s="219"/>
      <c r="D2799" s="220"/>
      <c r="E2799" s="221"/>
      <c r="F2799" s="222"/>
      <c r="G2799" s="223"/>
    </row>
    <row r="2800" spans="1:7">
      <c r="A2800" s="219"/>
      <c r="B2800" s="219"/>
      <c r="C2800" s="219"/>
      <c r="D2800" s="220"/>
      <c r="E2800" s="221"/>
      <c r="F2800" s="222"/>
      <c r="G2800" s="223"/>
    </row>
    <row r="2801" spans="1:7">
      <c r="A2801" s="219"/>
      <c r="B2801" s="219"/>
      <c r="C2801" s="219"/>
      <c r="D2801" s="220"/>
      <c r="E2801" s="221"/>
      <c r="F2801" s="222"/>
      <c r="G2801" s="223"/>
    </row>
    <row r="2802" spans="1:7">
      <c r="A2802" s="219"/>
      <c r="B2802" s="219"/>
      <c r="C2802" s="219"/>
      <c r="D2802" s="220"/>
      <c r="E2802" s="221"/>
      <c r="F2802" s="222"/>
      <c r="G2802" s="223"/>
    </row>
    <row r="2803" spans="1:7">
      <c r="A2803" s="219"/>
      <c r="B2803" s="219"/>
      <c r="C2803" s="219"/>
      <c r="D2803" s="220"/>
      <c r="E2803" s="221"/>
      <c r="F2803" s="222"/>
      <c r="G2803" s="223"/>
    </row>
    <row r="2804" spans="1:7">
      <c r="A2804" s="219"/>
      <c r="B2804" s="219"/>
      <c r="C2804" s="219"/>
      <c r="D2804" s="220"/>
      <c r="E2804" s="221"/>
      <c r="F2804" s="222"/>
      <c r="G2804" s="223"/>
    </row>
    <row r="2805" spans="1:7">
      <c r="A2805" s="219"/>
      <c r="B2805" s="219"/>
      <c r="C2805" s="219"/>
      <c r="D2805" s="220"/>
      <c r="E2805" s="221"/>
      <c r="F2805" s="222"/>
      <c r="G2805" s="223"/>
    </row>
    <row r="2806" spans="1:7">
      <c r="A2806" s="219"/>
      <c r="B2806" s="219"/>
      <c r="C2806" s="219"/>
      <c r="D2806" s="220"/>
      <c r="E2806" s="221"/>
      <c r="F2806" s="222"/>
      <c r="G2806" s="223"/>
    </row>
    <row r="2807" spans="1:7">
      <c r="A2807" s="219"/>
      <c r="B2807" s="219"/>
      <c r="C2807" s="219"/>
      <c r="D2807" s="220"/>
      <c r="E2807" s="221"/>
      <c r="F2807" s="222"/>
      <c r="G2807" s="223"/>
    </row>
    <row r="2808" spans="1:7">
      <c r="A2808" s="219"/>
      <c r="B2808" s="219"/>
      <c r="C2808" s="219"/>
      <c r="D2808" s="220"/>
      <c r="E2808" s="221"/>
      <c r="F2808" s="222"/>
      <c r="G2808" s="223"/>
    </row>
    <row r="2809" spans="1:7">
      <c r="A2809" s="219"/>
      <c r="B2809" s="219"/>
      <c r="C2809" s="219"/>
      <c r="D2809" s="220"/>
      <c r="E2809" s="221"/>
      <c r="F2809" s="222"/>
      <c r="G2809" s="223"/>
    </row>
    <row r="2810" spans="1:7">
      <c r="A2810" s="219"/>
      <c r="B2810" s="219"/>
      <c r="C2810" s="219"/>
      <c r="D2810" s="220"/>
      <c r="E2810" s="221"/>
      <c r="F2810" s="222"/>
      <c r="G2810" s="223"/>
    </row>
    <row r="2811" spans="1:7">
      <c r="A2811" s="219"/>
      <c r="B2811" s="219"/>
      <c r="C2811" s="219"/>
      <c r="D2811" s="220"/>
      <c r="E2811" s="221"/>
      <c r="F2811" s="222"/>
      <c r="G2811" s="223"/>
    </row>
    <row r="2812" spans="1:7">
      <c r="A2812" s="219"/>
      <c r="B2812" s="219"/>
      <c r="C2812" s="219"/>
      <c r="D2812" s="220"/>
      <c r="E2812" s="221"/>
      <c r="F2812" s="222"/>
      <c r="G2812" s="223"/>
    </row>
    <row r="2813" spans="1:7">
      <c r="A2813" s="219"/>
      <c r="B2813" s="219"/>
      <c r="C2813" s="219"/>
      <c r="D2813" s="220"/>
      <c r="E2813" s="221"/>
      <c r="F2813" s="222"/>
      <c r="G2813" s="223"/>
    </row>
    <row r="2814" spans="1:7">
      <c r="A2814" s="219"/>
      <c r="B2814" s="219"/>
      <c r="C2814" s="219"/>
      <c r="D2814" s="220"/>
      <c r="E2814" s="221"/>
      <c r="F2814" s="222"/>
      <c r="G2814" s="223"/>
    </row>
    <row r="2815" spans="1:7">
      <c r="A2815" s="219"/>
      <c r="B2815" s="219"/>
      <c r="C2815" s="219"/>
      <c r="D2815" s="220"/>
      <c r="E2815" s="221"/>
      <c r="F2815" s="222"/>
      <c r="G2815" s="223"/>
    </row>
    <row r="2816" spans="1:7">
      <c r="A2816" s="219"/>
      <c r="B2816" s="219"/>
      <c r="C2816" s="219"/>
      <c r="D2816" s="220"/>
      <c r="E2816" s="221"/>
      <c r="F2816" s="222"/>
      <c r="G2816" s="223"/>
    </row>
    <row r="2817" spans="1:7">
      <c r="A2817" s="219"/>
      <c r="B2817" s="219"/>
      <c r="C2817" s="219"/>
      <c r="D2817" s="220"/>
      <c r="E2817" s="221"/>
      <c r="F2817" s="222"/>
      <c r="G2817" s="223"/>
    </row>
    <row r="2818" spans="1:7">
      <c r="A2818" s="219"/>
      <c r="B2818" s="219"/>
      <c r="C2818" s="219"/>
      <c r="D2818" s="220"/>
      <c r="E2818" s="221"/>
      <c r="F2818" s="222"/>
      <c r="G2818" s="223"/>
    </row>
    <row r="2819" spans="1:7">
      <c r="A2819" s="219"/>
      <c r="B2819" s="219"/>
      <c r="C2819" s="219"/>
      <c r="D2819" s="220"/>
      <c r="E2819" s="221"/>
      <c r="F2819" s="222"/>
      <c r="G2819" s="223"/>
    </row>
    <row r="2820" spans="1:7">
      <c r="A2820" s="219"/>
      <c r="B2820" s="219"/>
      <c r="C2820" s="219"/>
      <c r="D2820" s="220"/>
      <c r="E2820" s="221"/>
      <c r="F2820" s="222"/>
      <c r="G2820" s="223"/>
    </row>
    <row r="2821" spans="1:7">
      <c r="A2821" s="219"/>
      <c r="B2821" s="219"/>
      <c r="C2821" s="219"/>
      <c r="D2821" s="220"/>
      <c r="E2821" s="221"/>
      <c r="F2821" s="222"/>
      <c r="G2821" s="223"/>
    </row>
    <row r="2822" spans="1:7">
      <c r="A2822" s="219"/>
      <c r="B2822" s="219"/>
      <c r="C2822" s="219"/>
      <c r="D2822" s="220"/>
      <c r="E2822" s="221"/>
      <c r="F2822" s="222"/>
      <c r="G2822" s="223"/>
    </row>
    <row r="2823" spans="1:7">
      <c r="A2823" s="219"/>
      <c r="B2823" s="219"/>
      <c r="C2823" s="219"/>
      <c r="D2823" s="220"/>
      <c r="E2823" s="221"/>
      <c r="F2823" s="222"/>
      <c r="G2823" s="223"/>
    </row>
    <row r="2824" spans="1:7">
      <c r="A2824" s="219"/>
      <c r="B2824" s="219"/>
      <c r="C2824" s="219"/>
      <c r="D2824" s="220"/>
      <c r="E2824" s="221"/>
      <c r="F2824" s="222"/>
      <c r="G2824" s="223"/>
    </row>
    <row r="2825" spans="1:7">
      <c r="A2825" s="219"/>
      <c r="B2825" s="219"/>
      <c r="C2825" s="219"/>
      <c r="D2825" s="220"/>
      <c r="E2825" s="221"/>
      <c r="F2825" s="222"/>
      <c r="G2825" s="223"/>
    </row>
    <row r="2826" spans="1:7">
      <c r="A2826" s="219"/>
      <c r="B2826" s="219"/>
      <c r="C2826" s="219"/>
      <c r="D2826" s="220"/>
      <c r="E2826" s="221"/>
      <c r="F2826" s="222"/>
      <c r="G2826" s="223"/>
    </row>
    <row r="2827" spans="1:7">
      <c r="A2827" s="219"/>
      <c r="B2827" s="219"/>
      <c r="C2827" s="219"/>
      <c r="D2827" s="220"/>
      <c r="E2827" s="221"/>
      <c r="F2827" s="222"/>
      <c r="G2827" s="223"/>
    </row>
    <row r="2828" spans="1:7">
      <c r="A2828" s="219"/>
      <c r="B2828" s="219"/>
      <c r="C2828" s="219"/>
      <c r="D2828" s="220"/>
      <c r="E2828" s="221"/>
      <c r="F2828" s="222"/>
      <c r="G2828" s="223"/>
    </row>
    <row r="2829" spans="1:7">
      <c r="A2829" s="219"/>
      <c r="B2829" s="219"/>
      <c r="C2829" s="219"/>
      <c r="D2829" s="220"/>
      <c r="E2829" s="221"/>
      <c r="F2829" s="222"/>
      <c r="G2829" s="223"/>
    </row>
    <row r="2830" spans="1:7">
      <c r="A2830" s="219"/>
      <c r="B2830" s="219"/>
      <c r="C2830" s="219"/>
      <c r="D2830" s="220"/>
      <c r="E2830" s="221"/>
      <c r="F2830" s="222"/>
      <c r="G2830" s="223"/>
    </row>
    <row r="2831" spans="1:7">
      <c r="A2831" s="219"/>
      <c r="B2831" s="219"/>
      <c r="C2831" s="219"/>
      <c r="D2831" s="220"/>
      <c r="E2831" s="221"/>
      <c r="F2831" s="222"/>
      <c r="G2831" s="223"/>
    </row>
    <row r="2832" spans="1:7">
      <c r="A2832" s="219"/>
      <c r="B2832" s="219"/>
      <c r="C2832" s="219"/>
      <c r="D2832" s="220"/>
      <c r="E2832" s="221"/>
      <c r="F2832" s="222"/>
      <c r="G2832" s="223"/>
    </row>
    <row r="2833" spans="1:7">
      <c r="A2833" s="219"/>
      <c r="B2833" s="219"/>
      <c r="C2833" s="219"/>
      <c r="D2833" s="220"/>
      <c r="E2833" s="221"/>
      <c r="F2833" s="222"/>
      <c r="G2833" s="223"/>
    </row>
    <row r="2834" spans="1:7">
      <c r="A2834" s="219"/>
      <c r="B2834" s="219"/>
      <c r="C2834" s="219"/>
      <c r="D2834" s="220"/>
      <c r="E2834" s="221"/>
      <c r="F2834" s="222"/>
      <c r="G2834" s="223"/>
    </row>
    <row r="2835" spans="1:7">
      <c r="A2835" s="219"/>
      <c r="B2835" s="219"/>
      <c r="C2835" s="219"/>
      <c r="D2835" s="220"/>
      <c r="E2835" s="221"/>
      <c r="F2835" s="222"/>
      <c r="G2835" s="223"/>
    </row>
    <row r="2836" spans="1:7">
      <c r="A2836" s="219"/>
      <c r="B2836" s="219"/>
      <c r="C2836" s="219"/>
      <c r="D2836" s="220"/>
      <c r="E2836" s="221"/>
      <c r="F2836" s="222"/>
      <c r="G2836" s="223"/>
    </row>
    <row r="2837" spans="1:7">
      <c r="A2837" s="219"/>
      <c r="B2837" s="219"/>
      <c r="C2837" s="219"/>
      <c r="D2837" s="220"/>
      <c r="E2837" s="221"/>
      <c r="F2837" s="222"/>
      <c r="G2837" s="223"/>
    </row>
    <row r="2838" spans="1:7">
      <c r="A2838" s="219"/>
      <c r="B2838" s="219"/>
      <c r="C2838" s="219"/>
      <c r="D2838" s="220"/>
      <c r="E2838" s="221"/>
      <c r="F2838" s="222"/>
      <c r="G2838" s="223"/>
    </row>
    <row r="2839" spans="1:7">
      <c r="A2839" s="219"/>
      <c r="B2839" s="219"/>
      <c r="C2839" s="219"/>
      <c r="D2839" s="220"/>
      <c r="E2839" s="221"/>
      <c r="F2839" s="222"/>
      <c r="G2839" s="223"/>
    </row>
    <row r="2840" spans="1:7">
      <c r="A2840" s="219"/>
      <c r="B2840" s="219"/>
      <c r="C2840" s="219"/>
      <c r="D2840" s="220"/>
      <c r="E2840" s="221"/>
      <c r="F2840" s="222"/>
      <c r="G2840" s="223"/>
    </row>
    <row r="2841" spans="1:7">
      <c r="A2841" s="219"/>
      <c r="B2841" s="219"/>
      <c r="C2841" s="219"/>
      <c r="D2841" s="220"/>
      <c r="E2841" s="221"/>
      <c r="F2841" s="222"/>
      <c r="G2841" s="223"/>
    </row>
    <row r="2842" spans="1:7">
      <c r="A2842" s="219"/>
      <c r="B2842" s="219"/>
      <c r="C2842" s="219"/>
      <c r="D2842" s="220"/>
      <c r="E2842" s="221"/>
      <c r="F2842" s="222"/>
      <c r="G2842" s="223"/>
    </row>
    <row r="2843" spans="1:7">
      <c r="A2843" s="219"/>
      <c r="B2843" s="219"/>
      <c r="C2843" s="219"/>
      <c r="D2843" s="220"/>
      <c r="E2843" s="221"/>
      <c r="F2843" s="222"/>
      <c r="G2843" s="223"/>
    </row>
    <row r="2844" spans="1:7">
      <c r="A2844" s="219"/>
      <c r="B2844" s="219"/>
      <c r="C2844" s="219"/>
      <c r="D2844" s="220"/>
      <c r="E2844" s="221"/>
      <c r="F2844" s="222"/>
      <c r="G2844" s="223"/>
    </row>
    <row r="2845" spans="1:7">
      <c r="A2845" s="219"/>
      <c r="B2845" s="219"/>
      <c r="C2845" s="219"/>
      <c r="D2845" s="220"/>
      <c r="E2845" s="221"/>
      <c r="F2845" s="222"/>
      <c r="G2845" s="223"/>
    </row>
    <row r="2846" spans="1:7">
      <c r="A2846" s="219"/>
      <c r="B2846" s="219"/>
      <c r="C2846" s="219"/>
      <c r="D2846" s="220"/>
      <c r="E2846" s="221"/>
      <c r="F2846" s="222"/>
      <c r="G2846" s="223"/>
    </row>
    <row r="2847" spans="1:7">
      <c r="A2847" s="219"/>
      <c r="B2847" s="219"/>
      <c r="C2847" s="219"/>
      <c r="D2847" s="220"/>
      <c r="E2847" s="221"/>
      <c r="F2847" s="222"/>
      <c r="G2847" s="223"/>
    </row>
    <row r="2848" spans="1:7">
      <c r="A2848" s="219"/>
      <c r="B2848" s="219"/>
      <c r="C2848" s="219"/>
      <c r="D2848" s="220"/>
      <c r="E2848" s="221"/>
      <c r="F2848" s="222"/>
      <c r="G2848" s="223"/>
    </row>
    <row r="2849" spans="1:7">
      <c r="A2849" s="219"/>
      <c r="B2849" s="219"/>
      <c r="C2849" s="219"/>
      <c r="D2849" s="220"/>
      <c r="E2849" s="221"/>
      <c r="F2849" s="222"/>
      <c r="G2849" s="223"/>
    </row>
    <row r="2850" spans="1:7">
      <c r="A2850" s="219"/>
      <c r="B2850" s="219"/>
      <c r="C2850" s="219"/>
      <c r="D2850" s="220"/>
      <c r="E2850" s="221"/>
      <c r="F2850" s="222"/>
      <c r="G2850" s="223"/>
    </row>
    <row r="2851" spans="1:7">
      <c r="A2851" s="219"/>
      <c r="B2851" s="219"/>
      <c r="C2851" s="219"/>
      <c r="D2851" s="220"/>
      <c r="E2851" s="221"/>
      <c r="F2851" s="222"/>
      <c r="G2851" s="223"/>
    </row>
    <row r="2852" spans="1:7">
      <c r="A2852" s="219"/>
      <c r="B2852" s="219"/>
      <c r="C2852" s="219"/>
      <c r="D2852" s="220"/>
      <c r="E2852" s="221"/>
      <c r="F2852" s="222"/>
      <c r="G2852" s="223"/>
    </row>
    <row r="2853" spans="1:7">
      <c r="A2853" s="219"/>
      <c r="B2853" s="219"/>
      <c r="C2853" s="219"/>
      <c r="D2853" s="220"/>
      <c r="E2853" s="221"/>
      <c r="F2853" s="222"/>
      <c r="G2853" s="223"/>
    </row>
    <row r="2854" spans="1:7">
      <c r="A2854" s="219"/>
      <c r="B2854" s="219"/>
      <c r="C2854" s="219"/>
      <c r="D2854" s="220"/>
      <c r="E2854" s="221"/>
      <c r="F2854" s="222"/>
      <c r="G2854" s="223"/>
    </row>
    <row r="2855" spans="1:7">
      <c r="A2855" s="219"/>
      <c r="B2855" s="219"/>
      <c r="C2855" s="219"/>
      <c r="D2855" s="220"/>
      <c r="E2855" s="221"/>
      <c r="F2855" s="222"/>
      <c r="G2855" s="223"/>
    </row>
    <row r="2856" spans="1:7">
      <c r="A2856" s="219"/>
      <c r="B2856" s="219"/>
      <c r="C2856" s="219"/>
      <c r="D2856" s="220"/>
      <c r="E2856" s="221"/>
      <c r="F2856" s="222"/>
      <c r="G2856" s="223"/>
    </row>
    <row r="2857" spans="1:7">
      <c r="A2857" s="219"/>
      <c r="B2857" s="219"/>
      <c r="C2857" s="219"/>
      <c r="D2857" s="220"/>
      <c r="E2857" s="221"/>
      <c r="F2857" s="222"/>
      <c r="G2857" s="223"/>
    </row>
    <row r="2858" spans="1:7">
      <c r="A2858" s="219"/>
      <c r="B2858" s="219"/>
      <c r="C2858" s="219"/>
      <c r="D2858" s="220"/>
      <c r="E2858" s="221"/>
      <c r="F2858" s="222"/>
      <c r="G2858" s="223"/>
    </row>
    <row r="2859" spans="1:7">
      <c r="A2859" s="219"/>
      <c r="B2859" s="219"/>
      <c r="C2859" s="219"/>
      <c r="D2859" s="220"/>
      <c r="E2859" s="221"/>
      <c r="F2859" s="222"/>
      <c r="G2859" s="223"/>
    </row>
    <row r="2860" spans="1:7">
      <c r="A2860" s="219"/>
      <c r="B2860" s="219"/>
      <c r="C2860" s="219"/>
      <c r="D2860" s="220"/>
      <c r="E2860" s="221"/>
      <c r="F2860" s="222"/>
      <c r="G2860" s="223"/>
    </row>
    <row r="2861" spans="1:7">
      <c r="A2861" s="219"/>
      <c r="B2861" s="219"/>
      <c r="C2861" s="219"/>
      <c r="D2861" s="220"/>
      <c r="E2861" s="221"/>
      <c r="F2861" s="222"/>
      <c r="G2861" s="223"/>
    </row>
    <row r="2862" spans="1:7">
      <c r="A2862" s="219"/>
      <c r="B2862" s="219"/>
      <c r="C2862" s="219"/>
      <c r="D2862" s="220"/>
      <c r="E2862" s="221"/>
      <c r="F2862" s="222"/>
      <c r="G2862" s="223"/>
    </row>
    <row r="2863" spans="1:7">
      <c r="A2863" s="219"/>
      <c r="B2863" s="219"/>
      <c r="C2863" s="219"/>
      <c r="D2863" s="220"/>
      <c r="E2863" s="221"/>
      <c r="F2863" s="222"/>
      <c r="G2863" s="223"/>
    </row>
    <row r="2864" spans="1:7">
      <c r="A2864" s="219"/>
      <c r="B2864" s="219"/>
      <c r="C2864" s="219"/>
      <c r="D2864" s="220"/>
      <c r="E2864" s="221"/>
      <c r="F2864" s="222"/>
      <c r="G2864" s="223"/>
    </row>
    <row r="2865" spans="1:7">
      <c r="A2865" s="219"/>
      <c r="B2865" s="219"/>
      <c r="C2865" s="219"/>
      <c r="D2865" s="220"/>
      <c r="E2865" s="221"/>
      <c r="F2865" s="222"/>
      <c r="G2865" s="223"/>
    </row>
    <row r="2866" spans="1:7">
      <c r="A2866" s="219"/>
      <c r="B2866" s="219"/>
      <c r="C2866" s="219"/>
      <c r="D2866" s="220"/>
      <c r="E2866" s="221"/>
      <c r="F2866" s="222"/>
      <c r="G2866" s="223"/>
    </row>
    <row r="2867" spans="1:7">
      <c r="A2867" s="219"/>
      <c r="B2867" s="219"/>
      <c r="C2867" s="219"/>
      <c r="D2867" s="220"/>
      <c r="E2867" s="221"/>
      <c r="F2867" s="222"/>
      <c r="G2867" s="223"/>
    </row>
    <row r="2868" spans="1:7">
      <c r="A2868" s="219"/>
      <c r="B2868" s="219"/>
      <c r="C2868" s="219"/>
      <c r="D2868" s="220"/>
      <c r="E2868" s="221"/>
      <c r="F2868" s="222"/>
      <c r="G2868" s="223"/>
    </row>
    <row r="2869" spans="1:7">
      <c r="A2869" s="219"/>
      <c r="B2869" s="219"/>
      <c r="C2869" s="219"/>
      <c r="D2869" s="220"/>
      <c r="E2869" s="221"/>
      <c r="F2869" s="222"/>
      <c r="G2869" s="223"/>
    </row>
    <row r="2870" spans="1:7">
      <c r="A2870" s="219"/>
      <c r="B2870" s="219"/>
      <c r="C2870" s="219"/>
      <c r="D2870" s="220"/>
      <c r="E2870" s="221"/>
      <c r="F2870" s="222"/>
      <c r="G2870" s="223"/>
    </row>
    <row r="2871" spans="1:7">
      <c r="A2871" s="219"/>
      <c r="B2871" s="219"/>
      <c r="C2871" s="219"/>
      <c r="D2871" s="220"/>
      <c r="E2871" s="221"/>
      <c r="F2871" s="222"/>
      <c r="G2871" s="223"/>
    </row>
    <row r="2872" spans="1:7">
      <c r="A2872" s="219"/>
      <c r="B2872" s="219"/>
      <c r="C2872" s="219"/>
      <c r="D2872" s="220"/>
      <c r="E2872" s="221"/>
      <c r="F2872" s="222"/>
      <c r="G2872" s="223"/>
    </row>
    <row r="2873" spans="1:7">
      <c r="A2873" s="219"/>
      <c r="B2873" s="219"/>
      <c r="C2873" s="219"/>
      <c r="D2873" s="220"/>
      <c r="E2873" s="221"/>
      <c r="F2873" s="222"/>
      <c r="G2873" s="223"/>
    </row>
    <row r="2874" spans="1:7">
      <c r="A2874" s="219"/>
      <c r="B2874" s="219"/>
      <c r="C2874" s="219"/>
      <c r="D2874" s="220"/>
      <c r="E2874" s="221"/>
      <c r="F2874" s="222"/>
      <c r="G2874" s="223"/>
    </row>
    <row r="2875" spans="1:7">
      <c r="A2875" s="219"/>
      <c r="B2875" s="219"/>
      <c r="C2875" s="219"/>
      <c r="D2875" s="220"/>
      <c r="E2875" s="221"/>
      <c r="F2875" s="222"/>
      <c r="G2875" s="223"/>
    </row>
    <row r="2876" spans="1:7">
      <c r="A2876" s="219"/>
      <c r="B2876" s="219"/>
      <c r="C2876" s="219"/>
      <c r="D2876" s="220"/>
      <c r="E2876" s="221"/>
      <c r="F2876" s="222"/>
      <c r="G2876" s="223"/>
    </row>
    <row r="2877" spans="1:7">
      <c r="A2877" s="219"/>
      <c r="B2877" s="219"/>
      <c r="C2877" s="219"/>
      <c r="D2877" s="220"/>
      <c r="E2877" s="221"/>
      <c r="F2877" s="222"/>
      <c r="G2877" s="223"/>
    </row>
    <row r="2878" spans="1:7">
      <c r="A2878" s="219"/>
      <c r="B2878" s="219"/>
      <c r="C2878" s="219"/>
      <c r="D2878" s="220"/>
      <c r="E2878" s="221"/>
      <c r="F2878" s="222"/>
      <c r="G2878" s="223"/>
    </row>
    <row r="2879" spans="1:7">
      <c r="A2879" s="219"/>
      <c r="B2879" s="219"/>
      <c r="C2879" s="219"/>
      <c r="D2879" s="220"/>
      <c r="E2879" s="221"/>
      <c r="F2879" s="222"/>
      <c r="G2879" s="223"/>
    </row>
    <row r="2880" spans="1:7">
      <c r="A2880" s="219"/>
      <c r="B2880" s="219"/>
      <c r="C2880" s="219"/>
      <c r="D2880" s="220"/>
      <c r="E2880" s="221"/>
      <c r="F2880" s="222"/>
      <c r="G2880" s="223"/>
    </row>
    <row r="2881" spans="1:7">
      <c r="A2881" s="219"/>
      <c r="B2881" s="219"/>
      <c r="C2881" s="219"/>
      <c r="D2881" s="220"/>
      <c r="E2881" s="221"/>
      <c r="F2881" s="222"/>
      <c r="G2881" s="223"/>
    </row>
    <row r="2882" spans="1:7">
      <c r="A2882" s="219"/>
      <c r="B2882" s="219"/>
      <c r="C2882" s="219"/>
      <c r="D2882" s="220"/>
      <c r="E2882" s="221"/>
      <c r="F2882" s="222"/>
      <c r="G2882" s="223"/>
    </row>
    <row r="2883" spans="1:7">
      <c r="A2883" s="219"/>
      <c r="B2883" s="219"/>
      <c r="C2883" s="219"/>
      <c r="D2883" s="220"/>
      <c r="E2883" s="221"/>
      <c r="F2883" s="222"/>
      <c r="G2883" s="223"/>
    </row>
    <row r="2884" spans="1:7">
      <c r="A2884" s="219"/>
      <c r="B2884" s="219"/>
      <c r="C2884" s="219"/>
      <c r="D2884" s="220"/>
      <c r="E2884" s="221"/>
      <c r="F2884" s="222"/>
      <c r="G2884" s="223"/>
    </row>
    <row r="2885" spans="1:7">
      <c r="A2885" s="219"/>
      <c r="B2885" s="219"/>
      <c r="C2885" s="219"/>
      <c r="D2885" s="220"/>
      <c r="E2885" s="221"/>
      <c r="F2885" s="222"/>
      <c r="G2885" s="223"/>
    </row>
    <row r="2886" spans="1:7">
      <c r="A2886" s="219"/>
      <c r="B2886" s="219"/>
      <c r="C2886" s="219"/>
      <c r="D2886" s="220"/>
      <c r="E2886" s="221"/>
      <c r="F2886" s="222"/>
      <c r="G2886" s="223"/>
    </row>
    <row r="2887" spans="1:7">
      <c r="A2887" s="219"/>
      <c r="B2887" s="219"/>
      <c r="C2887" s="219"/>
      <c r="D2887" s="220"/>
      <c r="E2887" s="221"/>
      <c r="F2887" s="222"/>
      <c r="G2887" s="223"/>
    </row>
    <row r="2888" spans="1:7">
      <c r="A2888" s="219"/>
      <c r="B2888" s="219"/>
      <c r="C2888" s="219"/>
      <c r="D2888" s="220"/>
      <c r="E2888" s="221"/>
      <c r="F2888" s="222"/>
      <c r="G2888" s="223"/>
    </row>
    <row r="2889" spans="1:7">
      <c r="A2889" s="219"/>
      <c r="B2889" s="219"/>
      <c r="C2889" s="219"/>
      <c r="D2889" s="220"/>
      <c r="E2889" s="221"/>
      <c r="F2889" s="222"/>
      <c r="G2889" s="223"/>
    </row>
    <row r="2890" spans="1:7">
      <c r="A2890" s="219"/>
      <c r="B2890" s="219"/>
      <c r="C2890" s="219"/>
      <c r="D2890" s="220"/>
      <c r="E2890" s="221"/>
      <c r="F2890" s="222"/>
      <c r="G2890" s="223"/>
    </row>
    <row r="2891" spans="1:7">
      <c r="A2891" s="219"/>
      <c r="B2891" s="219"/>
      <c r="C2891" s="219"/>
      <c r="D2891" s="220"/>
      <c r="E2891" s="221"/>
      <c r="F2891" s="222"/>
      <c r="G2891" s="223"/>
    </row>
    <row r="2892" spans="1:7">
      <c r="A2892" s="219"/>
      <c r="B2892" s="219"/>
      <c r="C2892" s="219"/>
      <c r="D2892" s="220"/>
      <c r="E2892" s="221"/>
      <c r="F2892" s="222"/>
      <c r="G2892" s="223"/>
    </row>
    <row r="2893" spans="1:7">
      <c r="A2893" s="219"/>
      <c r="B2893" s="219"/>
      <c r="C2893" s="219"/>
      <c r="D2893" s="220"/>
      <c r="E2893" s="221"/>
      <c r="F2893" s="222"/>
      <c r="G2893" s="223"/>
    </row>
    <row r="2894" spans="1:7">
      <c r="A2894" s="219"/>
      <c r="B2894" s="219"/>
      <c r="C2894" s="219"/>
      <c r="D2894" s="220"/>
      <c r="E2894" s="221"/>
      <c r="F2894" s="222"/>
      <c r="G2894" s="223"/>
    </row>
    <row r="2895" spans="1:7">
      <c r="A2895" s="219"/>
      <c r="B2895" s="219"/>
      <c r="C2895" s="219"/>
      <c r="D2895" s="220"/>
      <c r="E2895" s="221"/>
      <c r="F2895" s="222"/>
      <c r="G2895" s="223"/>
    </row>
    <row r="2896" spans="1:7">
      <c r="A2896" s="219"/>
      <c r="B2896" s="219"/>
      <c r="C2896" s="219"/>
      <c r="D2896" s="220"/>
      <c r="E2896" s="221"/>
      <c r="F2896" s="222"/>
      <c r="G2896" s="223"/>
    </row>
    <row r="2897" spans="1:7">
      <c r="A2897" s="219"/>
      <c r="B2897" s="219"/>
      <c r="C2897" s="219"/>
      <c r="D2897" s="220"/>
      <c r="E2897" s="221"/>
      <c r="F2897" s="222"/>
      <c r="G2897" s="223"/>
    </row>
    <row r="2898" spans="1:7">
      <c r="A2898" s="219"/>
      <c r="B2898" s="219"/>
      <c r="C2898" s="219"/>
      <c r="D2898" s="220"/>
      <c r="E2898" s="221"/>
      <c r="F2898" s="222"/>
      <c r="G2898" s="223"/>
    </row>
    <row r="2899" spans="1:7">
      <c r="A2899" s="219"/>
      <c r="B2899" s="219"/>
      <c r="C2899" s="219"/>
      <c r="D2899" s="220"/>
      <c r="E2899" s="221"/>
      <c r="F2899" s="222"/>
      <c r="G2899" s="223"/>
    </row>
    <row r="2900" spans="1:7">
      <c r="A2900" s="219"/>
      <c r="B2900" s="219"/>
      <c r="C2900" s="219"/>
      <c r="D2900" s="220"/>
      <c r="E2900" s="221"/>
      <c r="F2900" s="222"/>
      <c r="G2900" s="223"/>
    </row>
    <row r="2901" spans="1:7">
      <c r="A2901" s="219"/>
      <c r="B2901" s="219"/>
      <c r="C2901" s="219"/>
      <c r="D2901" s="220"/>
      <c r="E2901" s="221"/>
      <c r="F2901" s="222"/>
      <c r="G2901" s="223"/>
    </row>
    <row r="2902" spans="1:7">
      <c r="A2902" s="219"/>
      <c r="B2902" s="219"/>
      <c r="C2902" s="219"/>
      <c r="D2902" s="220"/>
      <c r="E2902" s="221"/>
      <c r="F2902" s="222"/>
      <c r="G2902" s="223"/>
    </row>
    <row r="2903" spans="1:7">
      <c r="A2903" s="219"/>
      <c r="B2903" s="219"/>
      <c r="C2903" s="219"/>
      <c r="D2903" s="220"/>
      <c r="E2903" s="221"/>
      <c r="F2903" s="222"/>
      <c r="G2903" s="223"/>
    </row>
    <row r="2904" spans="1:7">
      <c r="A2904" s="219"/>
      <c r="B2904" s="219"/>
      <c r="C2904" s="219"/>
      <c r="D2904" s="220"/>
      <c r="E2904" s="221"/>
      <c r="F2904" s="222"/>
      <c r="G2904" s="223"/>
    </row>
    <row r="2905" spans="1:7">
      <c r="A2905" s="219"/>
      <c r="B2905" s="219"/>
      <c r="C2905" s="219"/>
      <c r="D2905" s="220"/>
      <c r="E2905" s="221"/>
      <c r="F2905" s="222"/>
      <c r="G2905" s="223"/>
    </row>
    <row r="2906" spans="1:7">
      <c r="A2906" s="219"/>
      <c r="B2906" s="219"/>
      <c r="C2906" s="219"/>
      <c r="D2906" s="220"/>
      <c r="E2906" s="221"/>
      <c r="F2906" s="222"/>
      <c r="G2906" s="223"/>
    </row>
    <row r="2907" spans="1:7">
      <c r="A2907" s="219"/>
      <c r="B2907" s="219"/>
      <c r="C2907" s="219"/>
      <c r="D2907" s="220"/>
      <c r="E2907" s="221"/>
      <c r="F2907" s="222"/>
      <c r="G2907" s="223"/>
    </row>
    <row r="2908" spans="1:7">
      <c r="F2908" s="222"/>
      <c r="G2908" s="223"/>
    </row>
    <row r="2909" spans="1:7">
      <c r="F2909" s="222"/>
      <c r="G2909" s="223"/>
    </row>
    <row r="2910" spans="1:7">
      <c r="F2910" s="222"/>
      <c r="G2910" s="223"/>
    </row>
    <row r="2911" spans="1:7">
      <c r="F2911" s="222"/>
      <c r="G2911" s="223"/>
    </row>
    <row r="2912" spans="1:7">
      <c r="F2912" s="222"/>
      <c r="G2912" s="223"/>
    </row>
    <row r="2913" spans="1:7">
      <c r="A2913" s="20"/>
      <c r="B2913" s="20"/>
      <c r="C2913" s="20"/>
      <c r="D2913" s="20"/>
      <c r="E2913" s="20"/>
      <c r="F2913" s="222"/>
      <c r="G2913" s="223"/>
    </row>
    <row r="2914" spans="1:7">
      <c r="A2914" s="20"/>
      <c r="B2914" s="20"/>
      <c r="C2914" s="20"/>
      <c r="D2914" s="20"/>
      <c r="E2914" s="20"/>
      <c r="F2914" s="222"/>
      <c r="G2914" s="223"/>
    </row>
    <row r="2915" spans="1:7">
      <c r="A2915" s="20"/>
      <c r="B2915" s="20"/>
      <c r="C2915" s="20"/>
      <c r="D2915" s="20"/>
      <c r="E2915" s="20"/>
      <c r="F2915" s="222"/>
      <c r="G2915" s="223"/>
    </row>
    <row r="2916" spans="1:7">
      <c r="A2916" s="20"/>
      <c r="B2916" s="20"/>
      <c r="C2916" s="20"/>
      <c r="D2916" s="20"/>
      <c r="E2916" s="20"/>
      <c r="F2916" s="222"/>
      <c r="G2916" s="223"/>
    </row>
    <row r="2917" spans="1:7">
      <c r="A2917" s="20"/>
      <c r="B2917" s="20"/>
      <c r="C2917" s="20"/>
      <c r="D2917" s="20"/>
      <c r="E2917" s="20"/>
      <c r="F2917" s="222"/>
      <c r="G2917" s="223"/>
    </row>
    <row r="2918" spans="1:7">
      <c r="A2918" s="20"/>
      <c r="B2918" s="20"/>
      <c r="C2918" s="20"/>
      <c r="D2918" s="20"/>
      <c r="E2918" s="20"/>
      <c r="F2918" s="222"/>
      <c r="G2918" s="223"/>
    </row>
    <row r="2919" spans="1:7">
      <c r="A2919" s="20"/>
      <c r="B2919" s="20"/>
      <c r="C2919" s="20"/>
      <c r="D2919" s="20"/>
      <c r="E2919" s="20"/>
      <c r="F2919" s="222"/>
      <c r="G2919" s="223"/>
    </row>
    <row r="2920" spans="1:7">
      <c r="A2920" s="20"/>
      <c r="B2920" s="20"/>
      <c r="C2920" s="20"/>
      <c r="D2920" s="20"/>
      <c r="E2920" s="20"/>
      <c r="F2920" s="222"/>
      <c r="G2920" s="223"/>
    </row>
    <row r="2921" spans="1:7">
      <c r="A2921" s="20"/>
      <c r="B2921" s="20"/>
      <c r="C2921" s="20"/>
      <c r="D2921" s="20"/>
      <c r="E2921" s="20"/>
      <c r="F2921" s="222"/>
      <c r="G2921" s="223"/>
    </row>
    <row r="2922" spans="1:7">
      <c r="A2922" s="20"/>
      <c r="B2922" s="20"/>
      <c r="C2922" s="20"/>
      <c r="D2922" s="20"/>
      <c r="E2922" s="20"/>
      <c r="F2922" s="222"/>
      <c r="G2922" s="223"/>
    </row>
    <row r="2923" spans="1:7">
      <c r="A2923" s="20"/>
      <c r="B2923" s="20"/>
      <c r="C2923" s="20"/>
      <c r="D2923" s="20"/>
      <c r="E2923" s="20"/>
      <c r="F2923" s="222"/>
      <c r="G2923" s="223"/>
    </row>
  </sheetData>
  <phoneticPr fontId="24" type="noConversion"/>
  <printOptions horizontalCentered="1" gridLinesSet="0"/>
  <pageMargins left="0.31496062992125984" right="0" top="0.31496062992125984" bottom="0.31496062992125984" header="0" footer="0"/>
  <pageSetup paperSize="9" scale="80" firstPageNumber="146" orientation="portrait" r:id="rId1"/>
  <headerFooter alignWithMargins="0">
    <oddHeader>&amp;RCO1486: LINBRO PARK TOWER (with associated works)</oddHeader>
  </headerFooter>
  <rowBreaks count="1" manualBreakCount="1">
    <brk id="72" max="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405"/>
  <sheetViews>
    <sheetView showGridLines="0" view="pageBreakPreview" topLeftCell="A13" zoomScaleNormal="100" zoomScaleSheetLayoutView="100" workbookViewId="0">
      <selection activeCell="G23" sqref="G23"/>
    </sheetView>
  </sheetViews>
  <sheetFormatPr defaultColWidth="9.33203125" defaultRowHeight="13.2"/>
  <cols>
    <col min="1" max="1" width="7.5546875" style="11" customWidth="1"/>
    <col min="2" max="2" width="11.33203125" style="11" customWidth="1"/>
    <col min="3" max="3" width="36.5546875" style="677" customWidth="1"/>
    <col min="4" max="4" width="7.5546875" style="36" customWidth="1"/>
    <col min="5" max="5" width="10.5546875" style="36" customWidth="1"/>
    <col min="6" max="6" width="12.5546875" style="37" customWidth="1"/>
    <col min="7" max="7" width="15.5546875" style="678" customWidth="1"/>
    <col min="8" max="16384" width="9.33203125" style="1"/>
  </cols>
  <sheetData>
    <row r="1" spans="1:8" s="643" customFormat="1" ht="13.8" thickBot="1">
      <c r="C1" s="644"/>
      <c r="D1" s="645"/>
      <c r="E1" s="645"/>
      <c r="F1" s="646"/>
      <c r="G1" s="647"/>
    </row>
    <row r="2" spans="1:8" ht="28.5" customHeight="1" thickBot="1">
      <c r="A2" s="166" t="s">
        <v>9</v>
      </c>
      <c r="B2" s="167" t="s">
        <v>10</v>
      </c>
      <c r="C2" s="167" t="s">
        <v>11</v>
      </c>
      <c r="D2" s="167" t="s">
        <v>12</v>
      </c>
      <c r="E2" s="168" t="s">
        <v>13</v>
      </c>
      <c r="F2" s="169" t="s">
        <v>14</v>
      </c>
      <c r="G2" s="170" t="s">
        <v>15</v>
      </c>
    </row>
    <row r="3" spans="1:8" ht="13.8" thickTop="1">
      <c r="A3" s="171"/>
      <c r="B3" s="4"/>
      <c r="C3" s="4"/>
      <c r="D3" s="4"/>
      <c r="E3" s="27"/>
      <c r="F3" s="28"/>
      <c r="G3" s="182"/>
    </row>
    <row r="4" spans="1:8" s="5" customFormat="1" ht="26.4">
      <c r="A4" s="655">
        <v>7</v>
      </c>
      <c r="B4" s="8" t="s">
        <v>1226</v>
      </c>
      <c r="C4" s="8" t="s">
        <v>1888</v>
      </c>
      <c r="D4" s="10"/>
      <c r="E4" s="29"/>
      <c r="F4" s="648"/>
      <c r="G4" s="630"/>
    </row>
    <row r="5" spans="1:8" s="5" customFormat="1">
      <c r="A5" s="173"/>
      <c r="B5" s="8"/>
      <c r="C5" s="8"/>
      <c r="D5" s="10"/>
      <c r="E5" s="29"/>
      <c r="F5" s="648"/>
      <c r="G5" s="649"/>
    </row>
    <row r="6" spans="1:8" s="5" customFormat="1">
      <c r="A6" s="173" t="s">
        <v>1921</v>
      </c>
      <c r="B6" s="7"/>
      <c r="C6" s="7" t="s">
        <v>22</v>
      </c>
      <c r="D6" s="10"/>
      <c r="E6" s="29"/>
      <c r="F6" s="648"/>
      <c r="G6" s="630"/>
    </row>
    <row r="7" spans="1:8" ht="66">
      <c r="A7" s="173"/>
      <c r="B7" s="7" t="s">
        <v>1227</v>
      </c>
      <c r="C7" s="9" t="s">
        <v>1228</v>
      </c>
      <c r="D7" s="10"/>
      <c r="E7" s="29"/>
      <c r="F7" s="648"/>
      <c r="G7" s="630"/>
    </row>
    <row r="8" spans="1:8" s="5" customFormat="1">
      <c r="A8" s="173"/>
      <c r="B8" s="7"/>
      <c r="C8" s="8" t="s">
        <v>1229</v>
      </c>
      <c r="D8" s="10"/>
      <c r="E8" s="18"/>
      <c r="F8" s="648"/>
      <c r="G8" s="630"/>
    </row>
    <row r="9" spans="1:8" s="5" customFormat="1">
      <c r="A9" s="650" t="s">
        <v>1922</v>
      </c>
      <c r="B9" s="6" t="s">
        <v>1230</v>
      </c>
      <c r="C9" s="7" t="s">
        <v>1231</v>
      </c>
      <c r="D9" s="141" t="s">
        <v>16</v>
      </c>
      <c r="E9" s="651">
        <v>0</v>
      </c>
      <c r="F9" s="652"/>
      <c r="G9" s="212"/>
      <c r="H9" s="1"/>
    </row>
    <row r="10" spans="1:8" s="5" customFormat="1">
      <c r="A10" s="650" t="s">
        <v>1924</v>
      </c>
      <c r="B10" s="6" t="s">
        <v>1230</v>
      </c>
      <c r="C10" s="7" t="s">
        <v>1232</v>
      </c>
      <c r="D10" s="141" t="s">
        <v>16</v>
      </c>
      <c r="E10" s="651">
        <v>0</v>
      </c>
      <c r="F10" s="652"/>
      <c r="G10" s="212"/>
    </row>
    <row r="11" spans="1:8" s="5" customFormat="1">
      <c r="A11" s="650" t="s">
        <v>1925</v>
      </c>
      <c r="B11" s="6" t="s">
        <v>1230</v>
      </c>
      <c r="C11" s="116" t="s">
        <v>1233</v>
      </c>
      <c r="D11" s="141" t="s">
        <v>16</v>
      </c>
      <c r="E11" s="651">
        <v>2520</v>
      </c>
      <c r="F11" s="652"/>
      <c r="G11" s="212"/>
    </row>
    <row r="12" spans="1:8" s="5" customFormat="1">
      <c r="A12" s="173"/>
      <c r="B12" s="7"/>
      <c r="C12" s="7"/>
      <c r="D12" s="141"/>
      <c r="E12" s="653"/>
      <c r="F12" s="652"/>
      <c r="G12" s="212"/>
      <c r="H12" s="1"/>
    </row>
    <row r="13" spans="1:8" s="5" customFormat="1" ht="26.4">
      <c r="A13" s="654" t="s">
        <v>1926</v>
      </c>
      <c r="B13" s="7" t="s">
        <v>25</v>
      </c>
      <c r="C13" s="8" t="s">
        <v>1234</v>
      </c>
      <c r="D13" s="141"/>
      <c r="E13" s="142"/>
      <c r="F13" s="158"/>
      <c r="G13" s="212"/>
      <c r="H13" s="1"/>
    </row>
    <row r="14" spans="1:8" s="5" customFormat="1">
      <c r="A14" s="655" t="s">
        <v>1927</v>
      </c>
      <c r="B14" s="7"/>
      <c r="C14" s="7" t="s">
        <v>1235</v>
      </c>
      <c r="D14" s="141" t="s">
        <v>16</v>
      </c>
      <c r="E14" s="142">
        <v>1000</v>
      </c>
      <c r="F14" s="158"/>
      <c r="G14" s="212"/>
      <c r="H14" s="1"/>
    </row>
    <row r="15" spans="1:8" s="5" customFormat="1">
      <c r="A15" s="655" t="s">
        <v>1928</v>
      </c>
      <c r="B15" s="7"/>
      <c r="C15" s="7" t="s">
        <v>1236</v>
      </c>
      <c r="D15" s="141" t="s">
        <v>16</v>
      </c>
      <c r="E15" s="142">
        <v>10</v>
      </c>
      <c r="F15" s="158"/>
      <c r="G15" s="212"/>
      <c r="H15" s="1"/>
    </row>
    <row r="16" spans="1:8" s="5" customFormat="1">
      <c r="A16" s="655"/>
      <c r="B16" s="7"/>
      <c r="C16" s="7"/>
      <c r="D16" s="141"/>
      <c r="E16" s="142"/>
      <c r="F16" s="158"/>
      <c r="G16" s="212"/>
      <c r="H16" s="1"/>
    </row>
    <row r="17" spans="1:8" s="5" customFormat="1" ht="26.4">
      <c r="A17" s="655" t="s">
        <v>1929</v>
      </c>
      <c r="B17" s="7" t="s">
        <v>1205</v>
      </c>
      <c r="C17" s="7" t="s">
        <v>1237</v>
      </c>
      <c r="D17" s="141" t="s">
        <v>16</v>
      </c>
      <c r="E17" s="142">
        <v>13</v>
      </c>
      <c r="F17" s="158"/>
      <c r="G17" s="212"/>
      <c r="H17" s="1"/>
    </row>
    <row r="18" spans="1:8" s="5" customFormat="1">
      <c r="A18" s="650"/>
      <c r="B18" s="656"/>
      <c r="C18" s="116"/>
      <c r="D18" s="657"/>
      <c r="E18" s="657"/>
      <c r="F18" s="652"/>
      <c r="G18" s="212"/>
      <c r="H18" s="1"/>
    </row>
    <row r="19" spans="1:8" s="5" customFormat="1">
      <c r="A19" s="654" t="s">
        <v>1930</v>
      </c>
      <c r="B19" s="7" t="s">
        <v>3</v>
      </c>
      <c r="C19" s="7" t="s">
        <v>1238</v>
      </c>
      <c r="D19" s="141"/>
      <c r="E19" s="142"/>
      <c r="F19" s="158"/>
      <c r="G19" s="212"/>
      <c r="H19" s="1"/>
    </row>
    <row r="20" spans="1:8" s="5" customFormat="1" ht="24.75" customHeight="1">
      <c r="A20" s="654"/>
      <c r="B20" s="7" t="s">
        <v>1239</v>
      </c>
      <c r="C20" s="8" t="s">
        <v>1240</v>
      </c>
      <c r="D20" s="141"/>
      <c r="E20" s="142"/>
      <c r="F20" s="158"/>
      <c r="G20" s="212"/>
      <c r="H20" s="1"/>
    </row>
    <row r="21" spans="1:8" s="5" customFormat="1" ht="66">
      <c r="A21" s="654" t="s">
        <v>1931</v>
      </c>
      <c r="B21" s="7"/>
      <c r="C21" s="7" t="s">
        <v>1241</v>
      </c>
      <c r="D21" s="141" t="s">
        <v>16</v>
      </c>
      <c r="E21" s="142">
        <f>E17</f>
        <v>13</v>
      </c>
      <c r="F21" s="158"/>
      <c r="G21" s="212"/>
      <c r="H21" s="1"/>
    </row>
    <row r="22" spans="1:8" s="5" customFormat="1">
      <c r="A22" s="173"/>
      <c r="B22" s="7"/>
      <c r="C22" s="7"/>
      <c r="D22" s="141"/>
      <c r="E22" s="142"/>
      <c r="F22" s="158"/>
      <c r="G22" s="212"/>
      <c r="H22" s="1"/>
    </row>
    <row r="23" spans="1:8" s="5" customFormat="1" ht="26.4">
      <c r="A23" s="654" t="s">
        <v>1932</v>
      </c>
      <c r="B23" s="658" t="s">
        <v>1242</v>
      </c>
      <c r="C23" s="7" t="s">
        <v>1243</v>
      </c>
      <c r="D23" s="141" t="s">
        <v>16</v>
      </c>
      <c r="E23" s="142"/>
      <c r="F23" s="158"/>
      <c r="G23" s="617" t="s">
        <v>2952</v>
      </c>
      <c r="H23" s="1"/>
    </row>
    <row r="24" spans="1:8" s="5" customFormat="1" ht="13.8">
      <c r="A24" s="650"/>
      <c r="B24" s="659"/>
      <c r="C24" s="660"/>
      <c r="D24" s="661"/>
      <c r="E24" s="662"/>
      <c r="F24" s="663"/>
      <c r="G24" s="190"/>
      <c r="H24" s="1"/>
    </row>
    <row r="25" spans="1:8" s="5" customFormat="1" ht="26.4">
      <c r="A25" s="654" t="s">
        <v>1933</v>
      </c>
      <c r="B25" s="658" t="s">
        <v>1244</v>
      </c>
      <c r="C25" s="7" t="s">
        <v>1245</v>
      </c>
      <c r="D25" s="141" t="s">
        <v>16</v>
      </c>
      <c r="E25" s="657"/>
      <c r="F25" s="663"/>
      <c r="G25" s="664" t="s">
        <v>2951</v>
      </c>
      <c r="H25" s="1"/>
    </row>
    <row r="26" spans="1:8" s="5" customFormat="1">
      <c r="A26" s="650"/>
      <c r="B26" s="656"/>
      <c r="C26" s="116"/>
      <c r="D26" s="662"/>
      <c r="E26" s="662"/>
      <c r="F26" s="663"/>
      <c r="G26" s="190"/>
      <c r="H26" s="1"/>
    </row>
    <row r="27" spans="1:8" s="5" customFormat="1">
      <c r="A27" s="650"/>
      <c r="B27" s="656"/>
      <c r="C27" s="116"/>
      <c r="D27" s="662"/>
      <c r="E27" s="662"/>
      <c r="F27" s="663"/>
      <c r="G27" s="190"/>
      <c r="H27" s="1"/>
    </row>
    <row r="28" spans="1:8" s="5" customFormat="1">
      <c r="A28" s="650"/>
      <c r="B28" s="656"/>
      <c r="C28" s="116"/>
      <c r="D28" s="662"/>
      <c r="E28" s="662"/>
      <c r="F28" s="663"/>
      <c r="G28" s="190"/>
      <c r="H28" s="1"/>
    </row>
    <row r="29" spans="1:8" s="5" customFormat="1">
      <c r="A29" s="650"/>
      <c r="B29" s="656"/>
      <c r="C29" s="116"/>
      <c r="D29" s="662"/>
      <c r="E29" s="662"/>
      <c r="F29" s="663"/>
      <c r="G29" s="190"/>
      <c r="H29" s="1"/>
    </row>
    <row r="30" spans="1:8" s="5" customFormat="1">
      <c r="A30" s="650"/>
      <c r="B30" s="656"/>
      <c r="C30" s="116"/>
      <c r="D30" s="662"/>
      <c r="E30" s="662"/>
      <c r="F30" s="663"/>
      <c r="G30" s="190"/>
      <c r="H30" s="1"/>
    </row>
    <row r="31" spans="1:8" s="5" customFormat="1">
      <c r="A31" s="650"/>
      <c r="B31" s="656"/>
      <c r="C31" s="116"/>
      <c r="D31" s="662"/>
      <c r="E31" s="662"/>
      <c r="F31" s="663"/>
      <c r="G31" s="190"/>
      <c r="H31" s="1"/>
    </row>
    <row r="32" spans="1:8" s="5" customFormat="1">
      <c r="A32" s="173"/>
      <c r="B32" s="7"/>
      <c r="C32" s="7"/>
      <c r="D32" s="10"/>
      <c r="E32" s="665"/>
      <c r="F32" s="663"/>
      <c r="G32" s="666"/>
      <c r="H32" s="1"/>
    </row>
    <row r="33" spans="1:8" s="5" customFormat="1">
      <c r="A33" s="173"/>
      <c r="B33" s="7"/>
      <c r="C33" s="7"/>
      <c r="D33" s="10"/>
      <c r="E33" s="665"/>
      <c r="F33" s="663"/>
      <c r="G33" s="666"/>
      <c r="H33" s="1"/>
    </row>
    <row r="34" spans="1:8" s="5" customFormat="1">
      <c r="A34" s="173"/>
      <c r="B34" s="7"/>
      <c r="C34" s="7"/>
      <c r="D34" s="10"/>
      <c r="E34" s="665"/>
      <c r="F34" s="663"/>
      <c r="G34" s="666"/>
      <c r="H34" s="1"/>
    </row>
    <row r="35" spans="1:8" s="5" customFormat="1">
      <c r="A35" s="173"/>
      <c r="B35" s="7"/>
      <c r="C35" s="7"/>
      <c r="D35" s="10"/>
      <c r="E35" s="665"/>
      <c r="F35" s="663"/>
      <c r="G35" s="666"/>
      <c r="H35" s="1"/>
    </row>
    <row r="36" spans="1:8" s="5" customFormat="1">
      <c r="A36" s="173"/>
      <c r="B36" s="7"/>
      <c r="C36" s="7"/>
      <c r="D36" s="10"/>
      <c r="E36" s="665"/>
      <c r="F36" s="663"/>
      <c r="G36" s="666"/>
      <c r="H36" s="1"/>
    </row>
    <row r="37" spans="1:8" s="5" customFormat="1">
      <c r="A37" s="173"/>
      <c r="B37" s="7"/>
      <c r="C37" s="7"/>
      <c r="D37" s="10"/>
      <c r="E37" s="665"/>
      <c r="F37" s="663"/>
      <c r="G37" s="666"/>
      <c r="H37" s="1"/>
    </row>
    <row r="38" spans="1:8" s="5" customFormat="1">
      <c r="A38" s="173"/>
      <c r="B38" s="7"/>
      <c r="C38" s="7"/>
      <c r="D38" s="10"/>
      <c r="E38" s="665"/>
      <c r="F38" s="663"/>
      <c r="G38" s="666"/>
      <c r="H38" s="1"/>
    </row>
    <row r="39" spans="1:8" s="5" customFormat="1">
      <c r="A39" s="173"/>
      <c r="B39" s="7"/>
      <c r="C39" s="7"/>
      <c r="D39" s="10"/>
      <c r="E39" s="665"/>
      <c r="F39" s="663"/>
      <c r="G39" s="666"/>
      <c r="H39" s="1"/>
    </row>
    <row r="40" spans="1:8" s="5" customFormat="1">
      <c r="A40" s="173"/>
      <c r="B40" s="7"/>
      <c r="C40" s="7"/>
      <c r="D40" s="10"/>
      <c r="E40" s="665"/>
      <c r="F40" s="663"/>
      <c r="G40" s="666"/>
      <c r="H40" s="1"/>
    </row>
    <row r="41" spans="1:8" s="5" customFormat="1">
      <c r="A41" s="173"/>
      <c r="B41" s="7"/>
      <c r="C41" s="7"/>
      <c r="D41" s="10"/>
      <c r="E41" s="665"/>
      <c r="F41" s="663"/>
      <c r="G41" s="666"/>
      <c r="H41" s="1"/>
    </row>
    <row r="42" spans="1:8" s="5" customFormat="1">
      <c r="A42" s="173"/>
      <c r="B42" s="7"/>
      <c r="C42" s="7"/>
      <c r="D42" s="10"/>
      <c r="E42" s="665"/>
      <c r="F42" s="663"/>
      <c r="G42" s="666"/>
      <c r="H42" s="1"/>
    </row>
    <row r="43" spans="1:8" s="5" customFormat="1">
      <c r="A43" s="173"/>
      <c r="B43" s="7"/>
      <c r="C43" s="7"/>
      <c r="D43" s="10"/>
      <c r="E43" s="665"/>
      <c r="F43" s="663"/>
      <c r="G43" s="666"/>
      <c r="H43" s="1"/>
    </row>
    <row r="44" spans="1:8" s="5" customFormat="1">
      <c r="A44" s="173"/>
      <c r="B44" s="7"/>
      <c r="C44" s="7"/>
      <c r="D44" s="10"/>
      <c r="E44" s="665"/>
      <c r="F44" s="663"/>
      <c r="G44" s="666"/>
      <c r="H44" s="1"/>
    </row>
    <row r="45" spans="1:8" s="5" customFormat="1">
      <c r="A45" s="173"/>
      <c r="B45" s="7"/>
      <c r="C45" s="7"/>
      <c r="D45" s="10"/>
      <c r="E45" s="665"/>
      <c r="F45" s="663"/>
      <c r="G45" s="666"/>
      <c r="H45" s="1"/>
    </row>
    <row r="46" spans="1:8" s="5" customFormat="1">
      <c r="A46" s="173"/>
      <c r="B46" s="7"/>
      <c r="C46" s="7"/>
      <c r="D46" s="10"/>
      <c r="E46" s="665"/>
      <c r="F46" s="663"/>
      <c r="G46" s="666"/>
      <c r="H46" s="1"/>
    </row>
    <row r="47" spans="1:8" s="5" customFormat="1">
      <c r="A47" s="173"/>
      <c r="B47" s="7"/>
      <c r="C47" s="7"/>
      <c r="D47" s="10"/>
      <c r="E47" s="665"/>
      <c r="F47" s="663"/>
      <c r="G47" s="666"/>
      <c r="H47" s="1"/>
    </row>
    <row r="48" spans="1:8" s="5" customFormat="1">
      <c r="A48" s="173"/>
      <c r="B48" s="7"/>
      <c r="C48" s="7"/>
      <c r="D48" s="10"/>
      <c r="E48" s="665"/>
      <c r="F48" s="663"/>
      <c r="G48" s="666"/>
      <c r="H48" s="1"/>
    </row>
    <row r="49" spans="1:8" s="5" customFormat="1">
      <c r="A49" s="173"/>
      <c r="B49" s="7"/>
      <c r="C49" s="7"/>
      <c r="D49" s="10"/>
      <c r="E49" s="665"/>
      <c r="F49" s="663"/>
      <c r="G49" s="666"/>
      <c r="H49" s="1"/>
    </row>
    <row r="50" spans="1:8" s="5" customFormat="1">
      <c r="A50" s="173"/>
      <c r="B50" s="7"/>
      <c r="C50" s="7"/>
      <c r="D50" s="10"/>
      <c r="E50" s="665"/>
      <c r="F50" s="663"/>
      <c r="G50" s="666"/>
      <c r="H50" s="1"/>
    </row>
    <row r="51" spans="1:8" s="5" customFormat="1">
      <c r="A51" s="173"/>
      <c r="B51" s="7"/>
      <c r="C51" s="7"/>
      <c r="D51" s="10"/>
      <c r="E51" s="665"/>
      <c r="F51" s="663"/>
      <c r="G51" s="666"/>
      <c r="H51" s="1"/>
    </row>
    <row r="52" spans="1:8" s="5" customFormat="1">
      <c r="A52" s="173"/>
      <c r="B52" s="7"/>
      <c r="C52" s="7"/>
      <c r="D52" s="10"/>
      <c r="E52" s="665"/>
      <c r="F52" s="663"/>
      <c r="G52" s="666"/>
      <c r="H52" s="1"/>
    </row>
    <row r="53" spans="1:8" s="5" customFormat="1">
      <c r="A53" s="173"/>
      <c r="B53" s="7"/>
      <c r="C53" s="7"/>
      <c r="D53" s="10"/>
      <c r="E53" s="665"/>
      <c r="F53" s="663"/>
      <c r="G53" s="666"/>
      <c r="H53" s="1"/>
    </row>
    <row r="54" spans="1:8" s="5" customFormat="1">
      <c r="A54" s="173"/>
      <c r="B54" s="7"/>
      <c r="C54" s="7"/>
      <c r="D54" s="10"/>
      <c r="E54" s="665"/>
      <c r="F54" s="663"/>
      <c r="G54" s="666"/>
      <c r="H54" s="1"/>
    </row>
    <row r="55" spans="1:8" s="5" customFormat="1">
      <c r="A55" s="173"/>
      <c r="B55" s="7"/>
      <c r="C55" s="7"/>
      <c r="D55" s="10"/>
      <c r="E55" s="665"/>
      <c r="F55" s="663"/>
      <c r="G55" s="666"/>
      <c r="H55" s="1"/>
    </row>
    <row r="56" spans="1:8" s="5" customFormat="1">
      <c r="A56" s="173"/>
      <c r="B56" s="7"/>
      <c r="C56" s="7"/>
      <c r="D56" s="10"/>
      <c r="E56" s="665"/>
      <c r="F56" s="663"/>
      <c r="G56" s="666"/>
      <c r="H56" s="1"/>
    </row>
    <row r="57" spans="1:8" s="5" customFormat="1">
      <c r="A57" s="173"/>
      <c r="B57" s="7"/>
      <c r="C57" s="7"/>
      <c r="D57" s="10"/>
      <c r="E57" s="665"/>
      <c r="F57" s="663"/>
      <c r="G57" s="666"/>
      <c r="H57" s="1"/>
    </row>
    <row r="58" spans="1:8" s="5" customFormat="1">
      <c r="A58" s="173"/>
      <c r="B58" s="7"/>
      <c r="C58" s="7"/>
      <c r="D58" s="10"/>
      <c r="E58" s="665"/>
      <c r="F58" s="663"/>
      <c r="G58" s="666"/>
      <c r="H58" s="1"/>
    </row>
    <row r="59" spans="1:8" s="5" customFormat="1">
      <c r="A59" s="173"/>
      <c r="B59" s="7"/>
      <c r="C59" s="7"/>
      <c r="D59" s="10"/>
      <c r="E59" s="665"/>
      <c r="F59" s="663"/>
      <c r="G59" s="666"/>
      <c r="H59" s="1"/>
    </row>
    <row r="60" spans="1:8">
      <c r="A60" s="173"/>
      <c r="B60" s="7"/>
      <c r="C60" s="7"/>
      <c r="D60" s="10"/>
      <c r="E60" s="665"/>
      <c r="F60" s="663"/>
      <c r="G60" s="666"/>
    </row>
    <row r="61" spans="1:8">
      <c r="A61" s="214"/>
      <c r="B61" s="12"/>
      <c r="C61" s="12"/>
      <c r="D61" s="667"/>
      <c r="E61" s="668"/>
      <c r="F61" s="663"/>
      <c r="G61" s="669"/>
    </row>
    <row r="62" spans="1:8">
      <c r="A62" s="670"/>
      <c r="B62" s="671"/>
      <c r="C62" s="671"/>
      <c r="D62" s="672"/>
      <c r="E62" s="673"/>
      <c r="F62" s="32"/>
      <c r="G62" s="674"/>
    </row>
    <row r="63" spans="1:8">
      <c r="A63" s="176"/>
      <c r="B63" s="675" t="s">
        <v>2798</v>
      </c>
      <c r="C63" s="3"/>
      <c r="D63" s="33"/>
      <c r="E63" s="34"/>
      <c r="F63" s="35" t="s">
        <v>18</v>
      </c>
      <c r="G63" s="192"/>
    </row>
    <row r="64" spans="1:8" ht="13.8" thickBot="1">
      <c r="A64" s="177"/>
      <c r="B64" s="676"/>
      <c r="C64" s="178"/>
      <c r="D64" s="179"/>
      <c r="E64" s="180"/>
      <c r="F64" s="181"/>
      <c r="G64" s="194"/>
    </row>
    <row r="84" ht="11.25" customHeight="1"/>
    <row r="200" spans="7:7">
      <c r="G200" s="678">
        <v>150000</v>
      </c>
    </row>
    <row r="343" spans="7:8">
      <c r="G343" s="678">
        <v>600000</v>
      </c>
    </row>
    <row r="345" spans="7:8">
      <c r="G345" s="678">
        <v>806000</v>
      </c>
    </row>
    <row r="348" spans="7:8">
      <c r="G348" s="678">
        <v>60000</v>
      </c>
      <c r="H348" s="1">
        <v>60000</v>
      </c>
    </row>
    <row r="350" spans="7:8">
      <c r="G350" s="678">
        <v>3200000</v>
      </c>
    </row>
    <row r="352" spans="7:8">
      <c r="G352" s="678">
        <v>70000</v>
      </c>
    </row>
    <row r="405" spans="7:7">
      <c r="G405" s="678">
        <v>120000</v>
      </c>
    </row>
  </sheetData>
  <printOptions horizontalCentered="1" gridLinesSet="0"/>
  <pageMargins left="0.31496062992125984" right="0" top="0.31496062992125984" bottom="0.31496062992125984" header="0" footer="0"/>
  <pageSetup paperSize="9" scale="80" firstPageNumber="146" orientation="portrait" r:id="rId1"/>
  <headerFooter alignWithMargins="0">
    <oddHeader>&amp;RCO1486:LINBRO PARK TOWER (with associated works)</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2836"/>
  <sheetViews>
    <sheetView showGridLines="0" view="pageBreakPreview" topLeftCell="A22" zoomScaleNormal="100" zoomScaleSheetLayoutView="100" workbookViewId="0">
      <selection activeCell="G27" sqref="G27"/>
    </sheetView>
  </sheetViews>
  <sheetFormatPr defaultColWidth="9.33203125" defaultRowHeight="13.2"/>
  <cols>
    <col min="1" max="1" width="7.5546875" style="23" customWidth="1"/>
    <col min="2" max="2" width="11.33203125" style="23" customWidth="1"/>
    <col min="3" max="3" width="36.5546875" style="23" customWidth="1"/>
    <col min="4" max="4" width="7.5546875" style="40" customWidth="1"/>
    <col min="5" max="5" width="10.5546875" style="118" customWidth="1"/>
    <col min="6" max="6" width="12.5546875" style="42" customWidth="1"/>
    <col min="7" max="7" width="15.5546875" style="41" customWidth="1"/>
    <col min="8" max="8" width="2.5546875" style="20" customWidth="1"/>
    <col min="9" max="16384" width="9.33203125" style="20"/>
  </cols>
  <sheetData>
    <row r="1" spans="1:7" ht="13.8" thickBot="1">
      <c r="A1" s="208"/>
      <c r="B1" s="208"/>
      <c r="C1" s="208"/>
      <c r="D1" s="209"/>
      <c r="E1" s="210"/>
      <c r="F1" s="211"/>
      <c r="G1" s="363"/>
    </row>
    <row r="2" spans="1:7" ht="29.1" customHeight="1" thickBot="1">
      <c r="A2" s="195" t="s">
        <v>9</v>
      </c>
      <c r="B2" s="196" t="s">
        <v>10</v>
      </c>
      <c r="C2" s="196" t="s">
        <v>11</v>
      </c>
      <c r="D2" s="196" t="s">
        <v>12</v>
      </c>
      <c r="E2" s="197" t="s">
        <v>13</v>
      </c>
      <c r="F2" s="198" t="s">
        <v>14</v>
      </c>
      <c r="G2" s="199" t="s">
        <v>15</v>
      </c>
    </row>
    <row r="3" spans="1:7" ht="13.8" thickTop="1">
      <c r="A3" s="200"/>
      <c r="B3" s="22"/>
      <c r="D3" s="38"/>
      <c r="E3" s="117"/>
      <c r="F3" s="39"/>
      <c r="G3" s="1180"/>
    </row>
    <row r="4" spans="1:7" ht="26.4">
      <c r="A4" s="1130">
        <v>8</v>
      </c>
      <c r="B4" s="21" t="s">
        <v>1189</v>
      </c>
      <c r="C4" s="21" t="s">
        <v>1791</v>
      </c>
      <c r="G4" s="202"/>
    </row>
    <row r="5" spans="1:7">
      <c r="A5" s="200"/>
      <c r="B5" s="21"/>
      <c r="C5" s="380"/>
      <c r="G5" s="202"/>
    </row>
    <row r="6" spans="1:7">
      <c r="A6" s="203"/>
      <c r="B6" s="22"/>
      <c r="D6" s="38"/>
      <c r="E6" s="117"/>
      <c r="F6" s="39"/>
      <c r="G6" s="201"/>
    </row>
    <row r="7" spans="1:7">
      <c r="A7" s="200" t="s">
        <v>1934</v>
      </c>
      <c r="B7" s="23" t="s">
        <v>399</v>
      </c>
      <c r="C7" s="21" t="s">
        <v>22</v>
      </c>
      <c r="D7" s="154"/>
      <c r="E7" s="156"/>
      <c r="F7" s="39"/>
      <c r="G7" s="201"/>
    </row>
    <row r="8" spans="1:7">
      <c r="A8" s="200"/>
      <c r="C8" s="21"/>
      <c r="D8" s="154"/>
      <c r="E8" s="156"/>
      <c r="F8" s="39"/>
      <c r="G8" s="201"/>
    </row>
    <row r="9" spans="1:7" ht="105.6">
      <c r="A9" s="200"/>
      <c r="B9" s="23" t="s">
        <v>399</v>
      </c>
      <c r="C9" s="391" t="s">
        <v>458</v>
      </c>
      <c r="D9" s="154"/>
      <c r="E9" s="156"/>
      <c r="F9" s="155"/>
      <c r="G9" s="172"/>
    </row>
    <row r="10" spans="1:7" ht="8.6999999999999993" customHeight="1">
      <c r="A10" s="200"/>
      <c r="D10" s="154"/>
      <c r="E10" s="156"/>
      <c r="F10" s="155"/>
      <c r="G10" s="204"/>
    </row>
    <row r="11" spans="1:7">
      <c r="A11" s="200" t="s">
        <v>1935</v>
      </c>
      <c r="C11" s="23" t="s">
        <v>409</v>
      </c>
      <c r="D11" s="154" t="s">
        <v>16</v>
      </c>
      <c r="E11" s="156">
        <v>520.25099999999998</v>
      </c>
      <c r="F11" s="155"/>
      <c r="G11" s="204"/>
    </row>
    <row r="12" spans="1:7" ht="8.6999999999999993" customHeight="1">
      <c r="A12" s="200"/>
      <c r="D12" s="154"/>
      <c r="E12" s="156"/>
      <c r="F12" s="155"/>
      <c r="G12" s="204"/>
    </row>
    <row r="13" spans="1:7" ht="17.7" customHeight="1">
      <c r="A13" s="200" t="s">
        <v>1936</v>
      </c>
      <c r="C13" s="23" t="s">
        <v>424</v>
      </c>
      <c r="D13" s="154" t="s">
        <v>16</v>
      </c>
      <c r="E13" s="156">
        <v>128.23038734157461</v>
      </c>
      <c r="F13" s="157"/>
      <c r="G13" s="201"/>
    </row>
    <row r="14" spans="1:7" ht="7.2" customHeight="1">
      <c r="A14" s="200"/>
      <c r="D14" s="154"/>
      <c r="E14" s="156"/>
      <c r="F14" s="157"/>
      <c r="G14" s="202"/>
    </row>
    <row r="15" spans="1:7">
      <c r="A15" s="205" t="s">
        <v>1937</v>
      </c>
      <c r="C15" s="368" t="s">
        <v>1031</v>
      </c>
      <c r="D15" s="154" t="s">
        <v>16</v>
      </c>
      <c r="E15" s="156">
        <v>161.49</v>
      </c>
      <c r="F15" s="157"/>
      <c r="G15" s="202"/>
    </row>
    <row r="16" spans="1:7" ht="5.7" customHeight="1">
      <c r="A16" s="205"/>
      <c r="C16" s="368"/>
      <c r="D16" s="154"/>
      <c r="E16" s="156"/>
      <c r="F16" s="157"/>
      <c r="G16" s="201"/>
    </row>
    <row r="17" spans="1:7" ht="17.100000000000001" customHeight="1">
      <c r="A17" s="205" t="s">
        <v>1938</v>
      </c>
      <c r="C17" s="369" t="s">
        <v>1032</v>
      </c>
      <c r="D17" s="154" t="s">
        <v>16</v>
      </c>
      <c r="E17" s="156">
        <v>101.78760197630925</v>
      </c>
      <c r="F17" s="157"/>
      <c r="G17" s="201"/>
    </row>
    <row r="18" spans="1:7" ht="5.7" customHeight="1">
      <c r="A18" s="205"/>
      <c r="C18" s="368"/>
      <c r="D18" s="154"/>
      <c r="E18" s="156"/>
      <c r="F18" s="157"/>
      <c r="G18" s="201"/>
    </row>
    <row r="19" spans="1:7">
      <c r="A19" s="205" t="s">
        <v>1939</v>
      </c>
      <c r="C19" s="368" t="s">
        <v>734</v>
      </c>
      <c r="D19" s="154" t="s">
        <v>16</v>
      </c>
      <c r="E19" s="156">
        <v>334.61099999999999</v>
      </c>
      <c r="F19" s="157"/>
      <c r="G19" s="201"/>
    </row>
    <row r="20" spans="1:7" ht="6.6" customHeight="1">
      <c r="A20" s="205"/>
      <c r="C20" s="368"/>
      <c r="D20" s="154"/>
      <c r="E20" s="156"/>
      <c r="F20" s="157"/>
      <c r="G20" s="201"/>
    </row>
    <row r="21" spans="1:7" ht="26.4">
      <c r="A21" s="200" t="s">
        <v>1940</v>
      </c>
      <c r="B21" s="23" t="s">
        <v>25</v>
      </c>
      <c r="C21" s="383" t="s">
        <v>2800</v>
      </c>
      <c r="D21" s="390" t="s">
        <v>16</v>
      </c>
      <c r="E21" s="392">
        <v>273.52769679536516</v>
      </c>
      <c r="F21" s="394"/>
      <c r="G21" s="276"/>
    </row>
    <row r="22" spans="1:7" ht="7.5" customHeight="1">
      <c r="A22" s="200"/>
      <c r="C22" s="21"/>
      <c r="D22" s="154"/>
      <c r="E22" s="156"/>
      <c r="F22" s="157"/>
      <c r="G22" s="172"/>
    </row>
    <row r="23" spans="1:7" s="93" customFormat="1" ht="26.4">
      <c r="A23" s="200" t="s">
        <v>1941</v>
      </c>
      <c r="B23" s="23" t="s">
        <v>403</v>
      </c>
      <c r="C23" s="23" t="s">
        <v>2801</v>
      </c>
      <c r="D23" s="154"/>
      <c r="E23" s="156"/>
      <c r="F23" s="157"/>
      <c r="G23" s="204"/>
    </row>
    <row r="24" spans="1:7" s="93" customFormat="1" ht="7.2" customHeight="1">
      <c r="A24" s="200"/>
      <c r="B24" s="23"/>
      <c r="C24" s="23"/>
      <c r="D24" s="154"/>
      <c r="E24" s="156"/>
      <c r="F24" s="157"/>
      <c r="G24" s="204"/>
    </row>
    <row r="25" spans="1:7" ht="53.1" customHeight="1">
      <c r="A25" s="200" t="s">
        <v>1942</v>
      </c>
      <c r="C25" s="23" t="s">
        <v>407</v>
      </c>
      <c r="D25" s="390" t="s">
        <v>16</v>
      </c>
      <c r="E25" s="392">
        <v>182.35179786357679</v>
      </c>
      <c r="F25" s="394"/>
      <c r="G25" s="591"/>
    </row>
    <row r="26" spans="1:7" s="93" customFormat="1" ht="8.6999999999999993" customHeight="1">
      <c r="A26" s="173"/>
      <c r="B26" s="149"/>
      <c r="C26" s="116"/>
      <c r="D26" s="273"/>
      <c r="E26" s="118"/>
      <c r="F26" s="157"/>
      <c r="G26" s="202"/>
    </row>
    <row r="27" spans="1:7" s="93" customFormat="1" ht="52.8">
      <c r="A27" s="173" t="s">
        <v>2034</v>
      </c>
      <c r="B27" s="385" t="s">
        <v>243</v>
      </c>
      <c r="C27" s="383" t="s">
        <v>456</v>
      </c>
      <c r="D27" s="393" t="s">
        <v>235</v>
      </c>
      <c r="E27" s="392">
        <v>574.52862741524291</v>
      </c>
      <c r="F27" s="394"/>
      <c r="G27" s="202"/>
    </row>
    <row r="28" spans="1:7" s="93" customFormat="1" ht="4.2" customHeight="1">
      <c r="A28" s="173"/>
      <c r="B28" s="149"/>
      <c r="C28" s="116"/>
      <c r="D28" s="273"/>
      <c r="E28" s="118"/>
      <c r="F28" s="157"/>
      <c r="G28" s="201"/>
    </row>
    <row r="29" spans="1:7" s="93" customFormat="1">
      <c r="A29" s="200" t="s">
        <v>1943</v>
      </c>
      <c r="B29" s="23"/>
      <c r="C29" s="23" t="s">
        <v>455</v>
      </c>
      <c r="D29" s="154"/>
      <c r="E29" s="156"/>
      <c r="F29" s="157"/>
      <c r="G29" s="201"/>
    </row>
    <row r="30" spans="1:7" s="93" customFormat="1" ht="26.25" customHeight="1">
      <c r="A30" s="173"/>
      <c r="B30" s="115" t="s">
        <v>406</v>
      </c>
      <c r="C30" s="7" t="s">
        <v>454</v>
      </c>
      <c r="D30" s="150"/>
      <c r="E30" s="156"/>
      <c r="F30" s="151"/>
      <c r="G30" s="201"/>
    </row>
    <row r="31" spans="1:7" s="93" customFormat="1" ht="5.7" customHeight="1">
      <c r="A31" s="173"/>
      <c r="B31" s="149"/>
      <c r="C31" s="116"/>
      <c r="D31" s="273"/>
      <c r="E31" s="118"/>
      <c r="F31" s="157"/>
      <c r="G31" s="172"/>
    </row>
    <row r="32" spans="1:7" s="93" customFormat="1">
      <c r="A32" s="173" t="s">
        <v>1944</v>
      </c>
      <c r="B32" s="149"/>
      <c r="C32" s="7" t="s">
        <v>404</v>
      </c>
      <c r="D32" s="273" t="s">
        <v>16</v>
      </c>
      <c r="E32" s="118">
        <v>50</v>
      </c>
      <c r="F32" s="274"/>
      <c r="G32" s="172"/>
    </row>
    <row r="33" spans="1:7" s="93" customFormat="1" ht="7.2" customHeight="1">
      <c r="A33" s="173"/>
      <c r="B33" s="149"/>
      <c r="C33" s="7"/>
      <c r="D33" s="273"/>
      <c r="E33" s="118"/>
      <c r="F33" s="274"/>
      <c r="G33" s="204"/>
    </row>
    <row r="34" spans="1:7" ht="12.6" customHeight="1">
      <c r="A34" s="173" t="s">
        <v>1945</v>
      </c>
      <c r="B34" s="149"/>
      <c r="C34" s="7" t="s">
        <v>405</v>
      </c>
      <c r="D34" s="273" t="s">
        <v>16</v>
      </c>
      <c r="E34" s="118">
        <v>50</v>
      </c>
      <c r="F34" s="274"/>
      <c r="G34" s="204"/>
    </row>
    <row r="35" spans="1:7" ht="8.6999999999999993" customHeight="1">
      <c r="A35" s="173"/>
      <c r="B35" s="149"/>
      <c r="C35" s="7"/>
      <c r="D35" s="273"/>
      <c r="F35" s="20"/>
      <c r="G35" s="201"/>
    </row>
    <row r="36" spans="1:7" ht="28.5" customHeight="1">
      <c r="A36" s="173" t="s">
        <v>2035</v>
      </c>
      <c r="B36" s="382" t="s">
        <v>451</v>
      </c>
      <c r="C36" s="383" t="s">
        <v>457</v>
      </c>
      <c r="D36" s="381" t="s">
        <v>235</v>
      </c>
      <c r="E36" s="118">
        <v>900</v>
      </c>
      <c r="F36" s="274"/>
      <c r="G36" s="202"/>
    </row>
    <row r="37" spans="1:7" s="628" customFormat="1">
      <c r="A37" s="173"/>
      <c r="B37" s="115"/>
      <c r="C37" s="7"/>
      <c r="D37" s="10"/>
      <c r="E37" s="118"/>
      <c r="F37" s="41"/>
      <c r="G37" s="630"/>
    </row>
    <row r="38" spans="1:7" s="628" customFormat="1">
      <c r="A38" s="173"/>
      <c r="B38" s="115"/>
      <c r="C38" s="7"/>
      <c r="D38" s="10"/>
      <c r="E38" s="118"/>
      <c r="F38" s="41"/>
      <c r="G38" s="630"/>
    </row>
    <row r="39" spans="1:7" ht="12.75" customHeight="1">
      <c r="A39" s="173"/>
      <c r="B39" s="115"/>
      <c r="C39" s="7"/>
      <c r="D39" s="10"/>
      <c r="F39" s="41"/>
      <c r="G39" s="630"/>
    </row>
    <row r="40" spans="1:7" ht="12.75" customHeight="1">
      <c r="A40" s="173"/>
      <c r="B40" s="115"/>
      <c r="C40" s="7"/>
      <c r="D40" s="10"/>
      <c r="F40" s="861"/>
      <c r="G40" s="1181"/>
    </row>
    <row r="41" spans="1:7" s="628" customFormat="1">
      <c r="A41" s="173"/>
      <c r="B41" s="115"/>
      <c r="C41" s="116"/>
      <c r="D41" s="10"/>
      <c r="E41" s="118"/>
      <c r="F41" s="157"/>
      <c r="G41" s="212"/>
    </row>
    <row r="42" spans="1:7" s="628" customFormat="1">
      <c r="A42" s="173"/>
      <c r="B42" s="115"/>
      <c r="C42" s="7"/>
      <c r="D42" s="10"/>
      <c r="E42" s="118"/>
      <c r="F42" s="41"/>
      <c r="G42" s="630"/>
    </row>
    <row r="43" spans="1:7" s="628" customFormat="1">
      <c r="A43" s="173"/>
      <c r="B43" s="115"/>
      <c r="C43" s="7"/>
      <c r="D43" s="10"/>
      <c r="E43" s="118"/>
      <c r="F43" s="41"/>
      <c r="G43" s="630"/>
    </row>
    <row r="44" spans="1:7" ht="12.75" customHeight="1">
      <c r="A44" s="173"/>
      <c r="B44" s="115"/>
      <c r="C44" s="7"/>
      <c r="D44" s="10"/>
      <c r="F44" s="41"/>
      <c r="G44" s="630"/>
    </row>
    <row r="45" spans="1:7" ht="12.75" customHeight="1">
      <c r="A45" s="173"/>
      <c r="B45" s="115"/>
      <c r="C45" s="7"/>
      <c r="D45" s="10"/>
      <c r="F45" s="861"/>
      <c r="G45" s="1181"/>
    </row>
    <row r="46" spans="1:7" s="628" customFormat="1">
      <c r="A46" s="173"/>
      <c r="B46" s="115"/>
      <c r="C46" s="116"/>
      <c r="D46" s="10"/>
      <c r="E46" s="118"/>
      <c r="F46" s="157"/>
      <c r="G46" s="212"/>
    </row>
    <row r="47" spans="1:7" s="628" customFormat="1">
      <c r="A47" s="173"/>
      <c r="B47" s="115"/>
      <c r="C47" s="116"/>
      <c r="D47" s="10"/>
      <c r="E47" s="118"/>
      <c r="F47" s="157"/>
      <c r="G47" s="212"/>
    </row>
    <row r="48" spans="1:7" s="628" customFormat="1">
      <c r="A48" s="173"/>
      <c r="B48" s="115"/>
      <c r="C48" s="7"/>
      <c r="D48" s="10"/>
      <c r="E48" s="118"/>
      <c r="F48" s="41"/>
      <c r="G48" s="630"/>
    </row>
    <row r="49" spans="1:7" s="628" customFormat="1">
      <c r="A49" s="173"/>
      <c r="B49" s="115"/>
      <c r="C49" s="7"/>
      <c r="D49" s="10"/>
      <c r="E49" s="118"/>
      <c r="F49" s="41"/>
      <c r="G49" s="630"/>
    </row>
    <row r="50" spans="1:7" ht="12.75" customHeight="1">
      <c r="A50" s="173"/>
      <c r="B50" s="115"/>
      <c r="C50" s="7"/>
      <c r="D50" s="10"/>
      <c r="F50" s="41"/>
      <c r="G50" s="630"/>
    </row>
    <row r="51" spans="1:7" ht="12.75" customHeight="1">
      <c r="A51" s="173"/>
      <c r="B51" s="115"/>
      <c r="C51" s="7"/>
      <c r="D51" s="10"/>
      <c r="F51" s="861"/>
      <c r="G51" s="1181"/>
    </row>
    <row r="52" spans="1:7" s="628" customFormat="1">
      <c r="A52" s="173"/>
      <c r="B52" s="115"/>
      <c r="C52" s="116"/>
      <c r="D52" s="10"/>
      <c r="E52" s="118"/>
      <c r="F52" s="157"/>
      <c r="G52" s="212"/>
    </row>
    <row r="53" spans="1:7" s="628" customFormat="1">
      <c r="A53" s="173"/>
      <c r="B53" s="115"/>
      <c r="C53" s="7"/>
      <c r="D53" s="10"/>
      <c r="E53" s="118"/>
      <c r="F53" s="41"/>
      <c r="G53" s="630"/>
    </row>
    <row r="54" spans="1:7" s="628" customFormat="1">
      <c r="A54" s="173"/>
      <c r="B54" s="115"/>
      <c r="C54" s="7"/>
      <c r="D54" s="10"/>
      <c r="E54" s="118"/>
      <c r="F54" s="41"/>
      <c r="G54" s="630"/>
    </row>
    <row r="55" spans="1:7" ht="12.75" customHeight="1">
      <c r="A55" s="173"/>
      <c r="B55" s="115"/>
      <c r="C55" s="7"/>
      <c r="D55" s="10"/>
      <c r="F55" s="41"/>
      <c r="G55" s="630"/>
    </row>
    <row r="56" spans="1:7" s="628" customFormat="1">
      <c r="A56" s="173"/>
      <c r="B56" s="115"/>
      <c r="C56" s="7"/>
      <c r="D56" s="10"/>
      <c r="E56" s="118"/>
      <c r="F56" s="41"/>
      <c r="G56" s="630"/>
    </row>
    <row r="57" spans="1:7" s="628" customFormat="1">
      <c r="A57" s="173"/>
      <c r="B57" s="115"/>
      <c r="C57" s="7"/>
      <c r="D57" s="10"/>
      <c r="E57" s="118"/>
      <c r="F57" s="41"/>
      <c r="G57" s="630"/>
    </row>
    <row r="58" spans="1:7" ht="12.75" customHeight="1">
      <c r="A58" s="173"/>
      <c r="B58" s="115"/>
      <c r="C58" s="7"/>
      <c r="D58" s="10"/>
      <c r="F58" s="41"/>
      <c r="G58" s="630"/>
    </row>
    <row r="59" spans="1:7" s="628" customFormat="1">
      <c r="A59" s="173"/>
      <c r="B59" s="115"/>
      <c r="C59" s="116"/>
      <c r="D59" s="10"/>
      <c r="E59" s="118"/>
      <c r="F59" s="157"/>
      <c r="G59" s="212"/>
    </row>
    <row r="60" spans="1:7" s="628" customFormat="1">
      <c r="A60" s="173"/>
      <c r="B60" s="115"/>
      <c r="C60" s="7"/>
      <c r="D60" s="10"/>
      <c r="E60" s="118"/>
      <c r="F60" s="41"/>
      <c r="G60" s="1182"/>
    </row>
    <row r="61" spans="1:7">
      <c r="A61" s="639"/>
      <c r="B61" s="43"/>
      <c r="C61" s="43"/>
      <c r="D61" s="44"/>
      <c r="E61" s="119"/>
      <c r="F61" s="45"/>
      <c r="G61" s="206"/>
    </row>
    <row r="62" spans="1:7">
      <c r="A62" s="640"/>
      <c r="B62" s="24" t="s">
        <v>2799</v>
      </c>
      <c r="C62" s="121"/>
      <c r="D62" s="46"/>
      <c r="E62" s="120"/>
      <c r="F62" s="25" t="s">
        <v>18</v>
      </c>
      <c r="G62" s="207"/>
    </row>
    <row r="63" spans="1:7" ht="13.8" thickBot="1">
      <c r="A63" s="641"/>
      <c r="B63" s="208"/>
      <c r="C63" s="208"/>
      <c r="D63" s="209"/>
      <c r="E63" s="210"/>
      <c r="F63" s="211"/>
      <c r="G63" s="642"/>
    </row>
    <row r="64" spans="1:7">
      <c r="A64" s="219"/>
      <c r="B64" s="219"/>
      <c r="C64" s="219"/>
      <c r="D64" s="220"/>
      <c r="E64" s="221"/>
      <c r="F64" s="222"/>
      <c r="G64" s="223"/>
    </row>
    <row r="65" spans="1:7">
      <c r="A65" s="219"/>
      <c r="B65" s="219"/>
      <c r="C65" s="219"/>
      <c r="D65" s="220"/>
      <c r="E65" s="221"/>
      <c r="F65" s="222"/>
      <c r="G65" s="223"/>
    </row>
    <row r="66" spans="1:7">
      <c r="A66" s="219"/>
      <c r="B66" s="219"/>
      <c r="C66" s="219"/>
      <c r="D66" s="220"/>
      <c r="E66" s="221"/>
      <c r="F66" s="222"/>
      <c r="G66" s="223"/>
    </row>
    <row r="67" spans="1:7">
      <c r="A67" s="219"/>
      <c r="B67" s="219"/>
      <c r="C67" s="219"/>
      <c r="D67" s="220"/>
      <c r="E67" s="221"/>
      <c r="F67" s="222"/>
      <c r="G67" s="223"/>
    </row>
    <row r="68" spans="1:7">
      <c r="A68" s="219"/>
      <c r="B68" s="219"/>
      <c r="C68" s="219"/>
      <c r="D68" s="220"/>
      <c r="E68" s="221"/>
      <c r="F68" s="222"/>
      <c r="G68" s="223"/>
    </row>
    <row r="69" spans="1:7">
      <c r="A69" s="219"/>
      <c r="B69" s="219"/>
      <c r="C69" s="219"/>
      <c r="D69" s="220"/>
      <c r="E69" s="221"/>
      <c r="F69" s="222"/>
      <c r="G69" s="223"/>
    </row>
    <row r="70" spans="1:7">
      <c r="A70" s="219"/>
      <c r="B70" s="219"/>
      <c r="C70" s="219"/>
      <c r="D70" s="220"/>
      <c r="E70" s="221"/>
      <c r="F70" s="222"/>
      <c r="G70" s="223"/>
    </row>
    <row r="71" spans="1:7">
      <c r="A71" s="219"/>
      <c r="B71" s="219"/>
      <c r="C71" s="219"/>
      <c r="D71" s="220"/>
      <c r="E71" s="221"/>
      <c r="F71" s="222"/>
      <c r="G71" s="223"/>
    </row>
    <row r="72" spans="1:7">
      <c r="A72" s="219"/>
      <c r="B72" s="219"/>
      <c r="C72" s="219"/>
      <c r="D72" s="220"/>
      <c r="E72" s="221"/>
      <c r="F72" s="222"/>
      <c r="G72" s="223"/>
    </row>
    <row r="73" spans="1:7">
      <c r="A73" s="219"/>
      <c r="B73" s="219"/>
      <c r="C73" s="219"/>
      <c r="D73" s="220"/>
      <c r="E73" s="221"/>
      <c r="F73" s="222"/>
      <c r="G73" s="223"/>
    </row>
    <row r="74" spans="1:7">
      <c r="A74" s="219"/>
      <c r="B74" s="219"/>
      <c r="C74" s="219"/>
      <c r="D74" s="220"/>
      <c r="E74" s="221"/>
      <c r="F74" s="222"/>
      <c r="G74" s="223"/>
    </row>
    <row r="75" spans="1:7">
      <c r="A75" s="219"/>
      <c r="B75" s="219"/>
      <c r="C75" s="219"/>
      <c r="D75" s="220"/>
      <c r="E75" s="221"/>
      <c r="F75" s="222"/>
      <c r="G75" s="223"/>
    </row>
    <row r="76" spans="1:7">
      <c r="A76" s="219"/>
      <c r="B76" s="219"/>
      <c r="C76" s="219"/>
      <c r="D76" s="220"/>
      <c r="E76" s="221"/>
      <c r="F76" s="222"/>
      <c r="G76" s="223"/>
    </row>
    <row r="77" spans="1:7">
      <c r="A77" s="219"/>
      <c r="B77" s="219"/>
      <c r="C77" s="219"/>
      <c r="D77" s="220"/>
      <c r="E77" s="221"/>
      <c r="F77" s="222"/>
      <c r="G77" s="223"/>
    </row>
    <row r="78" spans="1:7">
      <c r="A78" s="219"/>
      <c r="B78" s="219"/>
      <c r="C78" s="219"/>
      <c r="D78" s="220"/>
      <c r="E78" s="221"/>
      <c r="F78" s="222"/>
      <c r="G78" s="223"/>
    </row>
    <row r="79" spans="1:7">
      <c r="A79" s="219"/>
      <c r="B79" s="219"/>
      <c r="C79" s="219"/>
      <c r="D79" s="220"/>
      <c r="E79" s="221"/>
      <c r="F79" s="222"/>
      <c r="G79" s="223"/>
    </row>
    <row r="80" spans="1:7">
      <c r="A80" s="219"/>
      <c r="B80" s="219"/>
      <c r="C80" s="219"/>
      <c r="D80" s="220"/>
      <c r="E80" s="221"/>
      <c r="F80" s="222"/>
      <c r="G80" s="223"/>
    </row>
    <row r="81" spans="1:7">
      <c r="A81" s="219"/>
      <c r="B81" s="219"/>
      <c r="C81" s="219"/>
      <c r="D81" s="220"/>
      <c r="E81" s="221"/>
      <c r="F81" s="222"/>
      <c r="G81" s="223"/>
    </row>
    <row r="82" spans="1:7">
      <c r="A82" s="219"/>
      <c r="B82" s="219"/>
      <c r="C82" s="219"/>
      <c r="D82" s="220"/>
      <c r="E82" s="221"/>
      <c r="F82" s="222"/>
      <c r="G82" s="223"/>
    </row>
    <row r="83" spans="1:7">
      <c r="A83" s="219"/>
      <c r="B83" s="219"/>
      <c r="C83" s="219"/>
      <c r="D83" s="220"/>
      <c r="E83" s="221"/>
      <c r="F83" s="222"/>
      <c r="G83" s="223"/>
    </row>
    <row r="84" spans="1:7">
      <c r="A84" s="219"/>
      <c r="B84" s="219"/>
      <c r="C84" s="219"/>
      <c r="D84" s="220"/>
      <c r="E84" s="221"/>
      <c r="F84" s="222"/>
      <c r="G84" s="223"/>
    </row>
    <row r="85" spans="1:7">
      <c r="A85" s="219"/>
      <c r="B85" s="219"/>
      <c r="C85" s="219"/>
      <c r="D85" s="220"/>
      <c r="E85" s="221"/>
      <c r="F85" s="222"/>
      <c r="G85" s="223"/>
    </row>
    <row r="86" spans="1:7">
      <c r="A86" s="219"/>
      <c r="B86" s="219"/>
      <c r="C86" s="219"/>
      <c r="D86" s="220"/>
      <c r="E86" s="221"/>
      <c r="F86" s="222"/>
      <c r="G86" s="223"/>
    </row>
    <row r="87" spans="1:7">
      <c r="A87" s="219"/>
      <c r="B87" s="219"/>
      <c r="C87" s="219"/>
      <c r="D87" s="220"/>
      <c r="E87" s="221"/>
      <c r="F87" s="222"/>
      <c r="G87" s="223"/>
    </row>
    <row r="88" spans="1:7">
      <c r="A88" s="219"/>
      <c r="B88" s="219"/>
      <c r="C88" s="219"/>
      <c r="D88" s="220"/>
      <c r="E88" s="221"/>
      <c r="F88" s="222"/>
      <c r="G88" s="223"/>
    </row>
    <row r="89" spans="1:7">
      <c r="A89" s="219"/>
      <c r="B89" s="219"/>
      <c r="C89" s="219"/>
      <c r="D89" s="220"/>
      <c r="E89" s="221"/>
      <c r="F89" s="222"/>
      <c r="G89" s="223"/>
    </row>
    <row r="90" spans="1:7">
      <c r="A90" s="219"/>
      <c r="B90" s="219"/>
      <c r="C90" s="219"/>
      <c r="D90" s="220"/>
      <c r="E90" s="221"/>
      <c r="F90" s="222"/>
      <c r="G90" s="223"/>
    </row>
    <row r="91" spans="1:7">
      <c r="A91" s="219"/>
      <c r="B91" s="219"/>
      <c r="C91" s="219"/>
      <c r="D91" s="220"/>
      <c r="E91" s="221"/>
      <c r="F91" s="222"/>
      <c r="G91" s="223"/>
    </row>
    <row r="92" spans="1:7">
      <c r="A92" s="219"/>
      <c r="B92" s="219"/>
      <c r="C92" s="219"/>
      <c r="D92" s="220"/>
      <c r="E92" s="221"/>
      <c r="F92" s="222"/>
      <c r="G92" s="223"/>
    </row>
    <row r="93" spans="1:7">
      <c r="A93" s="219"/>
      <c r="B93" s="219"/>
      <c r="C93" s="219"/>
      <c r="D93" s="220"/>
      <c r="E93" s="221"/>
      <c r="F93" s="222"/>
      <c r="G93" s="223"/>
    </row>
    <row r="94" spans="1:7">
      <c r="A94" s="219"/>
      <c r="B94" s="219"/>
      <c r="C94" s="219"/>
      <c r="D94" s="220"/>
      <c r="E94" s="221"/>
      <c r="F94" s="222"/>
      <c r="G94" s="223"/>
    </row>
    <row r="95" spans="1:7">
      <c r="A95" s="219"/>
      <c r="B95" s="219"/>
      <c r="C95" s="219"/>
      <c r="D95" s="220"/>
      <c r="E95" s="221"/>
      <c r="F95" s="222"/>
      <c r="G95" s="223"/>
    </row>
    <row r="96" spans="1:7">
      <c r="A96" s="219"/>
      <c r="B96" s="219"/>
      <c r="C96" s="219"/>
      <c r="D96" s="220"/>
      <c r="E96" s="221"/>
      <c r="F96" s="222"/>
      <c r="G96" s="223"/>
    </row>
    <row r="97" spans="1:7">
      <c r="A97" s="219"/>
      <c r="B97" s="219"/>
      <c r="C97" s="219"/>
      <c r="D97" s="220"/>
      <c r="E97" s="221"/>
      <c r="F97" s="222"/>
      <c r="G97" s="223"/>
    </row>
    <row r="98" spans="1:7">
      <c r="A98" s="219"/>
      <c r="B98" s="219"/>
      <c r="C98" s="219"/>
      <c r="D98" s="220"/>
      <c r="E98" s="221"/>
      <c r="F98" s="222"/>
      <c r="G98" s="223"/>
    </row>
    <row r="99" spans="1:7">
      <c r="A99" s="219"/>
      <c r="B99" s="219"/>
      <c r="C99" s="219"/>
      <c r="D99" s="220"/>
      <c r="E99" s="221"/>
      <c r="F99" s="222"/>
      <c r="G99" s="223"/>
    </row>
    <row r="100" spans="1:7">
      <c r="A100" s="219"/>
      <c r="B100" s="219"/>
      <c r="C100" s="219"/>
      <c r="D100" s="220"/>
      <c r="E100" s="221"/>
      <c r="F100" s="222"/>
      <c r="G100" s="223"/>
    </row>
    <row r="101" spans="1:7">
      <c r="A101" s="219"/>
      <c r="B101" s="219"/>
      <c r="C101" s="219"/>
      <c r="D101" s="220"/>
      <c r="E101" s="221"/>
      <c r="F101" s="222"/>
      <c r="G101" s="223"/>
    </row>
    <row r="102" spans="1:7">
      <c r="A102" s="219"/>
      <c r="B102" s="219"/>
      <c r="C102" s="219"/>
      <c r="D102" s="220"/>
      <c r="E102" s="221"/>
      <c r="F102" s="222"/>
      <c r="G102" s="223"/>
    </row>
    <row r="103" spans="1:7">
      <c r="A103" s="219"/>
      <c r="B103" s="219"/>
      <c r="C103" s="219"/>
      <c r="D103" s="220"/>
      <c r="E103" s="221"/>
      <c r="F103" s="222"/>
      <c r="G103" s="223"/>
    </row>
    <row r="104" spans="1:7">
      <c r="A104" s="219"/>
      <c r="B104" s="219"/>
      <c r="C104" s="219"/>
      <c r="D104" s="220"/>
      <c r="E104" s="221"/>
      <c r="F104" s="222"/>
      <c r="G104" s="223"/>
    </row>
    <row r="105" spans="1:7">
      <c r="A105" s="219"/>
      <c r="B105" s="219"/>
      <c r="C105" s="219"/>
      <c r="D105" s="220"/>
      <c r="E105" s="221"/>
      <c r="F105" s="222"/>
      <c r="G105" s="223"/>
    </row>
    <row r="106" spans="1:7">
      <c r="A106" s="219"/>
      <c r="B106" s="219"/>
      <c r="C106" s="219"/>
      <c r="D106" s="220"/>
      <c r="E106" s="221"/>
      <c r="F106" s="222"/>
      <c r="G106" s="223"/>
    </row>
    <row r="107" spans="1:7">
      <c r="A107" s="219"/>
      <c r="B107" s="219"/>
      <c r="C107" s="219"/>
      <c r="D107" s="220"/>
      <c r="E107" s="221"/>
      <c r="F107" s="222"/>
      <c r="G107" s="223"/>
    </row>
    <row r="108" spans="1:7">
      <c r="A108" s="219"/>
      <c r="B108" s="219"/>
      <c r="C108" s="219"/>
      <c r="D108" s="220"/>
      <c r="E108" s="221"/>
      <c r="F108" s="222"/>
      <c r="G108" s="223"/>
    </row>
    <row r="109" spans="1:7">
      <c r="A109" s="219"/>
      <c r="B109" s="219"/>
      <c r="C109" s="219"/>
      <c r="D109" s="220"/>
      <c r="E109" s="221"/>
      <c r="F109" s="222"/>
      <c r="G109" s="223"/>
    </row>
    <row r="110" spans="1:7">
      <c r="A110" s="219"/>
      <c r="B110" s="219"/>
      <c r="C110" s="219"/>
      <c r="D110" s="220"/>
      <c r="E110" s="221"/>
      <c r="F110" s="222"/>
      <c r="G110" s="223"/>
    </row>
    <row r="111" spans="1:7">
      <c r="A111" s="219"/>
      <c r="B111" s="219"/>
      <c r="C111" s="219"/>
      <c r="D111" s="220"/>
      <c r="E111" s="221"/>
      <c r="F111" s="222"/>
      <c r="G111" s="223"/>
    </row>
    <row r="112" spans="1:7">
      <c r="A112" s="219"/>
      <c r="B112" s="219"/>
      <c r="C112" s="219"/>
      <c r="D112" s="220"/>
      <c r="E112" s="221"/>
      <c r="F112" s="222"/>
      <c r="G112" s="223"/>
    </row>
    <row r="113" spans="1:7">
      <c r="A113" s="219"/>
      <c r="B113" s="219"/>
      <c r="C113" s="219"/>
      <c r="D113" s="220"/>
      <c r="E113" s="221"/>
      <c r="F113" s="222"/>
      <c r="G113" s="223"/>
    </row>
    <row r="114" spans="1:7">
      <c r="A114" s="219"/>
      <c r="B114" s="219"/>
      <c r="C114" s="219"/>
      <c r="D114" s="220"/>
      <c r="E114" s="221"/>
      <c r="F114" s="222"/>
      <c r="G114" s="223"/>
    </row>
    <row r="115" spans="1:7">
      <c r="A115" s="219"/>
      <c r="B115" s="219"/>
      <c r="C115" s="219"/>
      <c r="D115" s="220"/>
      <c r="E115" s="221"/>
      <c r="F115" s="222"/>
      <c r="G115" s="223"/>
    </row>
    <row r="116" spans="1:7">
      <c r="A116" s="219"/>
      <c r="B116" s="219"/>
      <c r="C116" s="219"/>
      <c r="D116" s="220"/>
      <c r="E116" s="221"/>
      <c r="F116" s="222"/>
      <c r="G116" s="223"/>
    </row>
    <row r="117" spans="1:7">
      <c r="A117" s="219"/>
      <c r="B117" s="219"/>
      <c r="C117" s="219"/>
      <c r="D117" s="220"/>
      <c r="E117" s="221"/>
      <c r="F117" s="222"/>
      <c r="G117" s="223"/>
    </row>
    <row r="118" spans="1:7">
      <c r="A118" s="219"/>
      <c r="B118" s="219"/>
      <c r="C118" s="219"/>
      <c r="D118" s="220"/>
      <c r="E118" s="221"/>
      <c r="F118" s="222"/>
      <c r="G118" s="223"/>
    </row>
    <row r="119" spans="1:7">
      <c r="A119" s="219"/>
      <c r="B119" s="219"/>
      <c r="C119" s="219"/>
      <c r="D119" s="220"/>
      <c r="E119" s="221"/>
      <c r="F119" s="222"/>
      <c r="G119" s="223"/>
    </row>
    <row r="120" spans="1:7">
      <c r="A120" s="219"/>
      <c r="B120" s="219"/>
      <c r="C120" s="219"/>
      <c r="D120" s="220"/>
      <c r="E120" s="221"/>
      <c r="F120" s="222"/>
      <c r="G120" s="223"/>
    </row>
    <row r="121" spans="1:7">
      <c r="A121" s="219"/>
      <c r="B121" s="219"/>
      <c r="C121" s="219"/>
      <c r="D121" s="220"/>
      <c r="E121" s="221"/>
      <c r="F121" s="222"/>
      <c r="G121" s="223"/>
    </row>
    <row r="122" spans="1:7">
      <c r="A122" s="219"/>
      <c r="B122" s="219"/>
      <c r="C122" s="219"/>
      <c r="D122" s="220"/>
      <c r="E122" s="221"/>
      <c r="F122" s="222"/>
      <c r="G122" s="223"/>
    </row>
    <row r="123" spans="1:7">
      <c r="A123" s="219"/>
      <c r="B123" s="219"/>
      <c r="C123" s="219"/>
      <c r="D123" s="220"/>
      <c r="E123" s="221"/>
      <c r="F123" s="222"/>
      <c r="G123" s="223"/>
    </row>
    <row r="124" spans="1:7">
      <c r="A124" s="219"/>
      <c r="B124" s="219"/>
      <c r="C124" s="219"/>
      <c r="D124" s="220"/>
      <c r="E124" s="221"/>
      <c r="F124" s="222"/>
      <c r="G124" s="223"/>
    </row>
    <row r="125" spans="1:7">
      <c r="A125" s="219"/>
      <c r="B125" s="219"/>
      <c r="C125" s="219"/>
      <c r="D125" s="220"/>
      <c r="E125" s="221"/>
      <c r="F125" s="222"/>
      <c r="G125" s="223"/>
    </row>
    <row r="126" spans="1:7">
      <c r="A126" s="219"/>
      <c r="B126" s="219"/>
      <c r="C126" s="219"/>
      <c r="D126" s="220"/>
      <c r="E126" s="221"/>
      <c r="F126" s="222"/>
      <c r="G126" s="223"/>
    </row>
    <row r="127" spans="1:7">
      <c r="A127" s="219"/>
      <c r="B127" s="219"/>
      <c r="C127" s="219"/>
      <c r="D127" s="220"/>
      <c r="E127" s="221"/>
      <c r="F127" s="222"/>
      <c r="G127" s="223"/>
    </row>
    <row r="128" spans="1:7">
      <c r="A128" s="219"/>
      <c r="B128" s="219"/>
      <c r="C128" s="219"/>
      <c r="D128" s="220"/>
      <c r="E128" s="221"/>
      <c r="F128" s="222"/>
      <c r="G128" s="223"/>
    </row>
    <row r="129" spans="1:7">
      <c r="A129" s="219"/>
      <c r="B129" s="219"/>
      <c r="C129" s="219"/>
      <c r="D129" s="220"/>
      <c r="E129" s="221"/>
      <c r="F129" s="222"/>
      <c r="G129" s="223"/>
    </row>
    <row r="130" spans="1:7">
      <c r="A130" s="219"/>
      <c r="B130" s="219"/>
      <c r="C130" s="219"/>
      <c r="D130" s="220"/>
      <c r="E130" s="221"/>
      <c r="F130" s="222"/>
      <c r="G130" s="223"/>
    </row>
    <row r="131" spans="1:7">
      <c r="A131" s="219"/>
      <c r="B131" s="219"/>
      <c r="C131" s="219"/>
      <c r="D131" s="220"/>
      <c r="E131" s="221"/>
      <c r="F131" s="222"/>
      <c r="G131" s="223"/>
    </row>
    <row r="132" spans="1:7">
      <c r="A132" s="219"/>
      <c r="B132" s="219"/>
      <c r="C132" s="219"/>
      <c r="D132" s="220"/>
      <c r="E132" s="221"/>
      <c r="F132" s="222"/>
      <c r="G132" s="223"/>
    </row>
    <row r="133" spans="1:7">
      <c r="A133" s="219"/>
      <c r="B133" s="219"/>
      <c r="C133" s="219"/>
      <c r="D133" s="220"/>
      <c r="E133" s="221"/>
      <c r="F133" s="222"/>
      <c r="G133" s="223"/>
    </row>
    <row r="134" spans="1:7">
      <c r="A134" s="219"/>
      <c r="B134" s="219"/>
      <c r="C134" s="219"/>
      <c r="D134" s="220"/>
      <c r="E134" s="221"/>
      <c r="F134" s="222"/>
      <c r="G134" s="223"/>
    </row>
    <row r="135" spans="1:7">
      <c r="A135" s="219"/>
      <c r="B135" s="219"/>
      <c r="C135" s="219"/>
      <c r="D135" s="220"/>
      <c r="E135" s="221"/>
      <c r="F135" s="222"/>
      <c r="G135" s="223"/>
    </row>
    <row r="136" spans="1:7">
      <c r="A136" s="219"/>
      <c r="B136" s="219"/>
      <c r="C136" s="219"/>
      <c r="D136" s="220"/>
      <c r="E136" s="221"/>
      <c r="F136" s="222"/>
      <c r="G136" s="223"/>
    </row>
    <row r="137" spans="1:7">
      <c r="A137" s="219"/>
      <c r="B137" s="219"/>
      <c r="C137" s="219"/>
      <c r="D137" s="220"/>
      <c r="E137" s="221"/>
      <c r="F137" s="222"/>
      <c r="G137" s="223"/>
    </row>
    <row r="138" spans="1:7">
      <c r="A138" s="219"/>
      <c r="B138" s="219"/>
      <c r="C138" s="219"/>
      <c r="D138" s="220"/>
      <c r="E138" s="221"/>
      <c r="F138" s="222"/>
      <c r="G138" s="223"/>
    </row>
    <row r="139" spans="1:7">
      <c r="A139" s="219"/>
      <c r="B139" s="219"/>
      <c r="C139" s="219"/>
      <c r="D139" s="220"/>
      <c r="E139" s="221"/>
      <c r="F139" s="222"/>
      <c r="G139" s="223"/>
    </row>
    <row r="140" spans="1:7">
      <c r="A140" s="219"/>
      <c r="B140" s="219"/>
      <c r="C140" s="219"/>
      <c r="D140" s="220"/>
      <c r="E140" s="221"/>
      <c r="F140" s="222"/>
      <c r="G140" s="223"/>
    </row>
    <row r="141" spans="1:7">
      <c r="A141" s="219"/>
      <c r="B141" s="219"/>
      <c r="C141" s="219"/>
      <c r="D141" s="220"/>
      <c r="E141" s="221"/>
      <c r="F141" s="222"/>
      <c r="G141" s="223"/>
    </row>
    <row r="142" spans="1:7">
      <c r="A142" s="219"/>
      <c r="B142" s="219"/>
      <c r="C142" s="219"/>
      <c r="D142" s="220"/>
      <c r="E142" s="221"/>
      <c r="F142" s="222"/>
      <c r="G142" s="223"/>
    </row>
    <row r="143" spans="1:7">
      <c r="A143" s="219"/>
      <c r="B143" s="219"/>
      <c r="C143" s="219"/>
      <c r="D143" s="220"/>
      <c r="E143" s="221"/>
      <c r="F143" s="222"/>
      <c r="G143" s="223"/>
    </row>
    <row r="144" spans="1:7">
      <c r="A144" s="219"/>
      <c r="B144" s="219"/>
      <c r="C144" s="219"/>
      <c r="D144" s="220"/>
      <c r="E144" s="221"/>
      <c r="F144" s="222"/>
      <c r="G144" s="223"/>
    </row>
    <row r="145" spans="1:7">
      <c r="A145" s="219"/>
      <c r="B145" s="219"/>
      <c r="C145" s="219"/>
      <c r="D145" s="220"/>
      <c r="E145" s="221"/>
      <c r="F145" s="222"/>
      <c r="G145" s="223"/>
    </row>
    <row r="146" spans="1:7">
      <c r="A146" s="219"/>
      <c r="B146" s="219"/>
      <c r="C146" s="219"/>
      <c r="D146" s="220"/>
      <c r="E146" s="221"/>
      <c r="F146" s="222"/>
      <c r="G146" s="223"/>
    </row>
    <row r="147" spans="1:7">
      <c r="A147" s="219"/>
      <c r="B147" s="219"/>
      <c r="C147" s="219"/>
      <c r="D147" s="220"/>
      <c r="E147" s="221"/>
      <c r="F147" s="222"/>
      <c r="G147" s="223"/>
    </row>
    <row r="148" spans="1:7">
      <c r="A148" s="219"/>
      <c r="B148" s="219"/>
      <c r="C148" s="219"/>
      <c r="D148" s="220"/>
      <c r="E148" s="221"/>
      <c r="F148" s="222"/>
      <c r="G148" s="223"/>
    </row>
    <row r="149" spans="1:7">
      <c r="A149" s="219"/>
      <c r="B149" s="219"/>
      <c r="C149" s="219"/>
      <c r="D149" s="220"/>
      <c r="E149" s="221"/>
      <c r="F149" s="222"/>
      <c r="G149" s="223"/>
    </row>
    <row r="150" spans="1:7">
      <c r="A150" s="219"/>
      <c r="B150" s="219"/>
      <c r="C150" s="219"/>
      <c r="D150" s="220"/>
      <c r="E150" s="221"/>
      <c r="F150" s="222"/>
      <c r="G150" s="223"/>
    </row>
    <row r="151" spans="1:7">
      <c r="A151" s="219"/>
      <c r="B151" s="219"/>
      <c r="C151" s="219"/>
      <c r="D151" s="220"/>
      <c r="E151" s="221"/>
      <c r="F151" s="222"/>
      <c r="G151" s="223"/>
    </row>
    <row r="152" spans="1:7">
      <c r="A152" s="219"/>
      <c r="B152" s="219"/>
      <c r="C152" s="219"/>
      <c r="D152" s="220"/>
      <c r="E152" s="221"/>
      <c r="F152" s="222"/>
      <c r="G152" s="223"/>
    </row>
    <row r="153" spans="1:7">
      <c r="A153" s="219"/>
      <c r="B153" s="219"/>
      <c r="C153" s="219"/>
      <c r="D153" s="220"/>
      <c r="E153" s="221"/>
      <c r="F153" s="222"/>
      <c r="G153" s="223"/>
    </row>
    <row r="154" spans="1:7">
      <c r="A154" s="219"/>
      <c r="B154" s="219"/>
      <c r="C154" s="219"/>
      <c r="D154" s="220"/>
      <c r="E154" s="221"/>
      <c r="F154" s="222"/>
      <c r="G154" s="223"/>
    </row>
    <row r="155" spans="1:7">
      <c r="A155" s="219"/>
      <c r="B155" s="219"/>
      <c r="C155" s="219"/>
      <c r="D155" s="220"/>
      <c r="E155" s="221"/>
      <c r="F155" s="222"/>
      <c r="G155" s="223"/>
    </row>
    <row r="156" spans="1:7">
      <c r="A156" s="219"/>
      <c r="B156" s="219"/>
      <c r="C156" s="219"/>
      <c r="D156" s="220"/>
      <c r="E156" s="221"/>
      <c r="F156" s="222"/>
      <c r="G156" s="223"/>
    </row>
    <row r="157" spans="1:7">
      <c r="A157" s="219"/>
      <c r="B157" s="219"/>
      <c r="C157" s="219"/>
      <c r="D157" s="220"/>
      <c r="E157" s="221"/>
      <c r="F157" s="222"/>
      <c r="G157" s="223"/>
    </row>
    <row r="158" spans="1:7">
      <c r="A158" s="219"/>
      <c r="B158" s="219"/>
      <c r="C158" s="219"/>
      <c r="D158" s="220"/>
      <c r="E158" s="221"/>
      <c r="F158" s="222"/>
      <c r="G158" s="223"/>
    </row>
    <row r="159" spans="1:7">
      <c r="A159" s="219"/>
      <c r="B159" s="219"/>
      <c r="C159" s="219"/>
      <c r="D159" s="220"/>
      <c r="E159" s="221"/>
      <c r="F159" s="222"/>
      <c r="G159" s="223"/>
    </row>
    <row r="160" spans="1:7">
      <c r="A160" s="219"/>
      <c r="B160" s="219"/>
      <c r="C160" s="219"/>
      <c r="D160" s="220"/>
      <c r="E160" s="221"/>
      <c r="F160" s="222"/>
      <c r="G160" s="223"/>
    </row>
    <row r="161" spans="1:7">
      <c r="A161" s="219"/>
      <c r="B161" s="219"/>
      <c r="C161" s="219"/>
      <c r="D161" s="220"/>
      <c r="E161" s="221"/>
      <c r="F161" s="222"/>
      <c r="G161" s="223"/>
    </row>
    <row r="162" spans="1:7">
      <c r="A162" s="219"/>
      <c r="B162" s="219"/>
      <c r="C162" s="219"/>
      <c r="D162" s="220"/>
      <c r="E162" s="221"/>
      <c r="F162" s="222"/>
      <c r="G162" s="223"/>
    </row>
    <row r="163" spans="1:7">
      <c r="A163" s="219"/>
      <c r="B163" s="219"/>
      <c r="C163" s="219"/>
      <c r="D163" s="220"/>
      <c r="E163" s="221"/>
      <c r="F163" s="222"/>
      <c r="G163" s="223"/>
    </row>
    <row r="164" spans="1:7">
      <c r="A164" s="219"/>
      <c r="B164" s="219"/>
      <c r="C164" s="219"/>
      <c r="D164" s="220"/>
      <c r="E164" s="221"/>
      <c r="F164" s="222"/>
      <c r="G164" s="223"/>
    </row>
    <row r="165" spans="1:7">
      <c r="A165" s="219"/>
      <c r="B165" s="219"/>
      <c r="C165" s="219"/>
      <c r="D165" s="220"/>
      <c r="E165" s="221"/>
      <c r="F165" s="222"/>
      <c r="G165" s="223"/>
    </row>
    <row r="166" spans="1:7">
      <c r="A166" s="219"/>
      <c r="B166" s="219"/>
      <c r="C166" s="219"/>
      <c r="D166" s="220"/>
      <c r="E166" s="221"/>
      <c r="F166" s="222"/>
      <c r="G166" s="223"/>
    </row>
    <row r="167" spans="1:7">
      <c r="A167" s="219"/>
      <c r="B167" s="219"/>
      <c r="C167" s="219"/>
      <c r="D167" s="220"/>
      <c r="E167" s="221"/>
      <c r="F167" s="222"/>
      <c r="G167" s="223"/>
    </row>
    <row r="168" spans="1:7">
      <c r="A168" s="219"/>
      <c r="B168" s="219"/>
      <c r="C168" s="219"/>
      <c r="D168" s="220"/>
      <c r="E168" s="221"/>
      <c r="F168" s="222"/>
      <c r="G168" s="223"/>
    </row>
    <row r="169" spans="1:7">
      <c r="A169" s="219"/>
      <c r="B169" s="219"/>
      <c r="C169" s="219"/>
      <c r="D169" s="220"/>
      <c r="E169" s="221"/>
      <c r="F169" s="222"/>
      <c r="G169" s="223"/>
    </row>
    <row r="170" spans="1:7">
      <c r="A170" s="219"/>
      <c r="B170" s="219"/>
      <c r="C170" s="219"/>
      <c r="D170" s="220"/>
      <c r="E170" s="221"/>
      <c r="F170" s="222"/>
      <c r="G170" s="223"/>
    </row>
    <row r="171" spans="1:7">
      <c r="A171" s="219"/>
      <c r="B171" s="219"/>
      <c r="C171" s="219"/>
      <c r="D171" s="220"/>
      <c r="E171" s="221"/>
      <c r="F171" s="222"/>
      <c r="G171" s="223"/>
    </row>
    <row r="172" spans="1:7">
      <c r="A172" s="219"/>
      <c r="B172" s="219"/>
      <c r="C172" s="219"/>
      <c r="D172" s="220"/>
      <c r="E172" s="221"/>
      <c r="F172" s="222"/>
      <c r="G172" s="223"/>
    </row>
    <row r="173" spans="1:7">
      <c r="A173" s="219"/>
      <c r="B173" s="219"/>
      <c r="C173" s="219"/>
      <c r="D173" s="220"/>
      <c r="E173" s="221"/>
      <c r="F173" s="222"/>
      <c r="G173" s="223"/>
    </row>
    <row r="174" spans="1:7">
      <c r="A174" s="219"/>
      <c r="B174" s="219"/>
      <c r="C174" s="219"/>
      <c r="D174" s="220"/>
      <c r="E174" s="221"/>
      <c r="F174" s="222"/>
      <c r="G174" s="223"/>
    </row>
    <row r="175" spans="1:7">
      <c r="A175" s="219"/>
      <c r="B175" s="219"/>
      <c r="C175" s="219"/>
      <c r="D175" s="220"/>
      <c r="E175" s="221"/>
      <c r="F175" s="222"/>
      <c r="G175" s="223"/>
    </row>
    <row r="176" spans="1:7">
      <c r="A176" s="219"/>
      <c r="B176" s="219"/>
      <c r="C176" s="219"/>
      <c r="D176" s="220"/>
      <c r="E176" s="221"/>
      <c r="F176" s="222"/>
      <c r="G176" s="223"/>
    </row>
    <row r="177" spans="1:7">
      <c r="A177" s="219"/>
      <c r="B177" s="219"/>
      <c r="C177" s="219"/>
      <c r="D177" s="220"/>
      <c r="E177" s="221"/>
      <c r="F177" s="222"/>
      <c r="G177" s="223"/>
    </row>
    <row r="178" spans="1:7">
      <c r="A178" s="219"/>
      <c r="B178" s="219"/>
      <c r="C178" s="219"/>
      <c r="D178" s="220"/>
      <c r="E178" s="221"/>
      <c r="F178" s="222"/>
      <c r="G178" s="223"/>
    </row>
    <row r="179" spans="1:7">
      <c r="A179" s="219"/>
      <c r="B179" s="219"/>
      <c r="C179" s="219"/>
      <c r="D179" s="220"/>
      <c r="E179" s="221"/>
      <c r="F179" s="222"/>
      <c r="G179" s="223"/>
    </row>
    <row r="180" spans="1:7">
      <c r="A180" s="219"/>
      <c r="B180" s="219"/>
      <c r="C180" s="219"/>
      <c r="D180" s="220"/>
      <c r="E180" s="221"/>
      <c r="F180" s="222"/>
      <c r="G180" s="223"/>
    </row>
    <row r="181" spans="1:7">
      <c r="A181" s="219"/>
      <c r="B181" s="219"/>
      <c r="C181" s="219"/>
      <c r="D181" s="220"/>
      <c r="E181" s="221"/>
      <c r="F181" s="222"/>
      <c r="G181" s="223"/>
    </row>
    <row r="182" spans="1:7">
      <c r="A182" s="219"/>
      <c r="B182" s="219"/>
      <c r="C182" s="219"/>
      <c r="D182" s="220"/>
      <c r="E182" s="221"/>
      <c r="F182" s="222"/>
      <c r="G182" s="223"/>
    </row>
    <row r="183" spans="1:7">
      <c r="A183" s="219"/>
      <c r="B183" s="219"/>
      <c r="C183" s="219"/>
      <c r="D183" s="220"/>
      <c r="E183" s="221"/>
      <c r="F183" s="222"/>
      <c r="G183" s="223"/>
    </row>
    <row r="184" spans="1:7">
      <c r="A184" s="219"/>
      <c r="B184" s="219"/>
      <c r="C184" s="219"/>
      <c r="D184" s="220"/>
      <c r="E184" s="221"/>
      <c r="F184" s="222"/>
      <c r="G184" s="223"/>
    </row>
    <row r="185" spans="1:7">
      <c r="A185" s="219"/>
      <c r="B185" s="219"/>
      <c r="C185" s="219"/>
      <c r="D185" s="220"/>
      <c r="E185" s="221"/>
      <c r="F185" s="222"/>
      <c r="G185" s="223"/>
    </row>
    <row r="186" spans="1:7">
      <c r="A186" s="219"/>
      <c r="B186" s="219"/>
      <c r="C186" s="219"/>
      <c r="D186" s="220"/>
      <c r="E186" s="221"/>
      <c r="F186" s="222"/>
      <c r="G186" s="223"/>
    </row>
    <row r="187" spans="1:7">
      <c r="A187" s="219"/>
      <c r="B187" s="219"/>
      <c r="C187" s="219"/>
      <c r="D187" s="220"/>
      <c r="E187" s="221"/>
      <c r="F187" s="222"/>
      <c r="G187" s="223"/>
    </row>
    <row r="188" spans="1:7">
      <c r="A188" s="219"/>
      <c r="B188" s="219"/>
      <c r="C188" s="219"/>
      <c r="D188" s="220"/>
      <c r="E188" s="221"/>
      <c r="F188" s="222"/>
      <c r="G188" s="223"/>
    </row>
    <row r="189" spans="1:7">
      <c r="A189" s="219"/>
      <c r="B189" s="219"/>
      <c r="C189" s="219"/>
      <c r="D189" s="220"/>
      <c r="E189" s="221"/>
      <c r="F189" s="222"/>
      <c r="G189" s="223"/>
    </row>
    <row r="190" spans="1:7">
      <c r="A190" s="219"/>
      <c r="B190" s="219"/>
      <c r="C190" s="219"/>
      <c r="D190" s="220"/>
      <c r="E190" s="221"/>
      <c r="F190" s="222"/>
      <c r="G190" s="223"/>
    </row>
    <row r="191" spans="1:7">
      <c r="A191" s="219"/>
      <c r="B191" s="219"/>
      <c r="C191" s="219"/>
      <c r="D191" s="220"/>
      <c r="E191" s="221"/>
      <c r="F191" s="222"/>
      <c r="G191" s="223"/>
    </row>
    <row r="192" spans="1:7">
      <c r="A192" s="219"/>
      <c r="B192" s="219"/>
      <c r="C192" s="219"/>
      <c r="D192" s="220"/>
      <c r="E192" s="221"/>
      <c r="F192" s="222"/>
      <c r="G192" s="223"/>
    </row>
    <row r="193" spans="1:7">
      <c r="A193" s="219"/>
      <c r="B193" s="219"/>
      <c r="C193" s="219"/>
      <c r="D193" s="220"/>
      <c r="E193" s="221"/>
      <c r="F193" s="222"/>
      <c r="G193" s="223"/>
    </row>
    <row r="194" spans="1:7">
      <c r="A194" s="219"/>
      <c r="B194" s="219"/>
      <c r="C194" s="219"/>
      <c r="D194" s="220"/>
      <c r="E194" s="221"/>
      <c r="F194" s="222"/>
      <c r="G194" s="223"/>
    </row>
    <row r="195" spans="1:7">
      <c r="A195" s="219"/>
      <c r="B195" s="219"/>
      <c r="C195" s="219"/>
      <c r="D195" s="220"/>
      <c r="E195" s="221"/>
      <c r="F195" s="222"/>
      <c r="G195" s="223"/>
    </row>
    <row r="196" spans="1:7">
      <c r="A196" s="219"/>
      <c r="B196" s="219"/>
      <c r="C196" s="219"/>
      <c r="D196" s="220"/>
      <c r="E196" s="221"/>
      <c r="F196" s="222"/>
      <c r="G196" s="223"/>
    </row>
    <row r="197" spans="1:7">
      <c r="A197" s="219"/>
      <c r="B197" s="219"/>
      <c r="C197" s="219"/>
      <c r="D197" s="220"/>
      <c r="E197" s="221"/>
      <c r="F197" s="222"/>
      <c r="G197" s="223"/>
    </row>
    <row r="198" spans="1:7">
      <c r="A198" s="219"/>
      <c r="B198" s="219"/>
      <c r="C198" s="219"/>
      <c r="D198" s="220"/>
      <c r="E198" s="221"/>
      <c r="F198" s="222"/>
      <c r="G198" s="223"/>
    </row>
    <row r="199" spans="1:7">
      <c r="A199" s="219"/>
      <c r="B199" s="219"/>
      <c r="C199" s="219"/>
      <c r="D199" s="220"/>
      <c r="E199" s="221"/>
      <c r="F199" s="222"/>
      <c r="G199" s="223"/>
    </row>
    <row r="200" spans="1:7">
      <c r="A200" s="219"/>
      <c r="B200" s="219"/>
      <c r="C200" s="219"/>
      <c r="D200" s="220"/>
      <c r="E200" s="221"/>
      <c r="F200" s="222"/>
      <c r="G200" s="223">
        <v>150000</v>
      </c>
    </row>
    <row r="201" spans="1:7">
      <c r="A201" s="219"/>
      <c r="B201" s="219"/>
      <c r="C201" s="219"/>
      <c r="D201" s="220"/>
      <c r="E201" s="221"/>
      <c r="F201" s="222"/>
      <c r="G201" s="223"/>
    </row>
    <row r="202" spans="1:7">
      <c r="A202" s="219"/>
      <c r="B202" s="219"/>
      <c r="C202" s="219"/>
      <c r="D202" s="220"/>
      <c r="E202" s="221"/>
      <c r="F202" s="222"/>
      <c r="G202" s="223"/>
    </row>
    <row r="203" spans="1:7">
      <c r="A203" s="219"/>
      <c r="B203" s="219"/>
      <c r="C203" s="219"/>
      <c r="D203" s="220"/>
      <c r="E203" s="221"/>
      <c r="F203" s="222"/>
      <c r="G203" s="223"/>
    </row>
    <row r="204" spans="1:7">
      <c r="A204" s="219"/>
      <c r="B204" s="219"/>
      <c r="C204" s="219"/>
      <c r="D204" s="220"/>
      <c r="E204" s="221"/>
      <c r="F204" s="222"/>
      <c r="G204" s="223"/>
    </row>
    <row r="205" spans="1:7">
      <c r="A205" s="219"/>
      <c r="B205" s="219"/>
      <c r="C205" s="219"/>
      <c r="D205" s="220"/>
      <c r="E205" s="221"/>
      <c r="F205" s="222"/>
      <c r="G205" s="223"/>
    </row>
    <row r="206" spans="1:7">
      <c r="A206" s="219"/>
      <c r="B206" s="219"/>
      <c r="C206" s="219"/>
      <c r="D206" s="220"/>
      <c r="E206" s="221"/>
      <c r="F206" s="222"/>
      <c r="G206" s="223"/>
    </row>
    <row r="207" spans="1:7">
      <c r="A207" s="219"/>
      <c r="B207" s="219"/>
      <c r="C207" s="219"/>
      <c r="D207" s="220"/>
      <c r="E207" s="221"/>
      <c r="F207" s="222"/>
      <c r="G207" s="223"/>
    </row>
    <row r="208" spans="1:7">
      <c r="A208" s="219"/>
      <c r="B208" s="219"/>
      <c r="C208" s="219"/>
      <c r="D208" s="220"/>
      <c r="E208" s="221"/>
      <c r="F208" s="222"/>
      <c r="G208" s="223"/>
    </row>
    <row r="209" spans="1:7">
      <c r="A209" s="219"/>
      <c r="B209" s="219"/>
      <c r="C209" s="219"/>
      <c r="D209" s="220"/>
      <c r="E209" s="221"/>
      <c r="F209" s="222"/>
      <c r="G209" s="223"/>
    </row>
    <row r="210" spans="1:7">
      <c r="A210" s="219"/>
      <c r="B210" s="219"/>
      <c r="C210" s="219"/>
      <c r="D210" s="220"/>
      <c r="E210" s="221"/>
      <c r="F210" s="222"/>
      <c r="G210" s="223"/>
    </row>
    <row r="211" spans="1:7">
      <c r="A211" s="219"/>
      <c r="B211" s="219"/>
      <c r="C211" s="219"/>
      <c r="D211" s="220"/>
      <c r="E211" s="221"/>
      <c r="F211" s="222"/>
      <c r="G211" s="223"/>
    </row>
    <row r="212" spans="1:7">
      <c r="A212" s="219"/>
      <c r="B212" s="219"/>
      <c r="C212" s="219"/>
      <c r="D212" s="220"/>
      <c r="E212" s="221"/>
      <c r="F212" s="222"/>
      <c r="G212" s="223"/>
    </row>
    <row r="213" spans="1:7">
      <c r="A213" s="219"/>
      <c r="B213" s="219"/>
      <c r="C213" s="219"/>
      <c r="D213" s="220"/>
      <c r="E213" s="221"/>
      <c r="F213" s="222"/>
      <c r="G213" s="223"/>
    </row>
    <row r="214" spans="1:7">
      <c r="A214" s="219"/>
      <c r="B214" s="219"/>
      <c r="C214" s="219"/>
      <c r="D214" s="220"/>
      <c r="E214" s="221"/>
      <c r="F214" s="222"/>
      <c r="G214" s="223"/>
    </row>
    <row r="215" spans="1:7">
      <c r="A215" s="219"/>
      <c r="B215" s="219"/>
      <c r="C215" s="219"/>
      <c r="D215" s="220"/>
      <c r="E215" s="221"/>
      <c r="F215" s="222"/>
      <c r="G215" s="223"/>
    </row>
    <row r="216" spans="1:7">
      <c r="A216" s="219"/>
      <c r="B216" s="219"/>
      <c r="C216" s="219"/>
      <c r="D216" s="220"/>
      <c r="E216" s="221"/>
      <c r="F216" s="222"/>
      <c r="G216" s="223"/>
    </row>
    <row r="217" spans="1:7">
      <c r="A217" s="219"/>
      <c r="B217" s="219"/>
      <c r="C217" s="219"/>
      <c r="D217" s="220"/>
      <c r="E217" s="221"/>
      <c r="F217" s="222"/>
      <c r="G217" s="223"/>
    </row>
    <row r="218" spans="1:7">
      <c r="A218" s="219"/>
      <c r="B218" s="219"/>
      <c r="C218" s="219"/>
      <c r="D218" s="220"/>
      <c r="E218" s="221"/>
      <c r="F218" s="222"/>
      <c r="G218" s="223"/>
    </row>
    <row r="219" spans="1:7">
      <c r="A219" s="219"/>
      <c r="B219" s="219"/>
      <c r="C219" s="219"/>
      <c r="D219" s="220"/>
      <c r="E219" s="221"/>
      <c r="F219" s="222"/>
      <c r="G219" s="223"/>
    </row>
    <row r="220" spans="1:7">
      <c r="A220" s="219"/>
      <c r="B220" s="219"/>
      <c r="C220" s="219"/>
      <c r="D220" s="220"/>
      <c r="E220" s="221"/>
      <c r="F220" s="222"/>
      <c r="G220" s="223"/>
    </row>
    <row r="221" spans="1:7">
      <c r="A221" s="219"/>
      <c r="B221" s="219"/>
      <c r="C221" s="219"/>
      <c r="D221" s="220"/>
      <c r="E221" s="221"/>
      <c r="F221" s="222"/>
      <c r="G221" s="223"/>
    </row>
    <row r="222" spans="1:7">
      <c r="A222" s="219"/>
      <c r="B222" s="219"/>
      <c r="C222" s="219"/>
      <c r="D222" s="220"/>
      <c r="E222" s="221"/>
      <c r="F222" s="222"/>
      <c r="G222" s="223"/>
    </row>
    <row r="223" spans="1:7">
      <c r="A223" s="219"/>
      <c r="B223" s="219"/>
      <c r="C223" s="219"/>
      <c r="D223" s="220"/>
      <c r="E223" s="221"/>
      <c r="F223" s="222"/>
      <c r="G223" s="223"/>
    </row>
    <row r="224" spans="1:7">
      <c r="A224" s="219"/>
      <c r="B224" s="219"/>
      <c r="C224" s="219"/>
      <c r="D224" s="220"/>
      <c r="E224" s="221"/>
      <c r="F224" s="222"/>
      <c r="G224" s="223"/>
    </row>
    <row r="225" spans="1:7">
      <c r="A225" s="219"/>
      <c r="B225" s="219"/>
      <c r="C225" s="219"/>
      <c r="D225" s="220"/>
      <c r="E225" s="221"/>
      <c r="F225" s="222"/>
      <c r="G225" s="223"/>
    </row>
    <row r="226" spans="1:7">
      <c r="A226" s="219"/>
      <c r="B226" s="219"/>
      <c r="C226" s="219"/>
      <c r="D226" s="220"/>
      <c r="E226" s="221"/>
      <c r="F226" s="222"/>
      <c r="G226" s="223"/>
    </row>
    <row r="227" spans="1:7">
      <c r="A227" s="219"/>
      <c r="B227" s="219"/>
      <c r="C227" s="219"/>
      <c r="D227" s="220"/>
      <c r="E227" s="221"/>
      <c r="F227" s="222"/>
      <c r="G227" s="223"/>
    </row>
    <row r="228" spans="1:7">
      <c r="A228" s="219"/>
      <c r="B228" s="219"/>
      <c r="C228" s="219"/>
      <c r="D228" s="220"/>
      <c r="E228" s="221"/>
      <c r="F228" s="222"/>
      <c r="G228" s="223"/>
    </row>
    <row r="229" spans="1:7">
      <c r="A229" s="219"/>
      <c r="B229" s="219"/>
      <c r="C229" s="219"/>
      <c r="D229" s="220"/>
      <c r="E229" s="221"/>
      <c r="F229" s="222"/>
      <c r="G229" s="223"/>
    </row>
    <row r="230" spans="1:7">
      <c r="A230" s="219"/>
      <c r="B230" s="219"/>
      <c r="C230" s="219"/>
      <c r="D230" s="220"/>
      <c r="E230" s="221"/>
      <c r="F230" s="222"/>
      <c r="G230" s="223"/>
    </row>
    <row r="231" spans="1:7">
      <c r="A231" s="219"/>
      <c r="B231" s="219"/>
      <c r="C231" s="219"/>
      <c r="D231" s="220"/>
      <c r="E231" s="221"/>
      <c r="F231" s="222"/>
      <c r="G231" s="223"/>
    </row>
    <row r="232" spans="1:7">
      <c r="A232" s="219"/>
      <c r="B232" s="219"/>
      <c r="C232" s="219"/>
      <c r="D232" s="220"/>
      <c r="E232" s="221"/>
      <c r="F232" s="222"/>
      <c r="G232" s="223"/>
    </row>
    <row r="233" spans="1:7">
      <c r="A233" s="219"/>
      <c r="B233" s="219"/>
      <c r="C233" s="219"/>
      <c r="D233" s="220"/>
      <c r="E233" s="221"/>
      <c r="F233" s="222"/>
      <c r="G233" s="223"/>
    </row>
    <row r="234" spans="1:7">
      <c r="A234" s="219"/>
      <c r="B234" s="219"/>
      <c r="C234" s="219"/>
      <c r="D234" s="220"/>
      <c r="E234" s="221"/>
      <c r="F234" s="222"/>
      <c r="G234" s="223"/>
    </row>
    <row r="235" spans="1:7">
      <c r="A235" s="219"/>
      <c r="B235" s="219"/>
      <c r="C235" s="219"/>
      <c r="D235" s="220"/>
      <c r="E235" s="221"/>
      <c r="F235" s="222"/>
      <c r="G235" s="223"/>
    </row>
    <row r="236" spans="1:7">
      <c r="A236" s="219"/>
      <c r="B236" s="219"/>
      <c r="C236" s="219"/>
      <c r="D236" s="220"/>
      <c r="E236" s="221"/>
      <c r="F236" s="222"/>
      <c r="G236" s="223"/>
    </row>
    <row r="237" spans="1:7">
      <c r="A237" s="219"/>
      <c r="B237" s="219"/>
      <c r="C237" s="219"/>
      <c r="D237" s="220"/>
      <c r="E237" s="221"/>
      <c r="F237" s="222"/>
      <c r="G237" s="223"/>
    </row>
    <row r="238" spans="1:7">
      <c r="A238" s="219"/>
      <c r="B238" s="219"/>
      <c r="C238" s="219"/>
      <c r="D238" s="220"/>
      <c r="E238" s="221"/>
      <c r="F238" s="222"/>
      <c r="G238" s="223"/>
    </row>
    <row r="239" spans="1:7">
      <c r="A239" s="219"/>
      <c r="B239" s="219"/>
      <c r="C239" s="219"/>
      <c r="D239" s="220"/>
      <c r="E239" s="221"/>
      <c r="F239" s="222"/>
      <c r="G239" s="223"/>
    </row>
    <row r="240" spans="1:7">
      <c r="A240" s="219"/>
      <c r="B240" s="219"/>
      <c r="C240" s="219"/>
      <c r="D240" s="220"/>
      <c r="E240" s="221"/>
      <c r="F240" s="222"/>
      <c r="G240" s="223"/>
    </row>
    <row r="241" spans="1:7">
      <c r="A241" s="219"/>
      <c r="B241" s="219"/>
      <c r="C241" s="219"/>
      <c r="D241" s="220"/>
      <c r="E241" s="221"/>
      <c r="F241" s="222"/>
      <c r="G241" s="223"/>
    </row>
    <row r="242" spans="1:7">
      <c r="A242" s="219"/>
      <c r="B242" s="219"/>
      <c r="C242" s="219"/>
      <c r="D242" s="220"/>
      <c r="E242" s="221"/>
      <c r="F242" s="222"/>
      <c r="G242" s="223"/>
    </row>
    <row r="243" spans="1:7">
      <c r="A243" s="219"/>
      <c r="B243" s="219"/>
      <c r="C243" s="219"/>
      <c r="D243" s="220"/>
      <c r="E243" s="221"/>
      <c r="F243" s="222"/>
      <c r="G243" s="223"/>
    </row>
    <row r="244" spans="1:7">
      <c r="A244" s="219"/>
      <c r="B244" s="219"/>
      <c r="C244" s="219"/>
      <c r="D244" s="220"/>
      <c r="E244" s="221"/>
      <c r="F244" s="222"/>
      <c r="G244" s="223"/>
    </row>
    <row r="245" spans="1:7">
      <c r="A245" s="219"/>
      <c r="B245" s="219"/>
      <c r="C245" s="219"/>
      <c r="D245" s="220"/>
      <c r="E245" s="221"/>
      <c r="F245" s="222"/>
      <c r="G245" s="223"/>
    </row>
    <row r="246" spans="1:7">
      <c r="A246" s="219"/>
      <c r="B246" s="219"/>
      <c r="C246" s="219"/>
      <c r="D246" s="220"/>
      <c r="E246" s="221"/>
      <c r="F246" s="222"/>
      <c r="G246" s="223"/>
    </row>
    <row r="247" spans="1:7">
      <c r="A247" s="219"/>
      <c r="B247" s="219"/>
      <c r="C247" s="219"/>
      <c r="D247" s="220"/>
      <c r="E247" s="221"/>
      <c r="F247" s="222"/>
      <c r="G247" s="223"/>
    </row>
    <row r="248" spans="1:7">
      <c r="A248" s="219"/>
      <c r="B248" s="219"/>
      <c r="C248" s="219"/>
      <c r="D248" s="220"/>
      <c r="E248" s="221"/>
      <c r="F248" s="222"/>
      <c r="G248" s="223"/>
    </row>
    <row r="249" spans="1:7">
      <c r="A249" s="219"/>
      <c r="B249" s="219"/>
      <c r="C249" s="219"/>
      <c r="D249" s="220"/>
      <c r="E249" s="221"/>
      <c r="F249" s="222"/>
      <c r="G249" s="223"/>
    </row>
    <row r="250" spans="1:7">
      <c r="A250" s="219"/>
      <c r="B250" s="219"/>
      <c r="C250" s="219"/>
      <c r="D250" s="220"/>
      <c r="E250" s="221"/>
      <c r="F250" s="222"/>
      <c r="G250" s="223"/>
    </row>
    <row r="251" spans="1:7">
      <c r="A251" s="219"/>
      <c r="B251" s="219"/>
      <c r="C251" s="219"/>
      <c r="D251" s="220"/>
      <c r="E251" s="221"/>
      <c r="F251" s="222"/>
      <c r="G251" s="223"/>
    </row>
    <row r="252" spans="1:7">
      <c r="A252" s="219"/>
      <c r="B252" s="219"/>
      <c r="C252" s="219"/>
      <c r="D252" s="220"/>
      <c r="E252" s="221"/>
      <c r="F252" s="222"/>
      <c r="G252" s="223"/>
    </row>
    <row r="253" spans="1:7">
      <c r="A253" s="219"/>
      <c r="B253" s="219"/>
      <c r="C253" s="219"/>
      <c r="D253" s="220"/>
      <c r="E253" s="221"/>
      <c r="F253" s="222"/>
      <c r="G253" s="223"/>
    </row>
    <row r="254" spans="1:7">
      <c r="A254" s="219"/>
      <c r="B254" s="219"/>
      <c r="C254" s="219"/>
      <c r="D254" s="220"/>
      <c r="E254" s="221"/>
      <c r="F254" s="222"/>
      <c r="G254" s="223"/>
    </row>
    <row r="255" spans="1:7">
      <c r="A255" s="219"/>
      <c r="B255" s="219"/>
      <c r="C255" s="219"/>
      <c r="D255" s="220"/>
      <c r="E255" s="221"/>
      <c r="F255" s="222"/>
      <c r="G255" s="223"/>
    </row>
    <row r="256" spans="1:7">
      <c r="A256" s="219"/>
      <c r="B256" s="219"/>
      <c r="C256" s="219"/>
      <c r="D256" s="220"/>
      <c r="E256" s="221"/>
      <c r="F256" s="222"/>
      <c r="G256" s="223"/>
    </row>
    <row r="257" spans="1:7">
      <c r="A257" s="219"/>
      <c r="B257" s="219"/>
      <c r="C257" s="219"/>
      <c r="D257" s="220"/>
      <c r="E257" s="221"/>
      <c r="F257" s="222"/>
      <c r="G257" s="223"/>
    </row>
    <row r="258" spans="1:7">
      <c r="A258" s="219"/>
      <c r="B258" s="219"/>
      <c r="C258" s="219"/>
      <c r="D258" s="220"/>
      <c r="E258" s="221"/>
      <c r="F258" s="222"/>
      <c r="G258" s="223"/>
    </row>
    <row r="259" spans="1:7">
      <c r="A259" s="219"/>
      <c r="B259" s="219"/>
      <c r="C259" s="219"/>
      <c r="D259" s="220"/>
      <c r="E259" s="221"/>
      <c r="F259" s="222"/>
      <c r="G259" s="223"/>
    </row>
    <row r="260" spans="1:7">
      <c r="A260" s="219"/>
      <c r="B260" s="219"/>
      <c r="C260" s="219"/>
      <c r="D260" s="220"/>
      <c r="E260" s="221"/>
      <c r="F260" s="222"/>
      <c r="G260" s="223"/>
    </row>
    <row r="261" spans="1:7">
      <c r="A261" s="219"/>
      <c r="B261" s="219"/>
      <c r="C261" s="219"/>
      <c r="D261" s="220"/>
      <c r="E261" s="221"/>
      <c r="F261" s="222"/>
      <c r="G261" s="223"/>
    </row>
    <row r="262" spans="1:7">
      <c r="A262" s="219"/>
      <c r="B262" s="219"/>
      <c r="C262" s="219"/>
      <c r="D262" s="220"/>
      <c r="E262" s="221"/>
      <c r="F262" s="222"/>
      <c r="G262" s="223"/>
    </row>
    <row r="263" spans="1:7">
      <c r="A263" s="219"/>
      <c r="B263" s="219"/>
      <c r="C263" s="219"/>
      <c r="D263" s="220"/>
      <c r="E263" s="221"/>
      <c r="F263" s="222"/>
      <c r="G263" s="223"/>
    </row>
    <row r="264" spans="1:7">
      <c r="A264" s="219"/>
      <c r="B264" s="219"/>
      <c r="C264" s="219"/>
      <c r="D264" s="220"/>
      <c r="E264" s="221"/>
      <c r="F264" s="222"/>
      <c r="G264" s="223"/>
    </row>
    <row r="265" spans="1:7">
      <c r="A265" s="219"/>
      <c r="B265" s="219"/>
      <c r="C265" s="219"/>
      <c r="D265" s="220"/>
      <c r="E265" s="221"/>
      <c r="F265" s="222"/>
      <c r="G265" s="223"/>
    </row>
    <row r="266" spans="1:7">
      <c r="A266" s="219"/>
      <c r="B266" s="219"/>
      <c r="C266" s="219"/>
      <c r="D266" s="220"/>
      <c r="E266" s="221"/>
      <c r="F266" s="222"/>
      <c r="G266" s="223"/>
    </row>
    <row r="267" spans="1:7">
      <c r="A267" s="219"/>
      <c r="B267" s="219"/>
      <c r="C267" s="219"/>
      <c r="D267" s="220"/>
      <c r="E267" s="221"/>
      <c r="F267" s="222"/>
      <c r="G267" s="223"/>
    </row>
    <row r="268" spans="1:7">
      <c r="A268" s="219"/>
      <c r="B268" s="219"/>
      <c r="C268" s="219"/>
      <c r="D268" s="220"/>
      <c r="E268" s="221"/>
      <c r="F268" s="222"/>
      <c r="G268" s="223"/>
    </row>
    <row r="269" spans="1:7">
      <c r="A269" s="219"/>
      <c r="B269" s="219"/>
      <c r="C269" s="219"/>
      <c r="D269" s="220"/>
      <c r="E269" s="221"/>
      <c r="F269" s="222"/>
      <c r="G269" s="223"/>
    </row>
    <row r="270" spans="1:7">
      <c r="A270" s="219"/>
      <c r="B270" s="219"/>
      <c r="C270" s="219"/>
      <c r="D270" s="220"/>
      <c r="E270" s="221"/>
      <c r="F270" s="222"/>
      <c r="G270" s="223"/>
    </row>
    <row r="271" spans="1:7">
      <c r="A271" s="219"/>
      <c r="B271" s="219"/>
      <c r="C271" s="219"/>
      <c r="D271" s="220"/>
      <c r="E271" s="221"/>
      <c r="F271" s="222"/>
      <c r="G271" s="223"/>
    </row>
    <row r="272" spans="1:7">
      <c r="A272" s="219"/>
      <c r="B272" s="219"/>
      <c r="C272" s="219"/>
      <c r="D272" s="220"/>
      <c r="E272" s="221"/>
      <c r="F272" s="222"/>
      <c r="G272" s="223"/>
    </row>
    <row r="273" spans="1:7">
      <c r="A273" s="219"/>
      <c r="B273" s="219"/>
      <c r="C273" s="219"/>
      <c r="D273" s="220"/>
      <c r="E273" s="221"/>
      <c r="F273" s="222"/>
      <c r="G273" s="223"/>
    </row>
    <row r="274" spans="1:7">
      <c r="A274" s="219"/>
      <c r="B274" s="219"/>
      <c r="C274" s="219"/>
      <c r="D274" s="220"/>
      <c r="E274" s="221"/>
      <c r="F274" s="222"/>
      <c r="G274" s="223"/>
    </row>
    <row r="275" spans="1:7">
      <c r="A275" s="219"/>
      <c r="B275" s="219"/>
      <c r="C275" s="219"/>
      <c r="D275" s="220"/>
      <c r="E275" s="221"/>
      <c r="F275" s="222"/>
      <c r="G275" s="223"/>
    </row>
    <row r="276" spans="1:7">
      <c r="A276" s="219"/>
      <c r="B276" s="219"/>
      <c r="C276" s="219"/>
      <c r="D276" s="220"/>
      <c r="E276" s="221"/>
      <c r="F276" s="222"/>
      <c r="G276" s="223"/>
    </row>
    <row r="277" spans="1:7">
      <c r="A277" s="219"/>
      <c r="B277" s="219"/>
      <c r="C277" s="219"/>
      <c r="D277" s="220"/>
      <c r="E277" s="221"/>
      <c r="F277" s="222"/>
      <c r="G277" s="223"/>
    </row>
    <row r="278" spans="1:7">
      <c r="A278" s="219"/>
      <c r="B278" s="219"/>
      <c r="C278" s="219"/>
      <c r="D278" s="220"/>
      <c r="E278" s="221"/>
      <c r="F278" s="222"/>
      <c r="G278" s="223"/>
    </row>
    <row r="279" spans="1:7">
      <c r="A279" s="219"/>
      <c r="B279" s="219"/>
      <c r="C279" s="219"/>
      <c r="D279" s="220"/>
      <c r="E279" s="221"/>
      <c r="F279" s="222"/>
      <c r="G279" s="223"/>
    </row>
    <row r="280" spans="1:7">
      <c r="A280" s="219"/>
      <c r="B280" s="219"/>
      <c r="C280" s="219"/>
      <c r="D280" s="220"/>
      <c r="E280" s="221"/>
      <c r="F280" s="222"/>
      <c r="G280" s="223"/>
    </row>
    <row r="281" spans="1:7">
      <c r="A281" s="219"/>
      <c r="B281" s="219"/>
      <c r="C281" s="219"/>
      <c r="D281" s="220"/>
      <c r="E281" s="221"/>
      <c r="F281" s="222"/>
      <c r="G281" s="223"/>
    </row>
    <row r="282" spans="1:7">
      <c r="A282" s="219"/>
      <c r="B282" s="219"/>
      <c r="C282" s="219"/>
      <c r="D282" s="220"/>
      <c r="E282" s="221"/>
      <c r="F282" s="222"/>
      <c r="G282" s="223"/>
    </row>
    <row r="283" spans="1:7">
      <c r="A283" s="219"/>
      <c r="B283" s="219"/>
      <c r="C283" s="219"/>
      <c r="D283" s="220"/>
      <c r="E283" s="221"/>
      <c r="F283" s="222"/>
      <c r="G283" s="223"/>
    </row>
    <row r="284" spans="1:7">
      <c r="A284" s="219"/>
      <c r="B284" s="219"/>
      <c r="C284" s="219"/>
      <c r="D284" s="220"/>
      <c r="E284" s="221"/>
      <c r="F284" s="222"/>
      <c r="G284" s="223"/>
    </row>
    <row r="285" spans="1:7">
      <c r="A285" s="219"/>
      <c r="B285" s="219"/>
      <c r="C285" s="219"/>
      <c r="D285" s="220"/>
      <c r="E285" s="221"/>
      <c r="F285" s="222"/>
      <c r="G285" s="223"/>
    </row>
    <row r="286" spans="1:7">
      <c r="A286" s="219"/>
      <c r="B286" s="219"/>
      <c r="C286" s="219"/>
      <c r="D286" s="220"/>
      <c r="E286" s="221"/>
      <c r="F286" s="222"/>
      <c r="G286" s="223"/>
    </row>
    <row r="287" spans="1:7">
      <c r="A287" s="219"/>
      <c r="B287" s="219"/>
      <c r="C287" s="219"/>
      <c r="D287" s="220"/>
      <c r="E287" s="221"/>
      <c r="F287" s="222"/>
      <c r="G287" s="223"/>
    </row>
    <row r="288" spans="1:7">
      <c r="A288" s="219"/>
      <c r="B288" s="219"/>
      <c r="C288" s="219"/>
      <c r="D288" s="220"/>
      <c r="E288" s="221"/>
      <c r="F288" s="222"/>
      <c r="G288" s="223"/>
    </row>
    <row r="289" spans="1:7">
      <c r="A289" s="219"/>
      <c r="B289" s="219"/>
      <c r="C289" s="219"/>
      <c r="D289" s="220"/>
      <c r="E289" s="221"/>
      <c r="F289" s="222"/>
      <c r="G289" s="223"/>
    </row>
    <row r="290" spans="1:7">
      <c r="A290" s="219"/>
      <c r="B290" s="219"/>
      <c r="C290" s="219"/>
      <c r="D290" s="220"/>
      <c r="E290" s="221"/>
      <c r="F290" s="222"/>
      <c r="G290" s="223"/>
    </row>
    <row r="291" spans="1:7">
      <c r="A291" s="219"/>
      <c r="B291" s="219"/>
      <c r="C291" s="219"/>
      <c r="D291" s="220"/>
      <c r="E291" s="221"/>
      <c r="F291" s="222"/>
      <c r="G291" s="223"/>
    </row>
    <row r="292" spans="1:7">
      <c r="A292" s="219"/>
      <c r="B292" s="219"/>
      <c r="C292" s="219"/>
      <c r="D292" s="220"/>
      <c r="E292" s="221"/>
      <c r="F292" s="222"/>
      <c r="G292" s="223"/>
    </row>
    <row r="293" spans="1:7">
      <c r="A293" s="219"/>
      <c r="B293" s="219"/>
      <c r="C293" s="219"/>
      <c r="D293" s="220"/>
      <c r="E293" s="221"/>
      <c r="F293" s="222"/>
      <c r="G293" s="223"/>
    </row>
    <row r="294" spans="1:7">
      <c r="A294" s="219"/>
      <c r="B294" s="219"/>
      <c r="C294" s="219"/>
      <c r="D294" s="220"/>
      <c r="E294" s="221"/>
      <c r="F294" s="222"/>
      <c r="G294" s="223"/>
    </row>
    <row r="295" spans="1:7">
      <c r="A295" s="219"/>
      <c r="B295" s="219"/>
      <c r="C295" s="219"/>
      <c r="D295" s="220"/>
      <c r="E295" s="221"/>
      <c r="F295" s="222"/>
      <c r="G295" s="223"/>
    </row>
    <row r="296" spans="1:7">
      <c r="A296" s="219"/>
      <c r="B296" s="219"/>
      <c r="C296" s="219"/>
      <c r="D296" s="220"/>
      <c r="E296" s="221"/>
      <c r="F296" s="222"/>
      <c r="G296" s="223"/>
    </row>
    <row r="297" spans="1:7">
      <c r="A297" s="219"/>
      <c r="B297" s="219"/>
      <c r="C297" s="219"/>
      <c r="D297" s="220"/>
      <c r="E297" s="221"/>
      <c r="F297" s="222"/>
      <c r="G297" s="223"/>
    </row>
    <row r="298" spans="1:7">
      <c r="A298" s="219"/>
      <c r="B298" s="219"/>
      <c r="C298" s="219"/>
      <c r="D298" s="220"/>
      <c r="E298" s="221"/>
      <c r="F298" s="222"/>
      <c r="G298" s="223"/>
    </row>
    <row r="299" spans="1:7">
      <c r="A299" s="219"/>
      <c r="B299" s="219"/>
      <c r="C299" s="219"/>
      <c r="D299" s="220"/>
      <c r="E299" s="221"/>
      <c r="F299" s="222"/>
      <c r="G299" s="223"/>
    </row>
    <row r="300" spans="1:7">
      <c r="A300" s="219"/>
      <c r="B300" s="219"/>
      <c r="C300" s="219"/>
      <c r="D300" s="220"/>
      <c r="E300" s="221"/>
      <c r="F300" s="222"/>
      <c r="G300" s="223"/>
    </row>
    <row r="301" spans="1:7">
      <c r="A301" s="219"/>
      <c r="B301" s="219"/>
      <c r="C301" s="219"/>
      <c r="D301" s="220"/>
      <c r="E301" s="221"/>
      <c r="F301" s="222"/>
      <c r="G301" s="223"/>
    </row>
    <row r="302" spans="1:7">
      <c r="A302" s="219"/>
      <c r="B302" s="219"/>
      <c r="C302" s="219"/>
      <c r="D302" s="220"/>
      <c r="E302" s="221"/>
      <c r="F302" s="222"/>
      <c r="G302" s="223"/>
    </row>
    <row r="303" spans="1:7">
      <c r="A303" s="219"/>
      <c r="B303" s="219"/>
      <c r="C303" s="219"/>
      <c r="D303" s="220"/>
      <c r="E303" s="221"/>
      <c r="F303" s="222"/>
      <c r="G303" s="223"/>
    </row>
    <row r="304" spans="1:7">
      <c r="A304" s="219"/>
      <c r="B304" s="219"/>
      <c r="C304" s="219"/>
      <c r="D304" s="220"/>
      <c r="E304" s="221"/>
      <c r="F304" s="222"/>
      <c r="G304" s="223"/>
    </row>
    <row r="305" spans="1:7">
      <c r="A305" s="219"/>
      <c r="B305" s="219"/>
      <c r="C305" s="219"/>
      <c r="D305" s="220"/>
      <c r="E305" s="221"/>
      <c r="F305" s="222"/>
      <c r="G305" s="223"/>
    </row>
    <row r="306" spans="1:7">
      <c r="A306" s="219"/>
      <c r="B306" s="219"/>
      <c r="C306" s="219"/>
      <c r="D306" s="220"/>
      <c r="E306" s="221"/>
      <c r="F306" s="222"/>
      <c r="G306" s="223"/>
    </row>
    <row r="307" spans="1:7">
      <c r="A307" s="219"/>
      <c r="B307" s="219"/>
      <c r="C307" s="219"/>
      <c r="D307" s="220"/>
      <c r="E307" s="221"/>
      <c r="F307" s="222"/>
      <c r="G307" s="223"/>
    </row>
    <row r="308" spans="1:7">
      <c r="A308" s="219"/>
      <c r="B308" s="219"/>
      <c r="C308" s="219"/>
      <c r="D308" s="220"/>
      <c r="E308" s="221"/>
      <c r="F308" s="222"/>
      <c r="G308" s="223"/>
    </row>
    <row r="309" spans="1:7">
      <c r="A309" s="219"/>
      <c r="B309" s="219"/>
      <c r="C309" s="219"/>
      <c r="D309" s="220"/>
      <c r="E309" s="221"/>
      <c r="F309" s="222"/>
      <c r="G309" s="223"/>
    </row>
    <row r="310" spans="1:7">
      <c r="A310" s="219"/>
      <c r="B310" s="219"/>
      <c r="C310" s="219"/>
      <c r="D310" s="220"/>
      <c r="E310" s="221"/>
      <c r="F310" s="222"/>
      <c r="G310" s="223"/>
    </row>
    <row r="311" spans="1:7">
      <c r="A311" s="219"/>
      <c r="B311" s="219"/>
      <c r="C311" s="219"/>
      <c r="D311" s="220"/>
      <c r="E311" s="221"/>
      <c r="F311" s="222"/>
      <c r="G311" s="223"/>
    </row>
    <row r="312" spans="1:7">
      <c r="A312" s="219"/>
      <c r="B312" s="219"/>
      <c r="C312" s="219"/>
      <c r="D312" s="220"/>
      <c r="E312" s="221"/>
      <c r="F312" s="222"/>
      <c r="G312" s="223"/>
    </row>
    <row r="313" spans="1:7">
      <c r="A313" s="219"/>
      <c r="B313" s="219"/>
      <c r="C313" s="219"/>
      <c r="D313" s="220"/>
      <c r="E313" s="221"/>
      <c r="F313" s="222"/>
      <c r="G313" s="223"/>
    </row>
    <row r="314" spans="1:7">
      <c r="A314" s="219"/>
      <c r="B314" s="219"/>
      <c r="C314" s="219"/>
      <c r="D314" s="220"/>
      <c r="E314" s="221"/>
      <c r="F314" s="222"/>
      <c r="G314" s="223"/>
    </row>
    <row r="315" spans="1:7">
      <c r="A315" s="219"/>
      <c r="B315" s="219"/>
      <c r="C315" s="219"/>
      <c r="D315" s="220"/>
      <c r="E315" s="221"/>
      <c r="F315" s="222"/>
      <c r="G315" s="223"/>
    </row>
    <row r="316" spans="1:7">
      <c r="A316" s="219"/>
      <c r="B316" s="219"/>
      <c r="C316" s="219"/>
      <c r="D316" s="220"/>
      <c r="E316" s="221"/>
      <c r="F316" s="222"/>
      <c r="G316" s="223"/>
    </row>
    <row r="317" spans="1:7">
      <c r="A317" s="219"/>
      <c r="B317" s="219"/>
      <c r="C317" s="219"/>
      <c r="D317" s="220"/>
      <c r="E317" s="221"/>
      <c r="F317" s="222"/>
      <c r="G317" s="223"/>
    </row>
    <row r="318" spans="1:7">
      <c r="A318" s="219"/>
      <c r="B318" s="219"/>
      <c r="C318" s="219"/>
      <c r="D318" s="220"/>
      <c r="E318" s="221"/>
      <c r="F318" s="222"/>
      <c r="G318" s="223"/>
    </row>
    <row r="319" spans="1:7">
      <c r="A319" s="219"/>
      <c r="B319" s="219"/>
      <c r="C319" s="219"/>
      <c r="D319" s="220"/>
      <c r="E319" s="221"/>
      <c r="F319" s="222"/>
      <c r="G319" s="223"/>
    </row>
    <row r="320" spans="1:7">
      <c r="A320" s="219"/>
      <c r="B320" s="219"/>
      <c r="C320" s="219"/>
      <c r="D320" s="220"/>
      <c r="E320" s="221"/>
      <c r="F320" s="222"/>
      <c r="G320" s="223"/>
    </row>
    <row r="321" spans="1:7">
      <c r="A321" s="219"/>
      <c r="B321" s="219"/>
      <c r="C321" s="219"/>
      <c r="D321" s="220"/>
      <c r="E321" s="221"/>
      <c r="F321" s="222"/>
      <c r="G321" s="223"/>
    </row>
    <row r="322" spans="1:7">
      <c r="A322" s="219"/>
      <c r="B322" s="219"/>
      <c r="C322" s="219"/>
      <c r="D322" s="220"/>
      <c r="E322" s="221"/>
      <c r="F322" s="222"/>
      <c r="G322" s="223"/>
    </row>
    <row r="323" spans="1:7">
      <c r="A323" s="219"/>
      <c r="B323" s="219"/>
      <c r="C323" s="219"/>
      <c r="D323" s="220"/>
      <c r="E323" s="221"/>
      <c r="F323" s="222"/>
      <c r="G323" s="223"/>
    </row>
    <row r="324" spans="1:7">
      <c r="A324" s="219"/>
      <c r="B324" s="219"/>
      <c r="C324" s="219"/>
      <c r="D324" s="220"/>
      <c r="E324" s="221"/>
      <c r="F324" s="222"/>
      <c r="G324" s="223"/>
    </row>
    <row r="325" spans="1:7">
      <c r="A325" s="219"/>
      <c r="B325" s="219"/>
      <c r="C325" s="219"/>
      <c r="D325" s="220"/>
      <c r="E325" s="221"/>
      <c r="F325" s="222"/>
      <c r="G325" s="223"/>
    </row>
    <row r="326" spans="1:7">
      <c r="A326" s="219"/>
      <c r="B326" s="219"/>
      <c r="C326" s="219"/>
      <c r="D326" s="220"/>
      <c r="E326" s="221"/>
      <c r="F326" s="222"/>
      <c r="G326" s="223"/>
    </row>
    <row r="327" spans="1:7">
      <c r="A327" s="219"/>
      <c r="B327" s="219"/>
      <c r="C327" s="219"/>
      <c r="D327" s="220"/>
      <c r="E327" s="221"/>
      <c r="F327" s="222"/>
      <c r="G327" s="223"/>
    </row>
    <row r="328" spans="1:7">
      <c r="A328" s="219"/>
      <c r="B328" s="219"/>
      <c r="C328" s="219"/>
      <c r="D328" s="220"/>
      <c r="E328" s="221"/>
      <c r="F328" s="222"/>
      <c r="G328" s="223"/>
    </row>
    <row r="329" spans="1:7">
      <c r="A329" s="219"/>
      <c r="B329" s="219"/>
      <c r="C329" s="219"/>
      <c r="D329" s="220"/>
      <c r="E329" s="221"/>
      <c r="F329" s="222"/>
      <c r="G329" s="223"/>
    </row>
    <row r="330" spans="1:7">
      <c r="A330" s="219"/>
      <c r="B330" s="219"/>
      <c r="C330" s="219"/>
      <c r="D330" s="220"/>
      <c r="E330" s="221"/>
      <c r="F330" s="222"/>
      <c r="G330" s="223"/>
    </row>
    <row r="331" spans="1:7">
      <c r="A331" s="219"/>
      <c r="B331" s="219"/>
      <c r="C331" s="219"/>
      <c r="D331" s="220"/>
      <c r="E331" s="221"/>
      <c r="F331" s="222"/>
      <c r="G331" s="223"/>
    </row>
    <row r="332" spans="1:7">
      <c r="A332" s="219"/>
      <c r="B332" s="219"/>
      <c r="C332" s="219"/>
      <c r="D332" s="220"/>
      <c r="E332" s="221"/>
      <c r="F332" s="222"/>
      <c r="G332" s="223"/>
    </row>
    <row r="333" spans="1:7">
      <c r="A333" s="219"/>
      <c r="B333" s="219"/>
      <c r="C333" s="219"/>
      <c r="D333" s="220"/>
      <c r="E333" s="221"/>
      <c r="F333" s="222"/>
      <c r="G333" s="223"/>
    </row>
    <row r="334" spans="1:7">
      <c r="A334" s="219"/>
      <c r="B334" s="219"/>
      <c r="C334" s="219"/>
      <c r="D334" s="220"/>
      <c r="E334" s="221"/>
      <c r="F334" s="222"/>
      <c r="G334" s="223"/>
    </row>
    <row r="335" spans="1:7">
      <c r="A335" s="219"/>
      <c r="B335" s="219"/>
      <c r="C335" s="219"/>
      <c r="D335" s="220"/>
      <c r="E335" s="221"/>
      <c r="F335" s="222"/>
      <c r="G335" s="223"/>
    </row>
    <row r="336" spans="1:7">
      <c r="A336" s="219"/>
      <c r="B336" s="219"/>
      <c r="C336" s="219"/>
      <c r="D336" s="220"/>
      <c r="E336" s="221"/>
      <c r="F336" s="222"/>
      <c r="G336" s="223"/>
    </row>
    <row r="337" spans="1:8">
      <c r="A337" s="219"/>
      <c r="B337" s="219"/>
      <c r="C337" s="219"/>
      <c r="D337" s="220"/>
      <c r="E337" s="221"/>
      <c r="F337" s="222"/>
      <c r="G337" s="223"/>
    </row>
    <row r="338" spans="1:8">
      <c r="A338" s="219"/>
      <c r="B338" s="219"/>
      <c r="C338" s="219"/>
      <c r="D338" s="220"/>
      <c r="E338" s="221"/>
      <c r="F338" s="222"/>
      <c r="G338" s="223"/>
    </row>
    <row r="339" spans="1:8">
      <c r="A339" s="219"/>
      <c r="B339" s="219"/>
      <c r="C339" s="219"/>
      <c r="D339" s="220"/>
      <c r="E339" s="221"/>
      <c r="F339" s="222"/>
      <c r="G339" s="223"/>
    </row>
    <row r="340" spans="1:8">
      <c r="A340" s="219"/>
      <c r="B340" s="219"/>
      <c r="C340" s="219"/>
      <c r="D340" s="220"/>
      <c r="E340" s="221"/>
      <c r="F340" s="222"/>
      <c r="G340" s="223"/>
    </row>
    <row r="341" spans="1:8">
      <c r="A341" s="219"/>
      <c r="B341" s="219"/>
      <c r="C341" s="219"/>
      <c r="D341" s="220"/>
      <c r="E341" s="221"/>
      <c r="F341" s="222"/>
      <c r="G341" s="223"/>
    </row>
    <row r="342" spans="1:8">
      <c r="A342" s="219"/>
      <c r="B342" s="219"/>
      <c r="C342" s="219"/>
      <c r="D342" s="220"/>
      <c r="E342" s="221"/>
      <c r="F342" s="222"/>
      <c r="G342" s="223"/>
    </row>
    <row r="343" spans="1:8">
      <c r="A343" s="219"/>
      <c r="B343" s="219"/>
      <c r="C343" s="219"/>
      <c r="D343" s="220"/>
      <c r="E343" s="221"/>
      <c r="F343" s="222"/>
      <c r="G343" s="223">
        <v>600000</v>
      </c>
    </row>
    <row r="344" spans="1:8">
      <c r="A344" s="219"/>
      <c r="B344" s="219"/>
      <c r="C344" s="219"/>
      <c r="D344" s="220"/>
      <c r="E344" s="221"/>
      <c r="F344" s="222"/>
      <c r="G344" s="223"/>
    </row>
    <row r="345" spans="1:8">
      <c r="A345" s="219"/>
      <c r="B345" s="219"/>
      <c r="C345" s="219"/>
      <c r="D345" s="220"/>
      <c r="E345" s="221"/>
      <c r="F345" s="222"/>
      <c r="G345" s="223">
        <v>806000</v>
      </c>
    </row>
    <row r="346" spans="1:8">
      <c r="A346" s="219"/>
      <c r="B346" s="219"/>
      <c r="C346" s="219"/>
      <c r="D346" s="220"/>
      <c r="E346" s="221"/>
      <c r="F346" s="222"/>
      <c r="G346" s="223"/>
    </row>
    <row r="347" spans="1:8">
      <c r="A347" s="219"/>
      <c r="B347" s="219"/>
      <c r="C347" s="219"/>
      <c r="D347" s="220"/>
      <c r="E347" s="221"/>
      <c r="F347" s="222"/>
      <c r="G347" s="223"/>
    </row>
    <row r="348" spans="1:8">
      <c r="A348" s="219"/>
      <c r="B348" s="219"/>
      <c r="C348" s="219"/>
      <c r="D348" s="220"/>
      <c r="E348" s="221"/>
      <c r="F348" s="222"/>
      <c r="G348" s="223">
        <v>60000</v>
      </c>
      <c r="H348" s="20">
        <v>60000</v>
      </c>
    </row>
    <row r="349" spans="1:8">
      <c r="A349" s="219"/>
      <c r="B349" s="219"/>
      <c r="C349" s="219"/>
      <c r="D349" s="220"/>
      <c r="E349" s="221"/>
      <c r="F349" s="222"/>
      <c r="G349" s="223"/>
    </row>
    <row r="350" spans="1:8">
      <c r="A350" s="219"/>
      <c r="B350" s="219"/>
      <c r="C350" s="219"/>
      <c r="D350" s="220"/>
      <c r="E350" s="221"/>
      <c r="F350" s="222"/>
      <c r="G350" s="223">
        <v>3200000</v>
      </c>
    </row>
    <row r="351" spans="1:8">
      <c r="A351" s="219"/>
      <c r="B351" s="219"/>
      <c r="C351" s="219"/>
      <c r="D351" s="220"/>
      <c r="E351" s="221"/>
      <c r="F351" s="222"/>
      <c r="G351" s="223"/>
    </row>
    <row r="352" spans="1:8">
      <c r="A352" s="219"/>
      <c r="B352" s="219"/>
      <c r="C352" s="219"/>
      <c r="D352" s="220"/>
      <c r="E352" s="221"/>
      <c r="F352" s="222"/>
      <c r="G352" s="223">
        <v>70000</v>
      </c>
    </row>
    <row r="353" spans="1:7">
      <c r="A353" s="219"/>
      <c r="B353" s="219"/>
      <c r="C353" s="219"/>
      <c r="D353" s="220"/>
      <c r="E353" s="221"/>
      <c r="F353" s="222"/>
      <c r="G353" s="223"/>
    </row>
    <row r="354" spans="1:7">
      <c r="A354" s="219"/>
      <c r="B354" s="219"/>
      <c r="C354" s="219"/>
      <c r="D354" s="220"/>
      <c r="E354" s="221"/>
      <c r="F354" s="222"/>
      <c r="G354" s="223"/>
    </row>
    <row r="355" spans="1:7">
      <c r="A355" s="219"/>
      <c r="B355" s="219"/>
      <c r="C355" s="219"/>
      <c r="D355" s="220"/>
      <c r="E355" s="221"/>
      <c r="F355" s="222"/>
      <c r="G355" s="223"/>
    </row>
    <row r="356" spans="1:7">
      <c r="A356" s="219"/>
      <c r="B356" s="219"/>
      <c r="C356" s="219"/>
      <c r="D356" s="220"/>
      <c r="E356" s="221"/>
      <c r="F356" s="222"/>
      <c r="G356" s="223"/>
    </row>
    <row r="357" spans="1:7">
      <c r="A357" s="219"/>
      <c r="B357" s="219"/>
      <c r="C357" s="219"/>
      <c r="D357" s="220"/>
      <c r="E357" s="221"/>
      <c r="F357" s="222"/>
      <c r="G357" s="223"/>
    </row>
    <row r="358" spans="1:7">
      <c r="A358" s="219"/>
      <c r="B358" s="219"/>
      <c r="C358" s="219"/>
      <c r="D358" s="220"/>
      <c r="E358" s="221"/>
      <c r="F358" s="222"/>
      <c r="G358" s="223"/>
    </row>
    <row r="359" spans="1:7">
      <c r="A359" s="219"/>
      <c r="B359" s="219"/>
      <c r="C359" s="219"/>
      <c r="D359" s="220"/>
      <c r="E359" s="221"/>
      <c r="F359" s="222"/>
      <c r="G359" s="223"/>
    </row>
    <row r="360" spans="1:7">
      <c r="A360" s="219"/>
      <c r="B360" s="219"/>
      <c r="C360" s="219"/>
      <c r="D360" s="220"/>
      <c r="E360" s="221"/>
      <c r="F360" s="222"/>
      <c r="G360" s="223"/>
    </row>
    <row r="361" spans="1:7">
      <c r="A361" s="219"/>
      <c r="B361" s="219"/>
      <c r="C361" s="219"/>
      <c r="D361" s="220"/>
      <c r="E361" s="221"/>
      <c r="F361" s="222"/>
      <c r="G361" s="223"/>
    </row>
    <row r="362" spans="1:7">
      <c r="A362" s="219"/>
      <c r="B362" s="219"/>
      <c r="C362" s="219"/>
      <c r="D362" s="220"/>
      <c r="E362" s="221"/>
      <c r="F362" s="222"/>
      <c r="G362" s="223"/>
    </row>
    <row r="363" spans="1:7">
      <c r="A363" s="219"/>
      <c r="B363" s="219"/>
      <c r="C363" s="219"/>
      <c r="D363" s="220"/>
      <c r="E363" s="221"/>
      <c r="F363" s="222"/>
      <c r="G363" s="223"/>
    </row>
    <row r="364" spans="1:7">
      <c r="A364" s="219"/>
      <c r="B364" s="219"/>
      <c r="C364" s="219"/>
      <c r="D364" s="220"/>
      <c r="E364" s="221"/>
      <c r="F364" s="222"/>
      <c r="G364" s="223"/>
    </row>
    <row r="365" spans="1:7">
      <c r="A365" s="219"/>
      <c r="B365" s="219"/>
      <c r="C365" s="219"/>
      <c r="D365" s="220"/>
      <c r="E365" s="221"/>
      <c r="F365" s="222"/>
      <c r="G365" s="223"/>
    </row>
    <row r="366" spans="1:7">
      <c r="A366" s="219"/>
      <c r="B366" s="219"/>
      <c r="C366" s="219"/>
      <c r="D366" s="220"/>
      <c r="E366" s="221"/>
      <c r="F366" s="222"/>
      <c r="G366" s="223"/>
    </row>
    <row r="367" spans="1:7">
      <c r="A367" s="219"/>
      <c r="B367" s="219"/>
      <c r="C367" s="219"/>
      <c r="D367" s="220"/>
      <c r="E367" s="221"/>
      <c r="F367" s="222"/>
      <c r="G367" s="223"/>
    </row>
    <row r="368" spans="1:7">
      <c r="A368" s="219"/>
      <c r="B368" s="219"/>
      <c r="C368" s="219"/>
      <c r="D368" s="220"/>
      <c r="E368" s="221"/>
      <c r="F368" s="222"/>
      <c r="G368" s="223"/>
    </row>
    <row r="369" spans="1:7">
      <c r="A369" s="219"/>
      <c r="B369" s="219"/>
      <c r="C369" s="219"/>
      <c r="D369" s="220"/>
      <c r="E369" s="221"/>
      <c r="F369" s="222"/>
      <c r="G369" s="223"/>
    </row>
    <row r="370" spans="1:7">
      <c r="A370" s="219"/>
      <c r="B370" s="219"/>
      <c r="C370" s="219"/>
      <c r="D370" s="220"/>
      <c r="E370" s="221"/>
      <c r="F370" s="222"/>
      <c r="G370" s="223"/>
    </row>
    <row r="371" spans="1:7">
      <c r="A371" s="219"/>
      <c r="B371" s="219"/>
      <c r="C371" s="219"/>
      <c r="D371" s="220"/>
      <c r="E371" s="221"/>
      <c r="F371" s="222"/>
      <c r="G371" s="223"/>
    </row>
    <row r="372" spans="1:7">
      <c r="A372" s="219"/>
      <c r="B372" s="219"/>
      <c r="C372" s="219"/>
      <c r="D372" s="220"/>
      <c r="E372" s="221"/>
      <c r="F372" s="222"/>
      <c r="G372" s="223"/>
    </row>
    <row r="373" spans="1:7">
      <c r="A373" s="219"/>
      <c r="B373" s="219"/>
      <c r="C373" s="219"/>
      <c r="D373" s="220"/>
      <c r="E373" s="221"/>
      <c r="F373" s="222"/>
      <c r="G373" s="223"/>
    </row>
    <row r="374" spans="1:7">
      <c r="A374" s="219"/>
      <c r="B374" s="219"/>
      <c r="C374" s="219"/>
      <c r="D374" s="220"/>
      <c r="E374" s="221"/>
      <c r="F374" s="222"/>
      <c r="G374" s="223"/>
    </row>
    <row r="375" spans="1:7">
      <c r="A375" s="219"/>
      <c r="B375" s="219"/>
      <c r="C375" s="219"/>
      <c r="D375" s="220"/>
      <c r="E375" s="221"/>
      <c r="F375" s="222"/>
      <c r="G375" s="223"/>
    </row>
    <row r="376" spans="1:7">
      <c r="A376" s="219"/>
      <c r="B376" s="219"/>
      <c r="C376" s="219"/>
      <c r="D376" s="220"/>
      <c r="E376" s="221"/>
      <c r="F376" s="222"/>
      <c r="G376" s="223"/>
    </row>
    <row r="377" spans="1:7">
      <c r="A377" s="219"/>
      <c r="B377" s="219"/>
      <c r="C377" s="219"/>
      <c r="D377" s="220"/>
      <c r="E377" s="221"/>
      <c r="F377" s="222"/>
      <c r="G377" s="223"/>
    </row>
    <row r="378" spans="1:7">
      <c r="A378" s="219"/>
      <c r="B378" s="219"/>
      <c r="C378" s="219"/>
      <c r="D378" s="220"/>
      <c r="E378" s="221"/>
      <c r="F378" s="222"/>
      <c r="G378" s="223"/>
    </row>
    <row r="379" spans="1:7">
      <c r="A379" s="219"/>
      <c r="B379" s="219"/>
      <c r="C379" s="219"/>
      <c r="D379" s="220"/>
      <c r="E379" s="221"/>
      <c r="F379" s="222"/>
      <c r="G379" s="223"/>
    </row>
    <row r="380" spans="1:7">
      <c r="A380" s="219"/>
      <c r="B380" s="219"/>
      <c r="C380" s="219"/>
      <c r="D380" s="220"/>
      <c r="E380" s="221"/>
      <c r="F380" s="222"/>
      <c r="G380" s="223"/>
    </row>
    <row r="381" spans="1:7">
      <c r="A381" s="219"/>
      <c r="B381" s="219"/>
      <c r="C381" s="219"/>
      <c r="D381" s="220"/>
      <c r="E381" s="221"/>
      <c r="F381" s="222"/>
      <c r="G381" s="223"/>
    </row>
    <row r="382" spans="1:7">
      <c r="A382" s="219"/>
      <c r="B382" s="219"/>
      <c r="C382" s="219"/>
      <c r="D382" s="220"/>
      <c r="E382" s="221"/>
      <c r="F382" s="222"/>
      <c r="G382" s="223"/>
    </row>
    <row r="383" spans="1:7">
      <c r="A383" s="219"/>
      <c r="B383" s="219"/>
      <c r="C383" s="219"/>
      <c r="D383" s="220"/>
      <c r="E383" s="221"/>
      <c r="F383" s="222"/>
      <c r="G383" s="223"/>
    </row>
    <row r="384" spans="1:7">
      <c r="A384" s="219"/>
      <c r="B384" s="219"/>
      <c r="C384" s="219"/>
      <c r="D384" s="220"/>
      <c r="E384" s="221"/>
      <c r="F384" s="222"/>
      <c r="G384" s="223"/>
    </row>
    <row r="385" spans="1:7">
      <c r="A385" s="219"/>
      <c r="B385" s="219"/>
      <c r="C385" s="219"/>
      <c r="D385" s="220"/>
      <c r="E385" s="221"/>
      <c r="F385" s="222"/>
      <c r="G385" s="223"/>
    </row>
    <row r="386" spans="1:7">
      <c r="A386" s="219"/>
      <c r="B386" s="219"/>
      <c r="C386" s="219"/>
      <c r="D386" s="220"/>
      <c r="E386" s="221"/>
      <c r="F386" s="222"/>
      <c r="G386" s="223"/>
    </row>
    <row r="387" spans="1:7">
      <c r="A387" s="219"/>
      <c r="B387" s="219"/>
      <c r="C387" s="219"/>
      <c r="D387" s="220"/>
      <c r="E387" s="221"/>
      <c r="F387" s="222"/>
      <c r="G387" s="223"/>
    </row>
    <row r="388" spans="1:7">
      <c r="A388" s="219"/>
      <c r="B388" s="219"/>
      <c r="C388" s="219"/>
      <c r="D388" s="220"/>
      <c r="E388" s="221"/>
      <c r="F388" s="222"/>
      <c r="G388" s="223"/>
    </row>
    <row r="389" spans="1:7">
      <c r="A389" s="219"/>
      <c r="B389" s="219"/>
      <c r="C389" s="219"/>
      <c r="D389" s="220"/>
      <c r="E389" s="221"/>
      <c r="F389" s="222"/>
      <c r="G389" s="223"/>
    </row>
    <row r="390" spans="1:7">
      <c r="A390" s="219"/>
      <c r="B390" s="219"/>
      <c r="C390" s="219"/>
      <c r="D390" s="220"/>
      <c r="E390" s="221"/>
      <c r="F390" s="222"/>
      <c r="G390" s="223"/>
    </row>
    <row r="391" spans="1:7">
      <c r="A391" s="219"/>
      <c r="B391" s="219"/>
      <c r="C391" s="219"/>
      <c r="D391" s="220"/>
      <c r="E391" s="221"/>
      <c r="F391" s="222"/>
      <c r="G391" s="223"/>
    </row>
    <row r="392" spans="1:7">
      <c r="A392" s="219"/>
      <c r="B392" s="219"/>
      <c r="C392" s="219"/>
      <c r="D392" s="220"/>
      <c r="E392" s="221"/>
      <c r="F392" s="222"/>
      <c r="G392" s="223"/>
    </row>
    <row r="393" spans="1:7">
      <c r="A393" s="219"/>
      <c r="B393" s="219"/>
      <c r="C393" s="219"/>
      <c r="D393" s="220"/>
      <c r="E393" s="221"/>
      <c r="F393" s="222"/>
      <c r="G393" s="223"/>
    </row>
    <row r="394" spans="1:7">
      <c r="A394" s="219"/>
      <c r="B394" s="219"/>
      <c r="C394" s="219"/>
      <c r="D394" s="220"/>
      <c r="E394" s="221"/>
      <c r="F394" s="222"/>
      <c r="G394" s="223"/>
    </row>
    <row r="395" spans="1:7">
      <c r="A395" s="219"/>
      <c r="B395" s="219"/>
      <c r="C395" s="219"/>
      <c r="D395" s="220"/>
      <c r="E395" s="221"/>
      <c r="F395" s="222"/>
      <c r="G395" s="223"/>
    </row>
    <row r="396" spans="1:7">
      <c r="A396" s="219"/>
      <c r="B396" s="219"/>
      <c r="C396" s="219"/>
      <c r="D396" s="220"/>
      <c r="E396" s="221"/>
      <c r="F396" s="222"/>
      <c r="G396" s="223"/>
    </row>
    <row r="397" spans="1:7">
      <c r="A397" s="219"/>
      <c r="B397" s="219"/>
      <c r="C397" s="219"/>
      <c r="D397" s="220"/>
      <c r="E397" s="221"/>
      <c r="F397" s="222"/>
      <c r="G397" s="223"/>
    </row>
    <row r="398" spans="1:7">
      <c r="A398" s="219"/>
      <c r="B398" s="219"/>
      <c r="C398" s="219"/>
      <c r="D398" s="220"/>
      <c r="E398" s="221"/>
      <c r="F398" s="222"/>
      <c r="G398" s="223"/>
    </row>
    <row r="399" spans="1:7">
      <c r="A399" s="219"/>
      <c r="B399" s="219"/>
      <c r="C399" s="219"/>
      <c r="D399" s="220"/>
      <c r="E399" s="221"/>
      <c r="F399" s="222"/>
      <c r="G399" s="223"/>
    </row>
    <row r="400" spans="1:7">
      <c r="A400" s="219"/>
      <c r="B400" s="219"/>
      <c r="C400" s="219"/>
      <c r="D400" s="220"/>
      <c r="E400" s="221"/>
      <c r="F400" s="222"/>
      <c r="G400" s="223"/>
    </row>
    <row r="401" spans="1:7">
      <c r="A401" s="219"/>
      <c r="B401" s="219"/>
      <c r="C401" s="219"/>
      <c r="D401" s="220"/>
      <c r="E401" s="221"/>
      <c r="F401" s="222"/>
      <c r="G401" s="223"/>
    </row>
    <row r="402" spans="1:7">
      <c r="A402" s="219"/>
      <c r="B402" s="219"/>
      <c r="C402" s="219"/>
      <c r="D402" s="220"/>
      <c r="E402" s="221"/>
      <c r="F402" s="222"/>
      <c r="G402" s="223"/>
    </row>
    <row r="403" spans="1:7">
      <c r="A403" s="219"/>
      <c r="B403" s="219"/>
      <c r="C403" s="219"/>
      <c r="D403" s="220"/>
      <c r="E403" s="221"/>
      <c r="F403" s="222"/>
      <c r="G403" s="223"/>
    </row>
    <row r="404" spans="1:7">
      <c r="A404" s="219"/>
      <c r="B404" s="219"/>
      <c r="C404" s="219"/>
      <c r="D404" s="220"/>
      <c r="E404" s="221"/>
      <c r="F404" s="222"/>
      <c r="G404" s="223"/>
    </row>
    <row r="405" spans="1:7">
      <c r="A405" s="219"/>
      <c r="B405" s="219"/>
      <c r="C405" s="219"/>
      <c r="D405" s="220"/>
      <c r="E405" s="221"/>
      <c r="F405" s="222"/>
      <c r="G405" s="223">
        <v>120000</v>
      </c>
    </row>
    <row r="406" spans="1:7">
      <c r="A406" s="219"/>
      <c r="B406" s="219"/>
      <c r="C406" s="219"/>
      <c r="D406" s="220"/>
      <c r="E406" s="221"/>
      <c r="F406" s="222"/>
      <c r="G406" s="223"/>
    </row>
    <row r="407" spans="1:7">
      <c r="A407" s="219"/>
      <c r="B407" s="219"/>
      <c r="C407" s="219"/>
      <c r="D407" s="220"/>
      <c r="E407" s="221"/>
      <c r="F407" s="222"/>
      <c r="G407" s="223"/>
    </row>
    <row r="408" spans="1:7">
      <c r="A408" s="219"/>
      <c r="B408" s="219"/>
      <c r="C408" s="219"/>
      <c r="D408" s="220"/>
      <c r="E408" s="221"/>
      <c r="F408" s="222"/>
      <c r="G408" s="223"/>
    </row>
    <row r="409" spans="1:7">
      <c r="A409" s="219"/>
      <c r="B409" s="219"/>
      <c r="C409" s="219"/>
      <c r="D409" s="220"/>
      <c r="E409" s="221"/>
      <c r="F409" s="222"/>
      <c r="G409" s="223"/>
    </row>
    <row r="410" spans="1:7">
      <c r="A410" s="219"/>
      <c r="B410" s="219"/>
      <c r="C410" s="219"/>
      <c r="D410" s="220"/>
      <c r="E410" s="221"/>
      <c r="F410" s="222"/>
      <c r="G410" s="223"/>
    </row>
    <row r="411" spans="1:7">
      <c r="A411" s="219"/>
      <c r="B411" s="219"/>
      <c r="C411" s="219"/>
      <c r="D411" s="220"/>
      <c r="E411" s="221"/>
      <c r="F411" s="222"/>
      <c r="G411" s="223"/>
    </row>
    <row r="412" spans="1:7">
      <c r="A412" s="219"/>
      <c r="B412" s="219"/>
      <c r="C412" s="219"/>
      <c r="D412" s="220"/>
      <c r="E412" s="221"/>
      <c r="F412" s="222"/>
      <c r="G412" s="223"/>
    </row>
    <row r="413" spans="1:7">
      <c r="A413" s="219"/>
      <c r="B413" s="219"/>
      <c r="C413" s="219"/>
      <c r="D413" s="220"/>
      <c r="E413" s="221"/>
      <c r="F413" s="222"/>
      <c r="G413" s="223"/>
    </row>
    <row r="414" spans="1:7">
      <c r="A414" s="219"/>
      <c r="B414" s="219"/>
      <c r="C414" s="219"/>
      <c r="D414" s="220"/>
      <c r="E414" s="221"/>
      <c r="F414" s="222"/>
      <c r="G414" s="223"/>
    </row>
    <row r="415" spans="1:7">
      <c r="A415" s="219"/>
      <c r="B415" s="219"/>
      <c r="C415" s="219"/>
      <c r="D415" s="220"/>
      <c r="E415" s="221"/>
      <c r="F415" s="222"/>
      <c r="G415" s="223"/>
    </row>
    <row r="416" spans="1:7">
      <c r="A416" s="219"/>
      <c r="B416" s="219"/>
      <c r="C416" s="219"/>
      <c r="D416" s="220"/>
      <c r="E416" s="221"/>
      <c r="F416" s="222"/>
      <c r="G416" s="223"/>
    </row>
    <row r="417" spans="1:7">
      <c r="A417" s="219"/>
      <c r="B417" s="219"/>
      <c r="C417" s="219"/>
      <c r="D417" s="220"/>
      <c r="E417" s="221"/>
      <c r="F417" s="222"/>
      <c r="G417" s="223"/>
    </row>
    <row r="418" spans="1:7">
      <c r="A418" s="219"/>
      <c r="B418" s="219"/>
      <c r="C418" s="219"/>
      <c r="D418" s="220"/>
      <c r="E418" s="221"/>
      <c r="F418" s="222"/>
      <c r="G418" s="223"/>
    </row>
    <row r="419" spans="1:7">
      <c r="A419" s="219"/>
      <c r="B419" s="219"/>
      <c r="C419" s="219"/>
      <c r="D419" s="220"/>
      <c r="E419" s="221"/>
      <c r="F419" s="222"/>
      <c r="G419" s="223"/>
    </row>
    <row r="420" spans="1:7">
      <c r="A420" s="219"/>
      <c r="B420" s="219"/>
      <c r="C420" s="219"/>
      <c r="D420" s="220"/>
      <c r="E420" s="221"/>
      <c r="F420" s="222"/>
      <c r="G420" s="223"/>
    </row>
    <row r="421" spans="1:7">
      <c r="A421" s="219"/>
      <c r="B421" s="219"/>
      <c r="C421" s="219"/>
      <c r="D421" s="220"/>
      <c r="E421" s="221"/>
      <c r="F421" s="222"/>
      <c r="G421" s="223"/>
    </row>
    <row r="422" spans="1:7">
      <c r="A422" s="219"/>
      <c r="B422" s="219"/>
      <c r="C422" s="219"/>
      <c r="D422" s="220"/>
      <c r="E422" s="221"/>
      <c r="F422" s="222"/>
      <c r="G422" s="223"/>
    </row>
    <row r="423" spans="1:7">
      <c r="A423" s="219"/>
      <c r="B423" s="219"/>
      <c r="C423" s="219"/>
      <c r="D423" s="220"/>
      <c r="E423" s="221"/>
      <c r="F423" s="222"/>
      <c r="G423" s="223"/>
    </row>
    <row r="424" spans="1:7">
      <c r="A424" s="219"/>
      <c r="B424" s="219"/>
      <c r="C424" s="219"/>
      <c r="D424" s="220"/>
      <c r="E424" s="221"/>
      <c r="F424" s="222"/>
      <c r="G424" s="223"/>
    </row>
    <row r="425" spans="1:7">
      <c r="A425" s="219"/>
      <c r="B425" s="219"/>
      <c r="C425" s="219"/>
      <c r="D425" s="220"/>
      <c r="E425" s="221"/>
      <c r="F425" s="222"/>
      <c r="G425" s="223"/>
    </row>
    <row r="426" spans="1:7">
      <c r="A426" s="219"/>
      <c r="B426" s="219"/>
      <c r="C426" s="219"/>
      <c r="D426" s="220"/>
      <c r="E426" s="221"/>
      <c r="F426" s="222"/>
      <c r="G426" s="223"/>
    </row>
    <row r="427" spans="1:7">
      <c r="A427" s="219"/>
      <c r="B427" s="219"/>
      <c r="C427" s="219"/>
      <c r="D427" s="220"/>
      <c r="E427" s="221"/>
      <c r="F427" s="222"/>
      <c r="G427" s="223"/>
    </row>
    <row r="428" spans="1:7">
      <c r="A428" s="219"/>
      <c r="B428" s="219"/>
      <c r="C428" s="219"/>
      <c r="D428" s="220"/>
      <c r="E428" s="221"/>
      <c r="F428" s="222"/>
      <c r="G428" s="223"/>
    </row>
    <row r="429" spans="1:7">
      <c r="A429" s="219"/>
      <c r="B429" s="219"/>
      <c r="C429" s="219"/>
      <c r="D429" s="220"/>
      <c r="E429" s="221"/>
      <c r="F429" s="222"/>
      <c r="G429" s="223"/>
    </row>
    <row r="430" spans="1:7">
      <c r="A430" s="219"/>
      <c r="B430" s="219"/>
      <c r="C430" s="219"/>
      <c r="D430" s="220"/>
      <c r="E430" s="221"/>
      <c r="F430" s="222"/>
      <c r="G430" s="223"/>
    </row>
    <row r="431" spans="1:7">
      <c r="A431" s="219"/>
      <c r="B431" s="219"/>
      <c r="C431" s="219"/>
      <c r="D431" s="220"/>
      <c r="E431" s="221"/>
      <c r="F431" s="222"/>
      <c r="G431" s="223"/>
    </row>
    <row r="432" spans="1:7">
      <c r="A432" s="219"/>
      <c r="B432" s="219"/>
      <c r="C432" s="219"/>
      <c r="D432" s="220"/>
      <c r="E432" s="221"/>
      <c r="F432" s="222"/>
      <c r="G432" s="223"/>
    </row>
    <row r="433" spans="1:7">
      <c r="A433" s="219"/>
      <c r="B433" s="219"/>
      <c r="C433" s="219"/>
      <c r="D433" s="220"/>
      <c r="E433" s="221"/>
      <c r="F433" s="222"/>
      <c r="G433" s="223"/>
    </row>
    <row r="434" spans="1:7">
      <c r="A434" s="219"/>
      <c r="B434" s="219"/>
      <c r="C434" s="219"/>
      <c r="D434" s="220"/>
      <c r="E434" s="221"/>
      <c r="F434" s="222"/>
      <c r="G434" s="223"/>
    </row>
    <row r="435" spans="1:7">
      <c r="A435" s="219"/>
      <c r="B435" s="219"/>
      <c r="C435" s="219"/>
      <c r="D435" s="220"/>
      <c r="E435" s="221"/>
      <c r="F435" s="222"/>
      <c r="G435" s="223"/>
    </row>
    <row r="436" spans="1:7">
      <c r="A436" s="219"/>
      <c r="B436" s="219"/>
      <c r="C436" s="219"/>
      <c r="D436" s="220"/>
      <c r="E436" s="221"/>
      <c r="F436" s="222"/>
      <c r="G436" s="223"/>
    </row>
    <row r="437" spans="1:7">
      <c r="A437" s="219"/>
      <c r="B437" s="219"/>
      <c r="C437" s="219"/>
      <c r="D437" s="220"/>
      <c r="E437" s="221"/>
      <c r="F437" s="222"/>
      <c r="G437" s="223"/>
    </row>
    <row r="438" spans="1:7">
      <c r="A438" s="219"/>
      <c r="B438" s="219"/>
      <c r="C438" s="219"/>
      <c r="D438" s="220"/>
      <c r="E438" s="221"/>
      <c r="F438" s="222"/>
      <c r="G438" s="223"/>
    </row>
    <row r="439" spans="1:7">
      <c r="A439" s="219"/>
      <c r="B439" s="219"/>
      <c r="C439" s="219"/>
      <c r="D439" s="220"/>
      <c r="E439" s="221"/>
      <c r="F439" s="222"/>
      <c r="G439" s="223"/>
    </row>
    <row r="440" spans="1:7">
      <c r="A440" s="219"/>
      <c r="B440" s="219"/>
      <c r="C440" s="219"/>
      <c r="D440" s="220"/>
      <c r="E440" s="221"/>
      <c r="F440" s="222"/>
      <c r="G440" s="223"/>
    </row>
    <row r="441" spans="1:7">
      <c r="A441" s="219"/>
      <c r="B441" s="219"/>
      <c r="C441" s="219"/>
      <c r="D441" s="220"/>
      <c r="E441" s="221"/>
      <c r="F441" s="222"/>
      <c r="G441" s="223"/>
    </row>
    <row r="442" spans="1:7">
      <c r="A442" s="219"/>
      <c r="B442" s="219"/>
      <c r="C442" s="219"/>
      <c r="D442" s="220"/>
      <c r="E442" s="221"/>
      <c r="F442" s="222"/>
      <c r="G442" s="223"/>
    </row>
    <row r="443" spans="1:7">
      <c r="A443" s="219"/>
      <c r="B443" s="219"/>
      <c r="C443" s="219"/>
      <c r="D443" s="220"/>
      <c r="E443" s="221"/>
      <c r="F443" s="222"/>
      <c r="G443" s="223"/>
    </row>
    <row r="444" spans="1:7">
      <c r="A444" s="219"/>
      <c r="B444" s="219"/>
      <c r="C444" s="219"/>
      <c r="D444" s="220"/>
      <c r="E444" s="221"/>
      <c r="F444" s="222"/>
      <c r="G444" s="223"/>
    </row>
    <row r="445" spans="1:7">
      <c r="A445" s="219"/>
      <c r="B445" s="219"/>
      <c r="C445" s="219"/>
      <c r="D445" s="220"/>
      <c r="E445" s="221"/>
      <c r="F445" s="222"/>
      <c r="G445" s="223"/>
    </row>
    <row r="446" spans="1:7">
      <c r="A446" s="219"/>
      <c r="B446" s="219"/>
      <c r="C446" s="219"/>
      <c r="D446" s="220"/>
      <c r="E446" s="221"/>
      <c r="F446" s="222"/>
      <c r="G446" s="223"/>
    </row>
    <row r="447" spans="1:7">
      <c r="A447" s="219"/>
      <c r="B447" s="219"/>
      <c r="C447" s="219"/>
      <c r="D447" s="220"/>
      <c r="E447" s="221"/>
      <c r="F447" s="222"/>
      <c r="G447" s="223"/>
    </row>
    <row r="448" spans="1:7">
      <c r="A448" s="219"/>
      <c r="B448" s="219"/>
      <c r="C448" s="219"/>
      <c r="D448" s="220"/>
      <c r="E448" s="221"/>
      <c r="F448" s="222"/>
      <c r="G448" s="223"/>
    </row>
    <row r="449" spans="1:7">
      <c r="A449" s="219"/>
      <c r="B449" s="219"/>
      <c r="C449" s="219"/>
      <c r="D449" s="220"/>
      <c r="E449" s="221"/>
      <c r="F449" s="222"/>
      <c r="G449" s="223"/>
    </row>
    <row r="450" spans="1:7">
      <c r="A450" s="219"/>
      <c r="B450" s="219"/>
      <c r="C450" s="219"/>
      <c r="D450" s="220"/>
      <c r="E450" s="221"/>
      <c r="F450" s="222"/>
      <c r="G450" s="223"/>
    </row>
    <row r="451" spans="1:7">
      <c r="A451" s="219"/>
      <c r="B451" s="219"/>
      <c r="C451" s="219"/>
      <c r="D451" s="220"/>
      <c r="E451" s="221"/>
      <c r="F451" s="222"/>
      <c r="G451" s="223"/>
    </row>
    <row r="452" spans="1:7">
      <c r="A452" s="219"/>
      <c r="B452" s="219"/>
      <c r="C452" s="219"/>
      <c r="D452" s="220"/>
      <c r="E452" s="221"/>
      <c r="F452" s="222"/>
      <c r="G452" s="223"/>
    </row>
    <row r="453" spans="1:7">
      <c r="A453" s="219"/>
      <c r="B453" s="219"/>
      <c r="C453" s="219"/>
      <c r="D453" s="220"/>
      <c r="E453" s="221"/>
      <c r="F453" s="222"/>
      <c r="G453" s="223"/>
    </row>
    <row r="454" spans="1:7">
      <c r="A454" s="219"/>
      <c r="B454" s="219"/>
      <c r="C454" s="219"/>
      <c r="D454" s="220"/>
      <c r="E454" s="221"/>
      <c r="F454" s="222"/>
      <c r="G454" s="223"/>
    </row>
    <row r="455" spans="1:7">
      <c r="A455" s="219"/>
      <c r="B455" s="219"/>
      <c r="C455" s="219"/>
      <c r="D455" s="220"/>
      <c r="E455" s="221"/>
      <c r="F455" s="222"/>
      <c r="G455" s="223"/>
    </row>
    <row r="456" spans="1:7">
      <c r="A456" s="219"/>
      <c r="B456" s="219"/>
      <c r="C456" s="219"/>
      <c r="D456" s="220"/>
      <c r="E456" s="221"/>
      <c r="F456" s="222"/>
      <c r="G456" s="223"/>
    </row>
    <row r="457" spans="1:7">
      <c r="A457" s="219"/>
      <c r="B457" s="219"/>
      <c r="C457" s="219"/>
      <c r="D457" s="220"/>
      <c r="E457" s="221"/>
      <c r="F457" s="222"/>
      <c r="G457" s="223"/>
    </row>
    <row r="458" spans="1:7">
      <c r="A458" s="219"/>
      <c r="B458" s="219"/>
      <c r="C458" s="219"/>
      <c r="D458" s="220"/>
      <c r="E458" s="221"/>
      <c r="F458" s="222"/>
      <c r="G458" s="223"/>
    </row>
    <row r="459" spans="1:7">
      <c r="A459" s="219"/>
      <c r="B459" s="219"/>
      <c r="C459" s="219"/>
      <c r="D459" s="220"/>
      <c r="E459" s="221"/>
      <c r="F459" s="222"/>
      <c r="G459" s="223"/>
    </row>
    <row r="460" spans="1:7">
      <c r="A460" s="219"/>
      <c r="B460" s="219"/>
      <c r="C460" s="219"/>
      <c r="D460" s="220"/>
      <c r="E460" s="221"/>
      <c r="F460" s="222"/>
      <c r="G460" s="223"/>
    </row>
    <row r="461" spans="1:7">
      <c r="A461" s="219"/>
      <c r="B461" s="219"/>
      <c r="C461" s="219"/>
      <c r="D461" s="220"/>
      <c r="E461" s="221"/>
      <c r="F461" s="222"/>
      <c r="G461" s="223"/>
    </row>
    <row r="462" spans="1:7">
      <c r="A462" s="219"/>
      <c r="B462" s="219"/>
      <c r="C462" s="219"/>
      <c r="D462" s="220"/>
      <c r="E462" s="221"/>
      <c r="F462" s="222"/>
      <c r="G462" s="223"/>
    </row>
    <row r="463" spans="1:7">
      <c r="A463" s="219"/>
      <c r="B463" s="219"/>
      <c r="C463" s="219"/>
      <c r="D463" s="220"/>
      <c r="E463" s="221"/>
      <c r="F463" s="222"/>
      <c r="G463" s="223"/>
    </row>
    <row r="464" spans="1:7">
      <c r="A464" s="219"/>
      <c r="B464" s="219"/>
      <c r="C464" s="219"/>
      <c r="D464" s="220"/>
      <c r="E464" s="221"/>
      <c r="F464" s="222"/>
      <c r="G464" s="223"/>
    </row>
    <row r="465" spans="1:7">
      <c r="A465" s="219"/>
      <c r="B465" s="219"/>
      <c r="C465" s="219"/>
      <c r="D465" s="220"/>
      <c r="E465" s="221"/>
      <c r="F465" s="222"/>
      <c r="G465" s="223"/>
    </row>
    <row r="466" spans="1:7">
      <c r="A466" s="219"/>
      <c r="B466" s="219"/>
      <c r="C466" s="219"/>
      <c r="D466" s="220"/>
      <c r="E466" s="221"/>
      <c r="F466" s="222"/>
      <c r="G466" s="223"/>
    </row>
    <row r="467" spans="1:7">
      <c r="A467" s="219"/>
      <c r="B467" s="219"/>
      <c r="C467" s="219"/>
      <c r="D467" s="220"/>
      <c r="E467" s="221"/>
      <c r="F467" s="222"/>
      <c r="G467" s="223"/>
    </row>
    <row r="468" spans="1:7">
      <c r="A468" s="219"/>
      <c r="B468" s="219"/>
      <c r="C468" s="219"/>
      <c r="D468" s="220"/>
      <c r="E468" s="221"/>
      <c r="F468" s="222"/>
      <c r="G468" s="223"/>
    </row>
    <row r="469" spans="1:7">
      <c r="A469" s="219"/>
      <c r="B469" s="219"/>
      <c r="C469" s="219"/>
      <c r="D469" s="220"/>
      <c r="E469" s="221"/>
      <c r="F469" s="222"/>
      <c r="G469" s="223"/>
    </row>
    <row r="470" spans="1:7">
      <c r="A470" s="219"/>
      <c r="B470" s="219"/>
      <c r="C470" s="219"/>
      <c r="D470" s="220"/>
      <c r="E470" s="221"/>
      <c r="F470" s="222"/>
      <c r="G470" s="223"/>
    </row>
    <row r="471" spans="1:7">
      <c r="A471" s="219"/>
      <c r="B471" s="219"/>
      <c r="C471" s="219"/>
      <c r="D471" s="220"/>
      <c r="E471" s="221"/>
      <c r="F471" s="222"/>
      <c r="G471" s="223"/>
    </row>
    <row r="472" spans="1:7">
      <c r="A472" s="219"/>
      <c r="B472" s="219"/>
      <c r="C472" s="219"/>
      <c r="D472" s="220"/>
      <c r="E472" s="221"/>
      <c r="F472" s="222"/>
      <c r="G472" s="223"/>
    </row>
    <row r="473" spans="1:7">
      <c r="A473" s="219"/>
      <c r="B473" s="219"/>
      <c r="C473" s="219"/>
      <c r="D473" s="220"/>
      <c r="E473" s="221"/>
      <c r="F473" s="222"/>
      <c r="G473" s="223"/>
    </row>
    <row r="474" spans="1:7">
      <c r="A474" s="219"/>
      <c r="B474" s="219"/>
      <c r="C474" s="219"/>
      <c r="D474" s="220"/>
      <c r="E474" s="221"/>
      <c r="F474" s="222"/>
      <c r="G474" s="223"/>
    </row>
    <row r="475" spans="1:7">
      <c r="A475" s="219"/>
      <c r="B475" s="219"/>
      <c r="C475" s="219"/>
      <c r="D475" s="220"/>
      <c r="E475" s="221"/>
      <c r="F475" s="222"/>
      <c r="G475" s="223"/>
    </row>
    <row r="476" spans="1:7">
      <c r="A476" s="219"/>
      <c r="B476" s="219"/>
      <c r="C476" s="219"/>
      <c r="D476" s="220"/>
      <c r="E476" s="221"/>
      <c r="F476" s="222"/>
      <c r="G476" s="223"/>
    </row>
    <row r="477" spans="1:7">
      <c r="A477" s="219"/>
      <c r="B477" s="219"/>
      <c r="C477" s="219"/>
      <c r="D477" s="220"/>
      <c r="E477" s="221"/>
      <c r="F477" s="222"/>
      <c r="G477" s="223"/>
    </row>
    <row r="478" spans="1:7">
      <c r="A478" s="219"/>
      <c r="B478" s="219"/>
      <c r="C478" s="219"/>
      <c r="D478" s="220"/>
      <c r="E478" s="221"/>
      <c r="F478" s="222"/>
      <c r="G478" s="223"/>
    </row>
    <row r="479" spans="1:7">
      <c r="A479" s="219"/>
      <c r="B479" s="219"/>
      <c r="C479" s="219"/>
      <c r="D479" s="220"/>
      <c r="E479" s="221"/>
      <c r="F479" s="222"/>
      <c r="G479" s="223"/>
    </row>
    <row r="480" spans="1:7">
      <c r="A480" s="219"/>
      <c r="B480" s="219"/>
      <c r="C480" s="219"/>
      <c r="D480" s="220"/>
      <c r="E480" s="221"/>
      <c r="F480" s="222"/>
      <c r="G480" s="223"/>
    </row>
    <row r="481" spans="1:7">
      <c r="A481" s="219"/>
      <c r="B481" s="219"/>
      <c r="C481" s="219"/>
      <c r="D481" s="220"/>
      <c r="E481" s="221"/>
      <c r="F481" s="222"/>
      <c r="G481" s="223"/>
    </row>
    <row r="482" spans="1:7">
      <c r="A482" s="219"/>
      <c r="B482" s="219"/>
      <c r="C482" s="219"/>
      <c r="D482" s="220"/>
      <c r="E482" s="221"/>
      <c r="F482" s="222"/>
      <c r="G482" s="223"/>
    </row>
    <row r="483" spans="1:7">
      <c r="A483" s="219"/>
      <c r="B483" s="219"/>
      <c r="C483" s="219"/>
      <c r="D483" s="220"/>
      <c r="E483" s="221"/>
      <c r="F483" s="222"/>
      <c r="G483" s="223"/>
    </row>
    <row r="484" spans="1:7">
      <c r="A484" s="219"/>
      <c r="B484" s="219"/>
      <c r="C484" s="219"/>
      <c r="D484" s="220"/>
      <c r="E484" s="221"/>
      <c r="F484" s="222"/>
      <c r="G484" s="223"/>
    </row>
    <row r="485" spans="1:7">
      <c r="A485" s="219"/>
      <c r="B485" s="219"/>
      <c r="C485" s="219"/>
      <c r="D485" s="220"/>
      <c r="E485" s="221"/>
      <c r="F485" s="222"/>
      <c r="G485" s="223"/>
    </row>
    <row r="486" spans="1:7">
      <c r="A486" s="219"/>
      <c r="B486" s="219"/>
      <c r="C486" s="219"/>
      <c r="D486" s="220"/>
      <c r="E486" s="221"/>
      <c r="F486" s="222"/>
      <c r="G486" s="223"/>
    </row>
    <row r="487" spans="1:7">
      <c r="A487" s="219"/>
      <c r="B487" s="219"/>
      <c r="C487" s="219"/>
      <c r="D487" s="220"/>
      <c r="E487" s="221"/>
      <c r="F487" s="222"/>
      <c r="G487" s="223"/>
    </row>
    <row r="488" spans="1:7">
      <c r="A488" s="219"/>
      <c r="B488" s="219"/>
      <c r="C488" s="219"/>
      <c r="D488" s="220"/>
      <c r="E488" s="221"/>
      <c r="F488" s="222"/>
      <c r="G488" s="223"/>
    </row>
    <row r="489" spans="1:7">
      <c r="A489" s="219"/>
      <c r="B489" s="219"/>
      <c r="C489" s="219"/>
      <c r="D489" s="220"/>
      <c r="E489" s="221"/>
      <c r="F489" s="222"/>
      <c r="G489" s="223"/>
    </row>
    <row r="490" spans="1:7">
      <c r="A490" s="219"/>
      <c r="B490" s="219"/>
      <c r="C490" s="219"/>
      <c r="D490" s="220"/>
      <c r="E490" s="221"/>
      <c r="F490" s="222"/>
      <c r="G490" s="223"/>
    </row>
    <row r="491" spans="1:7">
      <c r="A491" s="219"/>
      <c r="B491" s="219"/>
      <c r="C491" s="219"/>
      <c r="D491" s="220"/>
      <c r="E491" s="221"/>
      <c r="F491" s="222"/>
      <c r="G491" s="223"/>
    </row>
    <row r="492" spans="1:7">
      <c r="A492" s="219"/>
      <c r="B492" s="219"/>
      <c r="C492" s="219"/>
      <c r="D492" s="220"/>
      <c r="E492" s="221"/>
      <c r="F492" s="222"/>
      <c r="G492" s="223"/>
    </row>
    <row r="493" spans="1:7">
      <c r="A493" s="219"/>
      <c r="B493" s="219"/>
      <c r="C493" s="219"/>
      <c r="D493" s="220"/>
      <c r="E493" s="221"/>
      <c r="F493" s="222"/>
      <c r="G493" s="223"/>
    </row>
    <row r="494" spans="1:7">
      <c r="A494" s="219"/>
      <c r="B494" s="219"/>
      <c r="C494" s="219"/>
      <c r="D494" s="220"/>
      <c r="E494" s="221"/>
      <c r="F494" s="222"/>
      <c r="G494" s="223"/>
    </row>
    <row r="495" spans="1:7">
      <c r="A495" s="219"/>
      <c r="B495" s="219"/>
      <c r="C495" s="219"/>
      <c r="D495" s="220"/>
      <c r="E495" s="221"/>
      <c r="F495" s="222"/>
      <c r="G495" s="223"/>
    </row>
    <row r="496" spans="1:7">
      <c r="A496" s="219"/>
      <c r="B496" s="219"/>
      <c r="C496" s="219"/>
      <c r="D496" s="220"/>
      <c r="E496" s="221"/>
      <c r="F496" s="222"/>
      <c r="G496" s="223"/>
    </row>
    <row r="497" spans="1:7">
      <c r="A497" s="219"/>
      <c r="B497" s="219"/>
      <c r="C497" s="219"/>
      <c r="D497" s="220"/>
      <c r="E497" s="221"/>
      <c r="F497" s="222"/>
      <c r="G497" s="223"/>
    </row>
    <row r="498" spans="1:7">
      <c r="A498" s="219"/>
      <c r="B498" s="219"/>
      <c r="C498" s="219"/>
      <c r="D498" s="220"/>
      <c r="E498" s="221"/>
      <c r="F498" s="222"/>
      <c r="G498" s="223"/>
    </row>
    <row r="499" spans="1:7">
      <c r="A499" s="219"/>
      <c r="B499" s="219"/>
      <c r="C499" s="219"/>
      <c r="D499" s="220"/>
      <c r="E499" s="221"/>
      <c r="F499" s="222"/>
      <c r="G499" s="223"/>
    </row>
    <row r="500" spans="1:7">
      <c r="A500" s="219"/>
      <c r="B500" s="219"/>
      <c r="C500" s="219"/>
      <c r="D500" s="220"/>
      <c r="E500" s="221"/>
      <c r="F500" s="222"/>
      <c r="G500" s="223"/>
    </row>
    <row r="501" spans="1:7">
      <c r="A501" s="219"/>
      <c r="B501" s="219"/>
      <c r="C501" s="219"/>
      <c r="D501" s="220"/>
      <c r="E501" s="221"/>
      <c r="F501" s="222"/>
      <c r="G501" s="223"/>
    </row>
    <row r="502" spans="1:7">
      <c r="A502" s="219"/>
      <c r="B502" s="219"/>
      <c r="C502" s="219"/>
      <c r="D502" s="220"/>
      <c r="E502" s="221"/>
      <c r="F502" s="222"/>
      <c r="G502" s="223"/>
    </row>
    <row r="503" spans="1:7">
      <c r="A503" s="219"/>
      <c r="B503" s="219"/>
      <c r="C503" s="219"/>
      <c r="D503" s="220"/>
      <c r="E503" s="221"/>
      <c r="F503" s="222"/>
      <c r="G503" s="223"/>
    </row>
    <row r="504" spans="1:7">
      <c r="A504" s="219"/>
      <c r="B504" s="219"/>
      <c r="C504" s="219"/>
      <c r="D504" s="220"/>
      <c r="E504" s="221"/>
      <c r="F504" s="222"/>
      <c r="G504" s="223"/>
    </row>
    <row r="505" spans="1:7">
      <c r="A505" s="219"/>
      <c r="B505" s="219"/>
      <c r="C505" s="219"/>
      <c r="D505" s="220"/>
      <c r="E505" s="221"/>
      <c r="F505" s="222"/>
      <c r="G505" s="223"/>
    </row>
    <row r="506" spans="1:7">
      <c r="A506" s="219"/>
      <c r="B506" s="219"/>
      <c r="C506" s="219"/>
      <c r="D506" s="220"/>
      <c r="E506" s="221"/>
      <c r="F506" s="222"/>
      <c r="G506" s="223"/>
    </row>
    <row r="507" spans="1:7">
      <c r="A507" s="219"/>
      <c r="B507" s="219"/>
      <c r="C507" s="219"/>
      <c r="D507" s="220"/>
      <c r="E507" s="221"/>
      <c r="F507" s="222"/>
      <c r="G507" s="223"/>
    </row>
    <row r="508" spans="1:7">
      <c r="A508" s="219"/>
      <c r="B508" s="219"/>
      <c r="C508" s="219"/>
      <c r="D508" s="220"/>
      <c r="E508" s="221"/>
      <c r="F508" s="222"/>
      <c r="G508" s="223"/>
    </row>
    <row r="509" spans="1:7">
      <c r="A509" s="219"/>
      <c r="B509" s="219"/>
      <c r="C509" s="219"/>
      <c r="D509" s="220"/>
      <c r="E509" s="221"/>
      <c r="F509" s="222"/>
      <c r="G509" s="223"/>
    </row>
    <row r="510" spans="1:7">
      <c r="A510" s="219"/>
      <c r="B510" s="219"/>
      <c r="C510" s="219"/>
      <c r="D510" s="220"/>
      <c r="E510" s="221"/>
      <c r="F510" s="222"/>
      <c r="G510" s="223"/>
    </row>
    <row r="511" spans="1:7">
      <c r="A511" s="219"/>
      <c r="B511" s="219"/>
      <c r="C511" s="219"/>
      <c r="D511" s="220"/>
      <c r="E511" s="221"/>
      <c r="F511" s="222"/>
      <c r="G511" s="223"/>
    </row>
    <row r="512" spans="1:7">
      <c r="A512" s="219"/>
      <c r="B512" s="219"/>
      <c r="C512" s="219"/>
      <c r="D512" s="220"/>
      <c r="E512" s="221"/>
      <c r="F512" s="222"/>
      <c r="G512" s="223"/>
    </row>
    <row r="513" spans="1:7">
      <c r="A513" s="219"/>
      <c r="B513" s="219"/>
      <c r="C513" s="219"/>
      <c r="D513" s="220"/>
      <c r="E513" s="221"/>
      <c r="F513" s="222"/>
      <c r="G513" s="223"/>
    </row>
    <row r="514" spans="1:7">
      <c r="A514" s="219"/>
      <c r="B514" s="219"/>
      <c r="C514" s="219"/>
      <c r="D514" s="220"/>
      <c r="E514" s="221"/>
      <c r="F514" s="222"/>
      <c r="G514" s="223"/>
    </row>
    <row r="515" spans="1:7">
      <c r="A515" s="219"/>
      <c r="B515" s="219"/>
      <c r="C515" s="219"/>
      <c r="D515" s="220"/>
      <c r="E515" s="221"/>
      <c r="F515" s="222"/>
      <c r="G515" s="223"/>
    </row>
    <row r="516" spans="1:7">
      <c r="A516" s="219"/>
      <c r="B516" s="219"/>
      <c r="C516" s="219"/>
      <c r="D516" s="220"/>
      <c r="E516" s="221"/>
      <c r="F516" s="222"/>
      <c r="G516" s="223"/>
    </row>
    <row r="517" spans="1:7">
      <c r="A517" s="219"/>
      <c r="B517" s="219"/>
      <c r="C517" s="219"/>
      <c r="D517" s="220"/>
      <c r="E517" s="221"/>
      <c r="F517" s="222"/>
      <c r="G517" s="223"/>
    </row>
    <row r="518" spans="1:7">
      <c r="A518" s="219"/>
      <c r="B518" s="219"/>
      <c r="C518" s="219"/>
      <c r="D518" s="220"/>
      <c r="E518" s="221"/>
      <c r="F518" s="222"/>
      <c r="G518" s="223"/>
    </row>
    <row r="519" spans="1:7">
      <c r="A519" s="219"/>
      <c r="B519" s="219"/>
      <c r="C519" s="219"/>
      <c r="D519" s="220"/>
      <c r="E519" s="221"/>
      <c r="F519" s="222"/>
      <c r="G519" s="223"/>
    </row>
    <row r="520" spans="1:7">
      <c r="A520" s="219"/>
      <c r="B520" s="219"/>
      <c r="C520" s="219"/>
      <c r="D520" s="220"/>
      <c r="E520" s="221"/>
      <c r="F520" s="222"/>
      <c r="G520" s="223"/>
    </row>
    <row r="521" spans="1:7">
      <c r="A521" s="219"/>
      <c r="B521" s="219"/>
      <c r="C521" s="219"/>
      <c r="D521" s="220"/>
      <c r="E521" s="221"/>
      <c r="F521" s="222"/>
      <c r="G521" s="223"/>
    </row>
    <row r="522" spans="1:7">
      <c r="A522" s="219"/>
      <c r="B522" s="219"/>
      <c r="C522" s="219"/>
      <c r="D522" s="220"/>
      <c r="E522" s="221"/>
      <c r="F522" s="222"/>
      <c r="G522" s="223"/>
    </row>
    <row r="523" spans="1:7">
      <c r="A523" s="219"/>
      <c r="B523" s="219"/>
      <c r="C523" s="219"/>
      <c r="D523" s="220"/>
      <c r="E523" s="221"/>
      <c r="F523" s="222"/>
      <c r="G523" s="223"/>
    </row>
    <row r="524" spans="1:7">
      <c r="A524" s="219"/>
      <c r="B524" s="219"/>
      <c r="C524" s="219"/>
      <c r="D524" s="220"/>
      <c r="E524" s="221"/>
      <c r="F524" s="222"/>
      <c r="G524" s="223"/>
    </row>
    <row r="525" spans="1:7">
      <c r="A525" s="219"/>
      <c r="B525" s="219"/>
      <c r="C525" s="219"/>
      <c r="D525" s="220"/>
      <c r="E525" s="221"/>
      <c r="F525" s="222"/>
      <c r="G525" s="223"/>
    </row>
    <row r="526" spans="1:7">
      <c r="A526" s="219"/>
      <c r="B526" s="219"/>
      <c r="C526" s="219"/>
      <c r="D526" s="220"/>
      <c r="E526" s="221"/>
      <c r="F526" s="222"/>
      <c r="G526" s="223"/>
    </row>
    <row r="527" spans="1:7">
      <c r="A527" s="219"/>
      <c r="B527" s="219"/>
      <c r="C527" s="219"/>
      <c r="D527" s="220"/>
      <c r="E527" s="221"/>
      <c r="F527" s="222"/>
      <c r="G527" s="223"/>
    </row>
    <row r="528" spans="1:7">
      <c r="A528" s="219"/>
      <c r="B528" s="219"/>
      <c r="C528" s="219"/>
      <c r="D528" s="220"/>
      <c r="E528" s="221"/>
      <c r="F528" s="222"/>
      <c r="G528" s="223"/>
    </row>
    <row r="529" spans="1:7">
      <c r="A529" s="219"/>
      <c r="B529" s="219"/>
      <c r="C529" s="219"/>
      <c r="D529" s="220"/>
      <c r="E529" s="221"/>
      <c r="F529" s="222"/>
      <c r="G529" s="223"/>
    </row>
    <row r="530" spans="1:7">
      <c r="A530" s="219"/>
      <c r="B530" s="219"/>
      <c r="C530" s="219"/>
      <c r="D530" s="220"/>
      <c r="E530" s="221"/>
      <c r="F530" s="222"/>
      <c r="G530" s="223"/>
    </row>
    <row r="531" spans="1:7">
      <c r="A531" s="219"/>
      <c r="B531" s="219"/>
      <c r="C531" s="219"/>
      <c r="D531" s="220"/>
      <c r="E531" s="221"/>
      <c r="F531" s="222"/>
      <c r="G531" s="223"/>
    </row>
    <row r="532" spans="1:7">
      <c r="A532" s="219"/>
      <c r="B532" s="219"/>
      <c r="C532" s="219"/>
      <c r="D532" s="220"/>
      <c r="E532" s="221"/>
      <c r="F532" s="222"/>
      <c r="G532" s="223"/>
    </row>
    <row r="533" spans="1:7">
      <c r="A533" s="219"/>
      <c r="B533" s="219"/>
      <c r="C533" s="219"/>
      <c r="D533" s="220"/>
      <c r="E533" s="221"/>
      <c r="F533" s="222"/>
      <c r="G533" s="223"/>
    </row>
    <row r="534" spans="1:7">
      <c r="A534" s="219"/>
      <c r="B534" s="219"/>
      <c r="C534" s="219"/>
      <c r="D534" s="220"/>
      <c r="E534" s="221"/>
      <c r="F534" s="222"/>
      <c r="G534" s="223"/>
    </row>
    <row r="535" spans="1:7">
      <c r="A535" s="219"/>
      <c r="B535" s="219"/>
      <c r="C535" s="219"/>
      <c r="D535" s="220"/>
      <c r="E535" s="221"/>
      <c r="F535" s="222"/>
      <c r="G535" s="223"/>
    </row>
    <row r="536" spans="1:7">
      <c r="A536" s="219"/>
      <c r="B536" s="219"/>
      <c r="C536" s="219"/>
      <c r="D536" s="220"/>
      <c r="E536" s="221"/>
      <c r="F536" s="222"/>
      <c r="G536" s="223"/>
    </row>
    <row r="537" spans="1:7">
      <c r="A537" s="219"/>
      <c r="B537" s="219"/>
      <c r="C537" s="219"/>
      <c r="D537" s="220"/>
      <c r="E537" s="221"/>
      <c r="F537" s="222"/>
      <c r="G537" s="223"/>
    </row>
    <row r="538" spans="1:7">
      <c r="A538" s="219"/>
      <c r="B538" s="219"/>
      <c r="C538" s="219"/>
      <c r="D538" s="220"/>
      <c r="E538" s="221"/>
      <c r="F538" s="222"/>
      <c r="G538" s="223"/>
    </row>
    <row r="539" spans="1:7">
      <c r="A539" s="219"/>
      <c r="B539" s="219"/>
      <c r="C539" s="219"/>
      <c r="D539" s="220"/>
      <c r="E539" s="221"/>
      <c r="F539" s="222"/>
      <c r="G539" s="223"/>
    </row>
    <row r="540" spans="1:7">
      <c r="A540" s="219"/>
      <c r="B540" s="219"/>
      <c r="C540" s="219"/>
      <c r="D540" s="220"/>
      <c r="E540" s="221"/>
      <c r="F540" s="222"/>
      <c r="G540" s="223"/>
    </row>
    <row r="541" spans="1:7">
      <c r="A541" s="219"/>
      <c r="B541" s="219"/>
      <c r="C541" s="219"/>
      <c r="D541" s="220"/>
      <c r="E541" s="221"/>
      <c r="F541" s="222"/>
      <c r="G541" s="223"/>
    </row>
    <row r="542" spans="1:7">
      <c r="A542" s="219"/>
      <c r="B542" s="219"/>
      <c r="C542" s="219"/>
      <c r="D542" s="220"/>
      <c r="E542" s="221"/>
      <c r="F542" s="222"/>
      <c r="G542" s="223"/>
    </row>
    <row r="543" spans="1:7">
      <c r="A543" s="219"/>
      <c r="B543" s="219"/>
      <c r="C543" s="219"/>
      <c r="D543" s="220"/>
      <c r="E543" s="221"/>
      <c r="F543" s="222"/>
      <c r="G543" s="223"/>
    </row>
    <row r="544" spans="1:7">
      <c r="A544" s="219"/>
      <c r="B544" s="219"/>
      <c r="C544" s="219"/>
      <c r="D544" s="220"/>
      <c r="E544" s="221"/>
      <c r="F544" s="222"/>
      <c r="G544" s="223"/>
    </row>
    <row r="545" spans="1:7">
      <c r="A545" s="219"/>
      <c r="B545" s="219"/>
      <c r="C545" s="219"/>
      <c r="D545" s="220"/>
      <c r="E545" s="221"/>
      <c r="F545" s="222"/>
      <c r="G545" s="223"/>
    </row>
    <row r="546" spans="1:7">
      <c r="A546" s="219"/>
      <c r="B546" s="219"/>
      <c r="C546" s="219"/>
      <c r="D546" s="220"/>
      <c r="E546" s="221"/>
      <c r="F546" s="222"/>
      <c r="G546" s="223"/>
    </row>
    <row r="547" spans="1:7">
      <c r="A547" s="219"/>
      <c r="B547" s="219"/>
      <c r="C547" s="219"/>
      <c r="D547" s="220"/>
      <c r="E547" s="221"/>
      <c r="F547" s="222"/>
      <c r="G547" s="223"/>
    </row>
    <row r="548" spans="1:7">
      <c r="A548" s="219"/>
      <c r="B548" s="219"/>
      <c r="C548" s="219"/>
      <c r="D548" s="220"/>
      <c r="E548" s="221"/>
      <c r="F548" s="222"/>
      <c r="G548" s="223"/>
    </row>
    <row r="549" spans="1:7">
      <c r="A549" s="219"/>
      <c r="B549" s="219"/>
      <c r="C549" s="219"/>
      <c r="D549" s="220"/>
      <c r="E549" s="221"/>
      <c r="F549" s="222"/>
      <c r="G549" s="223"/>
    </row>
    <row r="550" spans="1:7">
      <c r="A550" s="219"/>
      <c r="B550" s="219"/>
      <c r="C550" s="219"/>
      <c r="D550" s="220"/>
      <c r="E550" s="221"/>
      <c r="F550" s="222"/>
      <c r="G550" s="223"/>
    </row>
    <row r="551" spans="1:7">
      <c r="A551" s="219"/>
      <c r="B551" s="219"/>
      <c r="C551" s="219"/>
      <c r="D551" s="220"/>
      <c r="E551" s="221"/>
      <c r="F551" s="222"/>
      <c r="G551" s="223"/>
    </row>
    <row r="552" spans="1:7">
      <c r="A552" s="219"/>
      <c r="B552" s="219"/>
      <c r="C552" s="219"/>
      <c r="D552" s="220"/>
      <c r="E552" s="221"/>
      <c r="F552" s="222"/>
      <c r="G552" s="223"/>
    </row>
    <row r="553" spans="1:7">
      <c r="A553" s="219"/>
      <c r="B553" s="219"/>
      <c r="C553" s="219"/>
      <c r="D553" s="220"/>
      <c r="E553" s="221"/>
      <c r="F553" s="222"/>
      <c r="G553" s="223"/>
    </row>
    <row r="554" spans="1:7">
      <c r="A554" s="219"/>
      <c r="B554" s="219"/>
      <c r="C554" s="219"/>
      <c r="D554" s="220"/>
      <c r="E554" s="221"/>
      <c r="F554" s="222"/>
      <c r="G554" s="223"/>
    </row>
    <row r="555" spans="1:7">
      <c r="A555" s="219"/>
      <c r="B555" s="219"/>
      <c r="C555" s="219"/>
      <c r="D555" s="220"/>
      <c r="E555" s="221"/>
      <c r="F555" s="222"/>
      <c r="G555" s="223"/>
    </row>
    <row r="556" spans="1:7">
      <c r="A556" s="219"/>
      <c r="B556" s="219"/>
      <c r="C556" s="219"/>
      <c r="D556" s="220"/>
      <c r="E556" s="221"/>
      <c r="F556" s="222"/>
      <c r="G556" s="223"/>
    </row>
    <row r="557" spans="1:7">
      <c r="A557" s="219"/>
      <c r="B557" s="219"/>
      <c r="C557" s="219"/>
      <c r="D557" s="220"/>
      <c r="E557" s="221"/>
      <c r="F557" s="222"/>
      <c r="G557" s="223"/>
    </row>
    <row r="558" spans="1:7">
      <c r="A558" s="219"/>
      <c r="B558" s="219"/>
      <c r="C558" s="219"/>
      <c r="D558" s="220"/>
      <c r="E558" s="221"/>
      <c r="F558" s="222"/>
      <c r="G558" s="223"/>
    </row>
    <row r="559" spans="1:7">
      <c r="A559" s="219"/>
      <c r="B559" s="219"/>
      <c r="C559" s="219"/>
      <c r="D559" s="220"/>
      <c r="E559" s="221"/>
      <c r="F559" s="222"/>
      <c r="G559" s="223"/>
    </row>
    <row r="560" spans="1:7">
      <c r="A560" s="219"/>
      <c r="B560" s="219"/>
      <c r="C560" s="219"/>
      <c r="D560" s="220"/>
      <c r="E560" s="221"/>
      <c r="F560" s="222"/>
      <c r="G560" s="223"/>
    </row>
    <row r="561" spans="1:7">
      <c r="A561" s="219"/>
      <c r="B561" s="219"/>
      <c r="C561" s="219"/>
      <c r="D561" s="220"/>
      <c r="E561" s="221"/>
      <c r="F561" s="222"/>
      <c r="G561" s="223"/>
    </row>
    <row r="562" spans="1:7">
      <c r="A562" s="219"/>
      <c r="B562" s="219"/>
      <c r="C562" s="219"/>
      <c r="D562" s="220"/>
      <c r="E562" s="221"/>
      <c r="F562" s="222"/>
      <c r="G562" s="223"/>
    </row>
    <row r="563" spans="1:7">
      <c r="A563" s="219"/>
      <c r="B563" s="219"/>
      <c r="C563" s="219"/>
      <c r="D563" s="220"/>
      <c r="E563" s="221"/>
      <c r="F563" s="222"/>
      <c r="G563" s="223"/>
    </row>
    <row r="564" spans="1:7">
      <c r="A564" s="219"/>
      <c r="B564" s="219"/>
      <c r="C564" s="219"/>
      <c r="D564" s="220"/>
      <c r="E564" s="221"/>
      <c r="F564" s="222"/>
      <c r="G564" s="223"/>
    </row>
    <row r="565" spans="1:7">
      <c r="A565" s="219"/>
      <c r="B565" s="219"/>
      <c r="C565" s="219"/>
      <c r="D565" s="220"/>
      <c r="E565" s="221"/>
      <c r="F565" s="222"/>
      <c r="G565" s="223"/>
    </row>
    <row r="566" spans="1:7">
      <c r="A566" s="219"/>
      <c r="B566" s="219"/>
      <c r="C566" s="219"/>
      <c r="D566" s="220"/>
      <c r="E566" s="221"/>
      <c r="F566" s="222"/>
      <c r="G566" s="223"/>
    </row>
    <row r="567" spans="1:7">
      <c r="A567" s="219"/>
      <c r="B567" s="219"/>
      <c r="C567" s="219"/>
      <c r="D567" s="220"/>
      <c r="E567" s="221"/>
      <c r="F567" s="222"/>
      <c r="G567" s="223"/>
    </row>
    <row r="568" spans="1:7">
      <c r="A568" s="219"/>
      <c r="B568" s="219"/>
      <c r="C568" s="219"/>
      <c r="D568" s="220"/>
      <c r="E568" s="221"/>
      <c r="F568" s="222"/>
      <c r="G568" s="223"/>
    </row>
    <row r="569" spans="1:7">
      <c r="A569" s="219"/>
      <c r="B569" s="219"/>
      <c r="C569" s="219"/>
      <c r="D569" s="220"/>
      <c r="E569" s="221"/>
      <c r="F569" s="222"/>
      <c r="G569" s="223"/>
    </row>
    <row r="570" spans="1:7">
      <c r="A570" s="219"/>
      <c r="B570" s="219"/>
      <c r="C570" s="219"/>
      <c r="D570" s="220"/>
      <c r="E570" s="221"/>
      <c r="F570" s="222"/>
      <c r="G570" s="223"/>
    </row>
    <row r="571" spans="1:7">
      <c r="A571" s="219"/>
      <c r="B571" s="219"/>
      <c r="C571" s="219"/>
      <c r="D571" s="220"/>
      <c r="E571" s="221"/>
      <c r="F571" s="222"/>
      <c r="G571" s="223"/>
    </row>
    <row r="572" spans="1:7">
      <c r="A572" s="219"/>
      <c r="B572" s="219"/>
      <c r="C572" s="219"/>
      <c r="D572" s="220"/>
      <c r="E572" s="221"/>
      <c r="F572" s="222"/>
      <c r="G572" s="223"/>
    </row>
    <row r="573" spans="1:7">
      <c r="A573" s="219"/>
      <c r="B573" s="219"/>
      <c r="C573" s="219"/>
      <c r="D573" s="220"/>
      <c r="E573" s="221"/>
      <c r="F573" s="222"/>
      <c r="G573" s="223"/>
    </row>
    <row r="574" spans="1:7">
      <c r="A574" s="219"/>
      <c r="B574" s="219"/>
      <c r="C574" s="219"/>
      <c r="D574" s="220"/>
      <c r="E574" s="221"/>
      <c r="F574" s="222"/>
      <c r="G574" s="223"/>
    </row>
    <row r="575" spans="1:7">
      <c r="A575" s="219"/>
      <c r="B575" s="219"/>
      <c r="C575" s="219"/>
      <c r="D575" s="220"/>
      <c r="E575" s="221"/>
      <c r="F575" s="222"/>
      <c r="G575" s="223"/>
    </row>
    <row r="576" spans="1:7">
      <c r="A576" s="219"/>
      <c r="B576" s="219"/>
      <c r="C576" s="219"/>
      <c r="D576" s="220"/>
      <c r="E576" s="221"/>
      <c r="F576" s="222"/>
      <c r="G576" s="223"/>
    </row>
    <row r="577" spans="1:7">
      <c r="A577" s="219"/>
      <c r="B577" s="219"/>
      <c r="C577" s="219"/>
      <c r="D577" s="220"/>
      <c r="E577" s="221"/>
      <c r="F577" s="222"/>
      <c r="G577" s="223"/>
    </row>
    <row r="578" spans="1:7">
      <c r="A578" s="219"/>
      <c r="B578" s="219"/>
      <c r="C578" s="219"/>
      <c r="D578" s="220"/>
      <c r="E578" s="221"/>
      <c r="F578" s="222"/>
      <c r="G578" s="223"/>
    </row>
    <row r="579" spans="1:7">
      <c r="A579" s="219"/>
      <c r="B579" s="219"/>
      <c r="C579" s="219"/>
      <c r="D579" s="220"/>
      <c r="E579" s="221"/>
      <c r="F579" s="222"/>
      <c r="G579" s="223"/>
    </row>
    <row r="580" spans="1:7">
      <c r="A580" s="219"/>
      <c r="B580" s="219"/>
      <c r="C580" s="219"/>
      <c r="D580" s="220"/>
      <c r="E580" s="221"/>
      <c r="F580" s="222"/>
      <c r="G580" s="223"/>
    </row>
    <row r="581" spans="1:7">
      <c r="A581" s="219"/>
      <c r="B581" s="219"/>
      <c r="C581" s="219"/>
      <c r="D581" s="220"/>
      <c r="E581" s="221"/>
      <c r="F581" s="222"/>
      <c r="G581" s="223"/>
    </row>
    <row r="582" spans="1:7">
      <c r="A582" s="219"/>
      <c r="B582" s="219"/>
      <c r="C582" s="219"/>
      <c r="D582" s="220"/>
      <c r="E582" s="221"/>
      <c r="F582" s="222"/>
      <c r="G582" s="223"/>
    </row>
    <row r="583" spans="1:7">
      <c r="A583" s="219"/>
      <c r="B583" s="219"/>
      <c r="C583" s="219"/>
      <c r="D583" s="220"/>
      <c r="E583" s="221"/>
      <c r="F583" s="222"/>
      <c r="G583" s="223"/>
    </row>
    <row r="584" spans="1:7">
      <c r="A584" s="219"/>
      <c r="B584" s="219"/>
      <c r="C584" s="219"/>
      <c r="D584" s="220"/>
      <c r="E584" s="221"/>
      <c r="F584" s="222"/>
      <c r="G584" s="223"/>
    </row>
    <row r="585" spans="1:7">
      <c r="A585" s="219"/>
      <c r="B585" s="219"/>
      <c r="C585" s="219"/>
      <c r="D585" s="220"/>
      <c r="E585" s="221"/>
      <c r="F585" s="222"/>
      <c r="G585" s="223"/>
    </row>
    <row r="586" spans="1:7">
      <c r="A586" s="219"/>
      <c r="B586" s="219"/>
      <c r="C586" s="219"/>
      <c r="D586" s="220"/>
      <c r="E586" s="221"/>
      <c r="F586" s="222"/>
      <c r="G586" s="223"/>
    </row>
    <row r="587" spans="1:7">
      <c r="A587" s="219"/>
      <c r="B587" s="219"/>
      <c r="C587" s="219"/>
      <c r="D587" s="220"/>
      <c r="E587" s="221"/>
      <c r="F587" s="222"/>
      <c r="G587" s="223"/>
    </row>
    <row r="588" spans="1:7">
      <c r="A588" s="219"/>
      <c r="B588" s="219"/>
      <c r="C588" s="219"/>
      <c r="D588" s="220"/>
      <c r="E588" s="221"/>
      <c r="F588" s="222"/>
      <c r="G588" s="223"/>
    </row>
    <row r="589" spans="1:7">
      <c r="A589" s="219"/>
      <c r="B589" s="219"/>
      <c r="C589" s="219"/>
      <c r="D589" s="220"/>
      <c r="E589" s="221"/>
      <c r="F589" s="222"/>
      <c r="G589" s="223"/>
    </row>
    <row r="590" spans="1:7">
      <c r="A590" s="219"/>
      <c r="B590" s="219"/>
      <c r="C590" s="219"/>
      <c r="D590" s="220"/>
      <c r="E590" s="221"/>
      <c r="F590" s="222"/>
      <c r="G590" s="223"/>
    </row>
    <row r="591" spans="1:7">
      <c r="A591" s="219"/>
      <c r="B591" s="219"/>
      <c r="C591" s="219"/>
      <c r="D591" s="220"/>
      <c r="E591" s="221"/>
      <c r="F591" s="222"/>
      <c r="G591" s="223"/>
    </row>
    <row r="592" spans="1:7">
      <c r="A592" s="219"/>
      <c r="B592" s="219"/>
      <c r="C592" s="219"/>
      <c r="D592" s="220"/>
      <c r="E592" s="221"/>
      <c r="F592" s="222"/>
      <c r="G592" s="223"/>
    </row>
    <row r="593" spans="1:7">
      <c r="A593" s="219"/>
      <c r="B593" s="219"/>
      <c r="C593" s="219"/>
      <c r="D593" s="220"/>
      <c r="E593" s="221"/>
      <c r="F593" s="222"/>
      <c r="G593" s="223"/>
    </row>
    <row r="594" spans="1:7">
      <c r="A594" s="219"/>
      <c r="B594" s="219"/>
      <c r="C594" s="219"/>
      <c r="D594" s="220"/>
      <c r="E594" s="221"/>
      <c r="F594" s="222"/>
      <c r="G594" s="223"/>
    </row>
    <row r="595" spans="1:7">
      <c r="A595" s="219"/>
      <c r="B595" s="219"/>
      <c r="C595" s="219"/>
      <c r="D595" s="220"/>
      <c r="E595" s="221"/>
      <c r="F595" s="222"/>
      <c r="G595" s="223"/>
    </row>
    <row r="596" spans="1:7">
      <c r="A596" s="219"/>
      <c r="B596" s="219"/>
      <c r="C596" s="219"/>
      <c r="D596" s="220"/>
      <c r="E596" s="221"/>
      <c r="F596" s="222"/>
      <c r="G596" s="223"/>
    </row>
    <row r="597" spans="1:7">
      <c r="A597" s="219"/>
      <c r="B597" s="219"/>
      <c r="C597" s="219"/>
      <c r="D597" s="220"/>
      <c r="E597" s="221"/>
      <c r="F597" s="222"/>
      <c r="G597" s="223"/>
    </row>
    <row r="598" spans="1:7">
      <c r="A598" s="219"/>
      <c r="B598" s="219"/>
      <c r="C598" s="219"/>
      <c r="D598" s="220"/>
      <c r="E598" s="221"/>
      <c r="F598" s="222"/>
      <c r="G598" s="223"/>
    </row>
    <row r="599" spans="1:7">
      <c r="A599" s="219"/>
      <c r="B599" s="219"/>
      <c r="C599" s="219"/>
      <c r="D599" s="220"/>
      <c r="E599" s="221"/>
      <c r="F599" s="222"/>
      <c r="G599" s="223"/>
    </row>
    <row r="600" spans="1:7">
      <c r="A600" s="219"/>
      <c r="B600" s="219"/>
      <c r="C600" s="219"/>
      <c r="D600" s="220"/>
      <c r="E600" s="221"/>
      <c r="F600" s="222"/>
      <c r="G600" s="223"/>
    </row>
    <row r="601" spans="1:7">
      <c r="A601" s="219"/>
      <c r="B601" s="219"/>
      <c r="C601" s="219"/>
      <c r="D601" s="220"/>
      <c r="E601" s="221"/>
      <c r="F601" s="222"/>
      <c r="G601" s="223"/>
    </row>
    <row r="602" spans="1:7">
      <c r="A602" s="219"/>
      <c r="B602" s="219"/>
      <c r="C602" s="219"/>
      <c r="D602" s="220"/>
      <c r="E602" s="221"/>
      <c r="F602" s="222"/>
      <c r="G602" s="223"/>
    </row>
    <row r="603" spans="1:7">
      <c r="A603" s="219"/>
      <c r="B603" s="219"/>
      <c r="C603" s="219"/>
      <c r="D603" s="220"/>
      <c r="E603" s="221"/>
      <c r="F603" s="222"/>
      <c r="G603" s="223"/>
    </row>
    <row r="604" spans="1:7">
      <c r="A604" s="219"/>
      <c r="B604" s="219"/>
      <c r="C604" s="219"/>
      <c r="D604" s="220"/>
      <c r="E604" s="221"/>
      <c r="F604" s="222"/>
      <c r="G604" s="223"/>
    </row>
    <row r="605" spans="1:7">
      <c r="A605" s="219"/>
      <c r="B605" s="219"/>
      <c r="C605" s="219"/>
      <c r="D605" s="220"/>
      <c r="E605" s="221"/>
      <c r="F605" s="222"/>
      <c r="G605" s="223"/>
    </row>
    <row r="606" spans="1:7">
      <c r="A606" s="219"/>
      <c r="B606" s="219"/>
      <c r="C606" s="219"/>
      <c r="D606" s="220"/>
      <c r="E606" s="221"/>
      <c r="F606" s="222"/>
      <c r="G606" s="223"/>
    </row>
    <row r="607" spans="1:7">
      <c r="A607" s="219"/>
      <c r="B607" s="219"/>
      <c r="C607" s="219"/>
      <c r="D607" s="220"/>
      <c r="E607" s="221"/>
      <c r="F607" s="222"/>
      <c r="G607" s="223"/>
    </row>
    <row r="608" spans="1:7">
      <c r="A608" s="219"/>
      <c r="B608" s="219"/>
      <c r="C608" s="219"/>
      <c r="D608" s="220"/>
      <c r="E608" s="221"/>
      <c r="F608" s="222"/>
      <c r="G608" s="223"/>
    </row>
    <row r="609" spans="1:7">
      <c r="A609" s="219"/>
      <c r="B609" s="219"/>
      <c r="C609" s="219"/>
      <c r="D609" s="220"/>
      <c r="E609" s="221"/>
      <c r="F609" s="222"/>
      <c r="G609" s="223"/>
    </row>
    <row r="610" spans="1:7">
      <c r="A610" s="219"/>
      <c r="B610" s="219"/>
      <c r="C610" s="219"/>
      <c r="D610" s="220"/>
      <c r="E610" s="221"/>
      <c r="F610" s="222"/>
      <c r="G610" s="223"/>
    </row>
    <row r="611" spans="1:7">
      <c r="A611" s="219"/>
      <c r="B611" s="219"/>
      <c r="C611" s="219"/>
      <c r="D611" s="220"/>
      <c r="E611" s="221"/>
      <c r="F611" s="222"/>
      <c r="G611" s="223"/>
    </row>
    <row r="612" spans="1:7">
      <c r="A612" s="219"/>
      <c r="B612" s="219"/>
      <c r="C612" s="219"/>
      <c r="D612" s="220"/>
      <c r="E612" s="221"/>
      <c r="F612" s="222"/>
      <c r="G612" s="223"/>
    </row>
    <row r="613" spans="1:7">
      <c r="A613" s="219"/>
      <c r="B613" s="219"/>
      <c r="C613" s="219"/>
      <c r="D613" s="220"/>
      <c r="E613" s="221"/>
      <c r="F613" s="222"/>
      <c r="G613" s="223"/>
    </row>
    <row r="614" spans="1:7">
      <c r="A614" s="219"/>
      <c r="B614" s="219"/>
      <c r="C614" s="219"/>
      <c r="D614" s="220"/>
      <c r="E614" s="221"/>
      <c r="F614" s="222"/>
      <c r="G614" s="223"/>
    </row>
    <row r="615" spans="1:7">
      <c r="A615" s="219"/>
      <c r="B615" s="219"/>
      <c r="C615" s="219"/>
      <c r="D615" s="220"/>
      <c r="E615" s="221"/>
      <c r="F615" s="222"/>
      <c r="G615" s="223"/>
    </row>
    <row r="616" spans="1:7">
      <c r="A616" s="219"/>
      <c r="B616" s="219"/>
      <c r="C616" s="219"/>
      <c r="D616" s="220"/>
      <c r="E616" s="221"/>
      <c r="F616" s="222"/>
      <c r="G616" s="223"/>
    </row>
    <row r="617" spans="1:7">
      <c r="A617" s="219"/>
      <c r="B617" s="219"/>
      <c r="C617" s="219"/>
      <c r="D617" s="220"/>
      <c r="E617" s="221"/>
      <c r="F617" s="222"/>
      <c r="G617" s="223"/>
    </row>
    <row r="618" spans="1:7">
      <c r="A618" s="219"/>
      <c r="B618" s="219"/>
      <c r="C618" s="219"/>
      <c r="D618" s="220"/>
      <c r="E618" s="221"/>
      <c r="F618" s="222"/>
      <c r="G618" s="223"/>
    </row>
    <row r="619" spans="1:7">
      <c r="A619" s="219"/>
      <c r="B619" s="219"/>
      <c r="C619" s="219"/>
      <c r="D619" s="220"/>
      <c r="E619" s="221"/>
      <c r="F619" s="222"/>
      <c r="G619" s="223"/>
    </row>
    <row r="620" spans="1:7">
      <c r="A620" s="219"/>
      <c r="B620" s="219"/>
      <c r="C620" s="219"/>
      <c r="D620" s="220"/>
      <c r="E620" s="221"/>
      <c r="F620" s="222"/>
      <c r="G620" s="223"/>
    </row>
    <row r="621" spans="1:7">
      <c r="A621" s="219"/>
      <c r="B621" s="219"/>
      <c r="C621" s="219"/>
      <c r="D621" s="220"/>
      <c r="E621" s="221"/>
      <c r="F621" s="222"/>
      <c r="G621" s="223"/>
    </row>
    <row r="622" spans="1:7">
      <c r="A622" s="219"/>
      <c r="B622" s="219"/>
      <c r="C622" s="219"/>
      <c r="D622" s="220"/>
      <c r="E622" s="221"/>
      <c r="F622" s="222"/>
      <c r="G622" s="223"/>
    </row>
    <row r="623" spans="1:7">
      <c r="A623" s="219"/>
      <c r="B623" s="219"/>
      <c r="C623" s="219"/>
      <c r="D623" s="220"/>
      <c r="E623" s="221"/>
      <c r="F623" s="222"/>
      <c r="G623" s="223"/>
    </row>
    <row r="624" spans="1:7">
      <c r="A624" s="219"/>
      <c r="B624" s="219"/>
      <c r="C624" s="219"/>
      <c r="D624" s="220"/>
      <c r="E624" s="221"/>
      <c r="F624" s="222"/>
      <c r="G624" s="223"/>
    </row>
    <row r="625" spans="1:7">
      <c r="A625" s="219"/>
      <c r="B625" s="219"/>
      <c r="C625" s="219"/>
      <c r="D625" s="220"/>
      <c r="E625" s="221"/>
      <c r="F625" s="222"/>
      <c r="G625" s="223"/>
    </row>
    <row r="626" spans="1:7">
      <c r="A626" s="219"/>
      <c r="B626" s="219"/>
      <c r="C626" s="219"/>
      <c r="D626" s="220"/>
      <c r="E626" s="221"/>
      <c r="F626" s="222"/>
      <c r="G626" s="223"/>
    </row>
    <row r="627" spans="1:7">
      <c r="A627" s="219"/>
      <c r="B627" s="219"/>
      <c r="C627" s="219"/>
      <c r="D627" s="220"/>
      <c r="E627" s="221"/>
      <c r="F627" s="222"/>
      <c r="G627" s="223"/>
    </row>
    <row r="628" spans="1:7">
      <c r="A628" s="219"/>
      <c r="B628" s="219"/>
      <c r="C628" s="219"/>
      <c r="D628" s="220"/>
      <c r="E628" s="221"/>
      <c r="F628" s="222"/>
      <c r="G628" s="223"/>
    </row>
    <row r="629" spans="1:7">
      <c r="A629" s="219"/>
      <c r="B629" s="219"/>
      <c r="C629" s="219"/>
      <c r="D629" s="220"/>
      <c r="E629" s="221"/>
      <c r="F629" s="222"/>
      <c r="G629" s="223"/>
    </row>
    <row r="630" spans="1:7">
      <c r="A630" s="219"/>
      <c r="B630" s="219"/>
      <c r="C630" s="219"/>
      <c r="D630" s="220"/>
      <c r="E630" s="221"/>
      <c r="F630" s="222"/>
      <c r="G630" s="223"/>
    </row>
    <row r="631" spans="1:7">
      <c r="A631" s="219"/>
      <c r="B631" s="219"/>
      <c r="C631" s="219"/>
      <c r="D631" s="220"/>
      <c r="E631" s="221"/>
      <c r="F631" s="222"/>
      <c r="G631" s="223"/>
    </row>
    <row r="632" spans="1:7">
      <c r="A632" s="219"/>
      <c r="B632" s="219"/>
      <c r="C632" s="219"/>
      <c r="D632" s="220"/>
      <c r="E632" s="221"/>
      <c r="F632" s="222"/>
      <c r="G632" s="223"/>
    </row>
    <row r="633" spans="1:7">
      <c r="A633" s="219"/>
      <c r="B633" s="219"/>
      <c r="C633" s="219"/>
      <c r="D633" s="220"/>
      <c r="E633" s="221"/>
      <c r="F633" s="222"/>
      <c r="G633" s="223"/>
    </row>
    <row r="634" spans="1:7">
      <c r="A634" s="219"/>
      <c r="B634" s="219"/>
      <c r="C634" s="219"/>
      <c r="D634" s="220"/>
      <c r="E634" s="221"/>
      <c r="F634" s="222"/>
      <c r="G634" s="223"/>
    </row>
    <row r="635" spans="1:7">
      <c r="A635" s="219"/>
      <c r="B635" s="219"/>
      <c r="C635" s="219"/>
      <c r="D635" s="220"/>
      <c r="E635" s="221"/>
      <c r="F635" s="222"/>
      <c r="G635" s="223"/>
    </row>
    <row r="636" spans="1:7">
      <c r="A636" s="219"/>
      <c r="B636" s="219"/>
      <c r="C636" s="219"/>
      <c r="D636" s="220"/>
      <c r="E636" s="221"/>
      <c r="F636" s="222"/>
      <c r="G636" s="223"/>
    </row>
    <row r="637" spans="1:7">
      <c r="A637" s="219"/>
      <c r="B637" s="219"/>
      <c r="C637" s="219"/>
      <c r="D637" s="220"/>
      <c r="E637" s="221"/>
      <c r="F637" s="222"/>
      <c r="G637" s="223"/>
    </row>
    <row r="638" spans="1:7">
      <c r="A638" s="219"/>
      <c r="B638" s="219"/>
      <c r="C638" s="219"/>
      <c r="D638" s="220"/>
      <c r="E638" s="221"/>
      <c r="F638" s="222"/>
      <c r="G638" s="223"/>
    </row>
    <row r="639" spans="1:7">
      <c r="A639" s="219"/>
      <c r="B639" s="219"/>
      <c r="C639" s="219"/>
      <c r="D639" s="220"/>
      <c r="E639" s="221"/>
      <c r="F639" s="222"/>
      <c r="G639" s="223"/>
    </row>
    <row r="640" spans="1:7">
      <c r="A640" s="219"/>
      <c r="B640" s="219"/>
      <c r="C640" s="219"/>
      <c r="D640" s="220"/>
      <c r="E640" s="221"/>
      <c r="F640" s="222"/>
      <c r="G640" s="223"/>
    </row>
    <row r="641" spans="1:7">
      <c r="A641" s="219"/>
      <c r="B641" s="219"/>
      <c r="C641" s="219"/>
      <c r="D641" s="220"/>
      <c r="E641" s="221"/>
      <c r="F641" s="222"/>
      <c r="G641" s="223"/>
    </row>
    <row r="642" spans="1:7">
      <c r="A642" s="219"/>
      <c r="B642" s="219"/>
      <c r="C642" s="219"/>
      <c r="D642" s="220"/>
      <c r="E642" s="221"/>
      <c r="F642" s="222"/>
      <c r="G642" s="223"/>
    </row>
    <row r="643" spans="1:7">
      <c r="A643" s="219"/>
      <c r="B643" s="219"/>
      <c r="C643" s="219"/>
      <c r="D643" s="220"/>
      <c r="E643" s="221"/>
      <c r="F643" s="222"/>
      <c r="G643" s="223"/>
    </row>
    <row r="644" spans="1:7">
      <c r="A644" s="219"/>
      <c r="B644" s="219"/>
      <c r="C644" s="219"/>
      <c r="D644" s="220"/>
      <c r="E644" s="221"/>
      <c r="F644" s="222"/>
      <c r="G644" s="223"/>
    </row>
    <row r="645" spans="1:7">
      <c r="A645" s="219"/>
      <c r="B645" s="219"/>
      <c r="C645" s="219"/>
      <c r="D645" s="220"/>
      <c r="E645" s="221"/>
      <c r="F645" s="222"/>
      <c r="G645" s="223"/>
    </row>
    <row r="646" spans="1:7">
      <c r="A646" s="219"/>
      <c r="B646" s="219"/>
      <c r="C646" s="219"/>
      <c r="D646" s="220"/>
      <c r="E646" s="221"/>
      <c r="F646" s="222"/>
      <c r="G646" s="223"/>
    </row>
    <row r="647" spans="1:7">
      <c r="A647" s="219"/>
      <c r="B647" s="219"/>
      <c r="C647" s="219"/>
      <c r="D647" s="220"/>
      <c r="E647" s="221"/>
      <c r="F647" s="222"/>
      <c r="G647" s="223"/>
    </row>
    <row r="648" spans="1:7">
      <c r="A648" s="219"/>
      <c r="B648" s="219"/>
      <c r="C648" s="219"/>
      <c r="D648" s="220"/>
      <c r="E648" s="221"/>
      <c r="F648" s="222"/>
      <c r="G648" s="223"/>
    </row>
    <row r="649" spans="1:7">
      <c r="A649" s="219"/>
      <c r="B649" s="219"/>
      <c r="C649" s="219"/>
      <c r="D649" s="220"/>
      <c r="E649" s="221"/>
      <c r="F649" s="222"/>
      <c r="G649" s="223"/>
    </row>
    <row r="650" spans="1:7">
      <c r="A650" s="219"/>
      <c r="B650" s="219"/>
      <c r="C650" s="219"/>
      <c r="D650" s="220"/>
      <c r="E650" s="221"/>
      <c r="F650" s="222"/>
      <c r="G650" s="223"/>
    </row>
    <row r="651" spans="1:7">
      <c r="A651" s="219"/>
      <c r="B651" s="219"/>
      <c r="C651" s="219"/>
      <c r="D651" s="220"/>
      <c r="E651" s="221"/>
      <c r="F651" s="222"/>
      <c r="G651" s="223"/>
    </row>
    <row r="652" spans="1:7">
      <c r="A652" s="219"/>
      <c r="B652" s="219"/>
      <c r="C652" s="219"/>
      <c r="D652" s="220"/>
      <c r="E652" s="221"/>
      <c r="F652" s="222"/>
      <c r="G652" s="223"/>
    </row>
    <row r="653" spans="1:7">
      <c r="A653" s="219"/>
      <c r="B653" s="219"/>
      <c r="C653" s="219"/>
      <c r="D653" s="220"/>
      <c r="E653" s="221"/>
      <c r="F653" s="222"/>
      <c r="G653" s="223"/>
    </row>
    <row r="654" spans="1:7">
      <c r="A654" s="219"/>
      <c r="B654" s="219"/>
      <c r="C654" s="219"/>
      <c r="D654" s="220"/>
      <c r="E654" s="221"/>
      <c r="F654" s="222"/>
      <c r="G654" s="223"/>
    </row>
    <row r="655" spans="1:7">
      <c r="A655" s="219"/>
      <c r="B655" s="219"/>
      <c r="C655" s="219"/>
      <c r="D655" s="220"/>
      <c r="E655" s="221"/>
      <c r="F655" s="222"/>
      <c r="G655" s="223"/>
    </row>
    <row r="656" spans="1:7">
      <c r="A656" s="219"/>
      <c r="B656" s="219"/>
      <c r="C656" s="219"/>
      <c r="D656" s="220"/>
      <c r="E656" s="221"/>
      <c r="F656" s="222"/>
      <c r="G656" s="223"/>
    </row>
    <row r="657" spans="1:7">
      <c r="A657" s="219"/>
      <c r="B657" s="219"/>
      <c r="C657" s="219"/>
      <c r="D657" s="220"/>
      <c r="E657" s="221"/>
      <c r="F657" s="222"/>
      <c r="G657" s="223"/>
    </row>
    <row r="658" spans="1:7">
      <c r="A658" s="219"/>
      <c r="B658" s="219"/>
      <c r="C658" s="219"/>
      <c r="D658" s="220"/>
      <c r="E658" s="221"/>
      <c r="F658" s="222"/>
      <c r="G658" s="223"/>
    </row>
    <row r="659" spans="1:7">
      <c r="A659" s="219"/>
      <c r="B659" s="219"/>
      <c r="C659" s="219"/>
      <c r="D659" s="220"/>
      <c r="E659" s="221"/>
      <c r="F659" s="222"/>
      <c r="G659" s="223"/>
    </row>
    <row r="660" spans="1:7">
      <c r="A660" s="219"/>
      <c r="B660" s="219"/>
      <c r="C660" s="219"/>
      <c r="D660" s="220"/>
      <c r="E660" s="221"/>
      <c r="F660" s="222"/>
      <c r="G660" s="223"/>
    </row>
    <row r="661" spans="1:7">
      <c r="A661" s="219"/>
      <c r="B661" s="219"/>
      <c r="C661" s="219"/>
      <c r="D661" s="220"/>
      <c r="E661" s="221"/>
      <c r="F661" s="222"/>
      <c r="G661" s="223"/>
    </row>
    <row r="662" spans="1:7">
      <c r="A662" s="219"/>
      <c r="B662" s="219"/>
      <c r="C662" s="219"/>
      <c r="D662" s="220"/>
      <c r="E662" s="221"/>
      <c r="F662" s="222"/>
      <c r="G662" s="223"/>
    </row>
    <row r="663" spans="1:7">
      <c r="A663" s="219"/>
      <c r="B663" s="219"/>
      <c r="C663" s="219"/>
      <c r="D663" s="220"/>
      <c r="E663" s="221"/>
      <c r="F663" s="222"/>
      <c r="G663" s="223"/>
    </row>
    <row r="664" spans="1:7">
      <c r="A664" s="219"/>
      <c r="B664" s="219"/>
      <c r="C664" s="219"/>
      <c r="D664" s="220"/>
      <c r="E664" s="221"/>
      <c r="F664" s="222"/>
      <c r="G664" s="223"/>
    </row>
    <row r="665" spans="1:7">
      <c r="A665" s="219"/>
      <c r="B665" s="219"/>
      <c r="C665" s="219"/>
      <c r="D665" s="220"/>
      <c r="E665" s="221"/>
      <c r="F665" s="222"/>
      <c r="G665" s="223"/>
    </row>
    <row r="666" spans="1:7">
      <c r="A666" s="219"/>
      <c r="B666" s="219"/>
      <c r="C666" s="219"/>
      <c r="D666" s="220"/>
      <c r="E666" s="221"/>
      <c r="F666" s="222"/>
      <c r="G666" s="223"/>
    </row>
    <row r="667" spans="1:7">
      <c r="A667" s="219"/>
      <c r="B667" s="219"/>
      <c r="C667" s="219"/>
      <c r="D667" s="220"/>
      <c r="E667" s="221"/>
      <c r="F667" s="222"/>
      <c r="G667" s="223"/>
    </row>
    <row r="668" spans="1:7">
      <c r="A668" s="219"/>
      <c r="B668" s="219"/>
      <c r="C668" s="219"/>
      <c r="D668" s="220"/>
      <c r="E668" s="221"/>
      <c r="F668" s="222"/>
      <c r="G668" s="223"/>
    </row>
    <row r="669" spans="1:7">
      <c r="A669" s="219"/>
      <c r="B669" s="219"/>
      <c r="C669" s="219"/>
      <c r="D669" s="220"/>
      <c r="E669" s="221"/>
      <c r="F669" s="222"/>
      <c r="G669" s="223"/>
    </row>
    <row r="670" spans="1:7">
      <c r="A670" s="219"/>
      <c r="B670" s="219"/>
      <c r="C670" s="219"/>
      <c r="D670" s="220"/>
      <c r="E670" s="221"/>
      <c r="F670" s="222"/>
      <c r="G670" s="223"/>
    </row>
    <row r="671" spans="1:7">
      <c r="A671" s="219"/>
      <c r="B671" s="219"/>
      <c r="C671" s="219"/>
      <c r="D671" s="220"/>
      <c r="E671" s="221"/>
      <c r="F671" s="222"/>
      <c r="G671" s="223"/>
    </row>
    <row r="672" spans="1:7">
      <c r="A672" s="219"/>
      <c r="B672" s="219"/>
      <c r="C672" s="219"/>
      <c r="D672" s="220"/>
      <c r="E672" s="221"/>
      <c r="F672" s="222"/>
      <c r="G672" s="223"/>
    </row>
    <row r="673" spans="1:7">
      <c r="A673" s="219"/>
      <c r="B673" s="219"/>
      <c r="C673" s="219"/>
      <c r="D673" s="220"/>
      <c r="E673" s="221"/>
      <c r="F673" s="222"/>
      <c r="G673" s="223"/>
    </row>
    <row r="674" spans="1:7">
      <c r="A674" s="219"/>
      <c r="B674" s="219"/>
      <c r="C674" s="219"/>
      <c r="D674" s="220"/>
      <c r="E674" s="221"/>
      <c r="F674" s="222"/>
      <c r="G674" s="223"/>
    </row>
    <row r="675" spans="1:7">
      <c r="A675" s="219"/>
      <c r="B675" s="219"/>
      <c r="C675" s="219"/>
      <c r="D675" s="220"/>
      <c r="E675" s="221"/>
      <c r="F675" s="222"/>
      <c r="G675" s="223"/>
    </row>
    <row r="676" spans="1:7">
      <c r="A676" s="219"/>
      <c r="B676" s="219"/>
      <c r="C676" s="219"/>
      <c r="D676" s="220"/>
      <c r="E676" s="221"/>
      <c r="F676" s="222"/>
      <c r="G676" s="223"/>
    </row>
    <row r="677" spans="1:7">
      <c r="A677" s="219"/>
      <c r="B677" s="219"/>
      <c r="C677" s="219"/>
      <c r="D677" s="220"/>
      <c r="E677" s="221"/>
      <c r="F677" s="222"/>
      <c r="G677" s="223"/>
    </row>
    <row r="678" spans="1:7">
      <c r="A678" s="219"/>
      <c r="B678" s="219"/>
      <c r="C678" s="219"/>
      <c r="D678" s="220"/>
      <c r="E678" s="221"/>
      <c r="F678" s="222"/>
      <c r="G678" s="223"/>
    </row>
    <row r="679" spans="1:7">
      <c r="A679" s="219"/>
      <c r="B679" s="219"/>
      <c r="C679" s="219"/>
      <c r="D679" s="220"/>
      <c r="E679" s="221"/>
      <c r="F679" s="222"/>
      <c r="G679" s="223"/>
    </row>
    <row r="680" spans="1:7">
      <c r="A680" s="219"/>
      <c r="B680" s="219"/>
      <c r="C680" s="219"/>
      <c r="D680" s="220"/>
      <c r="E680" s="221"/>
      <c r="F680" s="222"/>
      <c r="G680" s="223"/>
    </row>
    <row r="681" spans="1:7">
      <c r="A681" s="219"/>
      <c r="B681" s="219"/>
      <c r="C681" s="219"/>
      <c r="D681" s="220"/>
      <c r="E681" s="221"/>
      <c r="F681" s="222"/>
      <c r="G681" s="223"/>
    </row>
    <row r="682" spans="1:7">
      <c r="A682" s="219"/>
      <c r="B682" s="219"/>
      <c r="C682" s="219"/>
      <c r="D682" s="220"/>
      <c r="E682" s="221"/>
      <c r="F682" s="222"/>
      <c r="G682" s="223"/>
    </row>
    <row r="683" spans="1:7">
      <c r="A683" s="219"/>
      <c r="B683" s="219"/>
      <c r="C683" s="219"/>
      <c r="D683" s="220"/>
      <c r="E683" s="221"/>
      <c r="F683" s="222"/>
      <c r="G683" s="223"/>
    </row>
    <row r="684" spans="1:7">
      <c r="A684" s="219"/>
      <c r="B684" s="219"/>
      <c r="C684" s="219"/>
      <c r="D684" s="220"/>
      <c r="E684" s="221"/>
      <c r="F684" s="222"/>
      <c r="G684" s="223"/>
    </row>
    <row r="685" spans="1:7">
      <c r="A685" s="219"/>
      <c r="B685" s="219"/>
      <c r="C685" s="219"/>
      <c r="D685" s="220"/>
      <c r="E685" s="221"/>
      <c r="F685" s="222"/>
      <c r="G685" s="223"/>
    </row>
    <row r="686" spans="1:7">
      <c r="A686" s="219"/>
      <c r="B686" s="219"/>
      <c r="C686" s="219"/>
      <c r="D686" s="220"/>
      <c r="E686" s="221"/>
      <c r="F686" s="222"/>
      <c r="G686" s="223"/>
    </row>
    <row r="687" spans="1:7">
      <c r="A687" s="219"/>
      <c r="B687" s="219"/>
      <c r="C687" s="219"/>
      <c r="D687" s="220"/>
      <c r="E687" s="221"/>
      <c r="F687" s="222"/>
      <c r="G687" s="223"/>
    </row>
    <row r="688" spans="1:7">
      <c r="A688" s="219"/>
      <c r="B688" s="219"/>
      <c r="C688" s="219"/>
      <c r="D688" s="220"/>
      <c r="E688" s="221"/>
      <c r="F688" s="222"/>
      <c r="G688" s="223"/>
    </row>
    <row r="689" spans="1:7">
      <c r="A689" s="219"/>
      <c r="B689" s="219"/>
      <c r="C689" s="219"/>
      <c r="D689" s="220"/>
      <c r="E689" s="221"/>
      <c r="F689" s="222"/>
      <c r="G689" s="223"/>
    </row>
    <row r="690" spans="1:7">
      <c r="A690" s="219"/>
      <c r="B690" s="219"/>
      <c r="C690" s="219"/>
      <c r="D690" s="220"/>
      <c r="E690" s="221"/>
      <c r="F690" s="222"/>
      <c r="G690" s="223"/>
    </row>
    <row r="691" spans="1:7">
      <c r="A691" s="219"/>
      <c r="B691" s="219"/>
      <c r="C691" s="219"/>
      <c r="D691" s="220"/>
      <c r="E691" s="221"/>
      <c r="F691" s="222"/>
      <c r="G691" s="223"/>
    </row>
    <row r="692" spans="1:7">
      <c r="A692" s="219"/>
      <c r="B692" s="219"/>
      <c r="C692" s="219"/>
      <c r="D692" s="220"/>
      <c r="E692" s="221"/>
      <c r="F692" s="222"/>
      <c r="G692" s="223"/>
    </row>
    <row r="693" spans="1:7">
      <c r="A693" s="219"/>
      <c r="B693" s="219"/>
      <c r="C693" s="219"/>
      <c r="D693" s="220"/>
      <c r="E693" s="221"/>
      <c r="F693" s="222"/>
      <c r="G693" s="223"/>
    </row>
    <row r="694" spans="1:7">
      <c r="A694" s="219"/>
      <c r="B694" s="219"/>
      <c r="C694" s="219"/>
      <c r="D694" s="220"/>
      <c r="E694" s="221"/>
      <c r="F694" s="222"/>
      <c r="G694" s="223"/>
    </row>
    <row r="695" spans="1:7">
      <c r="A695" s="219"/>
      <c r="B695" s="219"/>
      <c r="C695" s="219"/>
      <c r="D695" s="220"/>
      <c r="E695" s="221"/>
      <c r="F695" s="222"/>
      <c r="G695" s="223"/>
    </row>
    <row r="696" spans="1:7">
      <c r="A696" s="219"/>
      <c r="B696" s="219"/>
      <c r="C696" s="219"/>
      <c r="D696" s="220"/>
      <c r="E696" s="221"/>
      <c r="F696" s="222"/>
      <c r="G696" s="223"/>
    </row>
    <row r="697" spans="1:7">
      <c r="A697" s="219"/>
      <c r="B697" s="219"/>
      <c r="C697" s="219"/>
      <c r="D697" s="220"/>
      <c r="E697" s="221"/>
      <c r="F697" s="222"/>
      <c r="G697" s="223"/>
    </row>
    <row r="698" spans="1:7">
      <c r="A698" s="219"/>
      <c r="B698" s="219"/>
      <c r="C698" s="219"/>
      <c r="D698" s="220"/>
      <c r="E698" s="221"/>
      <c r="F698" s="222"/>
      <c r="G698" s="223"/>
    </row>
    <row r="699" spans="1:7">
      <c r="A699" s="219"/>
      <c r="B699" s="219"/>
      <c r="C699" s="219"/>
      <c r="D699" s="220"/>
      <c r="E699" s="221"/>
      <c r="F699" s="222"/>
      <c r="G699" s="223"/>
    </row>
    <row r="700" spans="1:7">
      <c r="A700" s="219"/>
      <c r="B700" s="219"/>
      <c r="C700" s="219"/>
      <c r="D700" s="220"/>
      <c r="E700" s="221"/>
      <c r="F700" s="222"/>
      <c r="G700" s="223"/>
    </row>
    <row r="701" spans="1:7">
      <c r="A701" s="219"/>
      <c r="B701" s="219"/>
      <c r="C701" s="219"/>
      <c r="D701" s="220"/>
      <c r="E701" s="221"/>
      <c r="F701" s="222"/>
      <c r="G701" s="223"/>
    </row>
    <row r="702" spans="1:7">
      <c r="A702" s="219"/>
      <c r="B702" s="219"/>
      <c r="C702" s="219"/>
      <c r="D702" s="220"/>
      <c r="E702" s="221"/>
      <c r="F702" s="222"/>
      <c r="G702" s="223"/>
    </row>
    <row r="703" spans="1:7">
      <c r="A703" s="219"/>
      <c r="B703" s="219"/>
      <c r="C703" s="219"/>
      <c r="D703" s="220"/>
      <c r="E703" s="221"/>
      <c r="F703" s="222"/>
      <c r="G703" s="223"/>
    </row>
    <row r="704" spans="1:7">
      <c r="A704" s="219"/>
      <c r="B704" s="219"/>
      <c r="C704" s="219"/>
      <c r="D704" s="220"/>
      <c r="E704" s="221"/>
      <c r="F704" s="222"/>
      <c r="G704" s="223"/>
    </row>
    <row r="705" spans="1:7">
      <c r="A705" s="219"/>
      <c r="B705" s="219"/>
      <c r="C705" s="219"/>
      <c r="D705" s="220"/>
      <c r="E705" s="221"/>
      <c r="F705" s="222"/>
      <c r="G705" s="223"/>
    </row>
    <row r="706" spans="1:7">
      <c r="A706" s="219"/>
      <c r="B706" s="219"/>
      <c r="C706" s="219"/>
      <c r="D706" s="220"/>
      <c r="E706" s="221"/>
      <c r="F706" s="222"/>
      <c r="G706" s="223"/>
    </row>
    <row r="707" spans="1:7">
      <c r="A707" s="219"/>
      <c r="B707" s="219"/>
      <c r="C707" s="219"/>
      <c r="D707" s="220"/>
      <c r="E707" s="221"/>
      <c r="F707" s="222"/>
      <c r="G707" s="223"/>
    </row>
    <row r="708" spans="1:7">
      <c r="A708" s="219"/>
      <c r="B708" s="219"/>
      <c r="C708" s="219"/>
      <c r="D708" s="220"/>
      <c r="E708" s="221"/>
      <c r="F708" s="222"/>
      <c r="G708" s="223"/>
    </row>
    <row r="709" spans="1:7">
      <c r="A709" s="219"/>
      <c r="B709" s="219"/>
      <c r="C709" s="219"/>
      <c r="D709" s="220"/>
      <c r="E709" s="221"/>
      <c r="F709" s="222"/>
      <c r="G709" s="223"/>
    </row>
    <row r="710" spans="1:7">
      <c r="A710" s="219"/>
      <c r="B710" s="219"/>
      <c r="C710" s="219"/>
      <c r="D710" s="220"/>
      <c r="E710" s="221"/>
      <c r="F710" s="222"/>
      <c r="G710" s="223"/>
    </row>
    <row r="711" spans="1:7">
      <c r="A711" s="219"/>
      <c r="B711" s="219"/>
      <c r="C711" s="219"/>
      <c r="D711" s="220"/>
      <c r="E711" s="221"/>
      <c r="F711" s="222"/>
      <c r="G711" s="223"/>
    </row>
    <row r="712" spans="1:7">
      <c r="A712" s="219"/>
      <c r="B712" s="219"/>
      <c r="C712" s="219"/>
      <c r="D712" s="220"/>
      <c r="E712" s="221"/>
      <c r="F712" s="222"/>
      <c r="G712" s="223"/>
    </row>
    <row r="713" spans="1:7">
      <c r="A713" s="219"/>
      <c r="B713" s="219"/>
      <c r="C713" s="219"/>
      <c r="D713" s="220"/>
      <c r="E713" s="221"/>
      <c r="F713" s="222"/>
      <c r="G713" s="223"/>
    </row>
    <row r="714" spans="1:7">
      <c r="A714" s="219"/>
      <c r="B714" s="219"/>
      <c r="C714" s="219"/>
      <c r="D714" s="220"/>
      <c r="E714" s="221"/>
      <c r="F714" s="222"/>
      <c r="G714" s="223"/>
    </row>
    <row r="715" spans="1:7">
      <c r="A715" s="219"/>
      <c r="B715" s="219"/>
      <c r="C715" s="219"/>
      <c r="D715" s="220"/>
      <c r="E715" s="221"/>
      <c r="F715" s="222"/>
      <c r="G715" s="223"/>
    </row>
    <row r="716" spans="1:7">
      <c r="A716" s="219"/>
      <c r="B716" s="219"/>
      <c r="C716" s="219"/>
      <c r="D716" s="220"/>
      <c r="E716" s="221"/>
      <c r="F716" s="222"/>
      <c r="G716" s="223"/>
    </row>
    <row r="717" spans="1:7">
      <c r="A717" s="219"/>
      <c r="B717" s="219"/>
      <c r="C717" s="219"/>
      <c r="D717" s="220"/>
      <c r="E717" s="221"/>
      <c r="F717" s="222"/>
      <c r="G717" s="223"/>
    </row>
    <row r="718" spans="1:7">
      <c r="A718" s="219"/>
      <c r="B718" s="219"/>
      <c r="C718" s="219"/>
      <c r="D718" s="220"/>
      <c r="E718" s="221"/>
      <c r="F718" s="222"/>
      <c r="G718" s="223"/>
    </row>
    <row r="719" spans="1:7">
      <c r="A719" s="219"/>
      <c r="B719" s="219"/>
      <c r="C719" s="219"/>
      <c r="D719" s="220"/>
      <c r="E719" s="221"/>
      <c r="F719" s="222"/>
      <c r="G719" s="223"/>
    </row>
    <row r="720" spans="1:7">
      <c r="A720" s="219"/>
      <c r="B720" s="219"/>
      <c r="C720" s="219"/>
      <c r="D720" s="220"/>
      <c r="E720" s="221"/>
      <c r="F720" s="222"/>
      <c r="G720" s="223"/>
    </row>
    <row r="721" spans="1:7">
      <c r="A721" s="219"/>
      <c r="B721" s="219"/>
      <c r="C721" s="219"/>
      <c r="D721" s="220"/>
      <c r="E721" s="221"/>
      <c r="F721" s="222"/>
      <c r="G721" s="223"/>
    </row>
    <row r="722" spans="1:7">
      <c r="A722" s="219"/>
      <c r="B722" s="219"/>
      <c r="C722" s="219"/>
      <c r="D722" s="220"/>
      <c r="E722" s="221"/>
      <c r="F722" s="222"/>
      <c r="G722" s="223"/>
    </row>
    <row r="723" spans="1:7">
      <c r="A723" s="219"/>
      <c r="B723" s="219"/>
      <c r="C723" s="219"/>
      <c r="D723" s="220"/>
      <c r="E723" s="221"/>
      <c r="F723" s="222"/>
      <c r="G723" s="223"/>
    </row>
    <row r="724" spans="1:7">
      <c r="A724" s="219"/>
      <c r="B724" s="219"/>
      <c r="C724" s="219"/>
      <c r="D724" s="220"/>
      <c r="E724" s="221"/>
      <c r="F724" s="222"/>
      <c r="G724" s="223"/>
    </row>
    <row r="725" spans="1:7">
      <c r="A725" s="219"/>
      <c r="B725" s="219"/>
      <c r="C725" s="219"/>
      <c r="D725" s="220"/>
      <c r="E725" s="221"/>
      <c r="F725" s="222"/>
      <c r="G725" s="223"/>
    </row>
    <row r="726" spans="1:7">
      <c r="A726" s="219"/>
      <c r="B726" s="219"/>
      <c r="C726" s="219"/>
      <c r="D726" s="220"/>
      <c r="E726" s="221"/>
      <c r="F726" s="222"/>
      <c r="G726" s="223"/>
    </row>
    <row r="727" spans="1:7">
      <c r="A727" s="219"/>
      <c r="B727" s="219"/>
      <c r="C727" s="219"/>
      <c r="D727" s="220"/>
      <c r="E727" s="221"/>
      <c r="F727" s="222"/>
      <c r="G727" s="223"/>
    </row>
    <row r="728" spans="1:7">
      <c r="A728" s="219"/>
      <c r="B728" s="219"/>
      <c r="C728" s="219"/>
      <c r="D728" s="220"/>
      <c r="E728" s="221"/>
      <c r="F728" s="222"/>
      <c r="G728" s="223"/>
    </row>
    <row r="729" spans="1:7">
      <c r="A729" s="219"/>
      <c r="B729" s="219"/>
      <c r="C729" s="219"/>
      <c r="D729" s="220"/>
      <c r="E729" s="221"/>
      <c r="F729" s="222"/>
      <c r="G729" s="223"/>
    </row>
    <row r="730" spans="1:7">
      <c r="A730" s="219"/>
      <c r="B730" s="219"/>
      <c r="C730" s="219"/>
      <c r="D730" s="220"/>
      <c r="E730" s="221"/>
      <c r="F730" s="222"/>
      <c r="G730" s="223"/>
    </row>
    <row r="731" spans="1:7">
      <c r="A731" s="219"/>
      <c r="B731" s="219"/>
      <c r="C731" s="219"/>
      <c r="D731" s="220"/>
      <c r="E731" s="221"/>
      <c r="F731" s="222"/>
      <c r="G731" s="223"/>
    </row>
    <row r="732" spans="1:7">
      <c r="A732" s="219"/>
      <c r="B732" s="219"/>
      <c r="C732" s="219"/>
      <c r="D732" s="220"/>
      <c r="E732" s="221"/>
      <c r="F732" s="222"/>
      <c r="G732" s="223"/>
    </row>
    <row r="733" spans="1:7">
      <c r="A733" s="219"/>
      <c r="B733" s="219"/>
      <c r="C733" s="219"/>
      <c r="D733" s="220"/>
      <c r="E733" s="221"/>
      <c r="F733" s="222"/>
      <c r="G733" s="223"/>
    </row>
    <row r="734" spans="1:7">
      <c r="A734" s="219"/>
      <c r="B734" s="219"/>
      <c r="C734" s="219"/>
      <c r="D734" s="220"/>
      <c r="E734" s="221"/>
      <c r="F734" s="222"/>
      <c r="G734" s="223"/>
    </row>
    <row r="735" spans="1:7">
      <c r="A735" s="219"/>
      <c r="B735" s="219"/>
      <c r="C735" s="219"/>
      <c r="D735" s="220"/>
      <c r="E735" s="221"/>
      <c r="F735" s="222"/>
      <c r="G735" s="223"/>
    </row>
    <row r="736" spans="1:7">
      <c r="A736" s="219"/>
      <c r="B736" s="219"/>
      <c r="C736" s="219"/>
      <c r="D736" s="220"/>
      <c r="E736" s="221"/>
      <c r="F736" s="222"/>
      <c r="G736" s="223"/>
    </row>
    <row r="737" spans="1:7">
      <c r="A737" s="219"/>
      <c r="B737" s="219"/>
      <c r="C737" s="219"/>
      <c r="D737" s="220"/>
      <c r="E737" s="221"/>
      <c r="F737" s="222"/>
      <c r="G737" s="223"/>
    </row>
    <row r="738" spans="1:7">
      <c r="A738" s="219"/>
      <c r="B738" s="219"/>
      <c r="C738" s="219"/>
      <c r="D738" s="220"/>
      <c r="E738" s="221"/>
      <c r="F738" s="222"/>
      <c r="G738" s="223"/>
    </row>
    <row r="739" spans="1:7">
      <c r="A739" s="219"/>
      <c r="B739" s="219"/>
      <c r="C739" s="219"/>
      <c r="D739" s="220"/>
      <c r="E739" s="221"/>
      <c r="F739" s="222"/>
      <c r="G739" s="223"/>
    </row>
    <row r="740" spans="1:7">
      <c r="A740" s="219"/>
      <c r="B740" s="219"/>
      <c r="C740" s="219"/>
      <c r="D740" s="220"/>
      <c r="E740" s="221"/>
      <c r="F740" s="222"/>
      <c r="G740" s="223"/>
    </row>
    <row r="741" spans="1:7">
      <c r="A741" s="219"/>
      <c r="B741" s="219"/>
      <c r="C741" s="219"/>
      <c r="D741" s="220"/>
      <c r="E741" s="221"/>
      <c r="F741" s="222"/>
      <c r="G741" s="223"/>
    </row>
    <row r="742" spans="1:7">
      <c r="A742" s="219"/>
      <c r="B742" s="219"/>
      <c r="C742" s="219"/>
      <c r="D742" s="220"/>
      <c r="E742" s="221"/>
      <c r="F742" s="222"/>
      <c r="G742" s="223"/>
    </row>
    <row r="743" spans="1:7">
      <c r="A743" s="219"/>
      <c r="B743" s="219"/>
      <c r="C743" s="219"/>
      <c r="D743" s="220"/>
      <c r="E743" s="221"/>
      <c r="F743" s="222"/>
      <c r="G743" s="223"/>
    </row>
    <row r="744" spans="1:7">
      <c r="A744" s="219"/>
      <c r="B744" s="219"/>
      <c r="C744" s="219"/>
      <c r="D744" s="220"/>
      <c r="E744" s="221"/>
      <c r="F744" s="222"/>
      <c r="G744" s="223"/>
    </row>
    <row r="745" spans="1:7">
      <c r="A745" s="219"/>
      <c r="B745" s="219"/>
      <c r="C745" s="219"/>
      <c r="D745" s="220"/>
      <c r="E745" s="221"/>
      <c r="F745" s="222"/>
      <c r="G745" s="223"/>
    </row>
    <row r="746" spans="1:7">
      <c r="A746" s="219"/>
      <c r="B746" s="219"/>
      <c r="C746" s="219"/>
      <c r="D746" s="220"/>
      <c r="E746" s="221"/>
      <c r="F746" s="222"/>
      <c r="G746" s="223"/>
    </row>
    <row r="747" spans="1:7">
      <c r="A747" s="219"/>
      <c r="B747" s="219"/>
      <c r="C747" s="219"/>
      <c r="D747" s="220"/>
      <c r="E747" s="221"/>
      <c r="F747" s="222"/>
      <c r="G747" s="223"/>
    </row>
    <row r="748" spans="1:7">
      <c r="A748" s="219"/>
      <c r="B748" s="219"/>
      <c r="C748" s="219"/>
      <c r="D748" s="220"/>
      <c r="E748" s="221"/>
      <c r="F748" s="222"/>
      <c r="G748" s="223"/>
    </row>
    <row r="749" spans="1:7">
      <c r="A749" s="219"/>
      <c r="B749" s="219"/>
      <c r="C749" s="219"/>
      <c r="D749" s="220"/>
      <c r="E749" s="221"/>
      <c r="F749" s="222"/>
      <c r="G749" s="223"/>
    </row>
    <row r="750" spans="1:7">
      <c r="A750" s="219"/>
      <c r="B750" s="219"/>
      <c r="C750" s="219"/>
      <c r="D750" s="220"/>
      <c r="E750" s="221"/>
      <c r="F750" s="222"/>
      <c r="G750" s="223"/>
    </row>
    <row r="751" spans="1:7">
      <c r="A751" s="219"/>
      <c r="B751" s="219"/>
      <c r="C751" s="219"/>
      <c r="D751" s="220"/>
      <c r="E751" s="221"/>
      <c r="F751" s="222"/>
      <c r="G751" s="223"/>
    </row>
    <row r="752" spans="1:7">
      <c r="A752" s="219"/>
      <c r="B752" s="219"/>
      <c r="C752" s="219"/>
      <c r="D752" s="220"/>
      <c r="E752" s="221"/>
      <c r="F752" s="222"/>
      <c r="G752" s="223"/>
    </row>
    <row r="753" spans="1:7">
      <c r="A753" s="219"/>
      <c r="B753" s="219"/>
      <c r="C753" s="219"/>
      <c r="D753" s="220"/>
      <c r="E753" s="221"/>
      <c r="F753" s="222"/>
      <c r="G753" s="223"/>
    </row>
    <row r="754" spans="1:7">
      <c r="A754" s="219"/>
      <c r="B754" s="219"/>
      <c r="C754" s="219"/>
      <c r="D754" s="220"/>
      <c r="E754" s="221"/>
      <c r="F754" s="222"/>
      <c r="G754" s="223"/>
    </row>
    <row r="755" spans="1:7">
      <c r="A755" s="219"/>
      <c r="B755" s="219"/>
      <c r="C755" s="219"/>
      <c r="D755" s="220"/>
      <c r="E755" s="221"/>
      <c r="F755" s="222"/>
      <c r="G755" s="223"/>
    </row>
    <row r="756" spans="1:7">
      <c r="A756" s="219"/>
      <c r="B756" s="219"/>
      <c r="C756" s="219"/>
      <c r="D756" s="220"/>
      <c r="E756" s="221"/>
      <c r="F756" s="222"/>
      <c r="G756" s="223"/>
    </row>
    <row r="757" spans="1:7">
      <c r="A757" s="219"/>
      <c r="B757" s="219"/>
      <c r="C757" s="219"/>
      <c r="D757" s="220"/>
      <c r="E757" s="221"/>
      <c r="F757" s="222"/>
      <c r="G757" s="223"/>
    </row>
    <row r="758" spans="1:7">
      <c r="A758" s="219"/>
      <c r="B758" s="219"/>
      <c r="C758" s="219"/>
      <c r="D758" s="220"/>
      <c r="E758" s="221"/>
      <c r="F758" s="222"/>
      <c r="G758" s="223"/>
    </row>
    <row r="759" spans="1:7">
      <c r="A759" s="219"/>
      <c r="B759" s="219"/>
      <c r="C759" s="219"/>
      <c r="D759" s="220"/>
      <c r="E759" s="221"/>
      <c r="F759" s="222"/>
      <c r="G759" s="223"/>
    </row>
    <row r="760" spans="1:7">
      <c r="A760" s="219"/>
      <c r="B760" s="219"/>
      <c r="C760" s="219"/>
      <c r="D760" s="220"/>
      <c r="E760" s="221"/>
      <c r="F760" s="222"/>
      <c r="G760" s="223"/>
    </row>
    <row r="761" spans="1:7">
      <c r="A761" s="219"/>
      <c r="B761" s="219"/>
      <c r="C761" s="219"/>
      <c r="D761" s="220"/>
      <c r="E761" s="221"/>
      <c r="F761" s="222"/>
      <c r="G761" s="223"/>
    </row>
    <row r="762" spans="1:7">
      <c r="A762" s="219"/>
      <c r="B762" s="219"/>
      <c r="C762" s="219"/>
      <c r="D762" s="220"/>
      <c r="E762" s="221"/>
      <c r="F762" s="222"/>
      <c r="G762" s="223"/>
    </row>
    <row r="763" spans="1:7">
      <c r="A763" s="219"/>
      <c r="B763" s="219"/>
      <c r="C763" s="219"/>
      <c r="D763" s="220"/>
      <c r="E763" s="221"/>
      <c r="F763" s="222"/>
      <c r="G763" s="223"/>
    </row>
    <row r="764" spans="1:7">
      <c r="A764" s="219"/>
      <c r="B764" s="219"/>
      <c r="C764" s="219"/>
      <c r="D764" s="220"/>
      <c r="E764" s="221"/>
      <c r="F764" s="222"/>
      <c r="G764" s="223"/>
    </row>
    <row r="765" spans="1:7">
      <c r="A765" s="219"/>
      <c r="B765" s="219"/>
      <c r="C765" s="219"/>
      <c r="D765" s="220"/>
      <c r="E765" s="221"/>
      <c r="F765" s="222"/>
      <c r="G765" s="223"/>
    </row>
    <row r="766" spans="1:7">
      <c r="A766" s="219"/>
      <c r="B766" s="219"/>
      <c r="C766" s="219"/>
      <c r="D766" s="220"/>
      <c r="E766" s="221"/>
      <c r="F766" s="222"/>
      <c r="G766" s="223"/>
    </row>
    <row r="767" spans="1:7">
      <c r="A767" s="219"/>
      <c r="B767" s="219"/>
      <c r="C767" s="219"/>
      <c r="D767" s="220"/>
      <c r="E767" s="221"/>
      <c r="F767" s="222"/>
      <c r="G767" s="223"/>
    </row>
    <row r="768" spans="1:7">
      <c r="A768" s="219"/>
      <c r="B768" s="219"/>
      <c r="C768" s="219"/>
      <c r="D768" s="220"/>
      <c r="E768" s="221"/>
      <c r="F768" s="222"/>
      <c r="G768" s="223"/>
    </row>
    <row r="769" spans="1:7">
      <c r="A769" s="219"/>
      <c r="B769" s="219"/>
      <c r="C769" s="219"/>
      <c r="D769" s="220"/>
      <c r="E769" s="221"/>
      <c r="F769" s="222"/>
      <c r="G769" s="223"/>
    </row>
    <row r="770" spans="1:7">
      <c r="A770" s="219"/>
      <c r="B770" s="219"/>
      <c r="C770" s="219"/>
      <c r="D770" s="220"/>
      <c r="E770" s="221"/>
      <c r="F770" s="222"/>
      <c r="G770" s="223"/>
    </row>
    <row r="771" spans="1:7">
      <c r="A771" s="219"/>
      <c r="B771" s="219"/>
      <c r="C771" s="219"/>
      <c r="D771" s="220"/>
      <c r="E771" s="221"/>
      <c r="F771" s="222"/>
      <c r="G771" s="223"/>
    </row>
    <row r="772" spans="1:7">
      <c r="A772" s="219"/>
      <c r="B772" s="219"/>
      <c r="C772" s="219"/>
      <c r="D772" s="220"/>
      <c r="E772" s="221"/>
      <c r="F772" s="222"/>
      <c r="G772" s="223"/>
    </row>
    <row r="773" spans="1:7">
      <c r="A773" s="219"/>
      <c r="B773" s="219"/>
      <c r="C773" s="219"/>
      <c r="D773" s="220"/>
      <c r="E773" s="221"/>
      <c r="F773" s="222"/>
      <c r="G773" s="223"/>
    </row>
    <row r="774" spans="1:7">
      <c r="A774" s="219"/>
      <c r="B774" s="219"/>
      <c r="C774" s="219"/>
      <c r="D774" s="220"/>
      <c r="E774" s="221"/>
      <c r="F774" s="222"/>
      <c r="G774" s="223"/>
    </row>
    <row r="775" spans="1:7">
      <c r="A775" s="219"/>
      <c r="B775" s="219"/>
      <c r="C775" s="219"/>
      <c r="D775" s="220"/>
      <c r="E775" s="221"/>
      <c r="F775" s="222"/>
      <c r="G775" s="223"/>
    </row>
    <row r="776" spans="1:7">
      <c r="A776" s="219"/>
      <c r="B776" s="219"/>
      <c r="C776" s="219"/>
      <c r="D776" s="220"/>
      <c r="E776" s="221"/>
      <c r="F776" s="222"/>
      <c r="G776" s="223"/>
    </row>
    <row r="777" spans="1:7">
      <c r="A777" s="219"/>
      <c r="B777" s="219"/>
      <c r="C777" s="219"/>
      <c r="D777" s="220"/>
      <c r="E777" s="221"/>
      <c r="F777" s="222"/>
      <c r="G777" s="223"/>
    </row>
    <row r="778" spans="1:7">
      <c r="A778" s="219"/>
      <c r="B778" s="219"/>
      <c r="C778" s="219"/>
      <c r="D778" s="220"/>
      <c r="E778" s="221"/>
      <c r="F778" s="222"/>
      <c r="G778" s="223"/>
    </row>
    <row r="779" spans="1:7">
      <c r="A779" s="219"/>
      <c r="B779" s="219"/>
      <c r="C779" s="219"/>
      <c r="D779" s="220"/>
      <c r="E779" s="221"/>
      <c r="F779" s="222"/>
      <c r="G779" s="223"/>
    </row>
    <row r="780" spans="1:7">
      <c r="A780" s="219"/>
      <c r="B780" s="219"/>
      <c r="C780" s="219"/>
      <c r="D780" s="220"/>
      <c r="E780" s="221"/>
      <c r="F780" s="222"/>
      <c r="G780" s="223"/>
    </row>
    <row r="781" spans="1:7">
      <c r="A781" s="219"/>
      <c r="B781" s="219"/>
      <c r="C781" s="219"/>
      <c r="D781" s="220"/>
      <c r="E781" s="221"/>
      <c r="F781" s="222"/>
      <c r="G781" s="223"/>
    </row>
    <row r="782" spans="1:7">
      <c r="A782" s="219"/>
      <c r="B782" s="219"/>
      <c r="C782" s="219"/>
      <c r="D782" s="220"/>
      <c r="E782" s="221"/>
      <c r="F782" s="222"/>
      <c r="G782" s="223"/>
    </row>
    <row r="783" spans="1:7">
      <c r="A783" s="219"/>
      <c r="B783" s="219"/>
      <c r="C783" s="219"/>
      <c r="D783" s="220"/>
      <c r="E783" s="221"/>
      <c r="F783" s="222"/>
      <c r="G783" s="223"/>
    </row>
    <row r="784" spans="1:7">
      <c r="A784" s="219"/>
      <c r="B784" s="219"/>
      <c r="C784" s="219"/>
      <c r="D784" s="220"/>
      <c r="E784" s="221"/>
      <c r="F784" s="222"/>
      <c r="G784" s="223"/>
    </row>
    <row r="785" spans="1:7">
      <c r="A785" s="219"/>
      <c r="B785" s="219"/>
      <c r="C785" s="219"/>
      <c r="D785" s="220"/>
      <c r="E785" s="221"/>
      <c r="F785" s="222"/>
      <c r="G785" s="223"/>
    </row>
    <row r="786" spans="1:7">
      <c r="A786" s="219"/>
      <c r="B786" s="219"/>
      <c r="C786" s="219"/>
      <c r="D786" s="220"/>
      <c r="E786" s="221"/>
      <c r="F786" s="222"/>
      <c r="G786" s="223"/>
    </row>
    <row r="787" spans="1:7">
      <c r="A787" s="219"/>
      <c r="B787" s="219"/>
      <c r="C787" s="219"/>
      <c r="D787" s="220"/>
      <c r="E787" s="221"/>
      <c r="F787" s="222"/>
      <c r="G787" s="223"/>
    </row>
    <row r="788" spans="1:7">
      <c r="A788" s="219"/>
      <c r="B788" s="219"/>
      <c r="C788" s="219"/>
      <c r="D788" s="220"/>
      <c r="E788" s="221"/>
      <c r="F788" s="222"/>
      <c r="G788" s="223"/>
    </row>
    <row r="789" spans="1:7">
      <c r="A789" s="219"/>
      <c r="B789" s="219"/>
      <c r="C789" s="219"/>
      <c r="D789" s="220"/>
      <c r="E789" s="221"/>
      <c r="F789" s="222"/>
      <c r="G789" s="223"/>
    </row>
    <row r="790" spans="1:7">
      <c r="A790" s="219"/>
      <c r="B790" s="219"/>
      <c r="C790" s="219"/>
      <c r="D790" s="220"/>
      <c r="E790" s="221"/>
      <c r="F790" s="222"/>
      <c r="G790" s="223"/>
    </row>
    <row r="791" spans="1:7">
      <c r="A791" s="219"/>
      <c r="B791" s="219"/>
      <c r="C791" s="219"/>
      <c r="D791" s="220"/>
      <c r="E791" s="221"/>
      <c r="F791" s="222"/>
      <c r="G791" s="223"/>
    </row>
    <row r="792" spans="1:7">
      <c r="A792" s="219"/>
      <c r="B792" s="219"/>
      <c r="C792" s="219"/>
      <c r="D792" s="220"/>
      <c r="E792" s="221"/>
      <c r="F792" s="222"/>
      <c r="G792" s="223"/>
    </row>
    <row r="793" spans="1:7">
      <c r="A793" s="219"/>
      <c r="B793" s="219"/>
      <c r="C793" s="219"/>
      <c r="D793" s="220"/>
      <c r="E793" s="221"/>
      <c r="F793" s="222"/>
      <c r="G793" s="223"/>
    </row>
    <row r="794" spans="1:7">
      <c r="A794" s="219"/>
      <c r="B794" s="219"/>
      <c r="C794" s="219"/>
      <c r="D794" s="220"/>
      <c r="E794" s="221"/>
      <c r="F794" s="222"/>
      <c r="G794" s="223"/>
    </row>
    <row r="795" spans="1:7">
      <c r="A795" s="219"/>
      <c r="B795" s="219"/>
      <c r="C795" s="219"/>
      <c r="D795" s="220"/>
      <c r="E795" s="221"/>
      <c r="F795" s="222"/>
      <c r="G795" s="223"/>
    </row>
    <row r="796" spans="1:7">
      <c r="A796" s="219"/>
      <c r="B796" s="219"/>
      <c r="C796" s="219"/>
      <c r="D796" s="220"/>
      <c r="E796" s="221"/>
      <c r="F796" s="222"/>
      <c r="G796" s="223"/>
    </row>
    <row r="797" spans="1:7">
      <c r="A797" s="219"/>
      <c r="B797" s="219"/>
      <c r="C797" s="219"/>
      <c r="D797" s="220"/>
      <c r="E797" s="221"/>
      <c r="F797" s="222"/>
      <c r="G797" s="223"/>
    </row>
    <row r="798" spans="1:7">
      <c r="A798" s="219"/>
      <c r="B798" s="219"/>
      <c r="C798" s="219"/>
      <c r="D798" s="220"/>
      <c r="E798" s="221"/>
      <c r="F798" s="222"/>
      <c r="G798" s="223"/>
    </row>
    <row r="799" spans="1:7">
      <c r="A799" s="219"/>
      <c r="B799" s="219"/>
      <c r="C799" s="219"/>
      <c r="D799" s="220"/>
      <c r="E799" s="221"/>
      <c r="F799" s="222"/>
      <c r="G799" s="223"/>
    </row>
    <row r="800" spans="1:7">
      <c r="A800" s="219"/>
      <c r="B800" s="219"/>
      <c r="C800" s="219"/>
      <c r="D800" s="220"/>
      <c r="E800" s="221"/>
      <c r="F800" s="222"/>
      <c r="G800" s="223"/>
    </row>
    <row r="801" spans="1:7">
      <c r="A801" s="219"/>
      <c r="B801" s="219"/>
      <c r="C801" s="219"/>
      <c r="D801" s="220"/>
      <c r="E801" s="221"/>
      <c r="F801" s="222"/>
      <c r="G801" s="223"/>
    </row>
    <row r="802" spans="1:7">
      <c r="A802" s="219"/>
      <c r="B802" s="219"/>
      <c r="C802" s="219"/>
      <c r="D802" s="220"/>
      <c r="E802" s="221"/>
      <c r="F802" s="222"/>
      <c r="G802" s="223"/>
    </row>
    <row r="803" spans="1:7">
      <c r="A803" s="219"/>
      <c r="B803" s="219"/>
      <c r="C803" s="219"/>
      <c r="D803" s="220"/>
      <c r="E803" s="221"/>
      <c r="F803" s="222"/>
      <c r="G803" s="223"/>
    </row>
    <row r="804" spans="1:7">
      <c r="A804" s="219"/>
      <c r="B804" s="219"/>
      <c r="C804" s="219"/>
      <c r="D804" s="220"/>
      <c r="E804" s="221"/>
      <c r="F804" s="222"/>
      <c r="G804" s="223"/>
    </row>
    <row r="805" spans="1:7">
      <c r="A805" s="219"/>
      <c r="B805" s="219"/>
      <c r="C805" s="219"/>
      <c r="D805" s="220"/>
      <c r="E805" s="221"/>
      <c r="F805" s="222"/>
      <c r="G805" s="223"/>
    </row>
    <row r="806" spans="1:7">
      <c r="A806" s="219"/>
      <c r="B806" s="219"/>
      <c r="C806" s="219"/>
      <c r="D806" s="220"/>
      <c r="E806" s="221"/>
      <c r="F806" s="222"/>
      <c r="G806" s="223"/>
    </row>
    <row r="807" spans="1:7">
      <c r="A807" s="219"/>
      <c r="B807" s="219"/>
      <c r="C807" s="219"/>
      <c r="D807" s="220"/>
      <c r="E807" s="221"/>
      <c r="F807" s="222"/>
      <c r="G807" s="223"/>
    </row>
    <row r="808" spans="1:7">
      <c r="A808" s="219"/>
      <c r="B808" s="219"/>
      <c r="C808" s="219"/>
      <c r="D808" s="220"/>
      <c r="E808" s="221"/>
      <c r="F808" s="222"/>
      <c r="G808" s="223"/>
    </row>
    <row r="809" spans="1:7">
      <c r="A809" s="219"/>
      <c r="B809" s="219"/>
      <c r="C809" s="219"/>
      <c r="D809" s="220"/>
      <c r="E809" s="221"/>
      <c r="F809" s="222"/>
      <c r="G809" s="223"/>
    </row>
    <row r="810" spans="1:7">
      <c r="A810" s="219"/>
      <c r="B810" s="219"/>
      <c r="C810" s="219"/>
      <c r="D810" s="220"/>
      <c r="E810" s="221"/>
      <c r="F810" s="222"/>
      <c r="G810" s="223"/>
    </row>
    <row r="811" spans="1:7">
      <c r="A811" s="219"/>
      <c r="B811" s="219"/>
      <c r="C811" s="219"/>
      <c r="D811" s="220"/>
      <c r="E811" s="221"/>
      <c r="F811" s="222"/>
      <c r="G811" s="223"/>
    </row>
    <row r="812" spans="1:7">
      <c r="A812" s="219"/>
      <c r="B812" s="219"/>
      <c r="C812" s="219"/>
      <c r="D812" s="220"/>
      <c r="E812" s="221"/>
      <c r="F812" s="222"/>
      <c r="G812" s="223"/>
    </row>
    <row r="813" spans="1:7">
      <c r="A813" s="219"/>
      <c r="B813" s="219"/>
      <c r="C813" s="219"/>
      <c r="D813" s="220"/>
      <c r="E813" s="221"/>
      <c r="F813" s="222"/>
      <c r="G813" s="223"/>
    </row>
    <row r="814" spans="1:7">
      <c r="A814" s="219"/>
      <c r="B814" s="219"/>
      <c r="C814" s="219"/>
      <c r="D814" s="220"/>
      <c r="E814" s="221"/>
      <c r="F814" s="222"/>
      <c r="G814" s="223"/>
    </row>
    <row r="815" spans="1:7">
      <c r="A815" s="219"/>
      <c r="B815" s="219"/>
      <c r="C815" s="219"/>
      <c r="D815" s="220"/>
      <c r="E815" s="221"/>
      <c r="F815" s="222"/>
      <c r="G815" s="223"/>
    </row>
    <row r="816" spans="1:7">
      <c r="A816" s="219"/>
      <c r="B816" s="219"/>
      <c r="C816" s="219"/>
      <c r="D816" s="220"/>
      <c r="E816" s="221"/>
      <c r="F816" s="222"/>
      <c r="G816" s="223"/>
    </row>
    <row r="817" spans="1:7">
      <c r="A817" s="219"/>
      <c r="B817" s="219"/>
      <c r="C817" s="219"/>
      <c r="D817" s="220"/>
      <c r="E817" s="221"/>
      <c r="F817" s="222"/>
      <c r="G817" s="223"/>
    </row>
    <row r="818" spans="1:7">
      <c r="A818" s="219"/>
      <c r="B818" s="219"/>
      <c r="C818" s="219"/>
      <c r="D818" s="220"/>
      <c r="E818" s="221"/>
      <c r="F818" s="222"/>
      <c r="G818" s="223"/>
    </row>
    <row r="819" spans="1:7">
      <c r="A819" s="219"/>
      <c r="B819" s="219"/>
      <c r="C819" s="219"/>
      <c r="D819" s="220"/>
      <c r="E819" s="221"/>
      <c r="F819" s="222"/>
      <c r="G819" s="223"/>
    </row>
    <row r="820" spans="1:7">
      <c r="A820" s="219"/>
      <c r="B820" s="219"/>
      <c r="C820" s="219"/>
      <c r="D820" s="220"/>
      <c r="E820" s="221"/>
      <c r="F820" s="222"/>
      <c r="G820" s="223"/>
    </row>
    <row r="821" spans="1:7">
      <c r="A821" s="219"/>
      <c r="B821" s="219"/>
      <c r="C821" s="219"/>
      <c r="D821" s="220"/>
      <c r="E821" s="221"/>
      <c r="F821" s="222"/>
      <c r="G821" s="223"/>
    </row>
    <row r="822" spans="1:7">
      <c r="A822" s="219"/>
      <c r="B822" s="219"/>
      <c r="C822" s="219"/>
      <c r="D822" s="220"/>
      <c r="E822" s="221"/>
      <c r="F822" s="222"/>
      <c r="G822" s="223"/>
    </row>
    <row r="823" spans="1:7">
      <c r="A823" s="219"/>
      <c r="B823" s="219"/>
      <c r="C823" s="219"/>
      <c r="D823" s="220"/>
      <c r="E823" s="221"/>
      <c r="F823" s="222"/>
      <c r="G823" s="223"/>
    </row>
    <row r="824" spans="1:7">
      <c r="A824" s="219"/>
      <c r="B824" s="219"/>
      <c r="C824" s="219"/>
      <c r="D824" s="220"/>
      <c r="E824" s="221"/>
      <c r="F824" s="222"/>
      <c r="G824" s="223"/>
    </row>
    <row r="825" spans="1:7">
      <c r="A825" s="219"/>
      <c r="B825" s="219"/>
      <c r="C825" s="219"/>
      <c r="D825" s="220"/>
      <c r="E825" s="221"/>
      <c r="F825" s="222"/>
      <c r="G825" s="223"/>
    </row>
    <row r="826" spans="1:7">
      <c r="A826" s="219"/>
      <c r="B826" s="219"/>
      <c r="C826" s="219"/>
      <c r="D826" s="220"/>
      <c r="E826" s="221"/>
      <c r="F826" s="222"/>
      <c r="G826" s="223"/>
    </row>
    <row r="827" spans="1:7">
      <c r="A827" s="219"/>
      <c r="B827" s="219"/>
      <c r="C827" s="219"/>
      <c r="D827" s="220"/>
      <c r="E827" s="221"/>
      <c r="F827" s="222"/>
      <c r="G827" s="223"/>
    </row>
    <row r="828" spans="1:7">
      <c r="A828" s="219"/>
      <c r="B828" s="219"/>
      <c r="C828" s="219"/>
      <c r="D828" s="220"/>
      <c r="E828" s="221"/>
      <c r="F828" s="222"/>
      <c r="G828" s="223"/>
    </row>
    <row r="829" spans="1:7">
      <c r="A829" s="219"/>
      <c r="B829" s="219"/>
      <c r="C829" s="219"/>
      <c r="D829" s="220"/>
      <c r="E829" s="221"/>
      <c r="F829" s="222"/>
      <c r="G829" s="223"/>
    </row>
    <row r="830" spans="1:7">
      <c r="A830" s="219"/>
      <c r="B830" s="219"/>
      <c r="C830" s="219"/>
      <c r="D830" s="220"/>
      <c r="E830" s="221"/>
      <c r="F830" s="222"/>
      <c r="G830" s="223"/>
    </row>
    <row r="831" spans="1:7">
      <c r="A831" s="219"/>
      <c r="B831" s="219"/>
      <c r="C831" s="219"/>
      <c r="D831" s="220"/>
      <c r="E831" s="221"/>
      <c r="F831" s="222"/>
      <c r="G831" s="223"/>
    </row>
    <row r="832" spans="1:7">
      <c r="A832" s="219"/>
      <c r="B832" s="219"/>
      <c r="C832" s="219"/>
      <c r="D832" s="220"/>
      <c r="E832" s="221"/>
      <c r="F832" s="222"/>
      <c r="G832" s="223"/>
    </row>
    <row r="833" spans="1:7">
      <c r="A833" s="219"/>
      <c r="B833" s="219"/>
      <c r="C833" s="219"/>
      <c r="D833" s="220"/>
      <c r="E833" s="221"/>
      <c r="F833" s="222"/>
      <c r="G833" s="223"/>
    </row>
    <row r="834" spans="1:7">
      <c r="A834" s="219"/>
      <c r="B834" s="219"/>
      <c r="C834" s="219"/>
      <c r="D834" s="220"/>
      <c r="E834" s="221"/>
      <c r="F834" s="222"/>
      <c r="G834" s="223"/>
    </row>
    <row r="835" spans="1:7">
      <c r="A835" s="219"/>
      <c r="B835" s="219"/>
      <c r="C835" s="219"/>
      <c r="D835" s="220"/>
      <c r="E835" s="221"/>
      <c r="F835" s="222"/>
      <c r="G835" s="223"/>
    </row>
    <row r="836" spans="1:7">
      <c r="A836" s="219"/>
      <c r="B836" s="219"/>
      <c r="C836" s="219"/>
      <c r="D836" s="220"/>
      <c r="E836" s="221"/>
      <c r="F836" s="222"/>
      <c r="G836" s="223"/>
    </row>
    <row r="837" spans="1:7">
      <c r="A837" s="219"/>
      <c r="B837" s="219"/>
      <c r="C837" s="219"/>
      <c r="D837" s="220"/>
      <c r="E837" s="221"/>
      <c r="F837" s="222"/>
      <c r="G837" s="223"/>
    </row>
    <row r="838" spans="1:7">
      <c r="A838" s="219"/>
      <c r="B838" s="219"/>
      <c r="C838" s="219"/>
      <c r="D838" s="220"/>
      <c r="E838" s="221"/>
      <c r="F838" s="222"/>
      <c r="G838" s="223"/>
    </row>
    <row r="839" spans="1:7">
      <c r="A839" s="219"/>
      <c r="B839" s="219"/>
      <c r="C839" s="219"/>
      <c r="D839" s="220"/>
      <c r="E839" s="221"/>
      <c r="F839" s="222"/>
      <c r="G839" s="223"/>
    </row>
    <row r="840" spans="1:7">
      <c r="A840" s="219"/>
      <c r="B840" s="219"/>
      <c r="C840" s="219"/>
      <c r="D840" s="220"/>
      <c r="E840" s="221"/>
      <c r="F840" s="222"/>
      <c r="G840" s="223"/>
    </row>
    <row r="841" spans="1:7">
      <c r="A841" s="219"/>
      <c r="B841" s="219"/>
      <c r="C841" s="219"/>
      <c r="D841" s="220"/>
      <c r="E841" s="221"/>
      <c r="F841" s="222"/>
      <c r="G841" s="223"/>
    </row>
    <row r="842" spans="1:7">
      <c r="A842" s="219"/>
      <c r="B842" s="219"/>
      <c r="C842" s="219"/>
      <c r="D842" s="220"/>
      <c r="E842" s="221"/>
      <c r="F842" s="222"/>
      <c r="G842" s="223"/>
    </row>
    <row r="843" spans="1:7">
      <c r="A843" s="219"/>
      <c r="B843" s="219"/>
      <c r="C843" s="219"/>
      <c r="D843" s="220"/>
      <c r="E843" s="221"/>
      <c r="F843" s="222"/>
      <c r="G843" s="223"/>
    </row>
    <row r="844" spans="1:7">
      <c r="A844" s="219"/>
      <c r="B844" s="219"/>
      <c r="C844" s="219"/>
      <c r="D844" s="220"/>
      <c r="E844" s="221"/>
      <c r="F844" s="222"/>
      <c r="G844" s="223"/>
    </row>
    <row r="845" spans="1:7">
      <c r="A845" s="219"/>
      <c r="B845" s="219"/>
      <c r="C845" s="219"/>
      <c r="D845" s="220"/>
      <c r="E845" s="221"/>
      <c r="F845" s="222"/>
      <c r="G845" s="223"/>
    </row>
    <row r="846" spans="1:7">
      <c r="A846" s="219"/>
      <c r="B846" s="219"/>
      <c r="C846" s="219"/>
      <c r="D846" s="220"/>
      <c r="E846" s="221"/>
      <c r="F846" s="222"/>
      <c r="G846" s="223"/>
    </row>
    <row r="847" spans="1:7">
      <c r="A847" s="219"/>
      <c r="B847" s="219"/>
      <c r="C847" s="219"/>
      <c r="D847" s="220"/>
      <c r="E847" s="221"/>
      <c r="F847" s="222"/>
      <c r="G847" s="223"/>
    </row>
    <row r="848" spans="1:7">
      <c r="A848" s="219"/>
      <c r="B848" s="219"/>
      <c r="C848" s="219"/>
      <c r="D848" s="220"/>
      <c r="E848" s="221"/>
      <c r="F848" s="222"/>
      <c r="G848" s="223"/>
    </row>
    <row r="849" spans="1:7">
      <c r="A849" s="219"/>
      <c r="B849" s="219"/>
      <c r="C849" s="219"/>
      <c r="D849" s="220"/>
      <c r="E849" s="221"/>
      <c r="F849" s="222"/>
      <c r="G849" s="223"/>
    </row>
    <row r="850" spans="1:7">
      <c r="A850" s="219"/>
      <c r="B850" s="219"/>
      <c r="C850" s="219"/>
      <c r="D850" s="220"/>
      <c r="E850" s="221"/>
      <c r="F850" s="222"/>
      <c r="G850" s="223"/>
    </row>
    <row r="851" spans="1:7">
      <c r="A851" s="219"/>
      <c r="B851" s="219"/>
      <c r="C851" s="219"/>
      <c r="D851" s="220"/>
      <c r="E851" s="221"/>
      <c r="F851" s="222"/>
      <c r="G851" s="223"/>
    </row>
    <row r="852" spans="1:7">
      <c r="A852" s="219"/>
      <c r="B852" s="219"/>
      <c r="C852" s="219"/>
      <c r="D852" s="220"/>
      <c r="E852" s="221"/>
      <c r="F852" s="222"/>
      <c r="G852" s="223"/>
    </row>
    <row r="853" spans="1:7">
      <c r="A853" s="219"/>
      <c r="B853" s="219"/>
      <c r="C853" s="219"/>
      <c r="D853" s="220"/>
      <c r="E853" s="221"/>
      <c r="F853" s="222"/>
      <c r="G853" s="223"/>
    </row>
    <row r="854" spans="1:7">
      <c r="A854" s="219"/>
      <c r="B854" s="219"/>
      <c r="C854" s="219"/>
      <c r="D854" s="220"/>
      <c r="E854" s="221"/>
      <c r="F854" s="222"/>
      <c r="G854" s="223"/>
    </row>
    <row r="855" spans="1:7">
      <c r="A855" s="219"/>
      <c r="B855" s="219"/>
      <c r="C855" s="219"/>
      <c r="D855" s="220"/>
      <c r="E855" s="221"/>
      <c r="F855" s="222"/>
      <c r="G855" s="223"/>
    </row>
    <row r="856" spans="1:7">
      <c r="A856" s="219"/>
      <c r="B856" s="219"/>
      <c r="C856" s="219"/>
      <c r="D856" s="220"/>
      <c r="E856" s="221"/>
      <c r="F856" s="222"/>
      <c r="G856" s="223"/>
    </row>
    <row r="857" spans="1:7">
      <c r="A857" s="219"/>
      <c r="B857" s="219"/>
      <c r="C857" s="219"/>
      <c r="D857" s="220"/>
      <c r="E857" s="221"/>
      <c r="F857" s="222"/>
      <c r="G857" s="223"/>
    </row>
    <row r="858" spans="1:7">
      <c r="A858" s="219"/>
      <c r="B858" s="219"/>
      <c r="C858" s="219"/>
      <c r="D858" s="220"/>
      <c r="E858" s="221"/>
      <c r="F858" s="222"/>
      <c r="G858" s="223"/>
    </row>
    <row r="859" spans="1:7">
      <c r="A859" s="219"/>
      <c r="B859" s="219"/>
      <c r="C859" s="219"/>
      <c r="D859" s="220"/>
      <c r="E859" s="221"/>
      <c r="F859" s="222"/>
      <c r="G859" s="223"/>
    </row>
    <row r="860" spans="1:7">
      <c r="A860" s="219"/>
      <c r="B860" s="219"/>
      <c r="C860" s="219"/>
      <c r="D860" s="220"/>
      <c r="E860" s="221"/>
      <c r="F860" s="222"/>
      <c r="G860" s="223"/>
    </row>
    <row r="861" spans="1:7">
      <c r="A861" s="219"/>
      <c r="B861" s="219"/>
      <c r="C861" s="219"/>
      <c r="D861" s="220"/>
      <c r="E861" s="221"/>
      <c r="F861" s="222"/>
      <c r="G861" s="223"/>
    </row>
    <row r="862" spans="1:7">
      <c r="A862" s="219"/>
      <c r="B862" s="219"/>
      <c r="C862" s="219"/>
      <c r="D862" s="220"/>
      <c r="E862" s="221"/>
      <c r="F862" s="222"/>
      <c r="G862" s="223"/>
    </row>
    <row r="863" spans="1:7">
      <c r="A863" s="219"/>
      <c r="B863" s="219"/>
      <c r="C863" s="219"/>
      <c r="D863" s="220"/>
      <c r="E863" s="221"/>
      <c r="F863" s="222"/>
      <c r="G863" s="223"/>
    </row>
    <row r="864" spans="1:7">
      <c r="A864" s="219"/>
      <c r="B864" s="219"/>
      <c r="C864" s="219"/>
      <c r="D864" s="220"/>
      <c r="E864" s="221"/>
      <c r="F864" s="222"/>
      <c r="G864" s="223"/>
    </row>
    <row r="865" spans="1:7">
      <c r="A865" s="219"/>
      <c r="B865" s="219"/>
      <c r="C865" s="219"/>
      <c r="D865" s="220"/>
      <c r="E865" s="221"/>
      <c r="F865" s="222"/>
      <c r="G865" s="223"/>
    </row>
    <row r="866" spans="1:7">
      <c r="A866" s="219"/>
      <c r="B866" s="219"/>
      <c r="C866" s="219"/>
      <c r="D866" s="220"/>
      <c r="E866" s="221"/>
      <c r="F866" s="222"/>
      <c r="G866" s="223"/>
    </row>
    <row r="867" spans="1:7">
      <c r="A867" s="219"/>
      <c r="B867" s="219"/>
      <c r="C867" s="219"/>
      <c r="D867" s="220"/>
      <c r="E867" s="221"/>
      <c r="F867" s="222"/>
      <c r="G867" s="223"/>
    </row>
    <row r="868" spans="1:7">
      <c r="A868" s="219"/>
      <c r="B868" s="219"/>
      <c r="C868" s="219"/>
      <c r="D868" s="220"/>
      <c r="E868" s="221"/>
      <c r="F868" s="222"/>
      <c r="G868" s="223"/>
    </row>
    <row r="869" spans="1:7">
      <c r="A869" s="219"/>
      <c r="B869" s="219"/>
      <c r="C869" s="219"/>
      <c r="D869" s="220"/>
      <c r="E869" s="221"/>
      <c r="F869" s="222"/>
      <c r="G869" s="223"/>
    </row>
    <row r="870" spans="1:7">
      <c r="A870" s="219"/>
      <c r="B870" s="219"/>
      <c r="C870" s="219"/>
      <c r="D870" s="220"/>
      <c r="E870" s="221"/>
      <c r="F870" s="222"/>
      <c r="G870" s="223"/>
    </row>
    <row r="871" spans="1:7">
      <c r="A871" s="219"/>
      <c r="B871" s="219"/>
      <c r="C871" s="219"/>
      <c r="D871" s="220"/>
      <c r="E871" s="221"/>
      <c r="F871" s="222"/>
      <c r="G871" s="223"/>
    </row>
    <row r="872" spans="1:7">
      <c r="A872" s="219"/>
      <c r="B872" s="219"/>
      <c r="C872" s="219"/>
      <c r="D872" s="220"/>
      <c r="E872" s="221"/>
      <c r="F872" s="222"/>
      <c r="G872" s="223"/>
    </row>
    <row r="873" spans="1:7">
      <c r="A873" s="219"/>
      <c r="B873" s="219"/>
      <c r="C873" s="219"/>
      <c r="D873" s="220"/>
      <c r="E873" s="221"/>
      <c r="F873" s="222"/>
      <c r="G873" s="223"/>
    </row>
    <row r="874" spans="1:7">
      <c r="A874" s="219"/>
      <c r="B874" s="219"/>
      <c r="C874" s="219"/>
      <c r="D874" s="220"/>
      <c r="E874" s="221"/>
      <c r="F874" s="222"/>
      <c r="G874" s="223"/>
    </row>
    <row r="875" spans="1:7">
      <c r="A875" s="219"/>
      <c r="B875" s="219"/>
      <c r="C875" s="219"/>
      <c r="D875" s="220"/>
      <c r="E875" s="221"/>
      <c r="F875" s="222"/>
      <c r="G875" s="223"/>
    </row>
    <row r="876" spans="1:7">
      <c r="A876" s="219"/>
      <c r="B876" s="219"/>
      <c r="C876" s="219"/>
      <c r="D876" s="220"/>
      <c r="E876" s="221"/>
      <c r="F876" s="222"/>
      <c r="G876" s="223"/>
    </row>
    <row r="877" spans="1:7">
      <c r="A877" s="219"/>
      <c r="B877" s="219"/>
      <c r="C877" s="219"/>
      <c r="D877" s="220"/>
      <c r="E877" s="221"/>
      <c r="F877" s="222"/>
      <c r="G877" s="223"/>
    </row>
    <row r="878" spans="1:7">
      <c r="A878" s="219"/>
      <c r="B878" s="219"/>
      <c r="C878" s="219"/>
      <c r="D878" s="220"/>
      <c r="E878" s="221"/>
      <c r="F878" s="222"/>
      <c r="G878" s="223"/>
    </row>
    <row r="879" spans="1:7">
      <c r="A879" s="219"/>
      <c r="B879" s="219"/>
      <c r="C879" s="219"/>
      <c r="D879" s="220"/>
      <c r="E879" s="221"/>
      <c r="F879" s="222"/>
      <c r="G879" s="223"/>
    </row>
    <row r="880" spans="1:7">
      <c r="A880" s="219"/>
      <c r="B880" s="219"/>
      <c r="C880" s="219"/>
      <c r="D880" s="220"/>
      <c r="E880" s="221"/>
      <c r="F880" s="222"/>
      <c r="G880" s="223"/>
    </row>
    <row r="881" spans="1:7">
      <c r="A881" s="219"/>
      <c r="B881" s="219"/>
      <c r="C881" s="219"/>
      <c r="D881" s="220"/>
      <c r="E881" s="221"/>
      <c r="F881" s="222"/>
      <c r="G881" s="223"/>
    </row>
    <row r="882" spans="1:7">
      <c r="A882" s="219"/>
      <c r="B882" s="219"/>
      <c r="C882" s="219"/>
      <c r="D882" s="220"/>
      <c r="E882" s="221"/>
      <c r="F882" s="222"/>
      <c r="G882" s="223"/>
    </row>
    <row r="883" spans="1:7">
      <c r="A883" s="219"/>
      <c r="B883" s="219"/>
      <c r="C883" s="219"/>
      <c r="D883" s="220"/>
      <c r="E883" s="221"/>
      <c r="F883" s="222"/>
      <c r="G883" s="223"/>
    </row>
    <row r="884" spans="1:7">
      <c r="A884" s="219"/>
      <c r="B884" s="219"/>
      <c r="C884" s="219"/>
      <c r="D884" s="220"/>
      <c r="E884" s="221"/>
      <c r="F884" s="222"/>
      <c r="G884" s="223"/>
    </row>
    <row r="885" spans="1:7">
      <c r="A885" s="219"/>
      <c r="B885" s="219"/>
      <c r="C885" s="219"/>
      <c r="D885" s="220"/>
      <c r="E885" s="221"/>
      <c r="F885" s="222"/>
      <c r="G885" s="223"/>
    </row>
    <row r="886" spans="1:7">
      <c r="A886" s="219"/>
      <c r="B886" s="219"/>
      <c r="C886" s="219"/>
      <c r="D886" s="220"/>
      <c r="E886" s="221"/>
      <c r="F886" s="222"/>
      <c r="G886" s="223"/>
    </row>
    <row r="887" spans="1:7">
      <c r="A887" s="219"/>
      <c r="B887" s="219"/>
      <c r="C887" s="219"/>
      <c r="D887" s="220"/>
      <c r="E887" s="221"/>
      <c r="F887" s="222"/>
      <c r="G887" s="223"/>
    </row>
    <row r="888" spans="1:7">
      <c r="A888" s="219"/>
      <c r="B888" s="219"/>
      <c r="C888" s="219"/>
      <c r="D888" s="220"/>
      <c r="E888" s="221"/>
      <c r="F888" s="222"/>
      <c r="G888" s="223"/>
    </row>
    <row r="889" spans="1:7">
      <c r="A889" s="219"/>
      <c r="B889" s="219"/>
      <c r="C889" s="219"/>
      <c r="D889" s="220"/>
      <c r="E889" s="221"/>
      <c r="F889" s="222"/>
      <c r="G889" s="223"/>
    </row>
    <row r="890" spans="1:7">
      <c r="A890" s="219"/>
      <c r="B890" s="219"/>
      <c r="C890" s="219"/>
      <c r="D890" s="220"/>
      <c r="E890" s="221"/>
      <c r="F890" s="222"/>
      <c r="G890" s="223"/>
    </row>
    <row r="891" spans="1:7">
      <c r="A891" s="219"/>
      <c r="B891" s="219"/>
      <c r="C891" s="219"/>
      <c r="D891" s="220"/>
      <c r="E891" s="221"/>
      <c r="F891" s="222"/>
      <c r="G891" s="223"/>
    </row>
    <row r="892" spans="1:7">
      <c r="A892" s="219"/>
      <c r="B892" s="219"/>
      <c r="C892" s="219"/>
      <c r="D892" s="220"/>
      <c r="E892" s="221"/>
      <c r="F892" s="222"/>
      <c r="G892" s="223"/>
    </row>
    <row r="893" spans="1:7">
      <c r="A893" s="219"/>
      <c r="B893" s="219"/>
      <c r="C893" s="219"/>
      <c r="D893" s="220"/>
      <c r="E893" s="221"/>
      <c r="F893" s="222"/>
      <c r="G893" s="223"/>
    </row>
    <row r="894" spans="1:7">
      <c r="A894" s="219"/>
      <c r="B894" s="219"/>
      <c r="C894" s="219"/>
      <c r="D894" s="220"/>
      <c r="E894" s="221"/>
      <c r="F894" s="222"/>
      <c r="G894" s="223"/>
    </row>
    <row r="895" spans="1:7">
      <c r="A895" s="219"/>
      <c r="B895" s="219"/>
      <c r="C895" s="219"/>
      <c r="D895" s="220"/>
      <c r="E895" s="221"/>
      <c r="F895" s="222"/>
      <c r="G895" s="223"/>
    </row>
    <row r="896" spans="1:7">
      <c r="A896" s="219"/>
      <c r="B896" s="219"/>
      <c r="C896" s="219"/>
      <c r="D896" s="220"/>
      <c r="E896" s="221"/>
      <c r="F896" s="222"/>
      <c r="G896" s="223"/>
    </row>
    <row r="897" spans="1:7">
      <c r="A897" s="219"/>
      <c r="B897" s="219"/>
      <c r="C897" s="219"/>
      <c r="D897" s="220"/>
      <c r="E897" s="221"/>
      <c r="F897" s="222"/>
      <c r="G897" s="223"/>
    </row>
    <row r="898" spans="1:7">
      <c r="A898" s="219"/>
      <c r="B898" s="219"/>
      <c r="C898" s="219"/>
      <c r="D898" s="220"/>
      <c r="E898" s="221"/>
      <c r="F898" s="222"/>
      <c r="G898" s="223"/>
    </row>
    <row r="899" spans="1:7">
      <c r="A899" s="219"/>
      <c r="B899" s="219"/>
      <c r="C899" s="219"/>
      <c r="D899" s="220"/>
      <c r="E899" s="221"/>
      <c r="F899" s="222"/>
      <c r="G899" s="223"/>
    </row>
    <row r="900" spans="1:7">
      <c r="A900" s="219"/>
      <c r="B900" s="219"/>
      <c r="C900" s="219"/>
      <c r="D900" s="220"/>
      <c r="E900" s="221"/>
      <c r="F900" s="222"/>
      <c r="G900" s="223"/>
    </row>
    <row r="901" spans="1:7">
      <c r="A901" s="219"/>
      <c r="B901" s="219"/>
      <c r="C901" s="219"/>
      <c r="D901" s="220"/>
      <c r="E901" s="221"/>
      <c r="F901" s="222"/>
      <c r="G901" s="223"/>
    </row>
    <row r="902" spans="1:7">
      <c r="A902" s="219"/>
      <c r="B902" s="219"/>
      <c r="C902" s="219"/>
      <c r="D902" s="220"/>
      <c r="E902" s="221"/>
      <c r="F902" s="222"/>
      <c r="G902" s="223"/>
    </row>
    <row r="903" spans="1:7">
      <c r="A903" s="219"/>
      <c r="B903" s="219"/>
      <c r="C903" s="219"/>
      <c r="D903" s="220"/>
      <c r="E903" s="221"/>
      <c r="F903" s="222"/>
      <c r="G903" s="223"/>
    </row>
    <row r="904" spans="1:7">
      <c r="A904" s="219"/>
      <c r="B904" s="219"/>
      <c r="C904" s="219"/>
      <c r="D904" s="220"/>
      <c r="E904" s="221"/>
      <c r="F904" s="222"/>
      <c r="G904" s="223"/>
    </row>
    <row r="905" spans="1:7">
      <c r="A905" s="219"/>
      <c r="B905" s="219"/>
      <c r="C905" s="219"/>
      <c r="D905" s="220"/>
      <c r="E905" s="221"/>
      <c r="F905" s="222"/>
      <c r="G905" s="223"/>
    </row>
    <row r="906" spans="1:7">
      <c r="A906" s="219"/>
      <c r="B906" s="219"/>
      <c r="C906" s="219"/>
      <c r="D906" s="220"/>
      <c r="E906" s="221"/>
      <c r="F906" s="222"/>
      <c r="G906" s="223"/>
    </row>
    <row r="907" spans="1:7">
      <c r="A907" s="219"/>
      <c r="B907" s="219"/>
      <c r="C907" s="219"/>
      <c r="D907" s="220"/>
      <c r="E907" s="221"/>
      <c r="F907" s="222"/>
      <c r="G907" s="223"/>
    </row>
    <row r="908" spans="1:7">
      <c r="A908" s="219"/>
      <c r="B908" s="219"/>
      <c r="C908" s="219"/>
      <c r="D908" s="220"/>
      <c r="E908" s="221"/>
      <c r="F908" s="222"/>
      <c r="G908" s="223"/>
    </row>
    <row r="909" spans="1:7">
      <c r="A909" s="219"/>
      <c r="B909" s="219"/>
      <c r="C909" s="219"/>
      <c r="D909" s="220"/>
      <c r="E909" s="221"/>
      <c r="F909" s="222"/>
      <c r="G909" s="223"/>
    </row>
    <row r="910" spans="1:7">
      <c r="A910" s="219"/>
      <c r="B910" s="219"/>
      <c r="C910" s="219"/>
      <c r="D910" s="220"/>
      <c r="E910" s="221"/>
      <c r="F910" s="222"/>
      <c r="G910" s="223"/>
    </row>
    <row r="911" spans="1:7">
      <c r="A911" s="219"/>
      <c r="B911" s="219"/>
      <c r="C911" s="219"/>
      <c r="D911" s="220"/>
      <c r="E911" s="221"/>
      <c r="F911" s="222"/>
      <c r="G911" s="223"/>
    </row>
    <row r="912" spans="1:7">
      <c r="A912" s="219"/>
      <c r="B912" s="219"/>
      <c r="C912" s="219"/>
      <c r="D912" s="220"/>
      <c r="E912" s="221"/>
      <c r="F912" s="222"/>
      <c r="G912" s="223"/>
    </row>
    <row r="913" spans="1:7">
      <c r="A913" s="219"/>
      <c r="B913" s="219"/>
      <c r="C913" s="219"/>
      <c r="D913" s="220"/>
      <c r="E913" s="221"/>
      <c r="F913" s="222"/>
      <c r="G913" s="223"/>
    </row>
    <row r="914" spans="1:7">
      <c r="A914" s="219"/>
      <c r="B914" s="219"/>
      <c r="C914" s="219"/>
      <c r="D914" s="220"/>
      <c r="E914" s="221"/>
      <c r="F914" s="222"/>
      <c r="G914" s="223"/>
    </row>
    <row r="915" spans="1:7">
      <c r="A915" s="219"/>
      <c r="B915" s="219"/>
      <c r="C915" s="219"/>
      <c r="D915" s="220"/>
      <c r="E915" s="221"/>
      <c r="F915" s="222"/>
      <c r="G915" s="223"/>
    </row>
    <row r="916" spans="1:7">
      <c r="A916" s="219"/>
      <c r="B916" s="219"/>
      <c r="C916" s="219"/>
      <c r="D916" s="220"/>
      <c r="E916" s="221"/>
      <c r="F916" s="222"/>
      <c r="G916" s="223"/>
    </row>
    <row r="917" spans="1:7">
      <c r="A917" s="219"/>
      <c r="B917" s="219"/>
      <c r="C917" s="219"/>
      <c r="D917" s="220"/>
      <c r="E917" s="221"/>
      <c r="F917" s="222"/>
      <c r="G917" s="223"/>
    </row>
    <row r="918" spans="1:7">
      <c r="A918" s="219"/>
      <c r="B918" s="219"/>
      <c r="C918" s="219"/>
      <c r="D918" s="220"/>
      <c r="E918" s="221"/>
      <c r="F918" s="222"/>
      <c r="G918" s="223"/>
    </row>
    <row r="919" spans="1:7">
      <c r="A919" s="219"/>
      <c r="B919" s="219"/>
      <c r="C919" s="219"/>
      <c r="D919" s="220"/>
      <c r="E919" s="221"/>
      <c r="F919" s="222"/>
      <c r="G919" s="223"/>
    </row>
    <row r="920" spans="1:7">
      <c r="A920" s="219"/>
      <c r="B920" s="219"/>
      <c r="C920" s="219"/>
      <c r="D920" s="220"/>
      <c r="E920" s="221"/>
      <c r="F920" s="222"/>
      <c r="G920" s="223"/>
    </row>
    <row r="921" spans="1:7">
      <c r="A921" s="219"/>
      <c r="B921" s="219"/>
      <c r="C921" s="219"/>
      <c r="D921" s="220"/>
      <c r="E921" s="221"/>
      <c r="F921" s="222"/>
      <c r="G921" s="223"/>
    </row>
    <row r="922" spans="1:7">
      <c r="A922" s="219"/>
      <c r="B922" s="219"/>
      <c r="C922" s="219"/>
      <c r="D922" s="220"/>
      <c r="E922" s="221"/>
      <c r="F922" s="222"/>
      <c r="G922" s="223"/>
    </row>
    <row r="923" spans="1:7">
      <c r="A923" s="219"/>
      <c r="B923" s="219"/>
      <c r="C923" s="219"/>
      <c r="D923" s="220"/>
      <c r="E923" s="221"/>
      <c r="F923" s="222"/>
      <c r="G923" s="223"/>
    </row>
    <row r="924" spans="1:7">
      <c r="A924" s="219"/>
      <c r="B924" s="219"/>
      <c r="C924" s="219"/>
      <c r="D924" s="220"/>
      <c r="E924" s="221"/>
      <c r="F924" s="222"/>
      <c r="G924" s="223"/>
    </row>
    <row r="925" spans="1:7">
      <c r="A925" s="219"/>
      <c r="B925" s="219"/>
      <c r="C925" s="219"/>
      <c r="D925" s="220"/>
      <c r="E925" s="221"/>
      <c r="F925" s="222"/>
      <c r="G925" s="223"/>
    </row>
    <row r="926" spans="1:7">
      <c r="A926" s="219"/>
      <c r="B926" s="219"/>
      <c r="C926" s="219"/>
      <c r="D926" s="220"/>
      <c r="E926" s="221"/>
      <c r="F926" s="222"/>
      <c r="G926" s="223"/>
    </row>
    <row r="927" spans="1:7">
      <c r="A927" s="219"/>
      <c r="B927" s="219"/>
      <c r="C927" s="219"/>
      <c r="D927" s="220"/>
      <c r="E927" s="221"/>
      <c r="F927" s="222"/>
      <c r="G927" s="223"/>
    </row>
    <row r="928" spans="1:7">
      <c r="A928" s="219"/>
      <c r="B928" s="219"/>
      <c r="C928" s="219"/>
      <c r="D928" s="220"/>
      <c r="E928" s="221"/>
      <c r="F928" s="222"/>
      <c r="G928" s="223"/>
    </row>
    <row r="929" spans="1:7">
      <c r="A929" s="219"/>
      <c r="B929" s="219"/>
      <c r="C929" s="219"/>
      <c r="D929" s="220"/>
      <c r="E929" s="221"/>
      <c r="F929" s="222"/>
      <c r="G929" s="223"/>
    </row>
    <row r="930" spans="1:7">
      <c r="A930" s="219"/>
      <c r="B930" s="219"/>
      <c r="C930" s="219"/>
      <c r="D930" s="220"/>
      <c r="E930" s="221"/>
      <c r="F930" s="222"/>
      <c r="G930" s="223"/>
    </row>
    <row r="931" spans="1:7">
      <c r="A931" s="219"/>
      <c r="B931" s="219"/>
      <c r="C931" s="219"/>
      <c r="D931" s="220"/>
      <c r="E931" s="221"/>
      <c r="F931" s="222"/>
      <c r="G931" s="223"/>
    </row>
    <row r="932" spans="1:7">
      <c r="A932" s="219"/>
      <c r="B932" s="219"/>
      <c r="C932" s="219"/>
      <c r="D932" s="220"/>
      <c r="E932" s="221"/>
      <c r="F932" s="222"/>
      <c r="G932" s="223"/>
    </row>
    <row r="933" spans="1:7">
      <c r="A933" s="219"/>
      <c r="B933" s="219"/>
      <c r="C933" s="219"/>
      <c r="D933" s="220"/>
      <c r="E933" s="221"/>
      <c r="F933" s="222"/>
      <c r="G933" s="223"/>
    </row>
    <row r="934" spans="1:7">
      <c r="A934" s="219"/>
      <c r="B934" s="219"/>
      <c r="C934" s="219"/>
      <c r="D934" s="220"/>
      <c r="E934" s="221"/>
      <c r="F934" s="222"/>
      <c r="G934" s="223"/>
    </row>
    <row r="935" spans="1:7">
      <c r="A935" s="219"/>
      <c r="B935" s="219"/>
      <c r="C935" s="219"/>
      <c r="D935" s="220"/>
      <c r="E935" s="221"/>
      <c r="F935" s="222"/>
      <c r="G935" s="223"/>
    </row>
    <row r="936" spans="1:7">
      <c r="A936" s="219"/>
      <c r="B936" s="219"/>
      <c r="C936" s="219"/>
      <c r="D936" s="220"/>
      <c r="E936" s="221"/>
      <c r="F936" s="222"/>
      <c r="G936" s="223"/>
    </row>
    <row r="937" spans="1:7">
      <c r="A937" s="219"/>
      <c r="B937" s="219"/>
      <c r="C937" s="219"/>
      <c r="D937" s="220"/>
      <c r="E937" s="221"/>
      <c r="F937" s="222"/>
      <c r="G937" s="223"/>
    </row>
    <row r="938" spans="1:7">
      <c r="A938" s="219"/>
      <c r="B938" s="219"/>
      <c r="C938" s="219"/>
      <c r="D938" s="220"/>
      <c r="E938" s="221"/>
      <c r="F938" s="222"/>
      <c r="G938" s="223"/>
    </row>
    <row r="939" spans="1:7">
      <c r="A939" s="219"/>
      <c r="B939" s="219"/>
      <c r="C939" s="219"/>
      <c r="D939" s="220"/>
      <c r="E939" s="221"/>
      <c r="F939" s="222"/>
      <c r="G939" s="223"/>
    </row>
    <row r="940" spans="1:7">
      <c r="A940" s="219"/>
      <c r="B940" s="219"/>
      <c r="C940" s="219"/>
      <c r="D940" s="220"/>
      <c r="E940" s="221"/>
      <c r="F940" s="222"/>
      <c r="G940" s="223"/>
    </row>
    <row r="941" spans="1:7">
      <c r="A941" s="219"/>
      <c r="B941" s="219"/>
      <c r="C941" s="219"/>
      <c r="D941" s="220"/>
      <c r="E941" s="221"/>
      <c r="F941" s="222"/>
      <c r="G941" s="223"/>
    </row>
    <row r="942" spans="1:7">
      <c r="A942" s="219"/>
      <c r="B942" s="219"/>
      <c r="C942" s="219"/>
      <c r="D942" s="220"/>
      <c r="E942" s="221"/>
      <c r="F942" s="222"/>
      <c r="G942" s="223"/>
    </row>
    <row r="943" spans="1:7">
      <c r="A943" s="219"/>
      <c r="B943" s="219"/>
      <c r="C943" s="219"/>
      <c r="D943" s="220"/>
      <c r="E943" s="221"/>
      <c r="F943" s="222"/>
      <c r="G943" s="223"/>
    </row>
    <row r="944" spans="1:7">
      <c r="A944" s="219"/>
      <c r="B944" s="219"/>
      <c r="C944" s="219"/>
      <c r="D944" s="220"/>
      <c r="E944" s="221"/>
      <c r="F944" s="222"/>
      <c r="G944" s="223"/>
    </row>
    <row r="945" spans="1:7">
      <c r="A945" s="219"/>
      <c r="B945" s="219"/>
      <c r="C945" s="219"/>
      <c r="D945" s="220"/>
      <c r="E945" s="221"/>
      <c r="F945" s="222"/>
      <c r="G945" s="223"/>
    </row>
    <row r="946" spans="1:7">
      <c r="A946" s="219"/>
      <c r="B946" s="219"/>
      <c r="C946" s="219"/>
      <c r="D946" s="220"/>
      <c r="E946" s="221"/>
      <c r="F946" s="222"/>
      <c r="G946" s="223"/>
    </row>
    <row r="947" spans="1:7">
      <c r="A947" s="219"/>
      <c r="B947" s="219"/>
      <c r="C947" s="219"/>
      <c r="D947" s="220"/>
      <c r="E947" s="221"/>
      <c r="F947" s="222"/>
      <c r="G947" s="223"/>
    </row>
    <row r="948" spans="1:7">
      <c r="A948" s="219"/>
      <c r="B948" s="219"/>
      <c r="C948" s="219"/>
      <c r="D948" s="220"/>
      <c r="E948" s="221"/>
      <c r="F948" s="222"/>
      <c r="G948" s="223"/>
    </row>
    <row r="949" spans="1:7">
      <c r="A949" s="219"/>
      <c r="B949" s="219"/>
      <c r="C949" s="219"/>
      <c r="D949" s="220"/>
      <c r="E949" s="221"/>
      <c r="F949" s="222"/>
      <c r="G949" s="223"/>
    </row>
    <row r="950" spans="1:7">
      <c r="A950" s="219"/>
      <c r="B950" s="219"/>
      <c r="C950" s="219"/>
      <c r="D950" s="220"/>
      <c r="E950" s="221"/>
      <c r="F950" s="222"/>
      <c r="G950" s="223"/>
    </row>
    <row r="951" spans="1:7">
      <c r="A951" s="219"/>
      <c r="B951" s="219"/>
      <c r="C951" s="219"/>
      <c r="D951" s="220"/>
      <c r="E951" s="221"/>
      <c r="F951" s="222"/>
      <c r="G951" s="223"/>
    </row>
    <row r="952" spans="1:7">
      <c r="A952" s="219"/>
      <c r="B952" s="219"/>
      <c r="C952" s="219"/>
      <c r="D952" s="220"/>
      <c r="E952" s="221"/>
      <c r="F952" s="222"/>
      <c r="G952" s="223"/>
    </row>
    <row r="953" spans="1:7">
      <c r="A953" s="219"/>
      <c r="B953" s="219"/>
      <c r="C953" s="219"/>
      <c r="D953" s="220"/>
      <c r="E953" s="221"/>
      <c r="F953" s="222"/>
      <c r="G953" s="223"/>
    </row>
    <row r="954" spans="1:7">
      <c r="A954" s="219"/>
      <c r="B954" s="219"/>
      <c r="C954" s="219"/>
      <c r="D954" s="220"/>
      <c r="E954" s="221"/>
      <c r="F954" s="222"/>
      <c r="G954" s="223"/>
    </row>
    <row r="955" spans="1:7">
      <c r="A955" s="219"/>
      <c r="B955" s="219"/>
      <c r="C955" s="219"/>
      <c r="D955" s="220"/>
      <c r="E955" s="221"/>
      <c r="F955" s="222"/>
      <c r="G955" s="223"/>
    </row>
    <row r="956" spans="1:7">
      <c r="A956" s="219"/>
      <c r="B956" s="219"/>
      <c r="C956" s="219"/>
      <c r="D956" s="220"/>
      <c r="E956" s="221"/>
      <c r="F956" s="222"/>
      <c r="G956" s="223"/>
    </row>
    <row r="957" spans="1:7">
      <c r="A957" s="219"/>
      <c r="B957" s="219"/>
      <c r="C957" s="219"/>
      <c r="D957" s="220"/>
      <c r="E957" s="221"/>
      <c r="F957" s="222"/>
      <c r="G957" s="223"/>
    </row>
    <row r="958" spans="1:7">
      <c r="A958" s="219"/>
      <c r="B958" s="219"/>
      <c r="C958" s="219"/>
      <c r="D958" s="220"/>
      <c r="E958" s="221"/>
      <c r="F958" s="222"/>
      <c r="G958" s="223"/>
    </row>
    <row r="959" spans="1:7">
      <c r="A959" s="219"/>
      <c r="B959" s="219"/>
      <c r="C959" s="219"/>
      <c r="D959" s="220"/>
      <c r="E959" s="221"/>
      <c r="F959" s="222"/>
      <c r="G959" s="223"/>
    </row>
    <row r="960" spans="1:7">
      <c r="A960" s="219"/>
      <c r="B960" s="219"/>
      <c r="C960" s="219"/>
      <c r="D960" s="220"/>
      <c r="E960" s="221"/>
      <c r="F960" s="222"/>
      <c r="G960" s="223"/>
    </row>
    <row r="961" spans="1:7">
      <c r="A961" s="219"/>
      <c r="B961" s="219"/>
      <c r="C961" s="219"/>
      <c r="D961" s="220"/>
      <c r="E961" s="221"/>
      <c r="F961" s="222"/>
      <c r="G961" s="223"/>
    </row>
    <row r="962" spans="1:7">
      <c r="A962" s="219"/>
      <c r="B962" s="219"/>
      <c r="C962" s="219"/>
      <c r="D962" s="220"/>
      <c r="E962" s="221"/>
      <c r="F962" s="222"/>
      <c r="G962" s="223"/>
    </row>
    <row r="963" spans="1:7">
      <c r="A963" s="219"/>
      <c r="B963" s="219"/>
      <c r="C963" s="219"/>
      <c r="D963" s="220"/>
      <c r="E963" s="221"/>
      <c r="F963" s="222"/>
      <c r="G963" s="223"/>
    </row>
    <row r="964" spans="1:7">
      <c r="A964" s="219"/>
      <c r="B964" s="219"/>
      <c r="C964" s="219"/>
      <c r="D964" s="220"/>
      <c r="E964" s="221"/>
      <c r="F964" s="222"/>
      <c r="G964" s="223"/>
    </row>
    <row r="965" spans="1:7">
      <c r="A965" s="219"/>
      <c r="B965" s="219"/>
      <c r="C965" s="219"/>
      <c r="D965" s="220"/>
      <c r="E965" s="221"/>
      <c r="F965" s="222"/>
      <c r="G965" s="223"/>
    </row>
    <row r="966" spans="1:7">
      <c r="A966" s="219"/>
      <c r="B966" s="219"/>
      <c r="C966" s="219"/>
      <c r="D966" s="220"/>
      <c r="E966" s="221"/>
      <c r="F966" s="222"/>
      <c r="G966" s="223"/>
    </row>
    <row r="967" spans="1:7">
      <c r="A967" s="219"/>
      <c r="B967" s="219"/>
      <c r="C967" s="219"/>
      <c r="D967" s="220"/>
      <c r="E967" s="221"/>
      <c r="F967" s="222"/>
      <c r="G967" s="223"/>
    </row>
    <row r="968" spans="1:7">
      <c r="A968" s="219"/>
      <c r="B968" s="219"/>
      <c r="C968" s="219"/>
      <c r="D968" s="220"/>
      <c r="E968" s="221"/>
      <c r="F968" s="222"/>
      <c r="G968" s="223"/>
    </row>
    <row r="969" spans="1:7">
      <c r="A969" s="219"/>
      <c r="B969" s="219"/>
      <c r="C969" s="219"/>
      <c r="D969" s="220"/>
      <c r="E969" s="221"/>
      <c r="F969" s="222"/>
      <c r="G969" s="223"/>
    </row>
    <row r="970" spans="1:7">
      <c r="A970" s="219"/>
      <c r="B970" s="219"/>
      <c r="C970" s="219"/>
      <c r="D970" s="220"/>
      <c r="E970" s="221"/>
      <c r="F970" s="222"/>
      <c r="G970" s="223"/>
    </row>
    <row r="971" spans="1:7">
      <c r="A971" s="219"/>
      <c r="B971" s="219"/>
      <c r="C971" s="219"/>
      <c r="D971" s="220"/>
      <c r="E971" s="221"/>
      <c r="F971" s="222"/>
      <c r="G971" s="223"/>
    </row>
    <row r="972" spans="1:7">
      <c r="A972" s="219"/>
      <c r="B972" s="219"/>
      <c r="C972" s="219"/>
      <c r="D972" s="220"/>
      <c r="E972" s="221"/>
      <c r="F972" s="222"/>
      <c r="G972" s="223"/>
    </row>
    <row r="973" spans="1:7">
      <c r="A973" s="219"/>
      <c r="B973" s="219"/>
      <c r="C973" s="219"/>
      <c r="D973" s="220"/>
      <c r="E973" s="221"/>
      <c r="F973" s="222"/>
      <c r="G973" s="223"/>
    </row>
    <row r="974" spans="1:7">
      <c r="A974" s="219"/>
      <c r="B974" s="219"/>
      <c r="C974" s="219"/>
      <c r="D974" s="220"/>
      <c r="E974" s="221"/>
      <c r="F974" s="222"/>
      <c r="G974" s="223"/>
    </row>
    <row r="975" spans="1:7">
      <c r="A975" s="219"/>
      <c r="B975" s="219"/>
      <c r="C975" s="219"/>
      <c r="D975" s="220"/>
      <c r="E975" s="221"/>
      <c r="F975" s="222"/>
      <c r="G975" s="223"/>
    </row>
    <row r="976" spans="1:7">
      <c r="A976" s="219"/>
      <c r="B976" s="219"/>
      <c r="C976" s="219"/>
      <c r="D976" s="220"/>
      <c r="E976" s="221"/>
      <c r="F976" s="222"/>
      <c r="G976" s="223"/>
    </row>
    <row r="977" spans="1:7">
      <c r="A977" s="219"/>
      <c r="B977" s="219"/>
      <c r="C977" s="219"/>
      <c r="D977" s="220"/>
      <c r="E977" s="221"/>
      <c r="F977" s="222"/>
      <c r="G977" s="223"/>
    </row>
    <row r="978" spans="1:7">
      <c r="A978" s="219"/>
      <c r="B978" s="219"/>
      <c r="C978" s="219"/>
      <c r="D978" s="220"/>
      <c r="E978" s="221"/>
      <c r="F978" s="222"/>
      <c r="G978" s="223"/>
    </row>
    <row r="979" spans="1:7">
      <c r="A979" s="219"/>
      <c r="B979" s="219"/>
      <c r="C979" s="219"/>
      <c r="D979" s="220"/>
      <c r="E979" s="221"/>
      <c r="F979" s="222"/>
      <c r="G979" s="223"/>
    </row>
    <row r="980" spans="1:7">
      <c r="A980" s="219"/>
      <c r="B980" s="219"/>
      <c r="C980" s="219"/>
      <c r="D980" s="220"/>
      <c r="E980" s="221"/>
      <c r="F980" s="222"/>
      <c r="G980" s="223"/>
    </row>
    <row r="981" spans="1:7">
      <c r="A981" s="219"/>
      <c r="B981" s="219"/>
      <c r="C981" s="219"/>
      <c r="D981" s="220"/>
      <c r="E981" s="221"/>
      <c r="F981" s="222"/>
      <c r="G981" s="223"/>
    </row>
    <row r="982" spans="1:7">
      <c r="A982" s="219"/>
      <c r="B982" s="219"/>
      <c r="C982" s="219"/>
      <c r="D982" s="220"/>
      <c r="E982" s="221"/>
      <c r="F982" s="222"/>
      <c r="G982" s="223"/>
    </row>
    <row r="983" spans="1:7">
      <c r="A983" s="219"/>
      <c r="B983" s="219"/>
      <c r="C983" s="219"/>
      <c r="D983" s="220"/>
      <c r="E983" s="221"/>
      <c r="F983" s="222"/>
      <c r="G983" s="223"/>
    </row>
    <row r="984" spans="1:7">
      <c r="A984" s="219"/>
      <c r="B984" s="219"/>
      <c r="C984" s="219"/>
      <c r="D984" s="220"/>
      <c r="E984" s="221"/>
      <c r="F984" s="222"/>
      <c r="G984" s="223"/>
    </row>
    <row r="985" spans="1:7">
      <c r="A985" s="219"/>
      <c r="B985" s="219"/>
      <c r="C985" s="219"/>
      <c r="D985" s="220"/>
      <c r="E985" s="221"/>
      <c r="F985" s="222"/>
      <c r="G985" s="223"/>
    </row>
    <row r="986" spans="1:7">
      <c r="A986" s="219"/>
      <c r="B986" s="219"/>
      <c r="C986" s="219"/>
      <c r="D986" s="220"/>
      <c r="E986" s="221"/>
      <c r="F986" s="222"/>
      <c r="G986" s="223"/>
    </row>
    <row r="987" spans="1:7">
      <c r="A987" s="219"/>
      <c r="B987" s="219"/>
      <c r="C987" s="219"/>
      <c r="D987" s="220"/>
      <c r="E987" s="221"/>
      <c r="F987" s="222"/>
      <c r="G987" s="223"/>
    </row>
    <row r="988" spans="1:7">
      <c r="A988" s="219"/>
      <c r="B988" s="219"/>
      <c r="C988" s="219"/>
      <c r="D988" s="220"/>
      <c r="E988" s="221"/>
      <c r="F988" s="222"/>
      <c r="G988" s="223"/>
    </row>
    <row r="989" spans="1:7">
      <c r="A989" s="219"/>
      <c r="B989" s="219"/>
      <c r="C989" s="219"/>
      <c r="D989" s="220"/>
      <c r="E989" s="221"/>
      <c r="F989" s="222"/>
      <c r="G989" s="223"/>
    </row>
    <row r="990" spans="1:7">
      <c r="A990" s="219"/>
      <c r="B990" s="219"/>
      <c r="C990" s="219"/>
      <c r="D990" s="220"/>
      <c r="E990" s="221"/>
      <c r="F990" s="222"/>
      <c r="G990" s="223"/>
    </row>
    <row r="991" spans="1:7">
      <c r="A991" s="219"/>
      <c r="B991" s="219"/>
      <c r="C991" s="219"/>
      <c r="D991" s="220"/>
      <c r="E991" s="221"/>
      <c r="F991" s="222"/>
      <c r="G991" s="223"/>
    </row>
    <row r="992" spans="1:7">
      <c r="A992" s="219"/>
      <c r="B992" s="219"/>
      <c r="C992" s="219"/>
      <c r="D992" s="220"/>
      <c r="E992" s="221"/>
      <c r="F992" s="222"/>
      <c r="G992" s="223"/>
    </row>
    <row r="993" spans="1:7">
      <c r="A993" s="219"/>
      <c r="B993" s="219"/>
      <c r="C993" s="219"/>
      <c r="D993" s="220"/>
      <c r="E993" s="221"/>
      <c r="F993" s="222"/>
      <c r="G993" s="223"/>
    </row>
    <row r="994" spans="1:7">
      <c r="A994" s="219"/>
      <c r="B994" s="219"/>
      <c r="C994" s="219"/>
      <c r="D994" s="220"/>
      <c r="E994" s="221"/>
      <c r="F994" s="222"/>
      <c r="G994" s="223"/>
    </row>
    <row r="995" spans="1:7">
      <c r="A995" s="219"/>
      <c r="B995" s="219"/>
      <c r="C995" s="219"/>
      <c r="D995" s="220"/>
      <c r="E995" s="221"/>
      <c r="F995" s="222"/>
      <c r="G995" s="223"/>
    </row>
    <row r="996" spans="1:7">
      <c r="A996" s="219"/>
      <c r="B996" s="219"/>
      <c r="C996" s="219"/>
      <c r="D996" s="220"/>
      <c r="E996" s="221"/>
      <c r="F996" s="222"/>
      <c r="G996" s="223"/>
    </row>
    <row r="997" spans="1:7">
      <c r="A997" s="219"/>
      <c r="B997" s="219"/>
      <c r="C997" s="219"/>
      <c r="D997" s="220"/>
      <c r="E997" s="221"/>
      <c r="F997" s="222"/>
      <c r="G997" s="223"/>
    </row>
    <row r="998" spans="1:7">
      <c r="A998" s="219"/>
      <c r="B998" s="219"/>
      <c r="C998" s="219"/>
      <c r="D998" s="220"/>
      <c r="E998" s="221"/>
      <c r="F998" s="222"/>
      <c r="G998" s="223"/>
    </row>
    <row r="999" spans="1:7">
      <c r="A999" s="219"/>
      <c r="B999" s="219"/>
      <c r="C999" s="219"/>
      <c r="D999" s="220"/>
      <c r="E999" s="221"/>
      <c r="F999" s="222"/>
      <c r="G999" s="223"/>
    </row>
    <row r="1000" spans="1:7">
      <c r="A1000" s="219"/>
      <c r="B1000" s="219"/>
      <c r="C1000" s="219"/>
      <c r="D1000" s="220"/>
      <c r="E1000" s="221"/>
      <c r="F1000" s="222"/>
      <c r="G1000" s="223"/>
    </row>
    <row r="1001" spans="1:7">
      <c r="A1001" s="219"/>
      <c r="B1001" s="219"/>
      <c r="C1001" s="219"/>
      <c r="D1001" s="220"/>
      <c r="E1001" s="221"/>
      <c r="F1001" s="222"/>
      <c r="G1001" s="223"/>
    </row>
    <row r="1002" spans="1:7">
      <c r="A1002" s="219"/>
      <c r="B1002" s="219"/>
      <c r="C1002" s="219"/>
      <c r="D1002" s="220"/>
      <c r="E1002" s="221"/>
      <c r="F1002" s="222"/>
      <c r="G1002" s="223"/>
    </row>
    <row r="1003" spans="1:7">
      <c r="A1003" s="219"/>
      <c r="B1003" s="219"/>
      <c r="C1003" s="219"/>
      <c r="D1003" s="220"/>
      <c r="E1003" s="221"/>
      <c r="F1003" s="222"/>
      <c r="G1003" s="223"/>
    </row>
    <row r="1004" spans="1:7">
      <c r="A1004" s="219"/>
      <c r="B1004" s="219"/>
      <c r="C1004" s="219"/>
      <c r="D1004" s="220"/>
      <c r="E1004" s="221"/>
      <c r="F1004" s="222"/>
      <c r="G1004" s="223"/>
    </row>
    <row r="1005" spans="1:7">
      <c r="A1005" s="219"/>
      <c r="B1005" s="219"/>
      <c r="C1005" s="219"/>
      <c r="D1005" s="220"/>
      <c r="E1005" s="221"/>
      <c r="F1005" s="222"/>
      <c r="G1005" s="223"/>
    </row>
    <row r="1006" spans="1:7">
      <c r="A1006" s="219"/>
      <c r="B1006" s="219"/>
      <c r="C1006" s="219"/>
      <c r="D1006" s="220"/>
      <c r="E1006" s="221"/>
      <c r="F1006" s="222"/>
      <c r="G1006" s="223"/>
    </row>
    <row r="1007" spans="1:7">
      <c r="A1007" s="219"/>
      <c r="B1007" s="219"/>
      <c r="C1007" s="219"/>
      <c r="D1007" s="220"/>
      <c r="E1007" s="221"/>
      <c r="F1007" s="222"/>
      <c r="G1007" s="223"/>
    </row>
    <row r="1008" spans="1:7">
      <c r="A1008" s="219"/>
      <c r="B1008" s="219"/>
      <c r="C1008" s="219"/>
      <c r="D1008" s="220"/>
      <c r="E1008" s="221"/>
      <c r="F1008" s="222"/>
      <c r="G1008" s="223"/>
    </row>
    <row r="1009" spans="1:7">
      <c r="A1009" s="219"/>
      <c r="B1009" s="219"/>
      <c r="C1009" s="219"/>
      <c r="D1009" s="220"/>
      <c r="E1009" s="221"/>
      <c r="F1009" s="222"/>
      <c r="G1009" s="223"/>
    </row>
    <row r="1010" spans="1:7">
      <c r="A1010" s="219"/>
      <c r="B1010" s="219"/>
      <c r="C1010" s="219"/>
      <c r="D1010" s="220"/>
      <c r="E1010" s="221"/>
      <c r="F1010" s="222"/>
      <c r="G1010" s="223"/>
    </row>
    <row r="1011" spans="1:7">
      <c r="A1011" s="219"/>
      <c r="B1011" s="219"/>
      <c r="C1011" s="219"/>
      <c r="D1011" s="220"/>
      <c r="E1011" s="221"/>
      <c r="F1011" s="222"/>
      <c r="G1011" s="223"/>
    </row>
    <row r="1012" spans="1:7">
      <c r="A1012" s="219"/>
      <c r="B1012" s="219"/>
      <c r="C1012" s="219"/>
      <c r="D1012" s="220"/>
      <c r="E1012" s="221"/>
      <c r="F1012" s="222"/>
      <c r="G1012" s="223"/>
    </row>
    <row r="1013" spans="1:7">
      <c r="A1013" s="219"/>
      <c r="B1013" s="219"/>
      <c r="C1013" s="219"/>
      <c r="D1013" s="220"/>
      <c r="E1013" s="221"/>
      <c r="F1013" s="222"/>
      <c r="G1013" s="223"/>
    </row>
    <row r="1014" spans="1:7">
      <c r="A1014" s="219"/>
      <c r="B1014" s="219"/>
      <c r="C1014" s="219"/>
      <c r="D1014" s="220"/>
      <c r="E1014" s="221"/>
      <c r="F1014" s="222"/>
      <c r="G1014" s="223"/>
    </row>
    <row r="1015" spans="1:7">
      <c r="A1015" s="219"/>
      <c r="B1015" s="219"/>
      <c r="C1015" s="219"/>
      <c r="D1015" s="220"/>
      <c r="E1015" s="221"/>
      <c r="F1015" s="222"/>
      <c r="G1015" s="223"/>
    </row>
    <row r="1016" spans="1:7">
      <c r="A1016" s="219"/>
      <c r="B1016" s="219"/>
      <c r="C1016" s="219"/>
      <c r="D1016" s="220"/>
      <c r="E1016" s="221"/>
      <c r="F1016" s="222"/>
      <c r="G1016" s="223"/>
    </row>
    <row r="1017" spans="1:7">
      <c r="A1017" s="219"/>
      <c r="B1017" s="219"/>
      <c r="C1017" s="219"/>
      <c r="D1017" s="220"/>
      <c r="E1017" s="221"/>
      <c r="F1017" s="222"/>
      <c r="G1017" s="223"/>
    </row>
    <row r="1018" spans="1:7">
      <c r="A1018" s="219"/>
      <c r="B1018" s="219"/>
      <c r="C1018" s="219"/>
      <c r="D1018" s="220"/>
      <c r="E1018" s="221"/>
      <c r="F1018" s="222"/>
      <c r="G1018" s="223"/>
    </row>
    <row r="1019" spans="1:7">
      <c r="A1019" s="219"/>
      <c r="B1019" s="219"/>
      <c r="C1019" s="219"/>
      <c r="D1019" s="220"/>
      <c r="E1019" s="221"/>
      <c r="F1019" s="222"/>
      <c r="G1019" s="223"/>
    </row>
    <row r="1020" spans="1:7">
      <c r="A1020" s="219"/>
      <c r="B1020" s="219"/>
      <c r="C1020" s="219"/>
      <c r="D1020" s="220"/>
      <c r="E1020" s="221"/>
      <c r="F1020" s="222"/>
      <c r="G1020" s="223"/>
    </row>
    <row r="1021" spans="1:7">
      <c r="A1021" s="219"/>
      <c r="B1021" s="219"/>
      <c r="C1021" s="219"/>
      <c r="D1021" s="220"/>
      <c r="E1021" s="221"/>
      <c r="F1021" s="222"/>
      <c r="G1021" s="223"/>
    </row>
    <row r="1022" spans="1:7">
      <c r="A1022" s="219"/>
      <c r="B1022" s="219"/>
      <c r="C1022" s="219"/>
      <c r="D1022" s="220"/>
      <c r="E1022" s="221"/>
      <c r="F1022" s="222"/>
      <c r="G1022" s="223"/>
    </row>
    <row r="1023" spans="1:7">
      <c r="A1023" s="219"/>
      <c r="B1023" s="219"/>
      <c r="C1023" s="219"/>
      <c r="D1023" s="220"/>
      <c r="E1023" s="221"/>
      <c r="F1023" s="222"/>
      <c r="G1023" s="223"/>
    </row>
    <row r="1024" spans="1:7">
      <c r="A1024" s="219"/>
      <c r="B1024" s="219"/>
      <c r="C1024" s="219"/>
      <c r="D1024" s="220"/>
      <c r="E1024" s="221"/>
      <c r="F1024" s="222"/>
      <c r="G1024" s="223"/>
    </row>
    <row r="1025" spans="1:7">
      <c r="A1025" s="219"/>
      <c r="B1025" s="219"/>
      <c r="C1025" s="219"/>
      <c r="D1025" s="220"/>
      <c r="E1025" s="221"/>
      <c r="F1025" s="222"/>
      <c r="G1025" s="223"/>
    </row>
    <row r="1026" spans="1:7">
      <c r="A1026" s="219"/>
      <c r="B1026" s="219"/>
      <c r="C1026" s="219"/>
      <c r="D1026" s="220"/>
      <c r="E1026" s="221"/>
      <c r="F1026" s="222"/>
      <c r="G1026" s="223"/>
    </row>
    <row r="1027" spans="1:7">
      <c r="A1027" s="219"/>
      <c r="B1027" s="219"/>
      <c r="C1027" s="219"/>
      <c r="D1027" s="220"/>
      <c r="E1027" s="221"/>
      <c r="F1027" s="222"/>
      <c r="G1027" s="223"/>
    </row>
    <row r="1028" spans="1:7">
      <c r="A1028" s="219"/>
      <c r="B1028" s="219"/>
      <c r="C1028" s="219"/>
      <c r="D1028" s="220"/>
      <c r="E1028" s="221"/>
      <c r="F1028" s="222"/>
      <c r="G1028" s="223"/>
    </row>
    <row r="1029" spans="1:7">
      <c r="A1029" s="219"/>
      <c r="B1029" s="219"/>
      <c r="C1029" s="219"/>
      <c r="D1029" s="220"/>
      <c r="E1029" s="221"/>
      <c r="F1029" s="222"/>
      <c r="G1029" s="223"/>
    </row>
    <row r="1030" spans="1:7">
      <c r="A1030" s="219"/>
      <c r="B1030" s="219"/>
      <c r="C1030" s="219"/>
      <c r="D1030" s="220"/>
      <c r="E1030" s="221"/>
      <c r="F1030" s="222"/>
      <c r="G1030" s="223"/>
    </row>
    <row r="1031" spans="1:7">
      <c r="A1031" s="219"/>
      <c r="B1031" s="219"/>
      <c r="C1031" s="219"/>
      <c r="D1031" s="220"/>
      <c r="E1031" s="221"/>
      <c r="F1031" s="222"/>
      <c r="G1031" s="223"/>
    </row>
    <row r="1032" spans="1:7">
      <c r="A1032" s="219"/>
      <c r="B1032" s="219"/>
      <c r="C1032" s="219"/>
      <c r="D1032" s="220"/>
      <c r="E1032" s="221"/>
      <c r="F1032" s="222"/>
      <c r="G1032" s="223"/>
    </row>
    <row r="1033" spans="1:7">
      <c r="A1033" s="219"/>
      <c r="B1033" s="219"/>
      <c r="C1033" s="219"/>
      <c r="D1033" s="220"/>
      <c r="E1033" s="221"/>
      <c r="F1033" s="222"/>
      <c r="G1033" s="223"/>
    </row>
    <row r="1034" spans="1:7">
      <c r="A1034" s="219"/>
      <c r="B1034" s="219"/>
      <c r="C1034" s="219"/>
      <c r="D1034" s="220"/>
      <c r="E1034" s="221"/>
      <c r="F1034" s="222"/>
      <c r="G1034" s="223"/>
    </row>
    <row r="1035" spans="1:7">
      <c r="A1035" s="219"/>
      <c r="B1035" s="219"/>
      <c r="C1035" s="219"/>
      <c r="D1035" s="220"/>
      <c r="E1035" s="221"/>
      <c r="F1035" s="222"/>
      <c r="G1035" s="223"/>
    </row>
    <row r="1036" spans="1:7">
      <c r="A1036" s="219"/>
      <c r="B1036" s="219"/>
      <c r="C1036" s="219"/>
      <c r="D1036" s="220"/>
      <c r="E1036" s="221"/>
      <c r="F1036" s="222"/>
      <c r="G1036" s="223"/>
    </row>
    <row r="1037" spans="1:7">
      <c r="A1037" s="219"/>
      <c r="B1037" s="219"/>
      <c r="C1037" s="219"/>
      <c r="D1037" s="220"/>
      <c r="E1037" s="221"/>
      <c r="F1037" s="222"/>
      <c r="G1037" s="223"/>
    </row>
    <row r="1038" spans="1:7">
      <c r="A1038" s="219"/>
      <c r="B1038" s="219"/>
      <c r="C1038" s="219"/>
      <c r="D1038" s="220"/>
      <c r="E1038" s="221"/>
      <c r="F1038" s="222"/>
      <c r="G1038" s="223"/>
    </row>
    <row r="1039" spans="1:7">
      <c r="A1039" s="219"/>
      <c r="B1039" s="219"/>
      <c r="C1039" s="219"/>
      <c r="D1039" s="220"/>
      <c r="E1039" s="221"/>
      <c r="F1039" s="222"/>
      <c r="G1039" s="223"/>
    </row>
    <row r="1040" spans="1:7">
      <c r="A1040" s="219"/>
      <c r="B1040" s="219"/>
      <c r="C1040" s="219"/>
      <c r="D1040" s="220"/>
      <c r="E1040" s="221"/>
      <c r="F1040" s="222"/>
      <c r="G1040" s="223"/>
    </row>
    <row r="1041" spans="1:7">
      <c r="A1041" s="219"/>
      <c r="B1041" s="219"/>
      <c r="C1041" s="219"/>
      <c r="D1041" s="220"/>
      <c r="E1041" s="221"/>
      <c r="F1041" s="222"/>
      <c r="G1041" s="223"/>
    </row>
    <row r="1042" spans="1:7">
      <c r="A1042" s="219"/>
      <c r="B1042" s="219"/>
      <c r="C1042" s="219"/>
      <c r="D1042" s="220"/>
      <c r="E1042" s="221"/>
      <c r="F1042" s="222"/>
      <c r="G1042" s="223"/>
    </row>
    <row r="1043" spans="1:7">
      <c r="A1043" s="219"/>
      <c r="B1043" s="219"/>
      <c r="C1043" s="219"/>
      <c r="D1043" s="220"/>
      <c r="E1043" s="221"/>
      <c r="F1043" s="222"/>
      <c r="G1043" s="223"/>
    </row>
    <row r="1044" spans="1:7">
      <c r="A1044" s="219"/>
      <c r="B1044" s="219"/>
      <c r="C1044" s="219"/>
      <c r="D1044" s="220"/>
      <c r="E1044" s="221"/>
      <c r="F1044" s="222"/>
      <c r="G1044" s="223"/>
    </row>
    <row r="1045" spans="1:7">
      <c r="A1045" s="219"/>
      <c r="B1045" s="219"/>
      <c r="C1045" s="219"/>
      <c r="D1045" s="220"/>
      <c r="E1045" s="221"/>
      <c r="F1045" s="222"/>
      <c r="G1045" s="223"/>
    </row>
    <row r="1046" spans="1:7">
      <c r="A1046" s="219"/>
      <c r="B1046" s="219"/>
      <c r="C1046" s="219"/>
      <c r="D1046" s="220"/>
      <c r="E1046" s="221"/>
      <c r="F1046" s="222"/>
      <c r="G1046" s="223"/>
    </row>
    <row r="1047" spans="1:7">
      <c r="A1047" s="219"/>
      <c r="B1047" s="219"/>
      <c r="C1047" s="219"/>
      <c r="D1047" s="220"/>
      <c r="E1047" s="221"/>
      <c r="F1047" s="222"/>
      <c r="G1047" s="223"/>
    </row>
    <row r="1048" spans="1:7">
      <c r="A1048" s="219"/>
      <c r="B1048" s="219"/>
      <c r="C1048" s="219"/>
      <c r="D1048" s="220"/>
      <c r="E1048" s="221"/>
      <c r="F1048" s="222"/>
      <c r="G1048" s="223"/>
    </row>
    <row r="1049" spans="1:7">
      <c r="A1049" s="219"/>
      <c r="B1049" s="219"/>
      <c r="C1049" s="219"/>
      <c r="D1049" s="220"/>
      <c r="E1049" s="221"/>
      <c r="F1049" s="222"/>
      <c r="G1049" s="223"/>
    </row>
    <row r="1050" spans="1:7">
      <c r="A1050" s="219"/>
      <c r="B1050" s="219"/>
      <c r="C1050" s="219"/>
      <c r="D1050" s="220"/>
      <c r="E1050" s="221"/>
      <c r="F1050" s="222"/>
      <c r="G1050" s="223"/>
    </row>
    <row r="1051" spans="1:7">
      <c r="A1051" s="219"/>
      <c r="B1051" s="219"/>
      <c r="C1051" s="219"/>
      <c r="D1051" s="220"/>
      <c r="E1051" s="221"/>
      <c r="F1051" s="222"/>
      <c r="G1051" s="223"/>
    </row>
    <row r="1052" spans="1:7">
      <c r="A1052" s="219"/>
      <c r="B1052" s="219"/>
      <c r="C1052" s="219"/>
      <c r="D1052" s="220"/>
      <c r="E1052" s="221"/>
      <c r="F1052" s="222"/>
      <c r="G1052" s="223"/>
    </row>
    <row r="1053" spans="1:7">
      <c r="A1053" s="219"/>
      <c r="B1053" s="219"/>
      <c r="C1053" s="219"/>
      <c r="D1053" s="220"/>
      <c r="E1053" s="221"/>
      <c r="F1053" s="222"/>
      <c r="G1053" s="223"/>
    </row>
    <row r="1054" spans="1:7">
      <c r="A1054" s="219"/>
      <c r="B1054" s="219"/>
      <c r="C1054" s="219"/>
      <c r="D1054" s="220"/>
      <c r="E1054" s="221"/>
      <c r="F1054" s="222"/>
      <c r="G1054" s="223"/>
    </row>
    <row r="1055" spans="1:7">
      <c r="A1055" s="219"/>
      <c r="B1055" s="219"/>
      <c r="C1055" s="219"/>
      <c r="D1055" s="220"/>
      <c r="E1055" s="221"/>
      <c r="F1055" s="222"/>
      <c r="G1055" s="223"/>
    </row>
    <row r="1056" spans="1:7">
      <c r="A1056" s="219"/>
      <c r="B1056" s="219"/>
      <c r="C1056" s="219"/>
      <c r="D1056" s="220"/>
      <c r="E1056" s="221"/>
      <c r="F1056" s="222"/>
      <c r="G1056" s="223"/>
    </row>
    <row r="1057" spans="1:7">
      <c r="A1057" s="219"/>
      <c r="B1057" s="219"/>
      <c r="C1057" s="219"/>
      <c r="D1057" s="220"/>
      <c r="E1057" s="221"/>
      <c r="F1057" s="222"/>
      <c r="G1057" s="223"/>
    </row>
    <row r="1058" spans="1:7">
      <c r="A1058" s="219"/>
      <c r="B1058" s="219"/>
      <c r="C1058" s="219"/>
      <c r="D1058" s="220"/>
      <c r="E1058" s="221"/>
      <c r="F1058" s="222"/>
      <c r="G1058" s="223"/>
    </row>
    <row r="1059" spans="1:7">
      <c r="A1059" s="219"/>
      <c r="B1059" s="219"/>
      <c r="C1059" s="219"/>
      <c r="D1059" s="220"/>
      <c r="E1059" s="221"/>
      <c r="F1059" s="222"/>
      <c r="G1059" s="223"/>
    </row>
    <row r="1060" spans="1:7">
      <c r="A1060" s="219"/>
      <c r="B1060" s="219"/>
      <c r="C1060" s="219"/>
      <c r="D1060" s="220"/>
      <c r="E1060" s="221"/>
      <c r="F1060" s="222"/>
      <c r="G1060" s="223"/>
    </row>
    <row r="1061" spans="1:7">
      <c r="A1061" s="219"/>
      <c r="B1061" s="219"/>
      <c r="C1061" s="219"/>
      <c r="D1061" s="220"/>
      <c r="E1061" s="221"/>
      <c r="F1061" s="222"/>
      <c r="G1061" s="223"/>
    </row>
    <row r="1062" spans="1:7">
      <c r="A1062" s="219"/>
      <c r="B1062" s="219"/>
      <c r="C1062" s="219"/>
      <c r="D1062" s="220"/>
      <c r="E1062" s="221"/>
      <c r="F1062" s="222"/>
      <c r="G1062" s="223"/>
    </row>
    <row r="1063" spans="1:7">
      <c r="A1063" s="219"/>
      <c r="B1063" s="219"/>
      <c r="C1063" s="219"/>
      <c r="D1063" s="220"/>
      <c r="E1063" s="221"/>
      <c r="F1063" s="222"/>
      <c r="G1063" s="223"/>
    </row>
    <row r="1064" spans="1:7">
      <c r="A1064" s="219"/>
      <c r="B1064" s="219"/>
      <c r="C1064" s="219"/>
      <c r="D1064" s="220"/>
      <c r="E1064" s="221"/>
      <c r="F1064" s="222"/>
      <c r="G1064" s="223"/>
    </row>
    <row r="1065" spans="1:7">
      <c r="A1065" s="219"/>
      <c r="B1065" s="219"/>
      <c r="C1065" s="219"/>
      <c r="D1065" s="220"/>
      <c r="E1065" s="221"/>
      <c r="F1065" s="222"/>
      <c r="G1065" s="223"/>
    </row>
    <row r="1066" spans="1:7">
      <c r="A1066" s="219"/>
      <c r="B1066" s="219"/>
      <c r="C1066" s="219"/>
      <c r="D1066" s="220"/>
      <c r="E1066" s="221"/>
      <c r="F1066" s="222"/>
      <c r="G1066" s="223"/>
    </row>
    <row r="1067" spans="1:7">
      <c r="A1067" s="219"/>
      <c r="B1067" s="219"/>
      <c r="C1067" s="219"/>
      <c r="D1067" s="220"/>
      <c r="E1067" s="221"/>
      <c r="F1067" s="222"/>
      <c r="G1067" s="223"/>
    </row>
    <row r="1068" spans="1:7">
      <c r="A1068" s="219"/>
      <c r="B1068" s="219"/>
      <c r="C1068" s="219"/>
      <c r="D1068" s="220"/>
      <c r="E1068" s="221"/>
      <c r="F1068" s="222"/>
      <c r="G1068" s="223"/>
    </row>
    <row r="1069" spans="1:7">
      <c r="A1069" s="219"/>
      <c r="B1069" s="219"/>
      <c r="C1069" s="219"/>
      <c r="D1069" s="220"/>
      <c r="E1069" s="221"/>
      <c r="F1069" s="222"/>
      <c r="G1069" s="223"/>
    </row>
    <row r="1070" spans="1:7">
      <c r="A1070" s="219"/>
      <c r="B1070" s="219"/>
      <c r="C1070" s="219"/>
      <c r="D1070" s="220"/>
      <c r="E1070" s="221"/>
      <c r="F1070" s="222"/>
      <c r="G1070" s="223"/>
    </row>
    <row r="1071" spans="1:7">
      <c r="A1071" s="219"/>
      <c r="B1071" s="219"/>
      <c r="C1071" s="219"/>
      <c r="D1071" s="220"/>
      <c r="E1071" s="221"/>
      <c r="F1071" s="222"/>
      <c r="G1071" s="223"/>
    </row>
    <row r="1072" spans="1:7">
      <c r="A1072" s="219"/>
      <c r="B1072" s="219"/>
      <c r="C1072" s="219"/>
      <c r="D1072" s="220"/>
      <c r="E1072" s="221"/>
      <c r="F1072" s="222"/>
      <c r="G1072" s="223"/>
    </row>
    <row r="1073" spans="1:7">
      <c r="A1073" s="219"/>
      <c r="B1073" s="219"/>
      <c r="C1073" s="219"/>
      <c r="D1073" s="220"/>
      <c r="E1073" s="221"/>
      <c r="F1073" s="222"/>
      <c r="G1073" s="223"/>
    </row>
    <row r="1074" spans="1:7">
      <c r="A1074" s="219"/>
      <c r="B1074" s="219"/>
      <c r="C1074" s="219"/>
      <c r="D1074" s="220"/>
      <c r="E1074" s="221"/>
      <c r="F1074" s="222"/>
      <c r="G1074" s="223"/>
    </row>
    <row r="1075" spans="1:7">
      <c r="A1075" s="219"/>
      <c r="B1075" s="219"/>
      <c r="C1075" s="219"/>
      <c r="D1075" s="220"/>
      <c r="E1075" s="221"/>
      <c r="F1075" s="222"/>
      <c r="G1075" s="223"/>
    </row>
    <row r="1076" spans="1:7">
      <c r="A1076" s="219"/>
      <c r="B1076" s="219"/>
      <c r="C1076" s="219"/>
      <c r="D1076" s="220"/>
      <c r="E1076" s="221"/>
      <c r="F1076" s="222"/>
      <c r="G1076" s="223"/>
    </row>
    <row r="1077" spans="1:7">
      <c r="A1077" s="219"/>
      <c r="B1077" s="219"/>
      <c r="C1077" s="219"/>
      <c r="D1077" s="220"/>
      <c r="E1077" s="221"/>
      <c r="F1077" s="222"/>
      <c r="G1077" s="223"/>
    </row>
    <row r="1078" spans="1:7">
      <c r="A1078" s="219"/>
      <c r="B1078" s="219"/>
      <c r="C1078" s="219"/>
      <c r="D1078" s="220"/>
      <c r="E1078" s="221"/>
      <c r="F1078" s="222"/>
      <c r="G1078" s="223"/>
    </row>
    <row r="1079" spans="1:7">
      <c r="A1079" s="219"/>
      <c r="B1079" s="219"/>
      <c r="C1079" s="219"/>
      <c r="D1079" s="220"/>
      <c r="E1079" s="221"/>
      <c r="F1079" s="222"/>
      <c r="G1079" s="223"/>
    </row>
    <row r="1080" spans="1:7">
      <c r="A1080" s="219"/>
      <c r="B1080" s="219"/>
      <c r="C1080" s="219"/>
      <c r="D1080" s="220"/>
      <c r="E1080" s="221"/>
      <c r="F1080" s="222"/>
      <c r="G1080" s="223"/>
    </row>
    <row r="1081" spans="1:7">
      <c r="A1081" s="219"/>
      <c r="B1081" s="219"/>
      <c r="C1081" s="219"/>
      <c r="D1081" s="220"/>
      <c r="E1081" s="221"/>
      <c r="F1081" s="222"/>
      <c r="G1081" s="223"/>
    </row>
    <row r="1082" spans="1:7">
      <c r="A1082" s="219"/>
      <c r="B1082" s="219"/>
      <c r="C1082" s="219"/>
      <c r="D1082" s="220"/>
      <c r="E1082" s="221"/>
      <c r="F1082" s="222"/>
      <c r="G1082" s="223"/>
    </row>
    <row r="1083" spans="1:7">
      <c r="A1083" s="219"/>
      <c r="B1083" s="219"/>
      <c r="C1083" s="219"/>
      <c r="D1083" s="220"/>
      <c r="E1083" s="221"/>
      <c r="F1083" s="222"/>
      <c r="G1083" s="223"/>
    </row>
    <row r="1084" spans="1:7">
      <c r="A1084" s="219"/>
      <c r="B1084" s="219"/>
      <c r="C1084" s="219"/>
      <c r="D1084" s="220"/>
      <c r="E1084" s="221"/>
      <c r="F1084" s="222"/>
      <c r="G1084" s="223"/>
    </row>
    <row r="1085" spans="1:7">
      <c r="A1085" s="219"/>
      <c r="B1085" s="219"/>
      <c r="C1085" s="219"/>
      <c r="D1085" s="220"/>
      <c r="E1085" s="221"/>
      <c r="F1085" s="222"/>
      <c r="G1085" s="223"/>
    </row>
    <row r="1086" spans="1:7">
      <c r="A1086" s="219"/>
      <c r="B1086" s="219"/>
      <c r="C1086" s="219"/>
      <c r="D1086" s="220"/>
      <c r="E1086" s="221"/>
      <c r="F1086" s="222"/>
      <c r="G1086" s="223"/>
    </row>
    <row r="1087" spans="1:7">
      <c r="A1087" s="219"/>
      <c r="B1087" s="219"/>
      <c r="C1087" s="219"/>
      <c r="D1087" s="220"/>
      <c r="E1087" s="221"/>
      <c r="F1087" s="222"/>
      <c r="G1087" s="223"/>
    </row>
    <row r="1088" spans="1:7">
      <c r="A1088" s="219"/>
      <c r="B1088" s="219"/>
      <c r="C1088" s="219"/>
      <c r="D1088" s="220"/>
      <c r="E1088" s="221"/>
      <c r="F1088" s="222"/>
      <c r="G1088" s="223"/>
    </row>
    <row r="1089" spans="1:7">
      <c r="A1089" s="219"/>
      <c r="B1089" s="219"/>
      <c r="C1089" s="219"/>
      <c r="D1089" s="220"/>
      <c r="E1089" s="221"/>
      <c r="F1089" s="222"/>
      <c r="G1089" s="223"/>
    </row>
    <row r="1090" spans="1:7">
      <c r="A1090" s="219"/>
      <c r="B1090" s="219"/>
      <c r="C1090" s="219"/>
      <c r="D1090" s="220"/>
      <c r="E1090" s="221"/>
      <c r="F1090" s="222"/>
      <c r="G1090" s="223"/>
    </row>
    <row r="1091" spans="1:7">
      <c r="A1091" s="219"/>
      <c r="B1091" s="219"/>
      <c r="C1091" s="219"/>
      <c r="D1091" s="220"/>
      <c r="E1091" s="221"/>
      <c r="F1091" s="222"/>
      <c r="G1091" s="223"/>
    </row>
    <row r="1092" spans="1:7">
      <c r="A1092" s="219"/>
      <c r="B1092" s="219"/>
      <c r="C1092" s="219"/>
      <c r="D1092" s="220"/>
      <c r="E1092" s="221"/>
      <c r="F1092" s="222"/>
      <c r="G1092" s="223"/>
    </row>
    <row r="1093" spans="1:7">
      <c r="A1093" s="219"/>
      <c r="B1093" s="219"/>
      <c r="C1093" s="219"/>
      <c r="D1093" s="220"/>
      <c r="E1093" s="221"/>
      <c r="F1093" s="222"/>
      <c r="G1093" s="223"/>
    </row>
    <row r="1094" spans="1:7">
      <c r="A1094" s="219"/>
      <c r="B1094" s="219"/>
      <c r="C1094" s="219"/>
      <c r="D1094" s="220"/>
      <c r="E1094" s="221"/>
      <c r="F1094" s="222"/>
      <c r="G1094" s="223"/>
    </row>
    <row r="1095" spans="1:7">
      <c r="A1095" s="219"/>
      <c r="B1095" s="219"/>
      <c r="C1095" s="219"/>
      <c r="D1095" s="220"/>
      <c r="E1095" s="221"/>
      <c r="F1095" s="222"/>
      <c r="G1095" s="223"/>
    </row>
    <row r="1096" spans="1:7">
      <c r="A1096" s="219"/>
      <c r="B1096" s="219"/>
      <c r="C1096" s="219"/>
      <c r="D1096" s="220"/>
      <c r="E1096" s="221"/>
      <c r="F1096" s="222"/>
      <c r="G1096" s="223"/>
    </row>
    <row r="1097" spans="1:7">
      <c r="A1097" s="219"/>
      <c r="B1097" s="219"/>
      <c r="C1097" s="219"/>
      <c r="D1097" s="220"/>
      <c r="E1097" s="221"/>
      <c r="F1097" s="222"/>
      <c r="G1097" s="223"/>
    </row>
    <row r="1098" spans="1:7">
      <c r="A1098" s="219"/>
      <c r="B1098" s="219"/>
      <c r="C1098" s="219"/>
      <c r="D1098" s="220"/>
      <c r="E1098" s="221"/>
      <c r="F1098" s="222"/>
      <c r="G1098" s="223"/>
    </row>
    <row r="1099" spans="1:7">
      <c r="A1099" s="219"/>
      <c r="B1099" s="219"/>
      <c r="C1099" s="219"/>
      <c r="D1099" s="220"/>
      <c r="E1099" s="221"/>
      <c r="F1099" s="222"/>
      <c r="G1099" s="223"/>
    </row>
    <row r="1100" spans="1:7">
      <c r="A1100" s="219"/>
      <c r="B1100" s="219"/>
      <c r="C1100" s="219"/>
      <c r="D1100" s="220"/>
      <c r="E1100" s="221"/>
      <c r="F1100" s="222"/>
      <c r="G1100" s="223"/>
    </row>
    <row r="1101" spans="1:7">
      <c r="A1101" s="219"/>
      <c r="B1101" s="219"/>
      <c r="C1101" s="219"/>
      <c r="D1101" s="220"/>
      <c r="E1101" s="221"/>
      <c r="F1101" s="222"/>
      <c r="G1101" s="223"/>
    </row>
    <row r="1102" spans="1:7">
      <c r="A1102" s="219"/>
      <c r="B1102" s="219"/>
      <c r="C1102" s="219"/>
      <c r="D1102" s="220"/>
      <c r="E1102" s="221"/>
      <c r="F1102" s="222"/>
      <c r="G1102" s="223"/>
    </row>
    <row r="1103" spans="1:7">
      <c r="A1103" s="219"/>
      <c r="B1103" s="219"/>
      <c r="C1103" s="219"/>
      <c r="D1103" s="220"/>
      <c r="E1103" s="221"/>
      <c r="F1103" s="222"/>
      <c r="G1103" s="223"/>
    </row>
    <row r="1104" spans="1:7">
      <c r="A1104" s="219"/>
      <c r="B1104" s="219"/>
      <c r="C1104" s="219"/>
      <c r="D1104" s="220"/>
      <c r="E1104" s="221"/>
      <c r="F1104" s="222"/>
      <c r="G1104" s="223"/>
    </row>
    <row r="1105" spans="1:7">
      <c r="A1105" s="219"/>
      <c r="B1105" s="219"/>
      <c r="C1105" s="219"/>
      <c r="D1105" s="220"/>
      <c r="E1105" s="221"/>
      <c r="F1105" s="222"/>
      <c r="G1105" s="223"/>
    </row>
    <row r="1106" spans="1:7">
      <c r="A1106" s="219"/>
      <c r="B1106" s="219"/>
      <c r="C1106" s="219"/>
      <c r="D1106" s="220"/>
      <c r="E1106" s="221"/>
      <c r="F1106" s="222"/>
      <c r="G1106" s="223"/>
    </row>
    <row r="1107" spans="1:7">
      <c r="A1107" s="219"/>
      <c r="B1107" s="219"/>
      <c r="C1107" s="219"/>
      <c r="D1107" s="220"/>
      <c r="E1107" s="221"/>
      <c r="F1107" s="222"/>
      <c r="G1107" s="223"/>
    </row>
    <row r="1108" spans="1:7">
      <c r="A1108" s="219"/>
      <c r="B1108" s="219"/>
      <c r="C1108" s="219"/>
      <c r="D1108" s="220"/>
      <c r="E1108" s="221"/>
      <c r="F1108" s="222"/>
      <c r="G1108" s="223"/>
    </row>
    <row r="1109" spans="1:7">
      <c r="A1109" s="219"/>
      <c r="B1109" s="219"/>
      <c r="C1109" s="219"/>
      <c r="D1109" s="220"/>
      <c r="E1109" s="221"/>
      <c r="F1109" s="222"/>
      <c r="G1109" s="223"/>
    </row>
    <row r="1110" spans="1:7">
      <c r="A1110" s="219"/>
      <c r="B1110" s="219"/>
      <c r="C1110" s="219"/>
      <c r="D1110" s="220"/>
      <c r="E1110" s="221"/>
      <c r="F1110" s="222"/>
      <c r="G1110" s="223"/>
    </row>
    <row r="1111" spans="1:7">
      <c r="A1111" s="219"/>
      <c r="B1111" s="219"/>
      <c r="C1111" s="219"/>
      <c r="D1111" s="220"/>
      <c r="E1111" s="221"/>
      <c r="F1111" s="222"/>
      <c r="G1111" s="223"/>
    </row>
    <row r="1112" spans="1:7">
      <c r="A1112" s="219"/>
      <c r="B1112" s="219"/>
      <c r="C1112" s="219"/>
      <c r="D1112" s="220"/>
      <c r="E1112" s="221"/>
      <c r="F1112" s="222"/>
      <c r="G1112" s="223"/>
    </row>
    <row r="1113" spans="1:7">
      <c r="A1113" s="219"/>
      <c r="B1113" s="219"/>
      <c r="C1113" s="219"/>
      <c r="D1113" s="220"/>
      <c r="E1113" s="221"/>
      <c r="F1113" s="222"/>
      <c r="G1113" s="223"/>
    </row>
    <row r="1114" spans="1:7">
      <c r="A1114" s="219"/>
      <c r="B1114" s="219"/>
      <c r="C1114" s="219"/>
      <c r="D1114" s="220"/>
      <c r="E1114" s="221"/>
      <c r="F1114" s="222"/>
      <c r="G1114" s="223"/>
    </row>
    <row r="1115" spans="1:7">
      <c r="A1115" s="219"/>
      <c r="B1115" s="219"/>
      <c r="C1115" s="219"/>
      <c r="D1115" s="220"/>
      <c r="E1115" s="221"/>
      <c r="F1115" s="222"/>
      <c r="G1115" s="223"/>
    </row>
    <row r="1116" spans="1:7">
      <c r="A1116" s="219"/>
      <c r="B1116" s="219"/>
      <c r="C1116" s="219"/>
      <c r="D1116" s="220"/>
      <c r="E1116" s="221"/>
      <c r="F1116" s="222"/>
      <c r="G1116" s="223"/>
    </row>
    <row r="1117" spans="1:7">
      <c r="A1117" s="219"/>
      <c r="B1117" s="219"/>
      <c r="C1117" s="219"/>
      <c r="D1117" s="220"/>
      <c r="E1117" s="221"/>
      <c r="F1117" s="222"/>
      <c r="G1117" s="223"/>
    </row>
    <row r="1118" spans="1:7">
      <c r="A1118" s="219"/>
      <c r="B1118" s="219"/>
      <c r="C1118" s="219"/>
      <c r="D1118" s="220"/>
      <c r="E1118" s="221"/>
      <c r="F1118" s="222"/>
      <c r="G1118" s="223"/>
    </row>
    <row r="1119" spans="1:7">
      <c r="A1119" s="219"/>
      <c r="B1119" s="219"/>
      <c r="C1119" s="219"/>
      <c r="D1119" s="220"/>
      <c r="E1119" s="221"/>
      <c r="F1119" s="222"/>
      <c r="G1119" s="223"/>
    </row>
    <row r="1120" spans="1:7">
      <c r="A1120" s="219"/>
      <c r="B1120" s="219"/>
      <c r="C1120" s="219"/>
      <c r="D1120" s="220"/>
      <c r="E1120" s="221"/>
      <c r="F1120" s="222"/>
      <c r="G1120" s="223"/>
    </row>
    <row r="1121" spans="1:7">
      <c r="A1121" s="219"/>
      <c r="B1121" s="219"/>
      <c r="C1121" s="219"/>
      <c r="D1121" s="220"/>
      <c r="E1121" s="221"/>
      <c r="F1121" s="222"/>
      <c r="G1121" s="223"/>
    </row>
    <row r="1122" spans="1:7">
      <c r="A1122" s="219"/>
      <c r="B1122" s="219"/>
      <c r="C1122" s="219"/>
      <c r="D1122" s="220"/>
      <c r="E1122" s="221"/>
      <c r="F1122" s="222"/>
      <c r="G1122" s="223"/>
    </row>
    <row r="1123" spans="1:7">
      <c r="A1123" s="219"/>
      <c r="B1123" s="219"/>
      <c r="C1123" s="219"/>
      <c r="D1123" s="220"/>
      <c r="E1123" s="221"/>
      <c r="F1123" s="222"/>
      <c r="G1123" s="223"/>
    </row>
    <row r="1124" spans="1:7">
      <c r="A1124" s="219"/>
      <c r="B1124" s="219"/>
      <c r="C1124" s="219"/>
      <c r="D1124" s="220"/>
      <c r="E1124" s="221"/>
      <c r="F1124" s="222"/>
      <c r="G1124" s="223"/>
    </row>
    <row r="1125" spans="1:7">
      <c r="A1125" s="219"/>
      <c r="B1125" s="219"/>
      <c r="C1125" s="219"/>
      <c r="D1125" s="220"/>
      <c r="E1125" s="221"/>
      <c r="F1125" s="222"/>
      <c r="G1125" s="223"/>
    </row>
    <row r="1126" spans="1:7">
      <c r="A1126" s="219"/>
      <c r="B1126" s="219"/>
      <c r="C1126" s="219"/>
      <c r="D1126" s="220"/>
      <c r="E1126" s="221"/>
      <c r="F1126" s="222"/>
      <c r="G1126" s="223"/>
    </row>
    <row r="1127" spans="1:7">
      <c r="A1127" s="219"/>
      <c r="B1127" s="219"/>
      <c r="C1127" s="219"/>
      <c r="D1127" s="220"/>
      <c r="E1127" s="221"/>
      <c r="F1127" s="222"/>
      <c r="G1127" s="223"/>
    </row>
    <row r="1128" spans="1:7">
      <c r="A1128" s="219"/>
      <c r="B1128" s="219"/>
      <c r="C1128" s="219"/>
      <c r="D1128" s="220"/>
      <c r="E1128" s="221"/>
      <c r="F1128" s="222"/>
      <c r="G1128" s="223"/>
    </row>
    <row r="1129" spans="1:7">
      <c r="A1129" s="219"/>
      <c r="B1129" s="219"/>
      <c r="C1129" s="219"/>
      <c r="D1129" s="220"/>
      <c r="E1129" s="221"/>
      <c r="F1129" s="222"/>
      <c r="G1129" s="223"/>
    </row>
    <row r="1130" spans="1:7">
      <c r="A1130" s="219"/>
      <c r="B1130" s="219"/>
      <c r="C1130" s="219"/>
      <c r="D1130" s="220"/>
      <c r="E1130" s="221"/>
      <c r="F1130" s="222"/>
      <c r="G1130" s="223"/>
    </row>
    <row r="1131" spans="1:7">
      <c r="A1131" s="219"/>
      <c r="B1131" s="219"/>
      <c r="C1131" s="219"/>
      <c r="D1131" s="220"/>
      <c r="E1131" s="221"/>
      <c r="F1131" s="222"/>
      <c r="G1131" s="223"/>
    </row>
    <row r="1132" spans="1:7">
      <c r="A1132" s="219"/>
      <c r="B1132" s="219"/>
      <c r="C1132" s="219"/>
      <c r="D1132" s="220"/>
      <c r="E1132" s="221"/>
      <c r="F1132" s="222"/>
      <c r="G1132" s="223"/>
    </row>
    <row r="1133" spans="1:7">
      <c r="A1133" s="219"/>
      <c r="B1133" s="219"/>
      <c r="C1133" s="219"/>
      <c r="D1133" s="220"/>
      <c r="E1133" s="221"/>
      <c r="F1133" s="222"/>
      <c r="G1133" s="223"/>
    </row>
    <row r="1134" spans="1:7">
      <c r="A1134" s="219"/>
      <c r="B1134" s="219"/>
      <c r="C1134" s="219"/>
      <c r="D1134" s="220"/>
      <c r="E1134" s="221"/>
      <c r="F1134" s="222"/>
      <c r="G1134" s="223"/>
    </row>
    <row r="1135" spans="1:7">
      <c r="A1135" s="219"/>
      <c r="B1135" s="219"/>
      <c r="C1135" s="219"/>
      <c r="D1135" s="220"/>
      <c r="E1135" s="221"/>
      <c r="F1135" s="222"/>
      <c r="G1135" s="223"/>
    </row>
    <row r="1136" spans="1:7">
      <c r="A1136" s="219"/>
      <c r="B1136" s="219"/>
      <c r="C1136" s="219"/>
      <c r="D1136" s="220"/>
      <c r="E1136" s="221"/>
      <c r="F1136" s="222"/>
      <c r="G1136" s="223"/>
    </row>
    <row r="1137" spans="1:7">
      <c r="A1137" s="219"/>
      <c r="B1137" s="219"/>
      <c r="C1137" s="219"/>
      <c r="D1137" s="220"/>
      <c r="E1137" s="221"/>
      <c r="F1137" s="222"/>
      <c r="G1137" s="223"/>
    </row>
    <row r="1138" spans="1:7">
      <c r="A1138" s="219"/>
      <c r="B1138" s="219"/>
      <c r="C1138" s="219"/>
      <c r="D1138" s="220"/>
      <c r="E1138" s="221"/>
      <c r="F1138" s="222"/>
      <c r="G1138" s="223"/>
    </row>
    <row r="1139" spans="1:7">
      <c r="A1139" s="219"/>
      <c r="B1139" s="219"/>
      <c r="C1139" s="219"/>
      <c r="D1139" s="220"/>
      <c r="E1139" s="221"/>
      <c r="F1139" s="222"/>
      <c r="G1139" s="223"/>
    </row>
    <row r="1140" spans="1:7">
      <c r="A1140" s="219"/>
      <c r="B1140" s="219"/>
      <c r="C1140" s="219"/>
      <c r="D1140" s="220"/>
      <c r="E1140" s="221"/>
      <c r="F1140" s="222"/>
      <c r="G1140" s="223"/>
    </row>
    <row r="1141" spans="1:7">
      <c r="A1141" s="219"/>
      <c r="B1141" s="219"/>
      <c r="C1141" s="219"/>
      <c r="D1141" s="220"/>
      <c r="E1141" s="221"/>
      <c r="F1141" s="222"/>
      <c r="G1141" s="223"/>
    </row>
    <row r="1142" spans="1:7">
      <c r="A1142" s="219"/>
      <c r="B1142" s="219"/>
      <c r="C1142" s="219"/>
      <c r="D1142" s="220"/>
      <c r="E1142" s="221"/>
      <c r="F1142" s="222"/>
      <c r="G1142" s="223"/>
    </row>
    <row r="1143" spans="1:7">
      <c r="A1143" s="219"/>
      <c r="B1143" s="219"/>
      <c r="C1143" s="219"/>
      <c r="D1143" s="220"/>
      <c r="E1143" s="221"/>
      <c r="F1143" s="222"/>
      <c r="G1143" s="223"/>
    </row>
    <row r="1144" spans="1:7">
      <c r="A1144" s="219"/>
      <c r="B1144" s="219"/>
      <c r="C1144" s="219"/>
      <c r="D1144" s="220"/>
      <c r="E1144" s="221"/>
      <c r="F1144" s="222"/>
      <c r="G1144" s="223"/>
    </row>
    <row r="1145" spans="1:7">
      <c r="A1145" s="219"/>
      <c r="B1145" s="219"/>
      <c r="C1145" s="219"/>
      <c r="D1145" s="220"/>
      <c r="E1145" s="221"/>
      <c r="F1145" s="222"/>
      <c r="G1145" s="223"/>
    </row>
    <row r="1146" spans="1:7">
      <c r="A1146" s="219"/>
      <c r="B1146" s="219"/>
      <c r="C1146" s="219"/>
      <c r="D1146" s="220"/>
      <c r="E1146" s="221"/>
      <c r="F1146" s="222"/>
      <c r="G1146" s="223"/>
    </row>
    <row r="1147" spans="1:7">
      <c r="A1147" s="219"/>
      <c r="B1147" s="219"/>
      <c r="C1147" s="219"/>
      <c r="D1147" s="220"/>
      <c r="E1147" s="221"/>
      <c r="F1147" s="222"/>
      <c r="G1147" s="223"/>
    </row>
    <row r="1148" spans="1:7">
      <c r="A1148" s="219"/>
      <c r="B1148" s="219"/>
      <c r="C1148" s="219"/>
      <c r="D1148" s="220"/>
      <c r="E1148" s="221"/>
      <c r="F1148" s="222"/>
      <c r="G1148" s="223"/>
    </row>
    <row r="1149" spans="1:7">
      <c r="A1149" s="219"/>
      <c r="B1149" s="219"/>
      <c r="C1149" s="219"/>
      <c r="D1149" s="220"/>
      <c r="E1149" s="221"/>
      <c r="F1149" s="222"/>
      <c r="G1149" s="223"/>
    </row>
    <row r="1150" spans="1:7">
      <c r="A1150" s="219"/>
      <c r="B1150" s="219"/>
      <c r="C1150" s="219"/>
      <c r="D1150" s="220"/>
      <c r="E1150" s="221"/>
      <c r="F1150" s="222"/>
      <c r="G1150" s="223"/>
    </row>
    <row r="1151" spans="1:7">
      <c r="A1151" s="219"/>
      <c r="B1151" s="219"/>
      <c r="C1151" s="219"/>
      <c r="D1151" s="220"/>
      <c r="E1151" s="221"/>
      <c r="F1151" s="222"/>
      <c r="G1151" s="223"/>
    </row>
    <row r="1152" spans="1:7">
      <c r="A1152" s="219"/>
      <c r="B1152" s="219"/>
      <c r="C1152" s="219"/>
      <c r="D1152" s="220"/>
      <c r="E1152" s="221"/>
      <c r="F1152" s="222"/>
      <c r="G1152" s="223"/>
    </row>
    <row r="1153" spans="1:7">
      <c r="A1153" s="219"/>
      <c r="B1153" s="219"/>
      <c r="C1153" s="219"/>
      <c r="D1153" s="220"/>
      <c r="E1153" s="221"/>
      <c r="F1153" s="222"/>
      <c r="G1153" s="223"/>
    </row>
    <row r="1154" spans="1:7">
      <c r="A1154" s="219"/>
      <c r="B1154" s="219"/>
      <c r="C1154" s="219"/>
      <c r="D1154" s="220"/>
      <c r="E1154" s="221"/>
      <c r="F1154" s="222"/>
      <c r="G1154" s="223"/>
    </row>
    <row r="1155" spans="1:7">
      <c r="A1155" s="219"/>
      <c r="B1155" s="219"/>
      <c r="C1155" s="219"/>
      <c r="D1155" s="220"/>
      <c r="E1155" s="221"/>
      <c r="F1155" s="222"/>
      <c r="G1155" s="223"/>
    </row>
    <row r="1156" spans="1:7">
      <c r="A1156" s="219"/>
      <c r="B1156" s="219"/>
      <c r="C1156" s="219"/>
      <c r="D1156" s="220"/>
      <c r="E1156" s="221"/>
      <c r="F1156" s="222"/>
      <c r="G1156" s="223"/>
    </row>
    <row r="1157" spans="1:7">
      <c r="A1157" s="219"/>
      <c r="B1157" s="219"/>
      <c r="C1157" s="219"/>
      <c r="D1157" s="220"/>
      <c r="E1157" s="221"/>
      <c r="F1157" s="222"/>
      <c r="G1157" s="223"/>
    </row>
    <row r="1158" spans="1:7">
      <c r="A1158" s="219"/>
      <c r="B1158" s="219"/>
      <c r="C1158" s="219"/>
      <c r="D1158" s="220"/>
      <c r="E1158" s="221"/>
      <c r="F1158" s="222"/>
      <c r="G1158" s="223"/>
    </row>
    <row r="1159" spans="1:7">
      <c r="A1159" s="219"/>
      <c r="B1159" s="219"/>
      <c r="C1159" s="219"/>
      <c r="D1159" s="220"/>
      <c r="E1159" s="221"/>
      <c r="F1159" s="222"/>
      <c r="G1159" s="223"/>
    </row>
    <row r="1160" spans="1:7">
      <c r="A1160" s="219"/>
      <c r="B1160" s="219"/>
      <c r="C1160" s="219"/>
      <c r="D1160" s="220"/>
      <c r="E1160" s="221"/>
      <c r="F1160" s="222"/>
      <c r="G1160" s="223"/>
    </row>
    <row r="1161" spans="1:7">
      <c r="A1161" s="219"/>
      <c r="B1161" s="219"/>
      <c r="C1161" s="219"/>
      <c r="D1161" s="220"/>
      <c r="E1161" s="221"/>
      <c r="F1161" s="222"/>
      <c r="G1161" s="223"/>
    </row>
    <row r="1162" spans="1:7">
      <c r="A1162" s="219"/>
      <c r="B1162" s="219"/>
      <c r="C1162" s="219"/>
      <c r="D1162" s="220"/>
      <c r="E1162" s="221"/>
      <c r="F1162" s="222"/>
      <c r="G1162" s="223"/>
    </row>
    <row r="1163" spans="1:7">
      <c r="A1163" s="219"/>
      <c r="B1163" s="219"/>
      <c r="C1163" s="219"/>
      <c r="D1163" s="220"/>
      <c r="E1163" s="221"/>
      <c r="F1163" s="222"/>
      <c r="G1163" s="223"/>
    </row>
    <row r="1164" spans="1:7">
      <c r="A1164" s="219"/>
      <c r="B1164" s="219"/>
      <c r="C1164" s="219"/>
      <c r="D1164" s="220"/>
      <c r="E1164" s="221"/>
      <c r="F1164" s="222"/>
      <c r="G1164" s="223"/>
    </row>
    <row r="1165" spans="1:7">
      <c r="A1165" s="219"/>
      <c r="B1165" s="219"/>
      <c r="C1165" s="219"/>
      <c r="D1165" s="220"/>
      <c r="E1165" s="221"/>
      <c r="F1165" s="222"/>
      <c r="G1165" s="223"/>
    </row>
    <row r="1166" spans="1:7">
      <c r="A1166" s="219"/>
      <c r="B1166" s="219"/>
      <c r="C1166" s="219"/>
      <c r="D1166" s="220"/>
      <c r="E1166" s="221"/>
      <c r="F1166" s="222"/>
      <c r="G1166" s="223"/>
    </row>
    <row r="1167" spans="1:7">
      <c r="A1167" s="219"/>
      <c r="B1167" s="219"/>
      <c r="C1167" s="219"/>
      <c r="D1167" s="220"/>
      <c r="E1167" s="221"/>
      <c r="F1167" s="222"/>
      <c r="G1167" s="223"/>
    </row>
    <row r="1168" spans="1:7">
      <c r="A1168" s="219"/>
      <c r="B1168" s="219"/>
      <c r="C1168" s="219"/>
      <c r="D1168" s="220"/>
      <c r="E1168" s="221"/>
      <c r="F1168" s="222"/>
      <c r="G1168" s="223"/>
    </row>
    <row r="1169" spans="1:7">
      <c r="A1169" s="219"/>
      <c r="B1169" s="219"/>
      <c r="C1169" s="219"/>
      <c r="D1169" s="220"/>
      <c r="E1169" s="221"/>
      <c r="F1169" s="222"/>
      <c r="G1169" s="223"/>
    </row>
    <row r="1170" spans="1:7">
      <c r="A1170" s="219"/>
      <c r="B1170" s="219"/>
      <c r="C1170" s="219"/>
      <c r="D1170" s="220"/>
      <c r="E1170" s="221"/>
      <c r="F1170" s="222"/>
      <c r="G1170" s="223"/>
    </row>
    <row r="1171" spans="1:7">
      <c r="A1171" s="219"/>
      <c r="B1171" s="219"/>
      <c r="C1171" s="219"/>
      <c r="D1171" s="220"/>
      <c r="E1171" s="221"/>
      <c r="F1171" s="222"/>
      <c r="G1171" s="223"/>
    </row>
    <row r="1172" spans="1:7">
      <c r="A1172" s="219"/>
      <c r="B1172" s="219"/>
      <c r="C1172" s="219"/>
      <c r="D1172" s="220"/>
      <c r="E1172" s="221"/>
      <c r="F1172" s="222"/>
      <c r="G1172" s="223"/>
    </row>
    <row r="1173" spans="1:7">
      <c r="A1173" s="219"/>
      <c r="B1173" s="219"/>
      <c r="C1173" s="219"/>
      <c r="D1173" s="220"/>
      <c r="E1173" s="221"/>
      <c r="F1173" s="222"/>
      <c r="G1173" s="223"/>
    </row>
    <row r="1174" spans="1:7">
      <c r="A1174" s="219"/>
      <c r="B1174" s="219"/>
      <c r="C1174" s="219"/>
      <c r="D1174" s="220"/>
      <c r="E1174" s="221"/>
      <c r="F1174" s="222"/>
      <c r="G1174" s="223"/>
    </row>
    <row r="1175" spans="1:7">
      <c r="A1175" s="219"/>
      <c r="B1175" s="219"/>
      <c r="C1175" s="219"/>
      <c r="D1175" s="220"/>
      <c r="E1175" s="221"/>
      <c r="F1175" s="222"/>
      <c r="G1175" s="223"/>
    </row>
    <row r="1176" spans="1:7">
      <c r="A1176" s="219"/>
      <c r="B1176" s="219"/>
      <c r="C1176" s="219"/>
      <c r="D1176" s="220"/>
      <c r="E1176" s="221"/>
      <c r="F1176" s="222"/>
      <c r="G1176" s="223"/>
    </row>
    <row r="1177" spans="1:7">
      <c r="A1177" s="219"/>
      <c r="B1177" s="219"/>
      <c r="C1177" s="219"/>
      <c r="D1177" s="220"/>
      <c r="E1177" s="221"/>
      <c r="F1177" s="222"/>
      <c r="G1177" s="223"/>
    </row>
    <row r="1178" spans="1:7">
      <c r="A1178" s="219"/>
      <c r="B1178" s="219"/>
      <c r="C1178" s="219"/>
      <c r="D1178" s="220"/>
      <c r="E1178" s="221"/>
      <c r="F1178" s="222"/>
      <c r="G1178" s="223"/>
    </row>
    <row r="1179" spans="1:7">
      <c r="A1179" s="219"/>
      <c r="B1179" s="219"/>
      <c r="C1179" s="219"/>
      <c r="D1179" s="220"/>
      <c r="E1179" s="221"/>
      <c r="F1179" s="222"/>
      <c r="G1179" s="223"/>
    </row>
    <row r="1180" spans="1:7">
      <c r="A1180" s="219"/>
      <c r="B1180" s="219"/>
      <c r="C1180" s="219"/>
      <c r="D1180" s="220"/>
      <c r="E1180" s="221"/>
      <c r="F1180" s="222"/>
      <c r="G1180" s="223"/>
    </row>
    <row r="1181" spans="1:7">
      <c r="A1181" s="219"/>
      <c r="B1181" s="219"/>
      <c r="C1181" s="219"/>
      <c r="D1181" s="220"/>
      <c r="E1181" s="221"/>
      <c r="F1181" s="222"/>
      <c r="G1181" s="223"/>
    </row>
    <row r="1182" spans="1:7">
      <c r="A1182" s="219"/>
      <c r="B1182" s="219"/>
      <c r="C1182" s="219"/>
      <c r="D1182" s="220"/>
      <c r="E1182" s="221"/>
      <c r="F1182" s="222"/>
      <c r="G1182" s="223"/>
    </row>
    <row r="1183" spans="1:7">
      <c r="A1183" s="219"/>
      <c r="B1183" s="219"/>
      <c r="C1183" s="219"/>
      <c r="D1183" s="220"/>
      <c r="E1183" s="221"/>
      <c r="F1183" s="222"/>
      <c r="G1183" s="223"/>
    </row>
    <row r="1184" spans="1:7">
      <c r="A1184" s="219"/>
      <c r="B1184" s="219"/>
      <c r="C1184" s="219"/>
      <c r="D1184" s="220"/>
      <c r="E1184" s="221"/>
      <c r="F1184" s="222"/>
      <c r="G1184" s="223"/>
    </row>
    <row r="1185" spans="1:7">
      <c r="A1185" s="219"/>
      <c r="B1185" s="219"/>
      <c r="C1185" s="219"/>
      <c r="D1185" s="220"/>
      <c r="E1185" s="221"/>
      <c r="F1185" s="222"/>
      <c r="G1185" s="223"/>
    </row>
    <row r="1186" spans="1:7">
      <c r="A1186" s="219"/>
      <c r="B1186" s="219"/>
      <c r="C1186" s="219"/>
      <c r="D1186" s="220"/>
      <c r="E1186" s="221"/>
      <c r="F1186" s="222"/>
      <c r="G1186" s="223"/>
    </row>
    <row r="1187" spans="1:7">
      <c r="A1187" s="219"/>
      <c r="B1187" s="219"/>
      <c r="C1187" s="219"/>
      <c r="D1187" s="220"/>
      <c r="E1187" s="221"/>
      <c r="F1187" s="222"/>
      <c r="G1187" s="223"/>
    </row>
    <row r="1188" spans="1:7">
      <c r="A1188" s="219"/>
      <c r="B1188" s="219"/>
      <c r="C1188" s="219"/>
      <c r="D1188" s="220"/>
      <c r="E1188" s="221"/>
      <c r="F1188" s="222"/>
      <c r="G1188" s="223"/>
    </row>
    <row r="1189" spans="1:7">
      <c r="A1189" s="219"/>
      <c r="B1189" s="219"/>
      <c r="C1189" s="219"/>
      <c r="D1189" s="220"/>
      <c r="E1189" s="221"/>
      <c r="F1189" s="222"/>
      <c r="G1189" s="223"/>
    </row>
    <row r="1190" spans="1:7">
      <c r="A1190" s="219"/>
      <c r="B1190" s="219"/>
      <c r="C1190" s="219"/>
      <c r="D1190" s="220"/>
      <c r="E1190" s="221"/>
      <c r="F1190" s="222"/>
      <c r="G1190" s="223"/>
    </row>
    <row r="1191" spans="1:7">
      <c r="A1191" s="219"/>
      <c r="B1191" s="219"/>
      <c r="C1191" s="219"/>
      <c r="D1191" s="220"/>
      <c r="E1191" s="221"/>
      <c r="F1191" s="222"/>
      <c r="G1191" s="223"/>
    </row>
    <row r="1192" spans="1:7">
      <c r="A1192" s="219"/>
      <c r="B1192" s="219"/>
      <c r="C1192" s="219"/>
      <c r="D1192" s="220"/>
      <c r="E1192" s="221"/>
      <c r="F1192" s="222"/>
      <c r="G1192" s="223"/>
    </row>
    <row r="1193" spans="1:7">
      <c r="A1193" s="219"/>
      <c r="B1193" s="219"/>
      <c r="C1193" s="219"/>
      <c r="D1193" s="220"/>
      <c r="E1193" s="221"/>
      <c r="F1193" s="222"/>
      <c r="G1193" s="223"/>
    </row>
    <row r="1194" spans="1:7">
      <c r="A1194" s="219"/>
      <c r="B1194" s="219"/>
      <c r="C1194" s="219"/>
      <c r="D1194" s="220"/>
      <c r="E1194" s="221"/>
      <c r="F1194" s="222"/>
      <c r="G1194" s="223"/>
    </row>
    <row r="1195" spans="1:7">
      <c r="A1195" s="219"/>
      <c r="B1195" s="219"/>
      <c r="C1195" s="219"/>
      <c r="D1195" s="220"/>
      <c r="E1195" s="221"/>
      <c r="F1195" s="222"/>
      <c r="G1195" s="223"/>
    </row>
    <row r="1196" spans="1:7">
      <c r="A1196" s="219"/>
      <c r="B1196" s="219"/>
      <c r="C1196" s="219"/>
      <c r="D1196" s="220"/>
      <c r="E1196" s="221"/>
      <c r="F1196" s="222"/>
      <c r="G1196" s="223"/>
    </row>
    <row r="1197" spans="1:7">
      <c r="A1197" s="219"/>
      <c r="B1197" s="219"/>
      <c r="C1197" s="219"/>
      <c r="D1197" s="220"/>
      <c r="E1197" s="221"/>
      <c r="F1197" s="222"/>
      <c r="G1197" s="223"/>
    </row>
    <row r="1198" spans="1:7">
      <c r="A1198" s="219"/>
      <c r="B1198" s="219"/>
      <c r="C1198" s="219"/>
      <c r="D1198" s="220"/>
      <c r="E1198" s="221"/>
      <c r="F1198" s="222"/>
      <c r="G1198" s="223"/>
    </row>
    <row r="1199" spans="1:7">
      <c r="A1199" s="219"/>
      <c r="B1199" s="219"/>
      <c r="C1199" s="219"/>
      <c r="D1199" s="220"/>
      <c r="E1199" s="221"/>
      <c r="F1199" s="222"/>
      <c r="G1199" s="223"/>
    </row>
    <row r="1200" spans="1:7">
      <c r="A1200" s="219"/>
      <c r="B1200" s="219"/>
      <c r="C1200" s="219"/>
      <c r="D1200" s="220"/>
      <c r="E1200" s="221"/>
      <c r="F1200" s="222"/>
      <c r="G1200" s="223"/>
    </row>
    <row r="1201" spans="1:7">
      <c r="A1201" s="219"/>
      <c r="B1201" s="219"/>
      <c r="C1201" s="219"/>
      <c r="D1201" s="220"/>
      <c r="E1201" s="221"/>
      <c r="F1201" s="222"/>
      <c r="G1201" s="223"/>
    </row>
    <row r="1202" spans="1:7">
      <c r="A1202" s="219"/>
      <c r="B1202" s="219"/>
      <c r="C1202" s="219"/>
      <c r="D1202" s="220"/>
      <c r="E1202" s="221"/>
      <c r="F1202" s="222"/>
      <c r="G1202" s="223"/>
    </row>
    <row r="1203" spans="1:7">
      <c r="A1203" s="219"/>
      <c r="B1203" s="219"/>
      <c r="C1203" s="219"/>
      <c r="D1203" s="220"/>
      <c r="E1203" s="221"/>
      <c r="F1203" s="222"/>
      <c r="G1203" s="223"/>
    </row>
    <row r="1204" spans="1:7">
      <c r="A1204" s="219"/>
      <c r="B1204" s="219"/>
      <c r="C1204" s="219"/>
      <c r="D1204" s="220"/>
      <c r="E1204" s="221"/>
      <c r="F1204" s="222"/>
      <c r="G1204" s="223"/>
    </row>
    <row r="1205" spans="1:7">
      <c r="A1205" s="219"/>
      <c r="B1205" s="219"/>
      <c r="C1205" s="219"/>
      <c r="D1205" s="220"/>
      <c r="E1205" s="221"/>
      <c r="F1205" s="222"/>
      <c r="G1205" s="223"/>
    </row>
    <row r="1206" spans="1:7">
      <c r="A1206" s="219"/>
      <c r="B1206" s="219"/>
      <c r="C1206" s="219"/>
      <c r="D1206" s="220"/>
      <c r="E1206" s="221"/>
      <c r="F1206" s="222"/>
      <c r="G1206" s="223"/>
    </row>
    <row r="1207" spans="1:7">
      <c r="A1207" s="219"/>
      <c r="B1207" s="219"/>
      <c r="C1207" s="219"/>
      <c r="D1207" s="220"/>
      <c r="E1207" s="221"/>
      <c r="F1207" s="222"/>
      <c r="G1207" s="223"/>
    </row>
    <row r="1208" spans="1:7">
      <c r="A1208" s="219"/>
      <c r="B1208" s="219"/>
      <c r="C1208" s="219"/>
      <c r="D1208" s="220"/>
      <c r="E1208" s="221"/>
      <c r="F1208" s="222"/>
      <c r="G1208" s="223"/>
    </row>
    <row r="1209" spans="1:7">
      <c r="A1209" s="219"/>
      <c r="B1209" s="219"/>
      <c r="C1209" s="219"/>
      <c r="D1209" s="220"/>
      <c r="E1209" s="221"/>
      <c r="F1209" s="222"/>
      <c r="G1209" s="223"/>
    </row>
    <row r="1210" spans="1:7">
      <c r="A1210" s="219"/>
      <c r="B1210" s="219"/>
      <c r="C1210" s="219"/>
      <c r="D1210" s="220"/>
      <c r="E1210" s="221"/>
      <c r="F1210" s="222"/>
      <c r="G1210" s="223"/>
    </row>
    <row r="1211" spans="1:7">
      <c r="A1211" s="219"/>
      <c r="B1211" s="219"/>
      <c r="C1211" s="219"/>
      <c r="D1211" s="220"/>
      <c r="E1211" s="221"/>
      <c r="F1211" s="222"/>
      <c r="G1211" s="223"/>
    </row>
    <row r="1212" spans="1:7">
      <c r="A1212" s="219"/>
      <c r="B1212" s="219"/>
      <c r="C1212" s="219"/>
      <c r="D1212" s="220"/>
      <c r="E1212" s="221"/>
      <c r="F1212" s="222"/>
      <c r="G1212" s="223"/>
    </row>
    <row r="1213" spans="1:7">
      <c r="A1213" s="219"/>
      <c r="B1213" s="219"/>
      <c r="C1213" s="219"/>
      <c r="D1213" s="220"/>
      <c r="E1213" s="221"/>
      <c r="F1213" s="222"/>
      <c r="G1213" s="223"/>
    </row>
    <row r="1214" spans="1:7">
      <c r="A1214" s="219"/>
      <c r="B1214" s="219"/>
      <c r="C1214" s="219"/>
      <c r="D1214" s="220"/>
      <c r="E1214" s="221"/>
      <c r="F1214" s="222"/>
      <c r="G1214" s="223"/>
    </row>
    <row r="1215" spans="1:7">
      <c r="A1215" s="219"/>
      <c r="B1215" s="219"/>
      <c r="C1215" s="219"/>
      <c r="D1215" s="220"/>
      <c r="E1215" s="221"/>
      <c r="F1215" s="222"/>
      <c r="G1215" s="223"/>
    </row>
    <row r="1216" spans="1:7">
      <c r="A1216" s="219"/>
      <c r="B1216" s="219"/>
      <c r="C1216" s="219"/>
      <c r="D1216" s="220"/>
      <c r="E1216" s="221"/>
      <c r="F1216" s="222"/>
      <c r="G1216" s="223"/>
    </row>
    <row r="1217" spans="1:7">
      <c r="A1217" s="219"/>
      <c r="B1217" s="219"/>
      <c r="C1217" s="219"/>
      <c r="D1217" s="220"/>
      <c r="E1217" s="221"/>
      <c r="F1217" s="222"/>
      <c r="G1217" s="223"/>
    </row>
    <row r="1218" spans="1:7">
      <c r="A1218" s="219"/>
      <c r="B1218" s="219"/>
      <c r="C1218" s="219"/>
      <c r="D1218" s="220"/>
      <c r="E1218" s="221"/>
      <c r="F1218" s="222"/>
      <c r="G1218" s="223"/>
    </row>
    <row r="1219" spans="1:7">
      <c r="A1219" s="219"/>
      <c r="B1219" s="219"/>
      <c r="C1219" s="219"/>
      <c r="D1219" s="220"/>
      <c r="E1219" s="221"/>
      <c r="F1219" s="222"/>
      <c r="G1219" s="223"/>
    </row>
    <row r="1220" spans="1:7">
      <c r="A1220" s="219"/>
      <c r="B1220" s="219"/>
      <c r="C1220" s="219"/>
      <c r="D1220" s="220"/>
      <c r="E1220" s="221"/>
      <c r="F1220" s="222"/>
      <c r="G1220" s="223"/>
    </row>
    <row r="1221" spans="1:7">
      <c r="A1221" s="219"/>
      <c r="B1221" s="219"/>
      <c r="C1221" s="219"/>
      <c r="D1221" s="220"/>
      <c r="E1221" s="221"/>
      <c r="F1221" s="222"/>
      <c r="G1221" s="223"/>
    </row>
    <row r="1222" spans="1:7">
      <c r="A1222" s="219"/>
      <c r="B1222" s="219"/>
      <c r="C1222" s="219"/>
      <c r="D1222" s="220"/>
      <c r="E1222" s="221"/>
      <c r="F1222" s="222"/>
      <c r="G1222" s="223"/>
    </row>
    <row r="1223" spans="1:7">
      <c r="A1223" s="219"/>
      <c r="B1223" s="219"/>
      <c r="C1223" s="219"/>
      <c r="D1223" s="220"/>
      <c r="E1223" s="221"/>
      <c r="F1223" s="222"/>
      <c r="G1223" s="223"/>
    </row>
    <row r="1224" spans="1:7">
      <c r="A1224" s="219"/>
      <c r="B1224" s="219"/>
      <c r="C1224" s="219"/>
      <c r="D1224" s="220"/>
      <c r="E1224" s="221"/>
      <c r="F1224" s="222"/>
      <c r="G1224" s="223"/>
    </row>
    <row r="1225" spans="1:7">
      <c r="A1225" s="219"/>
      <c r="B1225" s="219"/>
      <c r="C1225" s="219"/>
      <c r="D1225" s="220"/>
      <c r="E1225" s="221"/>
      <c r="F1225" s="222"/>
      <c r="G1225" s="223"/>
    </row>
    <row r="1226" spans="1:7">
      <c r="A1226" s="219"/>
      <c r="B1226" s="219"/>
      <c r="C1226" s="219"/>
      <c r="D1226" s="220"/>
      <c r="E1226" s="221"/>
      <c r="F1226" s="222"/>
      <c r="G1226" s="223"/>
    </row>
    <row r="1227" spans="1:7">
      <c r="A1227" s="219"/>
      <c r="B1227" s="219"/>
      <c r="C1227" s="219"/>
      <c r="D1227" s="220"/>
      <c r="E1227" s="221"/>
      <c r="F1227" s="222"/>
      <c r="G1227" s="223"/>
    </row>
    <row r="1228" spans="1:7">
      <c r="A1228" s="219"/>
      <c r="B1228" s="219"/>
      <c r="C1228" s="219"/>
      <c r="D1228" s="220"/>
      <c r="E1228" s="221"/>
      <c r="F1228" s="222"/>
      <c r="G1228" s="223"/>
    </row>
    <row r="1229" spans="1:7">
      <c r="A1229" s="219"/>
      <c r="B1229" s="219"/>
      <c r="C1229" s="219"/>
      <c r="D1229" s="220"/>
      <c r="E1229" s="221"/>
      <c r="F1229" s="222"/>
      <c r="G1229" s="223"/>
    </row>
    <row r="1230" spans="1:7">
      <c r="A1230" s="219"/>
      <c r="B1230" s="219"/>
      <c r="C1230" s="219"/>
      <c r="D1230" s="220"/>
      <c r="E1230" s="221"/>
      <c r="F1230" s="222"/>
      <c r="G1230" s="223"/>
    </row>
    <row r="1231" spans="1:7">
      <c r="A1231" s="219"/>
      <c r="B1231" s="219"/>
      <c r="C1231" s="219"/>
      <c r="D1231" s="220"/>
      <c r="E1231" s="221"/>
      <c r="F1231" s="222"/>
      <c r="G1231" s="223"/>
    </row>
    <row r="1232" spans="1:7">
      <c r="A1232" s="219"/>
      <c r="B1232" s="219"/>
      <c r="C1232" s="219"/>
      <c r="D1232" s="220"/>
      <c r="E1232" s="221"/>
      <c r="F1232" s="222"/>
      <c r="G1232" s="223"/>
    </row>
    <row r="1233" spans="1:7">
      <c r="A1233" s="219"/>
      <c r="B1233" s="219"/>
      <c r="C1233" s="219"/>
      <c r="D1233" s="220"/>
      <c r="E1233" s="221"/>
      <c r="F1233" s="222"/>
      <c r="G1233" s="223"/>
    </row>
    <row r="1234" spans="1:7">
      <c r="A1234" s="219"/>
      <c r="B1234" s="219"/>
      <c r="C1234" s="219"/>
      <c r="D1234" s="220"/>
      <c r="E1234" s="221"/>
      <c r="F1234" s="222"/>
      <c r="G1234" s="223"/>
    </row>
    <row r="1235" spans="1:7">
      <c r="A1235" s="219"/>
      <c r="B1235" s="219"/>
      <c r="C1235" s="219"/>
      <c r="D1235" s="220"/>
      <c r="E1235" s="221"/>
      <c r="F1235" s="222"/>
      <c r="G1235" s="223"/>
    </row>
    <row r="1236" spans="1:7">
      <c r="A1236" s="219"/>
      <c r="B1236" s="219"/>
      <c r="C1236" s="219"/>
      <c r="D1236" s="220"/>
      <c r="E1236" s="221"/>
      <c r="F1236" s="222"/>
      <c r="G1236" s="223"/>
    </row>
    <row r="1237" spans="1:7">
      <c r="A1237" s="219"/>
      <c r="B1237" s="219"/>
      <c r="C1237" s="219"/>
      <c r="D1237" s="220"/>
      <c r="E1237" s="221"/>
      <c r="F1237" s="222"/>
      <c r="G1237" s="223"/>
    </row>
    <row r="1238" spans="1:7">
      <c r="A1238" s="219"/>
      <c r="B1238" s="219"/>
      <c r="C1238" s="219"/>
      <c r="D1238" s="220"/>
      <c r="E1238" s="221"/>
      <c r="F1238" s="222"/>
      <c r="G1238" s="223"/>
    </row>
    <row r="1239" spans="1:7">
      <c r="A1239" s="219"/>
      <c r="B1239" s="219"/>
      <c r="C1239" s="219"/>
      <c r="D1239" s="220"/>
      <c r="E1239" s="221"/>
      <c r="F1239" s="222"/>
      <c r="G1239" s="223"/>
    </row>
    <row r="1240" spans="1:7">
      <c r="A1240" s="219"/>
      <c r="B1240" s="219"/>
      <c r="C1240" s="219"/>
      <c r="D1240" s="220"/>
      <c r="E1240" s="221"/>
      <c r="F1240" s="222"/>
      <c r="G1240" s="223"/>
    </row>
    <row r="1241" spans="1:7">
      <c r="A1241" s="219"/>
      <c r="B1241" s="219"/>
      <c r="C1241" s="219"/>
      <c r="D1241" s="220"/>
      <c r="E1241" s="221"/>
      <c r="F1241" s="222"/>
      <c r="G1241" s="223"/>
    </row>
    <row r="1242" spans="1:7">
      <c r="A1242" s="219"/>
      <c r="B1242" s="219"/>
      <c r="C1242" s="219"/>
      <c r="D1242" s="220"/>
      <c r="E1242" s="221"/>
      <c r="F1242" s="222"/>
      <c r="G1242" s="223"/>
    </row>
    <row r="1243" spans="1:7">
      <c r="A1243" s="219"/>
      <c r="B1243" s="219"/>
      <c r="C1243" s="219"/>
      <c r="D1243" s="220"/>
      <c r="E1243" s="221"/>
      <c r="F1243" s="222"/>
      <c r="G1243" s="223"/>
    </row>
    <row r="1244" spans="1:7">
      <c r="A1244" s="219"/>
      <c r="B1244" s="219"/>
      <c r="C1244" s="219"/>
      <c r="D1244" s="220"/>
      <c r="E1244" s="221"/>
      <c r="F1244" s="222"/>
      <c r="G1244" s="223"/>
    </row>
    <row r="1245" spans="1:7">
      <c r="A1245" s="219"/>
      <c r="B1245" s="219"/>
      <c r="C1245" s="219"/>
      <c r="D1245" s="220"/>
      <c r="E1245" s="221"/>
      <c r="F1245" s="222"/>
      <c r="G1245" s="223"/>
    </row>
    <row r="1246" spans="1:7">
      <c r="A1246" s="219"/>
      <c r="B1246" s="219"/>
      <c r="C1246" s="219"/>
      <c r="D1246" s="220"/>
      <c r="E1246" s="221"/>
      <c r="F1246" s="222"/>
      <c r="G1246" s="223"/>
    </row>
    <row r="1247" spans="1:7">
      <c r="A1247" s="219"/>
      <c r="B1247" s="219"/>
      <c r="C1247" s="219"/>
      <c r="D1247" s="220"/>
      <c r="E1247" s="221"/>
      <c r="F1247" s="222"/>
      <c r="G1247" s="223"/>
    </row>
    <row r="1248" spans="1:7">
      <c r="A1248" s="219"/>
      <c r="B1248" s="219"/>
      <c r="C1248" s="219"/>
      <c r="D1248" s="220"/>
      <c r="E1248" s="221"/>
      <c r="F1248" s="222"/>
      <c r="G1248" s="223"/>
    </row>
    <row r="1249" spans="1:7">
      <c r="A1249" s="219"/>
      <c r="B1249" s="219"/>
      <c r="C1249" s="219"/>
      <c r="D1249" s="220"/>
      <c r="E1249" s="221"/>
      <c r="F1249" s="222"/>
      <c r="G1249" s="223"/>
    </row>
    <row r="1250" spans="1:7">
      <c r="A1250" s="219"/>
      <c r="B1250" s="219"/>
      <c r="C1250" s="219"/>
      <c r="D1250" s="220"/>
      <c r="E1250" s="221"/>
      <c r="F1250" s="222"/>
      <c r="G1250" s="223"/>
    </row>
    <row r="1251" spans="1:7">
      <c r="A1251" s="219"/>
      <c r="B1251" s="219"/>
      <c r="C1251" s="219"/>
      <c r="D1251" s="220"/>
      <c r="E1251" s="221"/>
      <c r="F1251" s="222"/>
      <c r="G1251" s="223"/>
    </row>
    <row r="1252" spans="1:7">
      <c r="A1252" s="219"/>
      <c r="B1252" s="219"/>
      <c r="C1252" s="219"/>
      <c r="D1252" s="220"/>
      <c r="E1252" s="221"/>
      <c r="F1252" s="222"/>
      <c r="G1252" s="223"/>
    </row>
    <row r="1253" spans="1:7">
      <c r="A1253" s="219"/>
      <c r="B1253" s="219"/>
      <c r="C1253" s="219"/>
      <c r="D1253" s="220"/>
      <c r="E1253" s="221"/>
      <c r="F1253" s="222"/>
      <c r="G1253" s="223"/>
    </row>
    <row r="1254" spans="1:7">
      <c r="A1254" s="219"/>
      <c r="B1254" s="219"/>
      <c r="C1254" s="219"/>
      <c r="D1254" s="220"/>
      <c r="E1254" s="221"/>
      <c r="F1254" s="222"/>
      <c r="G1254" s="223"/>
    </row>
    <row r="1255" spans="1:7">
      <c r="A1255" s="219"/>
      <c r="B1255" s="219"/>
      <c r="C1255" s="219"/>
      <c r="D1255" s="220"/>
      <c r="E1255" s="221"/>
      <c r="F1255" s="222"/>
      <c r="G1255" s="223"/>
    </row>
    <row r="1256" spans="1:7">
      <c r="A1256" s="219"/>
      <c r="B1256" s="219"/>
      <c r="C1256" s="219"/>
      <c r="D1256" s="220"/>
      <c r="E1256" s="221"/>
      <c r="F1256" s="222"/>
      <c r="G1256" s="223"/>
    </row>
    <row r="1257" spans="1:7">
      <c r="A1257" s="219"/>
      <c r="B1257" s="219"/>
      <c r="C1257" s="219"/>
      <c r="D1257" s="220"/>
      <c r="E1257" s="221"/>
      <c r="F1257" s="222"/>
      <c r="G1257" s="223"/>
    </row>
    <row r="1258" spans="1:7">
      <c r="A1258" s="219"/>
      <c r="B1258" s="219"/>
      <c r="C1258" s="219"/>
      <c r="D1258" s="220"/>
      <c r="E1258" s="221"/>
      <c r="F1258" s="222"/>
      <c r="G1258" s="223"/>
    </row>
    <row r="1259" spans="1:7">
      <c r="A1259" s="219"/>
      <c r="B1259" s="219"/>
      <c r="C1259" s="219"/>
      <c r="D1259" s="220"/>
      <c r="E1259" s="221"/>
      <c r="F1259" s="222"/>
      <c r="G1259" s="223"/>
    </row>
    <row r="1260" spans="1:7">
      <c r="A1260" s="219"/>
      <c r="B1260" s="219"/>
      <c r="C1260" s="219"/>
      <c r="D1260" s="220"/>
      <c r="E1260" s="221"/>
      <c r="F1260" s="222"/>
      <c r="G1260" s="223"/>
    </row>
    <row r="1261" spans="1:7">
      <c r="A1261" s="219"/>
      <c r="B1261" s="219"/>
      <c r="C1261" s="219"/>
      <c r="D1261" s="220"/>
      <c r="E1261" s="221"/>
      <c r="F1261" s="222"/>
      <c r="G1261" s="223"/>
    </row>
    <row r="1262" spans="1:7">
      <c r="A1262" s="219"/>
      <c r="B1262" s="219"/>
      <c r="C1262" s="219"/>
      <c r="D1262" s="220"/>
      <c r="E1262" s="221"/>
      <c r="F1262" s="222"/>
      <c r="G1262" s="223"/>
    </row>
    <row r="1263" spans="1:7">
      <c r="A1263" s="219"/>
      <c r="B1263" s="219"/>
      <c r="C1263" s="219"/>
      <c r="D1263" s="220"/>
      <c r="E1263" s="221"/>
      <c r="F1263" s="222"/>
      <c r="G1263" s="223"/>
    </row>
    <row r="1264" spans="1:7">
      <c r="A1264" s="219"/>
      <c r="B1264" s="219"/>
      <c r="C1264" s="219"/>
      <c r="D1264" s="220"/>
      <c r="E1264" s="221"/>
      <c r="F1264" s="222"/>
      <c r="G1264" s="223"/>
    </row>
    <row r="1265" spans="1:7">
      <c r="A1265" s="219"/>
      <c r="B1265" s="219"/>
      <c r="C1265" s="219"/>
      <c r="D1265" s="220"/>
      <c r="E1265" s="221"/>
      <c r="F1265" s="222"/>
      <c r="G1265" s="223"/>
    </row>
    <row r="1266" spans="1:7">
      <c r="A1266" s="219"/>
      <c r="B1266" s="219"/>
      <c r="C1266" s="219"/>
      <c r="D1266" s="220"/>
      <c r="E1266" s="221"/>
      <c r="F1266" s="222"/>
      <c r="G1266" s="223"/>
    </row>
    <row r="1267" spans="1:7">
      <c r="A1267" s="219"/>
      <c r="B1267" s="219"/>
      <c r="C1267" s="219"/>
      <c r="D1267" s="220"/>
      <c r="E1267" s="221"/>
      <c r="F1267" s="222"/>
      <c r="G1267" s="223"/>
    </row>
    <row r="1268" spans="1:7">
      <c r="A1268" s="219"/>
      <c r="B1268" s="219"/>
      <c r="C1268" s="219"/>
      <c r="D1268" s="220"/>
      <c r="E1268" s="221"/>
      <c r="F1268" s="222"/>
      <c r="G1268" s="223"/>
    </row>
    <row r="1269" spans="1:7">
      <c r="A1269" s="219"/>
      <c r="B1269" s="219"/>
      <c r="C1269" s="219"/>
      <c r="D1269" s="220"/>
      <c r="E1269" s="221"/>
      <c r="F1269" s="222"/>
      <c r="G1269" s="223"/>
    </row>
    <row r="1270" spans="1:7">
      <c r="A1270" s="219"/>
      <c r="B1270" s="219"/>
      <c r="C1270" s="219"/>
      <c r="D1270" s="220"/>
      <c r="E1270" s="221"/>
      <c r="F1270" s="222"/>
      <c r="G1270" s="223"/>
    </row>
    <row r="1271" spans="1:7">
      <c r="A1271" s="219"/>
      <c r="B1271" s="219"/>
      <c r="C1271" s="219"/>
      <c r="D1271" s="220"/>
      <c r="E1271" s="221"/>
      <c r="F1271" s="222"/>
      <c r="G1271" s="223"/>
    </row>
    <row r="1272" spans="1:7">
      <c r="A1272" s="219"/>
      <c r="B1272" s="219"/>
      <c r="C1272" s="219"/>
      <c r="D1272" s="220"/>
      <c r="E1272" s="221"/>
      <c r="F1272" s="222"/>
      <c r="G1272" s="223"/>
    </row>
    <row r="1273" spans="1:7">
      <c r="A1273" s="219"/>
      <c r="B1273" s="219"/>
      <c r="C1273" s="219"/>
      <c r="D1273" s="220"/>
      <c r="E1273" s="221"/>
      <c r="F1273" s="222"/>
      <c r="G1273" s="223"/>
    </row>
    <row r="1274" spans="1:7">
      <c r="A1274" s="219"/>
      <c r="B1274" s="219"/>
      <c r="C1274" s="219"/>
      <c r="D1274" s="220"/>
      <c r="E1274" s="221"/>
      <c r="F1274" s="222"/>
      <c r="G1274" s="223"/>
    </row>
    <row r="1275" spans="1:7">
      <c r="A1275" s="219"/>
      <c r="B1275" s="219"/>
      <c r="C1275" s="219"/>
      <c r="D1275" s="220"/>
      <c r="E1275" s="221"/>
      <c r="F1275" s="222"/>
      <c r="G1275" s="223"/>
    </row>
    <row r="1276" spans="1:7">
      <c r="A1276" s="219"/>
      <c r="B1276" s="219"/>
      <c r="C1276" s="219"/>
      <c r="D1276" s="220"/>
      <c r="E1276" s="221"/>
      <c r="F1276" s="222"/>
      <c r="G1276" s="223"/>
    </row>
    <row r="1277" spans="1:7">
      <c r="A1277" s="219"/>
      <c r="B1277" s="219"/>
      <c r="C1277" s="219"/>
      <c r="D1277" s="220"/>
      <c r="E1277" s="221"/>
      <c r="F1277" s="222"/>
      <c r="G1277" s="223"/>
    </row>
    <row r="1278" spans="1:7">
      <c r="A1278" s="219"/>
      <c r="B1278" s="219"/>
      <c r="C1278" s="219"/>
      <c r="D1278" s="220"/>
      <c r="E1278" s="221"/>
      <c r="F1278" s="222"/>
      <c r="G1278" s="223"/>
    </row>
    <row r="1279" spans="1:7">
      <c r="A1279" s="219"/>
      <c r="B1279" s="219"/>
      <c r="C1279" s="219"/>
      <c r="D1279" s="220"/>
      <c r="E1279" s="221"/>
      <c r="F1279" s="222"/>
      <c r="G1279" s="223"/>
    </row>
    <row r="1280" spans="1:7">
      <c r="A1280" s="219"/>
      <c r="B1280" s="219"/>
      <c r="C1280" s="219"/>
      <c r="D1280" s="220"/>
      <c r="E1280" s="221"/>
      <c r="F1280" s="222"/>
      <c r="G1280" s="223"/>
    </row>
    <row r="1281" spans="1:7">
      <c r="A1281" s="219"/>
      <c r="B1281" s="219"/>
      <c r="C1281" s="219"/>
      <c r="D1281" s="220"/>
      <c r="E1281" s="221"/>
      <c r="F1281" s="222"/>
      <c r="G1281" s="223"/>
    </row>
    <row r="1282" spans="1:7">
      <c r="A1282" s="219"/>
      <c r="B1282" s="219"/>
      <c r="C1282" s="219"/>
      <c r="D1282" s="220"/>
      <c r="E1282" s="221"/>
      <c r="F1282" s="222"/>
      <c r="G1282" s="223"/>
    </row>
    <row r="1283" spans="1:7">
      <c r="A1283" s="219"/>
      <c r="B1283" s="219"/>
      <c r="C1283" s="219"/>
      <c r="D1283" s="220"/>
      <c r="E1283" s="221"/>
      <c r="F1283" s="222"/>
      <c r="G1283" s="223"/>
    </row>
    <row r="1284" spans="1:7">
      <c r="A1284" s="219"/>
      <c r="B1284" s="219"/>
      <c r="C1284" s="219"/>
      <c r="D1284" s="220"/>
      <c r="E1284" s="221"/>
      <c r="F1284" s="222"/>
      <c r="G1284" s="223"/>
    </row>
    <row r="1285" spans="1:7">
      <c r="A1285" s="219"/>
      <c r="B1285" s="219"/>
      <c r="C1285" s="219"/>
      <c r="D1285" s="220"/>
      <c r="E1285" s="221"/>
      <c r="F1285" s="222"/>
      <c r="G1285" s="223"/>
    </row>
    <row r="1286" spans="1:7">
      <c r="A1286" s="219"/>
      <c r="B1286" s="219"/>
      <c r="C1286" s="219"/>
      <c r="D1286" s="220"/>
      <c r="E1286" s="221"/>
      <c r="F1286" s="222"/>
      <c r="G1286" s="223"/>
    </row>
    <row r="1287" spans="1:7">
      <c r="A1287" s="219"/>
      <c r="B1287" s="219"/>
      <c r="C1287" s="219"/>
      <c r="D1287" s="220"/>
      <c r="E1287" s="221"/>
      <c r="F1287" s="222"/>
      <c r="G1287" s="223"/>
    </row>
    <row r="1288" spans="1:7">
      <c r="A1288" s="219"/>
      <c r="B1288" s="219"/>
      <c r="C1288" s="219"/>
      <c r="D1288" s="220"/>
      <c r="E1288" s="221"/>
      <c r="F1288" s="222"/>
      <c r="G1288" s="223"/>
    </row>
    <row r="1289" spans="1:7">
      <c r="A1289" s="219"/>
      <c r="B1289" s="219"/>
      <c r="C1289" s="219"/>
      <c r="D1289" s="220"/>
      <c r="E1289" s="221"/>
      <c r="F1289" s="222"/>
      <c r="G1289" s="223"/>
    </row>
    <row r="1290" spans="1:7">
      <c r="A1290" s="219"/>
      <c r="B1290" s="219"/>
      <c r="C1290" s="219"/>
      <c r="D1290" s="220"/>
      <c r="E1290" s="221"/>
      <c r="F1290" s="222"/>
      <c r="G1290" s="223"/>
    </row>
    <row r="1291" spans="1:7">
      <c r="A1291" s="219"/>
      <c r="B1291" s="219"/>
      <c r="C1291" s="219"/>
      <c r="D1291" s="220"/>
      <c r="E1291" s="221"/>
      <c r="F1291" s="222"/>
      <c r="G1291" s="223"/>
    </row>
    <row r="1292" spans="1:7">
      <c r="A1292" s="219"/>
      <c r="B1292" s="219"/>
      <c r="C1292" s="219"/>
      <c r="D1292" s="220"/>
      <c r="E1292" s="221"/>
      <c r="F1292" s="222"/>
      <c r="G1292" s="223"/>
    </row>
    <row r="1293" spans="1:7">
      <c r="A1293" s="219"/>
      <c r="B1293" s="219"/>
      <c r="C1293" s="219"/>
      <c r="D1293" s="220"/>
      <c r="E1293" s="221"/>
      <c r="F1293" s="222"/>
      <c r="G1293" s="223"/>
    </row>
    <row r="1294" spans="1:7">
      <c r="A1294" s="219"/>
      <c r="B1294" s="219"/>
      <c r="C1294" s="219"/>
      <c r="D1294" s="220"/>
      <c r="E1294" s="221"/>
      <c r="F1294" s="222"/>
      <c r="G1294" s="223"/>
    </row>
    <row r="1295" spans="1:7">
      <c r="A1295" s="219"/>
      <c r="B1295" s="219"/>
      <c r="C1295" s="219"/>
      <c r="D1295" s="220"/>
      <c r="E1295" s="221"/>
      <c r="F1295" s="222"/>
      <c r="G1295" s="223"/>
    </row>
    <row r="1296" spans="1:7">
      <c r="A1296" s="219"/>
      <c r="B1296" s="219"/>
      <c r="C1296" s="219"/>
      <c r="D1296" s="220"/>
      <c r="E1296" s="221"/>
      <c r="F1296" s="222"/>
      <c r="G1296" s="223"/>
    </row>
    <row r="1297" spans="1:7">
      <c r="A1297" s="219"/>
      <c r="B1297" s="219"/>
      <c r="C1297" s="219"/>
      <c r="D1297" s="220"/>
      <c r="E1297" s="221"/>
      <c r="F1297" s="222"/>
      <c r="G1297" s="223"/>
    </row>
    <row r="1298" spans="1:7">
      <c r="A1298" s="219"/>
      <c r="B1298" s="219"/>
      <c r="C1298" s="219"/>
      <c r="D1298" s="220"/>
      <c r="E1298" s="221"/>
      <c r="F1298" s="222"/>
      <c r="G1298" s="223"/>
    </row>
    <row r="1299" spans="1:7">
      <c r="A1299" s="219"/>
      <c r="B1299" s="219"/>
      <c r="C1299" s="219"/>
      <c r="D1299" s="220"/>
      <c r="E1299" s="221"/>
      <c r="F1299" s="222"/>
      <c r="G1299" s="223"/>
    </row>
    <row r="1300" spans="1:7">
      <c r="A1300" s="219"/>
      <c r="B1300" s="219"/>
      <c r="C1300" s="219"/>
      <c r="D1300" s="220"/>
      <c r="E1300" s="221"/>
      <c r="F1300" s="222"/>
      <c r="G1300" s="223"/>
    </row>
    <row r="1301" spans="1:7">
      <c r="A1301" s="219"/>
      <c r="B1301" s="219"/>
      <c r="C1301" s="219"/>
      <c r="D1301" s="220"/>
      <c r="E1301" s="221"/>
      <c r="F1301" s="222"/>
      <c r="G1301" s="223"/>
    </row>
    <row r="1302" spans="1:7">
      <c r="A1302" s="219"/>
      <c r="B1302" s="219"/>
      <c r="C1302" s="219"/>
      <c r="D1302" s="220"/>
      <c r="E1302" s="221"/>
      <c r="F1302" s="222"/>
      <c r="G1302" s="223"/>
    </row>
    <row r="1303" spans="1:7">
      <c r="A1303" s="219"/>
      <c r="B1303" s="219"/>
      <c r="C1303" s="219"/>
      <c r="D1303" s="220"/>
      <c r="E1303" s="221"/>
      <c r="F1303" s="222"/>
      <c r="G1303" s="223"/>
    </row>
    <row r="1304" spans="1:7">
      <c r="A1304" s="219"/>
      <c r="B1304" s="219"/>
      <c r="C1304" s="219"/>
      <c r="D1304" s="220"/>
      <c r="E1304" s="221"/>
      <c r="F1304" s="222"/>
      <c r="G1304" s="223"/>
    </row>
    <row r="1305" spans="1:7">
      <c r="A1305" s="219"/>
      <c r="B1305" s="219"/>
      <c r="C1305" s="219"/>
      <c r="D1305" s="220"/>
      <c r="E1305" s="221"/>
      <c r="F1305" s="222"/>
      <c r="G1305" s="223"/>
    </row>
    <row r="1306" spans="1:7">
      <c r="A1306" s="219"/>
      <c r="B1306" s="219"/>
      <c r="C1306" s="219"/>
      <c r="D1306" s="220"/>
      <c r="E1306" s="221"/>
      <c r="F1306" s="222"/>
      <c r="G1306" s="223"/>
    </row>
    <row r="1307" spans="1:7">
      <c r="A1307" s="219"/>
      <c r="B1307" s="219"/>
      <c r="C1307" s="219"/>
      <c r="D1307" s="220"/>
      <c r="E1307" s="221"/>
      <c r="F1307" s="222"/>
      <c r="G1307" s="223"/>
    </row>
    <row r="1308" spans="1:7">
      <c r="A1308" s="219"/>
      <c r="B1308" s="219"/>
      <c r="C1308" s="219"/>
      <c r="D1308" s="220"/>
      <c r="E1308" s="221"/>
      <c r="F1308" s="222"/>
      <c r="G1308" s="223"/>
    </row>
    <row r="1309" spans="1:7">
      <c r="A1309" s="219"/>
      <c r="B1309" s="219"/>
      <c r="C1309" s="219"/>
      <c r="D1309" s="220"/>
      <c r="E1309" s="221"/>
      <c r="F1309" s="222"/>
      <c r="G1309" s="223"/>
    </row>
    <row r="1310" spans="1:7">
      <c r="A1310" s="219"/>
      <c r="B1310" s="219"/>
      <c r="C1310" s="219"/>
      <c r="D1310" s="220"/>
      <c r="E1310" s="221"/>
      <c r="F1310" s="222"/>
      <c r="G1310" s="223"/>
    </row>
    <row r="1311" spans="1:7">
      <c r="A1311" s="219"/>
      <c r="B1311" s="219"/>
      <c r="C1311" s="219"/>
      <c r="D1311" s="220"/>
      <c r="E1311" s="221"/>
      <c r="F1311" s="222"/>
      <c r="G1311" s="223"/>
    </row>
    <row r="1312" spans="1:7">
      <c r="A1312" s="219"/>
      <c r="B1312" s="219"/>
      <c r="C1312" s="219"/>
      <c r="D1312" s="220"/>
      <c r="E1312" s="221"/>
      <c r="F1312" s="222"/>
      <c r="G1312" s="223"/>
    </row>
    <row r="1313" spans="1:7">
      <c r="A1313" s="219"/>
      <c r="B1313" s="219"/>
      <c r="C1313" s="219"/>
      <c r="D1313" s="220"/>
      <c r="E1313" s="221"/>
      <c r="F1313" s="222"/>
      <c r="G1313" s="223"/>
    </row>
    <row r="1314" spans="1:7">
      <c r="A1314" s="219"/>
      <c r="B1314" s="219"/>
      <c r="C1314" s="219"/>
      <c r="D1314" s="220"/>
      <c r="E1314" s="221"/>
      <c r="F1314" s="222"/>
      <c r="G1314" s="223"/>
    </row>
    <row r="1315" spans="1:7">
      <c r="A1315" s="219"/>
      <c r="B1315" s="219"/>
      <c r="C1315" s="219"/>
      <c r="D1315" s="220"/>
      <c r="E1315" s="221"/>
      <c r="F1315" s="222"/>
      <c r="G1315" s="223"/>
    </row>
    <row r="1316" spans="1:7">
      <c r="A1316" s="219"/>
      <c r="B1316" s="219"/>
      <c r="C1316" s="219"/>
      <c r="D1316" s="220"/>
      <c r="E1316" s="221"/>
      <c r="F1316" s="222"/>
      <c r="G1316" s="223"/>
    </row>
    <row r="1317" spans="1:7">
      <c r="A1317" s="219"/>
      <c r="B1317" s="219"/>
      <c r="C1317" s="219"/>
      <c r="D1317" s="220"/>
      <c r="E1317" s="221"/>
      <c r="F1317" s="222"/>
      <c r="G1317" s="223"/>
    </row>
    <row r="1318" spans="1:7">
      <c r="A1318" s="219"/>
      <c r="B1318" s="219"/>
      <c r="C1318" s="219"/>
      <c r="D1318" s="220"/>
      <c r="E1318" s="221"/>
      <c r="F1318" s="222"/>
      <c r="G1318" s="223"/>
    </row>
    <row r="1319" spans="1:7">
      <c r="A1319" s="219"/>
      <c r="B1319" s="219"/>
      <c r="C1319" s="219"/>
      <c r="D1319" s="220"/>
      <c r="E1319" s="221"/>
      <c r="F1319" s="222"/>
      <c r="G1319" s="223"/>
    </row>
    <row r="1320" spans="1:7">
      <c r="A1320" s="219"/>
      <c r="B1320" s="219"/>
      <c r="C1320" s="219"/>
      <c r="D1320" s="220"/>
      <c r="E1320" s="221"/>
      <c r="F1320" s="222"/>
      <c r="G1320" s="223"/>
    </row>
    <row r="1321" spans="1:7">
      <c r="A1321" s="219"/>
      <c r="B1321" s="219"/>
      <c r="C1321" s="219"/>
      <c r="D1321" s="220"/>
      <c r="E1321" s="221"/>
      <c r="F1321" s="222"/>
      <c r="G1321" s="223"/>
    </row>
    <row r="1322" spans="1:7">
      <c r="A1322" s="219"/>
      <c r="B1322" s="219"/>
      <c r="C1322" s="219"/>
      <c r="D1322" s="220"/>
      <c r="E1322" s="221"/>
      <c r="F1322" s="222"/>
      <c r="G1322" s="223"/>
    </row>
    <row r="1323" spans="1:7">
      <c r="A1323" s="219"/>
      <c r="B1323" s="219"/>
      <c r="C1323" s="219"/>
      <c r="D1323" s="220"/>
      <c r="E1323" s="221"/>
      <c r="F1323" s="222"/>
      <c r="G1323" s="223"/>
    </row>
    <row r="1324" spans="1:7">
      <c r="A1324" s="219"/>
      <c r="B1324" s="219"/>
      <c r="C1324" s="219"/>
      <c r="D1324" s="220"/>
      <c r="E1324" s="221"/>
      <c r="F1324" s="222"/>
      <c r="G1324" s="223"/>
    </row>
    <row r="1325" spans="1:7">
      <c r="A1325" s="219"/>
      <c r="B1325" s="219"/>
      <c r="C1325" s="219"/>
      <c r="D1325" s="220"/>
      <c r="E1325" s="221"/>
      <c r="F1325" s="222"/>
      <c r="G1325" s="223"/>
    </row>
    <row r="1326" spans="1:7">
      <c r="A1326" s="219"/>
      <c r="B1326" s="219"/>
      <c r="C1326" s="219"/>
      <c r="D1326" s="220"/>
      <c r="E1326" s="221"/>
      <c r="F1326" s="222"/>
      <c r="G1326" s="223"/>
    </row>
    <row r="1327" spans="1:7">
      <c r="A1327" s="219"/>
      <c r="B1327" s="219"/>
      <c r="C1327" s="219"/>
      <c r="D1327" s="220"/>
      <c r="E1327" s="221"/>
      <c r="F1327" s="222"/>
      <c r="G1327" s="223"/>
    </row>
    <row r="1328" spans="1:7">
      <c r="A1328" s="219"/>
      <c r="B1328" s="219"/>
      <c r="C1328" s="219"/>
      <c r="D1328" s="220"/>
      <c r="E1328" s="221"/>
      <c r="F1328" s="222"/>
      <c r="G1328" s="223"/>
    </row>
    <row r="1329" spans="1:7">
      <c r="A1329" s="219"/>
      <c r="B1329" s="219"/>
      <c r="C1329" s="219"/>
      <c r="D1329" s="220"/>
      <c r="E1329" s="221"/>
      <c r="F1329" s="222"/>
      <c r="G1329" s="223"/>
    </row>
    <row r="1330" spans="1:7">
      <c r="A1330" s="219"/>
      <c r="B1330" s="219"/>
      <c r="C1330" s="219"/>
      <c r="D1330" s="220"/>
      <c r="E1330" s="221"/>
      <c r="F1330" s="222"/>
      <c r="G1330" s="223"/>
    </row>
    <row r="1331" spans="1:7">
      <c r="A1331" s="219"/>
      <c r="B1331" s="219"/>
      <c r="C1331" s="219"/>
      <c r="D1331" s="220"/>
      <c r="E1331" s="221"/>
      <c r="F1331" s="222"/>
      <c r="G1331" s="223"/>
    </row>
    <row r="1332" spans="1:7">
      <c r="A1332" s="219"/>
      <c r="B1332" s="219"/>
      <c r="C1332" s="219"/>
      <c r="D1332" s="220"/>
      <c r="E1332" s="221"/>
      <c r="F1332" s="222"/>
      <c r="G1332" s="223"/>
    </row>
    <row r="1333" spans="1:7">
      <c r="A1333" s="219"/>
      <c r="B1333" s="219"/>
      <c r="C1333" s="219"/>
      <c r="D1333" s="220"/>
      <c r="E1333" s="221"/>
      <c r="F1333" s="222"/>
      <c r="G1333" s="223"/>
    </row>
    <row r="1334" spans="1:7">
      <c r="A1334" s="219"/>
      <c r="B1334" s="219"/>
      <c r="C1334" s="219"/>
      <c r="D1334" s="220"/>
      <c r="E1334" s="221"/>
      <c r="F1334" s="222"/>
      <c r="G1334" s="223"/>
    </row>
    <row r="1335" spans="1:7">
      <c r="A1335" s="219"/>
      <c r="B1335" s="219"/>
      <c r="C1335" s="219"/>
      <c r="D1335" s="220"/>
      <c r="E1335" s="221"/>
      <c r="F1335" s="222"/>
      <c r="G1335" s="223"/>
    </row>
    <row r="1336" spans="1:7">
      <c r="A1336" s="219"/>
      <c r="B1336" s="219"/>
      <c r="C1336" s="219"/>
      <c r="D1336" s="220"/>
      <c r="E1336" s="221"/>
      <c r="F1336" s="222"/>
      <c r="G1336" s="223"/>
    </row>
    <row r="1337" spans="1:7">
      <c r="A1337" s="219"/>
      <c r="B1337" s="219"/>
      <c r="C1337" s="219"/>
      <c r="D1337" s="220"/>
      <c r="E1337" s="221"/>
      <c r="F1337" s="222"/>
      <c r="G1337" s="223"/>
    </row>
    <row r="1338" spans="1:7">
      <c r="A1338" s="219"/>
      <c r="B1338" s="219"/>
      <c r="C1338" s="219"/>
      <c r="D1338" s="220"/>
      <c r="E1338" s="221"/>
      <c r="F1338" s="222"/>
      <c r="G1338" s="223"/>
    </row>
    <row r="1339" spans="1:7">
      <c r="A1339" s="219"/>
      <c r="B1339" s="219"/>
      <c r="C1339" s="219"/>
      <c r="D1339" s="220"/>
      <c r="E1339" s="221"/>
      <c r="F1339" s="222"/>
      <c r="G1339" s="223"/>
    </row>
    <row r="1340" spans="1:7">
      <c r="A1340" s="219"/>
      <c r="B1340" s="219"/>
      <c r="C1340" s="219"/>
      <c r="D1340" s="220"/>
      <c r="E1340" s="221"/>
      <c r="F1340" s="222"/>
      <c r="G1340" s="223"/>
    </row>
    <row r="1341" spans="1:7">
      <c r="A1341" s="219"/>
      <c r="B1341" s="219"/>
      <c r="C1341" s="219"/>
      <c r="D1341" s="220"/>
      <c r="E1341" s="221"/>
      <c r="F1341" s="222"/>
      <c r="G1341" s="223"/>
    </row>
    <row r="1342" spans="1:7">
      <c r="A1342" s="219"/>
      <c r="B1342" s="219"/>
      <c r="C1342" s="219"/>
      <c r="D1342" s="220"/>
      <c r="E1342" s="221"/>
      <c r="F1342" s="222"/>
      <c r="G1342" s="223"/>
    </row>
    <row r="1343" spans="1:7">
      <c r="A1343" s="219"/>
      <c r="B1343" s="219"/>
      <c r="C1343" s="219"/>
      <c r="D1343" s="220"/>
      <c r="E1343" s="221"/>
      <c r="F1343" s="222"/>
      <c r="G1343" s="223"/>
    </row>
    <row r="1344" spans="1:7">
      <c r="A1344" s="219"/>
      <c r="B1344" s="219"/>
      <c r="C1344" s="219"/>
      <c r="D1344" s="220"/>
      <c r="E1344" s="221"/>
      <c r="F1344" s="222"/>
      <c r="G1344" s="223"/>
    </row>
    <row r="1345" spans="1:7">
      <c r="A1345" s="219"/>
      <c r="B1345" s="219"/>
      <c r="C1345" s="219"/>
      <c r="D1345" s="220"/>
      <c r="E1345" s="221"/>
      <c r="F1345" s="222"/>
      <c r="G1345" s="223"/>
    </row>
    <row r="1346" spans="1:7">
      <c r="A1346" s="219"/>
      <c r="B1346" s="219"/>
      <c r="C1346" s="219"/>
      <c r="D1346" s="220"/>
      <c r="E1346" s="221"/>
      <c r="F1346" s="222"/>
      <c r="G1346" s="223"/>
    </row>
    <row r="1347" spans="1:7">
      <c r="A1347" s="219"/>
      <c r="B1347" s="219"/>
      <c r="C1347" s="219"/>
      <c r="D1347" s="220"/>
      <c r="E1347" s="221"/>
      <c r="F1347" s="222"/>
      <c r="G1347" s="223"/>
    </row>
    <row r="1348" spans="1:7">
      <c r="A1348" s="219"/>
      <c r="B1348" s="219"/>
      <c r="C1348" s="219"/>
      <c r="D1348" s="220"/>
      <c r="E1348" s="221"/>
      <c r="F1348" s="222"/>
      <c r="G1348" s="223"/>
    </row>
    <row r="1349" spans="1:7">
      <c r="A1349" s="219"/>
      <c r="B1349" s="219"/>
      <c r="C1349" s="219"/>
      <c r="D1349" s="220"/>
      <c r="E1349" s="221"/>
      <c r="F1349" s="222"/>
      <c r="G1349" s="223"/>
    </row>
    <row r="1350" spans="1:7">
      <c r="A1350" s="219"/>
      <c r="B1350" s="219"/>
      <c r="C1350" s="219"/>
      <c r="D1350" s="220"/>
      <c r="E1350" s="221"/>
      <c r="F1350" s="222"/>
      <c r="G1350" s="223"/>
    </row>
    <row r="1351" spans="1:7">
      <c r="A1351" s="219"/>
      <c r="B1351" s="219"/>
      <c r="C1351" s="219"/>
      <c r="D1351" s="220"/>
      <c r="E1351" s="221"/>
      <c r="F1351" s="222"/>
      <c r="G1351" s="223"/>
    </row>
    <row r="1352" spans="1:7">
      <c r="A1352" s="219"/>
      <c r="B1352" s="219"/>
      <c r="C1352" s="219"/>
      <c r="D1352" s="220"/>
      <c r="E1352" s="221"/>
      <c r="F1352" s="222"/>
      <c r="G1352" s="223"/>
    </row>
    <row r="1353" spans="1:7">
      <c r="A1353" s="219"/>
      <c r="B1353" s="219"/>
      <c r="C1353" s="219"/>
      <c r="D1353" s="220"/>
      <c r="E1353" s="221"/>
      <c r="F1353" s="222"/>
      <c r="G1353" s="223"/>
    </row>
    <row r="1354" spans="1:7">
      <c r="A1354" s="219"/>
      <c r="B1354" s="219"/>
      <c r="C1354" s="219"/>
      <c r="D1354" s="220"/>
      <c r="E1354" s="221"/>
      <c r="F1354" s="222"/>
      <c r="G1354" s="223"/>
    </row>
    <row r="1355" spans="1:7">
      <c r="A1355" s="219"/>
      <c r="B1355" s="219"/>
      <c r="C1355" s="219"/>
      <c r="D1355" s="220"/>
      <c r="E1355" s="221"/>
      <c r="F1355" s="222"/>
      <c r="G1355" s="223"/>
    </row>
    <row r="1356" spans="1:7">
      <c r="A1356" s="219"/>
      <c r="B1356" s="219"/>
      <c r="C1356" s="219"/>
      <c r="D1356" s="220"/>
      <c r="E1356" s="221"/>
      <c r="F1356" s="222"/>
      <c r="G1356" s="223"/>
    </row>
    <row r="1357" spans="1:7">
      <c r="A1357" s="219"/>
      <c r="B1357" s="219"/>
      <c r="C1357" s="219"/>
      <c r="D1357" s="220"/>
      <c r="E1357" s="221"/>
      <c r="F1357" s="222"/>
      <c r="G1357" s="223"/>
    </row>
    <row r="1358" spans="1:7">
      <c r="A1358" s="219"/>
      <c r="B1358" s="219"/>
      <c r="C1358" s="219"/>
      <c r="D1358" s="220"/>
      <c r="E1358" s="221"/>
      <c r="F1358" s="222"/>
      <c r="G1358" s="223"/>
    </row>
    <row r="1359" spans="1:7">
      <c r="A1359" s="219"/>
      <c r="B1359" s="219"/>
      <c r="C1359" s="219"/>
      <c r="D1359" s="220"/>
      <c r="E1359" s="221"/>
      <c r="F1359" s="222"/>
      <c r="G1359" s="223"/>
    </row>
    <row r="1360" spans="1:7">
      <c r="A1360" s="219"/>
      <c r="B1360" s="219"/>
      <c r="C1360" s="219"/>
      <c r="D1360" s="220"/>
      <c r="E1360" s="221"/>
      <c r="F1360" s="222"/>
      <c r="G1360" s="223"/>
    </row>
    <row r="1361" spans="1:7">
      <c r="A1361" s="219"/>
      <c r="B1361" s="219"/>
      <c r="C1361" s="219"/>
      <c r="D1361" s="220"/>
      <c r="E1361" s="221"/>
      <c r="F1361" s="222"/>
      <c r="G1361" s="223"/>
    </row>
    <row r="1362" spans="1:7">
      <c r="A1362" s="219"/>
      <c r="B1362" s="219"/>
      <c r="C1362" s="219"/>
      <c r="D1362" s="220"/>
      <c r="E1362" s="221"/>
      <c r="F1362" s="222"/>
      <c r="G1362" s="223"/>
    </row>
    <row r="1363" spans="1:7">
      <c r="A1363" s="219"/>
      <c r="B1363" s="219"/>
      <c r="C1363" s="219"/>
      <c r="D1363" s="220"/>
      <c r="E1363" s="221"/>
      <c r="F1363" s="222"/>
      <c r="G1363" s="223"/>
    </row>
    <row r="1364" spans="1:7">
      <c r="A1364" s="219"/>
      <c r="B1364" s="219"/>
      <c r="C1364" s="219"/>
      <c r="D1364" s="220"/>
      <c r="E1364" s="221"/>
      <c r="F1364" s="222"/>
      <c r="G1364" s="223"/>
    </row>
    <row r="1365" spans="1:7">
      <c r="A1365" s="219"/>
      <c r="B1365" s="219"/>
      <c r="C1365" s="219"/>
      <c r="D1365" s="220"/>
      <c r="E1365" s="221"/>
      <c r="F1365" s="222"/>
      <c r="G1365" s="223"/>
    </row>
    <row r="1366" spans="1:7">
      <c r="A1366" s="219"/>
      <c r="B1366" s="219"/>
      <c r="C1366" s="219"/>
      <c r="D1366" s="220"/>
      <c r="E1366" s="221"/>
      <c r="F1366" s="222"/>
      <c r="G1366" s="223"/>
    </row>
    <row r="1367" spans="1:7">
      <c r="A1367" s="219"/>
      <c r="B1367" s="219"/>
      <c r="C1367" s="219"/>
      <c r="D1367" s="220"/>
      <c r="E1367" s="221"/>
      <c r="F1367" s="222"/>
      <c r="G1367" s="223"/>
    </row>
    <row r="1368" spans="1:7">
      <c r="A1368" s="219"/>
      <c r="B1368" s="219"/>
      <c r="C1368" s="219"/>
      <c r="D1368" s="220"/>
      <c r="E1368" s="221"/>
      <c r="F1368" s="222"/>
      <c r="G1368" s="223"/>
    </row>
    <row r="1369" spans="1:7">
      <c r="A1369" s="219"/>
      <c r="B1369" s="219"/>
      <c r="C1369" s="219"/>
      <c r="D1369" s="220"/>
      <c r="E1369" s="221"/>
      <c r="F1369" s="222"/>
      <c r="G1369" s="223"/>
    </row>
    <row r="1370" spans="1:7">
      <c r="A1370" s="219"/>
      <c r="B1370" s="219"/>
      <c r="C1370" s="219"/>
      <c r="D1370" s="220"/>
      <c r="E1370" s="221"/>
      <c r="F1370" s="222"/>
      <c r="G1370" s="223"/>
    </row>
    <row r="1371" spans="1:7">
      <c r="A1371" s="219"/>
      <c r="B1371" s="219"/>
      <c r="C1371" s="219"/>
      <c r="D1371" s="220"/>
      <c r="E1371" s="221"/>
      <c r="F1371" s="222"/>
      <c r="G1371" s="223"/>
    </row>
    <row r="1372" spans="1:7">
      <c r="A1372" s="219"/>
      <c r="B1372" s="219"/>
      <c r="C1372" s="219"/>
      <c r="D1372" s="220"/>
      <c r="E1372" s="221"/>
      <c r="F1372" s="222"/>
      <c r="G1372" s="223"/>
    </row>
    <row r="1373" spans="1:7">
      <c r="A1373" s="219"/>
      <c r="B1373" s="219"/>
      <c r="C1373" s="219"/>
      <c r="D1373" s="220"/>
      <c r="E1373" s="221"/>
      <c r="F1373" s="222"/>
      <c r="G1373" s="223"/>
    </row>
    <row r="1374" spans="1:7">
      <c r="A1374" s="219"/>
      <c r="B1374" s="219"/>
      <c r="C1374" s="219"/>
      <c r="D1374" s="220"/>
      <c r="E1374" s="221"/>
      <c r="F1374" s="222"/>
      <c r="G1374" s="223"/>
    </row>
    <row r="1375" spans="1:7">
      <c r="A1375" s="219"/>
      <c r="B1375" s="219"/>
      <c r="C1375" s="219"/>
      <c r="D1375" s="220"/>
      <c r="E1375" s="221"/>
      <c r="F1375" s="222"/>
      <c r="G1375" s="223"/>
    </row>
    <row r="1376" spans="1:7">
      <c r="A1376" s="219"/>
      <c r="B1376" s="219"/>
      <c r="C1376" s="219"/>
      <c r="D1376" s="220"/>
      <c r="E1376" s="221"/>
      <c r="F1376" s="222"/>
      <c r="G1376" s="223"/>
    </row>
    <row r="1377" spans="1:7">
      <c r="A1377" s="219"/>
      <c r="B1377" s="219"/>
      <c r="C1377" s="219"/>
      <c r="D1377" s="220"/>
      <c r="E1377" s="221"/>
      <c r="F1377" s="222"/>
      <c r="G1377" s="223"/>
    </row>
    <row r="1378" spans="1:7">
      <c r="A1378" s="219"/>
      <c r="B1378" s="219"/>
      <c r="C1378" s="219"/>
      <c r="D1378" s="220"/>
      <c r="E1378" s="221"/>
      <c r="F1378" s="222"/>
      <c r="G1378" s="223"/>
    </row>
    <row r="1379" spans="1:7">
      <c r="A1379" s="219"/>
      <c r="B1379" s="219"/>
      <c r="C1379" s="219"/>
      <c r="D1379" s="220"/>
      <c r="E1379" s="221"/>
      <c r="F1379" s="222"/>
      <c r="G1379" s="223"/>
    </row>
    <row r="1380" spans="1:7">
      <c r="A1380" s="219"/>
      <c r="B1380" s="219"/>
      <c r="C1380" s="219"/>
      <c r="D1380" s="220"/>
      <c r="E1380" s="221"/>
      <c r="F1380" s="222"/>
      <c r="G1380" s="223"/>
    </row>
    <row r="1381" spans="1:7">
      <c r="A1381" s="219"/>
      <c r="B1381" s="219"/>
      <c r="C1381" s="219"/>
      <c r="D1381" s="220"/>
      <c r="E1381" s="221"/>
      <c r="F1381" s="222"/>
      <c r="G1381" s="223"/>
    </row>
    <row r="1382" spans="1:7">
      <c r="A1382" s="219"/>
      <c r="B1382" s="219"/>
      <c r="C1382" s="219"/>
      <c r="D1382" s="220"/>
      <c r="E1382" s="221"/>
      <c r="F1382" s="222"/>
      <c r="G1382" s="223"/>
    </row>
    <row r="1383" spans="1:7">
      <c r="A1383" s="219"/>
      <c r="B1383" s="219"/>
      <c r="C1383" s="219"/>
      <c r="D1383" s="220"/>
      <c r="E1383" s="221"/>
      <c r="F1383" s="222"/>
      <c r="G1383" s="223"/>
    </row>
    <row r="1384" spans="1:7">
      <c r="A1384" s="219"/>
      <c r="B1384" s="219"/>
      <c r="C1384" s="219"/>
      <c r="D1384" s="220"/>
      <c r="E1384" s="221"/>
      <c r="F1384" s="222"/>
      <c r="G1384" s="223"/>
    </row>
    <row r="1385" spans="1:7">
      <c r="A1385" s="219"/>
      <c r="B1385" s="219"/>
      <c r="C1385" s="219"/>
      <c r="D1385" s="220"/>
      <c r="E1385" s="221"/>
      <c r="F1385" s="222"/>
      <c r="G1385" s="223"/>
    </row>
    <row r="1386" spans="1:7">
      <c r="A1386" s="219"/>
      <c r="B1386" s="219"/>
      <c r="C1386" s="219"/>
      <c r="D1386" s="220"/>
      <c r="E1386" s="221"/>
      <c r="F1386" s="222"/>
      <c r="G1386" s="223"/>
    </row>
    <row r="1387" spans="1:7">
      <c r="A1387" s="219"/>
      <c r="B1387" s="219"/>
      <c r="C1387" s="219"/>
      <c r="D1387" s="220"/>
      <c r="E1387" s="221"/>
      <c r="F1387" s="222"/>
      <c r="G1387" s="223"/>
    </row>
    <row r="1388" spans="1:7">
      <c r="A1388" s="219"/>
      <c r="B1388" s="219"/>
      <c r="C1388" s="219"/>
      <c r="D1388" s="220"/>
      <c r="E1388" s="221"/>
      <c r="F1388" s="222"/>
      <c r="G1388" s="223"/>
    </row>
    <row r="1389" spans="1:7">
      <c r="A1389" s="219"/>
      <c r="B1389" s="219"/>
      <c r="C1389" s="219"/>
      <c r="D1389" s="220"/>
      <c r="E1389" s="221"/>
      <c r="F1389" s="222"/>
      <c r="G1389" s="223"/>
    </row>
    <row r="1390" spans="1:7">
      <c r="A1390" s="219"/>
      <c r="B1390" s="219"/>
      <c r="C1390" s="219"/>
      <c r="D1390" s="220"/>
      <c r="E1390" s="221"/>
      <c r="F1390" s="222"/>
      <c r="G1390" s="223"/>
    </row>
    <row r="1391" spans="1:7">
      <c r="A1391" s="219"/>
      <c r="B1391" s="219"/>
      <c r="C1391" s="219"/>
      <c r="D1391" s="220"/>
      <c r="E1391" s="221"/>
      <c r="F1391" s="222"/>
      <c r="G1391" s="223"/>
    </row>
    <row r="1392" spans="1:7">
      <c r="A1392" s="219"/>
      <c r="B1392" s="219"/>
      <c r="C1392" s="219"/>
      <c r="D1392" s="220"/>
      <c r="E1392" s="221"/>
      <c r="F1392" s="222"/>
      <c r="G1392" s="223"/>
    </row>
    <row r="1393" spans="1:7">
      <c r="A1393" s="219"/>
      <c r="B1393" s="219"/>
      <c r="C1393" s="219"/>
      <c r="D1393" s="220"/>
      <c r="E1393" s="221"/>
      <c r="F1393" s="222"/>
      <c r="G1393" s="223"/>
    </row>
    <row r="1394" spans="1:7">
      <c r="A1394" s="219"/>
      <c r="B1394" s="219"/>
      <c r="C1394" s="219"/>
      <c r="D1394" s="220"/>
      <c r="E1394" s="221"/>
      <c r="F1394" s="222"/>
      <c r="G1394" s="223"/>
    </row>
    <row r="1395" spans="1:7">
      <c r="A1395" s="219"/>
      <c r="B1395" s="219"/>
      <c r="C1395" s="219"/>
      <c r="D1395" s="220"/>
      <c r="E1395" s="221"/>
      <c r="F1395" s="222"/>
      <c r="G1395" s="223"/>
    </row>
    <row r="1396" spans="1:7">
      <c r="A1396" s="219"/>
      <c r="B1396" s="219"/>
      <c r="C1396" s="219"/>
      <c r="D1396" s="220"/>
      <c r="E1396" s="221"/>
      <c r="F1396" s="222"/>
      <c r="G1396" s="223"/>
    </row>
    <row r="1397" spans="1:7">
      <c r="A1397" s="219"/>
      <c r="B1397" s="219"/>
      <c r="C1397" s="219"/>
      <c r="D1397" s="220"/>
      <c r="E1397" s="221"/>
      <c r="F1397" s="222"/>
      <c r="G1397" s="223"/>
    </row>
    <row r="1398" spans="1:7">
      <c r="A1398" s="219"/>
      <c r="B1398" s="219"/>
      <c r="C1398" s="219"/>
      <c r="D1398" s="220"/>
      <c r="E1398" s="221"/>
      <c r="F1398" s="222"/>
      <c r="G1398" s="223"/>
    </row>
    <row r="1399" spans="1:7">
      <c r="A1399" s="219"/>
      <c r="B1399" s="219"/>
      <c r="C1399" s="219"/>
      <c r="D1399" s="220"/>
      <c r="E1399" s="221"/>
      <c r="F1399" s="222"/>
      <c r="G1399" s="223"/>
    </row>
    <row r="1400" spans="1:7">
      <c r="A1400" s="219"/>
      <c r="B1400" s="219"/>
      <c r="C1400" s="219"/>
      <c r="D1400" s="220"/>
      <c r="E1400" s="221"/>
      <c r="F1400" s="222"/>
      <c r="G1400" s="223"/>
    </row>
    <row r="1401" spans="1:7">
      <c r="A1401" s="219"/>
      <c r="B1401" s="219"/>
      <c r="C1401" s="219"/>
      <c r="D1401" s="220"/>
      <c r="E1401" s="221"/>
      <c r="F1401" s="222"/>
      <c r="G1401" s="223"/>
    </row>
    <row r="1402" spans="1:7">
      <c r="A1402" s="219"/>
      <c r="B1402" s="219"/>
      <c r="C1402" s="219"/>
      <c r="D1402" s="220"/>
      <c r="E1402" s="221"/>
      <c r="F1402" s="222"/>
      <c r="G1402" s="223"/>
    </row>
    <row r="1403" spans="1:7">
      <c r="A1403" s="219"/>
      <c r="B1403" s="219"/>
      <c r="C1403" s="219"/>
      <c r="D1403" s="220"/>
      <c r="E1403" s="221"/>
      <c r="F1403" s="222"/>
      <c r="G1403" s="223"/>
    </row>
    <row r="1404" spans="1:7">
      <c r="A1404" s="219"/>
      <c r="B1404" s="219"/>
      <c r="C1404" s="219"/>
      <c r="D1404" s="220"/>
      <c r="E1404" s="221"/>
      <c r="F1404" s="222"/>
      <c r="G1404" s="223"/>
    </row>
    <row r="1405" spans="1:7">
      <c r="A1405" s="219"/>
      <c r="B1405" s="219"/>
      <c r="C1405" s="219"/>
      <c r="D1405" s="220"/>
      <c r="E1405" s="221"/>
      <c r="F1405" s="222"/>
      <c r="G1405" s="223"/>
    </row>
    <row r="1406" spans="1:7">
      <c r="A1406" s="219"/>
      <c r="B1406" s="219"/>
      <c r="C1406" s="219"/>
      <c r="D1406" s="220"/>
      <c r="E1406" s="221"/>
      <c r="F1406" s="222"/>
      <c r="G1406" s="223"/>
    </row>
    <row r="1407" spans="1:7">
      <c r="A1407" s="219"/>
      <c r="B1407" s="219"/>
      <c r="C1407" s="219"/>
      <c r="D1407" s="220"/>
      <c r="E1407" s="221"/>
      <c r="F1407" s="222"/>
      <c r="G1407" s="223"/>
    </row>
    <row r="1408" spans="1:7">
      <c r="A1408" s="219"/>
      <c r="B1408" s="219"/>
      <c r="C1408" s="219"/>
      <c r="D1408" s="220"/>
      <c r="E1408" s="221"/>
      <c r="F1408" s="222"/>
      <c r="G1408" s="223"/>
    </row>
    <row r="1409" spans="1:7">
      <c r="A1409" s="219"/>
      <c r="B1409" s="219"/>
      <c r="C1409" s="219"/>
      <c r="D1409" s="220"/>
      <c r="E1409" s="221"/>
      <c r="F1409" s="222"/>
      <c r="G1409" s="223"/>
    </row>
    <row r="1410" spans="1:7">
      <c r="A1410" s="219"/>
      <c r="B1410" s="219"/>
      <c r="C1410" s="219"/>
      <c r="D1410" s="220"/>
      <c r="E1410" s="221"/>
      <c r="F1410" s="222"/>
      <c r="G1410" s="223"/>
    </row>
    <row r="1411" spans="1:7">
      <c r="A1411" s="219"/>
      <c r="B1411" s="219"/>
      <c r="C1411" s="219"/>
      <c r="D1411" s="220"/>
      <c r="E1411" s="221"/>
      <c r="F1411" s="222"/>
      <c r="G1411" s="223"/>
    </row>
    <row r="1412" spans="1:7">
      <c r="A1412" s="219"/>
      <c r="B1412" s="219"/>
      <c r="C1412" s="219"/>
      <c r="D1412" s="220"/>
      <c r="E1412" s="221"/>
      <c r="F1412" s="222"/>
      <c r="G1412" s="223"/>
    </row>
    <row r="1413" spans="1:7">
      <c r="A1413" s="219"/>
      <c r="B1413" s="219"/>
      <c r="C1413" s="219"/>
      <c r="D1413" s="220"/>
      <c r="E1413" s="221"/>
      <c r="F1413" s="222"/>
      <c r="G1413" s="223"/>
    </row>
    <row r="1414" spans="1:7">
      <c r="A1414" s="219"/>
      <c r="B1414" s="219"/>
      <c r="C1414" s="219"/>
      <c r="D1414" s="220"/>
      <c r="E1414" s="221"/>
      <c r="F1414" s="222"/>
      <c r="G1414" s="223"/>
    </row>
    <row r="1415" spans="1:7">
      <c r="A1415" s="219"/>
      <c r="B1415" s="219"/>
      <c r="C1415" s="219"/>
      <c r="D1415" s="220"/>
      <c r="E1415" s="221"/>
      <c r="F1415" s="222"/>
      <c r="G1415" s="223"/>
    </row>
    <row r="1416" spans="1:7">
      <c r="A1416" s="219"/>
      <c r="B1416" s="219"/>
      <c r="C1416" s="219"/>
      <c r="D1416" s="220"/>
      <c r="E1416" s="221"/>
      <c r="F1416" s="222"/>
      <c r="G1416" s="223"/>
    </row>
    <row r="1417" spans="1:7">
      <c r="A1417" s="219"/>
      <c r="B1417" s="219"/>
      <c r="C1417" s="219"/>
      <c r="D1417" s="220"/>
      <c r="E1417" s="221"/>
      <c r="F1417" s="222"/>
      <c r="G1417" s="223"/>
    </row>
    <row r="1418" spans="1:7">
      <c r="A1418" s="219"/>
      <c r="B1418" s="219"/>
      <c r="C1418" s="219"/>
      <c r="D1418" s="220"/>
      <c r="E1418" s="221"/>
      <c r="F1418" s="222"/>
      <c r="G1418" s="223"/>
    </row>
    <row r="1419" spans="1:7">
      <c r="A1419" s="219"/>
      <c r="B1419" s="219"/>
      <c r="C1419" s="219"/>
      <c r="D1419" s="220"/>
      <c r="E1419" s="221"/>
      <c r="F1419" s="222"/>
      <c r="G1419" s="223"/>
    </row>
    <row r="1420" spans="1:7">
      <c r="A1420" s="219"/>
      <c r="B1420" s="219"/>
      <c r="C1420" s="219"/>
      <c r="D1420" s="220"/>
      <c r="E1420" s="221"/>
      <c r="F1420" s="222"/>
      <c r="G1420" s="223"/>
    </row>
    <row r="1421" spans="1:7">
      <c r="A1421" s="219"/>
      <c r="B1421" s="219"/>
      <c r="C1421" s="219"/>
      <c r="D1421" s="220"/>
      <c r="E1421" s="221"/>
      <c r="F1421" s="222"/>
      <c r="G1421" s="223"/>
    </row>
    <row r="1422" spans="1:7">
      <c r="A1422" s="219"/>
      <c r="B1422" s="219"/>
      <c r="C1422" s="219"/>
      <c r="D1422" s="220"/>
      <c r="E1422" s="221"/>
      <c r="F1422" s="222"/>
      <c r="G1422" s="223"/>
    </row>
    <row r="1423" spans="1:7">
      <c r="A1423" s="219"/>
      <c r="B1423" s="219"/>
      <c r="C1423" s="219"/>
      <c r="D1423" s="220"/>
      <c r="E1423" s="221"/>
      <c r="F1423" s="222"/>
      <c r="G1423" s="223"/>
    </row>
    <row r="1424" spans="1:7">
      <c r="A1424" s="219"/>
      <c r="B1424" s="219"/>
      <c r="C1424" s="219"/>
      <c r="D1424" s="220"/>
      <c r="E1424" s="221"/>
      <c r="F1424" s="222"/>
      <c r="G1424" s="223"/>
    </row>
    <row r="1425" spans="1:7">
      <c r="A1425" s="219"/>
      <c r="B1425" s="219"/>
      <c r="C1425" s="219"/>
      <c r="D1425" s="220"/>
      <c r="E1425" s="221"/>
      <c r="F1425" s="222"/>
      <c r="G1425" s="223"/>
    </row>
    <row r="1426" spans="1:7">
      <c r="A1426" s="219"/>
      <c r="B1426" s="219"/>
      <c r="C1426" s="219"/>
      <c r="D1426" s="220"/>
      <c r="E1426" s="221"/>
      <c r="F1426" s="222"/>
      <c r="G1426" s="223"/>
    </row>
    <row r="1427" spans="1:7">
      <c r="A1427" s="219"/>
      <c r="B1427" s="219"/>
      <c r="C1427" s="219"/>
      <c r="D1427" s="220"/>
      <c r="E1427" s="221"/>
      <c r="F1427" s="222"/>
      <c r="G1427" s="223"/>
    </row>
    <row r="1428" spans="1:7">
      <c r="A1428" s="219"/>
      <c r="B1428" s="219"/>
      <c r="C1428" s="219"/>
      <c r="D1428" s="220"/>
      <c r="E1428" s="221"/>
      <c r="F1428" s="222"/>
      <c r="G1428" s="223"/>
    </row>
    <row r="1429" spans="1:7">
      <c r="A1429" s="219"/>
      <c r="B1429" s="219"/>
      <c r="C1429" s="219"/>
      <c r="D1429" s="220"/>
      <c r="E1429" s="221"/>
      <c r="F1429" s="222"/>
      <c r="G1429" s="223"/>
    </row>
    <row r="1430" spans="1:7">
      <c r="A1430" s="219"/>
      <c r="B1430" s="219"/>
      <c r="C1430" s="219"/>
      <c r="D1430" s="220"/>
      <c r="E1430" s="221"/>
      <c r="F1430" s="222"/>
      <c r="G1430" s="223"/>
    </row>
    <row r="1431" spans="1:7">
      <c r="A1431" s="219"/>
      <c r="B1431" s="219"/>
      <c r="C1431" s="219"/>
      <c r="D1431" s="220"/>
      <c r="E1431" s="221"/>
      <c r="F1431" s="222"/>
      <c r="G1431" s="223"/>
    </row>
    <row r="1432" spans="1:7">
      <c r="A1432" s="219"/>
      <c r="B1432" s="219"/>
      <c r="C1432" s="219"/>
      <c r="D1432" s="220"/>
      <c r="E1432" s="221"/>
      <c r="F1432" s="222"/>
      <c r="G1432" s="223"/>
    </row>
    <row r="1433" spans="1:7">
      <c r="A1433" s="219"/>
      <c r="B1433" s="219"/>
      <c r="C1433" s="219"/>
      <c r="D1433" s="220"/>
      <c r="E1433" s="221"/>
      <c r="F1433" s="222"/>
      <c r="G1433" s="223"/>
    </row>
    <row r="1434" spans="1:7">
      <c r="A1434" s="219"/>
      <c r="B1434" s="219"/>
      <c r="C1434" s="219"/>
      <c r="D1434" s="220"/>
      <c r="E1434" s="221"/>
      <c r="F1434" s="222"/>
      <c r="G1434" s="223"/>
    </row>
    <row r="1435" spans="1:7">
      <c r="A1435" s="219"/>
      <c r="B1435" s="219"/>
      <c r="C1435" s="219"/>
      <c r="D1435" s="220"/>
      <c r="E1435" s="221"/>
      <c r="F1435" s="222"/>
      <c r="G1435" s="223"/>
    </row>
    <row r="1436" spans="1:7">
      <c r="A1436" s="219"/>
      <c r="B1436" s="219"/>
      <c r="C1436" s="219"/>
      <c r="D1436" s="220"/>
      <c r="E1436" s="221"/>
      <c r="F1436" s="222"/>
      <c r="G1436" s="223"/>
    </row>
    <row r="1437" spans="1:7">
      <c r="A1437" s="219"/>
      <c r="B1437" s="219"/>
      <c r="C1437" s="219"/>
      <c r="D1437" s="220"/>
      <c r="E1437" s="221"/>
      <c r="F1437" s="222"/>
      <c r="G1437" s="223"/>
    </row>
    <row r="1438" spans="1:7">
      <c r="A1438" s="219"/>
      <c r="B1438" s="219"/>
      <c r="C1438" s="219"/>
      <c r="D1438" s="220"/>
      <c r="E1438" s="221"/>
      <c r="F1438" s="222"/>
      <c r="G1438" s="223"/>
    </row>
    <row r="1439" spans="1:7">
      <c r="A1439" s="219"/>
      <c r="B1439" s="219"/>
      <c r="C1439" s="219"/>
      <c r="D1439" s="220"/>
      <c r="E1439" s="221"/>
      <c r="F1439" s="222"/>
      <c r="G1439" s="223"/>
    </row>
    <row r="1440" spans="1:7">
      <c r="A1440" s="219"/>
      <c r="B1440" s="219"/>
      <c r="C1440" s="219"/>
      <c r="D1440" s="220"/>
      <c r="E1440" s="221"/>
      <c r="F1440" s="222"/>
      <c r="G1440" s="223"/>
    </row>
    <row r="1441" spans="1:7">
      <c r="A1441" s="219"/>
      <c r="B1441" s="219"/>
      <c r="C1441" s="219"/>
      <c r="D1441" s="220"/>
      <c r="E1441" s="221"/>
      <c r="F1441" s="222"/>
      <c r="G1441" s="223"/>
    </row>
    <row r="1442" spans="1:7">
      <c r="A1442" s="219"/>
      <c r="B1442" s="219"/>
      <c r="C1442" s="219"/>
      <c r="D1442" s="220"/>
      <c r="E1442" s="221"/>
      <c r="F1442" s="222"/>
      <c r="G1442" s="223"/>
    </row>
    <row r="1443" spans="1:7">
      <c r="A1443" s="219"/>
      <c r="B1443" s="219"/>
      <c r="C1443" s="219"/>
      <c r="D1443" s="220"/>
      <c r="E1443" s="221"/>
      <c r="F1443" s="222"/>
      <c r="G1443" s="223"/>
    </row>
    <row r="1444" spans="1:7">
      <c r="A1444" s="219"/>
      <c r="B1444" s="219"/>
      <c r="C1444" s="219"/>
      <c r="D1444" s="220"/>
      <c r="E1444" s="221"/>
      <c r="F1444" s="222"/>
      <c r="G1444" s="223"/>
    </row>
    <row r="1445" spans="1:7">
      <c r="A1445" s="219"/>
      <c r="B1445" s="219"/>
      <c r="C1445" s="219"/>
      <c r="D1445" s="220"/>
      <c r="E1445" s="221"/>
      <c r="F1445" s="222"/>
      <c r="G1445" s="223"/>
    </row>
    <row r="1446" spans="1:7">
      <c r="A1446" s="219"/>
      <c r="B1446" s="219"/>
      <c r="C1446" s="219"/>
      <c r="D1446" s="220"/>
      <c r="E1446" s="221"/>
      <c r="F1446" s="222"/>
      <c r="G1446" s="223"/>
    </row>
    <row r="1447" spans="1:7">
      <c r="A1447" s="219"/>
      <c r="B1447" s="219"/>
      <c r="C1447" s="219"/>
      <c r="D1447" s="220"/>
      <c r="E1447" s="221"/>
      <c r="F1447" s="222"/>
      <c r="G1447" s="223"/>
    </row>
    <row r="1448" spans="1:7">
      <c r="A1448" s="219"/>
      <c r="B1448" s="219"/>
      <c r="C1448" s="219"/>
      <c r="D1448" s="220"/>
      <c r="E1448" s="221"/>
      <c r="F1448" s="222"/>
      <c r="G1448" s="223"/>
    </row>
    <row r="1449" spans="1:7">
      <c r="A1449" s="219"/>
      <c r="B1449" s="219"/>
      <c r="C1449" s="219"/>
      <c r="D1449" s="220"/>
      <c r="E1449" s="221"/>
      <c r="F1449" s="222"/>
      <c r="G1449" s="223"/>
    </row>
    <row r="1450" spans="1:7">
      <c r="A1450" s="219"/>
      <c r="B1450" s="219"/>
      <c r="C1450" s="219"/>
      <c r="D1450" s="220"/>
      <c r="E1450" s="221"/>
      <c r="F1450" s="222"/>
      <c r="G1450" s="223"/>
    </row>
    <row r="1451" spans="1:7">
      <c r="A1451" s="219"/>
      <c r="B1451" s="219"/>
      <c r="C1451" s="219"/>
      <c r="D1451" s="220"/>
      <c r="E1451" s="221"/>
      <c r="F1451" s="222"/>
      <c r="G1451" s="223"/>
    </row>
    <row r="1452" spans="1:7">
      <c r="A1452" s="219"/>
      <c r="B1452" s="219"/>
      <c r="C1452" s="219"/>
      <c r="D1452" s="220"/>
      <c r="E1452" s="221"/>
      <c r="F1452" s="222"/>
      <c r="G1452" s="223"/>
    </row>
    <row r="1453" spans="1:7">
      <c r="A1453" s="219"/>
      <c r="B1453" s="219"/>
      <c r="C1453" s="219"/>
      <c r="D1453" s="220"/>
      <c r="E1453" s="221"/>
      <c r="F1453" s="222"/>
      <c r="G1453" s="223"/>
    </row>
    <row r="1454" spans="1:7">
      <c r="A1454" s="219"/>
      <c r="B1454" s="219"/>
      <c r="C1454" s="219"/>
      <c r="D1454" s="220"/>
      <c r="E1454" s="221"/>
      <c r="F1454" s="222"/>
      <c r="G1454" s="223"/>
    </row>
    <row r="1455" spans="1:7">
      <c r="A1455" s="219"/>
      <c r="B1455" s="219"/>
      <c r="C1455" s="219"/>
      <c r="D1455" s="220"/>
      <c r="E1455" s="221"/>
      <c r="F1455" s="222"/>
      <c r="G1455" s="223"/>
    </row>
    <row r="1456" spans="1:7">
      <c r="A1456" s="219"/>
      <c r="B1456" s="219"/>
      <c r="C1456" s="219"/>
      <c r="D1456" s="220"/>
      <c r="E1456" s="221"/>
      <c r="F1456" s="222"/>
      <c r="G1456" s="223"/>
    </row>
    <row r="1457" spans="1:7">
      <c r="A1457" s="219"/>
      <c r="B1457" s="219"/>
      <c r="C1457" s="219"/>
      <c r="D1457" s="220"/>
      <c r="E1457" s="221"/>
      <c r="F1457" s="222"/>
      <c r="G1457" s="223"/>
    </row>
    <row r="1458" spans="1:7">
      <c r="A1458" s="219"/>
      <c r="B1458" s="219"/>
      <c r="C1458" s="219"/>
      <c r="D1458" s="220"/>
      <c r="E1458" s="221"/>
      <c r="F1458" s="222"/>
      <c r="G1458" s="223"/>
    </row>
    <row r="1459" spans="1:7">
      <c r="A1459" s="219"/>
      <c r="B1459" s="219"/>
      <c r="C1459" s="219"/>
      <c r="D1459" s="220"/>
      <c r="E1459" s="221"/>
      <c r="F1459" s="222"/>
      <c r="G1459" s="223"/>
    </row>
    <row r="1460" spans="1:7">
      <c r="A1460" s="219"/>
      <c r="B1460" s="219"/>
      <c r="C1460" s="219"/>
      <c r="D1460" s="220"/>
      <c r="E1460" s="221"/>
      <c r="F1460" s="222"/>
      <c r="G1460" s="223"/>
    </row>
    <row r="1461" spans="1:7">
      <c r="A1461" s="219"/>
      <c r="B1461" s="219"/>
      <c r="C1461" s="219"/>
      <c r="D1461" s="220"/>
      <c r="E1461" s="221"/>
      <c r="F1461" s="222"/>
      <c r="G1461" s="223"/>
    </row>
    <row r="1462" spans="1:7">
      <c r="A1462" s="219"/>
      <c r="B1462" s="219"/>
      <c r="C1462" s="219"/>
      <c r="D1462" s="220"/>
      <c r="E1462" s="221"/>
      <c r="F1462" s="222"/>
      <c r="G1462" s="223"/>
    </row>
    <row r="1463" spans="1:7">
      <c r="A1463" s="219"/>
      <c r="B1463" s="219"/>
      <c r="C1463" s="219"/>
      <c r="D1463" s="220"/>
      <c r="E1463" s="221"/>
      <c r="F1463" s="222"/>
      <c r="G1463" s="223"/>
    </row>
    <row r="1464" spans="1:7">
      <c r="A1464" s="219"/>
      <c r="B1464" s="219"/>
      <c r="C1464" s="219"/>
      <c r="D1464" s="220"/>
      <c r="E1464" s="221"/>
      <c r="F1464" s="222"/>
      <c r="G1464" s="223"/>
    </row>
    <row r="1465" spans="1:7">
      <c r="A1465" s="219"/>
      <c r="B1465" s="219"/>
      <c r="C1465" s="219"/>
      <c r="D1465" s="220"/>
      <c r="E1465" s="221"/>
      <c r="F1465" s="222"/>
      <c r="G1465" s="223"/>
    </row>
    <row r="1466" spans="1:7">
      <c r="A1466" s="219"/>
      <c r="B1466" s="219"/>
      <c r="C1466" s="219"/>
      <c r="D1466" s="220"/>
      <c r="E1466" s="221"/>
      <c r="F1466" s="222"/>
      <c r="G1466" s="223"/>
    </row>
    <row r="1467" spans="1:7">
      <c r="A1467" s="219"/>
      <c r="B1467" s="219"/>
      <c r="C1467" s="219"/>
      <c r="D1467" s="220"/>
      <c r="E1467" s="221"/>
      <c r="F1467" s="222"/>
      <c r="G1467" s="223"/>
    </row>
    <row r="1468" spans="1:7">
      <c r="A1468" s="219"/>
      <c r="B1468" s="219"/>
      <c r="C1468" s="219"/>
      <c r="D1468" s="220"/>
      <c r="E1468" s="221"/>
      <c r="F1468" s="222"/>
      <c r="G1468" s="223"/>
    </row>
    <row r="1469" spans="1:7">
      <c r="A1469" s="219"/>
      <c r="B1469" s="219"/>
      <c r="C1469" s="219"/>
      <c r="D1469" s="220"/>
      <c r="E1469" s="221"/>
      <c r="F1469" s="222"/>
      <c r="G1469" s="223"/>
    </row>
    <row r="1470" spans="1:7">
      <c r="A1470" s="219"/>
      <c r="B1470" s="219"/>
      <c r="C1470" s="219"/>
      <c r="D1470" s="220"/>
      <c r="E1470" s="221"/>
      <c r="F1470" s="222"/>
      <c r="G1470" s="223"/>
    </row>
    <row r="1471" spans="1:7">
      <c r="A1471" s="219"/>
      <c r="B1471" s="219"/>
      <c r="C1471" s="219"/>
      <c r="D1471" s="220"/>
      <c r="E1471" s="221"/>
      <c r="F1471" s="222"/>
      <c r="G1471" s="223"/>
    </row>
    <row r="1472" spans="1:7">
      <c r="A1472" s="219"/>
      <c r="B1472" s="219"/>
      <c r="C1472" s="219"/>
      <c r="D1472" s="220"/>
      <c r="E1472" s="221"/>
      <c r="F1472" s="222"/>
      <c r="G1472" s="223"/>
    </row>
    <row r="1473" spans="1:7">
      <c r="A1473" s="219"/>
      <c r="B1473" s="219"/>
      <c r="C1473" s="219"/>
      <c r="D1473" s="220"/>
      <c r="E1473" s="221"/>
      <c r="F1473" s="222"/>
      <c r="G1473" s="223"/>
    </row>
    <row r="1474" spans="1:7">
      <c r="A1474" s="219"/>
      <c r="B1474" s="219"/>
      <c r="C1474" s="219"/>
      <c r="D1474" s="220"/>
      <c r="E1474" s="221"/>
      <c r="F1474" s="222"/>
      <c r="G1474" s="223"/>
    </row>
    <row r="1475" spans="1:7">
      <c r="A1475" s="219"/>
      <c r="B1475" s="219"/>
      <c r="C1475" s="219"/>
      <c r="D1475" s="220"/>
      <c r="E1475" s="221"/>
      <c r="F1475" s="222"/>
      <c r="G1475" s="223"/>
    </row>
    <row r="1476" spans="1:7">
      <c r="A1476" s="219"/>
      <c r="B1476" s="219"/>
      <c r="C1476" s="219"/>
      <c r="D1476" s="220"/>
      <c r="E1476" s="221"/>
      <c r="F1476" s="222"/>
      <c r="G1476" s="223"/>
    </row>
    <row r="1477" spans="1:7">
      <c r="A1477" s="219"/>
      <c r="B1477" s="219"/>
      <c r="C1477" s="219"/>
      <c r="D1477" s="220"/>
      <c r="E1477" s="221"/>
      <c r="F1477" s="222"/>
      <c r="G1477" s="223"/>
    </row>
    <row r="1478" spans="1:7">
      <c r="A1478" s="219"/>
      <c r="B1478" s="219"/>
      <c r="C1478" s="219"/>
      <c r="D1478" s="220"/>
      <c r="E1478" s="221"/>
      <c r="F1478" s="222"/>
      <c r="G1478" s="223"/>
    </row>
    <row r="1479" spans="1:7">
      <c r="A1479" s="219"/>
      <c r="B1479" s="219"/>
      <c r="C1479" s="219"/>
      <c r="D1479" s="220"/>
      <c r="E1479" s="221"/>
      <c r="F1479" s="222"/>
      <c r="G1479" s="223"/>
    </row>
    <row r="1480" spans="1:7">
      <c r="A1480" s="219"/>
      <c r="B1480" s="219"/>
      <c r="C1480" s="219"/>
      <c r="D1480" s="220"/>
      <c r="E1480" s="221"/>
      <c r="F1480" s="222"/>
      <c r="G1480" s="223"/>
    </row>
    <row r="1481" spans="1:7">
      <c r="A1481" s="219"/>
      <c r="B1481" s="219"/>
      <c r="C1481" s="219"/>
      <c r="D1481" s="220"/>
      <c r="E1481" s="221"/>
      <c r="F1481" s="222"/>
      <c r="G1481" s="223"/>
    </row>
    <row r="1482" spans="1:7">
      <c r="A1482" s="219"/>
      <c r="B1482" s="219"/>
      <c r="C1482" s="219"/>
      <c r="D1482" s="220"/>
      <c r="E1482" s="221"/>
      <c r="F1482" s="222"/>
      <c r="G1482" s="223"/>
    </row>
    <row r="1483" spans="1:7">
      <c r="A1483" s="219"/>
      <c r="B1483" s="219"/>
      <c r="C1483" s="219"/>
      <c r="D1483" s="220"/>
      <c r="E1483" s="221"/>
      <c r="F1483" s="222"/>
      <c r="G1483" s="223"/>
    </row>
    <row r="1484" spans="1:7">
      <c r="A1484" s="219"/>
      <c r="B1484" s="219"/>
      <c r="C1484" s="219"/>
      <c r="D1484" s="220"/>
      <c r="E1484" s="221"/>
      <c r="F1484" s="222"/>
      <c r="G1484" s="223"/>
    </row>
    <row r="1485" spans="1:7">
      <c r="A1485" s="219"/>
      <c r="B1485" s="219"/>
      <c r="C1485" s="219"/>
      <c r="D1485" s="220"/>
      <c r="E1485" s="221"/>
      <c r="F1485" s="222"/>
      <c r="G1485" s="223"/>
    </row>
    <row r="1486" spans="1:7">
      <c r="A1486" s="219"/>
      <c r="B1486" s="219"/>
      <c r="C1486" s="219"/>
      <c r="D1486" s="220"/>
      <c r="E1486" s="221"/>
      <c r="F1486" s="222"/>
      <c r="G1486" s="223"/>
    </row>
    <row r="1487" spans="1:7">
      <c r="A1487" s="219"/>
      <c r="B1487" s="219"/>
      <c r="C1487" s="219"/>
      <c r="D1487" s="220"/>
      <c r="E1487" s="221"/>
      <c r="F1487" s="222"/>
      <c r="G1487" s="223"/>
    </row>
    <row r="1488" spans="1:7">
      <c r="A1488" s="219"/>
      <c r="B1488" s="219"/>
      <c r="C1488" s="219"/>
      <c r="D1488" s="220"/>
      <c r="E1488" s="221"/>
      <c r="F1488" s="222"/>
      <c r="G1488" s="223"/>
    </row>
    <row r="1489" spans="1:7">
      <c r="A1489" s="219"/>
      <c r="B1489" s="219"/>
      <c r="C1489" s="219"/>
      <c r="D1489" s="220"/>
      <c r="E1489" s="221"/>
      <c r="F1489" s="222"/>
      <c r="G1489" s="223"/>
    </row>
    <row r="1490" spans="1:7">
      <c r="A1490" s="219"/>
      <c r="B1490" s="219"/>
      <c r="C1490" s="219"/>
      <c r="D1490" s="220"/>
      <c r="E1490" s="221"/>
      <c r="F1490" s="222"/>
      <c r="G1490" s="223"/>
    </row>
    <row r="1491" spans="1:7">
      <c r="A1491" s="219"/>
      <c r="B1491" s="219"/>
      <c r="C1491" s="219"/>
      <c r="D1491" s="220"/>
      <c r="E1491" s="221"/>
      <c r="F1491" s="222"/>
      <c r="G1491" s="223"/>
    </row>
    <row r="1492" spans="1:7">
      <c r="A1492" s="219"/>
      <c r="B1492" s="219"/>
      <c r="C1492" s="219"/>
      <c r="D1492" s="220"/>
      <c r="E1492" s="221"/>
      <c r="F1492" s="222"/>
      <c r="G1492" s="223"/>
    </row>
    <row r="1493" spans="1:7">
      <c r="A1493" s="219"/>
      <c r="B1493" s="219"/>
      <c r="C1493" s="219"/>
      <c r="D1493" s="220"/>
      <c r="E1493" s="221"/>
      <c r="F1493" s="222"/>
      <c r="G1493" s="223"/>
    </row>
    <row r="1494" spans="1:7">
      <c r="A1494" s="219"/>
      <c r="B1494" s="219"/>
      <c r="C1494" s="219"/>
      <c r="D1494" s="220"/>
      <c r="E1494" s="221"/>
      <c r="F1494" s="222"/>
      <c r="G1494" s="223"/>
    </row>
    <row r="1495" spans="1:7">
      <c r="A1495" s="219"/>
      <c r="B1495" s="219"/>
      <c r="C1495" s="219"/>
      <c r="D1495" s="220"/>
      <c r="E1495" s="221"/>
      <c r="F1495" s="222"/>
      <c r="G1495" s="223"/>
    </row>
    <row r="1496" spans="1:7">
      <c r="A1496" s="219"/>
      <c r="B1496" s="219"/>
      <c r="C1496" s="219"/>
      <c r="D1496" s="220"/>
      <c r="E1496" s="221"/>
      <c r="F1496" s="222"/>
      <c r="G1496" s="223"/>
    </row>
    <row r="1497" spans="1:7">
      <c r="A1497" s="219"/>
      <c r="B1497" s="219"/>
      <c r="C1497" s="219"/>
      <c r="D1497" s="220"/>
      <c r="E1497" s="221"/>
      <c r="F1497" s="222"/>
      <c r="G1497" s="223"/>
    </row>
    <row r="1498" spans="1:7">
      <c r="A1498" s="219"/>
      <c r="B1498" s="219"/>
      <c r="C1498" s="219"/>
      <c r="D1498" s="220"/>
      <c r="E1498" s="221"/>
      <c r="F1498" s="222"/>
      <c r="G1498" s="223"/>
    </row>
    <row r="1499" spans="1:7">
      <c r="A1499" s="219"/>
      <c r="B1499" s="219"/>
      <c r="C1499" s="219"/>
      <c r="D1499" s="220"/>
      <c r="E1499" s="221"/>
      <c r="F1499" s="222"/>
      <c r="G1499" s="223"/>
    </row>
    <row r="1500" spans="1:7">
      <c r="A1500" s="219"/>
      <c r="B1500" s="219"/>
      <c r="C1500" s="219"/>
      <c r="D1500" s="220"/>
      <c r="E1500" s="221"/>
      <c r="F1500" s="222"/>
      <c r="G1500" s="223"/>
    </row>
    <row r="1501" spans="1:7">
      <c r="A1501" s="219"/>
      <c r="B1501" s="219"/>
      <c r="C1501" s="219"/>
      <c r="D1501" s="220"/>
      <c r="E1501" s="221"/>
      <c r="F1501" s="222"/>
      <c r="G1501" s="223"/>
    </row>
    <row r="1502" spans="1:7">
      <c r="A1502" s="219"/>
      <c r="B1502" s="219"/>
      <c r="C1502" s="219"/>
      <c r="D1502" s="220"/>
      <c r="E1502" s="221"/>
      <c r="F1502" s="222"/>
      <c r="G1502" s="223"/>
    </row>
    <row r="1503" spans="1:7">
      <c r="A1503" s="219"/>
      <c r="B1503" s="219"/>
      <c r="C1503" s="219"/>
      <c r="D1503" s="220"/>
      <c r="E1503" s="221"/>
      <c r="F1503" s="222"/>
      <c r="G1503" s="223"/>
    </row>
    <row r="1504" spans="1:7">
      <c r="A1504" s="219"/>
      <c r="B1504" s="219"/>
      <c r="C1504" s="219"/>
      <c r="D1504" s="220"/>
      <c r="E1504" s="221"/>
      <c r="F1504" s="222"/>
      <c r="G1504" s="223"/>
    </row>
    <row r="1505" spans="1:7">
      <c r="A1505" s="219"/>
      <c r="B1505" s="219"/>
      <c r="C1505" s="219"/>
      <c r="D1505" s="220"/>
      <c r="E1505" s="221"/>
      <c r="F1505" s="222"/>
      <c r="G1505" s="223"/>
    </row>
    <row r="1506" spans="1:7">
      <c r="A1506" s="219"/>
      <c r="B1506" s="219"/>
      <c r="C1506" s="219"/>
      <c r="D1506" s="220"/>
      <c r="E1506" s="221"/>
      <c r="F1506" s="222"/>
      <c r="G1506" s="223"/>
    </row>
    <row r="1507" spans="1:7">
      <c r="A1507" s="219"/>
      <c r="B1507" s="219"/>
      <c r="C1507" s="219"/>
      <c r="D1507" s="220"/>
      <c r="E1507" s="221"/>
      <c r="F1507" s="222"/>
      <c r="G1507" s="223"/>
    </row>
    <row r="1508" spans="1:7">
      <c r="A1508" s="219"/>
      <c r="B1508" s="219"/>
      <c r="C1508" s="219"/>
      <c r="D1508" s="220"/>
      <c r="E1508" s="221"/>
      <c r="F1508" s="222"/>
      <c r="G1508" s="223"/>
    </row>
    <row r="1509" spans="1:7">
      <c r="A1509" s="219"/>
      <c r="B1509" s="219"/>
      <c r="C1509" s="219"/>
      <c r="D1509" s="220"/>
      <c r="E1509" s="221"/>
      <c r="F1509" s="222"/>
      <c r="G1509" s="223"/>
    </row>
    <row r="1510" spans="1:7">
      <c r="A1510" s="219"/>
      <c r="B1510" s="219"/>
      <c r="C1510" s="219"/>
      <c r="D1510" s="220"/>
      <c r="E1510" s="221"/>
      <c r="F1510" s="222"/>
      <c r="G1510" s="223"/>
    </row>
    <row r="1511" spans="1:7">
      <c r="A1511" s="219"/>
      <c r="B1511" s="219"/>
      <c r="C1511" s="219"/>
      <c r="D1511" s="220"/>
      <c r="E1511" s="221"/>
      <c r="F1511" s="222"/>
      <c r="G1511" s="223"/>
    </row>
    <row r="1512" spans="1:7">
      <c r="A1512" s="219"/>
      <c r="B1512" s="219"/>
      <c r="C1512" s="219"/>
      <c r="D1512" s="220"/>
      <c r="E1512" s="221"/>
      <c r="F1512" s="222"/>
      <c r="G1512" s="223"/>
    </row>
    <row r="1513" spans="1:7">
      <c r="A1513" s="219"/>
      <c r="B1513" s="219"/>
      <c r="C1513" s="219"/>
      <c r="D1513" s="220"/>
      <c r="E1513" s="221"/>
      <c r="F1513" s="222"/>
      <c r="G1513" s="223"/>
    </row>
    <row r="1514" spans="1:7">
      <c r="A1514" s="219"/>
      <c r="B1514" s="219"/>
      <c r="C1514" s="219"/>
      <c r="D1514" s="220"/>
      <c r="E1514" s="221"/>
      <c r="F1514" s="222"/>
      <c r="G1514" s="223"/>
    </row>
    <row r="1515" spans="1:7">
      <c r="A1515" s="219"/>
      <c r="B1515" s="219"/>
      <c r="C1515" s="219"/>
      <c r="D1515" s="220"/>
      <c r="E1515" s="221"/>
      <c r="F1515" s="222"/>
      <c r="G1515" s="223"/>
    </row>
    <row r="1516" spans="1:7">
      <c r="A1516" s="219"/>
      <c r="B1516" s="219"/>
      <c r="C1516" s="219"/>
      <c r="D1516" s="220"/>
      <c r="E1516" s="221"/>
      <c r="F1516" s="222"/>
      <c r="G1516" s="223"/>
    </row>
    <row r="1517" spans="1:7">
      <c r="A1517" s="219"/>
      <c r="B1517" s="219"/>
      <c r="C1517" s="219"/>
      <c r="D1517" s="220"/>
      <c r="E1517" s="221"/>
      <c r="F1517" s="222"/>
      <c r="G1517" s="223"/>
    </row>
    <row r="1518" spans="1:7">
      <c r="A1518" s="219"/>
      <c r="B1518" s="219"/>
      <c r="C1518" s="219"/>
      <c r="D1518" s="220"/>
      <c r="E1518" s="221"/>
      <c r="F1518" s="222"/>
      <c r="G1518" s="223"/>
    </row>
    <row r="1519" spans="1:7">
      <c r="A1519" s="219"/>
      <c r="B1519" s="219"/>
      <c r="C1519" s="219"/>
      <c r="D1519" s="220"/>
      <c r="E1519" s="221"/>
      <c r="F1519" s="222"/>
      <c r="G1519" s="223"/>
    </row>
    <row r="1520" spans="1:7">
      <c r="A1520" s="219"/>
      <c r="B1520" s="219"/>
      <c r="C1520" s="219"/>
      <c r="D1520" s="220"/>
      <c r="E1520" s="221"/>
      <c r="F1520" s="222"/>
      <c r="G1520" s="223"/>
    </row>
    <row r="1521" spans="1:7">
      <c r="A1521" s="219"/>
      <c r="B1521" s="219"/>
      <c r="C1521" s="219"/>
      <c r="D1521" s="220"/>
      <c r="E1521" s="221"/>
      <c r="F1521" s="222"/>
      <c r="G1521" s="223"/>
    </row>
    <row r="1522" spans="1:7">
      <c r="A1522" s="219"/>
      <c r="B1522" s="219"/>
      <c r="C1522" s="219"/>
      <c r="D1522" s="220"/>
      <c r="E1522" s="221"/>
      <c r="F1522" s="222"/>
      <c r="G1522" s="223"/>
    </row>
    <row r="1523" spans="1:7">
      <c r="A1523" s="219"/>
      <c r="B1523" s="219"/>
      <c r="C1523" s="219"/>
      <c r="D1523" s="220"/>
      <c r="E1523" s="221"/>
      <c r="F1523" s="222"/>
      <c r="G1523" s="223"/>
    </row>
    <row r="1524" spans="1:7">
      <c r="A1524" s="219"/>
      <c r="B1524" s="219"/>
      <c r="C1524" s="219"/>
      <c r="D1524" s="220"/>
      <c r="E1524" s="221"/>
      <c r="F1524" s="222"/>
      <c r="G1524" s="223"/>
    </row>
    <row r="1525" spans="1:7">
      <c r="A1525" s="219"/>
      <c r="B1525" s="219"/>
      <c r="C1525" s="219"/>
      <c r="D1525" s="220"/>
      <c r="E1525" s="221"/>
      <c r="F1525" s="222"/>
      <c r="G1525" s="223"/>
    </row>
    <row r="1526" spans="1:7">
      <c r="A1526" s="219"/>
      <c r="B1526" s="219"/>
      <c r="C1526" s="219"/>
      <c r="D1526" s="220"/>
      <c r="E1526" s="221"/>
      <c r="F1526" s="222"/>
      <c r="G1526" s="223"/>
    </row>
    <row r="1527" spans="1:7">
      <c r="A1527" s="219"/>
      <c r="B1527" s="219"/>
      <c r="C1527" s="219"/>
      <c r="D1527" s="220"/>
      <c r="E1527" s="221"/>
      <c r="F1527" s="222"/>
      <c r="G1527" s="223"/>
    </row>
    <row r="1528" spans="1:7">
      <c r="A1528" s="219"/>
      <c r="B1528" s="219"/>
      <c r="C1528" s="219"/>
      <c r="D1528" s="220"/>
      <c r="E1528" s="221"/>
      <c r="F1528" s="222"/>
      <c r="G1528" s="223"/>
    </row>
    <row r="1529" spans="1:7">
      <c r="A1529" s="219"/>
      <c r="B1529" s="219"/>
      <c r="C1529" s="219"/>
      <c r="D1529" s="220"/>
      <c r="E1529" s="221"/>
      <c r="F1529" s="222"/>
      <c r="G1529" s="223"/>
    </row>
    <row r="1530" spans="1:7">
      <c r="A1530" s="219"/>
      <c r="B1530" s="219"/>
      <c r="C1530" s="219"/>
      <c r="D1530" s="220"/>
      <c r="E1530" s="221"/>
      <c r="F1530" s="222"/>
      <c r="G1530" s="223"/>
    </row>
    <row r="1531" spans="1:7">
      <c r="A1531" s="219"/>
      <c r="B1531" s="219"/>
      <c r="C1531" s="219"/>
      <c r="D1531" s="220"/>
      <c r="E1531" s="221"/>
      <c r="F1531" s="222"/>
      <c r="G1531" s="223"/>
    </row>
    <row r="1532" spans="1:7">
      <c r="A1532" s="219"/>
      <c r="B1532" s="219"/>
      <c r="C1532" s="219"/>
      <c r="D1532" s="220"/>
      <c r="E1532" s="221"/>
      <c r="F1532" s="222"/>
      <c r="G1532" s="223"/>
    </row>
    <row r="1533" spans="1:7">
      <c r="A1533" s="219"/>
      <c r="B1533" s="219"/>
      <c r="C1533" s="219"/>
      <c r="D1533" s="220"/>
      <c r="E1533" s="221"/>
      <c r="F1533" s="222"/>
      <c r="G1533" s="223"/>
    </row>
    <row r="1534" spans="1:7">
      <c r="A1534" s="219"/>
      <c r="B1534" s="219"/>
      <c r="C1534" s="219"/>
      <c r="D1534" s="220"/>
      <c r="E1534" s="221"/>
      <c r="F1534" s="222"/>
      <c r="G1534" s="223"/>
    </row>
    <row r="1535" spans="1:7">
      <c r="A1535" s="219"/>
      <c r="B1535" s="219"/>
      <c r="C1535" s="219"/>
      <c r="D1535" s="220"/>
      <c r="E1535" s="221"/>
      <c r="F1535" s="222"/>
      <c r="G1535" s="223"/>
    </row>
    <row r="1536" spans="1:7">
      <c r="A1536" s="219"/>
      <c r="B1536" s="219"/>
      <c r="C1536" s="219"/>
      <c r="D1536" s="220"/>
      <c r="E1536" s="221"/>
      <c r="F1536" s="222"/>
      <c r="G1536" s="223"/>
    </row>
    <row r="1537" spans="1:7">
      <c r="A1537" s="219"/>
      <c r="B1537" s="219"/>
      <c r="C1537" s="219"/>
      <c r="D1537" s="220"/>
      <c r="E1537" s="221"/>
      <c r="F1537" s="222"/>
      <c r="G1537" s="223"/>
    </row>
    <row r="1538" spans="1:7">
      <c r="A1538" s="219"/>
      <c r="B1538" s="219"/>
      <c r="C1538" s="219"/>
      <c r="D1538" s="220"/>
      <c r="E1538" s="221"/>
      <c r="F1538" s="222"/>
      <c r="G1538" s="223"/>
    </row>
    <row r="1539" spans="1:7">
      <c r="A1539" s="219"/>
      <c r="B1539" s="219"/>
      <c r="C1539" s="219"/>
      <c r="D1539" s="220"/>
      <c r="E1539" s="221"/>
      <c r="F1539" s="222"/>
      <c r="G1539" s="223"/>
    </row>
    <row r="1540" spans="1:7">
      <c r="A1540" s="219"/>
      <c r="B1540" s="219"/>
      <c r="C1540" s="219"/>
      <c r="D1540" s="220"/>
      <c r="E1540" s="221"/>
      <c r="F1540" s="222"/>
      <c r="G1540" s="223"/>
    </row>
    <row r="1541" spans="1:7">
      <c r="A1541" s="219"/>
      <c r="B1541" s="219"/>
      <c r="C1541" s="219"/>
      <c r="D1541" s="220"/>
      <c r="E1541" s="221"/>
      <c r="F1541" s="222"/>
      <c r="G1541" s="223"/>
    </row>
    <row r="1542" spans="1:7">
      <c r="A1542" s="219"/>
      <c r="B1542" s="219"/>
      <c r="C1542" s="219"/>
      <c r="D1542" s="220"/>
      <c r="E1542" s="221"/>
      <c r="F1542" s="222"/>
      <c r="G1542" s="223"/>
    </row>
    <row r="1543" spans="1:7">
      <c r="A1543" s="219"/>
      <c r="B1543" s="219"/>
      <c r="C1543" s="219"/>
      <c r="D1543" s="220"/>
      <c r="E1543" s="221"/>
      <c r="F1543" s="222"/>
      <c r="G1543" s="223"/>
    </row>
    <row r="1544" spans="1:7">
      <c r="A1544" s="219"/>
      <c r="B1544" s="219"/>
      <c r="C1544" s="219"/>
      <c r="D1544" s="220"/>
      <c r="E1544" s="221"/>
      <c r="F1544" s="222"/>
      <c r="G1544" s="223"/>
    </row>
    <row r="1545" spans="1:7">
      <c r="A1545" s="219"/>
      <c r="B1545" s="219"/>
      <c r="C1545" s="219"/>
      <c r="D1545" s="220"/>
      <c r="E1545" s="221"/>
      <c r="F1545" s="222"/>
      <c r="G1545" s="223"/>
    </row>
    <row r="1546" spans="1:7">
      <c r="A1546" s="219"/>
      <c r="B1546" s="219"/>
      <c r="C1546" s="219"/>
      <c r="D1546" s="220"/>
      <c r="E1546" s="221"/>
      <c r="F1546" s="222"/>
      <c r="G1546" s="223"/>
    </row>
    <row r="1547" spans="1:7">
      <c r="A1547" s="219"/>
      <c r="B1547" s="219"/>
      <c r="C1547" s="219"/>
      <c r="D1547" s="220"/>
      <c r="E1547" s="221"/>
      <c r="F1547" s="222"/>
      <c r="G1547" s="223"/>
    </row>
    <row r="1548" spans="1:7">
      <c r="A1548" s="219"/>
      <c r="B1548" s="219"/>
      <c r="C1548" s="219"/>
      <c r="D1548" s="220"/>
      <c r="E1548" s="221"/>
      <c r="F1548" s="222"/>
      <c r="G1548" s="223"/>
    </row>
    <row r="1549" spans="1:7">
      <c r="A1549" s="219"/>
      <c r="B1549" s="219"/>
      <c r="C1549" s="219"/>
      <c r="D1549" s="220"/>
      <c r="E1549" s="221"/>
      <c r="F1549" s="222"/>
      <c r="G1549" s="223"/>
    </row>
    <row r="1550" spans="1:7">
      <c r="A1550" s="219"/>
      <c r="B1550" s="219"/>
      <c r="C1550" s="219"/>
      <c r="D1550" s="220"/>
      <c r="E1550" s="221"/>
      <c r="F1550" s="222"/>
      <c r="G1550" s="223"/>
    </row>
    <row r="1551" spans="1:7">
      <c r="A1551" s="219"/>
      <c r="B1551" s="219"/>
      <c r="C1551" s="219"/>
      <c r="D1551" s="220"/>
      <c r="E1551" s="221"/>
      <c r="F1551" s="222"/>
      <c r="G1551" s="223"/>
    </row>
    <row r="1552" spans="1:7">
      <c r="A1552" s="219"/>
      <c r="B1552" s="219"/>
      <c r="C1552" s="219"/>
      <c r="D1552" s="220"/>
      <c r="E1552" s="221"/>
      <c r="F1552" s="222"/>
      <c r="G1552" s="223"/>
    </row>
    <row r="1553" spans="1:7">
      <c r="A1553" s="219"/>
      <c r="B1553" s="219"/>
      <c r="C1553" s="219"/>
      <c r="D1553" s="220"/>
      <c r="E1553" s="221"/>
      <c r="F1553" s="222"/>
      <c r="G1553" s="223"/>
    </row>
    <row r="1554" spans="1:7">
      <c r="A1554" s="219"/>
      <c r="B1554" s="219"/>
      <c r="C1554" s="219"/>
      <c r="D1554" s="220"/>
      <c r="E1554" s="221"/>
      <c r="F1554" s="222"/>
      <c r="G1554" s="223"/>
    </row>
    <row r="1555" spans="1:7">
      <c r="A1555" s="219"/>
      <c r="B1555" s="219"/>
      <c r="C1555" s="219"/>
      <c r="D1555" s="220"/>
      <c r="E1555" s="221"/>
      <c r="F1555" s="222"/>
      <c r="G1555" s="223"/>
    </row>
    <row r="1556" spans="1:7">
      <c r="A1556" s="219"/>
      <c r="B1556" s="219"/>
      <c r="C1556" s="219"/>
      <c r="D1556" s="220"/>
      <c r="E1556" s="221"/>
      <c r="F1556" s="222"/>
      <c r="G1556" s="223"/>
    </row>
    <row r="1557" spans="1:7">
      <c r="A1557" s="219"/>
      <c r="B1557" s="219"/>
      <c r="C1557" s="219"/>
      <c r="D1557" s="220"/>
      <c r="E1557" s="221"/>
      <c r="F1557" s="222"/>
      <c r="G1557" s="223"/>
    </row>
    <row r="1558" spans="1:7">
      <c r="A1558" s="219"/>
      <c r="B1558" s="219"/>
      <c r="C1558" s="219"/>
      <c r="D1558" s="220"/>
      <c r="E1558" s="221"/>
      <c r="F1558" s="222"/>
      <c r="G1558" s="223"/>
    </row>
    <row r="1559" spans="1:7">
      <c r="A1559" s="219"/>
      <c r="B1559" s="219"/>
      <c r="C1559" s="219"/>
      <c r="D1559" s="220"/>
      <c r="E1559" s="221"/>
      <c r="F1559" s="222"/>
      <c r="G1559" s="223"/>
    </row>
    <row r="1560" spans="1:7">
      <c r="A1560" s="219"/>
      <c r="B1560" s="219"/>
      <c r="C1560" s="219"/>
      <c r="D1560" s="220"/>
      <c r="E1560" s="221"/>
      <c r="F1560" s="222"/>
      <c r="G1560" s="223"/>
    </row>
    <row r="1561" spans="1:7">
      <c r="A1561" s="219"/>
      <c r="B1561" s="219"/>
      <c r="C1561" s="219"/>
      <c r="D1561" s="220"/>
      <c r="E1561" s="221"/>
      <c r="F1561" s="222"/>
      <c r="G1561" s="223"/>
    </row>
    <row r="1562" spans="1:7">
      <c r="A1562" s="219"/>
      <c r="B1562" s="219"/>
      <c r="C1562" s="219"/>
      <c r="D1562" s="220"/>
      <c r="E1562" s="221"/>
      <c r="F1562" s="222"/>
      <c r="G1562" s="223"/>
    </row>
    <row r="1563" spans="1:7">
      <c r="A1563" s="219"/>
      <c r="B1563" s="219"/>
      <c r="C1563" s="219"/>
      <c r="D1563" s="220"/>
      <c r="E1563" s="221"/>
      <c r="F1563" s="222"/>
      <c r="G1563" s="223"/>
    </row>
    <row r="1564" spans="1:7">
      <c r="A1564" s="219"/>
      <c r="B1564" s="219"/>
      <c r="C1564" s="219"/>
      <c r="D1564" s="220"/>
      <c r="E1564" s="221"/>
      <c r="F1564" s="222"/>
      <c r="G1564" s="223"/>
    </row>
    <row r="1565" spans="1:7">
      <c r="A1565" s="219"/>
      <c r="B1565" s="219"/>
      <c r="C1565" s="219"/>
      <c r="D1565" s="220"/>
      <c r="E1565" s="221"/>
      <c r="F1565" s="222"/>
      <c r="G1565" s="223"/>
    </row>
    <row r="1566" spans="1:7">
      <c r="A1566" s="219"/>
      <c r="B1566" s="219"/>
      <c r="C1566" s="219"/>
      <c r="D1566" s="220"/>
      <c r="E1566" s="221"/>
      <c r="F1566" s="222"/>
      <c r="G1566" s="223"/>
    </row>
    <row r="1567" spans="1:7">
      <c r="A1567" s="219"/>
      <c r="B1567" s="219"/>
      <c r="C1567" s="219"/>
      <c r="D1567" s="220"/>
      <c r="E1567" s="221"/>
      <c r="F1567" s="222"/>
      <c r="G1567" s="223"/>
    </row>
    <row r="1568" spans="1:7">
      <c r="A1568" s="219"/>
      <c r="B1568" s="219"/>
      <c r="C1568" s="219"/>
      <c r="D1568" s="220"/>
      <c r="E1568" s="221"/>
      <c r="F1568" s="222"/>
      <c r="G1568" s="223"/>
    </row>
    <row r="1569" spans="1:7">
      <c r="A1569" s="219"/>
      <c r="B1569" s="219"/>
      <c r="C1569" s="219"/>
      <c r="D1569" s="220"/>
      <c r="E1569" s="221"/>
      <c r="F1569" s="222"/>
      <c r="G1569" s="223"/>
    </row>
    <row r="1570" spans="1:7">
      <c r="A1570" s="219"/>
      <c r="B1570" s="219"/>
      <c r="C1570" s="219"/>
      <c r="D1570" s="220"/>
      <c r="E1570" s="221"/>
      <c r="F1570" s="222"/>
      <c r="G1570" s="223"/>
    </row>
    <row r="1571" spans="1:7">
      <c r="A1571" s="219"/>
      <c r="B1571" s="219"/>
      <c r="C1571" s="219"/>
      <c r="D1571" s="220"/>
      <c r="E1571" s="221"/>
      <c r="F1571" s="222"/>
      <c r="G1571" s="223"/>
    </row>
    <row r="1572" spans="1:7">
      <c r="A1572" s="219"/>
      <c r="B1572" s="219"/>
      <c r="C1572" s="219"/>
      <c r="D1572" s="220"/>
      <c r="E1572" s="221"/>
      <c r="F1572" s="222"/>
      <c r="G1572" s="223"/>
    </row>
    <row r="1573" spans="1:7">
      <c r="A1573" s="219"/>
      <c r="B1573" s="219"/>
      <c r="C1573" s="219"/>
      <c r="D1573" s="220"/>
      <c r="E1573" s="221"/>
      <c r="F1573" s="222"/>
      <c r="G1573" s="223"/>
    </row>
    <row r="1574" spans="1:7">
      <c r="A1574" s="219"/>
      <c r="B1574" s="219"/>
      <c r="C1574" s="219"/>
      <c r="D1574" s="220"/>
      <c r="E1574" s="221"/>
      <c r="F1574" s="222"/>
      <c r="G1574" s="223"/>
    </row>
    <row r="1575" spans="1:7">
      <c r="A1575" s="219"/>
      <c r="B1575" s="219"/>
      <c r="C1575" s="219"/>
      <c r="D1575" s="220"/>
      <c r="E1575" s="221"/>
      <c r="F1575" s="222"/>
      <c r="G1575" s="223"/>
    </row>
    <row r="1576" spans="1:7">
      <c r="A1576" s="219"/>
      <c r="B1576" s="219"/>
      <c r="C1576" s="219"/>
      <c r="D1576" s="220"/>
      <c r="E1576" s="221"/>
      <c r="F1576" s="222"/>
      <c r="G1576" s="223"/>
    </row>
    <row r="1577" spans="1:7">
      <c r="A1577" s="219"/>
      <c r="B1577" s="219"/>
      <c r="C1577" s="219"/>
      <c r="D1577" s="220"/>
      <c r="E1577" s="221"/>
      <c r="F1577" s="222"/>
      <c r="G1577" s="223"/>
    </row>
    <row r="1578" spans="1:7">
      <c r="A1578" s="219"/>
      <c r="B1578" s="219"/>
      <c r="C1578" s="219"/>
      <c r="D1578" s="220"/>
      <c r="E1578" s="221"/>
      <c r="F1578" s="222"/>
      <c r="G1578" s="223"/>
    </row>
    <row r="1579" spans="1:7">
      <c r="A1579" s="219"/>
      <c r="B1579" s="219"/>
      <c r="C1579" s="219"/>
      <c r="D1579" s="220"/>
      <c r="E1579" s="221"/>
      <c r="F1579" s="222"/>
      <c r="G1579" s="223"/>
    </row>
    <row r="1580" spans="1:7">
      <c r="A1580" s="219"/>
      <c r="B1580" s="219"/>
      <c r="C1580" s="219"/>
      <c r="D1580" s="220"/>
      <c r="E1580" s="221"/>
      <c r="F1580" s="222"/>
      <c r="G1580" s="223"/>
    </row>
    <row r="1581" spans="1:7">
      <c r="A1581" s="219"/>
      <c r="B1581" s="219"/>
      <c r="C1581" s="219"/>
      <c r="D1581" s="220"/>
      <c r="E1581" s="221"/>
      <c r="F1581" s="222"/>
      <c r="G1581" s="223"/>
    </row>
    <row r="1582" spans="1:7">
      <c r="A1582" s="219"/>
      <c r="B1582" s="219"/>
      <c r="C1582" s="219"/>
      <c r="D1582" s="220"/>
      <c r="E1582" s="221"/>
      <c r="F1582" s="222"/>
      <c r="G1582" s="223"/>
    </row>
    <row r="1583" spans="1:7">
      <c r="A1583" s="219"/>
      <c r="B1583" s="219"/>
      <c r="C1583" s="219"/>
      <c r="D1583" s="220"/>
      <c r="E1583" s="221"/>
      <c r="F1583" s="222"/>
      <c r="G1583" s="223"/>
    </row>
    <row r="1584" spans="1:7">
      <c r="A1584" s="219"/>
      <c r="B1584" s="219"/>
      <c r="C1584" s="219"/>
      <c r="D1584" s="220"/>
      <c r="E1584" s="221"/>
      <c r="F1584" s="222"/>
      <c r="G1584" s="223"/>
    </row>
    <row r="1585" spans="1:7">
      <c r="A1585" s="219"/>
      <c r="B1585" s="219"/>
      <c r="C1585" s="219"/>
      <c r="D1585" s="220"/>
      <c r="E1585" s="221"/>
      <c r="F1585" s="222"/>
      <c r="G1585" s="223"/>
    </row>
    <row r="1586" spans="1:7">
      <c r="A1586" s="219"/>
      <c r="B1586" s="219"/>
      <c r="C1586" s="219"/>
      <c r="D1586" s="220"/>
      <c r="E1586" s="221"/>
      <c r="F1586" s="222"/>
      <c r="G1586" s="223"/>
    </row>
    <row r="1587" spans="1:7">
      <c r="A1587" s="219"/>
      <c r="B1587" s="219"/>
      <c r="C1587" s="219"/>
      <c r="D1587" s="220"/>
      <c r="E1587" s="221"/>
      <c r="F1587" s="222"/>
      <c r="G1587" s="223"/>
    </row>
    <row r="1588" spans="1:7">
      <c r="A1588" s="219"/>
      <c r="B1588" s="219"/>
      <c r="C1588" s="219"/>
      <c r="D1588" s="220"/>
      <c r="E1588" s="221"/>
      <c r="F1588" s="222"/>
      <c r="G1588" s="223"/>
    </row>
    <row r="1589" spans="1:7">
      <c r="A1589" s="219"/>
      <c r="B1589" s="219"/>
      <c r="C1589" s="219"/>
      <c r="D1589" s="220"/>
      <c r="E1589" s="221"/>
      <c r="F1589" s="222"/>
      <c r="G1589" s="223"/>
    </row>
    <row r="1590" spans="1:7">
      <c r="A1590" s="219"/>
      <c r="B1590" s="219"/>
      <c r="C1590" s="219"/>
      <c r="D1590" s="220"/>
      <c r="E1590" s="221"/>
      <c r="F1590" s="222"/>
      <c r="G1590" s="223"/>
    </row>
    <row r="1591" spans="1:7">
      <c r="A1591" s="219"/>
      <c r="B1591" s="219"/>
      <c r="C1591" s="219"/>
      <c r="D1591" s="220"/>
      <c r="E1591" s="221"/>
      <c r="F1591" s="222"/>
      <c r="G1591" s="223"/>
    </row>
    <row r="1592" spans="1:7">
      <c r="A1592" s="219"/>
      <c r="B1592" s="219"/>
      <c r="C1592" s="219"/>
      <c r="D1592" s="220"/>
      <c r="E1592" s="221"/>
      <c r="F1592" s="222"/>
      <c r="G1592" s="223"/>
    </row>
    <row r="1593" spans="1:7">
      <c r="A1593" s="219"/>
      <c r="B1593" s="219"/>
      <c r="C1593" s="219"/>
      <c r="D1593" s="220"/>
      <c r="E1593" s="221"/>
      <c r="F1593" s="222"/>
      <c r="G1593" s="223"/>
    </row>
    <row r="1594" spans="1:7">
      <c r="A1594" s="219"/>
      <c r="B1594" s="219"/>
      <c r="C1594" s="219"/>
      <c r="D1594" s="220"/>
      <c r="E1594" s="221"/>
      <c r="F1594" s="222"/>
      <c r="G1594" s="223"/>
    </row>
    <row r="1595" spans="1:7">
      <c r="A1595" s="219"/>
      <c r="B1595" s="219"/>
      <c r="C1595" s="219"/>
      <c r="D1595" s="220"/>
      <c r="E1595" s="221"/>
      <c r="F1595" s="222"/>
      <c r="G1595" s="223"/>
    </row>
    <row r="1596" spans="1:7">
      <c r="A1596" s="219"/>
      <c r="B1596" s="219"/>
      <c r="C1596" s="219"/>
      <c r="D1596" s="220"/>
      <c r="E1596" s="221"/>
      <c r="F1596" s="222"/>
      <c r="G1596" s="223"/>
    </row>
    <row r="1597" spans="1:7">
      <c r="A1597" s="219"/>
      <c r="B1597" s="219"/>
      <c r="C1597" s="219"/>
      <c r="D1597" s="220"/>
      <c r="E1597" s="221"/>
      <c r="F1597" s="222"/>
      <c r="G1597" s="223"/>
    </row>
    <row r="1598" spans="1:7">
      <c r="A1598" s="219"/>
      <c r="B1598" s="219"/>
      <c r="C1598" s="219"/>
      <c r="D1598" s="220"/>
      <c r="E1598" s="221"/>
      <c r="F1598" s="222"/>
      <c r="G1598" s="223"/>
    </row>
    <row r="1599" spans="1:7">
      <c r="A1599" s="219"/>
      <c r="B1599" s="219"/>
      <c r="C1599" s="219"/>
      <c r="D1599" s="220"/>
      <c r="E1599" s="221"/>
      <c r="F1599" s="222"/>
      <c r="G1599" s="223"/>
    </row>
    <row r="1600" spans="1:7">
      <c r="A1600" s="219"/>
      <c r="B1600" s="219"/>
      <c r="C1600" s="219"/>
      <c r="D1600" s="220"/>
      <c r="E1600" s="221"/>
      <c r="F1600" s="222"/>
      <c r="G1600" s="223"/>
    </row>
    <row r="1601" spans="1:7">
      <c r="A1601" s="219"/>
      <c r="B1601" s="219"/>
      <c r="C1601" s="219"/>
      <c r="D1601" s="220"/>
      <c r="E1601" s="221"/>
      <c r="F1601" s="222"/>
      <c r="G1601" s="223"/>
    </row>
    <row r="1602" spans="1:7">
      <c r="A1602" s="219"/>
      <c r="B1602" s="219"/>
      <c r="C1602" s="219"/>
      <c r="D1602" s="220"/>
      <c r="E1602" s="221"/>
      <c r="F1602" s="222"/>
      <c r="G1602" s="223"/>
    </row>
    <row r="1603" spans="1:7">
      <c r="A1603" s="219"/>
      <c r="B1603" s="219"/>
      <c r="C1603" s="219"/>
      <c r="D1603" s="220"/>
      <c r="E1603" s="221"/>
      <c r="F1603" s="222"/>
      <c r="G1603" s="223"/>
    </row>
    <row r="1604" spans="1:7">
      <c r="A1604" s="219"/>
      <c r="B1604" s="219"/>
      <c r="C1604" s="219"/>
      <c r="D1604" s="220"/>
      <c r="E1604" s="221"/>
      <c r="F1604" s="222"/>
      <c r="G1604" s="223"/>
    </row>
    <row r="1605" spans="1:7">
      <c r="A1605" s="219"/>
      <c r="B1605" s="219"/>
      <c r="C1605" s="219"/>
      <c r="D1605" s="220"/>
      <c r="E1605" s="221"/>
      <c r="F1605" s="222"/>
      <c r="G1605" s="223"/>
    </row>
    <row r="1606" spans="1:7">
      <c r="A1606" s="219"/>
      <c r="B1606" s="219"/>
      <c r="C1606" s="219"/>
      <c r="D1606" s="220"/>
      <c r="E1606" s="221"/>
      <c r="F1606" s="222"/>
      <c r="G1606" s="223"/>
    </row>
    <row r="1607" spans="1:7">
      <c r="A1607" s="219"/>
      <c r="B1607" s="219"/>
      <c r="C1607" s="219"/>
      <c r="D1607" s="220"/>
      <c r="E1607" s="221"/>
      <c r="F1607" s="222"/>
      <c r="G1607" s="223"/>
    </row>
    <row r="1608" spans="1:7">
      <c r="A1608" s="219"/>
      <c r="B1608" s="219"/>
      <c r="C1608" s="219"/>
      <c r="D1608" s="220"/>
      <c r="E1608" s="221"/>
      <c r="F1608" s="222"/>
      <c r="G1608" s="223"/>
    </row>
    <row r="1609" spans="1:7">
      <c r="A1609" s="219"/>
      <c r="B1609" s="219"/>
      <c r="C1609" s="219"/>
      <c r="D1609" s="220"/>
      <c r="E1609" s="221"/>
      <c r="F1609" s="222"/>
      <c r="G1609" s="223"/>
    </row>
    <row r="1610" spans="1:7">
      <c r="A1610" s="219"/>
      <c r="B1610" s="219"/>
      <c r="C1610" s="219"/>
      <c r="D1610" s="220"/>
      <c r="E1610" s="221"/>
      <c r="F1610" s="222"/>
      <c r="G1610" s="223"/>
    </row>
    <row r="1611" spans="1:7">
      <c r="A1611" s="219"/>
      <c r="B1611" s="219"/>
      <c r="C1611" s="219"/>
      <c r="D1611" s="220"/>
      <c r="E1611" s="221"/>
      <c r="F1611" s="222"/>
      <c r="G1611" s="223"/>
    </row>
    <row r="1612" spans="1:7">
      <c r="A1612" s="219"/>
      <c r="B1612" s="219"/>
      <c r="C1612" s="219"/>
      <c r="D1612" s="220"/>
      <c r="E1612" s="221"/>
      <c r="F1612" s="222"/>
      <c r="G1612" s="223"/>
    </row>
    <row r="1613" spans="1:7">
      <c r="A1613" s="219"/>
      <c r="B1613" s="219"/>
      <c r="C1613" s="219"/>
      <c r="D1613" s="220"/>
      <c r="E1613" s="221"/>
      <c r="F1613" s="222"/>
      <c r="G1613" s="223"/>
    </row>
    <row r="1614" spans="1:7">
      <c r="A1614" s="219"/>
      <c r="B1614" s="219"/>
      <c r="C1614" s="219"/>
      <c r="D1614" s="220"/>
      <c r="E1614" s="221"/>
      <c r="F1614" s="222"/>
      <c r="G1614" s="223"/>
    </row>
    <row r="1615" spans="1:7">
      <c r="A1615" s="219"/>
      <c r="B1615" s="219"/>
      <c r="C1615" s="219"/>
      <c r="D1615" s="220"/>
      <c r="E1615" s="221"/>
      <c r="F1615" s="222"/>
      <c r="G1615" s="223"/>
    </row>
    <row r="1616" spans="1:7">
      <c r="A1616" s="219"/>
      <c r="B1616" s="219"/>
      <c r="C1616" s="219"/>
      <c r="D1616" s="220"/>
      <c r="E1616" s="221"/>
      <c r="F1616" s="222"/>
      <c r="G1616" s="223"/>
    </row>
    <row r="1617" spans="1:7">
      <c r="A1617" s="219"/>
      <c r="B1617" s="219"/>
      <c r="C1617" s="219"/>
      <c r="D1617" s="220"/>
      <c r="E1617" s="221"/>
      <c r="F1617" s="222"/>
      <c r="G1617" s="223"/>
    </row>
    <row r="1618" spans="1:7">
      <c r="A1618" s="219"/>
      <c r="B1618" s="219"/>
      <c r="C1618" s="219"/>
      <c r="D1618" s="220"/>
      <c r="E1618" s="221"/>
      <c r="F1618" s="222"/>
      <c r="G1618" s="223"/>
    </row>
    <row r="1619" spans="1:7">
      <c r="A1619" s="219"/>
      <c r="B1619" s="219"/>
      <c r="C1619" s="219"/>
      <c r="D1619" s="220"/>
      <c r="E1619" s="221"/>
      <c r="F1619" s="222"/>
      <c r="G1619" s="223"/>
    </row>
    <row r="1620" spans="1:7">
      <c r="A1620" s="219"/>
      <c r="B1620" s="219"/>
      <c r="C1620" s="219"/>
      <c r="D1620" s="220"/>
      <c r="E1620" s="221"/>
      <c r="F1620" s="222"/>
      <c r="G1620" s="223"/>
    </row>
    <row r="1621" spans="1:7">
      <c r="A1621" s="219"/>
      <c r="B1621" s="219"/>
      <c r="C1621" s="219"/>
      <c r="D1621" s="220"/>
      <c r="E1621" s="221"/>
      <c r="F1621" s="222"/>
      <c r="G1621" s="223"/>
    </row>
    <row r="1622" spans="1:7">
      <c r="A1622" s="219"/>
      <c r="B1622" s="219"/>
      <c r="C1622" s="219"/>
      <c r="D1622" s="220"/>
      <c r="E1622" s="221"/>
      <c r="F1622" s="222"/>
      <c r="G1622" s="223"/>
    </row>
    <row r="1623" spans="1:7">
      <c r="A1623" s="219"/>
      <c r="B1623" s="219"/>
      <c r="C1623" s="219"/>
      <c r="D1623" s="220"/>
      <c r="E1623" s="221"/>
      <c r="F1623" s="222"/>
      <c r="G1623" s="223"/>
    </row>
    <row r="1624" spans="1:7">
      <c r="A1624" s="219"/>
      <c r="B1624" s="219"/>
      <c r="C1624" s="219"/>
      <c r="D1624" s="220"/>
      <c r="E1624" s="221"/>
      <c r="F1624" s="222"/>
      <c r="G1624" s="223"/>
    </row>
    <row r="1625" spans="1:7">
      <c r="A1625" s="219"/>
      <c r="B1625" s="219"/>
      <c r="C1625" s="219"/>
      <c r="D1625" s="220"/>
      <c r="E1625" s="221"/>
      <c r="F1625" s="222"/>
      <c r="G1625" s="223"/>
    </row>
    <row r="1626" spans="1:7">
      <c r="A1626" s="219"/>
      <c r="B1626" s="219"/>
      <c r="C1626" s="219"/>
      <c r="D1626" s="220"/>
      <c r="E1626" s="221"/>
      <c r="F1626" s="222"/>
      <c r="G1626" s="223"/>
    </row>
    <row r="1627" spans="1:7">
      <c r="A1627" s="219"/>
      <c r="B1627" s="219"/>
      <c r="C1627" s="219"/>
      <c r="D1627" s="220"/>
      <c r="E1627" s="221"/>
      <c r="F1627" s="222"/>
      <c r="G1627" s="223"/>
    </row>
    <row r="1628" spans="1:7">
      <c r="A1628" s="219"/>
      <c r="B1628" s="219"/>
      <c r="C1628" s="219"/>
      <c r="D1628" s="220"/>
      <c r="E1628" s="221"/>
      <c r="F1628" s="222"/>
      <c r="G1628" s="223"/>
    </row>
    <row r="1629" spans="1:7">
      <c r="A1629" s="219"/>
      <c r="B1629" s="219"/>
      <c r="C1629" s="219"/>
      <c r="D1629" s="220"/>
      <c r="E1629" s="221"/>
      <c r="F1629" s="222"/>
      <c r="G1629" s="223"/>
    </row>
    <row r="1630" spans="1:7">
      <c r="A1630" s="219"/>
      <c r="B1630" s="219"/>
      <c r="C1630" s="219"/>
      <c r="D1630" s="220"/>
      <c r="E1630" s="221"/>
      <c r="F1630" s="222"/>
      <c r="G1630" s="223"/>
    </row>
    <row r="1631" spans="1:7">
      <c r="A1631" s="219"/>
      <c r="B1631" s="219"/>
      <c r="C1631" s="219"/>
      <c r="D1631" s="220"/>
      <c r="E1631" s="221"/>
      <c r="F1631" s="222"/>
      <c r="G1631" s="223"/>
    </row>
    <row r="1632" spans="1:7">
      <c r="A1632" s="219"/>
      <c r="B1632" s="219"/>
      <c r="C1632" s="219"/>
      <c r="D1632" s="220"/>
      <c r="E1632" s="221"/>
      <c r="F1632" s="222"/>
      <c r="G1632" s="223"/>
    </row>
    <row r="1633" spans="1:7">
      <c r="A1633" s="219"/>
      <c r="B1633" s="219"/>
      <c r="C1633" s="219"/>
      <c r="D1633" s="220"/>
      <c r="E1633" s="221"/>
      <c r="F1633" s="222"/>
      <c r="G1633" s="223"/>
    </row>
    <row r="1634" spans="1:7">
      <c r="A1634" s="219"/>
      <c r="B1634" s="219"/>
      <c r="C1634" s="219"/>
      <c r="D1634" s="220"/>
      <c r="E1634" s="221"/>
      <c r="F1634" s="222"/>
      <c r="G1634" s="223"/>
    </row>
    <row r="1635" spans="1:7">
      <c r="A1635" s="219"/>
      <c r="B1635" s="219"/>
      <c r="C1635" s="219"/>
      <c r="D1635" s="220"/>
      <c r="E1635" s="221"/>
      <c r="F1635" s="222"/>
      <c r="G1635" s="223"/>
    </row>
    <row r="1636" spans="1:7">
      <c r="A1636" s="219"/>
      <c r="B1636" s="219"/>
      <c r="C1636" s="219"/>
      <c r="D1636" s="220"/>
      <c r="E1636" s="221"/>
      <c r="F1636" s="222"/>
      <c r="G1636" s="223"/>
    </row>
    <row r="1637" spans="1:7">
      <c r="A1637" s="219"/>
      <c r="B1637" s="219"/>
      <c r="C1637" s="219"/>
      <c r="D1637" s="220"/>
      <c r="E1637" s="221"/>
      <c r="F1637" s="222"/>
      <c r="G1637" s="223"/>
    </row>
    <row r="1638" spans="1:7">
      <c r="A1638" s="219"/>
      <c r="B1638" s="219"/>
      <c r="C1638" s="219"/>
      <c r="D1638" s="220"/>
      <c r="E1638" s="221"/>
      <c r="F1638" s="222"/>
      <c r="G1638" s="223"/>
    </row>
    <row r="1639" spans="1:7">
      <c r="A1639" s="219"/>
      <c r="B1639" s="219"/>
      <c r="C1639" s="219"/>
      <c r="D1639" s="220"/>
      <c r="E1639" s="221"/>
      <c r="F1639" s="222"/>
      <c r="G1639" s="223"/>
    </row>
    <row r="1640" spans="1:7">
      <c r="A1640" s="219"/>
      <c r="B1640" s="219"/>
      <c r="C1640" s="219"/>
      <c r="D1640" s="220"/>
      <c r="E1640" s="221"/>
      <c r="F1640" s="222"/>
      <c r="G1640" s="223"/>
    </row>
    <row r="1641" spans="1:7">
      <c r="A1641" s="219"/>
      <c r="B1641" s="219"/>
      <c r="C1641" s="219"/>
      <c r="D1641" s="220"/>
      <c r="E1641" s="221"/>
      <c r="F1641" s="222"/>
      <c r="G1641" s="223"/>
    </row>
    <row r="1642" spans="1:7">
      <c r="A1642" s="219"/>
      <c r="B1642" s="219"/>
      <c r="C1642" s="219"/>
      <c r="D1642" s="220"/>
      <c r="E1642" s="221"/>
      <c r="F1642" s="222"/>
      <c r="G1642" s="223"/>
    </row>
    <row r="1643" spans="1:7">
      <c r="A1643" s="219"/>
      <c r="B1643" s="219"/>
      <c r="C1643" s="219"/>
      <c r="D1643" s="220"/>
      <c r="E1643" s="221"/>
      <c r="F1643" s="222"/>
      <c r="G1643" s="223"/>
    </row>
    <row r="1644" spans="1:7">
      <c r="A1644" s="219"/>
      <c r="B1644" s="219"/>
      <c r="C1644" s="219"/>
      <c r="D1644" s="220"/>
      <c r="E1644" s="221"/>
      <c r="F1644" s="222"/>
      <c r="G1644" s="223"/>
    </row>
    <row r="1645" spans="1:7">
      <c r="A1645" s="219"/>
      <c r="B1645" s="219"/>
      <c r="C1645" s="219"/>
      <c r="D1645" s="220"/>
      <c r="E1645" s="221"/>
      <c r="F1645" s="222"/>
      <c r="G1645" s="223"/>
    </row>
    <row r="1646" spans="1:7">
      <c r="A1646" s="219"/>
      <c r="B1646" s="219"/>
      <c r="C1646" s="219"/>
      <c r="D1646" s="220"/>
      <c r="E1646" s="221"/>
      <c r="F1646" s="222"/>
      <c r="G1646" s="223"/>
    </row>
    <row r="1647" spans="1:7">
      <c r="A1647" s="219"/>
      <c r="B1647" s="219"/>
      <c r="C1647" s="219"/>
      <c r="D1647" s="220"/>
      <c r="E1647" s="221"/>
      <c r="F1647" s="222"/>
      <c r="G1647" s="223"/>
    </row>
    <row r="1648" spans="1:7">
      <c r="A1648" s="219"/>
      <c r="B1648" s="219"/>
      <c r="C1648" s="219"/>
      <c r="D1648" s="220"/>
      <c r="E1648" s="221"/>
      <c r="F1648" s="222"/>
      <c r="G1648" s="223"/>
    </row>
    <row r="1649" spans="1:7">
      <c r="A1649" s="219"/>
      <c r="B1649" s="219"/>
      <c r="C1649" s="219"/>
      <c r="D1649" s="220"/>
      <c r="E1649" s="221"/>
      <c r="F1649" s="222"/>
      <c r="G1649" s="223"/>
    </row>
    <row r="1650" spans="1:7">
      <c r="A1650" s="219"/>
      <c r="B1650" s="219"/>
      <c r="C1650" s="219"/>
      <c r="D1650" s="220"/>
      <c r="E1650" s="221"/>
      <c r="F1650" s="222"/>
      <c r="G1650" s="223"/>
    </row>
    <row r="1651" spans="1:7">
      <c r="A1651" s="219"/>
      <c r="B1651" s="219"/>
      <c r="C1651" s="219"/>
      <c r="D1651" s="220"/>
      <c r="E1651" s="221"/>
      <c r="F1651" s="222"/>
      <c r="G1651" s="223"/>
    </row>
    <row r="1652" spans="1:7">
      <c r="A1652" s="219"/>
      <c r="B1652" s="219"/>
      <c r="C1652" s="219"/>
      <c r="D1652" s="220"/>
      <c r="E1652" s="221"/>
      <c r="F1652" s="222"/>
      <c r="G1652" s="223"/>
    </row>
    <row r="1653" spans="1:7">
      <c r="A1653" s="219"/>
      <c r="B1653" s="219"/>
      <c r="C1653" s="219"/>
      <c r="D1653" s="220"/>
      <c r="E1653" s="221"/>
      <c r="F1653" s="222"/>
      <c r="G1653" s="223"/>
    </row>
    <row r="1654" spans="1:7">
      <c r="A1654" s="219"/>
      <c r="B1654" s="219"/>
      <c r="C1654" s="219"/>
      <c r="D1654" s="220"/>
      <c r="E1654" s="221"/>
      <c r="F1654" s="222"/>
      <c r="G1654" s="223"/>
    </row>
    <row r="1655" spans="1:7">
      <c r="A1655" s="219"/>
      <c r="B1655" s="219"/>
      <c r="C1655" s="219"/>
      <c r="D1655" s="220"/>
      <c r="E1655" s="221"/>
      <c r="F1655" s="222"/>
      <c r="G1655" s="223"/>
    </row>
    <row r="1656" spans="1:7">
      <c r="A1656" s="219"/>
      <c r="B1656" s="219"/>
      <c r="C1656" s="219"/>
      <c r="D1656" s="220"/>
      <c r="E1656" s="221"/>
      <c r="F1656" s="222"/>
      <c r="G1656" s="223"/>
    </row>
    <row r="1657" spans="1:7">
      <c r="A1657" s="219"/>
      <c r="B1657" s="219"/>
      <c r="C1657" s="219"/>
      <c r="D1657" s="220"/>
      <c r="E1657" s="221"/>
      <c r="F1657" s="222"/>
      <c r="G1657" s="223"/>
    </row>
    <row r="1658" spans="1:7">
      <c r="A1658" s="219"/>
      <c r="B1658" s="219"/>
      <c r="C1658" s="219"/>
      <c r="D1658" s="220"/>
      <c r="E1658" s="221"/>
      <c r="F1658" s="222"/>
      <c r="G1658" s="223"/>
    </row>
    <row r="1659" spans="1:7">
      <c r="A1659" s="219"/>
      <c r="B1659" s="219"/>
      <c r="C1659" s="219"/>
      <c r="D1659" s="220"/>
      <c r="E1659" s="221"/>
      <c r="F1659" s="222"/>
      <c r="G1659" s="223"/>
    </row>
    <row r="1660" spans="1:7">
      <c r="A1660" s="219"/>
      <c r="B1660" s="219"/>
      <c r="C1660" s="219"/>
      <c r="D1660" s="220"/>
      <c r="E1660" s="221"/>
      <c r="F1660" s="222"/>
      <c r="G1660" s="223"/>
    </row>
    <row r="1661" spans="1:7">
      <c r="A1661" s="219"/>
      <c r="B1661" s="219"/>
      <c r="C1661" s="219"/>
      <c r="D1661" s="220"/>
      <c r="E1661" s="221"/>
      <c r="F1661" s="222"/>
      <c r="G1661" s="223"/>
    </row>
    <row r="1662" spans="1:7">
      <c r="A1662" s="219"/>
      <c r="B1662" s="219"/>
      <c r="C1662" s="219"/>
      <c r="D1662" s="220"/>
      <c r="E1662" s="221"/>
      <c r="F1662" s="222"/>
      <c r="G1662" s="223"/>
    </row>
    <row r="1663" spans="1:7">
      <c r="A1663" s="219"/>
      <c r="B1663" s="219"/>
      <c r="C1663" s="219"/>
      <c r="D1663" s="220"/>
      <c r="E1663" s="221"/>
      <c r="F1663" s="222"/>
      <c r="G1663" s="223"/>
    </row>
    <row r="1664" spans="1:7">
      <c r="A1664" s="219"/>
      <c r="B1664" s="219"/>
      <c r="C1664" s="219"/>
      <c r="D1664" s="220"/>
      <c r="E1664" s="221"/>
      <c r="F1664" s="222"/>
      <c r="G1664" s="223"/>
    </row>
    <row r="1665" spans="1:7">
      <c r="A1665" s="219"/>
      <c r="B1665" s="219"/>
      <c r="C1665" s="219"/>
      <c r="D1665" s="220"/>
      <c r="E1665" s="221"/>
      <c r="F1665" s="222"/>
      <c r="G1665" s="223"/>
    </row>
    <row r="1666" spans="1:7">
      <c r="A1666" s="219"/>
      <c r="B1666" s="219"/>
      <c r="C1666" s="219"/>
      <c r="D1666" s="220"/>
      <c r="E1666" s="221"/>
      <c r="F1666" s="222"/>
      <c r="G1666" s="223"/>
    </row>
    <row r="1667" spans="1:7">
      <c r="A1667" s="219"/>
      <c r="B1667" s="219"/>
      <c r="C1667" s="219"/>
      <c r="D1667" s="220"/>
      <c r="E1667" s="221"/>
      <c r="F1667" s="222"/>
      <c r="G1667" s="223"/>
    </row>
    <row r="1668" spans="1:7">
      <c r="A1668" s="219"/>
      <c r="B1668" s="219"/>
      <c r="C1668" s="219"/>
      <c r="D1668" s="220"/>
      <c r="E1668" s="221"/>
      <c r="F1668" s="222"/>
      <c r="G1668" s="223"/>
    </row>
    <row r="1669" spans="1:7">
      <c r="A1669" s="219"/>
      <c r="B1669" s="219"/>
      <c r="C1669" s="219"/>
      <c r="D1669" s="220"/>
      <c r="E1669" s="221"/>
      <c r="F1669" s="222"/>
      <c r="G1669" s="223"/>
    </row>
    <row r="1670" spans="1:7">
      <c r="A1670" s="219"/>
      <c r="B1670" s="219"/>
      <c r="C1670" s="219"/>
      <c r="D1670" s="220"/>
      <c r="E1670" s="221"/>
      <c r="F1670" s="222"/>
      <c r="G1670" s="223"/>
    </row>
    <row r="1671" spans="1:7">
      <c r="A1671" s="219"/>
      <c r="B1671" s="219"/>
      <c r="C1671" s="219"/>
      <c r="D1671" s="220"/>
      <c r="E1671" s="221"/>
      <c r="F1671" s="222"/>
      <c r="G1671" s="223"/>
    </row>
    <row r="1672" spans="1:7">
      <c r="A1672" s="219"/>
      <c r="B1672" s="219"/>
      <c r="C1672" s="219"/>
      <c r="D1672" s="220"/>
      <c r="E1672" s="221"/>
      <c r="F1672" s="222"/>
      <c r="G1672" s="223"/>
    </row>
    <row r="1673" spans="1:7">
      <c r="A1673" s="219"/>
      <c r="B1673" s="219"/>
      <c r="C1673" s="219"/>
      <c r="D1673" s="220"/>
      <c r="E1673" s="221"/>
      <c r="F1673" s="222"/>
      <c r="G1673" s="223"/>
    </row>
    <row r="1674" spans="1:7">
      <c r="A1674" s="219"/>
      <c r="B1674" s="219"/>
      <c r="C1674" s="219"/>
      <c r="D1674" s="220"/>
      <c r="E1674" s="221"/>
      <c r="F1674" s="222"/>
      <c r="G1674" s="223"/>
    </row>
    <row r="1675" spans="1:7">
      <c r="A1675" s="219"/>
      <c r="B1675" s="219"/>
      <c r="C1675" s="219"/>
      <c r="D1675" s="220"/>
      <c r="E1675" s="221"/>
      <c r="F1675" s="222"/>
      <c r="G1675" s="223"/>
    </row>
    <row r="1676" spans="1:7">
      <c r="A1676" s="219"/>
      <c r="B1676" s="219"/>
      <c r="C1676" s="219"/>
      <c r="D1676" s="220"/>
      <c r="E1676" s="221"/>
      <c r="F1676" s="222"/>
      <c r="G1676" s="223"/>
    </row>
    <row r="1677" spans="1:7">
      <c r="A1677" s="219"/>
      <c r="B1677" s="219"/>
      <c r="C1677" s="219"/>
      <c r="D1677" s="220"/>
      <c r="E1677" s="221"/>
      <c r="F1677" s="222"/>
      <c r="G1677" s="223"/>
    </row>
    <row r="1678" spans="1:7">
      <c r="A1678" s="219"/>
      <c r="B1678" s="219"/>
      <c r="C1678" s="219"/>
      <c r="D1678" s="220"/>
      <c r="E1678" s="221"/>
      <c r="F1678" s="222"/>
      <c r="G1678" s="223"/>
    </row>
    <row r="1679" spans="1:7">
      <c r="A1679" s="219"/>
      <c r="B1679" s="219"/>
      <c r="C1679" s="219"/>
      <c r="D1679" s="220"/>
      <c r="E1679" s="221"/>
      <c r="F1679" s="222"/>
      <c r="G1679" s="223"/>
    </row>
    <row r="1680" spans="1:7">
      <c r="A1680" s="219"/>
      <c r="B1680" s="219"/>
      <c r="C1680" s="219"/>
      <c r="D1680" s="220"/>
      <c r="E1680" s="221"/>
      <c r="F1680" s="222"/>
      <c r="G1680" s="223"/>
    </row>
    <row r="1681" spans="1:7">
      <c r="A1681" s="219"/>
      <c r="B1681" s="219"/>
      <c r="C1681" s="219"/>
      <c r="D1681" s="220"/>
      <c r="E1681" s="221"/>
      <c r="F1681" s="222"/>
      <c r="G1681" s="223"/>
    </row>
    <row r="1682" spans="1:7">
      <c r="A1682" s="219"/>
      <c r="B1682" s="219"/>
      <c r="C1682" s="219"/>
      <c r="D1682" s="220"/>
      <c r="E1682" s="221"/>
      <c r="F1682" s="222"/>
      <c r="G1682" s="223"/>
    </row>
    <row r="1683" spans="1:7">
      <c r="A1683" s="219"/>
      <c r="B1683" s="219"/>
      <c r="C1683" s="219"/>
      <c r="D1683" s="220"/>
      <c r="E1683" s="221"/>
      <c r="F1683" s="222"/>
      <c r="G1683" s="223"/>
    </row>
    <row r="1684" spans="1:7">
      <c r="A1684" s="219"/>
      <c r="B1684" s="219"/>
      <c r="C1684" s="219"/>
      <c r="D1684" s="220"/>
      <c r="E1684" s="221"/>
      <c r="F1684" s="222"/>
      <c r="G1684" s="223"/>
    </row>
    <row r="1685" spans="1:7">
      <c r="A1685" s="219"/>
      <c r="B1685" s="219"/>
      <c r="C1685" s="219"/>
      <c r="D1685" s="220"/>
      <c r="E1685" s="221"/>
      <c r="F1685" s="222"/>
      <c r="G1685" s="223"/>
    </row>
    <row r="1686" spans="1:7">
      <c r="A1686" s="219"/>
      <c r="B1686" s="219"/>
      <c r="C1686" s="219"/>
      <c r="D1686" s="220"/>
      <c r="E1686" s="221"/>
      <c r="F1686" s="222"/>
      <c r="G1686" s="223"/>
    </row>
    <row r="1687" spans="1:7">
      <c r="A1687" s="219"/>
      <c r="B1687" s="219"/>
      <c r="C1687" s="219"/>
      <c r="D1687" s="220"/>
      <c r="E1687" s="221"/>
      <c r="F1687" s="222"/>
      <c r="G1687" s="223"/>
    </row>
    <row r="1688" spans="1:7">
      <c r="A1688" s="219"/>
      <c r="B1688" s="219"/>
      <c r="C1688" s="219"/>
      <c r="D1688" s="220"/>
      <c r="E1688" s="221"/>
      <c r="F1688" s="222"/>
      <c r="G1688" s="223"/>
    </row>
    <row r="1689" spans="1:7">
      <c r="A1689" s="219"/>
      <c r="B1689" s="219"/>
      <c r="C1689" s="219"/>
      <c r="D1689" s="220"/>
      <c r="E1689" s="221"/>
      <c r="F1689" s="222"/>
      <c r="G1689" s="223"/>
    </row>
    <row r="1690" spans="1:7">
      <c r="A1690" s="219"/>
      <c r="B1690" s="219"/>
      <c r="C1690" s="219"/>
      <c r="D1690" s="220"/>
      <c r="E1690" s="221"/>
      <c r="F1690" s="222"/>
      <c r="G1690" s="223"/>
    </row>
    <row r="1691" spans="1:7">
      <c r="A1691" s="219"/>
      <c r="B1691" s="219"/>
      <c r="C1691" s="219"/>
      <c r="D1691" s="220"/>
      <c r="E1691" s="221"/>
      <c r="F1691" s="222"/>
      <c r="G1691" s="223"/>
    </row>
    <row r="1692" spans="1:7">
      <c r="A1692" s="219"/>
      <c r="B1692" s="219"/>
      <c r="C1692" s="219"/>
      <c r="D1692" s="220"/>
      <c r="E1692" s="221"/>
      <c r="F1692" s="222"/>
      <c r="G1692" s="223"/>
    </row>
    <row r="1693" spans="1:7">
      <c r="A1693" s="219"/>
      <c r="B1693" s="219"/>
      <c r="C1693" s="219"/>
      <c r="D1693" s="220"/>
      <c r="E1693" s="221"/>
      <c r="F1693" s="222"/>
      <c r="G1693" s="223"/>
    </row>
    <row r="1694" spans="1:7">
      <c r="A1694" s="219"/>
      <c r="B1694" s="219"/>
      <c r="C1694" s="219"/>
      <c r="D1694" s="220"/>
      <c r="E1694" s="221"/>
      <c r="F1694" s="222"/>
      <c r="G1694" s="223"/>
    </row>
    <row r="1695" spans="1:7">
      <c r="A1695" s="219"/>
      <c r="B1695" s="219"/>
      <c r="C1695" s="219"/>
      <c r="D1695" s="220"/>
      <c r="E1695" s="221"/>
      <c r="F1695" s="222"/>
      <c r="G1695" s="223"/>
    </row>
    <row r="1696" spans="1:7">
      <c r="A1696" s="219"/>
      <c r="B1696" s="219"/>
      <c r="C1696" s="219"/>
      <c r="D1696" s="220"/>
      <c r="E1696" s="221"/>
      <c r="F1696" s="222"/>
      <c r="G1696" s="223"/>
    </row>
    <row r="1697" spans="1:7">
      <c r="A1697" s="219"/>
      <c r="B1697" s="219"/>
      <c r="C1697" s="219"/>
      <c r="D1697" s="220"/>
      <c r="E1697" s="221"/>
      <c r="F1697" s="222"/>
      <c r="G1697" s="223"/>
    </row>
    <row r="1698" spans="1:7">
      <c r="A1698" s="219"/>
      <c r="B1698" s="219"/>
      <c r="C1698" s="219"/>
      <c r="D1698" s="220"/>
      <c r="E1698" s="221"/>
      <c r="F1698" s="222"/>
      <c r="G1698" s="223"/>
    </row>
    <row r="1699" spans="1:7">
      <c r="A1699" s="219"/>
      <c r="B1699" s="219"/>
      <c r="C1699" s="219"/>
      <c r="D1699" s="220"/>
      <c r="E1699" s="221"/>
      <c r="F1699" s="222"/>
      <c r="G1699" s="223"/>
    </row>
    <row r="1700" spans="1:7">
      <c r="A1700" s="219"/>
      <c r="B1700" s="219"/>
      <c r="C1700" s="219"/>
      <c r="D1700" s="220"/>
      <c r="E1700" s="221"/>
      <c r="F1700" s="222"/>
      <c r="G1700" s="223"/>
    </row>
    <row r="1701" spans="1:7">
      <c r="A1701" s="219"/>
      <c r="B1701" s="219"/>
      <c r="C1701" s="219"/>
      <c r="D1701" s="220"/>
      <c r="E1701" s="221"/>
      <c r="F1701" s="222"/>
      <c r="G1701" s="223"/>
    </row>
    <row r="1702" spans="1:7">
      <c r="A1702" s="219"/>
      <c r="B1702" s="219"/>
      <c r="C1702" s="219"/>
      <c r="D1702" s="220"/>
      <c r="E1702" s="221"/>
      <c r="F1702" s="222"/>
      <c r="G1702" s="223"/>
    </row>
    <row r="1703" spans="1:7">
      <c r="A1703" s="219"/>
      <c r="B1703" s="219"/>
      <c r="C1703" s="219"/>
      <c r="D1703" s="220"/>
      <c r="E1703" s="221"/>
      <c r="F1703" s="222"/>
      <c r="G1703" s="223"/>
    </row>
    <row r="1704" spans="1:7">
      <c r="A1704" s="219"/>
      <c r="B1704" s="219"/>
      <c r="C1704" s="219"/>
      <c r="D1704" s="220"/>
      <c r="E1704" s="221"/>
      <c r="F1704" s="222"/>
      <c r="G1704" s="223"/>
    </row>
    <row r="1705" spans="1:7">
      <c r="A1705" s="219"/>
      <c r="B1705" s="219"/>
      <c r="C1705" s="219"/>
      <c r="D1705" s="220"/>
      <c r="E1705" s="221"/>
      <c r="F1705" s="222"/>
      <c r="G1705" s="223"/>
    </row>
    <row r="1706" spans="1:7">
      <c r="A1706" s="219"/>
      <c r="B1706" s="219"/>
      <c r="C1706" s="219"/>
      <c r="D1706" s="220"/>
      <c r="E1706" s="221"/>
      <c r="F1706" s="222"/>
      <c r="G1706" s="223"/>
    </row>
    <row r="1707" spans="1:7">
      <c r="A1707" s="219"/>
      <c r="B1707" s="219"/>
      <c r="C1707" s="219"/>
      <c r="D1707" s="220"/>
      <c r="E1707" s="221"/>
      <c r="F1707" s="222"/>
      <c r="G1707" s="223"/>
    </row>
    <row r="1708" spans="1:7">
      <c r="A1708" s="219"/>
      <c r="B1708" s="219"/>
      <c r="C1708" s="219"/>
      <c r="D1708" s="220"/>
      <c r="E1708" s="221"/>
      <c r="F1708" s="222"/>
      <c r="G1708" s="223"/>
    </row>
    <row r="1709" spans="1:7">
      <c r="A1709" s="219"/>
      <c r="B1709" s="219"/>
      <c r="C1709" s="219"/>
      <c r="D1709" s="220"/>
      <c r="E1709" s="221"/>
      <c r="F1709" s="222"/>
      <c r="G1709" s="223"/>
    </row>
    <row r="1710" spans="1:7">
      <c r="A1710" s="219"/>
      <c r="B1710" s="219"/>
      <c r="C1710" s="219"/>
      <c r="D1710" s="220"/>
      <c r="E1710" s="221"/>
      <c r="F1710" s="222"/>
      <c r="G1710" s="223"/>
    </row>
    <row r="1711" spans="1:7">
      <c r="A1711" s="219"/>
      <c r="B1711" s="219"/>
      <c r="C1711" s="219"/>
      <c r="D1711" s="220"/>
      <c r="E1711" s="221"/>
      <c r="F1711" s="222"/>
      <c r="G1711" s="223"/>
    </row>
    <row r="1712" spans="1:7">
      <c r="A1712" s="219"/>
      <c r="B1712" s="219"/>
      <c r="C1712" s="219"/>
      <c r="D1712" s="220"/>
      <c r="E1712" s="221"/>
      <c r="F1712" s="222"/>
      <c r="G1712" s="223"/>
    </row>
    <row r="1713" spans="1:7">
      <c r="A1713" s="219"/>
      <c r="B1713" s="219"/>
      <c r="C1713" s="219"/>
      <c r="D1713" s="220"/>
      <c r="E1713" s="221"/>
      <c r="F1713" s="222"/>
      <c r="G1713" s="223"/>
    </row>
    <row r="1714" spans="1:7">
      <c r="A1714" s="219"/>
      <c r="B1714" s="219"/>
      <c r="C1714" s="219"/>
      <c r="D1714" s="220"/>
      <c r="E1714" s="221"/>
      <c r="F1714" s="222"/>
      <c r="G1714" s="223"/>
    </row>
    <row r="1715" spans="1:7">
      <c r="A1715" s="219"/>
      <c r="B1715" s="219"/>
      <c r="C1715" s="219"/>
      <c r="D1715" s="220"/>
      <c r="E1715" s="221"/>
      <c r="F1715" s="222"/>
      <c r="G1715" s="223"/>
    </row>
    <row r="1716" spans="1:7">
      <c r="A1716" s="219"/>
      <c r="B1716" s="219"/>
      <c r="C1716" s="219"/>
      <c r="D1716" s="220"/>
      <c r="E1716" s="221"/>
      <c r="F1716" s="222"/>
      <c r="G1716" s="223"/>
    </row>
    <row r="1717" spans="1:7">
      <c r="A1717" s="219"/>
      <c r="B1717" s="219"/>
      <c r="C1717" s="219"/>
      <c r="D1717" s="220"/>
      <c r="E1717" s="221"/>
      <c r="F1717" s="222"/>
      <c r="G1717" s="223"/>
    </row>
    <row r="1718" spans="1:7">
      <c r="A1718" s="219"/>
      <c r="B1718" s="219"/>
      <c r="C1718" s="219"/>
      <c r="D1718" s="220"/>
      <c r="E1718" s="221"/>
      <c r="F1718" s="222"/>
      <c r="G1718" s="223"/>
    </row>
    <row r="1719" spans="1:7">
      <c r="A1719" s="219"/>
      <c r="B1719" s="219"/>
      <c r="C1719" s="219"/>
      <c r="D1719" s="220"/>
      <c r="E1719" s="221"/>
      <c r="F1719" s="222"/>
      <c r="G1719" s="223"/>
    </row>
    <row r="1720" spans="1:7">
      <c r="A1720" s="219"/>
      <c r="B1720" s="219"/>
      <c r="C1720" s="219"/>
      <c r="D1720" s="220"/>
      <c r="E1720" s="221"/>
      <c r="F1720" s="222"/>
      <c r="G1720" s="223"/>
    </row>
    <row r="1721" spans="1:7">
      <c r="A1721" s="219"/>
      <c r="B1721" s="219"/>
      <c r="C1721" s="219"/>
      <c r="D1721" s="220"/>
      <c r="E1721" s="221"/>
      <c r="F1721" s="222"/>
      <c r="G1721" s="223"/>
    </row>
    <row r="1722" spans="1:7">
      <c r="A1722" s="219"/>
      <c r="B1722" s="219"/>
      <c r="C1722" s="219"/>
      <c r="D1722" s="220"/>
      <c r="E1722" s="221"/>
      <c r="F1722" s="222"/>
      <c r="G1722" s="223"/>
    </row>
    <row r="1723" spans="1:7">
      <c r="A1723" s="219"/>
      <c r="B1723" s="219"/>
      <c r="C1723" s="219"/>
      <c r="D1723" s="220"/>
      <c r="E1723" s="221"/>
      <c r="F1723" s="222"/>
      <c r="G1723" s="223"/>
    </row>
    <row r="1724" spans="1:7">
      <c r="A1724" s="219"/>
      <c r="B1724" s="219"/>
      <c r="C1724" s="219"/>
      <c r="D1724" s="220"/>
      <c r="E1724" s="221"/>
      <c r="F1724" s="222"/>
      <c r="G1724" s="223"/>
    </row>
    <row r="1725" spans="1:7">
      <c r="A1725" s="219"/>
      <c r="B1725" s="219"/>
      <c r="C1725" s="219"/>
      <c r="D1725" s="220"/>
      <c r="E1725" s="221"/>
      <c r="F1725" s="222"/>
      <c r="G1725" s="223"/>
    </row>
    <row r="1726" spans="1:7">
      <c r="A1726" s="219"/>
      <c r="B1726" s="219"/>
      <c r="C1726" s="219"/>
      <c r="D1726" s="220"/>
      <c r="E1726" s="221"/>
      <c r="F1726" s="222"/>
      <c r="G1726" s="223"/>
    </row>
    <row r="1727" spans="1:7">
      <c r="A1727" s="219"/>
      <c r="B1727" s="219"/>
      <c r="C1727" s="219"/>
      <c r="D1727" s="220"/>
      <c r="E1727" s="221"/>
      <c r="F1727" s="222"/>
      <c r="G1727" s="223"/>
    </row>
    <row r="1728" spans="1:7">
      <c r="A1728" s="219"/>
      <c r="B1728" s="219"/>
      <c r="C1728" s="219"/>
      <c r="D1728" s="220"/>
      <c r="E1728" s="221"/>
      <c r="F1728" s="222"/>
      <c r="G1728" s="223"/>
    </row>
    <row r="1729" spans="1:7">
      <c r="A1729" s="219"/>
      <c r="B1729" s="219"/>
      <c r="C1729" s="219"/>
      <c r="D1729" s="220"/>
      <c r="E1729" s="221"/>
      <c r="F1729" s="222"/>
      <c r="G1729" s="223"/>
    </row>
    <row r="1730" spans="1:7">
      <c r="A1730" s="219"/>
      <c r="B1730" s="219"/>
      <c r="C1730" s="219"/>
      <c r="D1730" s="220"/>
      <c r="E1730" s="221"/>
      <c r="F1730" s="222"/>
      <c r="G1730" s="223"/>
    </row>
    <row r="1731" spans="1:7">
      <c r="A1731" s="219"/>
      <c r="B1731" s="219"/>
      <c r="C1731" s="219"/>
      <c r="D1731" s="220"/>
      <c r="E1731" s="221"/>
      <c r="F1731" s="222"/>
      <c r="G1731" s="223"/>
    </row>
    <row r="1732" spans="1:7">
      <c r="A1732" s="219"/>
      <c r="B1732" s="219"/>
      <c r="C1732" s="219"/>
      <c r="D1732" s="220"/>
      <c r="E1732" s="221"/>
      <c r="F1732" s="222"/>
      <c r="G1732" s="223"/>
    </row>
    <row r="1733" spans="1:7">
      <c r="A1733" s="219"/>
      <c r="B1733" s="219"/>
      <c r="C1733" s="219"/>
      <c r="D1733" s="220"/>
      <c r="E1733" s="221"/>
      <c r="F1733" s="222"/>
      <c r="G1733" s="223"/>
    </row>
    <row r="1734" spans="1:7">
      <c r="A1734" s="219"/>
      <c r="B1734" s="219"/>
      <c r="C1734" s="219"/>
      <c r="D1734" s="220"/>
      <c r="E1734" s="221"/>
      <c r="F1734" s="222"/>
      <c r="G1734" s="223"/>
    </row>
    <row r="1735" spans="1:7">
      <c r="A1735" s="219"/>
      <c r="B1735" s="219"/>
      <c r="C1735" s="219"/>
      <c r="D1735" s="220"/>
      <c r="E1735" s="221"/>
      <c r="F1735" s="222"/>
      <c r="G1735" s="223"/>
    </row>
    <row r="1736" spans="1:7">
      <c r="A1736" s="219"/>
      <c r="B1736" s="219"/>
      <c r="C1736" s="219"/>
      <c r="D1736" s="220"/>
      <c r="E1736" s="221"/>
      <c r="F1736" s="222"/>
      <c r="G1736" s="223"/>
    </row>
    <row r="1737" spans="1:7">
      <c r="A1737" s="219"/>
      <c r="B1737" s="219"/>
      <c r="C1737" s="219"/>
      <c r="D1737" s="220"/>
      <c r="E1737" s="221"/>
      <c r="F1737" s="222"/>
      <c r="G1737" s="223"/>
    </row>
    <row r="1738" spans="1:7">
      <c r="A1738" s="219"/>
      <c r="B1738" s="219"/>
      <c r="C1738" s="219"/>
      <c r="D1738" s="220"/>
      <c r="E1738" s="221"/>
      <c r="F1738" s="222"/>
      <c r="G1738" s="223"/>
    </row>
    <row r="1739" spans="1:7">
      <c r="A1739" s="219"/>
      <c r="B1739" s="219"/>
      <c r="C1739" s="219"/>
      <c r="D1739" s="220"/>
      <c r="E1739" s="221"/>
      <c r="F1739" s="222"/>
      <c r="G1739" s="223"/>
    </row>
    <row r="1740" spans="1:7">
      <c r="A1740" s="219"/>
      <c r="B1740" s="219"/>
      <c r="C1740" s="219"/>
      <c r="D1740" s="220"/>
      <c r="E1740" s="221"/>
      <c r="F1740" s="222"/>
      <c r="G1740" s="223"/>
    </row>
    <row r="1741" spans="1:7">
      <c r="A1741" s="219"/>
      <c r="B1741" s="219"/>
      <c r="C1741" s="219"/>
      <c r="D1741" s="220"/>
      <c r="E1741" s="221"/>
      <c r="F1741" s="222"/>
      <c r="G1741" s="223"/>
    </row>
    <row r="1742" spans="1:7">
      <c r="A1742" s="219"/>
      <c r="B1742" s="219"/>
      <c r="C1742" s="219"/>
      <c r="D1742" s="220"/>
      <c r="E1742" s="221"/>
      <c r="F1742" s="222"/>
      <c r="G1742" s="223"/>
    </row>
    <row r="1743" spans="1:7">
      <c r="A1743" s="219"/>
      <c r="B1743" s="219"/>
      <c r="C1743" s="219"/>
      <c r="D1743" s="220"/>
      <c r="E1743" s="221"/>
      <c r="F1743" s="222"/>
      <c r="G1743" s="223"/>
    </row>
    <row r="1744" spans="1:7">
      <c r="A1744" s="219"/>
      <c r="B1744" s="219"/>
      <c r="C1744" s="219"/>
      <c r="D1744" s="220"/>
      <c r="E1744" s="221"/>
      <c r="F1744" s="222"/>
      <c r="G1744" s="223"/>
    </row>
    <row r="1745" spans="1:7">
      <c r="A1745" s="219"/>
      <c r="B1745" s="219"/>
      <c r="C1745" s="219"/>
      <c r="D1745" s="220"/>
      <c r="E1745" s="221"/>
      <c r="F1745" s="222"/>
      <c r="G1745" s="223"/>
    </row>
    <row r="1746" spans="1:7">
      <c r="A1746" s="219"/>
      <c r="B1746" s="219"/>
      <c r="C1746" s="219"/>
      <c r="D1746" s="220"/>
      <c r="E1746" s="221"/>
      <c r="F1746" s="222"/>
      <c r="G1746" s="223"/>
    </row>
    <row r="1747" spans="1:7">
      <c r="A1747" s="219"/>
      <c r="B1747" s="219"/>
      <c r="C1747" s="219"/>
      <c r="D1747" s="220"/>
      <c r="E1747" s="221"/>
      <c r="F1747" s="222"/>
      <c r="G1747" s="223"/>
    </row>
    <row r="1748" spans="1:7">
      <c r="A1748" s="219"/>
      <c r="B1748" s="219"/>
      <c r="C1748" s="219"/>
      <c r="D1748" s="220"/>
      <c r="E1748" s="221"/>
      <c r="F1748" s="222"/>
      <c r="G1748" s="223"/>
    </row>
    <row r="1749" spans="1:7">
      <c r="A1749" s="219"/>
      <c r="B1749" s="219"/>
      <c r="C1749" s="219"/>
      <c r="D1749" s="220"/>
      <c r="E1749" s="221"/>
      <c r="F1749" s="222"/>
      <c r="G1749" s="223"/>
    </row>
    <row r="1750" spans="1:7">
      <c r="A1750" s="219"/>
      <c r="B1750" s="219"/>
      <c r="C1750" s="219"/>
      <c r="D1750" s="220"/>
      <c r="E1750" s="221"/>
      <c r="F1750" s="222"/>
      <c r="G1750" s="223"/>
    </row>
    <row r="1751" spans="1:7">
      <c r="A1751" s="219"/>
      <c r="B1751" s="219"/>
      <c r="C1751" s="219"/>
      <c r="D1751" s="220"/>
      <c r="E1751" s="221"/>
      <c r="F1751" s="222"/>
      <c r="G1751" s="223"/>
    </row>
    <row r="1752" spans="1:7">
      <c r="A1752" s="219"/>
      <c r="B1752" s="219"/>
      <c r="C1752" s="219"/>
      <c r="D1752" s="220"/>
      <c r="E1752" s="221"/>
      <c r="F1752" s="222"/>
      <c r="G1752" s="223"/>
    </row>
    <row r="1753" spans="1:7">
      <c r="A1753" s="219"/>
      <c r="B1753" s="219"/>
      <c r="C1753" s="219"/>
      <c r="D1753" s="220"/>
      <c r="E1753" s="221"/>
      <c r="F1753" s="222"/>
      <c r="G1753" s="223"/>
    </row>
    <row r="1754" spans="1:7">
      <c r="A1754" s="219"/>
      <c r="B1754" s="219"/>
      <c r="C1754" s="219"/>
      <c r="D1754" s="220"/>
      <c r="E1754" s="221"/>
      <c r="F1754" s="222"/>
      <c r="G1754" s="223"/>
    </row>
    <row r="1755" spans="1:7">
      <c r="A1755" s="219"/>
      <c r="B1755" s="219"/>
      <c r="C1755" s="219"/>
      <c r="D1755" s="220"/>
      <c r="E1755" s="221"/>
      <c r="F1755" s="222"/>
      <c r="G1755" s="223"/>
    </row>
    <row r="1756" spans="1:7">
      <c r="A1756" s="219"/>
      <c r="B1756" s="219"/>
      <c r="C1756" s="219"/>
      <c r="D1756" s="220"/>
      <c r="E1756" s="221"/>
      <c r="F1756" s="222"/>
      <c r="G1756" s="223"/>
    </row>
    <row r="1757" spans="1:7">
      <c r="A1757" s="219"/>
      <c r="B1757" s="219"/>
      <c r="C1757" s="219"/>
      <c r="D1757" s="220"/>
      <c r="E1757" s="221"/>
      <c r="F1757" s="222"/>
      <c r="G1757" s="223"/>
    </row>
    <row r="1758" spans="1:7">
      <c r="A1758" s="219"/>
      <c r="B1758" s="219"/>
      <c r="C1758" s="219"/>
      <c r="D1758" s="220"/>
      <c r="E1758" s="221"/>
      <c r="F1758" s="222"/>
      <c r="G1758" s="223"/>
    </row>
    <row r="1759" spans="1:7">
      <c r="A1759" s="219"/>
      <c r="B1759" s="219"/>
      <c r="C1759" s="219"/>
      <c r="D1759" s="220"/>
      <c r="E1759" s="221"/>
      <c r="F1759" s="222"/>
      <c r="G1759" s="223"/>
    </row>
    <row r="1760" spans="1:7">
      <c r="A1760" s="219"/>
      <c r="B1760" s="219"/>
      <c r="C1760" s="219"/>
      <c r="D1760" s="220"/>
      <c r="E1760" s="221"/>
      <c r="F1760" s="222"/>
      <c r="G1760" s="223"/>
    </row>
    <row r="1761" spans="1:7">
      <c r="A1761" s="219"/>
      <c r="B1761" s="219"/>
      <c r="C1761" s="219"/>
      <c r="D1761" s="220"/>
      <c r="E1761" s="221"/>
      <c r="F1761" s="222"/>
      <c r="G1761" s="223"/>
    </row>
    <row r="1762" spans="1:7">
      <c r="A1762" s="219"/>
      <c r="B1762" s="219"/>
      <c r="C1762" s="219"/>
      <c r="D1762" s="220"/>
      <c r="E1762" s="221"/>
      <c r="F1762" s="222"/>
      <c r="G1762" s="223"/>
    </row>
    <row r="1763" spans="1:7">
      <c r="A1763" s="219"/>
      <c r="B1763" s="219"/>
      <c r="C1763" s="219"/>
      <c r="D1763" s="220"/>
      <c r="E1763" s="221"/>
      <c r="F1763" s="222"/>
      <c r="G1763" s="223"/>
    </row>
    <row r="1764" spans="1:7">
      <c r="A1764" s="219"/>
      <c r="B1764" s="219"/>
      <c r="C1764" s="219"/>
      <c r="D1764" s="220"/>
      <c r="E1764" s="221"/>
      <c r="F1764" s="222"/>
      <c r="G1764" s="223"/>
    </row>
    <row r="1765" spans="1:7">
      <c r="A1765" s="219"/>
      <c r="B1765" s="219"/>
      <c r="C1765" s="219"/>
      <c r="D1765" s="220"/>
      <c r="E1765" s="221"/>
      <c r="F1765" s="222"/>
      <c r="G1765" s="223"/>
    </row>
    <row r="1766" spans="1:7">
      <c r="A1766" s="219"/>
      <c r="B1766" s="219"/>
      <c r="C1766" s="219"/>
      <c r="D1766" s="220"/>
      <c r="E1766" s="221"/>
      <c r="F1766" s="222"/>
      <c r="G1766" s="223"/>
    </row>
    <row r="1767" spans="1:7">
      <c r="A1767" s="219"/>
      <c r="B1767" s="219"/>
      <c r="C1767" s="219"/>
      <c r="D1767" s="220"/>
      <c r="E1767" s="221"/>
      <c r="F1767" s="222"/>
      <c r="G1767" s="223"/>
    </row>
    <row r="1768" spans="1:7">
      <c r="A1768" s="219"/>
      <c r="B1768" s="219"/>
      <c r="C1768" s="219"/>
      <c r="D1768" s="220"/>
      <c r="E1768" s="221"/>
      <c r="F1768" s="222"/>
      <c r="G1768" s="223"/>
    </row>
    <row r="1769" spans="1:7">
      <c r="A1769" s="219"/>
      <c r="B1769" s="219"/>
      <c r="C1769" s="219"/>
      <c r="D1769" s="220"/>
      <c r="E1769" s="221"/>
      <c r="F1769" s="222"/>
      <c r="G1769" s="223"/>
    </row>
    <row r="1770" spans="1:7">
      <c r="A1770" s="219"/>
      <c r="B1770" s="219"/>
      <c r="C1770" s="219"/>
      <c r="D1770" s="220"/>
      <c r="E1770" s="221"/>
      <c r="F1770" s="222"/>
      <c r="G1770" s="223"/>
    </row>
    <row r="1771" spans="1:7">
      <c r="A1771" s="219"/>
      <c r="B1771" s="219"/>
      <c r="C1771" s="219"/>
      <c r="D1771" s="220"/>
      <c r="E1771" s="221"/>
      <c r="F1771" s="222"/>
      <c r="G1771" s="223"/>
    </row>
    <row r="1772" spans="1:7">
      <c r="A1772" s="219"/>
      <c r="B1772" s="219"/>
      <c r="C1772" s="219"/>
      <c r="D1772" s="220"/>
      <c r="E1772" s="221"/>
      <c r="F1772" s="222"/>
      <c r="G1772" s="223"/>
    </row>
    <row r="1773" spans="1:7">
      <c r="A1773" s="219"/>
      <c r="B1773" s="219"/>
      <c r="C1773" s="219"/>
      <c r="D1773" s="220"/>
      <c r="E1773" s="221"/>
      <c r="F1773" s="222"/>
      <c r="G1773" s="223"/>
    </row>
    <row r="1774" spans="1:7">
      <c r="A1774" s="219"/>
      <c r="B1774" s="219"/>
      <c r="C1774" s="219"/>
      <c r="D1774" s="220"/>
      <c r="E1774" s="221"/>
      <c r="F1774" s="222"/>
      <c r="G1774" s="223"/>
    </row>
    <row r="1775" spans="1:7">
      <c r="A1775" s="219"/>
      <c r="B1775" s="219"/>
      <c r="C1775" s="219"/>
      <c r="D1775" s="220"/>
      <c r="E1775" s="221"/>
      <c r="F1775" s="222"/>
      <c r="G1775" s="223"/>
    </row>
    <row r="1776" spans="1:7">
      <c r="A1776" s="219"/>
      <c r="B1776" s="219"/>
      <c r="C1776" s="219"/>
      <c r="D1776" s="220"/>
      <c r="E1776" s="221"/>
      <c r="F1776" s="222"/>
      <c r="G1776" s="223"/>
    </row>
    <row r="1777" spans="1:7">
      <c r="A1777" s="219"/>
      <c r="B1777" s="219"/>
      <c r="C1777" s="219"/>
      <c r="D1777" s="220"/>
      <c r="E1777" s="221"/>
      <c r="F1777" s="222"/>
      <c r="G1777" s="223"/>
    </row>
    <row r="1778" spans="1:7">
      <c r="A1778" s="219"/>
      <c r="B1778" s="219"/>
      <c r="C1778" s="219"/>
      <c r="D1778" s="220"/>
      <c r="E1778" s="221"/>
      <c r="F1778" s="222"/>
      <c r="G1778" s="223"/>
    </row>
    <row r="1779" spans="1:7">
      <c r="A1779" s="219"/>
      <c r="B1779" s="219"/>
      <c r="C1779" s="219"/>
      <c r="D1779" s="220"/>
      <c r="E1779" s="221"/>
      <c r="F1779" s="222"/>
      <c r="G1779" s="223"/>
    </row>
    <row r="1780" spans="1:7">
      <c r="A1780" s="219"/>
      <c r="B1780" s="219"/>
      <c r="C1780" s="219"/>
      <c r="D1780" s="220"/>
      <c r="E1780" s="221"/>
      <c r="F1780" s="222"/>
      <c r="G1780" s="223"/>
    </row>
    <row r="1781" spans="1:7">
      <c r="A1781" s="219"/>
      <c r="B1781" s="219"/>
      <c r="C1781" s="219"/>
      <c r="D1781" s="220"/>
      <c r="E1781" s="221"/>
      <c r="F1781" s="222"/>
      <c r="G1781" s="223"/>
    </row>
    <row r="1782" spans="1:7">
      <c r="A1782" s="219"/>
      <c r="B1782" s="219"/>
      <c r="C1782" s="219"/>
      <c r="D1782" s="220"/>
      <c r="E1782" s="221"/>
      <c r="F1782" s="222"/>
      <c r="G1782" s="223"/>
    </row>
    <row r="1783" spans="1:7">
      <c r="A1783" s="219"/>
      <c r="B1783" s="219"/>
      <c r="C1783" s="219"/>
      <c r="D1783" s="220"/>
      <c r="E1783" s="221"/>
      <c r="F1783" s="222"/>
      <c r="G1783" s="223"/>
    </row>
    <row r="1784" spans="1:7">
      <c r="A1784" s="219"/>
      <c r="B1784" s="219"/>
      <c r="C1784" s="219"/>
      <c r="D1784" s="220"/>
      <c r="E1784" s="221"/>
      <c r="F1784" s="222"/>
      <c r="G1784" s="223"/>
    </row>
    <row r="1785" spans="1:7">
      <c r="A1785" s="219"/>
      <c r="B1785" s="219"/>
      <c r="C1785" s="219"/>
      <c r="D1785" s="220"/>
      <c r="E1785" s="221"/>
      <c r="F1785" s="222"/>
      <c r="G1785" s="223"/>
    </row>
    <row r="1786" spans="1:7">
      <c r="A1786" s="219"/>
      <c r="B1786" s="219"/>
      <c r="C1786" s="219"/>
      <c r="D1786" s="220"/>
      <c r="E1786" s="221"/>
      <c r="F1786" s="222"/>
      <c r="G1786" s="223"/>
    </row>
    <row r="1787" spans="1:7">
      <c r="A1787" s="219"/>
      <c r="B1787" s="219"/>
      <c r="C1787" s="219"/>
      <c r="D1787" s="220"/>
      <c r="E1787" s="221"/>
      <c r="F1787" s="222"/>
      <c r="G1787" s="223"/>
    </row>
    <row r="1788" spans="1:7">
      <c r="A1788" s="219"/>
      <c r="B1788" s="219"/>
      <c r="C1788" s="219"/>
      <c r="D1788" s="220"/>
      <c r="E1788" s="221"/>
      <c r="F1788" s="222"/>
      <c r="G1788" s="223"/>
    </row>
    <row r="1789" spans="1:7">
      <c r="A1789" s="219"/>
      <c r="B1789" s="219"/>
      <c r="C1789" s="219"/>
      <c r="D1789" s="220"/>
      <c r="E1789" s="221"/>
      <c r="F1789" s="222"/>
      <c r="G1789" s="223"/>
    </row>
    <row r="1790" spans="1:7">
      <c r="A1790" s="219"/>
      <c r="B1790" s="219"/>
      <c r="C1790" s="219"/>
      <c r="D1790" s="220"/>
      <c r="E1790" s="221"/>
      <c r="F1790" s="222"/>
      <c r="G1790" s="223"/>
    </row>
    <row r="1791" spans="1:7">
      <c r="A1791" s="219"/>
      <c r="B1791" s="219"/>
      <c r="C1791" s="219"/>
      <c r="D1791" s="220"/>
      <c r="E1791" s="221"/>
      <c r="F1791" s="222"/>
      <c r="G1791" s="223"/>
    </row>
    <row r="1792" spans="1:7">
      <c r="A1792" s="219"/>
      <c r="B1792" s="219"/>
      <c r="C1792" s="219"/>
      <c r="D1792" s="220"/>
      <c r="E1792" s="221"/>
      <c r="F1792" s="222"/>
      <c r="G1792" s="223"/>
    </row>
    <row r="1793" spans="1:7">
      <c r="A1793" s="219"/>
      <c r="B1793" s="219"/>
      <c r="C1793" s="219"/>
      <c r="D1793" s="220"/>
      <c r="E1793" s="221"/>
      <c r="F1793" s="222"/>
      <c r="G1793" s="223"/>
    </row>
    <row r="1794" spans="1:7">
      <c r="A1794" s="219"/>
      <c r="B1794" s="219"/>
      <c r="C1794" s="219"/>
      <c r="D1794" s="220"/>
      <c r="E1794" s="221"/>
      <c r="F1794" s="222"/>
      <c r="G1794" s="223"/>
    </row>
    <row r="1795" spans="1:7">
      <c r="A1795" s="219"/>
      <c r="B1795" s="219"/>
      <c r="C1795" s="219"/>
      <c r="D1795" s="220"/>
      <c r="E1795" s="221"/>
      <c r="F1795" s="222"/>
      <c r="G1795" s="223"/>
    </row>
    <row r="1796" spans="1:7">
      <c r="A1796" s="219"/>
      <c r="B1796" s="219"/>
      <c r="C1796" s="219"/>
      <c r="D1796" s="220"/>
      <c r="E1796" s="221"/>
      <c r="F1796" s="222"/>
      <c r="G1796" s="223"/>
    </row>
    <row r="1797" spans="1:7">
      <c r="A1797" s="219"/>
      <c r="B1797" s="219"/>
      <c r="C1797" s="219"/>
      <c r="D1797" s="220"/>
      <c r="E1797" s="221"/>
      <c r="F1797" s="222"/>
      <c r="G1797" s="223"/>
    </row>
    <row r="1798" spans="1:7">
      <c r="A1798" s="219"/>
      <c r="B1798" s="219"/>
      <c r="C1798" s="219"/>
      <c r="D1798" s="220"/>
      <c r="E1798" s="221"/>
      <c r="F1798" s="222"/>
      <c r="G1798" s="223"/>
    </row>
    <row r="1799" spans="1:7">
      <c r="A1799" s="219"/>
      <c r="B1799" s="219"/>
      <c r="C1799" s="219"/>
      <c r="D1799" s="220"/>
      <c r="E1799" s="221"/>
      <c r="F1799" s="222"/>
      <c r="G1799" s="223"/>
    </row>
    <row r="1800" spans="1:7">
      <c r="A1800" s="219"/>
      <c r="B1800" s="219"/>
      <c r="C1800" s="219"/>
      <c r="D1800" s="220"/>
      <c r="E1800" s="221"/>
      <c r="F1800" s="222"/>
      <c r="G1800" s="223"/>
    </row>
    <row r="1801" spans="1:7">
      <c r="A1801" s="219"/>
      <c r="B1801" s="219"/>
      <c r="C1801" s="219"/>
      <c r="D1801" s="220"/>
      <c r="E1801" s="221"/>
      <c r="F1801" s="222"/>
      <c r="G1801" s="223"/>
    </row>
    <row r="1802" spans="1:7">
      <c r="A1802" s="219"/>
      <c r="B1802" s="219"/>
      <c r="C1802" s="219"/>
      <c r="D1802" s="220"/>
      <c r="E1802" s="221"/>
      <c r="F1802" s="222"/>
      <c r="G1802" s="223"/>
    </row>
    <row r="1803" spans="1:7">
      <c r="A1803" s="219"/>
      <c r="B1803" s="219"/>
      <c r="C1803" s="219"/>
      <c r="D1803" s="220"/>
      <c r="E1803" s="221"/>
      <c r="F1803" s="222"/>
      <c r="G1803" s="223"/>
    </row>
    <row r="1804" spans="1:7">
      <c r="A1804" s="219"/>
      <c r="B1804" s="219"/>
      <c r="C1804" s="219"/>
      <c r="D1804" s="220"/>
      <c r="E1804" s="221"/>
      <c r="F1804" s="222"/>
      <c r="G1804" s="223"/>
    </row>
    <row r="1805" spans="1:7">
      <c r="A1805" s="219"/>
      <c r="B1805" s="219"/>
      <c r="C1805" s="219"/>
      <c r="D1805" s="220"/>
      <c r="E1805" s="221"/>
      <c r="F1805" s="222"/>
      <c r="G1805" s="223"/>
    </row>
    <row r="1806" spans="1:7">
      <c r="A1806" s="219"/>
      <c r="B1806" s="219"/>
      <c r="C1806" s="219"/>
      <c r="D1806" s="220"/>
      <c r="E1806" s="221"/>
      <c r="F1806" s="222"/>
      <c r="G1806" s="223"/>
    </row>
    <row r="1807" spans="1:7">
      <c r="A1807" s="219"/>
      <c r="B1807" s="219"/>
      <c r="C1807" s="219"/>
      <c r="D1807" s="220"/>
      <c r="E1807" s="221"/>
      <c r="F1807" s="222"/>
      <c r="G1807" s="223"/>
    </row>
    <row r="1808" spans="1:7">
      <c r="A1808" s="219"/>
      <c r="B1808" s="219"/>
      <c r="C1808" s="219"/>
      <c r="D1808" s="220"/>
      <c r="E1808" s="221"/>
      <c r="F1808" s="222"/>
      <c r="G1808" s="223"/>
    </row>
    <row r="1809" spans="1:7">
      <c r="A1809" s="219"/>
      <c r="B1809" s="219"/>
      <c r="C1809" s="219"/>
      <c r="D1809" s="220"/>
      <c r="E1809" s="221"/>
      <c r="F1809" s="222"/>
      <c r="G1809" s="223"/>
    </row>
    <row r="1810" spans="1:7">
      <c r="A1810" s="219"/>
      <c r="B1810" s="219"/>
      <c r="C1810" s="219"/>
      <c r="D1810" s="220"/>
      <c r="E1810" s="221"/>
      <c r="F1810" s="222"/>
      <c r="G1810" s="223"/>
    </row>
    <row r="1811" spans="1:7">
      <c r="A1811" s="219"/>
      <c r="B1811" s="219"/>
      <c r="C1811" s="219"/>
      <c r="D1811" s="220"/>
      <c r="E1811" s="221"/>
      <c r="F1811" s="222"/>
      <c r="G1811" s="223"/>
    </row>
    <row r="1812" spans="1:7">
      <c r="A1812" s="219"/>
      <c r="B1812" s="219"/>
      <c r="C1812" s="219"/>
      <c r="D1812" s="220"/>
      <c r="E1812" s="221"/>
      <c r="F1812" s="222"/>
      <c r="G1812" s="223"/>
    </row>
    <row r="1813" spans="1:7">
      <c r="A1813" s="219"/>
      <c r="B1813" s="219"/>
      <c r="C1813" s="219"/>
      <c r="D1813" s="220"/>
      <c r="E1813" s="221"/>
      <c r="F1813" s="222"/>
      <c r="G1813" s="223"/>
    </row>
    <row r="1814" spans="1:7">
      <c r="A1814" s="219"/>
      <c r="B1814" s="219"/>
      <c r="C1814" s="219"/>
      <c r="D1814" s="220"/>
      <c r="E1814" s="221"/>
      <c r="F1814" s="222"/>
      <c r="G1814" s="223"/>
    </row>
    <row r="1815" spans="1:7">
      <c r="A1815" s="219"/>
      <c r="B1815" s="219"/>
      <c r="C1815" s="219"/>
      <c r="D1815" s="220"/>
      <c r="E1815" s="221"/>
      <c r="F1815" s="222"/>
      <c r="G1815" s="223"/>
    </row>
    <row r="1816" spans="1:7">
      <c r="A1816" s="219"/>
      <c r="B1816" s="219"/>
      <c r="C1816" s="219"/>
      <c r="D1816" s="220"/>
      <c r="E1816" s="221"/>
      <c r="F1816" s="222"/>
      <c r="G1816" s="223"/>
    </row>
    <row r="1817" spans="1:7">
      <c r="A1817" s="219"/>
      <c r="B1817" s="219"/>
      <c r="C1817" s="219"/>
      <c r="D1817" s="220"/>
      <c r="E1817" s="221"/>
      <c r="F1817" s="222"/>
      <c r="G1817" s="223"/>
    </row>
    <row r="1818" spans="1:7">
      <c r="A1818" s="219"/>
      <c r="B1818" s="219"/>
      <c r="C1818" s="219"/>
      <c r="D1818" s="220"/>
      <c r="E1818" s="221"/>
      <c r="F1818" s="222"/>
      <c r="G1818" s="223"/>
    </row>
    <row r="1819" spans="1:7">
      <c r="A1819" s="219"/>
      <c r="B1819" s="219"/>
      <c r="C1819" s="219"/>
      <c r="D1819" s="220"/>
      <c r="E1819" s="221"/>
      <c r="F1819" s="222"/>
      <c r="G1819" s="223"/>
    </row>
    <row r="1820" spans="1:7">
      <c r="A1820" s="219"/>
      <c r="B1820" s="219"/>
      <c r="C1820" s="219"/>
      <c r="D1820" s="220"/>
      <c r="E1820" s="221"/>
      <c r="F1820" s="222"/>
      <c r="G1820" s="223"/>
    </row>
    <row r="1821" spans="1:7">
      <c r="A1821" s="219"/>
      <c r="B1821" s="219"/>
      <c r="C1821" s="219"/>
      <c r="D1821" s="220"/>
      <c r="E1821" s="221"/>
      <c r="F1821" s="222"/>
      <c r="G1821" s="223"/>
    </row>
    <row r="1822" spans="1:7">
      <c r="A1822" s="219"/>
      <c r="B1822" s="219"/>
      <c r="C1822" s="219"/>
      <c r="D1822" s="220"/>
      <c r="E1822" s="221"/>
      <c r="F1822" s="222"/>
      <c r="G1822" s="223"/>
    </row>
    <row r="1823" spans="1:7">
      <c r="A1823" s="219"/>
      <c r="B1823" s="219"/>
      <c r="C1823" s="219"/>
      <c r="D1823" s="220"/>
      <c r="E1823" s="221"/>
      <c r="F1823" s="222"/>
      <c r="G1823" s="223"/>
    </row>
    <row r="1824" spans="1:7">
      <c r="A1824" s="219"/>
      <c r="B1824" s="219"/>
      <c r="C1824" s="219"/>
      <c r="D1824" s="220"/>
      <c r="E1824" s="221"/>
      <c r="F1824" s="222"/>
      <c r="G1824" s="223"/>
    </row>
    <row r="1825" spans="1:7">
      <c r="A1825" s="219"/>
      <c r="B1825" s="219"/>
      <c r="C1825" s="219"/>
      <c r="D1825" s="220"/>
      <c r="E1825" s="221"/>
      <c r="F1825" s="222"/>
      <c r="G1825" s="223"/>
    </row>
    <row r="1826" spans="1:7">
      <c r="A1826" s="219"/>
      <c r="B1826" s="219"/>
      <c r="C1826" s="219"/>
      <c r="D1826" s="220"/>
      <c r="E1826" s="221"/>
      <c r="F1826" s="222"/>
      <c r="G1826" s="223"/>
    </row>
    <row r="1827" spans="1:7">
      <c r="A1827" s="219"/>
      <c r="B1827" s="219"/>
      <c r="C1827" s="219"/>
      <c r="D1827" s="220"/>
      <c r="E1827" s="221"/>
      <c r="F1827" s="222"/>
      <c r="G1827" s="223"/>
    </row>
    <row r="1828" spans="1:7">
      <c r="A1828" s="219"/>
      <c r="B1828" s="219"/>
      <c r="C1828" s="219"/>
      <c r="D1828" s="220"/>
      <c r="E1828" s="221"/>
      <c r="F1828" s="222"/>
      <c r="G1828" s="223"/>
    </row>
    <row r="1829" spans="1:7">
      <c r="A1829" s="219"/>
      <c r="B1829" s="219"/>
      <c r="C1829" s="219"/>
      <c r="D1829" s="220"/>
      <c r="E1829" s="221"/>
      <c r="F1829" s="222"/>
      <c r="G1829" s="223"/>
    </row>
    <row r="1830" spans="1:7">
      <c r="A1830" s="219"/>
      <c r="B1830" s="219"/>
      <c r="C1830" s="219"/>
      <c r="D1830" s="220"/>
      <c r="E1830" s="221"/>
      <c r="F1830" s="222"/>
      <c r="G1830" s="223"/>
    </row>
    <row r="1831" spans="1:7">
      <c r="A1831" s="219"/>
      <c r="B1831" s="219"/>
      <c r="C1831" s="219"/>
      <c r="D1831" s="220"/>
      <c r="E1831" s="221"/>
      <c r="F1831" s="222"/>
      <c r="G1831" s="223"/>
    </row>
    <row r="1832" spans="1:7">
      <c r="A1832" s="219"/>
      <c r="B1832" s="219"/>
      <c r="C1832" s="219"/>
      <c r="D1832" s="220"/>
      <c r="E1832" s="221"/>
      <c r="F1832" s="222"/>
      <c r="G1832" s="223"/>
    </row>
    <row r="1833" spans="1:7">
      <c r="A1833" s="219"/>
      <c r="B1833" s="219"/>
      <c r="C1833" s="219"/>
      <c r="D1833" s="220"/>
      <c r="E1833" s="221"/>
      <c r="F1833" s="222"/>
      <c r="G1833" s="223"/>
    </row>
    <row r="1834" spans="1:7">
      <c r="A1834" s="219"/>
      <c r="B1834" s="219"/>
      <c r="C1834" s="219"/>
      <c r="D1834" s="220"/>
      <c r="E1834" s="221"/>
      <c r="F1834" s="222"/>
      <c r="G1834" s="223"/>
    </row>
    <row r="1835" spans="1:7">
      <c r="A1835" s="219"/>
      <c r="B1835" s="219"/>
      <c r="C1835" s="219"/>
      <c r="D1835" s="220"/>
      <c r="E1835" s="221"/>
      <c r="F1835" s="222"/>
      <c r="G1835" s="223"/>
    </row>
    <row r="1836" spans="1:7">
      <c r="A1836" s="219"/>
      <c r="B1836" s="219"/>
      <c r="C1836" s="219"/>
      <c r="D1836" s="220"/>
      <c r="E1836" s="221"/>
      <c r="F1836" s="222"/>
      <c r="G1836" s="223"/>
    </row>
    <row r="1837" spans="1:7">
      <c r="A1837" s="219"/>
      <c r="B1837" s="219"/>
      <c r="C1837" s="219"/>
      <c r="D1837" s="220"/>
      <c r="E1837" s="221"/>
      <c r="F1837" s="222"/>
      <c r="G1837" s="223"/>
    </row>
    <row r="1838" spans="1:7">
      <c r="A1838" s="219"/>
      <c r="B1838" s="219"/>
      <c r="C1838" s="219"/>
      <c r="D1838" s="220"/>
      <c r="E1838" s="221"/>
      <c r="F1838" s="222"/>
      <c r="G1838" s="223"/>
    </row>
    <row r="1839" spans="1:7">
      <c r="A1839" s="219"/>
      <c r="B1839" s="219"/>
      <c r="C1839" s="219"/>
      <c r="D1839" s="220"/>
      <c r="E1839" s="221"/>
      <c r="F1839" s="222"/>
      <c r="G1839" s="223"/>
    </row>
    <row r="1840" spans="1:7">
      <c r="A1840" s="219"/>
      <c r="B1840" s="219"/>
      <c r="C1840" s="219"/>
      <c r="D1840" s="220"/>
      <c r="E1840" s="221"/>
      <c r="F1840" s="222"/>
      <c r="G1840" s="223"/>
    </row>
    <row r="1841" spans="1:7">
      <c r="A1841" s="219"/>
      <c r="B1841" s="219"/>
      <c r="C1841" s="219"/>
      <c r="D1841" s="220"/>
      <c r="E1841" s="221"/>
      <c r="F1841" s="222"/>
      <c r="G1841" s="223"/>
    </row>
    <row r="1842" spans="1:7">
      <c r="A1842" s="219"/>
      <c r="B1842" s="219"/>
      <c r="C1842" s="219"/>
      <c r="D1842" s="220"/>
      <c r="E1842" s="221"/>
      <c r="F1842" s="222"/>
      <c r="G1842" s="223"/>
    </row>
    <row r="1843" spans="1:7">
      <c r="A1843" s="219"/>
      <c r="B1843" s="219"/>
      <c r="C1843" s="219"/>
      <c r="D1843" s="220"/>
      <c r="E1843" s="221"/>
      <c r="F1843" s="222"/>
      <c r="G1843" s="223"/>
    </row>
    <row r="1844" spans="1:7">
      <c r="A1844" s="219"/>
      <c r="B1844" s="219"/>
      <c r="C1844" s="219"/>
      <c r="D1844" s="220"/>
      <c r="E1844" s="221"/>
      <c r="F1844" s="222"/>
      <c r="G1844" s="223"/>
    </row>
    <row r="1845" spans="1:7">
      <c r="A1845" s="219"/>
      <c r="B1845" s="219"/>
      <c r="C1845" s="219"/>
      <c r="D1845" s="220"/>
      <c r="E1845" s="221"/>
      <c r="F1845" s="222"/>
      <c r="G1845" s="223"/>
    </row>
    <row r="1846" spans="1:7">
      <c r="A1846" s="219"/>
      <c r="B1846" s="219"/>
      <c r="C1846" s="219"/>
      <c r="D1846" s="220"/>
      <c r="E1846" s="221"/>
      <c r="F1846" s="222"/>
      <c r="G1846" s="223"/>
    </row>
    <row r="1847" spans="1:7">
      <c r="A1847" s="219"/>
      <c r="B1847" s="219"/>
      <c r="C1847" s="219"/>
      <c r="D1847" s="220"/>
      <c r="E1847" s="221"/>
      <c r="F1847" s="222"/>
      <c r="G1847" s="223"/>
    </row>
    <row r="1848" spans="1:7">
      <c r="A1848" s="219"/>
      <c r="B1848" s="219"/>
      <c r="C1848" s="219"/>
      <c r="D1848" s="220"/>
      <c r="E1848" s="221"/>
      <c r="F1848" s="222"/>
      <c r="G1848" s="223"/>
    </row>
    <row r="1849" spans="1:7">
      <c r="A1849" s="219"/>
      <c r="B1849" s="219"/>
      <c r="C1849" s="219"/>
      <c r="D1849" s="220"/>
      <c r="E1849" s="221"/>
      <c r="F1849" s="222"/>
      <c r="G1849" s="223"/>
    </row>
    <row r="1850" spans="1:7">
      <c r="A1850" s="219"/>
      <c r="B1850" s="219"/>
      <c r="C1850" s="219"/>
      <c r="D1850" s="220"/>
      <c r="E1850" s="221"/>
      <c r="F1850" s="222"/>
      <c r="G1850" s="223"/>
    </row>
    <row r="1851" spans="1:7">
      <c r="A1851" s="219"/>
      <c r="B1851" s="219"/>
      <c r="C1851" s="219"/>
      <c r="D1851" s="220"/>
      <c r="E1851" s="221"/>
      <c r="F1851" s="222"/>
      <c r="G1851" s="223"/>
    </row>
    <row r="1852" spans="1:7">
      <c r="A1852" s="219"/>
      <c r="B1852" s="219"/>
      <c r="C1852" s="219"/>
      <c r="D1852" s="220"/>
      <c r="E1852" s="221"/>
      <c r="F1852" s="222"/>
      <c r="G1852" s="223"/>
    </row>
    <row r="1853" spans="1:7">
      <c r="A1853" s="219"/>
      <c r="B1853" s="219"/>
      <c r="C1853" s="219"/>
      <c r="D1853" s="220"/>
      <c r="E1853" s="221"/>
      <c r="F1853" s="222"/>
      <c r="G1853" s="223"/>
    </row>
    <row r="1854" spans="1:7">
      <c r="A1854" s="219"/>
      <c r="B1854" s="219"/>
      <c r="C1854" s="219"/>
      <c r="D1854" s="220"/>
      <c r="E1854" s="221"/>
      <c r="F1854" s="222"/>
      <c r="G1854" s="223"/>
    </row>
    <row r="1855" spans="1:7">
      <c r="A1855" s="219"/>
      <c r="B1855" s="219"/>
      <c r="C1855" s="219"/>
      <c r="D1855" s="220"/>
      <c r="E1855" s="221"/>
      <c r="F1855" s="222"/>
      <c r="G1855" s="223"/>
    </row>
    <row r="1856" spans="1:7">
      <c r="A1856" s="219"/>
      <c r="B1856" s="219"/>
      <c r="C1856" s="219"/>
      <c r="D1856" s="220"/>
      <c r="E1856" s="221"/>
      <c r="F1856" s="222"/>
      <c r="G1856" s="223"/>
    </row>
    <row r="1857" spans="1:7">
      <c r="A1857" s="219"/>
      <c r="B1857" s="219"/>
      <c r="C1857" s="219"/>
      <c r="D1857" s="220"/>
      <c r="E1857" s="221"/>
      <c r="F1857" s="222"/>
      <c r="G1857" s="223"/>
    </row>
    <row r="1858" spans="1:7">
      <c r="A1858" s="219"/>
      <c r="B1858" s="219"/>
      <c r="C1858" s="219"/>
      <c r="D1858" s="220"/>
      <c r="E1858" s="221"/>
      <c r="F1858" s="222"/>
      <c r="G1858" s="223"/>
    </row>
    <row r="1859" spans="1:7">
      <c r="A1859" s="219"/>
      <c r="B1859" s="219"/>
      <c r="C1859" s="219"/>
      <c r="D1859" s="220"/>
      <c r="E1859" s="221"/>
      <c r="F1859" s="222"/>
      <c r="G1859" s="223"/>
    </row>
    <row r="1860" spans="1:7">
      <c r="A1860" s="219"/>
      <c r="B1860" s="219"/>
      <c r="C1860" s="219"/>
      <c r="D1860" s="220"/>
      <c r="E1860" s="221"/>
      <c r="F1860" s="222"/>
      <c r="G1860" s="223"/>
    </row>
    <row r="1861" spans="1:7">
      <c r="A1861" s="219"/>
      <c r="B1861" s="219"/>
      <c r="C1861" s="219"/>
      <c r="D1861" s="220"/>
      <c r="E1861" s="221"/>
      <c r="F1861" s="222"/>
      <c r="G1861" s="223"/>
    </row>
    <row r="1862" spans="1:7">
      <c r="A1862" s="219"/>
      <c r="B1862" s="219"/>
      <c r="C1862" s="219"/>
      <c r="D1862" s="220"/>
      <c r="E1862" s="221"/>
      <c r="F1862" s="222"/>
      <c r="G1862" s="223"/>
    </row>
    <row r="1863" spans="1:7">
      <c r="A1863" s="219"/>
      <c r="B1863" s="219"/>
      <c r="C1863" s="219"/>
      <c r="D1863" s="220"/>
      <c r="E1863" s="221"/>
      <c r="F1863" s="222"/>
      <c r="G1863" s="223"/>
    </row>
    <row r="1864" spans="1:7">
      <c r="A1864" s="219"/>
      <c r="B1864" s="219"/>
      <c r="C1864" s="219"/>
      <c r="D1864" s="220"/>
      <c r="E1864" s="221"/>
      <c r="F1864" s="222"/>
      <c r="G1864" s="223"/>
    </row>
    <row r="1865" spans="1:7">
      <c r="A1865" s="219"/>
      <c r="B1865" s="219"/>
      <c r="C1865" s="219"/>
      <c r="D1865" s="220"/>
      <c r="E1865" s="221"/>
      <c r="F1865" s="222"/>
      <c r="G1865" s="223"/>
    </row>
    <row r="1866" spans="1:7">
      <c r="A1866" s="219"/>
      <c r="B1866" s="219"/>
      <c r="C1866" s="219"/>
      <c r="D1866" s="220"/>
      <c r="E1866" s="221"/>
      <c r="F1866" s="222"/>
      <c r="G1866" s="223"/>
    </row>
    <row r="1867" spans="1:7">
      <c r="A1867" s="219"/>
      <c r="B1867" s="219"/>
      <c r="C1867" s="219"/>
      <c r="D1867" s="220"/>
      <c r="E1867" s="221"/>
      <c r="F1867" s="222"/>
      <c r="G1867" s="223"/>
    </row>
    <row r="1868" spans="1:7">
      <c r="A1868" s="219"/>
      <c r="B1868" s="219"/>
      <c r="C1868" s="219"/>
      <c r="D1868" s="220"/>
      <c r="E1868" s="221"/>
      <c r="F1868" s="222"/>
      <c r="G1868" s="223"/>
    </row>
    <row r="1869" spans="1:7">
      <c r="A1869" s="219"/>
      <c r="B1869" s="219"/>
      <c r="C1869" s="219"/>
      <c r="D1869" s="220"/>
      <c r="E1869" s="221"/>
      <c r="F1869" s="222"/>
      <c r="G1869" s="223"/>
    </row>
    <row r="1870" spans="1:7">
      <c r="A1870" s="219"/>
      <c r="B1870" s="219"/>
      <c r="C1870" s="219"/>
      <c r="D1870" s="220"/>
      <c r="E1870" s="221"/>
      <c r="F1870" s="222"/>
      <c r="G1870" s="223"/>
    </row>
    <row r="1871" spans="1:7">
      <c r="A1871" s="219"/>
      <c r="B1871" s="219"/>
      <c r="C1871" s="219"/>
      <c r="D1871" s="220"/>
      <c r="E1871" s="221"/>
      <c r="F1871" s="222"/>
      <c r="G1871" s="223"/>
    </row>
    <row r="1872" spans="1:7">
      <c r="A1872" s="219"/>
      <c r="B1872" s="219"/>
      <c r="C1872" s="219"/>
      <c r="D1872" s="220"/>
      <c r="E1872" s="221"/>
      <c r="F1872" s="222"/>
      <c r="G1872" s="223"/>
    </row>
    <row r="1873" spans="1:7">
      <c r="A1873" s="219"/>
      <c r="B1873" s="219"/>
      <c r="C1873" s="219"/>
      <c r="D1873" s="220"/>
      <c r="E1873" s="221"/>
      <c r="F1873" s="222"/>
      <c r="G1873" s="223"/>
    </row>
    <row r="1874" spans="1:7">
      <c r="A1874" s="219"/>
      <c r="B1874" s="219"/>
      <c r="C1874" s="219"/>
      <c r="D1874" s="220"/>
      <c r="E1874" s="221"/>
      <c r="F1874" s="222"/>
      <c r="G1874" s="223"/>
    </row>
    <row r="1875" spans="1:7">
      <c r="A1875" s="219"/>
      <c r="B1875" s="219"/>
      <c r="C1875" s="219"/>
      <c r="D1875" s="220"/>
      <c r="E1875" s="221"/>
      <c r="F1875" s="222"/>
      <c r="G1875" s="223"/>
    </row>
    <row r="1876" spans="1:7">
      <c r="A1876" s="219"/>
      <c r="B1876" s="219"/>
      <c r="C1876" s="219"/>
      <c r="D1876" s="220"/>
      <c r="E1876" s="221"/>
      <c r="F1876" s="222"/>
      <c r="G1876" s="223"/>
    </row>
    <row r="1877" spans="1:7">
      <c r="A1877" s="219"/>
      <c r="B1877" s="219"/>
      <c r="C1877" s="219"/>
      <c r="D1877" s="220"/>
      <c r="E1877" s="221"/>
      <c r="F1877" s="222"/>
      <c r="G1877" s="223"/>
    </row>
    <row r="1878" spans="1:7">
      <c r="A1878" s="219"/>
      <c r="B1878" s="219"/>
      <c r="C1878" s="219"/>
      <c r="D1878" s="220"/>
      <c r="E1878" s="221"/>
      <c r="F1878" s="222"/>
      <c r="G1878" s="223"/>
    </row>
    <row r="1879" spans="1:7">
      <c r="A1879" s="219"/>
      <c r="B1879" s="219"/>
      <c r="C1879" s="219"/>
      <c r="D1879" s="220"/>
      <c r="E1879" s="221"/>
      <c r="F1879" s="222"/>
      <c r="G1879" s="223"/>
    </row>
    <row r="1880" spans="1:7">
      <c r="A1880" s="219"/>
      <c r="B1880" s="219"/>
      <c r="C1880" s="219"/>
      <c r="D1880" s="220"/>
      <c r="E1880" s="221"/>
      <c r="F1880" s="222"/>
      <c r="G1880" s="223"/>
    </row>
    <row r="1881" spans="1:7">
      <c r="A1881" s="219"/>
      <c r="B1881" s="219"/>
      <c r="C1881" s="219"/>
      <c r="D1881" s="220"/>
      <c r="E1881" s="221"/>
      <c r="F1881" s="222"/>
      <c r="G1881" s="223"/>
    </row>
    <row r="1882" spans="1:7">
      <c r="A1882" s="219"/>
      <c r="B1882" s="219"/>
      <c r="C1882" s="219"/>
      <c r="D1882" s="220"/>
      <c r="E1882" s="221"/>
      <c r="F1882" s="222"/>
      <c r="G1882" s="223"/>
    </row>
    <row r="1883" spans="1:7">
      <c r="A1883" s="219"/>
      <c r="B1883" s="219"/>
      <c r="C1883" s="219"/>
      <c r="D1883" s="220"/>
      <c r="E1883" s="221"/>
      <c r="F1883" s="222"/>
      <c r="G1883" s="223"/>
    </row>
    <row r="1884" spans="1:7">
      <c r="A1884" s="219"/>
      <c r="B1884" s="219"/>
      <c r="C1884" s="219"/>
      <c r="D1884" s="220"/>
      <c r="E1884" s="221"/>
      <c r="F1884" s="222"/>
      <c r="G1884" s="223"/>
    </row>
    <row r="1885" spans="1:7">
      <c r="A1885" s="219"/>
      <c r="B1885" s="219"/>
      <c r="C1885" s="219"/>
      <c r="D1885" s="220"/>
      <c r="E1885" s="221"/>
      <c r="F1885" s="222"/>
      <c r="G1885" s="223"/>
    </row>
    <row r="1886" spans="1:7">
      <c r="A1886" s="219"/>
      <c r="B1886" s="219"/>
      <c r="C1886" s="219"/>
      <c r="D1886" s="220"/>
      <c r="E1886" s="221"/>
      <c r="F1886" s="222"/>
      <c r="G1886" s="223"/>
    </row>
    <row r="1887" spans="1:7">
      <c r="A1887" s="219"/>
      <c r="B1887" s="219"/>
      <c r="C1887" s="219"/>
      <c r="D1887" s="220"/>
      <c r="E1887" s="221"/>
      <c r="F1887" s="222"/>
      <c r="G1887" s="223"/>
    </row>
    <row r="1888" spans="1:7">
      <c r="A1888" s="219"/>
      <c r="B1888" s="219"/>
      <c r="C1888" s="219"/>
      <c r="D1888" s="220"/>
      <c r="E1888" s="221"/>
      <c r="F1888" s="222"/>
      <c r="G1888" s="223"/>
    </row>
    <row r="1889" spans="1:7">
      <c r="A1889" s="219"/>
      <c r="B1889" s="219"/>
      <c r="C1889" s="219"/>
      <c r="D1889" s="220"/>
      <c r="E1889" s="221"/>
      <c r="F1889" s="222"/>
      <c r="G1889" s="223"/>
    </row>
    <row r="1890" spans="1:7">
      <c r="A1890" s="219"/>
      <c r="B1890" s="219"/>
      <c r="C1890" s="219"/>
      <c r="D1890" s="220"/>
      <c r="E1890" s="221"/>
      <c r="F1890" s="222"/>
      <c r="G1890" s="223"/>
    </row>
    <row r="1891" spans="1:7">
      <c r="A1891" s="219"/>
      <c r="B1891" s="219"/>
      <c r="C1891" s="219"/>
      <c r="D1891" s="220"/>
      <c r="E1891" s="221"/>
      <c r="F1891" s="222"/>
      <c r="G1891" s="223"/>
    </row>
    <row r="1892" spans="1:7">
      <c r="A1892" s="219"/>
      <c r="B1892" s="219"/>
      <c r="C1892" s="219"/>
      <c r="D1892" s="220"/>
      <c r="E1892" s="221"/>
      <c r="F1892" s="222"/>
      <c r="G1892" s="223"/>
    </row>
    <row r="1893" spans="1:7">
      <c r="A1893" s="219"/>
      <c r="B1893" s="219"/>
      <c r="C1893" s="219"/>
      <c r="D1893" s="220"/>
      <c r="E1893" s="221"/>
      <c r="F1893" s="222"/>
      <c r="G1893" s="223"/>
    </row>
    <row r="1894" spans="1:7">
      <c r="A1894" s="219"/>
      <c r="B1894" s="219"/>
      <c r="C1894" s="219"/>
      <c r="D1894" s="220"/>
      <c r="E1894" s="221"/>
      <c r="F1894" s="222"/>
      <c r="G1894" s="223"/>
    </row>
    <row r="1895" spans="1:7">
      <c r="A1895" s="219"/>
      <c r="B1895" s="219"/>
      <c r="C1895" s="219"/>
      <c r="D1895" s="220"/>
      <c r="E1895" s="221"/>
      <c r="F1895" s="222"/>
      <c r="G1895" s="223"/>
    </row>
    <row r="1896" spans="1:7">
      <c r="A1896" s="219"/>
      <c r="B1896" s="219"/>
      <c r="C1896" s="219"/>
      <c r="D1896" s="220"/>
      <c r="E1896" s="221"/>
      <c r="F1896" s="222"/>
      <c r="G1896" s="223"/>
    </row>
    <row r="1897" spans="1:7">
      <c r="A1897" s="219"/>
      <c r="B1897" s="219"/>
      <c r="C1897" s="219"/>
      <c r="D1897" s="220"/>
      <c r="E1897" s="221"/>
      <c r="F1897" s="222"/>
      <c r="G1897" s="223"/>
    </row>
    <row r="1898" spans="1:7">
      <c r="A1898" s="219"/>
      <c r="B1898" s="219"/>
      <c r="C1898" s="219"/>
      <c r="D1898" s="220"/>
      <c r="E1898" s="221"/>
      <c r="F1898" s="222"/>
      <c r="G1898" s="223"/>
    </row>
    <row r="1899" spans="1:7">
      <c r="A1899" s="219"/>
      <c r="B1899" s="219"/>
      <c r="C1899" s="219"/>
      <c r="D1899" s="220"/>
      <c r="E1899" s="221"/>
      <c r="F1899" s="222"/>
      <c r="G1899" s="223"/>
    </row>
    <row r="1900" spans="1:7">
      <c r="A1900" s="219"/>
      <c r="B1900" s="219"/>
      <c r="C1900" s="219"/>
      <c r="D1900" s="220"/>
      <c r="E1900" s="221"/>
      <c r="F1900" s="222"/>
      <c r="G1900" s="223"/>
    </row>
    <row r="1901" spans="1:7">
      <c r="A1901" s="219"/>
      <c r="B1901" s="219"/>
      <c r="C1901" s="219"/>
      <c r="D1901" s="220"/>
      <c r="E1901" s="221"/>
      <c r="F1901" s="222"/>
      <c r="G1901" s="223"/>
    </row>
    <row r="1902" spans="1:7">
      <c r="A1902" s="219"/>
      <c r="B1902" s="219"/>
      <c r="C1902" s="219"/>
      <c r="D1902" s="220"/>
      <c r="E1902" s="221"/>
      <c r="F1902" s="222"/>
      <c r="G1902" s="223"/>
    </row>
    <row r="1903" spans="1:7">
      <c r="A1903" s="219"/>
      <c r="B1903" s="219"/>
      <c r="C1903" s="219"/>
      <c r="D1903" s="220"/>
      <c r="E1903" s="221"/>
      <c r="F1903" s="222"/>
      <c r="G1903" s="223"/>
    </row>
    <row r="1904" spans="1:7">
      <c r="A1904" s="219"/>
      <c r="B1904" s="219"/>
      <c r="C1904" s="219"/>
      <c r="D1904" s="220"/>
      <c r="E1904" s="221"/>
      <c r="F1904" s="222"/>
      <c r="G1904" s="223"/>
    </row>
    <row r="1905" spans="1:7">
      <c r="A1905" s="219"/>
      <c r="B1905" s="219"/>
      <c r="C1905" s="219"/>
      <c r="D1905" s="220"/>
      <c r="E1905" s="221"/>
      <c r="F1905" s="222"/>
      <c r="G1905" s="223"/>
    </row>
    <row r="1906" spans="1:7">
      <c r="A1906" s="219"/>
      <c r="B1906" s="219"/>
      <c r="C1906" s="219"/>
      <c r="D1906" s="220"/>
      <c r="E1906" s="221"/>
      <c r="F1906" s="222"/>
      <c r="G1906" s="223"/>
    </row>
    <row r="1907" spans="1:7">
      <c r="A1907" s="219"/>
      <c r="B1907" s="219"/>
      <c r="C1907" s="219"/>
      <c r="D1907" s="220"/>
      <c r="E1907" s="221"/>
      <c r="F1907" s="222"/>
      <c r="G1907" s="223"/>
    </row>
    <row r="1908" spans="1:7">
      <c r="A1908" s="219"/>
      <c r="B1908" s="219"/>
      <c r="C1908" s="219"/>
      <c r="D1908" s="220"/>
      <c r="E1908" s="221"/>
      <c r="F1908" s="222"/>
      <c r="G1908" s="223"/>
    </row>
    <row r="1909" spans="1:7">
      <c r="A1909" s="219"/>
      <c r="B1909" s="219"/>
      <c r="C1909" s="219"/>
      <c r="D1909" s="220"/>
      <c r="E1909" s="221"/>
      <c r="F1909" s="222"/>
      <c r="G1909" s="223"/>
    </row>
    <row r="1910" spans="1:7">
      <c r="A1910" s="219"/>
      <c r="B1910" s="219"/>
      <c r="C1910" s="219"/>
      <c r="D1910" s="220"/>
      <c r="E1910" s="221"/>
      <c r="F1910" s="222"/>
      <c r="G1910" s="223"/>
    </row>
    <row r="1911" spans="1:7">
      <c r="A1911" s="219"/>
      <c r="B1911" s="219"/>
      <c r="C1911" s="219"/>
      <c r="D1911" s="220"/>
      <c r="E1911" s="221"/>
      <c r="F1911" s="222"/>
      <c r="G1911" s="223"/>
    </row>
    <row r="1912" spans="1:7">
      <c r="A1912" s="219"/>
      <c r="B1912" s="219"/>
      <c r="C1912" s="219"/>
      <c r="D1912" s="220"/>
      <c r="E1912" s="221"/>
      <c r="F1912" s="222"/>
      <c r="G1912" s="223"/>
    </row>
    <row r="1913" spans="1:7">
      <c r="A1913" s="219"/>
      <c r="B1913" s="219"/>
      <c r="C1913" s="219"/>
      <c r="D1913" s="220"/>
      <c r="E1913" s="221"/>
      <c r="F1913" s="222"/>
      <c r="G1913" s="223"/>
    </row>
    <row r="1914" spans="1:7">
      <c r="A1914" s="219"/>
      <c r="B1914" s="219"/>
      <c r="C1914" s="219"/>
      <c r="D1914" s="220"/>
      <c r="E1914" s="221"/>
      <c r="F1914" s="222"/>
      <c r="G1914" s="223"/>
    </row>
    <row r="1915" spans="1:7">
      <c r="A1915" s="219"/>
      <c r="B1915" s="219"/>
      <c r="C1915" s="219"/>
      <c r="D1915" s="220"/>
      <c r="E1915" s="221"/>
      <c r="F1915" s="222"/>
      <c r="G1915" s="223"/>
    </row>
    <row r="1916" spans="1:7">
      <c r="A1916" s="219"/>
      <c r="B1916" s="219"/>
      <c r="C1916" s="219"/>
      <c r="D1916" s="220"/>
      <c r="E1916" s="221"/>
      <c r="F1916" s="222"/>
      <c r="G1916" s="223"/>
    </row>
    <row r="1917" spans="1:7">
      <c r="A1917" s="219"/>
      <c r="B1917" s="219"/>
      <c r="C1917" s="219"/>
      <c r="D1917" s="220"/>
      <c r="E1917" s="221"/>
      <c r="F1917" s="222"/>
      <c r="G1917" s="223"/>
    </row>
    <row r="1918" spans="1:7">
      <c r="A1918" s="219"/>
      <c r="B1918" s="219"/>
      <c r="C1918" s="219"/>
      <c r="D1918" s="220"/>
      <c r="E1918" s="221"/>
      <c r="F1918" s="222"/>
      <c r="G1918" s="223"/>
    </row>
    <row r="1919" spans="1:7">
      <c r="A1919" s="219"/>
      <c r="B1919" s="219"/>
      <c r="C1919" s="219"/>
      <c r="D1919" s="220"/>
      <c r="E1919" s="221"/>
      <c r="F1919" s="222"/>
      <c r="G1919" s="223"/>
    </row>
    <row r="1920" spans="1:7">
      <c r="A1920" s="219"/>
      <c r="B1920" s="219"/>
      <c r="C1920" s="219"/>
      <c r="D1920" s="220"/>
      <c r="E1920" s="221"/>
      <c r="F1920" s="222"/>
      <c r="G1920" s="223"/>
    </row>
    <row r="1921" spans="1:7">
      <c r="A1921" s="219"/>
      <c r="B1921" s="219"/>
      <c r="C1921" s="219"/>
      <c r="D1921" s="220"/>
      <c r="E1921" s="221"/>
      <c r="F1921" s="222"/>
      <c r="G1921" s="223"/>
    </row>
    <row r="1922" spans="1:7">
      <c r="A1922" s="219"/>
      <c r="B1922" s="219"/>
      <c r="C1922" s="219"/>
      <c r="D1922" s="220"/>
      <c r="E1922" s="221"/>
      <c r="F1922" s="222"/>
      <c r="G1922" s="223"/>
    </row>
    <row r="1923" spans="1:7">
      <c r="A1923" s="219"/>
      <c r="B1923" s="219"/>
      <c r="C1923" s="219"/>
      <c r="D1923" s="220"/>
      <c r="E1923" s="221"/>
      <c r="F1923" s="222"/>
      <c r="G1923" s="223"/>
    </row>
    <row r="1924" spans="1:7">
      <c r="A1924" s="219"/>
      <c r="B1924" s="219"/>
      <c r="C1924" s="219"/>
      <c r="D1924" s="220"/>
      <c r="E1924" s="221"/>
      <c r="F1924" s="222"/>
      <c r="G1924" s="223"/>
    </row>
    <row r="1925" spans="1:7">
      <c r="A1925" s="219"/>
      <c r="B1925" s="219"/>
      <c r="C1925" s="219"/>
      <c r="D1925" s="220"/>
      <c r="E1925" s="221"/>
      <c r="F1925" s="222"/>
      <c r="G1925" s="223"/>
    </row>
    <row r="1926" spans="1:7">
      <c r="A1926" s="219"/>
      <c r="B1926" s="219"/>
      <c r="C1926" s="219"/>
      <c r="D1926" s="220"/>
      <c r="E1926" s="221"/>
      <c r="F1926" s="222"/>
      <c r="G1926" s="223"/>
    </row>
    <row r="1927" spans="1:7">
      <c r="A1927" s="219"/>
      <c r="B1927" s="219"/>
      <c r="C1927" s="219"/>
      <c r="D1927" s="220"/>
      <c r="E1927" s="221"/>
      <c r="F1927" s="222"/>
      <c r="G1927" s="223"/>
    </row>
    <row r="1928" spans="1:7">
      <c r="A1928" s="219"/>
      <c r="B1928" s="219"/>
      <c r="C1928" s="219"/>
      <c r="D1928" s="220"/>
      <c r="E1928" s="221"/>
      <c r="F1928" s="222"/>
      <c r="G1928" s="223"/>
    </row>
    <row r="1929" spans="1:7">
      <c r="A1929" s="219"/>
      <c r="B1929" s="219"/>
      <c r="C1929" s="219"/>
      <c r="D1929" s="220"/>
      <c r="E1929" s="221"/>
      <c r="F1929" s="222"/>
      <c r="G1929" s="223"/>
    </row>
    <row r="1930" spans="1:7">
      <c r="A1930" s="219"/>
      <c r="B1930" s="219"/>
      <c r="C1930" s="219"/>
      <c r="D1930" s="220"/>
      <c r="E1930" s="221"/>
      <c r="F1930" s="222"/>
      <c r="G1930" s="223"/>
    </row>
    <row r="1931" spans="1:7">
      <c r="A1931" s="219"/>
      <c r="B1931" s="219"/>
      <c r="C1931" s="219"/>
      <c r="D1931" s="220"/>
      <c r="E1931" s="221"/>
      <c r="F1931" s="222"/>
      <c r="G1931" s="223"/>
    </row>
    <row r="1932" spans="1:7">
      <c r="A1932" s="219"/>
      <c r="B1932" s="219"/>
      <c r="C1932" s="219"/>
      <c r="D1932" s="220"/>
      <c r="E1932" s="221"/>
      <c r="F1932" s="222"/>
      <c r="G1932" s="223"/>
    </row>
    <row r="1933" spans="1:7">
      <c r="A1933" s="219"/>
      <c r="B1933" s="219"/>
      <c r="C1933" s="219"/>
      <c r="D1933" s="220"/>
      <c r="E1933" s="221"/>
      <c r="F1933" s="222"/>
      <c r="G1933" s="223"/>
    </row>
    <row r="1934" spans="1:7">
      <c r="A1934" s="219"/>
      <c r="B1934" s="219"/>
      <c r="C1934" s="219"/>
      <c r="D1934" s="220"/>
      <c r="E1934" s="221"/>
      <c r="F1934" s="222"/>
      <c r="G1934" s="223"/>
    </row>
    <row r="1935" spans="1:7">
      <c r="A1935" s="219"/>
      <c r="B1935" s="219"/>
      <c r="C1935" s="219"/>
      <c r="D1935" s="220"/>
      <c r="E1935" s="221"/>
      <c r="F1935" s="222"/>
      <c r="G1935" s="223"/>
    </row>
    <row r="1936" spans="1:7">
      <c r="A1936" s="219"/>
      <c r="B1936" s="219"/>
      <c r="C1936" s="219"/>
      <c r="D1936" s="220"/>
      <c r="E1936" s="221"/>
      <c r="F1936" s="222"/>
      <c r="G1936" s="223"/>
    </row>
    <row r="1937" spans="1:7">
      <c r="A1937" s="219"/>
      <c r="B1937" s="219"/>
      <c r="C1937" s="219"/>
      <c r="D1937" s="220"/>
      <c r="E1937" s="221"/>
      <c r="F1937" s="222"/>
      <c r="G1937" s="223"/>
    </row>
    <row r="1938" spans="1:7">
      <c r="A1938" s="219"/>
      <c r="B1938" s="219"/>
      <c r="C1938" s="219"/>
      <c r="D1938" s="220"/>
      <c r="E1938" s="221"/>
      <c r="F1938" s="222"/>
      <c r="G1938" s="223"/>
    </row>
    <row r="1939" spans="1:7">
      <c r="A1939" s="219"/>
      <c r="B1939" s="219"/>
      <c r="C1939" s="219"/>
      <c r="D1939" s="220"/>
      <c r="E1939" s="221"/>
      <c r="F1939" s="222"/>
      <c r="G1939" s="223"/>
    </row>
    <row r="1940" spans="1:7">
      <c r="A1940" s="219"/>
      <c r="B1940" s="219"/>
      <c r="C1940" s="219"/>
      <c r="D1940" s="220"/>
      <c r="E1940" s="221"/>
      <c r="F1940" s="222"/>
      <c r="G1940" s="223"/>
    </row>
    <row r="1941" spans="1:7">
      <c r="A1941" s="219"/>
      <c r="B1941" s="219"/>
      <c r="C1941" s="219"/>
      <c r="D1941" s="220"/>
      <c r="E1941" s="221"/>
      <c r="F1941" s="222"/>
      <c r="G1941" s="223"/>
    </row>
    <row r="1942" spans="1:7">
      <c r="A1942" s="219"/>
      <c r="B1942" s="219"/>
      <c r="C1942" s="219"/>
      <c r="D1942" s="220"/>
      <c r="E1942" s="221"/>
      <c r="F1942" s="222"/>
      <c r="G1942" s="223"/>
    </row>
    <row r="1943" spans="1:7">
      <c r="A1943" s="219"/>
      <c r="B1943" s="219"/>
      <c r="C1943" s="219"/>
      <c r="D1943" s="220"/>
      <c r="E1943" s="221"/>
      <c r="F1943" s="222"/>
      <c r="G1943" s="223"/>
    </row>
    <row r="1944" spans="1:7">
      <c r="A1944" s="219"/>
      <c r="B1944" s="219"/>
      <c r="C1944" s="219"/>
      <c r="D1944" s="220"/>
      <c r="E1944" s="221"/>
      <c r="F1944" s="222"/>
      <c r="G1944" s="223"/>
    </row>
    <row r="1945" spans="1:7">
      <c r="A1945" s="219"/>
      <c r="B1945" s="219"/>
      <c r="C1945" s="219"/>
      <c r="D1945" s="220"/>
      <c r="E1945" s="221"/>
      <c r="F1945" s="222"/>
      <c r="G1945" s="223"/>
    </row>
    <row r="1946" spans="1:7">
      <c r="A1946" s="219"/>
      <c r="B1946" s="219"/>
      <c r="C1946" s="219"/>
      <c r="D1946" s="220"/>
      <c r="E1946" s="221"/>
      <c r="F1946" s="222"/>
      <c r="G1946" s="223"/>
    </row>
    <row r="1947" spans="1:7">
      <c r="A1947" s="219"/>
      <c r="B1947" s="219"/>
      <c r="C1947" s="219"/>
      <c r="D1947" s="220"/>
      <c r="E1947" s="221"/>
      <c r="F1947" s="222"/>
      <c r="G1947" s="223"/>
    </row>
    <row r="1948" spans="1:7">
      <c r="A1948" s="219"/>
      <c r="B1948" s="219"/>
      <c r="C1948" s="219"/>
      <c r="D1948" s="220"/>
      <c r="E1948" s="221"/>
      <c r="F1948" s="222"/>
      <c r="G1948" s="223"/>
    </row>
    <row r="1949" spans="1:7">
      <c r="A1949" s="219"/>
      <c r="B1949" s="219"/>
      <c r="C1949" s="219"/>
      <c r="D1949" s="220"/>
      <c r="E1949" s="221"/>
      <c r="F1949" s="222"/>
      <c r="G1949" s="223"/>
    </row>
    <row r="1950" spans="1:7">
      <c r="A1950" s="219"/>
      <c r="B1950" s="219"/>
      <c r="C1950" s="219"/>
      <c r="D1950" s="220"/>
      <c r="E1950" s="221"/>
      <c r="F1950" s="222"/>
      <c r="G1950" s="223"/>
    </row>
    <row r="1951" spans="1:7">
      <c r="A1951" s="219"/>
      <c r="B1951" s="219"/>
      <c r="C1951" s="219"/>
      <c r="D1951" s="220"/>
      <c r="E1951" s="221"/>
      <c r="F1951" s="222"/>
      <c r="G1951" s="223"/>
    </row>
    <row r="1952" spans="1:7">
      <c r="A1952" s="219"/>
      <c r="B1952" s="219"/>
      <c r="C1952" s="219"/>
      <c r="D1952" s="220"/>
      <c r="E1952" s="221"/>
      <c r="F1952" s="222"/>
      <c r="G1952" s="223"/>
    </row>
    <row r="1953" spans="1:7">
      <c r="A1953" s="219"/>
      <c r="B1953" s="219"/>
      <c r="C1953" s="219"/>
      <c r="D1953" s="220"/>
      <c r="E1953" s="221"/>
      <c r="F1953" s="222"/>
      <c r="G1953" s="223"/>
    </row>
    <row r="1954" spans="1:7">
      <c r="A1954" s="219"/>
      <c r="B1954" s="219"/>
      <c r="C1954" s="219"/>
      <c r="D1954" s="220"/>
      <c r="E1954" s="221"/>
      <c r="F1954" s="222"/>
      <c r="G1954" s="223"/>
    </row>
    <row r="1955" spans="1:7">
      <c r="A1955" s="219"/>
      <c r="B1955" s="219"/>
      <c r="C1955" s="219"/>
      <c r="D1955" s="220"/>
      <c r="E1955" s="221"/>
      <c r="F1955" s="222"/>
      <c r="G1955" s="223"/>
    </row>
    <row r="1956" spans="1:7">
      <c r="A1956" s="219"/>
      <c r="B1956" s="219"/>
      <c r="C1956" s="219"/>
      <c r="D1956" s="220"/>
      <c r="E1956" s="221"/>
      <c r="F1956" s="222"/>
      <c r="G1956" s="223"/>
    </row>
    <row r="1957" spans="1:7">
      <c r="A1957" s="219"/>
      <c r="B1957" s="219"/>
      <c r="C1957" s="219"/>
      <c r="D1957" s="220"/>
      <c r="E1957" s="221"/>
      <c r="F1957" s="222"/>
      <c r="G1957" s="223"/>
    </row>
    <row r="1958" spans="1:7">
      <c r="A1958" s="219"/>
      <c r="B1958" s="219"/>
      <c r="C1958" s="219"/>
      <c r="D1958" s="220"/>
      <c r="E1958" s="221"/>
      <c r="F1958" s="222"/>
      <c r="G1958" s="223"/>
    </row>
    <row r="1959" spans="1:7">
      <c r="A1959" s="219"/>
      <c r="B1959" s="219"/>
      <c r="C1959" s="219"/>
      <c r="D1959" s="220"/>
      <c r="E1959" s="221"/>
      <c r="F1959" s="222"/>
      <c r="G1959" s="223"/>
    </row>
    <row r="1960" spans="1:7">
      <c r="A1960" s="219"/>
      <c r="B1960" s="219"/>
      <c r="C1960" s="219"/>
      <c r="D1960" s="220"/>
      <c r="E1960" s="221"/>
      <c r="F1960" s="222"/>
      <c r="G1960" s="223"/>
    </row>
    <row r="1961" spans="1:7">
      <c r="A1961" s="219"/>
      <c r="B1961" s="219"/>
      <c r="C1961" s="219"/>
      <c r="D1961" s="220"/>
      <c r="E1961" s="221"/>
      <c r="F1961" s="222"/>
      <c r="G1961" s="223"/>
    </row>
    <row r="1962" spans="1:7">
      <c r="A1962" s="219"/>
      <c r="B1962" s="219"/>
      <c r="C1962" s="219"/>
      <c r="D1962" s="220"/>
      <c r="E1962" s="221"/>
      <c r="F1962" s="222"/>
      <c r="G1962" s="223"/>
    </row>
    <row r="1963" spans="1:7">
      <c r="A1963" s="219"/>
      <c r="B1963" s="219"/>
      <c r="C1963" s="219"/>
      <c r="D1963" s="220"/>
      <c r="E1963" s="221"/>
      <c r="F1963" s="222"/>
      <c r="G1963" s="223"/>
    </row>
    <row r="1964" spans="1:7">
      <c r="A1964" s="219"/>
      <c r="B1964" s="219"/>
      <c r="C1964" s="219"/>
      <c r="D1964" s="220"/>
      <c r="E1964" s="221"/>
      <c r="F1964" s="222"/>
      <c r="G1964" s="223"/>
    </row>
    <row r="1965" spans="1:7">
      <c r="A1965" s="219"/>
      <c r="B1965" s="219"/>
      <c r="C1965" s="219"/>
      <c r="D1965" s="220"/>
      <c r="E1965" s="221"/>
      <c r="F1965" s="222"/>
      <c r="G1965" s="223"/>
    </row>
    <row r="1966" spans="1:7">
      <c r="A1966" s="219"/>
      <c r="B1966" s="219"/>
      <c r="C1966" s="219"/>
      <c r="D1966" s="220"/>
      <c r="E1966" s="221"/>
      <c r="F1966" s="222"/>
      <c r="G1966" s="223"/>
    </row>
    <row r="1967" spans="1:7">
      <c r="A1967" s="219"/>
      <c r="B1967" s="219"/>
      <c r="C1967" s="219"/>
      <c r="D1967" s="220"/>
      <c r="E1967" s="221"/>
      <c r="F1967" s="222"/>
      <c r="G1967" s="223"/>
    </row>
    <row r="1968" spans="1:7">
      <c r="A1968" s="219"/>
      <c r="B1968" s="219"/>
      <c r="C1968" s="219"/>
      <c r="D1968" s="220"/>
      <c r="E1968" s="221"/>
      <c r="F1968" s="222"/>
      <c r="G1968" s="223"/>
    </row>
    <row r="1969" spans="1:7">
      <c r="A1969" s="219"/>
      <c r="B1969" s="219"/>
      <c r="C1969" s="219"/>
      <c r="D1969" s="220"/>
      <c r="E1969" s="221"/>
      <c r="F1969" s="222"/>
      <c r="G1969" s="223"/>
    </row>
    <row r="1970" spans="1:7">
      <c r="A1970" s="219"/>
      <c r="B1970" s="219"/>
      <c r="C1970" s="219"/>
      <c r="D1970" s="220"/>
      <c r="E1970" s="221"/>
      <c r="F1970" s="222"/>
      <c r="G1970" s="223"/>
    </row>
    <row r="1971" spans="1:7">
      <c r="A1971" s="219"/>
      <c r="B1971" s="219"/>
      <c r="C1971" s="219"/>
      <c r="D1971" s="220"/>
      <c r="E1971" s="221"/>
      <c r="F1971" s="222"/>
      <c r="G1971" s="223"/>
    </row>
    <row r="1972" spans="1:7">
      <c r="A1972" s="219"/>
      <c r="B1972" s="219"/>
      <c r="C1972" s="219"/>
      <c r="D1972" s="220"/>
      <c r="E1972" s="221"/>
      <c r="F1972" s="222"/>
      <c r="G1972" s="223"/>
    </row>
    <row r="1973" spans="1:7">
      <c r="A1973" s="219"/>
      <c r="B1973" s="219"/>
      <c r="C1973" s="219"/>
      <c r="D1973" s="220"/>
      <c r="E1973" s="221"/>
      <c r="F1973" s="222"/>
      <c r="G1973" s="223"/>
    </row>
    <row r="1974" spans="1:7">
      <c r="A1974" s="219"/>
      <c r="B1974" s="219"/>
      <c r="C1974" s="219"/>
      <c r="D1974" s="220"/>
      <c r="E1974" s="221"/>
      <c r="F1974" s="222"/>
      <c r="G1974" s="223"/>
    </row>
    <row r="1975" spans="1:7">
      <c r="A1975" s="219"/>
      <c r="B1975" s="219"/>
      <c r="C1975" s="219"/>
      <c r="D1975" s="220"/>
      <c r="E1975" s="221"/>
      <c r="F1975" s="222"/>
      <c r="G1975" s="223"/>
    </row>
    <row r="1976" spans="1:7">
      <c r="A1976" s="219"/>
      <c r="B1976" s="219"/>
      <c r="C1976" s="219"/>
      <c r="D1976" s="220"/>
      <c r="E1976" s="221"/>
      <c r="F1976" s="222"/>
      <c r="G1976" s="223"/>
    </row>
    <row r="1977" spans="1:7">
      <c r="A1977" s="219"/>
      <c r="B1977" s="219"/>
      <c r="C1977" s="219"/>
      <c r="D1977" s="220"/>
      <c r="E1977" s="221"/>
      <c r="F1977" s="222"/>
      <c r="G1977" s="223"/>
    </row>
    <row r="1978" spans="1:7">
      <c r="A1978" s="219"/>
      <c r="B1978" s="219"/>
      <c r="C1978" s="219"/>
      <c r="D1978" s="220"/>
      <c r="E1978" s="221"/>
      <c r="F1978" s="222"/>
      <c r="G1978" s="223"/>
    </row>
    <row r="1979" spans="1:7">
      <c r="A1979" s="219"/>
      <c r="B1979" s="219"/>
      <c r="C1979" s="219"/>
      <c r="D1979" s="220"/>
      <c r="E1979" s="221"/>
      <c r="F1979" s="222"/>
      <c r="G1979" s="223"/>
    </row>
    <row r="1980" spans="1:7">
      <c r="A1980" s="219"/>
      <c r="B1980" s="219"/>
      <c r="C1980" s="219"/>
      <c r="D1980" s="220"/>
      <c r="E1980" s="221"/>
      <c r="F1980" s="222"/>
      <c r="G1980" s="223"/>
    </row>
    <row r="1981" spans="1:7">
      <c r="A1981" s="219"/>
      <c r="B1981" s="219"/>
      <c r="C1981" s="219"/>
      <c r="D1981" s="220"/>
      <c r="E1981" s="221"/>
      <c r="F1981" s="222"/>
      <c r="G1981" s="223"/>
    </row>
    <row r="1982" spans="1:7">
      <c r="A1982" s="219"/>
      <c r="B1982" s="219"/>
      <c r="C1982" s="219"/>
      <c r="D1982" s="220"/>
      <c r="E1982" s="221"/>
      <c r="F1982" s="222"/>
      <c r="G1982" s="223"/>
    </row>
    <row r="1983" spans="1:7">
      <c r="A1983" s="219"/>
      <c r="B1983" s="219"/>
      <c r="C1983" s="219"/>
      <c r="D1983" s="220"/>
      <c r="E1983" s="221"/>
      <c r="F1983" s="222"/>
      <c r="G1983" s="223"/>
    </row>
    <row r="1984" spans="1:7">
      <c r="A1984" s="219"/>
      <c r="B1984" s="219"/>
      <c r="C1984" s="219"/>
      <c r="D1984" s="220"/>
      <c r="E1984" s="221"/>
      <c r="F1984" s="222"/>
      <c r="G1984" s="223"/>
    </row>
    <row r="1985" spans="1:7">
      <c r="A1985" s="219"/>
      <c r="B1985" s="219"/>
      <c r="C1985" s="219"/>
      <c r="D1985" s="220"/>
      <c r="E1985" s="221"/>
      <c r="F1985" s="222"/>
      <c r="G1985" s="223"/>
    </row>
    <row r="1986" spans="1:7">
      <c r="A1986" s="219"/>
      <c r="B1986" s="219"/>
      <c r="C1986" s="219"/>
      <c r="D1986" s="220"/>
      <c r="E1986" s="221"/>
      <c r="F1986" s="222"/>
      <c r="G1986" s="223"/>
    </row>
    <row r="1987" spans="1:7">
      <c r="A1987" s="219"/>
      <c r="B1987" s="219"/>
      <c r="C1987" s="219"/>
      <c r="D1987" s="220"/>
      <c r="E1987" s="221"/>
      <c r="F1987" s="222"/>
      <c r="G1987" s="223"/>
    </row>
    <row r="1988" spans="1:7">
      <c r="A1988" s="219"/>
      <c r="B1988" s="219"/>
      <c r="C1988" s="219"/>
      <c r="D1988" s="220"/>
      <c r="E1988" s="221"/>
      <c r="F1988" s="222"/>
      <c r="G1988" s="223"/>
    </row>
    <row r="1989" spans="1:7">
      <c r="A1989" s="219"/>
      <c r="B1989" s="219"/>
      <c r="C1989" s="219"/>
      <c r="D1989" s="220"/>
      <c r="E1989" s="221"/>
      <c r="F1989" s="222"/>
      <c r="G1989" s="223"/>
    </row>
    <row r="1990" spans="1:7">
      <c r="A1990" s="219"/>
      <c r="B1990" s="219"/>
      <c r="C1990" s="219"/>
      <c r="D1990" s="220"/>
      <c r="E1990" s="221"/>
      <c r="F1990" s="222"/>
      <c r="G1990" s="223"/>
    </row>
    <row r="1991" spans="1:7">
      <c r="A1991" s="219"/>
      <c r="B1991" s="219"/>
      <c r="C1991" s="219"/>
      <c r="D1991" s="220"/>
      <c r="E1991" s="221"/>
      <c r="F1991" s="222"/>
      <c r="G1991" s="223"/>
    </row>
    <row r="1992" spans="1:7">
      <c r="A1992" s="219"/>
      <c r="B1992" s="219"/>
      <c r="C1992" s="219"/>
      <c r="D1992" s="220"/>
      <c r="E1992" s="221"/>
      <c r="F1992" s="222"/>
      <c r="G1992" s="223"/>
    </row>
    <row r="1993" spans="1:7">
      <c r="A1993" s="219"/>
      <c r="B1993" s="219"/>
      <c r="C1993" s="219"/>
      <c r="D1993" s="220"/>
      <c r="E1993" s="221"/>
      <c r="F1993" s="222"/>
      <c r="G1993" s="223"/>
    </row>
    <row r="1994" spans="1:7">
      <c r="A1994" s="219"/>
      <c r="B1994" s="219"/>
      <c r="C1994" s="219"/>
      <c r="D1994" s="220"/>
      <c r="E1994" s="221"/>
      <c r="F1994" s="222"/>
      <c r="G1994" s="223"/>
    </row>
    <row r="1995" spans="1:7">
      <c r="A1995" s="219"/>
      <c r="B1995" s="219"/>
      <c r="C1995" s="219"/>
      <c r="D1995" s="220"/>
      <c r="E1995" s="221"/>
      <c r="F1995" s="222"/>
      <c r="G1995" s="223"/>
    </row>
    <row r="1996" spans="1:7">
      <c r="A1996" s="219"/>
      <c r="B1996" s="219"/>
      <c r="C1996" s="219"/>
      <c r="D1996" s="220"/>
      <c r="E1996" s="221"/>
      <c r="F1996" s="222"/>
      <c r="G1996" s="223"/>
    </row>
    <row r="1997" spans="1:7">
      <c r="A1997" s="219"/>
      <c r="B1997" s="219"/>
      <c r="C1997" s="219"/>
      <c r="D1997" s="220"/>
      <c r="E1997" s="221"/>
      <c r="F1997" s="222"/>
      <c r="G1997" s="223"/>
    </row>
    <row r="1998" spans="1:7">
      <c r="A1998" s="219"/>
      <c r="B1998" s="219"/>
      <c r="C1998" s="219"/>
      <c r="D1998" s="220"/>
      <c r="E1998" s="221"/>
      <c r="F1998" s="222"/>
      <c r="G1998" s="223"/>
    </row>
    <row r="1999" spans="1:7">
      <c r="A1999" s="219"/>
      <c r="B1999" s="219"/>
      <c r="C1999" s="219"/>
      <c r="D1999" s="220"/>
      <c r="E1999" s="221"/>
      <c r="F1999" s="222"/>
      <c r="G1999" s="223"/>
    </row>
    <row r="2000" spans="1:7">
      <c r="A2000" s="219"/>
      <c r="B2000" s="219"/>
      <c r="C2000" s="219"/>
      <c r="D2000" s="220"/>
      <c r="E2000" s="221"/>
      <c r="F2000" s="222"/>
      <c r="G2000" s="223"/>
    </row>
    <row r="2001" spans="1:7">
      <c r="A2001" s="219"/>
      <c r="B2001" s="219"/>
      <c r="C2001" s="219"/>
      <c r="D2001" s="220"/>
      <c r="E2001" s="221"/>
      <c r="F2001" s="222"/>
      <c r="G2001" s="223"/>
    </row>
    <row r="2002" spans="1:7">
      <c r="A2002" s="219"/>
      <c r="B2002" s="219"/>
      <c r="C2002" s="219"/>
      <c r="D2002" s="220"/>
      <c r="E2002" s="221"/>
      <c r="F2002" s="222"/>
      <c r="G2002" s="223"/>
    </row>
    <row r="2003" spans="1:7">
      <c r="A2003" s="219"/>
      <c r="B2003" s="219"/>
      <c r="C2003" s="219"/>
      <c r="D2003" s="220"/>
      <c r="E2003" s="221"/>
      <c r="F2003" s="222"/>
      <c r="G2003" s="223"/>
    </row>
    <row r="2004" spans="1:7">
      <c r="A2004" s="219"/>
      <c r="B2004" s="219"/>
      <c r="C2004" s="219"/>
      <c r="D2004" s="220"/>
      <c r="E2004" s="221"/>
      <c r="F2004" s="222"/>
      <c r="G2004" s="223"/>
    </row>
    <row r="2005" spans="1:7">
      <c r="A2005" s="219"/>
      <c r="B2005" s="219"/>
      <c r="C2005" s="219"/>
      <c r="D2005" s="220"/>
      <c r="E2005" s="221"/>
      <c r="F2005" s="222"/>
      <c r="G2005" s="223"/>
    </row>
    <row r="2006" spans="1:7">
      <c r="A2006" s="219"/>
      <c r="B2006" s="219"/>
      <c r="C2006" s="219"/>
      <c r="D2006" s="220"/>
      <c r="E2006" s="221"/>
      <c r="F2006" s="222"/>
      <c r="G2006" s="223"/>
    </row>
    <row r="2007" spans="1:7">
      <c r="A2007" s="219"/>
      <c r="B2007" s="219"/>
      <c r="C2007" s="219"/>
      <c r="D2007" s="220"/>
      <c r="E2007" s="221"/>
      <c r="F2007" s="222"/>
      <c r="G2007" s="223"/>
    </row>
    <row r="2008" spans="1:7">
      <c r="A2008" s="219"/>
      <c r="B2008" s="219"/>
      <c r="C2008" s="219"/>
      <c r="D2008" s="220"/>
      <c r="E2008" s="221"/>
      <c r="F2008" s="222"/>
      <c r="G2008" s="223"/>
    </row>
    <row r="2009" spans="1:7">
      <c r="A2009" s="219"/>
      <c r="B2009" s="219"/>
      <c r="C2009" s="219"/>
      <c r="D2009" s="220"/>
      <c r="E2009" s="221"/>
      <c r="F2009" s="222"/>
      <c r="G2009" s="223"/>
    </row>
    <row r="2010" spans="1:7">
      <c r="A2010" s="219"/>
      <c r="B2010" s="219"/>
      <c r="C2010" s="219"/>
      <c r="D2010" s="220"/>
      <c r="E2010" s="221"/>
      <c r="F2010" s="222"/>
      <c r="G2010" s="223"/>
    </row>
    <row r="2011" spans="1:7">
      <c r="A2011" s="219"/>
      <c r="B2011" s="219"/>
      <c r="C2011" s="219"/>
      <c r="D2011" s="220"/>
      <c r="E2011" s="221"/>
      <c r="F2011" s="222"/>
      <c r="G2011" s="223"/>
    </row>
    <row r="2012" spans="1:7">
      <c r="A2012" s="219"/>
      <c r="B2012" s="219"/>
      <c r="C2012" s="219"/>
      <c r="D2012" s="220"/>
      <c r="E2012" s="221"/>
      <c r="F2012" s="222"/>
      <c r="G2012" s="223"/>
    </row>
    <row r="2013" spans="1:7">
      <c r="A2013" s="219"/>
      <c r="B2013" s="219"/>
      <c r="C2013" s="219"/>
      <c r="D2013" s="220"/>
      <c r="E2013" s="221"/>
      <c r="F2013" s="222"/>
      <c r="G2013" s="223"/>
    </row>
    <row r="2014" spans="1:7">
      <c r="A2014" s="219"/>
      <c r="B2014" s="219"/>
      <c r="C2014" s="219"/>
      <c r="D2014" s="220"/>
      <c r="E2014" s="221"/>
      <c r="F2014" s="222"/>
      <c r="G2014" s="223"/>
    </row>
    <row r="2015" spans="1:7">
      <c r="A2015" s="219"/>
      <c r="B2015" s="219"/>
      <c r="C2015" s="219"/>
      <c r="D2015" s="220"/>
      <c r="E2015" s="221"/>
      <c r="F2015" s="222"/>
      <c r="G2015" s="223"/>
    </row>
    <row r="2016" spans="1:7">
      <c r="A2016" s="219"/>
      <c r="B2016" s="219"/>
      <c r="C2016" s="219"/>
      <c r="D2016" s="220"/>
      <c r="E2016" s="221"/>
      <c r="F2016" s="222"/>
      <c r="G2016" s="223"/>
    </row>
    <row r="2017" spans="1:7">
      <c r="A2017" s="219"/>
      <c r="B2017" s="219"/>
      <c r="C2017" s="219"/>
      <c r="D2017" s="220"/>
      <c r="E2017" s="221"/>
      <c r="F2017" s="222"/>
      <c r="G2017" s="223"/>
    </row>
    <row r="2018" spans="1:7">
      <c r="A2018" s="219"/>
      <c r="B2018" s="219"/>
      <c r="C2018" s="219"/>
      <c r="D2018" s="220"/>
      <c r="E2018" s="221"/>
      <c r="F2018" s="222"/>
      <c r="G2018" s="223"/>
    </row>
    <row r="2019" spans="1:7">
      <c r="A2019" s="219"/>
      <c r="B2019" s="219"/>
      <c r="C2019" s="219"/>
      <c r="D2019" s="220"/>
      <c r="E2019" s="221"/>
      <c r="F2019" s="222"/>
      <c r="G2019" s="223"/>
    </row>
    <row r="2020" spans="1:7">
      <c r="A2020" s="219"/>
      <c r="B2020" s="219"/>
      <c r="C2020" s="219"/>
      <c r="D2020" s="220"/>
      <c r="E2020" s="221"/>
      <c r="F2020" s="222"/>
      <c r="G2020" s="223"/>
    </row>
    <row r="2021" spans="1:7">
      <c r="A2021" s="219"/>
      <c r="B2021" s="219"/>
      <c r="C2021" s="219"/>
      <c r="D2021" s="220"/>
      <c r="E2021" s="221"/>
      <c r="F2021" s="222"/>
      <c r="G2021" s="223"/>
    </row>
    <row r="2022" spans="1:7">
      <c r="A2022" s="219"/>
      <c r="B2022" s="219"/>
      <c r="C2022" s="219"/>
      <c r="D2022" s="220"/>
      <c r="E2022" s="221"/>
      <c r="F2022" s="222"/>
      <c r="G2022" s="223"/>
    </row>
    <row r="2023" spans="1:7">
      <c r="A2023" s="219"/>
      <c r="B2023" s="219"/>
      <c r="C2023" s="219"/>
      <c r="D2023" s="220"/>
      <c r="E2023" s="221"/>
      <c r="F2023" s="222"/>
      <c r="G2023" s="223"/>
    </row>
    <row r="2024" spans="1:7">
      <c r="A2024" s="219"/>
      <c r="B2024" s="219"/>
      <c r="C2024" s="219"/>
      <c r="D2024" s="220"/>
      <c r="E2024" s="221"/>
      <c r="F2024" s="222"/>
      <c r="G2024" s="223"/>
    </row>
    <row r="2025" spans="1:7">
      <c r="A2025" s="219"/>
      <c r="B2025" s="219"/>
      <c r="C2025" s="219"/>
      <c r="D2025" s="220"/>
      <c r="E2025" s="221"/>
      <c r="F2025" s="222"/>
      <c r="G2025" s="223"/>
    </row>
    <row r="2026" spans="1:7">
      <c r="A2026" s="219"/>
      <c r="B2026" s="219"/>
      <c r="C2026" s="219"/>
      <c r="D2026" s="220"/>
      <c r="E2026" s="221"/>
      <c r="F2026" s="222"/>
      <c r="G2026" s="223"/>
    </row>
    <row r="2027" spans="1:7">
      <c r="A2027" s="219"/>
      <c r="B2027" s="219"/>
      <c r="C2027" s="219"/>
      <c r="D2027" s="220"/>
      <c r="E2027" s="221"/>
      <c r="F2027" s="222"/>
      <c r="G2027" s="223"/>
    </row>
    <row r="2028" spans="1:7">
      <c r="A2028" s="219"/>
      <c r="B2028" s="219"/>
      <c r="C2028" s="219"/>
      <c r="D2028" s="220"/>
      <c r="E2028" s="221"/>
      <c r="F2028" s="222"/>
      <c r="G2028" s="223"/>
    </row>
    <row r="2029" spans="1:7">
      <c r="A2029" s="219"/>
      <c r="B2029" s="219"/>
      <c r="C2029" s="219"/>
      <c r="D2029" s="220"/>
      <c r="E2029" s="221"/>
      <c r="F2029" s="222"/>
      <c r="G2029" s="223"/>
    </row>
    <row r="2030" spans="1:7">
      <c r="A2030" s="219"/>
      <c r="B2030" s="219"/>
      <c r="C2030" s="219"/>
      <c r="D2030" s="220"/>
      <c r="E2030" s="221"/>
      <c r="F2030" s="222"/>
      <c r="G2030" s="223"/>
    </row>
    <row r="2031" spans="1:7">
      <c r="A2031" s="219"/>
      <c r="B2031" s="219"/>
      <c r="C2031" s="219"/>
      <c r="D2031" s="220"/>
      <c r="E2031" s="221"/>
      <c r="F2031" s="222"/>
      <c r="G2031" s="223"/>
    </row>
    <row r="2032" spans="1:7">
      <c r="A2032" s="219"/>
      <c r="B2032" s="219"/>
      <c r="C2032" s="219"/>
      <c r="D2032" s="220"/>
      <c r="E2032" s="221"/>
      <c r="F2032" s="222"/>
      <c r="G2032" s="223"/>
    </row>
    <row r="2033" spans="1:7">
      <c r="A2033" s="219"/>
      <c r="B2033" s="219"/>
      <c r="C2033" s="219"/>
      <c r="D2033" s="220"/>
      <c r="E2033" s="221"/>
      <c r="F2033" s="222"/>
      <c r="G2033" s="223"/>
    </row>
    <row r="2034" spans="1:7">
      <c r="A2034" s="219"/>
      <c r="B2034" s="219"/>
      <c r="C2034" s="219"/>
      <c r="D2034" s="220"/>
      <c r="E2034" s="221"/>
      <c r="F2034" s="222"/>
      <c r="G2034" s="223"/>
    </row>
    <row r="2035" spans="1:7">
      <c r="A2035" s="219"/>
      <c r="B2035" s="219"/>
      <c r="C2035" s="219"/>
      <c r="D2035" s="220"/>
      <c r="E2035" s="221"/>
      <c r="F2035" s="222"/>
      <c r="G2035" s="223"/>
    </row>
    <row r="2036" spans="1:7">
      <c r="A2036" s="219"/>
      <c r="B2036" s="219"/>
      <c r="C2036" s="219"/>
      <c r="D2036" s="220"/>
      <c r="E2036" s="221"/>
      <c r="F2036" s="222"/>
      <c r="G2036" s="223"/>
    </row>
    <row r="2037" spans="1:7">
      <c r="A2037" s="219"/>
      <c r="B2037" s="219"/>
      <c r="C2037" s="219"/>
      <c r="D2037" s="220"/>
      <c r="E2037" s="221"/>
      <c r="F2037" s="222"/>
      <c r="G2037" s="223"/>
    </row>
    <row r="2038" spans="1:7">
      <c r="A2038" s="219"/>
      <c r="B2038" s="219"/>
      <c r="C2038" s="219"/>
      <c r="D2038" s="220"/>
      <c r="E2038" s="221"/>
      <c r="F2038" s="222"/>
      <c r="G2038" s="223"/>
    </row>
    <row r="2039" spans="1:7">
      <c r="A2039" s="219"/>
      <c r="B2039" s="219"/>
      <c r="C2039" s="219"/>
      <c r="D2039" s="220"/>
      <c r="E2039" s="221"/>
      <c r="F2039" s="222"/>
      <c r="G2039" s="223"/>
    </row>
    <row r="2040" spans="1:7">
      <c r="A2040" s="219"/>
      <c r="B2040" s="219"/>
      <c r="C2040" s="219"/>
      <c r="D2040" s="220"/>
      <c r="E2040" s="221"/>
      <c r="F2040" s="222"/>
      <c r="G2040" s="223"/>
    </row>
    <row r="2041" spans="1:7">
      <c r="A2041" s="219"/>
      <c r="B2041" s="219"/>
      <c r="C2041" s="219"/>
      <c r="D2041" s="220"/>
      <c r="E2041" s="221"/>
      <c r="F2041" s="222"/>
      <c r="G2041" s="223"/>
    </row>
    <row r="2042" spans="1:7">
      <c r="A2042" s="219"/>
      <c r="B2042" s="219"/>
      <c r="C2042" s="219"/>
      <c r="D2042" s="220"/>
      <c r="E2042" s="221"/>
      <c r="F2042" s="222"/>
      <c r="G2042" s="223"/>
    </row>
    <row r="2043" spans="1:7">
      <c r="A2043" s="219"/>
      <c r="B2043" s="219"/>
      <c r="C2043" s="219"/>
      <c r="D2043" s="220"/>
      <c r="E2043" s="221"/>
      <c r="F2043" s="222"/>
      <c r="G2043" s="223"/>
    </row>
    <row r="2044" spans="1:7">
      <c r="A2044" s="219"/>
      <c r="B2044" s="219"/>
      <c r="C2044" s="219"/>
      <c r="D2044" s="220"/>
      <c r="E2044" s="221"/>
      <c r="F2044" s="222"/>
      <c r="G2044" s="223"/>
    </row>
    <row r="2045" spans="1:7">
      <c r="A2045" s="219"/>
      <c r="B2045" s="219"/>
      <c r="C2045" s="219"/>
      <c r="D2045" s="220"/>
      <c r="E2045" s="221"/>
      <c r="F2045" s="222"/>
      <c r="G2045" s="223"/>
    </row>
    <row r="2046" spans="1:7">
      <c r="A2046" s="219"/>
      <c r="B2046" s="219"/>
      <c r="C2046" s="219"/>
      <c r="D2046" s="220"/>
      <c r="E2046" s="221"/>
      <c r="F2046" s="222"/>
      <c r="G2046" s="223"/>
    </row>
    <row r="2047" spans="1:7">
      <c r="A2047" s="219"/>
      <c r="B2047" s="219"/>
      <c r="C2047" s="219"/>
      <c r="D2047" s="220"/>
      <c r="E2047" s="221"/>
      <c r="F2047" s="222"/>
      <c r="G2047" s="223"/>
    </row>
    <row r="2048" spans="1:7">
      <c r="A2048" s="219"/>
      <c r="B2048" s="219"/>
      <c r="C2048" s="219"/>
      <c r="D2048" s="220"/>
      <c r="E2048" s="221"/>
      <c r="F2048" s="222"/>
      <c r="G2048" s="223"/>
    </row>
    <row r="2049" spans="1:7">
      <c r="A2049" s="219"/>
      <c r="B2049" s="219"/>
      <c r="C2049" s="219"/>
      <c r="D2049" s="220"/>
      <c r="E2049" s="221"/>
      <c r="F2049" s="222"/>
      <c r="G2049" s="223"/>
    </row>
    <row r="2050" spans="1:7">
      <c r="A2050" s="219"/>
      <c r="B2050" s="219"/>
      <c r="C2050" s="219"/>
      <c r="D2050" s="220"/>
      <c r="E2050" s="221"/>
      <c r="F2050" s="222"/>
      <c r="G2050" s="223"/>
    </row>
    <row r="2051" spans="1:7">
      <c r="A2051" s="219"/>
      <c r="B2051" s="219"/>
      <c r="C2051" s="219"/>
      <c r="D2051" s="220"/>
      <c r="E2051" s="221"/>
      <c r="F2051" s="222"/>
      <c r="G2051" s="223"/>
    </row>
    <row r="2052" spans="1:7">
      <c r="A2052" s="219"/>
      <c r="B2052" s="219"/>
      <c r="C2052" s="219"/>
      <c r="D2052" s="220"/>
      <c r="E2052" s="221"/>
      <c r="F2052" s="222"/>
      <c r="G2052" s="223"/>
    </row>
    <row r="2053" spans="1:7">
      <c r="A2053" s="219"/>
      <c r="B2053" s="219"/>
      <c r="C2053" s="219"/>
      <c r="D2053" s="220"/>
      <c r="E2053" s="221"/>
      <c r="F2053" s="222"/>
      <c r="G2053" s="223"/>
    </row>
    <row r="2054" spans="1:7">
      <c r="A2054" s="219"/>
      <c r="B2054" s="219"/>
      <c r="C2054" s="219"/>
      <c r="D2054" s="220"/>
      <c r="E2054" s="221"/>
      <c r="F2054" s="222"/>
      <c r="G2054" s="223"/>
    </row>
    <row r="2055" spans="1:7">
      <c r="A2055" s="219"/>
      <c r="B2055" s="219"/>
      <c r="C2055" s="219"/>
      <c r="D2055" s="220"/>
      <c r="E2055" s="221"/>
      <c r="F2055" s="222"/>
      <c r="G2055" s="223"/>
    </row>
    <row r="2056" spans="1:7">
      <c r="A2056" s="219"/>
      <c r="B2056" s="219"/>
      <c r="C2056" s="219"/>
      <c r="D2056" s="220"/>
      <c r="E2056" s="221"/>
      <c r="F2056" s="222"/>
      <c r="G2056" s="223"/>
    </row>
    <row r="2057" spans="1:7">
      <c r="A2057" s="219"/>
      <c r="B2057" s="219"/>
      <c r="C2057" s="219"/>
      <c r="D2057" s="220"/>
      <c r="E2057" s="221"/>
      <c r="F2057" s="222"/>
      <c r="G2057" s="223"/>
    </row>
    <row r="2058" spans="1:7">
      <c r="A2058" s="219"/>
      <c r="B2058" s="219"/>
      <c r="C2058" s="219"/>
      <c r="D2058" s="220"/>
      <c r="E2058" s="221"/>
      <c r="F2058" s="222"/>
      <c r="G2058" s="223"/>
    </row>
    <row r="2059" spans="1:7">
      <c r="A2059" s="219"/>
      <c r="B2059" s="219"/>
      <c r="C2059" s="219"/>
      <c r="D2059" s="220"/>
      <c r="E2059" s="221"/>
      <c r="F2059" s="222"/>
      <c r="G2059" s="223"/>
    </row>
    <row r="2060" spans="1:7">
      <c r="A2060" s="219"/>
      <c r="B2060" s="219"/>
      <c r="C2060" s="219"/>
      <c r="D2060" s="220"/>
      <c r="E2060" s="221"/>
      <c r="F2060" s="222"/>
      <c r="G2060" s="223"/>
    </row>
    <row r="2061" spans="1:7">
      <c r="A2061" s="219"/>
      <c r="B2061" s="219"/>
      <c r="C2061" s="219"/>
      <c r="D2061" s="220"/>
      <c r="E2061" s="221"/>
      <c r="F2061" s="222"/>
      <c r="G2061" s="223"/>
    </row>
    <row r="2062" spans="1:7">
      <c r="A2062" s="219"/>
      <c r="B2062" s="219"/>
      <c r="C2062" s="219"/>
      <c r="D2062" s="220"/>
      <c r="E2062" s="221"/>
      <c r="F2062" s="222"/>
      <c r="G2062" s="223"/>
    </row>
    <row r="2063" spans="1:7">
      <c r="A2063" s="219"/>
      <c r="B2063" s="219"/>
      <c r="C2063" s="219"/>
      <c r="D2063" s="220"/>
      <c r="E2063" s="221"/>
      <c r="F2063" s="222"/>
      <c r="G2063" s="223"/>
    </row>
    <row r="2064" spans="1:7">
      <c r="A2064" s="219"/>
      <c r="B2064" s="219"/>
      <c r="C2064" s="219"/>
      <c r="D2064" s="220"/>
      <c r="E2064" s="221"/>
      <c r="F2064" s="222"/>
      <c r="G2064" s="223"/>
    </row>
    <row r="2065" spans="1:7">
      <c r="A2065" s="219"/>
      <c r="B2065" s="219"/>
      <c r="C2065" s="219"/>
      <c r="D2065" s="220"/>
      <c r="E2065" s="221"/>
      <c r="F2065" s="222"/>
      <c r="G2065" s="223"/>
    </row>
    <row r="2066" spans="1:7">
      <c r="A2066" s="219"/>
      <c r="B2066" s="219"/>
      <c r="C2066" s="219"/>
      <c r="D2066" s="220"/>
      <c r="E2066" s="221"/>
      <c r="F2066" s="222"/>
      <c r="G2066" s="223"/>
    </row>
    <row r="2067" spans="1:7">
      <c r="A2067" s="219"/>
      <c r="B2067" s="219"/>
      <c r="C2067" s="219"/>
      <c r="D2067" s="220"/>
      <c r="E2067" s="221"/>
      <c r="F2067" s="222"/>
      <c r="G2067" s="223"/>
    </row>
    <row r="2068" spans="1:7">
      <c r="A2068" s="219"/>
      <c r="B2068" s="219"/>
      <c r="C2068" s="219"/>
      <c r="D2068" s="220"/>
      <c r="E2068" s="221"/>
      <c r="F2068" s="222"/>
      <c r="G2068" s="223"/>
    </row>
    <row r="2069" spans="1:7">
      <c r="A2069" s="219"/>
      <c r="B2069" s="219"/>
      <c r="C2069" s="219"/>
      <c r="D2069" s="220"/>
      <c r="E2069" s="221"/>
      <c r="F2069" s="222"/>
      <c r="G2069" s="223"/>
    </row>
    <row r="2070" spans="1:7">
      <c r="A2070" s="219"/>
      <c r="B2070" s="219"/>
      <c r="C2070" s="219"/>
      <c r="D2070" s="220"/>
      <c r="E2070" s="221"/>
      <c r="F2070" s="222"/>
      <c r="G2070" s="223"/>
    </row>
    <row r="2071" spans="1:7">
      <c r="A2071" s="219"/>
      <c r="B2071" s="219"/>
      <c r="C2071" s="219"/>
      <c r="D2071" s="220"/>
      <c r="E2071" s="221"/>
      <c r="F2071" s="222"/>
      <c r="G2071" s="223"/>
    </row>
    <row r="2072" spans="1:7">
      <c r="A2072" s="219"/>
      <c r="B2072" s="219"/>
      <c r="C2072" s="219"/>
      <c r="D2072" s="220"/>
      <c r="E2072" s="221"/>
      <c r="F2072" s="222"/>
      <c r="G2072" s="223"/>
    </row>
    <row r="2073" spans="1:7">
      <c r="A2073" s="219"/>
      <c r="B2073" s="219"/>
      <c r="C2073" s="219"/>
      <c r="D2073" s="220"/>
      <c r="E2073" s="221"/>
      <c r="F2073" s="222"/>
      <c r="G2073" s="223"/>
    </row>
    <row r="2074" spans="1:7">
      <c r="A2074" s="219"/>
      <c r="B2074" s="219"/>
      <c r="C2074" s="219"/>
      <c r="D2074" s="220"/>
      <c r="E2074" s="221"/>
      <c r="F2074" s="222"/>
      <c r="G2074" s="223"/>
    </row>
    <row r="2075" spans="1:7">
      <c r="A2075" s="219"/>
      <c r="B2075" s="219"/>
      <c r="C2075" s="219"/>
      <c r="D2075" s="220"/>
      <c r="E2075" s="221"/>
      <c r="F2075" s="222"/>
      <c r="G2075" s="223"/>
    </row>
    <row r="2076" spans="1:7">
      <c r="A2076" s="219"/>
      <c r="B2076" s="219"/>
      <c r="C2076" s="219"/>
      <c r="D2076" s="220"/>
      <c r="E2076" s="221"/>
      <c r="F2076" s="222"/>
      <c r="G2076" s="223"/>
    </row>
    <row r="2077" spans="1:7">
      <c r="A2077" s="219"/>
      <c r="B2077" s="219"/>
      <c r="C2077" s="219"/>
      <c r="D2077" s="220"/>
      <c r="E2077" s="221"/>
      <c r="F2077" s="222"/>
      <c r="G2077" s="223"/>
    </row>
    <row r="2078" spans="1:7">
      <c r="A2078" s="219"/>
      <c r="B2078" s="219"/>
      <c r="C2078" s="219"/>
      <c r="D2078" s="220"/>
      <c r="E2078" s="221"/>
      <c r="F2078" s="222"/>
      <c r="G2078" s="223"/>
    </row>
    <row r="2079" spans="1:7">
      <c r="A2079" s="219"/>
      <c r="B2079" s="219"/>
      <c r="C2079" s="219"/>
      <c r="D2079" s="220"/>
      <c r="E2079" s="221"/>
      <c r="F2079" s="222"/>
      <c r="G2079" s="223"/>
    </row>
    <row r="2080" spans="1:7">
      <c r="A2080" s="219"/>
      <c r="B2080" s="219"/>
      <c r="C2080" s="219"/>
      <c r="D2080" s="220"/>
      <c r="E2080" s="221"/>
      <c r="F2080" s="222"/>
      <c r="G2080" s="223"/>
    </row>
    <row r="2081" spans="1:7">
      <c r="A2081" s="219"/>
      <c r="B2081" s="219"/>
      <c r="C2081" s="219"/>
      <c r="D2081" s="220"/>
      <c r="E2081" s="221"/>
      <c r="F2081" s="222"/>
      <c r="G2081" s="223"/>
    </row>
    <row r="2082" spans="1:7">
      <c r="A2082" s="219"/>
      <c r="B2082" s="219"/>
      <c r="C2082" s="219"/>
      <c r="D2082" s="220"/>
      <c r="E2082" s="221"/>
      <c r="F2082" s="222"/>
      <c r="G2082" s="223"/>
    </row>
    <row r="2083" spans="1:7">
      <c r="A2083" s="219"/>
      <c r="B2083" s="219"/>
      <c r="C2083" s="219"/>
      <c r="D2083" s="220"/>
      <c r="E2083" s="221"/>
      <c r="F2083" s="222"/>
      <c r="G2083" s="223"/>
    </row>
    <row r="2084" spans="1:7">
      <c r="A2084" s="219"/>
      <c r="B2084" s="219"/>
      <c r="C2084" s="219"/>
      <c r="D2084" s="220"/>
      <c r="E2084" s="221"/>
      <c r="F2084" s="222"/>
      <c r="G2084" s="223"/>
    </row>
    <row r="2085" spans="1:7">
      <c r="A2085" s="219"/>
      <c r="B2085" s="219"/>
      <c r="C2085" s="219"/>
      <c r="D2085" s="220"/>
      <c r="E2085" s="221"/>
      <c r="F2085" s="222"/>
      <c r="G2085" s="223"/>
    </row>
    <row r="2086" spans="1:7">
      <c r="A2086" s="219"/>
      <c r="B2086" s="219"/>
      <c r="C2086" s="219"/>
      <c r="D2086" s="220"/>
      <c r="E2086" s="221"/>
      <c r="F2086" s="222"/>
      <c r="G2086" s="223"/>
    </row>
    <row r="2087" spans="1:7">
      <c r="A2087" s="219"/>
      <c r="B2087" s="219"/>
      <c r="C2087" s="219"/>
      <c r="D2087" s="220"/>
      <c r="E2087" s="221"/>
      <c r="F2087" s="222"/>
      <c r="G2087" s="223"/>
    </row>
    <row r="2088" spans="1:7">
      <c r="A2088" s="219"/>
      <c r="B2088" s="219"/>
      <c r="C2088" s="219"/>
      <c r="D2088" s="220"/>
      <c r="E2088" s="221"/>
      <c r="F2088" s="222"/>
      <c r="G2088" s="223"/>
    </row>
    <row r="2089" spans="1:7">
      <c r="A2089" s="219"/>
      <c r="B2089" s="219"/>
      <c r="C2089" s="219"/>
      <c r="D2089" s="220"/>
      <c r="E2089" s="221"/>
      <c r="F2089" s="222"/>
      <c r="G2089" s="223"/>
    </row>
    <row r="2090" spans="1:7">
      <c r="A2090" s="219"/>
      <c r="B2090" s="219"/>
      <c r="C2090" s="219"/>
      <c r="D2090" s="220"/>
      <c r="E2090" s="221"/>
      <c r="F2090" s="222"/>
      <c r="G2090" s="223"/>
    </row>
    <row r="2091" spans="1:7">
      <c r="A2091" s="219"/>
      <c r="B2091" s="219"/>
      <c r="C2091" s="219"/>
      <c r="D2091" s="220"/>
      <c r="E2091" s="221"/>
      <c r="F2091" s="222"/>
      <c r="G2091" s="223"/>
    </row>
    <row r="2092" spans="1:7">
      <c r="A2092" s="219"/>
      <c r="B2092" s="219"/>
      <c r="C2092" s="219"/>
      <c r="D2092" s="220"/>
      <c r="E2092" s="221"/>
      <c r="F2092" s="222"/>
      <c r="G2092" s="223"/>
    </row>
    <row r="2093" spans="1:7">
      <c r="A2093" s="219"/>
      <c r="B2093" s="219"/>
      <c r="C2093" s="219"/>
      <c r="D2093" s="220"/>
      <c r="E2093" s="221"/>
      <c r="F2093" s="222"/>
      <c r="G2093" s="223"/>
    </row>
    <row r="2094" spans="1:7">
      <c r="A2094" s="219"/>
      <c r="B2094" s="219"/>
      <c r="C2094" s="219"/>
      <c r="D2094" s="220"/>
      <c r="E2094" s="221"/>
      <c r="F2094" s="222"/>
      <c r="G2094" s="223"/>
    </row>
    <row r="2095" spans="1:7">
      <c r="A2095" s="219"/>
      <c r="B2095" s="219"/>
      <c r="C2095" s="219"/>
      <c r="D2095" s="220"/>
      <c r="E2095" s="221"/>
      <c r="F2095" s="222"/>
      <c r="G2095" s="223"/>
    </row>
    <row r="2096" spans="1:7">
      <c r="A2096" s="219"/>
      <c r="B2096" s="219"/>
      <c r="C2096" s="219"/>
      <c r="D2096" s="220"/>
      <c r="E2096" s="221"/>
      <c r="F2096" s="222"/>
      <c r="G2096" s="223"/>
    </row>
    <row r="2097" spans="1:7">
      <c r="A2097" s="219"/>
      <c r="B2097" s="219"/>
      <c r="C2097" s="219"/>
      <c r="D2097" s="220"/>
      <c r="E2097" s="221"/>
      <c r="F2097" s="222"/>
      <c r="G2097" s="223"/>
    </row>
    <row r="2098" spans="1:7">
      <c r="A2098" s="219"/>
      <c r="B2098" s="219"/>
      <c r="C2098" s="219"/>
      <c r="D2098" s="220"/>
      <c r="E2098" s="221"/>
      <c r="F2098" s="222"/>
      <c r="G2098" s="223"/>
    </row>
    <row r="2099" spans="1:7">
      <c r="A2099" s="219"/>
      <c r="B2099" s="219"/>
      <c r="C2099" s="219"/>
      <c r="D2099" s="220"/>
      <c r="E2099" s="221"/>
      <c r="F2099" s="222"/>
      <c r="G2099" s="223"/>
    </row>
    <row r="2100" spans="1:7">
      <c r="A2100" s="219"/>
      <c r="B2100" s="219"/>
      <c r="C2100" s="219"/>
      <c r="D2100" s="220"/>
      <c r="E2100" s="221"/>
      <c r="F2100" s="222"/>
      <c r="G2100" s="223"/>
    </row>
    <row r="2101" spans="1:7">
      <c r="A2101" s="219"/>
      <c r="B2101" s="219"/>
      <c r="C2101" s="219"/>
      <c r="D2101" s="220"/>
      <c r="E2101" s="221"/>
      <c r="F2101" s="222"/>
      <c r="G2101" s="223"/>
    </row>
    <row r="2102" spans="1:7">
      <c r="A2102" s="219"/>
      <c r="B2102" s="219"/>
      <c r="C2102" s="219"/>
      <c r="D2102" s="220"/>
      <c r="E2102" s="221"/>
      <c r="F2102" s="222"/>
      <c r="G2102" s="223"/>
    </row>
    <row r="2103" spans="1:7">
      <c r="A2103" s="219"/>
      <c r="B2103" s="219"/>
      <c r="C2103" s="219"/>
      <c r="D2103" s="220"/>
      <c r="E2103" s="221"/>
      <c r="F2103" s="222"/>
      <c r="G2103" s="223"/>
    </row>
    <row r="2104" spans="1:7">
      <c r="A2104" s="219"/>
      <c r="B2104" s="219"/>
      <c r="C2104" s="219"/>
      <c r="D2104" s="220"/>
      <c r="E2104" s="221"/>
      <c r="F2104" s="222"/>
      <c r="G2104" s="223"/>
    </row>
    <row r="2105" spans="1:7">
      <c r="A2105" s="219"/>
      <c r="B2105" s="219"/>
      <c r="C2105" s="219"/>
      <c r="D2105" s="220"/>
      <c r="E2105" s="221"/>
      <c r="F2105" s="222"/>
      <c r="G2105" s="223"/>
    </row>
    <row r="2106" spans="1:7">
      <c r="A2106" s="219"/>
      <c r="B2106" s="219"/>
      <c r="C2106" s="219"/>
      <c r="D2106" s="220"/>
      <c r="E2106" s="221"/>
      <c r="F2106" s="222"/>
      <c r="G2106" s="223"/>
    </row>
    <row r="2107" spans="1:7">
      <c r="A2107" s="219"/>
      <c r="B2107" s="219"/>
      <c r="C2107" s="219"/>
      <c r="D2107" s="220"/>
      <c r="E2107" s="221"/>
      <c r="F2107" s="222"/>
      <c r="G2107" s="223"/>
    </row>
    <row r="2108" spans="1:7">
      <c r="A2108" s="219"/>
      <c r="B2108" s="219"/>
      <c r="C2108" s="219"/>
      <c r="D2108" s="220"/>
      <c r="E2108" s="221"/>
      <c r="F2108" s="222"/>
      <c r="G2108" s="223"/>
    </row>
    <row r="2109" spans="1:7">
      <c r="A2109" s="219"/>
      <c r="B2109" s="219"/>
      <c r="C2109" s="219"/>
      <c r="D2109" s="220"/>
      <c r="E2109" s="221"/>
      <c r="F2109" s="222"/>
      <c r="G2109" s="223"/>
    </row>
    <row r="2110" spans="1:7">
      <c r="A2110" s="219"/>
      <c r="B2110" s="219"/>
      <c r="C2110" s="219"/>
      <c r="D2110" s="220"/>
      <c r="E2110" s="221"/>
      <c r="F2110" s="222"/>
      <c r="G2110" s="223"/>
    </row>
    <row r="2111" spans="1:7">
      <c r="A2111" s="219"/>
      <c r="B2111" s="219"/>
      <c r="C2111" s="219"/>
      <c r="D2111" s="220"/>
      <c r="E2111" s="221"/>
      <c r="F2111" s="222"/>
      <c r="G2111" s="223"/>
    </row>
    <row r="2112" spans="1:7">
      <c r="A2112" s="219"/>
      <c r="B2112" s="219"/>
      <c r="C2112" s="219"/>
      <c r="D2112" s="220"/>
      <c r="E2112" s="221"/>
      <c r="F2112" s="222"/>
      <c r="G2112" s="223"/>
    </row>
    <row r="2113" spans="1:7">
      <c r="A2113" s="219"/>
      <c r="B2113" s="219"/>
      <c r="C2113" s="219"/>
      <c r="D2113" s="220"/>
      <c r="E2113" s="221"/>
      <c r="F2113" s="222"/>
      <c r="G2113" s="223"/>
    </row>
    <row r="2114" spans="1:7">
      <c r="A2114" s="219"/>
      <c r="B2114" s="219"/>
      <c r="C2114" s="219"/>
      <c r="D2114" s="220"/>
      <c r="E2114" s="221"/>
      <c r="F2114" s="222"/>
      <c r="G2114" s="223"/>
    </row>
    <row r="2115" spans="1:7">
      <c r="A2115" s="219"/>
      <c r="B2115" s="219"/>
      <c r="C2115" s="219"/>
      <c r="D2115" s="220"/>
      <c r="E2115" s="221"/>
      <c r="F2115" s="222"/>
      <c r="G2115" s="223"/>
    </row>
    <row r="2116" spans="1:7">
      <c r="A2116" s="219"/>
      <c r="B2116" s="219"/>
      <c r="C2116" s="219"/>
      <c r="D2116" s="220"/>
      <c r="E2116" s="221"/>
      <c r="F2116" s="222"/>
      <c r="G2116" s="223"/>
    </row>
    <row r="2117" spans="1:7">
      <c r="A2117" s="219"/>
      <c r="B2117" s="219"/>
      <c r="C2117" s="219"/>
      <c r="D2117" s="220"/>
      <c r="E2117" s="221"/>
      <c r="F2117" s="222"/>
      <c r="G2117" s="223"/>
    </row>
    <row r="2118" spans="1:7">
      <c r="A2118" s="219"/>
      <c r="B2118" s="219"/>
      <c r="C2118" s="219"/>
      <c r="D2118" s="220"/>
      <c r="E2118" s="221"/>
      <c r="F2118" s="222"/>
      <c r="G2118" s="223"/>
    </row>
    <row r="2119" spans="1:7">
      <c r="A2119" s="219"/>
      <c r="B2119" s="219"/>
      <c r="C2119" s="219"/>
      <c r="D2119" s="220"/>
      <c r="E2119" s="221"/>
      <c r="F2119" s="222"/>
      <c r="G2119" s="223"/>
    </row>
    <row r="2120" spans="1:7">
      <c r="A2120" s="219"/>
      <c r="B2120" s="219"/>
      <c r="C2120" s="219"/>
      <c r="D2120" s="220"/>
      <c r="E2120" s="221"/>
      <c r="F2120" s="222"/>
      <c r="G2120" s="223"/>
    </row>
    <row r="2121" spans="1:7">
      <c r="A2121" s="219"/>
      <c r="B2121" s="219"/>
      <c r="C2121" s="219"/>
      <c r="D2121" s="220"/>
      <c r="E2121" s="221"/>
      <c r="F2121" s="222"/>
      <c r="G2121" s="223"/>
    </row>
    <row r="2122" spans="1:7">
      <c r="A2122" s="219"/>
      <c r="B2122" s="219"/>
      <c r="C2122" s="219"/>
      <c r="D2122" s="220"/>
      <c r="E2122" s="221"/>
      <c r="F2122" s="222"/>
      <c r="G2122" s="223"/>
    </row>
    <row r="2123" spans="1:7">
      <c r="A2123" s="219"/>
      <c r="B2123" s="219"/>
      <c r="C2123" s="219"/>
      <c r="D2123" s="220"/>
      <c r="E2123" s="221"/>
      <c r="F2123" s="222"/>
      <c r="G2123" s="223"/>
    </row>
    <row r="2124" spans="1:7">
      <c r="A2124" s="219"/>
      <c r="B2124" s="219"/>
      <c r="C2124" s="219"/>
      <c r="D2124" s="220"/>
      <c r="E2124" s="221"/>
      <c r="F2124" s="222"/>
      <c r="G2124" s="223"/>
    </row>
    <row r="2125" spans="1:7">
      <c r="A2125" s="219"/>
      <c r="B2125" s="219"/>
      <c r="C2125" s="219"/>
      <c r="D2125" s="220"/>
      <c r="E2125" s="221"/>
      <c r="F2125" s="222"/>
      <c r="G2125" s="223"/>
    </row>
    <row r="2126" spans="1:7">
      <c r="A2126" s="219"/>
      <c r="B2126" s="219"/>
      <c r="C2126" s="219"/>
      <c r="D2126" s="220"/>
      <c r="E2126" s="221"/>
      <c r="F2126" s="222"/>
      <c r="G2126" s="223"/>
    </row>
    <row r="2127" spans="1:7">
      <c r="A2127" s="219"/>
      <c r="B2127" s="219"/>
      <c r="C2127" s="219"/>
      <c r="D2127" s="220"/>
      <c r="E2127" s="221"/>
      <c r="F2127" s="222"/>
      <c r="G2127" s="223"/>
    </row>
    <row r="2128" spans="1:7">
      <c r="A2128" s="219"/>
      <c r="B2128" s="219"/>
      <c r="C2128" s="219"/>
      <c r="D2128" s="220"/>
      <c r="E2128" s="221"/>
      <c r="F2128" s="222"/>
      <c r="G2128" s="223"/>
    </row>
    <row r="2129" spans="1:7">
      <c r="A2129" s="219"/>
      <c r="B2129" s="219"/>
      <c r="C2129" s="219"/>
      <c r="D2129" s="220"/>
      <c r="E2129" s="221"/>
      <c r="F2129" s="222"/>
      <c r="G2129" s="223"/>
    </row>
    <row r="2130" spans="1:7">
      <c r="A2130" s="219"/>
      <c r="B2130" s="219"/>
      <c r="C2130" s="219"/>
      <c r="D2130" s="220"/>
      <c r="E2130" s="221"/>
      <c r="F2130" s="222"/>
      <c r="G2130" s="223"/>
    </row>
    <row r="2131" spans="1:7">
      <c r="A2131" s="219"/>
      <c r="B2131" s="219"/>
      <c r="C2131" s="219"/>
      <c r="D2131" s="220"/>
      <c r="E2131" s="221"/>
      <c r="F2131" s="222"/>
      <c r="G2131" s="223"/>
    </row>
    <row r="2132" spans="1:7">
      <c r="A2132" s="219"/>
      <c r="B2132" s="219"/>
      <c r="C2132" s="219"/>
      <c r="D2132" s="220"/>
      <c r="E2132" s="221"/>
      <c r="F2132" s="222"/>
      <c r="G2132" s="223"/>
    </row>
    <row r="2133" spans="1:7">
      <c r="A2133" s="219"/>
      <c r="B2133" s="219"/>
      <c r="C2133" s="219"/>
      <c r="D2133" s="220"/>
      <c r="E2133" s="221"/>
      <c r="F2133" s="222"/>
      <c r="G2133" s="223"/>
    </row>
    <row r="2134" spans="1:7">
      <c r="A2134" s="219"/>
      <c r="B2134" s="219"/>
      <c r="C2134" s="219"/>
      <c r="D2134" s="220"/>
      <c r="E2134" s="221"/>
      <c r="F2134" s="222"/>
      <c r="G2134" s="223"/>
    </row>
    <row r="2135" spans="1:7">
      <c r="A2135" s="219"/>
      <c r="B2135" s="219"/>
      <c r="C2135" s="219"/>
      <c r="D2135" s="220"/>
      <c r="E2135" s="221"/>
      <c r="F2135" s="222"/>
      <c r="G2135" s="223"/>
    </row>
    <row r="2136" spans="1:7">
      <c r="A2136" s="219"/>
      <c r="B2136" s="219"/>
      <c r="C2136" s="219"/>
      <c r="D2136" s="220"/>
      <c r="E2136" s="221"/>
      <c r="F2136" s="222"/>
      <c r="G2136" s="223"/>
    </row>
    <row r="2137" spans="1:7">
      <c r="A2137" s="219"/>
      <c r="B2137" s="219"/>
      <c r="C2137" s="219"/>
      <c r="D2137" s="220"/>
      <c r="E2137" s="221"/>
      <c r="F2137" s="222"/>
      <c r="G2137" s="223"/>
    </row>
    <row r="2138" spans="1:7">
      <c r="A2138" s="219"/>
      <c r="B2138" s="219"/>
      <c r="C2138" s="219"/>
      <c r="D2138" s="220"/>
      <c r="E2138" s="221"/>
      <c r="F2138" s="222"/>
      <c r="G2138" s="223"/>
    </row>
    <row r="2139" spans="1:7">
      <c r="A2139" s="219"/>
      <c r="B2139" s="219"/>
      <c r="C2139" s="219"/>
      <c r="D2139" s="220"/>
      <c r="E2139" s="221"/>
      <c r="F2139" s="222"/>
      <c r="G2139" s="223"/>
    </row>
    <row r="2140" spans="1:7">
      <c r="A2140" s="219"/>
      <c r="B2140" s="219"/>
      <c r="C2140" s="219"/>
      <c r="D2140" s="220"/>
      <c r="E2140" s="221"/>
      <c r="F2140" s="222"/>
      <c r="G2140" s="223"/>
    </row>
    <row r="2141" spans="1:7">
      <c r="A2141" s="219"/>
      <c r="B2141" s="219"/>
      <c r="C2141" s="219"/>
      <c r="D2141" s="220"/>
      <c r="E2141" s="221"/>
      <c r="F2141" s="222"/>
      <c r="G2141" s="223"/>
    </row>
    <row r="2142" spans="1:7">
      <c r="A2142" s="219"/>
      <c r="B2142" s="219"/>
      <c r="C2142" s="219"/>
      <c r="D2142" s="220"/>
      <c r="E2142" s="221"/>
      <c r="F2142" s="222"/>
      <c r="G2142" s="223"/>
    </row>
    <row r="2143" spans="1:7">
      <c r="A2143" s="219"/>
      <c r="B2143" s="219"/>
      <c r="C2143" s="219"/>
      <c r="D2143" s="220"/>
      <c r="E2143" s="221"/>
      <c r="F2143" s="222"/>
      <c r="G2143" s="223"/>
    </row>
    <row r="2144" spans="1:7">
      <c r="A2144" s="219"/>
      <c r="B2144" s="219"/>
      <c r="C2144" s="219"/>
      <c r="D2144" s="220"/>
      <c r="E2144" s="221"/>
      <c r="F2144" s="222"/>
      <c r="G2144" s="223"/>
    </row>
    <row r="2145" spans="1:7">
      <c r="A2145" s="219"/>
      <c r="B2145" s="219"/>
      <c r="C2145" s="219"/>
      <c r="D2145" s="220"/>
      <c r="E2145" s="221"/>
      <c r="F2145" s="222"/>
      <c r="G2145" s="223"/>
    </row>
    <row r="2146" spans="1:7">
      <c r="A2146" s="219"/>
      <c r="B2146" s="219"/>
      <c r="C2146" s="219"/>
      <c r="D2146" s="220"/>
      <c r="E2146" s="221"/>
      <c r="F2146" s="222"/>
      <c r="G2146" s="223"/>
    </row>
    <row r="2147" spans="1:7">
      <c r="A2147" s="219"/>
      <c r="B2147" s="219"/>
      <c r="C2147" s="219"/>
      <c r="D2147" s="220"/>
      <c r="E2147" s="221"/>
      <c r="F2147" s="222"/>
      <c r="G2147" s="223"/>
    </row>
    <row r="2148" spans="1:7">
      <c r="A2148" s="219"/>
      <c r="B2148" s="219"/>
      <c r="C2148" s="219"/>
      <c r="D2148" s="220"/>
      <c r="E2148" s="221"/>
      <c r="F2148" s="222"/>
      <c r="G2148" s="223"/>
    </row>
    <row r="2149" spans="1:7">
      <c r="A2149" s="219"/>
      <c r="B2149" s="219"/>
      <c r="C2149" s="219"/>
      <c r="D2149" s="220"/>
      <c r="E2149" s="221"/>
      <c r="F2149" s="222"/>
      <c r="G2149" s="223"/>
    </row>
    <row r="2150" spans="1:7">
      <c r="A2150" s="219"/>
      <c r="B2150" s="219"/>
      <c r="C2150" s="219"/>
      <c r="D2150" s="220"/>
      <c r="E2150" s="221"/>
      <c r="F2150" s="222"/>
      <c r="G2150" s="223"/>
    </row>
    <row r="2151" spans="1:7">
      <c r="A2151" s="219"/>
      <c r="B2151" s="219"/>
      <c r="C2151" s="219"/>
      <c r="D2151" s="220"/>
      <c r="E2151" s="221"/>
      <c r="F2151" s="222"/>
      <c r="G2151" s="223"/>
    </row>
    <row r="2152" spans="1:7">
      <c r="A2152" s="219"/>
      <c r="B2152" s="219"/>
      <c r="C2152" s="219"/>
      <c r="D2152" s="220"/>
      <c r="E2152" s="221"/>
      <c r="F2152" s="222"/>
      <c r="G2152" s="223"/>
    </row>
    <row r="2153" spans="1:7">
      <c r="A2153" s="219"/>
      <c r="B2153" s="219"/>
      <c r="C2153" s="219"/>
      <c r="D2153" s="220"/>
      <c r="E2153" s="221"/>
      <c r="F2153" s="222"/>
      <c r="G2153" s="223"/>
    </row>
    <row r="2154" spans="1:7">
      <c r="A2154" s="219"/>
      <c r="B2154" s="219"/>
      <c r="C2154" s="219"/>
      <c r="D2154" s="220"/>
      <c r="E2154" s="221"/>
      <c r="F2154" s="222"/>
      <c r="G2154" s="223"/>
    </row>
    <row r="2155" spans="1:7">
      <c r="A2155" s="219"/>
      <c r="B2155" s="219"/>
      <c r="C2155" s="219"/>
      <c r="D2155" s="220"/>
      <c r="E2155" s="221"/>
      <c r="F2155" s="222"/>
      <c r="G2155" s="223"/>
    </row>
    <row r="2156" spans="1:7">
      <c r="A2156" s="219"/>
      <c r="B2156" s="219"/>
      <c r="C2156" s="219"/>
      <c r="D2156" s="220"/>
      <c r="E2156" s="221"/>
      <c r="F2156" s="222"/>
      <c r="G2156" s="223"/>
    </row>
    <row r="2157" spans="1:7">
      <c r="A2157" s="219"/>
      <c r="B2157" s="219"/>
      <c r="C2157" s="219"/>
      <c r="D2157" s="220"/>
      <c r="E2157" s="221"/>
      <c r="F2157" s="222"/>
      <c r="G2157" s="223"/>
    </row>
    <row r="2158" spans="1:7">
      <c r="A2158" s="219"/>
      <c r="B2158" s="219"/>
      <c r="C2158" s="219"/>
      <c r="D2158" s="220"/>
      <c r="E2158" s="221"/>
      <c r="F2158" s="222"/>
      <c r="G2158" s="223"/>
    </row>
    <row r="2159" spans="1:7">
      <c r="A2159" s="219"/>
      <c r="B2159" s="219"/>
      <c r="C2159" s="219"/>
      <c r="D2159" s="220"/>
      <c r="E2159" s="221"/>
      <c r="F2159" s="222"/>
      <c r="G2159" s="223"/>
    </row>
    <row r="2160" spans="1:7">
      <c r="A2160" s="219"/>
      <c r="B2160" s="219"/>
      <c r="C2160" s="219"/>
      <c r="D2160" s="220"/>
      <c r="E2160" s="221"/>
      <c r="F2160" s="222"/>
      <c r="G2160" s="223"/>
    </row>
    <row r="2161" spans="1:7">
      <c r="A2161" s="219"/>
      <c r="B2161" s="219"/>
      <c r="C2161" s="219"/>
      <c r="D2161" s="220"/>
      <c r="E2161" s="221"/>
      <c r="F2161" s="222"/>
      <c r="G2161" s="223"/>
    </row>
    <row r="2162" spans="1:7">
      <c r="A2162" s="219"/>
      <c r="B2162" s="219"/>
      <c r="C2162" s="219"/>
      <c r="D2162" s="220"/>
      <c r="E2162" s="221"/>
      <c r="F2162" s="222"/>
      <c r="G2162" s="223"/>
    </row>
    <row r="2163" spans="1:7">
      <c r="A2163" s="219"/>
      <c r="B2163" s="219"/>
      <c r="C2163" s="219"/>
      <c r="D2163" s="220"/>
      <c r="E2163" s="221"/>
      <c r="F2163" s="222"/>
      <c r="G2163" s="223"/>
    </row>
    <row r="2164" spans="1:7">
      <c r="A2164" s="219"/>
      <c r="B2164" s="219"/>
      <c r="C2164" s="219"/>
      <c r="D2164" s="220"/>
      <c r="E2164" s="221"/>
      <c r="F2164" s="222"/>
      <c r="G2164" s="223"/>
    </row>
    <row r="2165" spans="1:7">
      <c r="A2165" s="219"/>
      <c r="B2165" s="219"/>
      <c r="C2165" s="219"/>
      <c r="D2165" s="220"/>
      <c r="E2165" s="221"/>
      <c r="F2165" s="222"/>
      <c r="G2165" s="223"/>
    </row>
    <row r="2166" spans="1:7">
      <c r="A2166" s="219"/>
      <c r="B2166" s="219"/>
      <c r="C2166" s="219"/>
      <c r="D2166" s="220"/>
      <c r="E2166" s="221"/>
      <c r="F2166" s="222"/>
      <c r="G2166" s="223"/>
    </row>
    <row r="2167" spans="1:7">
      <c r="A2167" s="219"/>
      <c r="B2167" s="219"/>
      <c r="C2167" s="219"/>
      <c r="D2167" s="220"/>
      <c r="E2167" s="221"/>
      <c r="F2167" s="222"/>
      <c r="G2167" s="223"/>
    </row>
    <row r="2168" spans="1:7">
      <c r="A2168" s="219"/>
      <c r="B2168" s="219"/>
      <c r="C2168" s="219"/>
      <c r="D2168" s="220"/>
      <c r="E2168" s="221"/>
      <c r="F2168" s="222"/>
      <c r="G2168" s="223"/>
    </row>
    <row r="2169" spans="1:7">
      <c r="A2169" s="219"/>
      <c r="B2169" s="219"/>
      <c r="C2169" s="219"/>
      <c r="D2169" s="220"/>
      <c r="E2169" s="221"/>
      <c r="F2169" s="222"/>
      <c r="G2169" s="223"/>
    </row>
    <row r="2170" spans="1:7">
      <c r="A2170" s="219"/>
      <c r="B2170" s="219"/>
      <c r="C2170" s="219"/>
      <c r="D2170" s="220"/>
      <c r="E2170" s="221"/>
      <c r="F2170" s="222"/>
      <c r="G2170" s="223"/>
    </row>
    <row r="2171" spans="1:7">
      <c r="A2171" s="219"/>
      <c r="B2171" s="219"/>
      <c r="C2171" s="219"/>
      <c r="D2171" s="220"/>
      <c r="E2171" s="221"/>
      <c r="F2171" s="222"/>
      <c r="G2171" s="223"/>
    </row>
    <row r="2172" spans="1:7">
      <c r="A2172" s="219"/>
      <c r="B2172" s="219"/>
      <c r="C2172" s="219"/>
      <c r="D2172" s="220"/>
      <c r="E2172" s="221"/>
      <c r="F2172" s="222"/>
      <c r="G2172" s="223"/>
    </row>
    <row r="2173" spans="1:7">
      <c r="A2173" s="219"/>
      <c r="B2173" s="219"/>
      <c r="C2173" s="219"/>
      <c r="D2173" s="220"/>
      <c r="E2173" s="221"/>
      <c r="F2173" s="222"/>
      <c r="G2173" s="223"/>
    </row>
    <row r="2174" spans="1:7">
      <c r="A2174" s="219"/>
      <c r="B2174" s="219"/>
      <c r="C2174" s="219"/>
      <c r="D2174" s="220"/>
      <c r="E2174" s="221"/>
      <c r="F2174" s="222"/>
      <c r="G2174" s="223"/>
    </row>
    <row r="2175" spans="1:7">
      <c r="A2175" s="219"/>
      <c r="B2175" s="219"/>
      <c r="C2175" s="219"/>
      <c r="D2175" s="220"/>
      <c r="E2175" s="221"/>
      <c r="F2175" s="222"/>
      <c r="G2175" s="223"/>
    </row>
    <row r="2176" spans="1:7">
      <c r="A2176" s="219"/>
      <c r="B2176" s="219"/>
      <c r="C2176" s="219"/>
      <c r="D2176" s="220"/>
      <c r="E2176" s="221"/>
      <c r="F2176" s="222"/>
      <c r="G2176" s="223"/>
    </row>
    <row r="2177" spans="1:7">
      <c r="A2177" s="219"/>
      <c r="B2177" s="219"/>
      <c r="C2177" s="219"/>
      <c r="D2177" s="220"/>
      <c r="E2177" s="221"/>
      <c r="F2177" s="222"/>
      <c r="G2177" s="223"/>
    </row>
    <row r="2178" spans="1:7">
      <c r="A2178" s="219"/>
      <c r="B2178" s="219"/>
      <c r="C2178" s="219"/>
      <c r="D2178" s="220"/>
      <c r="E2178" s="221"/>
      <c r="F2178" s="222"/>
      <c r="G2178" s="223"/>
    </row>
    <row r="2179" spans="1:7">
      <c r="A2179" s="219"/>
      <c r="B2179" s="219"/>
      <c r="C2179" s="219"/>
      <c r="D2179" s="220"/>
      <c r="E2179" s="221"/>
      <c r="F2179" s="222"/>
      <c r="G2179" s="223"/>
    </row>
    <row r="2180" spans="1:7">
      <c r="A2180" s="219"/>
      <c r="B2180" s="219"/>
      <c r="C2180" s="219"/>
      <c r="D2180" s="220"/>
      <c r="E2180" s="221"/>
      <c r="F2180" s="222"/>
      <c r="G2180" s="223"/>
    </row>
    <row r="2181" spans="1:7">
      <c r="A2181" s="219"/>
      <c r="B2181" s="219"/>
      <c r="C2181" s="219"/>
      <c r="D2181" s="220"/>
      <c r="E2181" s="221"/>
      <c r="F2181" s="222"/>
      <c r="G2181" s="223"/>
    </row>
    <row r="2182" spans="1:7">
      <c r="A2182" s="219"/>
      <c r="B2182" s="219"/>
      <c r="C2182" s="219"/>
      <c r="D2182" s="220"/>
      <c r="E2182" s="221"/>
      <c r="F2182" s="222"/>
      <c r="G2182" s="223"/>
    </row>
    <row r="2183" spans="1:7">
      <c r="A2183" s="219"/>
      <c r="B2183" s="219"/>
      <c r="C2183" s="219"/>
      <c r="D2183" s="220"/>
      <c r="E2183" s="221"/>
      <c r="F2183" s="222"/>
      <c r="G2183" s="223"/>
    </row>
    <row r="2184" spans="1:7">
      <c r="A2184" s="219"/>
      <c r="B2184" s="219"/>
      <c r="C2184" s="219"/>
      <c r="D2184" s="220"/>
      <c r="E2184" s="221"/>
      <c r="F2184" s="222"/>
      <c r="G2184" s="223"/>
    </row>
    <row r="2185" spans="1:7">
      <c r="A2185" s="219"/>
      <c r="B2185" s="219"/>
      <c r="C2185" s="219"/>
      <c r="D2185" s="220"/>
      <c r="E2185" s="221"/>
      <c r="F2185" s="222"/>
      <c r="G2185" s="223"/>
    </row>
    <row r="2186" spans="1:7">
      <c r="A2186" s="219"/>
      <c r="B2186" s="219"/>
      <c r="C2186" s="219"/>
      <c r="D2186" s="220"/>
      <c r="E2186" s="221"/>
      <c r="F2186" s="222"/>
      <c r="G2186" s="223"/>
    </row>
    <row r="2187" spans="1:7">
      <c r="A2187" s="219"/>
      <c r="B2187" s="219"/>
      <c r="C2187" s="219"/>
      <c r="D2187" s="220"/>
      <c r="E2187" s="221"/>
      <c r="F2187" s="222"/>
      <c r="G2187" s="223"/>
    </row>
    <row r="2188" spans="1:7">
      <c r="A2188" s="219"/>
      <c r="B2188" s="219"/>
      <c r="C2188" s="219"/>
      <c r="D2188" s="220"/>
      <c r="E2188" s="221"/>
      <c r="F2188" s="222"/>
      <c r="G2188" s="223"/>
    </row>
    <row r="2189" spans="1:7">
      <c r="A2189" s="219"/>
      <c r="B2189" s="219"/>
      <c r="C2189" s="219"/>
      <c r="D2189" s="220"/>
      <c r="E2189" s="221"/>
      <c r="F2189" s="222"/>
      <c r="G2189" s="223"/>
    </row>
    <row r="2190" spans="1:7">
      <c r="A2190" s="219"/>
      <c r="B2190" s="219"/>
      <c r="C2190" s="219"/>
      <c r="D2190" s="220"/>
      <c r="E2190" s="221"/>
      <c r="F2190" s="222"/>
      <c r="G2190" s="223"/>
    </row>
    <row r="2191" spans="1:7">
      <c r="A2191" s="219"/>
      <c r="B2191" s="219"/>
      <c r="C2191" s="219"/>
      <c r="D2191" s="220"/>
      <c r="E2191" s="221"/>
      <c r="F2191" s="222"/>
      <c r="G2191" s="223"/>
    </row>
    <row r="2192" spans="1:7">
      <c r="A2192" s="219"/>
      <c r="B2192" s="219"/>
      <c r="C2192" s="219"/>
      <c r="D2192" s="220"/>
      <c r="E2192" s="221"/>
      <c r="F2192" s="222"/>
      <c r="G2192" s="223"/>
    </row>
    <row r="2193" spans="1:7">
      <c r="A2193" s="219"/>
      <c r="B2193" s="219"/>
      <c r="C2193" s="219"/>
      <c r="D2193" s="220"/>
      <c r="E2193" s="221"/>
      <c r="F2193" s="222"/>
      <c r="G2193" s="223"/>
    </row>
    <row r="2194" spans="1:7">
      <c r="A2194" s="219"/>
      <c r="B2194" s="219"/>
      <c r="C2194" s="219"/>
      <c r="D2194" s="220"/>
      <c r="E2194" s="221"/>
      <c r="F2194" s="222"/>
      <c r="G2194" s="223"/>
    </row>
    <row r="2195" spans="1:7">
      <c r="A2195" s="219"/>
      <c r="B2195" s="219"/>
      <c r="C2195" s="219"/>
      <c r="D2195" s="220"/>
      <c r="E2195" s="221"/>
      <c r="F2195" s="222"/>
      <c r="G2195" s="223"/>
    </row>
    <row r="2196" spans="1:7">
      <c r="A2196" s="219"/>
      <c r="B2196" s="219"/>
      <c r="C2196" s="219"/>
      <c r="D2196" s="220"/>
      <c r="E2196" s="221"/>
      <c r="F2196" s="222"/>
      <c r="G2196" s="223"/>
    </row>
    <row r="2197" spans="1:7">
      <c r="A2197" s="219"/>
      <c r="B2197" s="219"/>
      <c r="C2197" s="219"/>
      <c r="D2197" s="220"/>
      <c r="E2197" s="221"/>
      <c r="F2197" s="222"/>
      <c r="G2197" s="223"/>
    </row>
    <row r="2198" spans="1:7">
      <c r="A2198" s="219"/>
      <c r="B2198" s="219"/>
      <c r="C2198" s="219"/>
      <c r="D2198" s="220"/>
      <c r="E2198" s="221"/>
      <c r="F2198" s="222"/>
      <c r="G2198" s="223"/>
    </row>
    <row r="2199" spans="1:7">
      <c r="A2199" s="219"/>
      <c r="B2199" s="219"/>
      <c r="C2199" s="219"/>
      <c r="D2199" s="220"/>
      <c r="E2199" s="221"/>
      <c r="F2199" s="222"/>
      <c r="G2199" s="223"/>
    </row>
    <row r="2200" spans="1:7">
      <c r="A2200" s="219"/>
      <c r="B2200" s="219"/>
      <c r="C2200" s="219"/>
      <c r="D2200" s="220"/>
      <c r="E2200" s="221"/>
      <c r="F2200" s="222"/>
      <c r="G2200" s="223"/>
    </row>
    <row r="2201" spans="1:7">
      <c r="A2201" s="219"/>
      <c r="B2201" s="219"/>
      <c r="C2201" s="219"/>
      <c r="D2201" s="220"/>
      <c r="E2201" s="221"/>
      <c r="F2201" s="222"/>
      <c r="G2201" s="223"/>
    </row>
    <row r="2202" spans="1:7">
      <c r="A2202" s="219"/>
      <c r="B2202" s="219"/>
      <c r="C2202" s="219"/>
      <c r="D2202" s="220"/>
      <c r="E2202" s="221"/>
      <c r="F2202" s="222"/>
      <c r="G2202" s="223"/>
    </row>
    <row r="2203" spans="1:7">
      <c r="A2203" s="219"/>
      <c r="B2203" s="219"/>
      <c r="C2203" s="219"/>
      <c r="D2203" s="220"/>
      <c r="E2203" s="221"/>
      <c r="F2203" s="222"/>
      <c r="G2203" s="223"/>
    </row>
    <row r="2204" spans="1:7">
      <c r="A2204" s="219"/>
      <c r="B2204" s="219"/>
      <c r="C2204" s="219"/>
      <c r="D2204" s="220"/>
      <c r="E2204" s="221"/>
      <c r="F2204" s="222"/>
      <c r="G2204" s="223"/>
    </row>
    <row r="2205" spans="1:7">
      <c r="A2205" s="219"/>
      <c r="B2205" s="219"/>
      <c r="C2205" s="219"/>
      <c r="D2205" s="220"/>
      <c r="E2205" s="221"/>
      <c r="F2205" s="222"/>
      <c r="G2205" s="223"/>
    </row>
    <row r="2206" spans="1:7">
      <c r="A2206" s="219"/>
      <c r="B2206" s="219"/>
      <c r="C2206" s="219"/>
      <c r="D2206" s="220"/>
      <c r="E2206" s="221"/>
      <c r="F2206" s="222"/>
      <c r="G2206" s="223"/>
    </row>
    <row r="2207" spans="1:7">
      <c r="A2207" s="219"/>
      <c r="B2207" s="219"/>
      <c r="C2207" s="219"/>
      <c r="D2207" s="220"/>
      <c r="E2207" s="221"/>
      <c r="F2207" s="222"/>
      <c r="G2207" s="223"/>
    </row>
    <row r="2208" spans="1:7">
      <c r="A2208" s="219"/>
      <c r="B2208" s="219"/>
      <c r="C2208" s="219"/>
      <c r="D2208" s="220"/>
      <c r="E2208" s="221"/>
      <c r="F2208" s="222"/>
      <c r="G2208" s="223"/>
    </row>
    <row r="2209" spans="1:7">
      <c r="A2209" s="219"/>
      <c r="B2209" s="219"/>
      <c r="C2209" s="219"/>
      <c r="D2209" s="220"/>
      <c r="E2209" s="221"/>
      <c r="F2209" s="222"/>
      <c r="G2209" s="223"/>
    </row>
    <row r="2210" spans="1:7">
      <c r="A2210" s="219"/>
      <c r="B2210" s="219"/>
      <c r="C2210" s="219"/>
      <c r="D2210" s="220"/>
      <c r="E2210" s="221"/>
      <c r="F2210" s="222"/>
      <c r="G2210" s="223"/>
    </row>
    <row r="2211" spans="1:7">
      <c r="A2211" s="219"/>
      <c r="B2211" s="219"/>
      <c r="C2211" s="219"/>
      <c r="D2211" s="220"/>
      <c r="E2211" s="221"/>
      <c r="F2211" s="222"/>
      <c r="G2211" s="223"/>
    </row>
    <row r="2212" spans="1:7">
      <c r="A2212" s="219"/>
      <c r="B2212" s="219"/>
      <c r="C2212" s="219"/>
      <c r="D2212" s="220"/>
      <c r="E2212" s="221"/>
      <c r="F2212" s="222"/>
      <c r="G2212" s="223"/>
    </row>
    <row r="2213" spans="1:7">
      <c r="A2213" s="219"/>
      <c r="B2213" s="219"/>
      <c r="C2213" s="219"/>
      <c r="D2213" s="220"/>
      <c r="E2213" s="221"/>
      <c r="F2213" s="222"/>
      <c r="G2213" s="223"/>
    </row>
    <row r="2214" spans="1:7">
      <c r="A2214" s="219"/>
      <c r="B2214" s="219"/>
      <c r="C2214" s="219"/>
      <c r="D2214" s="220"/>
      <c r="E2214" s="221"/>
      <c r="F2214" s="222"/>
      <c r="G2214" s="223"/>
    </row>
    <row r="2215" spans="1:7">
      <c r="A2215" s="219"/>
      <c r="B2215" s="219"/>
      <c r="C2215" s="219"/>
      <c r="D2215" s="220"/>
      <c r="E2215" s="221"/>
      <c r="F2215" s="222"/>
      <c r="G2215" s="223"/>
    </row>
    <row r="2216" spans="1:7">
      <c r="A2216" s="219"/>
      <c r="B2216" s="219"/>
      <c r="C2216" s="219"/>
      <c r="D2216" s="220"/>
      <c r="E2216" s="221"/>
      <c r="F2216" s="222"/>
      <c r="G2216" s="223"/>
    </row>
    <row r="2217" spans="1:7">
      <c r="A2217" s="219"/>
      <c r="B2217" s="219"/>
      <c r="C2217" s="219"/>
      <c r="D2217" s="220"/>
      <c r="E2217" s="221"/>
      <c r="F2217" s="222"/>
      <c r="G2217" s="223"/>
    </row>
    <row r="2218" spans="1:7">
      <c r="A2218" s="219"/>
      <c r="B2218" s="219"/>
      <c r="C2218" s="219"/>
      <c r="D2218" s="220"/>
      <c r="E2218" s="221"/>
      <c r="F2218" s="222"/>
      <c r="G2218" s="223"/>
    </row>
    <row r="2219" spans="1:7">
      <c r="A2219" s="219"/>
      <c r="B2219" s="219"/>
      <c r="C2219" s="219"/>
      <c r="D2219" s="220"/>
      <c r="E2219" s="221"/>
      <c r="F2219" s="222"/>
      <c r="G2219" s="223"/>
    </row>
    <row r="2220" spans="1:7">
      <c r="A2220" s="219"/>
      <c r="B2220" s="219"/>
      <c r="C2220" s="219"/>
      <c r="D2220" s="220"/>
      <c r="E2220" s="221"/>
      <c r="F2220" s="222"/>
      <c r="G2220" s="223"/>
    </row>
    <row r="2221" spans="1:7">
      <c r="A2221" s="219"/>
      <c r="B2221" s="219"/>
      <c r="C2221" s="219"/>
      <c r="D2221" s="220"/>
      <c r="E2221" s="221"/>
      <c r="F2221" s="222"/>
      <c r="G2221" s="223"/>
    </row>
    <row r="2222" spans="1:7">
      <c r="A2222" s="219"/>
      <c r="B2222" s="219"/>
      <c r="C2222" s="219"/>
      <c r="D2222" s="220"/>
      <c r="E2222" s="221"/>
      <c r="F2222" s="222"/>
      <c r="G2222" s="223"/>
    </row>
    <row r="2223" spans="1:7">
      <c r="A2223" s="219"/>
      <c r="B2223" s="219"/>
      <c r="C2223" s="219"/>
      <c r="D2223" s="220"/>
      <c r="E2223" s="221"/>
      <c r="F2223" s="222"/>
      <c r="G2223" s="223"/>
    </row>
    <row r="2224" spans="1:7">
      <c r="A2224" s="219"/>
      <c r="B2224" s="219"/>
      <c r="C2224" s="219"/>
      <c r="D2224" s="220"/>
      <c r="E2224" s="221"/>
      <c r="F2224" s="222"/>
      <c r="G2224" s="223"/>
    </row>
    <row r="2225" spans="1:7">
      <c r="A2225" s="219"/>
      <c r="B2225" s="219"/>
      <c r="C2225" s="219"/>
      <c r="D2225" s="220"/>
      <c r="E2225" s="221"/>
      <c r="F2225" s="222"/>
      <c r="G2225" s="223"/>
    </row>
    <row r="2226" spans="1:7">
      <c r="A2226" s="219"/>
      <c r="B2226" s="219"/>
      <c r="C2226" s="219"/>
      <c r="D2226" s="220"/>
      <c r="E2226" s="221"/>
      <c r="F2226" s="222"/>
      <c r="G2226" s="223"/>
    </row>
    <row r="2227" spans="1:7">
      <c r="A2227" s="219"/>
      <c r="B2227" s="219"/>
      <c r="C2227" s="219"/>
      <c r="D2227" s="220"/>
      <c r="E2227" s="221"/>
      <c r="F2227" s="222"/>
      <c r="G2227" s="223"/>
    </row>
    <row r="2228" spans="1:7">
      <c r="A2228" s="219"/>
      <c r="B2228" s="219"/>
      <c r="C2228" s="219"/>
      <c r="D2228" s="220"/>
      <c r="E2228" s="221"/>
      <c r="F2228" s="222"/>
      <c r="G2228" s="223"/>
    </row>
    <row r="2229" spans="1:7">
      <c r="A2229" s="219"/>
      <c r="B2229" s="219"/>
      <c r="C2229" s="219"/>
      <c r="D2229" s="220"/>
      <c r="E2229" s="221"/>
      <c r="F2229" s="222"/>
      <c r="G2229" s="223"/>
    </row>
    <row r="2230" spans="1:7">
      <c r="A2230" s="219"/>
      <c r="B2230" s="219"/>
      <c r="C2230" s="219"/>
      <c r="D2230" s="220"/>
      <c r="E2230" s="221"/>
      <c r="F2230" s="222"/>
      <c r="G2230" s="223"/>
    </row>
    <row r="2231" spans="1:7">
      <c r="A2231" s="219"/>
      <c r="B2231" s="219"/>
      <c r="C2231" s="219"/>
      <c r="D2231" s="220"/>
      <c r="E2231" s="221"/>
      <c r="F2231" s="222"/>
      <c r="G2231" s="223"/>
    </row>
    <row r="2232" spans="1:7">
      <c r="A2232" s="219"/>
      <c r="B2232" s="219"/>
      <c r="C2232" s="219"/>
      <c r="D2232" s="220"/>
      <c r="E2232" s="221"/>
      <c r="F2232" s="222"/>
      <c r="G2232" s="223"/>
    </row>
    <row r="2233" spans="1:7">
      <c r="A2233" s="219"/>
      <c r="B2233" s="219"/>
      <c r="C2233" s="219"/>
      <c r="D2233" s="220"/>
      <c r="E2233" s="221"/>
      <c r="F2233" s="222"/>
      <c r="G2233" s="223"/>
    </row>
    <row r="2234" spans="1:7">
      <c r="A2234" s="219"/>
      <c r="B2234" s="219"/>
      <c r="C2234" s="219"/>
      <c r="D2234" s="220"/>
      <c r="E2234" s="221"/>
      <c r="F2234" s="222"/>
      <c r="G2234" s="223"/>
    </row>
    <row r="2235" spans="1:7">
      <c r="A2235" s="219"/>
      <c r="B2235" s="219"/>
      <c r="C2235" s="219"/>
      <c r="D2235" s="220"/>
      <c r="E2235" s="221"/>
      <c r="F2235" s="222"/>
      <c r="G2235" s="223"/>
    </row>
    <row r="2236" spans="1:7">
      <c r="A2236" s="219"/>
      <c r="B2236" s="219"/>
      <c r="C2236" s="219"/>
      <c r="D2236" s="220"/>
      <c r="E2236" s="221"/>
      <c r="F2236" s="222"/>
      <c r="G2236" s="223"/>
    </row>
    <row r="2237" spans="1:7">
      <c r="A2237" s="219"/>
      <c r="B2237" s="219"/>
      <c r="C2237" s="219"/>
      <c r="D2237" s="220"/>
      <c r="E2237" s="221"/>
      <c r="F2237" s="222"/>
      <c r="G2237" s="223"/>
    </row>
    <row r="2238" spans="1:7">
      <c r="A2238" s="219"/>
      <c r="B2238" s="219"/>
      <c r="C2238" s="219"/>
      <c r="D2238" s="220"/>
      <c r="E2238" s="221"/>
      <c r="F2238" s="222"/>
      <c r="G2238" s="223"/>
    </row>
    <row r="2239" spans="1:7">
      <c r="A2239" s="219"/>
      <c r="B2239" s="219"/>
      <c r="C2239" s="219"/>
      <c r="D2239" s="220"/>
      <c r="E2239" s="221"/>
      <c r="F2239" s="222"/>
      <c r="G2239" s="223"/>
    </row>
    <row r="2240" spans="1:7">
      <c r="A2240" s="219"/>
      <c r="B2240" s="219"/>
      <c r="C2240" s="219"/>
      <c r="D2240" s="220"/>
      <c r="E2240" s="221"/>
      <c r="F2240" s="222"/>
      <c r="G2240" s="223"/>
    </row>
    <row r="2241" spans="1:7">
      <c r="A2241" s="219"/>
      <c r="B2241" s="219"/>
      <c r="C2241" s="219"/>
      <c r="D2241" s="220"/>
      <c r="E2241" s="221"/>
      <c r="F2241" s="222"/>
      <c r="G2241" s="223"/>
    </row>
    <row r="2242" spans="1:7">
      <c r="A2242" s="219"/>
      <c r="B2242" s="219"/>
      <c r="C2242" s="219"/>
      <c r="D2242" s="220"/>
      <c r="E2242" s="221"/>
      <c r="F2242" s="222"/>
      <c r="G2242" s="223"/>
    </row>
    <row r="2243" spans="1:7">
      <c r="A2243" s="219"/>
      <c r="B2243" s="219"/>
      <c r="C2243" s="219"/>
      <c r="D2243" s="220"/>
      <c r="E2243" s="221"/>
      <c r="F2243" s="222"/>
      <c r="G2243" s="223"/>
    </row>
    <row r="2244" spans="1:7">
      <c r="A2244" s="219"/>
      <c r="B2244" s="219"/>
      <c r="C2244" s="219"/>
      <c r="D2244" s="220"/>
      <c r="E2244" s="221"/>
      <c r="F2244" s="222"/>
      <c r="G2244" s="223"/>
    </row>
    <row r="2245" spans="1:7">
      <c r="A2245" s="219"/>
      <c r="B2245" s="219"/>
      <c r="C2245" s="219"/>
      <c r="D2245" s="220"/>
      <c r="E2245" s="221"/>
      <c r="F2245" s="222"/>
      <c r="G2245" s="223"/>
    </row>
    <row r="2246" spans="1:7">
      <c r="A2246" s="219"/>
      <c r="B2246" s="219"/>
      <c r="C2246" s="219"/>
      <c r="D2246" s="220"/>
      <c r="E2246" s="221"/>
      <c r="F2246" s="222"/>
      <c r="G2246" s="223"/>
    </row>
    <row r="2247" spans="1:7">
      <c r="A2247" s="219"/>
      <c r="B2247" s="219"/>
      <c r="C2247" s="219"/>
      <c r="D2247" s="220"/>
      <c r="E2247" s="221"/>
      <c r="F2247" s="222"/>
      <c r="G2247" s="223"/>
    </row>
    <row r="2248" spans="1:7">
      <c r="A2248" s="219"/>
      <c r="B2248" s="219"/>
      <c r="C2248" s="219"/>
      <c r="D2248" s="220"/>
      <c r="E2248" s="221"/>
      <c r="F2248" s="222"/>
      <c r="G2248" s="223"/>
    </row>
    <row r="2249" spans="1:7">
      <c r="A2249" s="219"/>
      <c r="B2249" s="219"/>
      <c r="C2249" s="219"/>
      <c r="D2249" s="220"/>
      <c r="E2249" s="221"/>
      <c r="F2249" s="222"/>
      <c r="G2249" s="223"/>
    </row>
    <row r="2250" spans="1:7">
      <c r="A2250" s="219"/>
      <c r="B2250" s="219"/>
      <c r="C2250" s="219"/>
      <c r="D2250" s="220"/>
      <c r="E2250" s="221"/>
      <c r="F2250" s="222"/>
      <c r="G2250" s="223"/>
    </row>
    <row r="2251" spans="1:7">
      <c r="A2251" s="219"/>
      <c r="B2251" s="219"/>
      <c r="C2251" s="219"/>
      <c r="D2251" s="220"/>
      <c r="E2251" s="221"/>
      <c r="F2251" s="222"/>
      <c r="G2251" s="223"/>
    </row>
    <row r="2252" spans="1:7">
      <c r="A2252" s="219"/>
      <c r="B2252" s="219"/>
      <c r="C2252" s="219"/>
      <c r="D2252" s="220"/>
      <c r="E2252" s="221"/>
      <c r="F2252" s="222"/>
      <c r="G2252" s="223"/>
    </row>
    <row r="2253" spans="1:7">
      <c r="A2253" s="219"/>
      <c r="B2253" s="219"/>
      <c r="C2253" s="219"/>
      <c r="D2253" s="220"/>
      <c r="E2253" s="221"/>
      <c r="F2253" s="222"/>
      <c r="G2253" s="223"/>
    </row>
    <row r="2254" spans="1:7">
      <c r="A2254" s="219"/>
      <c r="B2254" s="219"/>
      <c r="C2254" s="219"/>
      <c r="D2254" s="220"/>
      <c r="E2254" s="221"/>
      <c r="F2254" s="222"/>
      <c r="G2254" s="223"/>
    </row>
    <row r="2255" spans="1:7">
      <c r="A2255" s="219"/>
      <c r="B2255" s="219"/>
      <c r="C2255" s="219"/>
      <c r="D2255" s="220"/>
      <c r="E2255" s="221"/>
      <c r="F2255" s="222"/>
      <c r="G2255" s="223"/>
    </row>
    <row r="2256" spans="1:7">
      <c r="A2256" s="219"/>
      <c r="B2256" s="219"/>
      <c r="C2256" s="219"/>
      <c r="D2256" s="220"/>
      <c r="E2256" s="221"/>
      <c r="F2256" s="222"/>
      <c r="G2256" s="223"/>
    </row>
    <row r="2257" spans="1:7">
      <c r="A2257" s="219"/>
      <c r="B2257" s="219"/>
      <c r="C2257" s="219"/>
      <c r="D2257" s="220"/>
      <c r="E2257" s="221"/>
      <c r="F2257" s="222"/>
      <c r="G2257" s="223"/>
    </row>
    <row r="2258" spans="1:7">
      <c r="A2258" s="219"/>
      <c r="B2258" s="219"/>
      <c r="C2258" s="219"/>
      <c r="D2258" s="220"/>
      <c r="E2258" s="221"/>
      <c r="F2258" s="222"/>
      <c r="G2258" s="223"/>
    </row>
    <row r="2259" spans="1:7">
      <c r="A2259" s="219"/>
      <c r="B2259" s="219"/>
      <c r="C2259" s="219"/>
      <c r="D2259" s="220"/>
      <c r="E2259" s="221"/>
      <c r="F2259" s="222"/>
      <c r="G2259" s="223"/>
    </row>
    <row r="2260" spans="1:7">
      <c r="A2260" s="219"/>
      <c r="B2260" s="219"/>
      <c r="C2260" s="219"/>
      <c r="D2260" s="220"/>
      <c r="E2260" s="221"/>
      <c r="F2260" s="222"/>
      <c r="G2260" s="223"/>
    </row>
    <row r="2261" spans="1:7">
      <c r="A2261" s="219"/>
      <c r="B2261" s="219"/>
      <c r="C2261" s="219"/>
      <c r="D2261" s="220"/>
      <c r="E2261" s="221"/>
      <c r="F2261" s="222"/>
      <c r="G2261" s="223"/>
    </row>
    <row r="2262" spans="1:7">
      <c r="A2262" s="219"/>
      <c r="B2262" s="219"/>
      <c r="C2262" s="219"/>
      <c r="D2262" s="220"/>
      <c r="E2262" s="221"/>
      <c r="F2262" s="222"/>
      <c r="G2262" s="223"/>
    </row>
    <row r="2263" spans="1:7">
      <c r="A2263" s="219"/>
      <c r="B2263" s="219"/>
      <c r="C2263" s="219"/>
      <c r="D2263" s="220"/>
      <c r="E2263" s="221"/>
      <c r="F2263" s="222"/>
      <c r="G2263" s="223"/>
    </row>
    <row r="2264" spans="1:7">
      <c r="A2264" s="219"/>
      <c r="B2264" s="219"/>
      <c r="C2264" s="219"/>
      <c r="D2264" s="220"/>
      <c r="E2264" s="221"/>
      <c r="F2264" s="222"/>
      <c r="G2264" s="223"/>
    </row>
    <row r="2265" spans="1:7">
      <c r="A2265" s="219"/>
      <c r="B2265" s="219"/>
      <c r="C2265" s="219"/>
      <c r="D2265" s="220"/>
      <c r="E2265" s="221"/>
      <c r="F2265" s="222"/>
      <c r="G2265" s="223"/>
    </row>
    <row r="2266" spans="1:7">
      <c r="A2266" s="219"/>
      <c r="B2266" s="219"/>
      <c r="C2266" s="219"/>
      <c r="D2266" s="220"/>
      <c r="E2266" s="221"/>
      <c r="F2266" s="222"/>
      <c r="G2266" s="223"/>
    </row>
    <row r="2267" spans="1:7">
      <c r="A2267" s="219"/>
      <c r="B2267" s="219"/>
      <c r="C2267" s="219"/>
      <c r="D2267" s="220"/>
      <c r="E2267" s="221"/>
      <c r="F2267" s="222"/>
      <c r="G2267" s="223"/>
    </row>
    <row r="2268" spans="1:7">
      <c r="A2268" s="219"/>
      <c r="B2268" s="219"/>
      <c r="C2268" s="219"/>
      <c r="D2268" s="220"/>
      <c r="E2268" s="221"/>
      <c r="F2268" s="222"/>
      <c r="G2268" s="223"/>
    </row>
    <row r="2269" spans="1:7">
      <c r="A2269" s="219"/>
      <c r="B2269" s="219"/>
      <c r="C2269" s="219"/>
      <c r="D2269" s="220"/>
      <c r="E2269" s="221"/>
      <c r="F2269" s="222"/>
      <c r="G2269" s="223"/>
    </row>
    <row r="2270" spans="1:7">
      <c r="A2270" s="219"/>
      <c r="B2270" s="219"/>
      <c r="C2270" s="219"/>
      <c r="D2270" s="220"/>
      <c r="E2270" s="221"/>
      <c r="F2270" s="222"/>
      <c r="G2270" s="223"/>
    </row>
    <row r="2271" spans="1:7">
      <c r="A2271" s="219"/>
      <c r="B2271" s="219"/>
      <c r="C2271" s="219"/>
      <c r="D2271" s="220"/>
      <c r="E2271" s="221"/>
      <c r="F2271" s="222"/>
      <c r="G2271" s="223"/>
    </row>
    <row r="2272" spans="1:7">
      <c r="A2272" s="219"/>
      <c r="B2272" s="219"/>
      <c r="C2272" s="219"/>
      <c r="D2272" s="220"/>
      <c r="E2272" s="221"/>
      <c r="F2272" s="222"/>
      <c r="G2272" s="223"/>
    </row>
    <row r="2273" spans="1:7">
      <c r="A2273" s="219"/>
      <c r="B2273" s="219"/>
      <c r="C2273" s="219"/>
      <c r="D2273" s="220"/>
      <c r="E2273" s="221"/>
      <c r="F2273" s="222"/>
      <c r="G2273" s="223"/>
    </row>
    <row r="2274" spans="1:7">
      <c r="A2274" s="219"/>
      <c r="B2274" s="219"/>
      <c r="C2274" s="219"/>
      <c r="D2274" s="220"/>
      <c r="E2274" s="221"/>
      <c r="F2274" s="222"/>
      <c r="G2274" s="223"/>
    </row>
    <row r="2275" spans="1:7">
      <c r="A2275" s="219"/>
      <c r="B2275" s="219"/>
      <c r="C2275" s="219"/>
      <c r="D2275" s="220"/>
      <c r="E2275" s="221"/>
      <c r="F2275" s="222"/>
      <c r="G2275" s="223"/>
    </row>
    <row r="2276" spans="1:7">
      <c r="A2276" s="219"/>
      <c r="B2276" s="219"/>
      <c r="C2276" s="219"/>
      <c r="D2276" s="220"/>
      <c r="E2276" s="221"/>
      <c r="F2276" s="222"/>
      <c r="G2276" s="223"/>
    </row>
    <row r="2277" spans="1:7">
      <c r="A2277" s="219"/>
      <c r="B2277" s="219"/>
      <c r="C2277" s="219"/>
      <c r="D2277" s="220"/>
      <c r="E2277" s="221"/>
      <c r="F2277" s="222"/>
      <c r="G2277" s="223"/>
    </row>
    <row r="2278" spans="1:7">
      <c r="A2278" s="219"/>
      <c r="B2278" s="219"/>
      <c r="C2278" s="219"/>
      <c r="D2278" s="220"/>
      <c r="E2278" s="221"/>
      <c r="F2278" s="222"/>
      <c r="G2278" s="223"/>
    </row>
    <row r="2279" spans="1:7">
      <c r="A2279" s="219"/>
      <c r="B2279" s="219"/>
      <c r="C2279" s="219"/>
      <c r="D2279" s="220"/>
      <c r="E2279" s="221"/>
      <c r="F2279" s="222"/>
      <c r="G2279" s="223"/>
    </row>
    <row r="2280" spans="1:7">
      <c r="A2280" s="219"/>
      <c r="B2280" s="219"/>
      <c r="C2280" s="219"/>
      <c r="D2280" s="220"/>
      <c r="E2280" s="221"/>
      <c r="F2280" s="222"/>
      <c r="G2280" s="223"/>
    </row>
    <row r="2281" spans="1:7">
      <c r="A2281" s="219"/>
      <c r="B2281" s="219"/>
      <c r="C2281" s="219"/>
      <c r="D2281" s="220"/>
      <c r="E2281" s="221"/>
      <c r="F2281" s="222"/>
      <c r="G2281" s="223"/>
    </row>
    <row r="2282" spans="1:7">
      <c r="A2282" s="219"/>
      <c r="B2282" s="219"/>
      <c r="C2282" s="219"/>
      <c r="D2282" s="220"/>
      <c r="E2282" s="221"/>
      <c r="F2282" s="222"/>
      <c r="G2282" s="223"/>
    </row>
    <row r="2283" spans="1:7">
      <c r="A2283" s="219"/>
      <c r="B2283" s="219"/>
      <c r="C2283" s="219"/>
      <c r="D2283" s="220"/>
      <c r="E2283" s="221"/>
      <c r="F2283" s="222"/>
      <c r="G2283" s="223"/>
    </row>
    <row r="2284" spans="1:7">
      <c r="A2284" s="219"/>
      <c r="B2284" s="219"/>
      <c r="C2284" s="219"/>
      <c r="D2284" s="220"/>
      <c r="E2284" s="221"/>
      <c r="F2284" s="222"/>
      <c r="G2284" s="223"/>
    </row>
    <row r="2285" spans="1:7">
      <c r="A2285" s="219"/>
      <c r="B2285" s="219"/>
      <c r="C2285" s="219"/>
      <c r="D2285" s="220"/>
      <c r="E2285" s="221"/>
      <c r="F2285" s="222"/>
      <c r="G2285" s="223"/>
    </row>
    <row r="2286" spans="1:7">
      <c r="A2286" s="219"/>
      <c r="B2286" s="219"/>
      <c r="C2286" s="219"/>
      <c r="D2286" s="220"/>
      <c r="E2286" s="221"/>
      <c r="F2286" s="222"/>
      <c r="G2286" s="223"/>
    </row>
    <row r="2287" spans="1:7">
      <c r="A2287" s="219"/>
      <c r="B2287" s="219"/>
      <c r="C2287" s="219"/>
      <c r="D2287" s="220"/>
      <c r="E2287" s="221"/>
      <c r="F2287" s="222"/>
      <c r="G2287" s="223"/>
    </row>
    <row r="2288" spans="1:7">
      <c r="A2288" s="219"/>
      <c r="B2288" s="219"/>
      <c r="C2288" s="219"/>
      <c r="D2288" s="220"/>
      <c r="E2288" s="221"/>
      <c r="F2288" s="222"/>
      <c r="G2288" s="223"/>
    </row>
    <row r="2289" spans="1:7">
      <c r="A2289" s="219"/>
      <c r="B2289" s="219"/>
      <c r="C2289" s="219"/>
      <c r="D2289" s="220"/>
      <c r="E2289" s="221"/>
      <c r="F2289" s="222"/>
      <c r="G2289" s="223"/>
    </row>
    <row r="2290" spans="1:7">
      <c r="A2290" s="219"/>
      <c r="B2290" s="219"/>
      <c r="C2290" s="219"/>
      <c r="D2290" s="220"/>
      <c r="E2290" s="221"/>
      <c r="F2290" s="222"/>
      <c r="G2290" s="223"/>
    </row>
    <row r="2291" spans="1:7">
      <c r="A2291" s="219"/>
      <c r="B2291" s="219"/>
      <c r="C2291" s="219"/>
      <c r="D2291" s="220"/>
      <c r="E2291" s="221"/>
      <c r="F2291" s="222"/>
      <c r="G2291" s="223"/>
    </row>
    <row r="2292" spans="1:7">
      <c r="A2292" s="219"/>
      <c r="B2292" s="219"/>
      <c r="C2292" s="219"/>
      <c r="D2292" s="220"/>
      <c r="E2292" s="221"/>
      <c r="F2292" s="222"/>
      <c r="G2292" s="223"/>
    </row>
    <row r="2293" spans="1:7">
      <c r="A2293" s="219"/>
      <c r="B2293" s="219"/>
      <c r="C2293" s="219"/>
      <c r="D2293" s="220"/>
      <c r="E2293" s="221"/>
      <c r="F2293" s="222"/>
      <c r="G2293" s="223"/>
    </row>
    <row r="2294" spans="1:7">
      <c r="A2294" s="219"/>
      <c r="B2294" s="219"/>
      <c r="C2294" s="219"/>
      <c r="D2294" s="220"/>
      <c r="E2294" s="221"/>
      <c r="F2294" s="222"/>
      <c r="G2294" s="223"/>
    </row>
    <row r="2295" spans="1:7">
      <c r="A2295" s="219"/>
      <c r="B2295" s="219"/>
      <c r="C2295" s="219"/>
      <c r="D2295" s="220"/>
      <c r="E2295" s="221"/>
      <c r="F2295" s="222"/>
      <c r="G2295" s="223"/>
    </row>
    <row r="2296" spans="1:7">
      <c r="A2296" s="219"/>
      <c r="B2296" s="219"/>
      <c r="C2296" s="219"/>
      <c r="D2296" s="220"/>
      <c r="E2296" s="221"/>
      <c r="F2296" s="222"/>
      <c r="G2296" s="223"/>
    </row>
    <row r="2297" spans="1:7">
      <c r="A2297" s="219"/>
      <c r="B2297" s="219"/>
      <c r="C2297" s="219"/>
      <c r="D2297" s="220"/>
      <c r="E2297" s="221"/>
      <c r="F2297" s="222"/>
      <c r="G2297" s="223"/>
    </row>
    <row r="2298" spans="1:7">
      <c r="A2298" s="219"/>
      <c r="B2298" s="219"/>
      <c r="C2298" s="219"/>
      <c r="D2298" s="220"/>
      <c r="E2298" s="221"/>
      <c r="F2298" s="222"/>
      <c r="G2298" s="223"/>
    </row>
    <row r="2299" spans="1:7">
      <c r="A2299" s="219"/>
      <c r="B2299" s="219"/>
      <c r="C2299" s="219"/>
      <c r="D2299" s="220"/>
      <c r="E2299" s="221"/>
      <c r="F2299" s="222"/>
      <c r="G2299" s="223"/>
    </row>
    <row r="2300" spans="1:7">
      <c r="A2300" s="219"/>
      <c r="B2300" s="219"/>
      <c r="C2300" s="219"/>
      <c r="D2300" s="220"/>
      <c r="E2300" s="221"/>
      <c r="F2300" s="222"/>
      <c r="G2300" s="223"/>
    </row>
    <row r="2301" spans="1:7">
      <c r="A2301" s="219"/>
      <c r="B2301" s="219"/>
      <c r="C2301" s="219"/>
      <c r="D2301" s="220"/>
      <c r="E2301" s="221"/>
      <c r="F2301" s="222"/>
      <c r="G2301" s="223"/>
    </row>
    <row r="2302" spans="1:7">
      <c r="A2302" s="219"/>
      <c r="B2302" s="219"/>
      <c r="C2302" s="219"/>
      <c r="D2302" s="220"/>
      <c r="E2302" s="221"/>
      <c r="F2302" s="222"/>
      <c r="G2302" s="223"/>
    </row>
    <row r="2303" spans="1:7">
      <c r="A2303" s="219"/>
      <c r="B2303" s="219"/>
      <c r="C2303" s="219"/>
      <c r="D2303" s="220"/>
      <c r="E2303" s="221"/>
      <c r="F2303" s="222"/>
      <c r="G2303" s="223"/>
    </row>
    <row r="2304" spans="1:7">
      <c r="A2304" s="219"/>
      <c r="B2304" s="219"/>
      <c r="C2304" s="219"/>
      <c r="D2304" s="220"/>
      <c r="E2304" s="221"/>
      <c r="F2304" s="222"/>
      <c r="G2304" s="223"/>
    </row>
    <row r="2305" spans="1:7">
      <c r="A2305" s="219"/>
      <c r="B2305" s="219"/>
      <c r="C2305" s="219"/>
      <c r="D2305" s="220"/>
      <c r="E2305" s="221"/>
      <c r="F2305" s="222"/>
      <c r="G2305" s="223"/>
    </row>
    <row r="2306" spans="1:7">
      <c r="A2306" s="219"/>
      <c r="B2306" s="219"/>
      <c r="C2306" s="219"/>
      <c r="D2306" s="220"/>
      <c r="E2306" s="221"/>
      <c r="F2306" s="222"/>
      <c r="G2306" s="223"/>
    </row>
    <row r="2307" spans="1:7">
      <c r="A2307" s="219"/>
      <c r="B2307" s="219"/>
      <c r="C2307" s="219"/>
      <c r="D2307" s="220"/>
      <c r="E2307" s="221"/>
      <c r="F2307" s="222"/>
      <c r="G2307" s="223"/>
    </row>
    <row r="2308" spans="1:7">
      <c r="A2308" s="219"/>
      <c r="B2308" s="219"/>
      <c r="C2308" s="219"/>
      <c r="D2308" s="220"/>
      <c r="E2308" s="221"/>
      <c r="F2308" s="222"/>
      <c r="G2308" s="223"/>
    </row>
    <row r="2309" spans="1:7">
      <c r="A2309" s="219"/>
      <c r="B2309" s="219"/>
      <c r="C2309" s="219"/>
      <c r="D2309" s="220"/>
      <c r="E2309" s="221"/>
      <c r="F2309" s="222"/>
      <c r="G2309" s="223"/>
    </row>
    <row r="2310" spans="1:7">
      <c r="A2310" s="219"/>
      <c r="B2310" s="219"/>
      <c r="C2310" s="219"/>
      <c r="D2310" s="220"/>
      <c r="E2310" s="221"/>
      <c r="F2310" s="222"/>
      <c r="G2310" s="223"/>
    </row>
    <row r="2311" spans="1:7">
      <c r="A2311" s="219"/>
      <c r="B2311" s="219"/>
      <c r="C2311" s="219"/>
      <c r="D2311" s="220"/>
      <c r="E2311" s="221"/>
      <c r="F2311" s="222"/>
      <c r="G2311" s="223"/>
    </row>
    <row r="2312" spans="1:7">
      <c r="A2312" s="219"/>
      <c r="B2312" s="219"/>
      <c r="C2312" s="219"/>
      <c r="D2312" s="220"/>
      <c r="E2312" s="221"/>
      <c r="F2312" s="222"/>
      <c r="G2312" s="223"/>
    </row>
    <row r="2313" spans="1:7">
      <c r="A2313" s="219"/>
      <c r="B2313" s="219"/>
      <c r="C2313" s="219"/>
      <c r="D2313" s="220"/>
      <c r="E2313" s="221"/>
      <c r="F2313" s="222"/>
      <c r="G2313" s="223"/>
    </row>
    <row r="2314" spans="1:7">
      <c r="A2314" s="219"/>
      <c r="B2314" s="219"/>
      <c r="C2314" s="219"/>
      <c r="D2314" s="220"/>
      <c r="E2314" s="221"/>
      <c r="F2314" s="222"/>
      <c r="G2314" s="223"/>
    </row>
    <row r="2315" spans="1:7">
      <c r="A2315" s="219"/>
      <c r="B2315" s="219"/>
      <c r="C2315" s="219"/>
      <c r="D2315" s="220"/>
      <c r="E2315" s="221"/>
      <c r="F2315" s="222"/>
      <c r="G2315" s="223"/>
    </row>
    <row r="2316" spans="1:7">
      <c r="A2316" s="219"/>
      <c r="B2316" s="219"/>
      <c r="C2316" s="219"/>
      <c r="D2316" s="220"/>
      <c r="E2316" s="221"/>
      <c r="F2316" s="222"/>
      <c r="G2316" s="223"/>
    </row>
    <row r="2317" spans="1:7">
      <c r="A2317" s="219"/>
      <c r="B2317" s="219"/>
      <c r="C2317" s="219"/>
      <c r="D2317" s="220"/>
      <c r="E2317" s="221"/>
      <c r="F2317" s="222"/>
      <c r="G2317" s="223"/>
    </row>
    <row r="2318" spans="1:7">
      <c r="A2318" s="219"/>
      <c r="B2318" s="219"/>
      <c r="C2318" s="219"/>
      <c r="D2318" s="220"/>
      <c r="E2318" s="221"/>
      <c r="F2318" s="222"/>
      <c r="G2318" s="223"/>
    </row>
    <row r="2319" spans="1:7">
      <c r="A2319" s="219"/>
      <c r="B2319" s="219"/>
      <c r="C2319" s="219"/>
      <c r="D2319" s="220"/>
      <c r="E2319" s="221"/>
      <c r="F2319" s="222"/>
      <c r="G2319" s="223"/>
    </row>
    <row r="2320" spans="1:7">
      <c r="A2320" s="219"/>
      <c r="B2320" s="219"/>
      <c r="C2320" s="219"/>
      <c r="D2320" s="220"/>
      <c r="E2320" s="221"/>
      <c r="F2320" s="222"/>
      <c r="G2320" s="223"/>
    </row>
    <row r="2321" spans="1:7">
      <c r="A2321" s="219"/>
      <c r="B2321" s="219"/>
      <c r="C2321" s="219"/>
      <c r="D2321" s="220"/>
      <c r="E2321" s="221"/>
      <c r="F2321" s="222"/>
      <c r="G2321" s="223"/>
    </row>
    <row r="2322" spans="1:7">
      <c r="A2322" s="219"/>
      <c r="B2322" s="219"/>
      <c r="C2322" s="219"/>
      <c r="D2322" s="220"/>
      <c r="E2322" s="221"/>
      <c r="F2322" s="222"/>
      <c r="G2322" s="223"/>
    </row>
    <row r="2323" spans="1:7">
      <c r="A2323" s="219"/>
      <c r="B2323" s="219"/>
      <c r="C2323" s="219"/>
      <c r="D2323" s="220"/>
      <c r="E2323" s="221"/>
      <c r="F2323" s="222"/>
      <c r="G2323" s="223"/>
    </row>
    <row r="2324" spans="1:7">
      <c r="A2324" s="219"/>
      <c r="B2324" s="219"/>
      <c r="C2324" s="219"/>
      <c r="D2324" s="220"/>
      <c r="E2324" s="221"/>
      <c r="F2324" s="222"/>
      <c r="G2324" s="223"/>
    </row>
    <row r="2325" spans="1:7">
      <c r="A2325" s="219"/>
      <c r="B2325" s="219"/>
      <c r="C2325" s="219"/>
      <c r="D2325" s="220"/>
      <c r="E2325" s="221"/>
      <c r="F2325" s="222"/>
      <c r="G2325" s="223"/>
    </row>
    <row r="2326" spans="1:7">
      <c r="A2326" s="219"/>
      <c r="B2326" s="219"/>
      <c r="C2326" s="219"/>
      <c r="D2326" s="220"/>
      <c r="E2326" s="221"/>
      <c r="F2326" s="222"/>
      <c r="G2326" s="223"/>
    </row>
    <row r="2327" spans="1:7">
      <c r="A2327" s="219"/>
      <c r="B2327" s="219"/>
      <c r="C2327" s="219"/>
      <c r="D2327" s="220"/>
      <c r="E2327" s="221"/>
      <c r="F2327" s="222"/>
      <c r="G2327" s="223"/>
    </row>
    <row r="2328" spans="1:7">
      <c r="A2328" s="219"/>
      <c r="B2328" s="219"/>
      <c r="C2328" s="219"/>
      <c r="D2328" s="220"/>
      <c r="E2328" s="221"/>
      <c r="F2328" s="222"/>
      <c r="G2328" s="223"/>
    </row>
    <row r="2329" spans="1:7">
      <c r="A2329" s="219"/>
      <c r="B2329" s="219"/>
      <c r="C2329" s="219"/>
      <c r="D2329" s="220"/>
      <c r="E2329" s="221"/>
      <c r="F2329" s="222"/>
      <c r="G2329" s="223"/>
    </row>
    <row r="2330" spans="1:7">
      <c r="A2330" s="219"/>
      <c r="B2330" s="219"/>
      <c r="C2330" s="219"/>
      <c r="D2330" s="220"/>
      <c r="E2330" s="221"/>
      <c r="F2330" s="222"/>
      <c r="G2330" s="223"/>
    </row>
    <row r="2331" spans="1:7">
      <c r="A2331" s="219"/>
      <c r="B2331" s="219"/>
      <c r="C2331" s="219"/>
      <c r="D2331" s="220"/>
      <c r="E2331" s="221"/>
      <c r="F2331" s="222"/>
      <c r="G2331" s="223"/>
    </row>
    <row r="2332" spans="1:7">
      <c r="A2332" s="219"/>
      <c r="B2332" s="219"/>
      <c r="C2332" s="219"/>
      <c r="D2332" s="220"/>
      <c r="E2332" s="221"/>
      <c r="F2332" s="222"/>
      <c r="G2332" s="223"/>
    </row>
    <row r="2333" spans="1:7">
      <c r="A2333" s="219"/>
      <c r="B2333" s="219"/>
      <c r="C2333" s="219"/>
      <c r="D2333" s="220"/>
      <c r="E2333" s="221"/>
      <c r="F2333" s="222"/>
      <c r="G2333" s="223"/>
    </row>
    <row r="2334" spans="1:7">
      <c r="A2334" s="219"/>
      <c r="B2334" s="219"/>
      <c r="C2334" s="219"/>
      <c r="D2334" s="220"/>
      <c r="E2334" s="221"/>
      <c r="F2334" s="222"/>
      <c r="G2334" s="223"/>
    </row>
    <row r="2335" spans="1:7">
      <c r="A2335" s="219"/>
      <c r="B2335" s="219"/>
      <c r="C2335" s="219"/>
      <c r="D2335" s="220"/>
      <c r="E2335" s="221"/>
      <c r="F2335" s="222"/>
      <c r="G2335" s="223"/>
    </row>
    <row r="2336" spans="1:7">
      <c r="A2336" s="219"/>
      <c r="B2336" s="219"/>
      <c r="C2336" s="219"/>
      <c r="D2336" s="220"/>
      <c r="E2336" s="221"/>
      <c r="F2336" s="222"/>
      <c r="G2336" s="223"/>
    </row>
    <row r="2337" spans="1:7">
      <c r="A2337" s="219"/>
      <c r="B2337" s="219"/>
      <c r="C2337" s="219"/>
      <c r="D2337" s="220"/>
      <c r="E2337" s="221"/>
      <c r="F2337" s="222"/>
      <c r="G2337" s="223"/>
    </row>
    <row r="2338" spans="1:7">
      <c r="A2338" s="219"/>
      <c r="B2338" s="219"/>
      <c r="C2338" s="219"/>
      <c r="D2338" s="220"/>
      <c r="E2338" s="221"/>
      <c r="F2338" s="222"/>
      <c r="G2338" s="223"/>
    </row>
    <row r="2339" spans="1:7">
      <c r="A2339" s="219"/>
      <c r="B2339" s="219"/>
      <c r="C2339" s="219"/>
      <c r="D2339" s="220"/>
      <c r="E2339" s="221"/>
      <c r="F2339" s="222"/>
      <c r="G2339" s="223"/>
    </row>
    <row r="2340" spans="1:7">
      <c r="A2340" s="219"/>
      <c r="B2340" s="219"/>
      <c r="C2340" s="219"/>
      <c r="D2340" s="220"/>
      <c r="E2340" s="221"/>
      <c r="F2340" s="222"/>
      <c r="G2340" s="223"/>
    </row>
    <row r="2341" spans="1:7">
      <c r="A2341" s="219"/>
      <c r="B2341" s="219"/>
      <c r="C2341" s="219"/>
      <c r="D2341" s="220"/>
      <c r="E2341" s="221"/>
      <c r="F2341" s="222"/>
      <c r="G2341" s="223"/>
    </row>
    <row r="2342" spans="1:7">
      <c r="A2342" s="219"/>
      <c r="B2342" s="219"/>
      <c r="C2342" s="219"/>
      <c r="D2342" s="220"/>
      <c r="E2342" s="221"/>
      <c r="F2342" s="222"/>
      <c r="G2342" s="223"/>
    </row>
    <row r="2343" spans="1:7">
      <c r="A2343" s="219"/>
      <c r="B2343" s="219"/>
      <c r="C2343" s="219"/>
      <c r="D2343" s="220"/>
      <c r="E2343" s="221"/>
      <c r="F2343" s="222"/>
      <c r="G2343" s="223"/>
    </row>
    <row r="2344" spans="1:7">
      <c r="A2344" s="219"/>
      <c r="B2344" s="219"/>
      <c r="C2344" s="219"/>
      <c r="D2344" s="220"/>
      <c r="E2344" s="221"/>
      <c r="F2344" s="222"/>
      <c r="G2344" s="223"/>
    </row>
    <row r="2345" spans="1:7">
      <c r="A2345" s="219"/>
      <c r="B2345" s="219"/>
      <c r="C2345" s="219"/>
      <c r="D2345" s="220"/>
      <c r="E2345" s="221"/>
      <c r="F2345" s="222"/>
      <c r="G2345" s="223"/>
    </row>
    <row r="2346" spans="1:7">
      <c r="A2346" s="219"/>
      <c r="B2346" s="219"/>
      <c r="C2346" s="219"/>
      <c r="D2346" s="220"/>
      <c r="E2346" s="221"/>
      <c r="F2346" s="222"/>
      <c r="G2346" s="223"/>
    </row>
    <row r="2347" spans="1:7">
      <c r="A2347" s="219"/>
      <c r="B2347" s="219"/>
      <c r="C2347" s="219"/>
      <c r="D2347" s="220"/>
      <c r="E2347" s="221"/>
      <c r="F2347" s="222"/>
      <c r="G2347" s="223"/>
    </row>
    <row r="2348" spans="1:7">
      <c r="A2348" s="219"/>
      <c r="B2348" s="219"/>
      <c r="C2348" s="219"/>
      <c r="D2348" s="220"/>
      <c r="E2348" s="221"/>
      <c r="F2348" s="222"/>
      <c r="G2348" s="223"/>
    </row>
    <row r="2349" spans="1:7">
      <c r="A2349" s="219"/>
      <c r="B2349" s="219"/>
      <c r="C2349" s="219"/>
      <c r="D2349" s="220"/>
      <c r="E2349" s="221"/>
      <c r="F2349" s="222"/>
      <c r="G2349" s="223"/>
    </row>
    <row r="2350" spans="1:7">
      <c r="A2350" s="219"/>
      <c r="B2350" s="219"/>
      <c r="C2350" s="219"/>
      <c r="D2350" s="220"/>
      <c r="E2350" s="221"/>
      <c r="F2350" s="222"/>
      <c r="G2350" s="223"/>
    </row>
    <row r="2351" spans="1:7">
      <c r="A2351" s="219"/>
      <c r="B2351" s="219"/>
      <c r="C2351" s="219"/>
      <c r="D2351" s="220"/>
      <c r="E2351" s="221"/>
      <c r="F2351" s="222"/>
      <c r="G2351" s="223"/>
    </row>
    <row r="2352" spans="1:7">
      <c r="A2352" s="219"/>
      <c r="B2352" s="219"/>
      <c r="C2352" s="219"/>
      <c r="D2352" s="220"/>
      <c r="E2352" s="221"/>
      <c r="F2352" s="222"/>
      <c r="G2352" s="223"/>
    </row>
    <row r="2353" spans="1:7">
      <c r="A2353" s="219"/>
      <c r="B2353" s="219"/>
      <c r="C2353" s="219"/>
      <c r="D2353" s="220"/>
      <c r="E2353" s="221"/>
      <c r="F2353" s="222"/>
      <c r="G2353" s="223"/>
    </row>
    <row r="2354" spans="1:7">
      <c r="A2354" s="219"/>
      <c r="B2354" s="219"/>
      <c r="C2354" s="219"/>
      <c r="D2354" s="220"/>
      <c r="E2354" s="221"/>
      <c r="F2354" s="222"/>
      <c r="G2354" s="223"/>
    </row>
    <row r="2355" spans="1:7">
      <c r="A2355" s="219"/>
      <c r="B2355" s="219"/>
      <c r="C2355" s="219"/>
      <c r="D2355" s="220"/>
      <c r="E2355" s="221"/>
      <c r="F2355" s="222"/>
      <c r="G2355" s="223"/>
    </row>
    <row r="2356" spans="1:7">
      <c r="A2356" s="219"/>
      <c r="B2356" s="219"/>
      <c r="C2356" s="219"/>
      <c r="D2356" s="220"/>
      <c r="E2356" s="221"/>
      <c r="F2356" s="222"/>
      <c r="G2356" s="223"/>
    </row>
    <row r="2357" spans="1:7">
      <c r="A2357" s="219"/>
      <c r="B2357" s="219"/>
      <c r="C2357" s="219"/>
      <c r="D2357" s="220"/>
      <c r="E2357" s="221"/>
      <c r="F2357" s="222"/>
      <c r="G2357" s="223"/>
    </row>
    <row r="2358" spans="1:7">
      <c r="A2358" s="219"/>
      <c r="B2358" s="219"/>
      <c r="C2358" s="219"/>
      <c r="D2358" s="220"/>
      <c r="E2358" s="221"/>
      <c r="F2358" s="222"/>
      <c r="G2358" s="223"/>
    </row>
    <row r="2359" spans="1:7">
      <c r="A2359" s="219"/>
      <c r="B2359" s="219"/>
      <c r="C2359" s="219"/>
      <c r="D2359" s="220"/>
      <c r="E2359" s="221"/>
      <c r="F2359" s="222"/>
      <c r="G2359" s="223"/>
    </row>
    <row r="2360" spans="1:7">
      <c r="A2360" s="219"/>
      <c r="B2360" s="219"/>
      <c r="C2360" s="219"/>
      <c r="D2360" s="220"/>
      <c r="E2360" s="221"/>
      <c r="F2360" s="222"/>
      <c r="G2360" s="223"/>
    </row>
    <row r="2361" spans="1:7">
      <c r="A2361" s="219"/>
      <c r="B2361" s="219"/>
      <c r="C2361" s="219"/>
      <c r="D2361" s="220"/>
      <c r="E2361" s="221"/>
      <c r="F2361" s="222"/>
      <c r="G2361" s="223"/>
    </row>
    <row r="2362" spans="1:7">
      <c r="A2362" s="219"/>
      <c r="B2362" s="219"/>
      <c r="C2362" s="219"/>
      <c r="D2362" s="220"/>
      <c r="E2362" s="221"/>
      <c r="F2362" s="222"/>
      <c r="G2362" s="223"/>
    </row>
    <row r="2363" spans="1:7">
      <c r="A2363" s="219"/>
      <c r="B2363" s="219"/>
      <c r="C2363" s="219"/>
      <c r="D2363" s="220"/>
      <c r="E2363" s="221"/>
      <c r="F2363" s="222"/>
      <c r="G2363" s="223"/>
    </row>
    <row r="2364" spans="1:7">
      <c r="A2364" s="219"/>
      <c r="B2364" s="219"/>
      <c r="C2364" s="219"/>
      <c r="D2364" s="220"/>
      <c r="E2364" s="221"/>
      <c r="F2364" s="222"/>
      <c r="G2364" s="223"/>
    </row>
    <row r="2365" spans="1:7">
      <c r="A2365" s="219"/>
      <c r="B2365" s="219"/>
      <c r="C2365" s="219"/>
      <c r="D2365" s="220"/>
      <c r="E2365" s="221"/>
      <c r="F2365" s="222"/>
      <c r="G2365" s="223"/>
    </row>
    <row r="2366" spans="1:7">
      <c r="A2366" s="219"/>
      <c r="B2366" s="219"/>
      <c r="C2366" s="219"/>
      <c r="D2366" s="220"/>
      <c r="E2366" s="221"/>
      <c r="F2366" s="222"/>
      <c r="G2366" s="223"/>
    </row>
    <row r="2367" spans="1:7">
      <c r="A2367" s="219"/>
      <c r="B2367" s="219"/>
      <c r="C2367" s="219"/>
      <c r="D2367" s="220"/>
      <c r="E2367" s="221"/>
      <c r="F2367" s="222"/>
      <c r="G2367" s="223"/>
    </row>
    <row r="2368" spans="1:7">
      <c r="A2368" s="219"/>
      <c r="B2368" s="219"/>
      <c r="C2368" s="219"/>
      <c r="D2368" s="220"/>
      <c r="E2368" s="221"/>
      <c r="F2368" s="222"/>
      <c r="G2368" s="223"/>
    </row>
    <row r="2369" spans="1:7">
      <c r="A2369" s="219"/>
      <c r="B2369" s="219"/>
      <c r="C2369" s="219"/>
      <c r="D2369" s="220"/>
      <c r="E2369" s="221"/>
      <c r="F2369" s="222"/>
      <c r="G2369" s="223"/>
    </row>
    <row r="2370" spans="1:7">
      <c r="A2370" s="219"/>
      <c r="B2370" s="219"/>
      <c r="C2370" s="219"/>
      <c r="D2370" s="220"/>
      <c r="E2370" s="221"/>
      <c r="F2370" s="222"/>
      <c r="G2370" s="223"/>
    </row>
    <row r="2371" spans="1:7">
      <c r="A2371" s="219"/>
      <c r="B2371" s="219"/>
      <c r="C2371" s="219"/>
      <c r="D2371" s="220"/>
      <c r="E2371" s="221"/>
      <c r="F2371" s="222"/>
      <c r="G2371" s="223"/>
    </row>
    <row r="2372" spans="1:7">
      <c r="A2372" s="219"/>
      <c r="B2372" s="219"/>
      <c r="C2372" s="219"/>
      <c r="D2372" s="220"/>
      <c r="E2372" s="221"/>
      <c r="F2372" s="222"/>
      <c r="G2372" s="223"/>
    </row>
    <row r="2373" spans="1:7">
      <c r="A2373" s="219"/>
      <c r="B2373" s="219"/>
      <c r="C2373" s="219"/>
      <c r="D2373" s="220"/>
      <c r="E2373" s="221"/>
      <c r="F2373" s="222"/>
      <c r="G2373" s="223"/>
    </row>
    <row r="2374" spans="1:7">
      <c r="A2374" s="219"/>
      <c r="B2374" s="219"/>
      <c r="C2374" s="219"/>
      <c r="D2374" s="220"/>
      <c r="E2374" s="221"/>
      <c r="F2374" s="222"/>
      <c r="G2374" s="223"/>
    </row>
    <row r="2375" spans="1:7">
      <c r="A2375" s="219"/>
      <c r="B2375" s="219"/>
      <c r="C2375" s="219"/>
      <c r="D2375" s="220"/>
      <c r="E2375" s="221"/>
      <c r="F2375" s="222"/>
      <c r="G2375" s="223"/>
    </row>
    <row r="2376" spans="1:7">
      <c r="A2376" s="219"/>
      <c r="B2376" s="219"/>
      <c r="C2376" s="219"/>
      <c r="D2376" s="220"/>
      <c r="E2376" s="221"/>
      <c r="F2376" s="222"/>
      <c r="G2376" s="223"/>
    </row>
    <row r="2377" spans="1:7">
      <c r="A2377" s="219"/>
      <c r="B2377" s="219"/>
      <c r="C2377" s="219"/>
      <c r="D2377" s="220"/>
      <c r="E2377" s="221"/>
      <c r="F2377" s="222"/>
      <c r="G2377" s="223"/>
    </row>
    <row r="2378" spans="1:7">
      <c r="A2378" s="219"/>
      <c r="B2378" s="219"/>
      <c r="C2378" s="219"/>
      <c r="D2378" s="220"/>
      <c r="E2378" s="221"/>
      <c r="F2378" s="222"/>
      <c r="G2378" s="223"/>
    </row>
    <row r="2379" spans="1:7">
      <c r="A2379" s="219"/>
      <c r="B2379" s="219"/>
      <c r="C2379" s="219"/>
      <c r="D2379" s="220"/>
      <c r="E2379" s="221"/>
      <c r="F2379" s="222"/>
      <c r="G2379" s="223"/>
    </row>
    <row r="2380" spans="1:7">
      <c r="A2380" s="219"/>
      <c r="B2380" s="219"/>
      <c r="C2380" s="219"/>
      <c r="D2380" s="220"/>
      <c r="E2380" s="221"/>
      <c r="F2380" s="222"/>
      <c r="G2380" s="223"/>
    </row>
    <row r="2381" spans="1:7">
      <c r="A2381" s="219"/>
      <c r="B2381" s="219"/>
      <c r="C2381" s="219"/>
      <c r="D2381" s="220"/>
      <c r="E2381" s="221"/>
      <c r="F2381" s="222"/>
      <c r="G2381" s="223"/>
    </row>
    <row r="2382" spans="1:7">
      <c r="A2382" s="219"/>
      <c r="B2382" s="219"/>
      <c r="C2382" s="219"/>
      <c r="D2382" s="220"/>
      <c r="E2382" s="221"/>
      <c r="F2382" s="222"/>
      <c r="G2382" s="223"/>
    </row>
    <row r="2383" spans="1:7">
      <c r="A2383" s="219"/>
      <c r="B2383" s="219"/>
      <c r="C2383" s="219"/>
      <c r="D2383" s="220"/>
      <c r="E2383" s="221"/>
      <c r="F2383" s="222"/>
      <c r="G2383" s="223"/>
    </row>
    <row r="2384" spans="1:7">
      <c r="A2384" s="219"/>
      <c r="B2384" s="219"/>
      <c r="C2384" s="219"/>
      <c r="D2384" s="220"/>
      <c r="E2384" s="221"/>
      <c r="F2384" s="222"/>
      <c r="G2384" s="223"/>
    </row>
    <row r="2385" spans="1:7">
      <c r="A2385" s="219"/>
      <c r="B2385" s="219"/>
      <c r="C2385" s="219"/>
      <c r="D2385" s="220"/>
      <c r="E2385" s="221"/>
      <c r="F2385" s="222"/>
      <c r="G2385" s="223"/>
    </row>
    <row r="2386" spans="1:7">
      <c r="A2386" s="219"/>
      <c r="B2386" s="219"/>
      <c r="C2386" s="219"/>
      <c r="D2386" s="220"/>
      <c r="E2386" s="221"/>
      <c r="F2386" s="222"/>
      <c r="G2386" s="223"/>
    </row>
    <row r="2387" spans="1:7">
      <c r="A2387" s="219"/>
      <c r="B2387" s="219"/>
      <c r="C2387" s="219"/>
      <c r="D2387" s="220"/>
      <c r="E2387" s="221"/>
      <c r="F2387" s="222"/>
      <c r="G2387" s="223"/>
    </row>
    <row r="2388" spans="1:7">
      <c r="A2388" s="219"/>
      <c r="B2388" s="219"/>
      <c r="C2388" s="219"/>
      <c r="D2388" s="220"/>
      <c r="E2388" s="221"/>
      <c r="F2388" s="222"/>
      <c r="G2388" s="223"/>
    </row>
    <row r="2389" spans="1:7">
      <c r="A2389" s="219"/>
      <c r="B2389" s="219"/>
      <c r="C2389" s="219"/>
      <c r="D2389" s="220"/>
      <c r="E2389" s="221"/>
      <c r="F2389" s="222"/>
      <c r="G2389" s="223"/>
    </row>
    <row r="2390" spans="1:7">
      <c r="A2390" s="219"/>
      <c r="B2390" s="219"/>
      <c r="C2390" s="219"/>
      <c r="D2390" s="220"/>
      <c r="E2390" s="221"/>
      <c r="F2390" s="222"/>
      <c r="G2390" s="223"/>
    </row>
    <row r="2391" spans="1:7">
      <c r="A2391" s="219"/>
      <c r="B2391" s="219"/>
      <c r="C2391" s="219"/>
      <c r="D2391" s="220"/>
      <c r="E2391" s="221"/>
      <c r="F2391" s="222"/>
      <c r="G2391" s="223"/>
    </row>
    <row r="2392" spans="1:7">
      <c r="A2392" s="219"/>
      <c r="B2392" s="219"/>
      <c r="C2392" s="219"/>
      <c r="D2392" s="220"/>
      <c r="E2392" s="221"/>
      <c r="F2392" s="222"/>
      <c r="G2392" s="223"/>
    </row>
    <row r="2393" spans="1:7">
      <c r="A2393" s="219"/>
      <c r="B2393" s="219"/>
      <c r="C2393" s="219"/>
      <c r="D2393" s="220"/>
      <c r="E2393" s="221"/>
      <c r="F2393" s="222"/>
      <c r="G2393" s="223"/>
    </row>
    <row r="2394" spans="1:7">
      <c r="A2394" s="219"/>
      <c r="B2394" s="219"/>
      <c r="C2394" s="219"/>
      <c r="D2394" s="220"/>
      <c r="E2394" s="221"/>
      <c r="F2394" s="222"/>
      <c r="G2394" s="223"/>
    </row>
    <row r="2395" spans="1:7">
      <c r="A2395" s="219"/>
      <c r="B2395" s="219"/>
      <c r="C2395" s="219"/>
      <c r="D2395" s="220"/>
      <c r="E2395" s="221"/>
      <c r="F2395" s="222"/>
      <c r="G2395" s="223"/>
    </row>
    <row r="2396" spans="1:7">
      <c r="A2396" s="219"/>
      <c r="B2396" s="219"/>
      <c r="C2396" s="219"/>
      <c r="D2396" s="220"/>
      <c r="E2396" s="221"/>
      <c r="F2396" s="222"/>
      <c r="G2396" s="223"/>
    </row>
    <row r="2397" spans="1:7">
      <c r="A2397" s="219"/>
      <c r="B2397" s="219"/>
      <c r="C2397" s="219"/>
      <c r="D2397" s="220"/>
      <c r="E2397" s="221"/>
      <c r="F2397" s="222"/>
      <c r="G2397" s="223"/>
    </row>
    <row r="2398" spans="1:7">
      <c r="A2398" s="219"/>
      <c r="B2398" s="219"/>
      <c r="C2398" s="219"/>
      <c r="D2398" s="220"/>
      <c r="E2398" s="221"/>
      <c r="F2398" s="222"/>
      <c r="G2398" s="223"/>
    </row>
    <row r="2399" spans="1:7">
      <c r="A2399" s="219"/>
      <c r="B2399" s="219"/>
      <c r="C2399" s="219"/>
      <c r="D2399" s="220"/>
      <c r="E2399" s="221"/>
      <c r="F2399" s="222"/>
      <c r="G2399" s="223"/>
    </row>
    <row r="2400" spans="1:7">
      <c r="A2400" s="219"/>
      <c r="B2400" s="219"/>
      <c r="C2400" s="219"/>
      <c r="D2400" s="220"/>
      <c r="E2400" s="221"/>
      <c r="F2400" s="222"/>
      <c r="G2400" s="223"/>
    </row>
    <row r="2401" spans="1:7">
      <c r="A2401" s="219"/>
      <c r="B2401" s="219"/>
      <c r="C2401" s="219"/>
      <c r="D2401" s="220"/>
      <c r="E2401" s="221"/>
      <c r="F2401" s="222"/>
      <c r="G2401" s="223"/>
    </row>
    <row r="2402" spans="1:7">
      <c r="A2402" s="219"/>
      <c r="B2402" s="219"/>
      <c r="C2402" s="219"/>
      <c r="D2402" s="220"/>
      <c r="E2402" s="221"/>
      <c r="F2402" s="222"/>
      <c r="G2402" s="223"/>
    </row>
    <row r="2403" spans="1:7">
      <c r="A2403" s="219"/>
      <c r="B2403" s="219"/>
      <c r="C2403" s="219"/>
      <c r="D2403" s="220"/>
      <c r="E2403" s="221"/>
      <c r="F2403" s="222"/>
      <c r="G2403" s="223"/>
    </row>
    <row r="2404" spans="1:7">
      <c r="A2404" s="219"/>
      <c r="B2404" s="219"/>
      <c r="C2404" s="219"/>
      <c r="D2404" s="220"/>
      <c r="E2404" s="221"/>
      <c r="F2404" s="222"/>
      <c r="G2404" s="223"/>
    </row>
    <row r="2405" spans="1:7">
      <c r="A2405" s="219"/>
      <c r="B2405" s="219"/>
      <c r="C2405" s="219"/>
      <c r="D2405" s="220"/>
      <c r="E2405" s="221"/>
      <c r="F2405" s="222"/>
      <c r="G2405" s="223"/>
    </row>
    <row r="2406" spans="1:7">
      <c r="A2406" s="219"/>
      <c r="B2406" s="219"/>
      <c r="C2406" s="219"/>
      <c r="D2406" s="220"/>
      <c r="E2406" s="221"/>
      <c r="F2406" s="222"/>
      <c r="G2406" s="223"/>
    </row>
    <row r="2407" spans="1:7">
      <c r="A2407" s="219"/>
      <c r="B2407" s="219"/>
      <c r="C2407" s="219"/>
      <c r="D2407" s="220"/>
      <c r="E2407" s="221"/>
      <c r="F2407" s="222"/>
      <c r="G2407" s="223"/>
    </row>
    <row r="2408" spans="1:7">
      <c r="A2408" s="219"/>
      <c r="B2408" s="219"/>
      <c r="C2408" s="219"/>
      <c r="D2408" s="220"/>
      <c r="E2408" s="221"/>
      <c r="F2408" s="222"/>
      <c r="G2408" s="223"/>
    </row>
    <row r="2409" spans="1:7">
      <c r="A2409" s="219"/>
      <c r="B2409" s="219"/>
      <c r="C2409" s="219"/>
      <c r="D2409" s="220"/>
      <c r="E2409" s="221"/>
      <c r="F2409" s="222"/>
      <c r="G2409" s="223"/>
    </row>
    <row r="2410" spans="1:7">
      <c r="A2410" s="219"/>
      <c r="B2410" s="219"/>
      <c r="C2410" s="219"/>
      <c r="D2410" s="220"/>
      <c r="E2410" s="221"/>
      <c r="F2410" s="222"/>
      <c r="G2410" s="223"/>
    </row>
    <row r="2411" spans="1:7">
      <c r="A2411" s="219"/>
      <c r="B2411" s="219"/>
      <c r="C2411" s="219"/>
      <c r="D2411" s="220"/>
      <c r="E2411" s="221"/>
      <c r="F2411" s="222"/>
      <c r="G2411" s="223"/>
    </row>
    <row r="2412" spans="1:7">
      <c r="A2412" s="219"/>
      <c r="B2412" s="219"/>
      <c r="C2412" s="219"/>
      <c r="D2412" s="220"/>
      <c r="E2412" s="221"/>
      <c r="F2412" s="222"/>
      <c r="G2412" s="223"/>
    </row>
    <row r="2413" spans="1:7">
      <c r="A2413" s="219"/>
      <c r="B2413" s="219"/>
      <c r="C2413" s="219"/>
      <c r="D2413" s="220"/>
      <c r="E2413" s="221"/>
      <c r="F2413" s="222"/>
      <c r="G2413" s="223"/>
    </row>
    <row r="2414" spans="1:7">
      <c r="A2414" s="219"/>
      <c r="B2414" s="219"/>
      <c r="C2414" s="219"/>
      <c r="D2414" s="220"/>
      <c r="E2414" s="221"/>
      <c r="F2414" s="222"/>
      <c r="G2414" s="223"/>
    </row>
    <row r="2415" spans="1:7">
      <c r="A2415" s="219"/>
      <c r="B2415" s="219"/>
      <c r="C2415" s="219"/>
      <c r="D2415" s="220"/>
      <c r="E2415" s="221"/>
      <c r="F2415" s="222"/>
      <c r="G2415" s="223"/>
    </row>
    <row r="2416" spans="1:7">
      <c r="A2416" s="219"/>
      <c r="B2416" s="219"/>
      <c r="C2416" s="219"/>
      <c r="D2416" s="220"/>
      <c r="E2416" s="221"/>
      <c r="F2416" s="222"/>
      <c r="G2416" s="223"/>
    </row>
    <row r="2417" spans="1:7">
      <c r="A2417" s="219"/>
      <c r="B2417" s="219"/>
      <c r="C2417" s="219"/>
      <c r="D2417" s="220"/>
      <c r="E2417" s="221"/>
      <c r="F2417" s="222"/>
      <c r="G2417" s="223"/>
    </row>
    <row r="2418" spans="1:7">
      <c r="A2418" s="219"/>
      <c r="B2418" s="219"/>
      <c r="C2418" s="219"/>
      <c r="D2418" s="220"/>
      <c r="E2418" s="221"/>
      <c r="F2418" s="222"/>
      <c r="G2418" s="223"/>
    </row>
    <row r="2419" spans="1:7">
      <c r="A2419" s="219"/>
      <c r="B2419" s="219"/>
      <c r="C2419" s="219"/>
      <c r="D2419" s="220"/>
      <c r="E2419" s="221"/>
      <c r="F2419" s="222"/>
      <c r="G2419" s="223"/>
    </row>
    <row r="2420" spans="1:7">
      <c r="A2420" s="219"/>
      <c r="B2420" s="219"/>
      <c r="C2420" s="219"/>
      <c r="D2420" s="220"/>
      <c r="E2420" s="221"/>
      <c r="F2420" s="222"/>
      <c r="G2420" s="223"/>
    </row>
    <row r="2421" spans="1:7">
      <c r="A2421" s="219"/>
      <c r="B2421" s="219"/>
      <c r="C2421" s="219"/>
      <c r="D2421" s="220"/>
      <c r="E2421" s="221"/>
      <c r="F2421" s="222"/>
      <c r="G2421" s="223"/>
    </row>
    <row r="2422" spans="1:7">
      <c r="A2422" s="219"/>
      <c r="B2422" s="219"/>
      <c r="C2422" s="219"/>
      <c r="D2422" s="220"/>
      <c r="E2422" s="221"/>
      <c r="F2422" s="222"/>
      <c r="G2422" s="223"/>
    </row>
    <row r="2423" spans="1:7">
      <c r="A2423" s="219"/>
      <c r="B2423" s="219"/>
      <c r="C2423" s="219"/>
      <c r="D2423" s="220"/>
      <c r="E2423" s="221"/>
      <c r="F2423" s="222"/>
      <c r="G2423" s="223"/>
    </row>
    <row r="2424" spans="1:7">
      <c r="A2424" s="219"/>
      <c r="B2424" s="219"/>
      <c r="C2424" s="219"/>
      <c r="D2424" s="220"/>
      <c r="E2424" s="221"/>
      <c r="F2424" s="222"/>
      <c r="G2424" s="223"/>
    </row>
    <row r="2425" spans="1:7">
      <c r="A2425" s="219"/>
      <c r="B2425" s="219"/>
      <c r="C2425" s="219"/>
      <c r="D2425" s="220"/>
      <c r="E2425" s="221"/>
      <c r="F2425" s="222"/>
      <c r="G2425" s="223"/>
    </row>
    <row r="2426" spans="1:7">
      <c r="A2426" s="219"/>
      <c r="B2426" s="219"/>
      <c r="C2426" s="219"/>
      <c r="D2426" s="220"/>
      <c r="E2426" s="221"/>
      <c r="F2426" s="222"/>
      <c r="G2426" s="223"/>
    </row>
    <row r="2427" spans="1:7">
      <c r="A2427" s="219"/>
      <c r="B2427" s="219"/>
      <c r="C2427" s="219"/>
      <c r="D2427" s="220"/>
      <c r="E2427" s="221"/>
      <c r="F2427" s="222"/>
      <c r="G2427" s="223"/>
    </row>
    <row r="2428" spans="1:7">
      <c r="A2428" s="219"/>
      <c r="B2428" s="219"/>
      <c r="C2428" s="219"/>
      <c r="D2428" s="220"/>
      <c r="E2428" s="221"/>
      <c r="F2428" s="222"/>
      <c r="G2428" s="223"/>
    </row>
    <row r="2429" spans="1:7">
      <c r="A2429" s="219"/>
      <c r="B2429" s="219"/>
      <c r="C2429" s="219"/>
      <c r="D2429" s="220"/>
      <c r="E2429" s="221"/>
      <c r="F2429" s="222"/>
      <c r="G2429" s="223"/>
    </row>
    <row r="2430" spans="1:7">
      <c r="A2430" s="219"/>
      <c r="B2430" s="219"/>
      <c r="C2430" s="219"/>
      <c r="D2430" s="220"/>
      <c r="E2430" s="221"/>
      <c r="F2430" s="222"/>
      <c r="G2430" s="223"/>
    </row>
    <row r="2431" spans="1:7">
      <c r="A2431" s="219"/>
      <c r="B2431" s="219"/>
      <c r="C2431" s="219"/>
      <c r="D2431" s="220"/>
      <c r="E2431" s="221"/>
      <c r="F2431" s="222"/>
      <c r="G2431" s="223"/>
    </row>
    <row r="2432" spans="1:7">
      <c r="A2432" s="219"/>
      <c r="B2432" s="219"/>
      <c r="C2432" s="219"/>
      <c r="D2432" s="220"/>
      <c r="E2432" s="221"/>
      <c r="F2432" s="222"/>
      <c r="G2432" s="223"/>
    </row>
    <row r="2433" spans="1:7">
      <c r="A2433" s="219"/>
      <c r="B2433" s="219"/>
      <c r="C2433" s="219"/>
      <c r="D2433" s="220"/>
      <c r="E2433" s="221"/>
      <c r="F2433" s="222"/>
      <c r="G2433" s="223"/>
    </row>
    <row r="2434" spans="1:7">
      <c r="A2434" s="219"/>
      <c r="B2434" s="219"/>
      <c r="C2434" s="219"/>
      <c r="D2434" s="220"/>
      <c r="E2434" s="221"/>
      <c r="F2434" s="222"/>
      <c r="G2434" s="223"/>
    </row>
    <row r="2435" spans="1:7">
      <c r="A2435" s="219"/>
      <c r="B2435" s="219"/>
      <c r="C2435" s="219"/>
      <c r="D2435" s="220"/>
      <c r="E2435" s="221"/>
      <c r="F2435" s="222"/>
      <c r="G2435" s="223"/>
    </row>
    <row r="2436" spans="1:7">
      <c r="A2436" s="219"/>
      <c r="B2436" s="219"/>
      <c r="C2436" s="219"/>
      <c r="D2436" s="220"/>
      <c r="E2436" s="221"/>
      <c r="F2436" s="222"/>
      <c r="G2436" s="223"/>
    </row>
    <row r="2437" spans="1:7">
      <c r="A2437" s="219"/>
      <c r="B2437" s="219"/>
      <c r="C2437" s="219"/>
      <c r="D2437" s="220"/>
      <c r="E2437" s="221"/>
      <c r="F2437" s="222"/>
      <c r="G2437" s="223"/>
    </row>
    <row r="2438" spans="1:7">
      <c r="A2438" s="219"/>
      <c r="B2438" s="219"/>
      <c r="C2438" s="219"/>
      <c r="D2438" s="220"/>
      <c r="E2438" s="221"/>
      <c r="F2438" s="222"/>
      <c r="G2438" s="223"/>
    </row>
    <row r="2439" spans="1:7">
      <c r="A2439" s="219"/>
      <c r="B2439" s="219"/>
      <c r="C2439" s="219"/>
      <c r="D2439" s="220"/>
      <c r="E2439" s="221"/>
      <c r="F2439" s="222"/>
      <c r="G2439" s="223"/>
    </row>
    <row r="2440" spans="1:7">
      <c r="A2440" s="219"/>
      <c r="B2440" s="219"/>
      <c r="C2440" s="219"/>
      <c r="D2440" s="220"/>
      <c r="E2440" s="221"/>
      <c r="F2440" s="222"/>
      <c r="G2440" s="223"/>
    </row>
    <row r="2441" spans="1:7">
      <c r="A2441" s="219"/>
      <c r="B2441" s="219"/>
      <c r="C2441" s="219"/>
      <c r="D2441" s="220"/>
      <c r="E2441" s="221"/>
      <c r="F2441" s="222"/>
      <c r="G2441" s="223"/>
    </row>
    <row r="2442" spans="1:7">
      <c r="A2442" s="219"/>
      <c r="B2442" s="219"/>
      <c r="C2442" s="219"/>
      <c r="D2442" s="220"/>
      <c r="E2442" s="221"/>
      <c r="F2442" s="222"/>
      <c r="G2442" s="223"/>
    </row>
    <row r="2443" spans="1:7">
      <c r="A2443" s="219"/>
      <c r="B2443" s="219"/>
      <c r="C2443" s="219"/>
      <c r="D2443" s="220"/>
      <c r="E2443" s="221"/>
      <c r="F2443" s="222"/>
      <c r="G2443" s="223"/>
    </row>
    <row r="2444" spans="1:7">
      <c r="A2444" s="219"/>
      <c r="B2444" s="219"/>
      <c r="C2444" s="219"/>
      <c r="D2444" s="220"/>
      <c r="E2444" s="221"/>
      <c r="F2444" s="222"/>
      <c r="G2444" s="223"/>
    </row>
    <row r="2445" spans="1:7">
      <c r="A2445" s="219"/>
      <c r="B2445" s="219"/>
      <c r="C2445" s="219"/>
      <c r="D2445" s="220"/>
      <c r="E2445" s="221"/>
      <c r="F2445" s="222"/>
      <c r="G2445" s="223"/>
    </row>
    <row r="2446" spans="1:7">
      <c r="A2446" s="219"/>
      <c r="B2446" s="219"/>
      <c r="C2446" s="219"/>
      <c r="D2446" s="220"/>
      <c r="E2446" s="221"/>
      <c r="F2446" s="222"/>
      <c r="G2446" s="223"/>
    </row>
    <row r="2447" spans="1:7">
      <c r="A2447" s="219"/>
      <c r="B2447" s="219"/>
      <c r="C2447" s="219"/>
      <c r="D2447" s="220"/>
      <c r="E2447" s="221"/>
      <c r="F2447" s="222"/>
      <c r="G2447" s="223"/>
    </row>
    <row r="2448" spans="1:7">
      <c r="A2448" s="219"/>
      <c r="B2448" s="219"/>
      <c r="C2448" s="219"/>
      <c r="D2448" s="220"/>
      <c r="E2448" s="221"/>
      <c r="F2448" s="222"/>
      <c r="G2448" s="223"/>
    </row>
    <row r="2449" spans="1:7">
      <c r="A2449" s="219"/>
      <c r="B2449" s="219"/>
      <c r="C2449" s="219"/>
      <c r="D2449" s="220"/>
      <c r="E2449" s="221"/>
      <c r="F2449" s="222"/>
      <c r="G2449" s="223"/>
    </row>
    <row r="2450" spans="1:7">
      <c r="A2450" s="219"/>
      <c r="B2450" s="219"/>
      <c r="C2450" s="219"/>
      <c r="D2450" s="220"/>
      <c r="E2450" s="221"/>
      <c r="F2450" s="222"/>
      <c r="G2450" s="223"/>
    </row>
    <row r="2451" spans="1:7">
      <c r="A2451" s="219"/>
      <c r="B2451" s="219"/>
      <c r="C2451" s="219"/>
      <c r="D2451" s="220"/>
      <c r="E2451" s="221"/>
      <c r="F2451" s="222"/>
      <c r="G2451" s="223"/>
    </row>
    <row r="2452" spans="1:7">
      <c r="A2452" s="219"/>
      <c r="B2452" s="219"/>
      <c r="C2452" s="219"/>
      <c r="D2452" s="220"/>
      <c r="E2452" s="221"/>
      <c r="F2452" s="222"/>
      <c r="G2452" s="223"/>
    </row>
    <row r="2453" spans="1:7">
      <c r="A2453" s="219"/>
      <c r="B2453" s="219"/>
      <c r="C2453" s="219"/>
      <c r="D2453" s="220"/>
      <c r="E2453" s="221"/>
      <c r="F2453" s="222"/>
      <c r="G2453" s="223"/>
    </row>
    <row r="2454" spans="1:7">
      <c r="A2454" s="219"/>
      <c r="B2454" s="219"/>
      <c r="C2454" s="219"/>
      <c r="D2454" s="220"/>
      <c r="E2454" s="221"/>
      <c r="F2454" s="222"/>
      <c r="G2454" s="223"/>
    </row>
    <row r="2455" spans="1:7">
      <c r="A2455" s="219"/>
      <c r="B2455" s="219"/>
      <c r="C2455" s="219"/>
      <c r="D2455" s="220"/>
      <c r="E2455" s="221"/>
      <c r="F2455" s="222"/>
      <c r="G2455" s="223"/>
    </row>
    <row r="2456" spans="1:7">
      <c r="A2456" s="219"/>
      <c r="B2456" s="219"/>
      <c r="C2456" s="219"/>
      <c r="D2456" s="220"/>
      <c r="E2456" s="221"/>
      <c r="F2456" s="222"/>
      <c r="G2456" s="223"/>
    </row>
    <row r="2457" spans="1:7">
      <c r="A2457" s="219"/>
      <c r="B2457" s="219"/>
      <c r="C2457" s="219"/>
      <c r="D2457" s="220"/>
      <c r="E2457" s="221"/>
      <c r="F2457" s="222"/>
      <c r="G2457" s="223"/>
    </row>
    <row r="2458" spans="1:7">
      <c r="A2458" s="219"/>
      <c r="B2458" s="219"/>
      <c r="C2458" s="219"/>
      <c r="D2458" s="220"/>
      <c r="E2458" s="221"/>
      <c r="F2458" s="222"/>
      <c r="G2458" s="223"/>
    </row>
    <row r="2459" spans="1:7">
      <c r="A2459" s="219"/>
      <c r="B2459" s="219"/>
      <c r="C2459" s="219"/>
      <c r="D2459" s="220"/>
      <c r="E2459" s="221"/>
      <c r="F2459" s="222"/>
      <c r="G2459" s="223"/>
    </row>
    <row r="2460" spans="1:7">
      <c r="A2460" s="219"/>
      <c r="B2460" s="219"/>
      <c r="C2460" s="219"/>
      <c r="D2460" s="220"/>
      <c r="E2460" s="221"/>
      <c r="F2460" s="222"/>
      <c r="G2460" s="223"/>
    </row>
    <row r="2461" spans="1:7">
      <c r="A2461" s="219"/>
      <c r="B2461" s="219"/>
      <c r="C2461" s="219"/>
      <c r="D2461" s="220"/>
      <c r="E2461" s="221"/>
      <c r="F2461" s="222"/>
      <c r="G2461" s="223"/>
    </row>
    <row r="2462" spans="1:7">
      <c r="A2462" s="219"/>
      <c r="B2462" s="219"/>
      <c r="C2462" s="219"/>
      <c r="D2462" s="220"/>
      <c r="E2462" s="221"/>
      <c r="F2462" s="222"/>
      <c r="G2462" s="223"/>
    </row>
    <row r="2463" spans="1:7">
      <c r="A2463" s="219"/>
      <c r="B2463" s="219"/>
      <c r="C2463" s="219"/>
      <c r="D2463" s="220"/>
      <c r="E2463" s="221"/>
      <c r="F2463" s="222"/>
      <c r="G2463" s="223"/>
    </row>
    <row r="2464" spans="1:7">
      <c r="A2464" s="219"/>
      <c r="B2464" s="219"/>
      <c r="C2464" s="219"/>
      <c r="D2464" s="220"/>
      <c r="E2464" s="221"/>
      <c r="F2464" s="222"/>
      <c r="G2464" s="223"/>
    </row>
    <row r="2465" spans="1:7">
      <c r="A2465" s="219"/>
      <c r="B2465" s="219"/>
      <c r="C2465" s="219"/>
      <c r="D2465" s="220"/>
      <c r="E2465" s="221"/>
      <c r="F2465" s="222"/>
      <c r="G2465" s="223"/>
    </row>
    <row r="2466" spans="1:7">
      <c r="A2466" s="219"/>
      <c r="B2466" s="219"/>
      <c r="C2466" s="219"/>
      <c r="D2466" s="220"/>
      <c r="E2466" s="221"/>
      <c r="F2466" s="222"/>
      <c r="G2466" s="223"/>
    </row>
    <row r="2467" spans="1:7">
      <c r="A2467" s="219"/>
      <c r="B2467" s="219"/>
      <c r="C2467" s="219"/>
      <c r="D2467" s="220"/>
      <c r="E2467" s="221"/>
      <c r="F2467" s="222"/>
      <c r="G2467" s="223"/>
    </row>
    <row r="2468" spans="1:7">
      <c r="A2468" s="219"/>
      <c r="B2468" s="219"/>
      <c r="C2468" s="219"/>
      <c r="D2468" s="220"/>
      <c r="E2468" s="221"/>
      <c r="F2468" s="222"/>
      <c r="G2468" s="223"/>
    </row>
    <row r="2469" spans="1:7">
      <c r="A2469" s="219"/>
      <c r="B2469" s="219"/>
      <c r="C2469" s="219"/>
      <c r="D2469" s="220"/>
      <c r="E2469" s="221"/>
      <c r="F2469" s="222"/>
      <c r="G2469" s="223"/>
    </row>
    <row r="2470" spans="1:7">
      <c r="A2470" s="219"/>
      <c r="B2470" s="219"/>
      <c r="C2470" s="219"/>
      <c r="D2470" s="220"/>
      <c r="E2470" s="221"/>
      <c r="F2470" s="222"/>
      <c r="G2470" s="223"/>
    </row>
    <row r="2471" spans="1:7">
      <c r="A2471" s="219"/>
      <c r="B2471" s="219"/>
      <c r="C2471" s="219"/>
      <c r="D2471" s="220"/>
      <c r="E2471" s="221"/>
      <c r="F2471" s="222"/>
      <c r="G2471" s="223"/>
    </row>
    <row r="2472" spans="1:7">
      <c r="A2472" s="219"/>
      <c r="B2472" s="219"/>
      <c r="C2472" s="219"/>
      <c r="D2472" s="220"/>
      <c r="E2472" s="221"/>
      <c r="F2472" s="222"/>
      <c r="G2472" s="223"/>
    </row>
    <row r="2473" spans="1:7">
      <c r="A2473" s="219"/>
      <c r="B2473" s="219"/>
      <c r="C2473" s="219"/>
      <c r="D2473" s="220"/>
      <c r="E2473" s="221"/>
      <c r="F2473" s="222"/>
      <c r="G2473" s="223"/>
    </row>
    <row r="2474" spans="1:7">
      <c r="A2474" s="219"/>
      <c r="B2474" s="219"/>
      <c r="C2474" s="219"/>
      <c r="D2474" s="220"/>
      <c r="E2474" s="221"/>
      <c r="F2474" s="222"/>
      <c r="G2474" s="223"/>
    </row>
    <row r="2475" spans="1:7">
      <c r="A2475" s="219"/>
      <c r="B2475" s="219"/>
      <c r="C2475" s="219"/>
      <c r="D2475" s="220"/>
      <c r="E2475" s="221"/>
      <c r="F2475" s="222"/>
      <c r="G2475" s="223"/>
    </row>
    <row r="2476" spans="1:7">
      <c r="A2476" s="219"/>
      <c r="B2476" s="219"/>
      <c r="C2476" s="219"/>
      <c r="D2476" s="220"/>
      <c r="E2476" s="221"/>
      <c r="F2476" s="222"/>
      <c r="G2476" s="223"/>
    </row>
    <row r="2477" spans="1:7">
      <c r="A2477" s="219"/>
      <c r="B2477" s="219"/>
      <c r="C2477" s="219"/>
      <c r="D2477" s="220"/>
      <c r="E2477" s="221"/>
      <c r="F2477" s="222"/>
      <c r="G2477" s="223"/>
    </row>
    <row r="2478" spans="1:7">
      <c r="A2478" s="219"/>
      <c r="B2478" s="219"/>
      <c r="C2478" s="219"/>
      <c r="D2478" s="220"/>
      <c r="E2478" s="221"/>
      <c r="F2478" s="222"/>
      <c r="G2478" s="223"/>
    </row>
    <row r="2479" spans="1:7">
      <c r="A2479" s="219"/>
      <c r="B2479" s="219"/>
      <c r="C2479" s="219"/>
      <c r="D2479" s="220"/>
      <c r="E2479" s="221"/>
      <c r="F2479" s="222"/>
      <c r="G2479" s="223"/>
    </row>
    <row r="2480" spans="1:7">
      <c r="A2480" s="219"/>
      <c r="B2480" s="219"/>
      <c r="C2480" s="219"/>
      <c r="D2480" s="220"/>
      <c r="E2480" s="221"/>
      <c r="F2480" s="222"/>
      <c r="G2480" s="223"/>
    </row>
    <row r="2481" spans="1:7">
      <c r="A2481" s="219"/>
      <c r="B2481" s="219"/>
      <c r="C2481" s="219"/>
      <c r="D2481" s="220"/>
      <c r="E2481" s="221"/>
      <c r="F2481" s="222"/>
      <c r="G2481" s="223"/>
    </row>
    <row r="2482" spans="1:7">
      <c r="A2482" s="219"/>
      <c r="B2482" s="219"/>
      <c r="C2482" s="219"/>
      <c r="D2482" s="220"/>
      <c r="E2482" s="221"/>
      <c r="F2482" s="222"/>
      <c r="G2482" s="223"/>
    </row>
    <row r="2483" spans="1:7">
      <c r="A2483" s="219"/>
      <c r="B2483" s="219"/>
      <c r="C2483" s="219"/>
      <c r="D2483" s="220"/>
      <c r="E2483" s="221"/>
      <c r="F2483" s="222"/>
      <c r="G2483" s="223"/>
    </row>
    <row r="2484" spans="1:7">
      <c r="A2484" s="219"/>
      <c r="B2484" s="219"/>
      <c r="C2484" s="219"/>
      <c r="D2484" s="220"/>
      <c r="E2484" s="221"/>
      <c r="F2484" s="222"/>
      <c r="G2484" s="223"/>
    </row>
    <row r="2485" spans="1:7">
      <c r="A2485" s="219"/>
      <c r="B2485" s="219"/>
      <c r="C2485" s="219"/>
      <c r="D2485" s="220"/>
      <c r="E2485" s="221"/>
      <c r="F2485" s="222"/>
      <c r="G2485" s="223"/>
    </row>
    <row r="2486" spans="1:7">
      <c r="A2486" s="219"/>
      <c r="B2486" s="219"/>
      <c r="C2486" s="219"/>
      <c r="D2486" s="220"/>
      <c r="E2486" s="221"/>
      <c r="F2486" s="222"/>
      <c r="G2486" s="223"/>
    </row>
    <row r="2487" spans="1:7">
      <c r="A2487" s="219"/>
      <c r="B2487" s="219"/>
      <c r="C2487" s="219"/>
      <c r="D2487" s="220"/>
      <c r="E2487" s="221"/>
      <c r="F2487" s="222"/>
      <c r="G2487" s="223"/>
    </row>
    <row r="2488" spans="1:7">
      <c r="A2488" s="219"/>
      <c r="B2488" s="219"/>
      <c r="C2488" s="219"/>
      <c r="D2488" s="220"/>
      <c r="E2488" s="221"/>
      <c r="F2488" s="222"/>
      <c r="G2488" s="223"/>
    </row>
    <row r="2489" spans="1:7">
      <c r="A2489" s="219"/>
      <c r="B2489" s="219"/>
      <c r="C2489" s="219"/>
      <c r="D2489" s="220"/>
      <c r="E2489" s="221"/>
      <c r="F2489" s="222"/>
      <c r="G2489" s="223"/>
    </row>
    <row r="2490" spans="1:7">
      <c r="A2490" s="219"/>
      <c r="B2490" s="219"/>
      <c r="C2490" s="219"/>
      <c r="D2490" s="220"/>
      <c r="E2490" s="221"/>
      <c r="F2490" s="222"/>
      <c r="G2490" s="223"/>
    </row>
    <row r="2491" spans="1:7">
      <c r="A2491" s="219"/>
      <c r="B2491" s="219"/>
      <c r="C2491" s="219"/>
      <c r="D2491" s="220"/>
      <c r="E2491" s="221"/>
      <c r="F2491" s="222"/>
      <c r="G2491" s="223"/>
    </row>
    <row r="2492" spans="1:7">
      <c r="A2492" s="219"/>
      <c r="B2492" s="219"/>
      <c r="C2492" s="219"/>
      <c r="D2492" s="220"/>
      <c r="E2492" s="221"/>
      <c r="F2492" s="222"/>
      <c r="G2492" s="223"/>
    </row>
    <row r="2493" spans="1:7">
      <c r="A2493" s="219"/>
      <c r="B2493" s="219"/>
      <c r="C2493" s="219"/>
      <c r="D2493" s="220"/>
      <c r="E2493" s="221"/>
      <c r="F2493" s="222"/>
      <c r="G2493" s="223"/>
    </row>
    <row r="2494" spans="1:7">
      <c r="A2494" s="219"/>
      <c r="B2494" s="219"/>
      <c r="C2494" s="219"/>
      <c r="D2494" s="220"/>
      <c r="E2494" s="221"/>
      <c r="F2494" s="222"/>
      <c r="G2494" s="223"/>
    </row>
    <row r="2495" spans="1:7">
      <c r="A2495" s="219"/>
      <c r="B2495" s="219"/>
      <c r="C2495" s="219"/>
      <c r="D2495" s="220"/>
      <c r="E2495" s="221"/>
      <c r="F2495" s="222"/>
      <c r="G2495" s="223"/>
    </row>
    <row r="2496" spans="1:7">
      <c r="A2496" s="219"/>
      <c r="B2496" s="219"/>
      <c r="C2496" s="219"/>
      <c r="D2496" s="220"/>
      <c r="E2496" s="221"/>
      <c r="F2496" s="222"/>
      <c r="G2496" s="223"/>
    </row>
    <row r="2497" spans="1:7">
      <c r="A2497" s="219"/>
      <c r="B2497" s="219"/>
      <c r="C2497" s="219"/>
      <c r="D2497" s="220"/>
      <c r="E2497" s="221"/>
      <c r="F2497" s="222"/>
      <c r="G2497" s="223"/>
    </row>
    <row r="2498" spans="1:7">
      <c r="A2498" s="219"/>
      <c r="B2498" s="219"/>
      <c r="C2498" s="219"/>
      <c r="D2498" s="220"/>
      <c r="E2498" s="221"/>
      <c r="F2498" s="222"/>
      <c r="G2498" s="223"/>
    </row>
    <row r="2499" spans="1:7">
      <c r="A2499" s="219"/>
      <c r="B2499" s="219"/>
      <c r="C2499" s="219"/>
      <c r="D2499" s="220"/>
      <c r="E2499" s="221"/>
      <c r="F2499" s="222"/>
      <c r="G2499" s="223"/>
    </row>
    <row r="2500" spans="1:7">
      <c r="A2500" s="219"/>
      <c r="B2500" s="219"/>
      <c r="C2500" s="219"/>
      <c r="D2500" s="220"/>
      <c r="E2500" s="221"/>
      <c r="F2500" s="222"/>
      <c r="G2500" s="223"/>
    </row>
    <row r="2501" spans="1:7">
      <c r="A2501" s="219"/>
      <c r="B2501" s="219"/>
      <c r="C2501" s="219"/>
      <c r="D2501" s="220"/>
      <c r="E2501" s="221"/>
      <c r="F2501" s="222"/>
      <c r="G2501" s="223"/>
    </row>
    <row r="2502" spans="1:7">
      <c r="A2502" s="219"/>
      <c r="B2502" s="219"/>
      <c r="C2502" s="219"/>
      <c r="D2502" s="220"/>
      <c r="E2502" s="221"/>
      <c r="F2502" s="222"/>
      <c r="G2502" s="223"/>
    </row>
    <row r="2503" spans="1:7">
      <c r="A2503" s="219"/>
      <c r="B2503" s="219"/>
      <c r="C2503" s="219"/>
      <c r="D2503" s="220"/>
      <c r="E2503" s="221"/>
      <c r="F2503" s="222"/>
      <c r="G2503" s="223"/>
    </row>
    <row r="2504" spans="1:7">
      <c r="A2504" s="219"/>
      <c r="B2504" s="219"/>
      <c r="C2504" s="219"/>
      <c r="D2504" s="220"/>
      <c r="E2504" s="221"/>
      <c r="F2504" s="222"/>
      <c r="G2504" s="223"/>
    </row>
    <row r="2505" spans="1:7">
      <c r="A2505" s="219"/>
      <c r="B2505" s="219"/>
      <c r="C2505" s="219"/>
      <c r="D2505" s="220"/>
      <c r="E2505" s="221"/>
      <c r="F2505" s="222"/>
      <c r="G2505" s="223"/>
    </row>
    <row r="2506" spans="1:7">
      <c r="A2506" s="219"/>
      <c r="B2506" s="219"/>
      <c r="C2506" s="219"/>
      <c r="D2506" s="220"/>
      <c r="E2506" s="221"/>
      <c r="F2506" s="222"/>
      <c r="G2506" s="223"/>
    </row>
    <row r="2507" spans="1:7">
      <c r="A2507" s="219"/>
      <c r="B2507" s="219"/>
      <c r="C2507" s="219"/>
      <c r="D2507" s="220"/>
      <c r="E2507" s="221"/>
      <c r="F2507" s="222"/>
      <c r="G2507" s="223"/>
    </row>
    <row r="2508" spans="1:7">
      <c r="A2508" s="219"/>
      <c r="B2508" s="219"/>
      <c r="C2508" s="219"/>
      <c r="D2508" s="220"/>
      <c r="E2508" s="221"/>
      <c r="F2508" s="222"/>
      <c r="G2508" s="223"/>
    </row>
    <row r="2509" spans="1:7">
      <c r="A2509" s="219"/>
      <c r="B2509" s="219"/>
      <c r="C2509" s="219"/>
      <c r="D2509" s="220"/>
      <c r="E2509" s="221"/>
      <c r="F2509" s="222"/>
      <c r="G2509" s="223"/>
    </row>
    <row r="2510" spans="1:7">
      <c r="A2510" s="219"/>
      <c r="B2510" s="219"/>
      <c r="C2510" s="219"/>
      <c r="D2510" s="220"/>
      <c r="E2510" s="221"/>
      <c r="F2510" s="222"/>
      <c r="G2510" s="223"/>
    </row>
    <row r="2511" spans="1:7">
      <c r="A2511" s="219"/>
      <c r="B2511" s="219"/>
      <c r="C2511" s="219"/>
      <c r="D2511" s="220"/>
      <c r="E2511" s="221"/>
      <c r="F2511" s="222"/>
      <c r="G2511" s="223"/>
    </row>
    <row r="2512" spans="1:7">
      <c r="A2512" s="219"/>
      <c r="B2512" s="219"/>
      <c r="C2512" s="219"/>
      <c r="D2512" s="220"/>
      <c r="E2512" s="221"/>
      <c r="F2512" s="222"/>
      <c r="G2512" s="223"/>
    </row>
    <row r="2513" spans="1:7">
      <c r="A2513" s="219"/>
      <c r="B2513" s="219"/>
      <c r="C2513" s="219"/>
      <c r="D2513" s="220"/>
      <c r="E2513" s="221"/>
      <c r="F2513" s="222"/>
      <c r="G2513" s="223"/>
    </row>
    <row r="2514" spans="1:7">
      <c r="A2514" s="219"/>
      <c r="B2514" s="219"/>
      <c r="C2514" s="219"/>
      <c r="D2514" s="220"/>
      <c r="E2514" s="221"/>
      <c r="F2514" s="222"/>
      <c r="G2514" s="223"/>
    </row>
    <row r="2515" spans="1:7">
      <c r="A2515" s="219"/>
      <c r="B2515" s="219"/>
      <c r="C2515" s="219"/>
      <c r="D2515" s="220"/>
      <c r="E2515" s="221"/>
      <c r="F2515" s="222"/>
      <c r="G2515" s="223"/>
    </row>
    <row r="2516" spans="1:7">
      <c r="A2516" s="219"/>
      <c r="B2516" s="219"/>
      <c r="C2516" s="219"/>
      <c r="D2516" s="220"/>
      <c r="E2516" s="221"/>
      <c r="F2516" s="222"/>
      <c r="G2516" s="223"/>
    </row>
    <row r="2517" spans="1:7">
      <c r="A2517" s="219"/>
      <c r="B2517" s="219"/>
      <c r="C2517" s="219"/>
      <c r="D2517" s="220"/>
      <c r="E2517" s="221"/>
      <c r="F2517" s="222"/>
      <c r="G2517" s="223"/>
    </row>
    <row r="2518" spans="1:7">
      <c r="A2518" s="219"/>
      <c r="B2518" s="219"/>
      <c r="C2518" s="219"/>
      <c r="D2518" s="220"/>
      <c r="E2518" s="221"/>
      <c r="F2518" s="222"/>
      <c r="G2518" s="223"/>
    </row>
    <row r="2519" spans="1:7">
      <c r="A2519" s="219"/>
      <c r="B2519" s="219"/>
      <c r="C2519" s="219"/>
      <c r="D2519" s="220"/>
      <c r="E2519" s="221"/>
      <c r="F2519" s="222"/>
      <c r="G2519" s="223"/>
    </row>
    <row r="2520" spans="1:7">
      <c r="A2520" s="219"/>
      <c r="B2520" s="219"/>
      <c r="C2520" s="219"/>
      <c r="D2520" s="220"/>
      <c r="E2520" s="221"/>
      <c r="F2520" s="222"/>
      <c r="G2520" s="223"/>
    </row>
    <row r="2521" spans="1:7">
      <c r="A2521" s="219"/>
      <c r="B2521" s="219"/>
      <c r="C2521" s="219"/>
      <c r="D2521" s="220"/>
      <c r="E2521" s="221"/>
      <c r="F2521" s="222"/>
      <c r="G2521" s="223"/>
    </row>
    <row r="2522" spans="1:7">
      <c r="A2522" s="219"/>
      <c r="B2522" s="219"/>
      <c r="C2522" s="219"/>
      <c r="D2522" s="220"/>
      <c r="E2522" s="221"/>
      <c r="F2522" s="222"/>
      <c r="G2522" s="223"/>
    </row>
    <row r="2523" spans="1:7">
      <c r="A2523" s="219"/>
      <c r="B2523" s="219"/>
      <c r="C2523" s="219"/>
      <c r="D2523" s="220"/>
      <c r="E2523" s="221"/>
      <c r="F2523" s="222"/>
      <c r="G2523" s="223"/>
    </row>
    <row r="2524" spans="1:7">
      <c r="A2524" s="219"/>
      <c r="B2524" s="219"/>
      <c r="C2524" s="219"/>
      <c r="D2524" s="220"/>
      <c r="E2524" s="221"/>
      <c r="F2524" s="222"/>
      <c r="G2524" s="223"/>
    </row>
    <row r="2525" spans="1:7">
      <c r="A2525" s="219"/>
      <c r="B2525" s="219"/>
      <c r="C2525" s="219"/>
      <c r="D2525" s="220"/>
      <c r="E2525" s="221"/>
      <c r="F2525" s="222"/>
      <c r="G2525" s="223"/>
    </row>
    <row r="2526" spans="1:7">
      <c r="A2526" s="219"/>
      <c r="B2526" s="219"/>
      <c r="C2526" s="219"/>
      <c r="D2526" s="220"/>
      <c r="E2526" s="221"/>
      <c r="F2526" s="222"/>
      <c r="G2526" s="223"/>
    </row>
    <row r="2527" spans="1:7">
      <c r="A2527" s="219"/>
      <c r="B2527" s="219"/>
      <c r="C2527" s="219"/>
      <c r="D2527" s="220"/>
      <c r="E2527" s="221"/>
      <c r="F2527" s="222"/>
      <c r="G2527" s="223"/>
    </row>
    <row r="2528" spans="1:7">
      <c r="A2528" s="219"/>
      <c r="B2528" s="219"/>
      <c r="C2528" s="219"/>
      <c r="D2528" s="220"/>
      <c r="E2528" s="221"/>
      <c r="F2528" s="222"/>
      <c r="G2528" s="223"/>
    </row>
    <row r="2529" spans="1:7">
      <c r="A2529" s="219"/>
      <c r="B2529" s="219"/>
      <c r="C2529" s="219"/>
      <c r="D2529" s="220"/>
      <c r="E2529" s="221"/>
      <c r="F2529" s="222"/>
      <c r="G2529" s="223"/>
    </row>
    <row r="2530" spans="1:7">
      <c r="A2530" s="219"/>
      <c r="B2530" s="219"/>
      <c r="C2530" s="219"/>
      <c r="D2530" s="220"/>
      <c r="E2530" s="221"/>
      <c r="F2530" s="222"/>
      <c r="G2530" s="223"/>
    </row>
    <row r="2531" spans="1:7">
      <c r="A2531" s="219"/>
      <c r="B2531" s="219"/>
      <c r="C2531" s="219"/>
      <c r="D2531" s="220"/>
      <c r="E2531" s="221"/>
      <c r="F2531" s="222"/>
      <c r="G2531" s="223"/>
    </row>
    <row r="2532" spans="1:7">
      <c r="A2532" s="219"/>
      <c r="B2532" s="219"/>
      <c r="C2532" s="219"/>
      <c r="D2532" s="220"/>
      <c r="E2532" s="221"/>
      <c r="F2532" s="222"/>
      <c r="G2532" s="223"/>
    </row>
    <row r="2533" spans="1:7">
      <c r="A2533" s="219"/>
      <c r="B2533" s="219"/>
      <c r="C2533" s="219"/>
      <c r="D2533" s="220"/>
      <c r="E2533" s="221"/>
      <c r="F2533" s="222"/>
      <c r="G2533" s="223"/>
    </row>
    <row r="2534" spans="1:7">
      <c r="A2534" s="219"/>
      <c r="B2534" s="219"/>
      <c r="C2534" s="219"/>
      <c r="D2534" s="220"/>
      <c r="E2534" s="221"/>
      <c r="F2534" s="222"/>
      <c r="G2534" s="223"/>
    </row>
    <row r="2535" spans="1:7">
      <c r="A2535" s="219"/>
      <c r="B2535" s="219"/>
      <c r="C2535" s="219"/>
      <c r="D2535" s="220"/>
      <c r="E2535" s="221"/>
      <c r="F2535" s="222"/>
      <c r="G2535" s="223"/>
    </row>
    <row r="2536" spans="1:7">
      <c r="A2536" s="219"/>
      <c r="B2536" s="219"/>
      <c r="C2536" s="219"/>
      <c r="D2536" s="220"/>
      <c r="E2536" s="221"/>
      <c r="F2536" s="222"/>
      <c r="G2536" s="223"/>
    </row>
    <row r="2537" spans="1:7">
      <c r="A2537" s="219"/>
      <c r="B2537" s="219"/>
      <c r="C2537" s="219"/>
      <c r="D2537" s="220"/>
      <c r="E2537" s="221"/>
      <c r="F2537" s="222"/>
      <c r="G2537" s="223"/>
    </row>
    <row r="2538" spans="1:7">
      <c r="A2538" s="219"/>
      <c r="B2538" s="219"/>
      <c r="C2538" s="219"/>
      <c r="D2538" s="220"/>
      <c r="E2538" s="221"/>
      <c r="F2538" s="222"/>
      <c r="G2538" s="223"/>
    </row>
    <row r="2539" spans="1:7">
      <c r="A2539" s="219"/>
      <c r="B2539" s="219"/>
      <c r="C2539" s="219"/>
      <c r="D2539" s="220"/>
      <c r="E2539" s="221"/>
      <c r="F2539" s="222"/>
      <c r="G2539" s="223"/>
    </row>
    <row r="2540" spans="1:7">
      <c r="A2540" s="219"/>
      <c r="B2540" s="219"/>
      <c r="C2540" s="219"/>
      <c r="D2540" s="220"/>
      <c r="E2540" s="221"/>
      <c r="F2540" s="222"/>
      <c r="G2540" s="223"/>
    </row>
    <row r="2541" spans="1:7">
      <c r="A2541" s="219"/>
      <c r="B2541" s="219"/>
      <c r="C2541" s="219"/>
      <c r="D2541" s="220"/>
      <c r="E2541" s="221"/>
      <c r="F2541" s="222"/>
      <c r="G2541" s="223"/>
    </row>
    <row r="2542" spans="1:7">
      <c r="A2542" s="219"/>
      <c r="B2542" s="219"/>
      <c r="C2542" s="219"/>
      <c r="D2542" s="220"/>
      <c r="E2542" s="221"/>
      <c r="F2542" s="222"/>
      <c r="G2542" s="223"/>
    </row>
    <row r="2543" spans="1:7">
      <c r="A2543" s="219"/>
      <c r="B2543" s="219"/>
      <c r="C2543" s="219"/>
      <c r="D2543" s="220"/>
      <c r="E2543" s="221"/>
      <c r="F2543" s="222"/>
      <c r="G2543" s="223"/>
    </row>
    <row r="2544" spans="1:7">
      <c r="A2544" s="219"/>
      <c r="B2544" s="219"/>
      <c r="C2544" s="219"/>
      <c r="D2544" s="220"/>
      <c r="E2544" s="221"/>
      <c r="F2544" s="222"/>
      <c r="G2544" s="223"/>
    </row>
    <row r="2545" spans="1:7">
      <c r="A2545" s="219"/>
      <c r="B2545" s="219"/>
      <c r="C2545" s="219"/>
      <c r="D2545" s="220"/>
      <c r="E2545" s="221"/>
      <c r="F2545" s="222"/>
      <c r="G2545" s="223"/>
    </row>
    <row r="2546" spans="1:7">
      <c r="A2546" s="219"/>
      <c r="B2546" s="219"/>
      <c r="C2546" s="219"/>
      <c r="D2546" s="220"/>
      <c r="E2546" s="221"/>
      <c r="F2546" s="222"/>
      <c r="G2546" s="223"/>
    </row>
    <row r="2547" spans="1:7">
      <c r="A2547" s="219"/>
      <c r="B2547" s="219"/>
      <c r="C2547" s="219"/>
      <c r="D2547" s="220"/>
      <c r="E2547" s="221"/>
      <c r="F2547" s="222"/>
      <c r="G2547" s="223"/>
    </row>
    <row r="2548" spans="1:7">
      <c r="A2548" s="219"/>
      <c r="B2548" s="219"/>
      <c r="C2548" s="219"/>
      <c r="D2548" s="220"/>
      <c r="E2548" s="221"/>
      <c r="F2548" s="222"/>
      <c r="G2548" s="223"/>
    </row>
    <row r="2549" spans="1:7">
      <c r="A2549" s="219"/>
      <c r="B2549" s="219"/>
      <c r="C2549" s="219"/>
      <c r="D2549" s="220"/>
      <c r="E2549" s="221"/>
      <c r="F2549" s="222"/>
      <c r="G2549" s="223"/>
    </row>
    <row r="2550" spans="1:7">
      <c r="A2550" s="219"/>
      <c r="B2550" s="219"/>
      <c r="C2550" s="219"/>
      <c r="D2550" s="220"/>
      <c r="E2550" s="221"/>
      <c r="F2550" s="222"/>
      <c r="G2550" s="223"/>
    </row>
    <row r="2551" spans="1:7">
      <c r="A2551" s="219"/>
      <c r="B2551" s="219"/>
      <c r="C2551" s="219"/>
      <c r="D2551" s="220"/>
      <c r="E2551" s="221"/>
      <c r="F2551" s="222"/>
      <c r="G2551" s="223"/>
    </row>
    <row r="2552" spans="1:7">
      <c r="A2552" s="219"/>
      <c r="B2552" s="219"/>
      <c r="C2552" s="219"/>
      <c r="D2552" s="220"/>
      <c r="E2552" s="221"/>
      <c r="F2552" s="222"/>
      <c r="G2552" s="223"/>
    </row>
    <row r="2553" spans="1:7">
      <c r="A2553" s="219"/>
      <c r="B2553" s="219"/>
      <c r="C2553" s="219"/>
      <c r="D2553" s="220"/>
      <c r="E2553" s="221"/>
      <c r="F2553" s="222"/>
      <c r="G2553" s="223"/>
    </row>
    <row r="2554" spans="1:7">
      <c r="A2554" s="219"/>
      <c r="B2554" s="219"/>
      <c r="C2554" s="219"/>
      <c r="D2554" s="220"/>
      <c r="E2554" s="221"/>
      <c r="F2554" s="222"/>
      <c r="G2554" s="223"/>
    </row>
    <row r="2555" spans="1:7">
      <c r="A2555" s="219"/>
      <c r="B2555" s="219"/>
      <c r="C2555" s="219"/>
      <c r="D2555" s="220"/>
      <c r="E2555" s="221"/>
      <c r="F2555" s="222"/>
      <c r="G2555" s="223"/>
    </row>
    <row r="2556" spans="1:7">
      <c r="A2556" s="219"/>
      <c r="B2556" s="219"/>
      <c r="C2556" s="219"/>
      <c r="D2556" s="220"/>
      <c r="E2556" s="221"/>
      <c r="F2556" s="222"/>
      <c r="G2556" s="223"/>
    </row>
    <row r="2557" spans="1:7">
      <c r="A2557" s="219"/>
      <c r="B2557" s="219"/>
      <c r="C2557" s="219"/>
      <c r="D2557" s="220"/>
      <c r="E2557" s="221"/>
      <c r="F2557" s="222"/>
      <c r="G2557" s="223"/>
    </row>
    <row r="2558" spans="1:7">
      <c r="A2558" s="219"/>
      <c r="B2558" s="219"/>
      <c r="C2558" s="219"/>
      <c r="D2558" s="220"/>
      <c r="E2558" s="221"/>
      <c r="F2558" s="222"/>
      <c r="G2558" s="223"/>
    </row>
    <row r="2559" spans="1:7">
      <c r="A2559" s="219"/>
      <c r="B2559" s="219"/>
      <c r="C2559" s="219"/>
      <c r="D2559" s="220"/>
      <c r="E2559" s="221"/>
      <c r="F2559" s="222"/>
      <c r="G2559" s="223"/>
    </row>
    <row r="2560" spans="1:7">
      <c r="A2560" s="219"/>
      <c r="B2560" s="219"/>
      <c r="C2560" s="219"/>
      <c r="D2560" s="220"/>
      <c r="E2560" s="221"/>
      <c r="F2560" s="222"/>
      <c r="G2560" s="223"/>
    </row>
    <row r="2561" spans="1:7">
      <c r="A2561" s="219"/>
      <c r="B2561" s="219"/>
      <c r="C2561" s="219"/>
      <c r="D2561" s="220"/>
      <c r="E2561" s="221"/>
      <c r="F2561" s="222"/>
      <c r="G2561" s="223"/>
    </row>
    <row r="2562" spans="1:7">
      <c r="A2562" s="219"/>
      <c r="B2562" s="219"/>
      <c r="C2562" s="219"/>
      <c r="D2562" s="220"/>
      <c r="E2562" s="221"/>
      <c r="F2562" s="222"/>
      <c r="G2562" s="223"/>
    </row>
    <row r="2563" spans="1:7">
      <c r="A2563" s="219"/>
      <c r="B2563" s="219"/>
      <c r="C2563" s="219"/>
      <c r="D2563" s="220"/>
      <c r="E2563" s="221"/>
      <c r="F2563" s="222"/>
      <c r="G2563" s="223"/>
    </row>
    <row r="2564" spans="1:7">
      <c r="A2564" s="219"/>
      <c r="B2564" s="219"/>
      <c r="C2564" s="219"/>
      <c r="D2564" s="220"/>
      <c r="E2564" s="221"/>
      <c r="F2564" s="222"/>
      <c r="G2564" s="223"/>
    </row>
    <row r="2565" spans="1:7">
      <c r="A2565" s="219"/>
      <c r="B2565" s="219"/>
      <c r="C2565" s="219"/>
      <c r="D2565" s="220"/>
      <c r="E2565" s="221"/>
      <c r="F2565" s="222"/>
      <c r="G2565" s="223"/>
    </row>
    <row r="2566" spans="1:7">
      <c r="A2566" s="219"/>
      <c r="B2566" s="219"/>
      <c r="C2566" s="219"/>
      <c r="D2566" s="220"/>
      <c r="E2566" s="221"/>
      <c r="F2566" s="222"/>
      <c r="G2566" s="223"/>
    </row>
    <row r="2567" spans="1:7">
      <c r="A2567" s="219"/>
      <c r="B2567" s="219"/>
      <c r="C2567" s="219"/>
      <c r="D2567" s="220"/>
      <c r="E2567" s="221"/>
      <c r="F2567" s="222"/>
      <c r="G2567" s="223"/>
    </row>
    <row r="2568" spans="1:7">
      <c r="A2568" s="219"/>
      <c r="B2568" s="219"/>
      <c r="C2568" s="219"/>
      <c r="D2568" s="220"/>
      <c r="E2568" s="221"/>
      <c r="F2568" s="222"/>
      <c r="G2568" s="223"/>
    </row>
    <row r="2569" spans="1:7">
      <c r="A2569" s="219"/>
      <c r="B2569" s="219"/>
      <c r="C2569" s="219"/>
      <c r="D2569" s="220"/>
      <c r="E2569" s="221"/>
      <c r="F2569" s="222"/>
      <c r="G2569" s="223"/>
    </row>
    <row r="2570" spans="1:7">
      <c r="A2570" s="219"/>
      <c r="B2570" s="219"/>
      <c r="C2570" s="219"/>
      <c r="D2570" s="220"/>
      <c r="E2570" s="221"/>
      <c r="F2570" s="222"/>
      <c r="G2570" s="223"/>
    </row>
    <row r="2571" spans="1:7">
      <c r="A2571" s="219"/>
      <c r="B2571" s="219"/>
      <c r="C2571" s="219"/>
      <c r="D2571" s="220"/>
      <c r="E2571" s="221"/>
      <c r="F2571" s="222"/>
      <c r="G2571" s="223"/>
    </row>
    <row r="2572" spans="1:7">
      <c r="A2572" s="219"/>
      <c r="B2572" s="219"/>
      <c r="C2572" s="219"/>
      <c r="D2572" s="220"/>
      <c r="E2572" s="221"/>
      <c r="F2572" s="222"/>
      <c r="G2572" s="223"/>
    </row>
    <row r="2573" spans="1:7">
      <c r="A2573" s="219"/>
      <c r="B2573" s="219"/>
      <c r="C2573" s="219"/>
      <c r="D2573" s="220"/>
      <c r="E2573" s="221"/>
      <c r="F2573" s="222"/>
      <c r="G2573" s="223"/>
    </row>
    <row r="2574" spans="1:7">
      <c r="A2574" s="219"/>
      <c r="B2574" s="219"/>
      <c r="C2574" s="219"/>
      <c r="D2574" s="220"/>
      <c r="E2574" s="221"/>
      <c r="F2574" s="222"/>
      <c r="G2574" s="223"/>
    </row>
    <row r="2575" spans="1:7">
      <c r="A2575" s="219"/>
      <c r="B2575" s="219"/>
      <c r="C2575" s="219"/>
      <c r="D2575" s="220"/>
      <c r="E2575" s="221"/>
      <c r="F2575" s="222"/>
      <c r="G2575" s="223"/>
    </row>
    <row r="2576" spans="1:7">
      <c r="A2576" s="219"/>
      <c r="B2576" s="219"/>
      <c r="C2576" s="219"/>
      <c r="D2576" s="220"/>
      <c r="E2576" s="221"/>
      <c r="F2576" s="222"/>
      <c r="G2576" s="223"/>
    </row>
    <row r="2577" spans="1:7">
      <c r="A2577" s="219"/>
      <c r="B2577" s="219"/>
      <c r="C2577" s="219"/>
      <c r="D2577" s="220"/>
      <c r="E2577" s="221"/>
      <c r="F2577" s="222"/>
      <c r="G2577" s="223"/>
    </row>
    <row r="2578" spans="1:7">
      <c r="A2578" s="219"/>
      <c r="B2578" s="219"/>
      <c r="C2578" s="219"/>
      <c r="D2578" s="220"/>
      <c r="E2578" s="221"/>
      <c r="F2578" s="222"/>
      <c r="G2578" s="223"/>
    </row>
    <row r="2579" spans="1:7">
      <c r="A2579" s="219"/>
      <c r="B2579" s="219"/>
      <c r="C2579" s="219"/>
      <c r="D2579" s="220"/>
      <c r="E2579" s="221"/>
      <c r="F2579" s="222"/>
      <c r="G2579" s="223"/>
    </row>
    <row r="2580" spans="1:7">
      <c r="A2580" s="219"/>
      <c r="B2580" s="219"/>
      <c r="C2580" s="219"/>
      <c r="D2580" s="220"/>
      <c r="E2580" s="221"/>
      <c r="F2580" s="222"/>
      <c r="G2580" s="223"/>
    </row>
    <row r="2581" spans="1:7">
      <c r="A2581" s="219"/>
      <c r="B2581" s="219"/>
      <c r="C2581" s="219"/>
      <c r="D2581" s="220"/>
      <c r="E2581" s="221"/>
      <c r="F2581" s="222"/>
      <c r="G2581" s="223"/>
    </row>
    <row r="2582" spans="1:7">
      <c r="A2582" s="219"/>
      <c r="B2582" s="219"/>
      <c r="C2582" s="219"/>
      <c r="D2582" s="220"/>
      <c r="E2582" s="221"/>
      <c r="F2582" s="222"/>
      <c r="G2582" s="223"/>
    </row>
    <row r="2583" spans="1:7">
      <c r="A2583" s="219"/>
      <c r="B2583" s="219"/>
      <c r="C2583" s="219"/>
      <c r="D2583" s="220"/>
      <c r="E2583" s="221"/>
      <c r="F2583" s="222"/>
      <c r="G2583" s="223"/>
    </row>
    <row r="2584" spans="1:7">
      <c r="A2584" s="219"/>
      <c r="B2584" s="219"/>
      <c r="C2584" s="219"/>
      <c r="D2584" s="220"/>
      <c r="E2584" s="221"/>
      <c r="F2584" s="222"/>
      <c r="G2584" s="223"/>
    </row>
    <row r="2585" spans="1:7">
      <c r="A2585" s="219"/>
      <c r="B2585" s="219"/>
      <c r="C2585" s="219"/>
      <c r="D2585" s="220"/>
      <c r="E2585" s="221"/>
      <c r="F2585" s="222"/>
      <c r="G2585" s="223"/>
    </row>
    <row r="2586" spans="1:7">
      <c r="A2586" s="219"/>
      <c r="B2586" s="219"/>
      <c r="C2586" s="219"/>
      <c r="D2586" s="220"/>
      <c r="E2586" s="221"/>
      <c r="F2586" s="222"/>
      <c r="G2586" s="223"/>
    </row>
    <row r="2587" spans="1:7">
      <c r="A2587" s="219"/>
      <c r="B2587" s="219"/>
      <c r="C2587" s="219"/>
      <c r="D2587" s="220"/>
      <c r="E2587" s="221"/>
      <c r="F2587" s="222"/>
      <c r="G2587" s="223"/>
    </row>
    <row r="2588" spans="1:7">
      <c r="A2588" s="219"/>
      <c r="B2588" s="219"/>
      <c r="C2588" s="219"/>
      <c r="D2588" s="220"/>
      <c r="E2588" s="221"/>
      <c r="F2588" s="222"/>
      <c r="G2588" s="223"/>
    </row>
    <row r="2589" spans="1:7">
      <c r="A2589" s="219"/>
      <c r="B2589" s="219"/>
      <c r="C2589" s="219"/>
      <c r="D2589" s="220"/>
      <c r="E2589" s="221"/>
      <c r="F2589" s="222"/>
      <c r="G2589" s="223"/>
    </row>
    <row r="2590" spans="1:7">
      <c r="A2590" s="219"/>
      <c r="B2590" s="219"/>
      <c r="C2590" s="219"/>
      <c r="D2590" s="220"/>
      <c r="E2590" s="221"/>
      <c r="F2590" s="222"/>
      <c r="G2590" s="223"/>
    </row>
    <row r="2591" spans="1:7">
      <c r="A2591" s="219"/>
      <c r="B2591" s="219"/>
      <c r="C2591" s="219"/>
      <c r="D2591" s="220"/>
      <c r="E2591" s="221"/>
      <c r="F2591" s="222"/>
      <c r="G2591" s="223"/>
    </row>
    <row r="2592" spans="1:7">
      <c r="A2592" s="219"/>
      <c r="B2592" s="219"/>
      <c r="C2592" s="219"/>
      <c r="D2592" s="220"/>
      <c r="E2592" s="221"/>
      <c r="F2592" s="222"/>
      <c r="G2592" s="223"/>
    </row>
    <row r="2593" spans="1:7">
      <c r="A2593" s="219"/>
      <c r="B2593" s="219"/>
      <c r="C2593" s="219"/>
      <c r="D2593" s="220"/>
      <c r="E2593" s="221"/>
      <c r="F2593" s="222"/>
      <c r="G2593" s="223"/>
    </row>
    <row r="2594" spans="1:7">
      <c r="A2594" s="219"/>
      <c r="B2594" s="219"/>
      <c r="C2594" s="219"/>
      <c r="D2594" s="220"/>
      <c r="E2594" s="221"/>
      <c r="F2594" s="222"/>
      <c r="G2594" s="223"/>
    </row>
    <row r="2595" spans="1:7">
      <c r="A2595" s="219"/>
      <c r="B2595" s="219"/>
      <c r="C2595" s="219"/>
      <c r="D2595" s="220"/>
      <c r="E2595" s="221"/>
      <c r="F2595" s="222"/>
      <c r="G2595" s="223"/>
    </row>
    <row r="2596" spans="1:7">
      <c r="A2596" s="219"/>
      <c r="B2596" s="219"/>
      <c r="C2596" s="219"/>
      <c r="D2596" s="220"/>
      <c r="E2596" s="221"/>
      <c r="F2596" s="222"/>
      <c r="G2596" s="223"/>
    </row>
    <row r="2597" spans="1:7">
      <c r="A2597" s="219"/>
      <c r="B2597" s="219"/>
      <c r="C2597" s="219"/>
      <c r="D2597" s="220"/>
      <c r="E2597" s="221"/>
      <c r="F2597" s="222"/>
      <c r="G2597" s="223"/>
    </row>
    <row r="2598" spans="1:7">
      <c r="A2598" s="219"/>
      <c r="B2598" s="219"/>
      <c r="C2598" s="219"/>
      <c r="D2598" s="220"/>
      <c r="E2598" s="221"/>
      <c r="F2598" s="222"/>
      <c r="G2598" s="223"/>
    </row>
    <row r="2599" spans="1:7">
      <c r="A2599" s="219"/>
      <c r="B2599" s="219"/>
      <c r="C2599" s="219"/>
      <c r="D2599" s="220"/>
      <c r="E2599" s="221"/>
      <c r="F2599" s="222"/>
      <c r="G2599" s="223"/>
    </row>
    <row r="2600" spans="1:7">
      <c r="A2600" s="219"/>
      <c r="B2600" s="219"/>
      <c r="C2600" s="219"/>
      <c r="D2600" s="220"/>
      <c r="E2600" s="221"/>
      <c r="F2600" s="222"/>
      <c r="G2600" s="223"/>
    </row>
    <row r="2601" spans="1:7">
      <c r="A2601" s="219"/>
      <c r="B2601" s="219"/>
      <c r="C2601" s="219"/>
      <c r="D2601" s="220"/>
      <c r="E2601" s="221"/>
      <c r="F2601" s="222"/>
      <c r="G2601" s="223"/>
    </row>
    <row r="2602" spans="1:7">
      <c r="A2602" s="219"/>
      <c r="B2602" s="219"/>
      <c r="C2602" s="219"/>
      <c r="D2602" s="220"/>
      <c r="E2602" s="221"/>
      <c r="F2602" s="222"/>
      <c r="G2602" s="223"/>
    </row>
    <row r="2603" spans="1:7">
      <c r="A2603" s="219"/>
      <c r="B2603" s="219"/>
      <c r="C2603" s="219"/>
      <c r="D2603" s="220"/>
      <c r="E2603" s="221"/>
      <c r="F2603" s="222"/>
      <c r="G2603" s="223"/>
    </row>
    <row r="2604" spans="1:7">
      <c r="A2604" s="219"/>
      <c r="B2604" s="219"/>
      <c r="C2604" s="219"/>
      <c r="D2604" s="220"/>
      <c r="E2604" s="221"/>
      <c r="F2604" s="222"/>
      <c r="G2604" s="223"/>
    </row>
    <row r="2605" spans="1:7">
      <c r="A2605" s="219"/>
      <c r="B2605" s="219"/>
      <c r="C2605" s="219"/>
      <c r="D2605" s="220"/>
      <c r="E2605" s="221"/>
      <c r="F2605" s="222"/>
      <c r="G2605" s="223"/>
    </row>
    <row r="2606" spans="1:7">
      <c r="A2606" s="219"/>
      <c r="B2606" s="219"/>
      <c r="C2606" s="219"/>
      <c r="D2606" s="220"/>
      <c r="E2606" s="221"/>
      <c r="F2606" s="222"/>
      <c r="G2606" s="223"/>
    </row>
    <row r="2607" spans="1:7">
      <c r="A2607" s="219"/>
      <c r="B2607" s="219"/>
      <c r="C2607" s="219"/>
      <c r="D2607" s="220"/>
      <c r="E2607" s="221"/>
      <c r="F2607" s="222"/>
      <c r="G2607" s="223"/>
    </row>
    <row r="2608" spans="1:7">
      <c r="A2608" s="219"/>
      <c r="B2608" s="219"/>
      <c r="C2608" s="219"/>
      <c r="D2608" s="220"/>
      <c r="E2608" s="221"/>
      <c r="F2608" s="222"/>
      <c r="G2608" s="223"/>
    </row>
    <row r="2609" spans="1:7">
      <c r="A2609" s="219"/>
      <c r="B2609" s="219"/>
      <c r="C2609" s="219"/>
      <c r="D2609" s="220"/>
      <c r="E2609" s="221"/>
      <c r="F2609" s="222"/>
      <c r="G2609" s="223"/>
    </row>
    <row r="2610" spans="1:7">
      <c r="A2610" s="219"/>
      <c r="B2610" s="219"/>
      <c r="C2610" s="219"/>
      <c r="D2610" s="220"/>
      <c r="E2610" s="221"/>
      <c r="F2610" s="222"/>
      <c r="G2610" s="223"/>
    </row>
    <row r="2611" spans="1:7">
      <c r="A2611" s="219"/>
      <c r="B2611" s="219"/>
      <c r="C2611" s="219"/>
      <c r="D2611" s="220"/>
      <c r="E2611" s="221"/>
      <c r="F2611" s="222"/>
      <c r="G2611" s="223"/>
    </row>
    <row r="2612" spans="1:7">
      <c r="A2612" s="219"/>
      <c r="B2612" s="219"/>
      <c r="C2612" s="219"/>
      <c r="D2612" s="220"/>
      <c r="E2612" s="221"/>
      <c r="F2612" s="222"/>
      <c r="G2612" s="223"/>
    </row>
    <row r="2613" spans="1:7">
      <c r="A2613" s="219"/>
      <c r="B2613" s="219"/>
      <c r="C2613" s="219"/>
      <c r="D2613" s="220"/>
      <c r="E2613" s="221"/>
      <c r="F2613" s="222"/>
      <c r="G2613" s="223"/>
    </row>
    <row r="2614" spans="1:7">
      <c r="A2614" s="219"/>
      <c r="B2614" s="219"/>
      <c r="C2614" s="219"/>
      <c r="D2614" s="220"/>
      <c r="E2614" s="221"/>
      <c r="F2614" s="222"/>
      <c r="G2614" s="223"/>
    </row>
    <row r="2615" spans="1:7">
      <c r="A2615" s="219"/>
      <c r="B2615" s="219"/>
      <c r="C2615" s="219"/>
      <c r="D2615" s="220"/>
      <c r="E2615" s="221"/>
      <c r="F2615" s="222"/>
      <c r="G2615" s="223"/>
    </row>
    <row r="2616" spans="1:7">
      <c r="A2616" s="219"/>
      <c r="B2616" s="219"/>
      <c r="C2616" s="219"/>
      <c r="D2616" s="220"/>
      <c r="E2616" s="221"/>
      <c r="F2616" s="222"/>
      <c r="G2616" s="223"/>
    </row>
    <row r="2617" spans="1:7">
      <c r="A2617" s="219"/>
      <c r="B2617" s="219"/>
      <c r="C2617" s="219"/>
      <c r="D2617" s="220"/>
      <c r="E2617" s="221"/>
      <c r="F2617" s="222"/>
      <c r="G2617" s="223"/>
    </row>
    <row r="2618" spans="1:7">
      <c r="A2618" s="219"/>
      <c r="B2618" s="219"/>
      <c r="C2618" s="219"/>
      <c r="D2618" s="220"/>
      <c r="E2618" s="221"/>
      <c r="F2618" s="222"/>
      <c r="G2618" s="223"/>
    </row>
    <row r="2619" spans="1:7">
      <c r="A2619" s="219"/>
      <c r="B2619" s="219"/>
      <c r="C2619" s="219"/>
      <c r="D2619" s="220"/>
      <c r="E2619" s="221"/>
      <c r="F2619" s="222"/>
      <c r="G2619" s="223"/>
    </row>
    <row r="2620" spans="1:7">
      <c r="A2620" s="219"/>
      <c r="B2620" s="219"/>
      <c r="C2620" s="219"/>
      <c r="D2620" s="220"/>
      <c r="E2620" s="221"/>
      <c r="F2620" s="222"/>
      <c r="G2620" s="223"/>
    </row>
    <row r="2621" spans="1:7">
      <c r="A2621" s="219"/>
      <c r="B2621" s="219"/>
      <c r="C2621" s="219"/>
      <c r="D2621" s="220"/>
      <c r="E2621" s="221"/>
      <c r="F2621" s="222"/>
      <c r="G2621" s="223"/>
    </row>
    <row r="2622" spans="1:7">
      <c r="A2622" s="219"/>
      <c r="B2622" s="219"/>
      <c r="C2622" s="219"/>
      <c r="D2622" s="220"/>
      <c r="E2622" s="221"/>
      <c r="F2622" s="222"/>
      <c r="G2622" s="223"/>
    </row>
    <row r="2623" spans="1:7">
      <c r="A2623" s="219"/>
      <c r="B2623" s="219"/>
      <c r="C2623" s="219"/>
      <c r="D2623" s="220"/>
      <c r="E2623" s="221"/>
      <c r="F2623" s="222"/>
      <c r="G2623" s="223"/>
    </row>
    <row r="2624" spans="1:7">
      <c r="A2624" s="219"/>
      <c r="B2624" s="219"/>
      <c r="C2624" s="219"/>
      <c r="D2624" s="220"/>
      <c r="E2624" s="221"/>
      <c r="F2624" s="222"/>
      <c r="G2624" s="223"/>
    </row>
    <row r="2625" spans="1:7">
      <c r="A2625" s="219"/>
      <c r="B2625" s="219"/>
      <c r="C2625" s="219"/>
      <c r="D2625" s="220"/>
      <c r="E2625" s="221"/>
      <c r="F2625" s="222"/>
      <c r="G2625" s="223"/>
    </row>
    <row r="2626" spans="1:7">
      <c r="A2626" s="219"/>
      <c r="B2626" s="219"/>
      <c r="C2626" s="219"/>
      <c r="D2626" s="220"/>
      <c r="E2626" s="221"/>
      <c r="F2626" s="222"/>
      <c r="G2626" s="223"/>
    </row>
    <row r="2627" spans="1:7">
      <c r="A2627" s="219"/>
      <c r="B2627" s="219"/>
      <c r="C2627" s="219"/>
      <c r="D2627" s="220"/>
      <c r="E2627" s="221"/>
      <c r="F2627" s="222"/>
      <c r="G2627" s="223"/>
    </row>
    <row r="2628" spans="1:7">
      <c r="A2628" s="219"/>
      <c r="B2628" s="219"/>
      <c r="C2628" s="219"/>
      <c r="D2628" s="220"/>
      <c r="E2628" s="221"/>
      <c r="F2628" s="222"/>
      <c r="G2628" s="223"/>
    </row>
    <row r="2629" spans="1:7">
      <c r="A2629" s="219"/>
      <c r="B2629" s="219"/>
      <c r="C2629" s="219"/>
      <c r="D2629" s="220"/>
      <c r="E2629" s="221"/>
      <c r="F2629" s="222"/>
      <c r="G2629" s="223"/>
    </row>
    <row r="2630" spans="1:7">
      <c r="A2630" s="219"/>
      <c r="B2630" s="219"/>
      <c r="C2630" s="219"/>
      <c r="D2630" s="220"/>
      <c r="E2630" s="221"/>
      <c r="F2630" s="222"/>
      <c r="G2630" s="223"/>
    </row>
    <row r="2631" spans="1:7">
      <c r="A2631" s="219"/>
      <c r="B2631" s="219"/>
      <c r="C2631" s="219"/>
      <c r="D2631" s="220"/>
      <c r="E2631" s="221"/>
      <c r="F2631" s="222"/>
      <c r="G2631" s="223"/>
    </row>
    <row r="2632" spans="1:7">
      <c r="A2632" s="219"/>
      <c r="B2632" s="219"/>
      <c r="C2632" s="219"/>
      <c r="D2632" s="220"/>
      <c r="E2632" s="221"/>
      <c r="F2632" s="222"/>
      <c r="G2632" s="223"/>
    </row>
    <row r="2633" spans="1:7">
      <c r="A2633" s="219"/>
      <c r="B2633" s="219"/>
      <c r="C2633" s="219"/>
      <c r="D2633" s="220"/>
      <c r="E2633" s="221"/>
      <c r="F2633" s="222"/>
      <c r="G2633" s="223"/>
    </row>
    <row r="2634" spans="1:7">
      <c r="A2634" s="219"/>
      <c r="B2634" s="219"/>
      <c r="C2634" s="219"/>
      <c r="D2634" s="220"/>
      <c r="E2634" s="221"/>
      <c r="F2634" s="222"/>
      <c r="G2634" s="223"/>
    </row>
    <row r="2635" spans="1:7">
      <c r="A2635" s="219"/>
      <c r="B2635" s="219"/>
      <c r="C2635" s="219"/>
      <c r="D2635" s="220"/>
      <c r="E2635" s="221"/>
      <c r="F2635" s="222"/>
      <c r="G2635" s="223"/>
    </row>
    <row r="2636" spans="1:7">
      <c r="A2636" s="219"/>
      <c r="B2636" s="219"/>
      <c r="C2636" s="219"/>
      <c r="D2636" s="220"/>
      <c r="E2636" s="221"/>
      <c r="F2636" s="222"/>
      <c r="G2636" s="223"/>
    </row>
    <row r="2637" spans="1:7">
      <c r="A2637" s="219"/>
      <c r="B2637" s="219"/>
      <c r="C2637" s="219"/>
      <c r="D2637" s="220"/>
      <c r="E2637" s="221"/>
      <c r="F2637" s="222"/>
      <c r="G2637" s="223"/>
    </row>
    <row r="2638" spans="1:7">
      <c r="A2638" s="219"/>
      <c r="B2638" s="219"/>
      <c r="C2638" s="219"/>
      <c r="D2638" s="220"/>
      <c r="E2638" s="221"/>
      <c r="F2638" s="222"/>
      <c r="G2638" s="223"/>
    </row>
    <row r="2639" spans="1:7">
      <c r="A2639" s="219"/>
      <c r="B2639" s="219"/>
      <c r="C2639" s="219"/>
      <c r="D2639" s="220"/>
      <c r="E2639" s="221"/>
      <c r="F2639" s="222"/>
      <c r="G2639" s="223"/>
    </row>
    <row r="2640" spans="1:7">
      <c r="A2640" s="219"/>
      <c r="B2640" s="219"/>
      <c r="C2640" s="219"/>
      <c r="D2640" s="220"/>
      <c r="E2640" s="221"/>
      <c r="F2640" s="222"/>
      <c r="G2640" s="223"/>
    </row>
    <row r="2641" spans="1:7">
      <c r="A2641" s="219"/>
      <c r="B2641" s="219"/>
      <c r="C2641" s="219"/>
      <c r="D2641" s="220"/>
      <c r="E2641" s="221"/>
      <c r="F2641" s="222"/>
      <c r="G2641" s="223"/>
    </row>
    <row r="2642" spans="1:7">
      <c r="A2642" s="219"/>
      <c r="B2642" s="219"/>
      <c r="C2642" s="219"/>
      <c r="D2642" s="220"/>
      <c r="E2642" s="221"/>
      <c r="F2642" s="222"/>
      <c r="G2642" s="223"/>
    </row>
    <row r="2643" spans="1:7">
      <c r="A2643" s="219"/>
      <c r="B2643" s="219"/>
      <c r="C2643" s="219"/>
      <c r="D2643" s="220"/>
      <c r="E2643" s="221"/>
      <c r="F2643" s="222"/>
      <c r="G2643" s="223"/>
    </row>
    <row r="2644" spans="1:7">
      <c r="A2644" s="219"/>
      <c r="B2644" s="219"/>
      <c r="C2644" s="219"/>
      <c r="D2644" s="220"/>
      <c r="E2644" s="221"/>
      <c r="F2644" s="222"/>
      <c r="G2644" s="223"/>
    </row>
    <row r="2645" spans="1:7">
      <c r="A2645" s="219"/>
      <c r="B2645" s="219"/>
      <c r="C2645" s="219"/>
      <c r="D2645" s="220"/>
      <c r="E2645" s="221"/>
      <c r="F2645" s="222"/>
      <c r="G2645" s="223"/>
    </row>
    <row r="2646" spans="1:7">
      <c r="A2646" s="219"/>
      <c r="B2646" s="219"/>
      <c r="C2646" s="219"/>
      <c r="D2646" s="220"/>
      <c r="E2646" s="221"/>
      <c r="F2646" s="222"/>
      <c r="G2646" s="223"/>
    </row>
    <row r="2647" spans="1:7">
      <c r="A2647" s="219"/>
      <c r="B2647" s="219"/>
      <c r="C2647" s="219"/>
      <c r="D2647" s="220"/>
      <c r="E2647" s="221"/>
      <c r="F2647" s="222"/>
      <c r="G2647" s="223"/>
    </row>
    <row r="2648" spans="1:7">
      <c r="A2648" s="219"/>
      <c r="B2648" s="219"/>
      <c r="C2648" s="219"/>
      <c r="D2648" s="220"/>
      <c r="E2648" s="221"/>
      <c r="F2648" s="222"/>
      <c r="G2648" s="223"/>
    </row>
    <row r="2649" spans="1:7">
      <c r="A2649" s="219"/>
      <c r="B2649" s="219"/>
      <c r="C2649" s="219"/>
      <c r="D2649" s="220"/>
      <c r="E2649" s="221"/>
      <c r="F2649" s="222"/>
      <c r="G2649" s="223"/>
    </row>
    <row r="2650" spans="1:7">
      <c r="A2650" s="219"/>
      <c r="B2650" s="219"/>
      <c r="C2650" s="219"/>
      <c r="D2650" s="220"/>
      <c r="E2650" s="221"/>
      <c r="F2650" s="222"/>
      <c r="G2650" s="223"/>
    </row>
    <row r="2651" spans="1:7">
      <c r="A2651" s="219"/>
      <c r="B2651" s="219"/>
      <c r="C2651" s="219"/>
      <c r="D2651" s="220"/>
      <c r="E2651" s="221"/>
      <c r="F2651" s="222"/>
      <c r="G2651" s="223"/>
    </row>
    <row r="2652" spans="1:7">
      <c r="A2652" s="219"/>
      <c r="B2652" s="219"/>
      <c r="C2652" s="219"/>
      <c r="D2652" s="220"/>
      <c r="E2652" s="221"/>
      <c r="F2652" s="222"/>
      <c r="G2652" s="223"/>
    </row>
    <row r="2653" spans="1:7">
      <c r="A2653" s="219"/>
      <c r="B2653" s="219"/>
      <c r="C2653" s="219"/>
      <c r="D2653" s="220"/>
      <c r="E2653" s="221"/>
      <c r="F2653" s="222"/>
      <c r="G2653" s="223"/>
    </row>
    <row r="2654" spans="1:7">
      <c r="A2654" s="219"/>
      <c r="B2654" s="219"/>
      <c r="C2654" s="219"/>
      <c r="D2654" s="220"/>
      <c r="E2654" s="221"/>
      <c r="F2654" s="222"/>
      <c r="G2654" s="223"/>
    </row>
    <row r="2655" spans="1:7">
      <c r="A2655" s="219"/>
      <c r="B2655" s="219"/>
      <c r="C2655" s="219"/>
      <c r="D2655" s="220"/>
      <c r="E2655" s="221"/>
      <c r="F2655" s="222"/>
      <c r="G2655" s="223"/>
    </row>
    <row r="2656" spans="1:7">
      <c r="A2656" s="219"/>
      <c r="B2656" s="219"/>
      <c r="C2656" s="219"/>
      <c r="D2656" s="220"/>
      <c r="E2656" s="221"/>
      <c r="F2656" s="222"/>
      <c r="G2656" s="223"/>
    </row>
    <row r="2657" spans="1:7">
      <c r="A2657" s="219"/>
      <c r="B2657" s="219"/>
      <c r="C2657" s="219"/>
      <c r="D2657" s="220"/>
      <c r="E2657" s="221"/>
      <c r="F2657" s="222"/>
      <c r="G2657" s="223"/>
    </row>
    <row r="2658" spans="1:7">
      <c r="A2658" s="219"/>
      <c r="B2658" s="219"/>
      <c r="C2658" s="219"/>
      <c r="D2658" s="220"/>
      <c r="E2658" s="221"/>
      <c r="F2658" s="222"/>
      <c r="G2658" s="223"/>
    </row>
    <row r="2659" spans="1:7">
      <c r="A2659" s="219"/>
      <c r="B2659" s="219"/>
      <c r="C2659" s="219"/>
      <c r="D2659" s="220"/>
      <c r="E2659" s="221"/>
      <c r="F2659" s="222"/>
      <c r="G2659" s="223"/>
    </row>
    <row r="2660" spans="1:7">
      <c r="A2660" s="219"/>
      <c r="B2660" s="219"/>
      <c r="C2660" s="219"/>
      <c r="D2660" s="220"/>
      <c r="E2660" s="221"/>
      <c r="F2660" s="222"/>
      <c r="G2660" s="223"/>
    </row>
    <row r="2661" spans="1:7">
      <c r="A2661" s="219"/>
      <c r="B2661" s="219"/>
      <c r="C2661" s="219"/>
      <c r="D2661" s="220"/>
      <c r="E2661" s="221"/>
      <c r="F2661" s="222"/>
      <c r="G2661" s="223"/>
    </row>
    <row r="2662" spans="1:7">
      <c r="A2662" s="219"/>
      <c r="B2662" s="219"/>
      <c r="C2662" s="219"/>
      <c r="D2662" s="220"/>
      <c r="E2662" s="221"/>
      <c r="F2662" s="222"/>
      <c r="G2662" s="223"/>
    </row>
    <row r="2663" spans="1:7">
      <c r="A2663" s="219"/>
      <c r="B2663" s="219"/>
      <c r="C2663" s="219"/>
      <c r="D2663" s="220"/>
      <c r="E2663" s="221"/>
      <c r="F2663" s="222"/>
      <c r="G2663" s="223"/>
    </row>
    <row r="2664" spans="1:7">
      <c r="A2664" s="219"/>
      <c r="B2664" s="219"/>
      <c r="C2664" s="219"/>
      <c r="D2664" s="220"/>
      <c r="E2664" s="221"/>
      <c r="F2664" s="222"/>
      <c r="G2664" s="223"/>
    </row>
    <row r="2665" spans="1:7">
      <c r="A2665" s="219"/>
      <c r="B2665" s="219"/>
      <c r="C2665" s="219"/>
      <c r="D2665" s="220"/>
      <c r="E2665" s="221"/>
      <c r="F2665" s="222"/>
      <c r="G2665" s="223"/>
    </row>
    <row r="2666" spans="1:7">
      <c r="A2666" s="219"/>
      <c r="B2666" s="219"/>
      <c r="C2666" s="219"/>
      <c r="D2666" s="220"/>
      <c r="E2666" s="221"/>
      <c r="F2666" s="222"/>
      <c r="G2666" s="223"/>
    </row>
    <row r="2667" spans="1:7">
      <c r="A2667" s="219"/>
      <c r="B2667" s="219"/>
      <c r="C2667" s="219"/>
      <c r="D2667" s="220"/>
      <c r="E2667" s="221"/>
      <c r="F2667" s="222"/>
      <c r="G2667" s="223"/>
    </row>
    <row r="2668" spans="1:7">
      <c r="A2668" s="219"/>
      <c r="B2668" s="219"/>
      <c r="C2668" s="219"/>
      <c r="D2668" s="220"/>
      <c r="E2668" s="221"/>
      <c r="F2668" s="222"/>
      <c r="G2668" s="223"/>
    </row>
    <row r="2669" spans="1:7">
      <c r="A2669" s="219"/>
      <c r="B2669" s="219"/>
      <c r="C2669" s="219"/>
      <c r="D2669" s="220"/>
      <c r="E2669" s="221"/>
      <c r="F2669" s="222"/>
      <c r="G2669" s="223"/>
    </row>
    <row r="2670" spans="1:7">
      <c r="A2670" s="219"/>
      <c r="B2670" s="219"/>
      <c r="C2670" s="219"/>
      <c r="D2670" s="220"/>
      <c r="E2670" s="221"/>
      <c r="F2670" s="222"/>
      <c r="G2670" s="223"/>
    </row>
    <row r="2671" spans="1:7">
      <c r="A2671" s="219"/>
      <c r="B2671" s="219"/>
      <c r="C2671" s="219"/>
      <c r="D2671" s="220"/>
      <c r="E2671" s="221"/>
      <c r="F2671" s="222"/>
      <c r="G2671" s="223"/>
    </row>
    <row r="2672" spans="1:7">
      <c r="A2672" s="219"/>
      <c r="B2672" s="219"/>
      <c r="C2672" s="219"/>
      <c r="D2672" s="220"/>
      <c r="E2672" s="221"/>
      <c r="F2672" s="222"/>
      <c r="G2672" s="223"/>
    </row>
    <row r="2673" spans="1:7">
      <c r="A2673" s="219"/>
      <c r="B2673" s="219"/>
      <c r="C2673" s="219"/>
      <c r="D2673" s="220"/>
      <c r="E2673" s="221"/>
      <c r="F2673" s="222"/>
      <c r="G2673" s="223"/>
    </row>
    <row r="2674" spans="1:7">
      <c r="A2674" s="219"/>
      <c r="B2674" s="219"/>
      <c r="C2674" s="219"/>
      <c r="D2674" s="220"/>
      <c r="E2674" s="221"/>
      <c r="F2674" s="222"/>
      <c r="G2674" s="223"/>
    </row>
    <row r="2675" spans="1:7">
      <c r="A2675" s="219"/>
      <c r="B2675" s="219"/>
      <c r="C2675" s="219"/>
      <c r="D2675" s="220"/>
      <c r="E2675" s="221"/>
      <c r="F2675" s="222"/>
      <c r="G2675" s="223"/>
    </row>
    <row r="2676" spans="1:7">
      <c r="A2676" s="219"/>
      <c r="B2676" s="219"/>
      <c r="C2676" s="219"/>
      <c r="D2676" s="220"/>
      <c r="E2676" s="221"/>
      <c r="F2676" s="222"/>
      <c r="G2676" s="223"/>
    </row>
    <row r="2677" spans="1:7">
      <c r="A2677" s="219"/>
      <c r="B2677" s="219"/>
      <c r="C2677" s="219"/>
      <c r="D2677" s="220"/>
      <c r="E2677" s="221"/>
      <c r="F2677" s="222"/>
      <c r="G2677" s="223"/>
    </row>
    <row r="2678" spans="1:7">
      <c r="A2678" s="219"/>
      <c r="B2678" s="219"/>
      <c r="C2678" s="219"/>
      <c r="D2678" s="220"/>
      <c r="E2678" s="221"/>
      <c r="F2678" s="222"/>
      <c r="G2678" s="223"/>
    </row>
    <row r="2679" spans="1:7">
      <c r="A2679" s="219"/>
      <c r="B2679" s="219"/>
      <c r="C2679" s="219"/>
      <c r="D2679" s="220"/>
      <c r="E2679" s="221"/>
      <c r="F2679" s="222"/>
      <c r="G2679" s="223"/>
    </row>
    <row r="2680" spans="1:7">
      <c r="A2680" s="219"/>
      <c r="B2680" s="219"/>
      <c r="C2680" s="219"/>
      <c r="D2680" s="220"/>
      <c r="E2680" s="221"/>
      <c r="F2680" s="222"/>
      <c r="G2680" s="223"/>
    </row>
    <row r="2681" spans="1:7">
      <c r="A2681" s="219"/>
      <c r="B2681" s="219"/>
      <c r="C2681" s="219"/>
      <c r="D2681" s="220"/>
      <c r="E2681" s="221"/>
      <c r="F2681" s="222"/>
      <c r="G2681" s="223"/>
    </row>
    <row r="2682" spans="1:7">
      <c r="A2682" s="219"/>
      <c r="B2682" s="219"/>
      <c r="C2682" s="219"/>
      <c r="D2682" s="220"/>
      <c r="E2682" s="221"/>
      <c r="F2682" s="222"/>
      <c r="G2682" s="223"/>
    </row>
    <row r="2683" spans="1:7">
      <c r="A2683" s="219"/>
      <c r="B2683" s="219"/>
      <c r="C2683" s="219"/>
      <c r="D2683" s="220"/>
      <c r="E2683" s="221"/>
      <c r="F2683" s="222"/>
      <c r="G2683" s="223"/>
    </row>
    <row r="2684" spans="1:7">
      <c r="A2684" s="219"/>
      <c r="B2684" s="219"/>
      <c r="C2684" s="219"/>
      <c r="D2684" s="220"/>
      <c r="E2684" s="221"/>
      <c r="F2684" s="222"/>
      <c r="G2684" s="223"/>
    </row>
    <row r="2685" spans="1:7">
      <c r="A2685" s="219"/>
      <c r="B2685" s="219"/>
      <c r="C2685" s="219"/>
      <c r="D2685" s="220"/>
      <c r="E2685" s="221"/>
      <c r="F2685" s="222"/>
      <c r="G2685" s="223"/>
    </row>
    <row r="2686" spans="1:7">
      <c r="A2686" s="219"/>
      <c r="B2686" s="219"/>
      <c r="C2686" s="219"/>
      <c r="D2686" s="220"/>
      <c r="E2686" s="221"/>
      <c r="F2686" s="222"/>
      <c r="G2686" s="223"/>
    </row>
    <row r="2687" spans="1:7">
      <c r="A2687" s="219"/>
      <c r="B2687" s="219"/>
      <c r="C2687" s="219"/>
      <c r="D2687" s="220"/>
      <c r="E2687" s="221"/>
      <c r="F2687" s="222"/>
      <c r="G2687" s="223"/>
    </row>
    <row r="2688" spans="1:7">
      <c r="A2688" s="219"/>
      <c r="B2688" s="219"/>
      <c r="C2688" s="219"/>
      <c r="D2688" s="220"/>
      <c r="E2688" s="221"/>
      <c r="F2688" s="222"/>
      <c r="G2688" s="223"/>
    </row>
    <row r="2689" spans="1:7">
      <c r="A2689" s="219"/>
      <c r="B2689" s="219"/>
      <c r="C2689" s="219"/>
      <c r="D2689" s="220"/>
      <c r="E2689" s="221"/>
      <c r="F2689" s="222"/>
      <c r="G2689" s="223"/>
    </row>
    <row r="2690" spans="1:7">
      <c r="A2690" s="219"/>
      <c r="B2690" s="219"/>
      <c r="C2690" s="219"/>
      <c r="D2690" s="220"/>
      <c r="E2690" s="221"/>
      <c r="F2690" s="222"/>
      <c r="G2690" s="223"/>
    </row>
    <row r="2691" spans="1:7">
      <c r="A2691" s="219"/>
      <c r="B2691" s="219"/>
      <c r="C2691" s="219"/>
      <c r="D2691" s="220"/>
      <c r="E2691" s="221"/>
      <c r="F2691" s="222"/>
      <c r="G2691" s="223"/>
    </row>
    <row r="2692" spans="1:7">
      <c r="A2692" s="219"/>
      <c r="B2692" s="219"/>
      <c r="C2692" s="219"/>
      <c r="D2692" s="220"/>
      <c r="E2692" s="221"/>
      <c r="F2692" s="222"/>
      <c r="G2692" s="223"/>
    </row>
    <row r="2693" spans="1:7">
      <c r="A2693" s="219"/>
      <c r="B2693" s="219"/>
      <c r="C2693" s="219"/>
      <c r="D2693" s="220"/>
      <c r="E2693" s="221"/>
      <c r="F2693" s="222"/>
      <c r="G2693" s="223"/>
    </row>
    <row r="2694" spans="1:7">
      <c r="A2694" s="219"/>
      <c r="B2694" s="219"/>
      <c r="C2694" s="219"/>
      <c r="D2694" s="220"/>
      <c r="E2694" s="221"/>
      <c r="F2694" s="222"/>
      <c r="G2694" s="223"/>
    </row>
    <row r="2695" spans="1:7">
      <c r="A2695" s="219"/>
      <c r="B2695" s="219"/>
      <c r="C2695" s="219"/>
      <c r="D2695" s="220"/>
      <c r="E2695" s="221"/>
      <c r="F2695" s="222"/>
      <c r="G2695" s="223"/>
    </row>
    <row r="2696" spans="1:7">
      <c r="A2696" s="219"/>
      <c r="B2696" s="219"/>
      <c r="C2696" s="219"/>
      <c r="D2696" s="220"/>
      <c r="E2696" s="221"/>
      <c r="F2696" s="222"/>
      <c r="G2696" s="223"/>
    </row>
    <row r="2697" spans="1:7">
      <c r="A2697" s="219"/>
      <c r="B2697" s="219"/>
      <c r="C2697" s="219"/>
      <c r="D2697" s="220"/>
      <c r="E2697" s="221"/>
      <c r="F2697" s="222"/>
      <c r="G2697" s="223"/>
    </row>
    <row r="2698" spans="1:7">
      <c r="A2698" s="219"/>
      <c r="B2698" s="219"/>
      <c r="C2698" s="219"/>
      <c r="D2698" s="220"/>
      <c r="E2698" s="221"/>
      <c r="F2698" s="222"/>
      <c r="G2698" s="223"/>
    </row>
    <row r="2699" spans="1:7">
      <c r="A2699" s="219"/>
      <c r="B2699" s="219"/>
      <c r="C2699" s="219"/>
      <c r="D2699" s="220"/>
      <c r="E2699" s="221"/>
      <c r="F2699" s="222"/>
      <c r="G2699" s="223"/>
    </row>
    <row r="2700" spans="1:7">
      <c r="A2700" s="219"/>
      <c r="B2700" s="219"/>
      <c r="C2700" s="219"/>
      <c r="D2700" s="220"/>
      <c r="E2700" s="221"/>
      <c r="F2700" s="222"/>
      <c r="G2700" s="223"/>
    </row>
    <row r="2701" spans="1:7">
      <c r="A2701" s="219"/>
      <c r="B2701" s="219"/>
      <c r="C2701" s="219"/>
      <c r="D2701" s="220"/>
      <c r="E2701" s="221"/>
      <c r="F2701" s="222"/>
      <c r="G2701" s="223"/>
    </row>
    <row r="2702" spans="1:7">
      <c r="A2702" s="219"/>
      <c r="B2702" s="219"/>
      <c r="C2702" s="219"/>
      <c r="D2702" s="220"/>
      <c r="E2702" s="221"/>
      <c r="F2702" s="222"/>
      <c r="G2702" s="223"/>
    </row>
    <row r="2703" spans="1:7">
      <c r="A2703" s="219"/>
      <c r="B2703" s="219"/>
      <c r="C2703" s="219"/>
      <c r="D2703" s="220"/>
      <c r="E2703" s="221"/>
      <c r="F2703" s="222"/>
      <c r="G2703" s="223"/>
    </row>
    <row r="2704" spans="1:7">
      <c r="A2704" s="219"/>
      <c r="B2704" s="219"/>
      <c r="C2704" s="219"/>
      <c r="D2704" s="220"/>
      <c r="E2704" s="221"/>
      <c r="F2704" s="222"/>
      <c r="G2704" s="223"/>
    </row>
    <row r="2705" spans="1:7">
      <c r="A2705" s="219"/>
      <c r="B2705" s="219"/>
      <c r="C2705" s="219"/>
      <c r="D2705" s="220"/>
      <c r="E2705" s="221"/>
      <c r="F2705" s="222"/>
      <c r="G2705" s="223"/>
    </row>
    <row r="2706" spans="1:7">
      <c r="A2706" s="219"/>
      <c r="B2706" s="219"/>
      <c r="C2706" s="219"/>
      <c r="D2706" s="220"/>
      <c r="E2706" s="221"/>
      <c r="F2706" s="222"/>
      <c r="G2706" s="223"/>
    </row>
    <row r="2707" spans="1:7">
      <c r="A2707" s="219"/>
      <c r="B2707" s="219"/>
      <c r="C2707" s="219"/>
      <c r="D2707" s="220"/>
      <c r="E2707" s="221"/>
      <c r="F2707" s="222"/>
      <c r="G2707" s="223"/>
    </row>
    <row r="2708" spans="1:7">
      <c r="A2708" s="219"/>
      <c r="B2708" s="219"/>
      <c r="C2708" s="219"/>
      <c r="D2708" s="220"/>
      <c r="E2708" s="221"/>
      <c r="F2708" s="222"/>
      <c r="G2708" s="223"/>
    </row>
    <row r="2709" spans="1:7">
      <c r="A2709" s="219"/>
      <c r="B2709" s="219"/>
      <c r="C2709" s="219"/>
      <c r="D2709" s="220"/>
      <c r="E2709" s="221"/>
      <c r="F2709" s="222"/>
      <c r="G2709" s="223"/>
    </row>
    <row r="2710" spans="1:7">
      <c r="A2710" s="219"/>
      <c r="B2710" s="219"/>
      <c r="C2710" s="219"/>
      <c r="D2710" s="220"/>
      <c r="E2710" s="221"/>
      <c r="F2710" s="222"/>
      <c r="G2710" s="223"/>
    </row>
    <row r="2711" spans="1:7">
      <c r="A2711" s="219"/>
      <c r="B2711" s="219"/>
      <c r="C2711" s="219"/>
      <c r="D2711" s="220"/>
      <c r="E2711" s="221"/>
      <c r="F2711" s="222"/>
      <c r="G2711" s="223"/>
    </row>
    <row r="2712" spans="1:7">
      <c r="A2712" s="219"/>
      <c r="B2712" s="219"/>
      <c r="C2712" s="219"/>
      <c r="D2712" s="220"/>
      <c r="E2712" s="221"/>
      <c r="F2712" s="222"/>
      <c r="G2712" s="223"/>
    </row>
    <row r="2713" spans="1:7">
      <c r="A2713" s="219"/>
      <c r="B2713" s="219"/>
      <c r="C2713" s="219"/>
      <c r="D2713" s="220"/>
      <c r="E2713" s="221"/>
      <c r="F2713" s="222"/>
      <c r="G2713" s="223"/>
    </row>
    <row r="2714" spans="1:7">
      <c r="A2714" s="219"/>
      <c r="B2714" s="219"/>
      <c r="C2714" s="219"/>
      <c r="D2714" s="220"/>
      <c r="E2714" s="221"/>
      <c r="F2714" s="222"/>
      <c r="G2714" s="223"/>
    </row>
    <row r="2715" spans="1:7">
      <c r="A2715" s="219"/>
      <c r="B2715" s="219"/>
      <c r="C2715" s="219"/>
      <c r="D2715" s="220"/>
      <c r="E2715" s="221"/>
      <c r="F2715" s="222"/>
      <c r="G2715" s="223"/>
    </row>
    <row r="2716" spans="1:7">
      <c r="A2716" s="219"/>
      <c r="B2716" s="219"/>
      <c r="C2716" s="219"/>
      <c r="D2716" s="220"/>
      <c r="E2716" s="221"/>
      <c r="F2716" s="222"/>
      <c r="G2716" s="223"/>
    </row>
    <row r="2717" spans="1:7">
      <c r="A2717" s="219"/>
      <c r="B2717" s="219"/>
      <c r="C2717" s="219"/>
      <c r="D2717" s="220"/>
      <c r="E2717" s="221"/>
      <c r="F2717" s="222"/>
      <c r="G2717" s="223"/>
    </row>
    <row r="2718" spans="1:7">
      <c r="A2718" s="219"/>
      <c r="B2718" s="219"/>
      <c r="C2718" s="219"/>
      <c r="D2718" s="220"/>
      <c r="E2718" s="221"/>
      <c r="F2718" s="222"/>
      <c r="G2718" s="223"/>
    </row>
    <row r="2719" spans="1:7">
      <c r="A2719" s="219"/>
      <c r="B2719" s="219"/>
      <c r="C2719" s="219"/>
      <c r="D2719" s="220"/>
      <c r="E2719" s="221"/>
      <c r="F2719" s="222"/>
      <c r="G2719" s="223"/>
    </row>
    <row r="2720" spans="1:7">
      <c r="A2720" s="219"/>
      <c r="B2720" s="219"/>
      <c r="C2720" s="219"/>
      <c r="D2720" s="220"/>
      <c r="E2720" s="221"/>
      <c r="F2720" s="222"/>
      <c r="G2720" s="223"/>
    </row>
    <row r="2721" spans="1:7">
      <c r="A2721" s="219"/>
      <c r="B2721" s="219"/>
      <c r="C2721" s="219"/>
      <c r="D2721" s="220"/>
      <c r="E2721" s="221"/>
      <c r="F2721" s="222"/>
      <c r="G2721" s="223"/>
    </row>
    <row r="2722" spans="1:7">
      <c r="A2722" s="219"/>
      <c r="B2722" s="219"/>
      <c r="C2722" s="219"/>
      <c r="D2722" s="220"/>
      <c r="E2722" s="221"/>
      <c r="F2722" s="222"/>
      <c r="G2722" s="223"/>
    </row>
    <row r="2723" spans="1:7">
      <c r="A2723" s="219"/>
      <c r="B2723" s="219"/>
      <c r="C2723" s="219"/>
      <c r="D2723" s="220"/>
      <c r="E2723" s="221"/>
      <c r="F2723" s="222"/>
      <c r="G2723" s="223"/>
    </row>
    <row r="2724" spans="1:7">
      <c r="A2724" s="219"/>
      <c r="B2724" s="219"/>
      <c r="C2724" s="219"/>
      <c r="D2724" s="220"/>
      <c r="E2724" s="221"/>
      <c r="F2724" s="222"/>
      <c r="G2724" s="223"/>
    </row>
    <row r="2725" spans="1:7">
      <c r="A2725" s="219"/>
      <c r="B2725" s="219"/>
      <c r="C2725" s="219"/>
      <c r="D2725" s="220"/>
      <c r="E2725" s="221"/>
      <c r="F2725" s="222"/>
      <c r="G2725" s="223"/>
    </row>
    <row r="2726" spans="1:7">
      <c r="A2726" s="219"/>
      <c r="B2726" s="219"/>
      <c r="C2726" s="219"/>
      <c r="D2726" s="220"/>
      <c r="E2726" s="221"/>
      <c r="F2726" s="222"/>
      <c r="G2726" s="223"/>
    </row>
    <row r="2727" spans="1:7">
      <c r="A2727" s="219"/>
      <c r="B2727" s="219"/>
      <c r="C2727" s="219"/>
      <c r="D2727" s="220"/>
      <c r="E2727" s="221"/>
      <c r="F2727" s="222"/>
      <c r="G2727" s="223"/>
    </row>
    <row r="2728" spans="1:7">
      <c r="A2728" s="219"/>
      <c r="B2728" s="219"/>
      <c r="C2728" s="219"/>
      <c r="D2728" s="220"/>
      <c r="E2728" s="221"/>
      <c r="F2728" s="222"/>
      <c r="G2728" s="223"/>
    </row>
    <row r="2729" spans="1:7">
      <c r="A2729" s="219"/>
      <c r="B2729" s="219"/>
      <c r="C2729" s="219"/>
      <c r="D2729" s="220"/>
      <c r="E2729" s="221"/>
      <c r="F2729" s="222"/>
      <c r="G2729" s="223"/>
    </row>
    <row r="2730" spans="1:7">
      <c r="A2730" s="219"/>
      <c r="B2730" s="219"/>
      <c r="C2730" s="219"/>
      <c r="D2730" s="220"/>
      <c r="E2730" s="221"/>
      <c r="F2730" s="222"/>
      <c r="G2730" s="223"/>
    </row>
    <row r="2731" spans="1:7">
      <c r="A2731" s="219"/>
      <c r="B2731" s="219"/>
      <c r="C2731" s="219"/>
      <c r="D2731" s="220"/>
      <c r="E2731" s="221"/>
      <c r="F2731" s="222"/>
      <c r="G2731" s="223"/>
    </row>
    <row r="2732" spans="1:7">
      <c r="A2732" s="219"/>
      <c r="B2732" s="219"/>
      <c r="C2732" s="219"/>
      <c r="D2732" s="220"/>
      <c r="E2732" s="221"/>
      <c r="F2732" s="222"/>
      <c r="G2732" s="223"/>
    </row>
    <row r="2733" spans="1:7">
      <c r="A2733" s="219"/>
      <c r="B2733" s="219"/>
      <c r="C2733" s="219"/>
      <c r="D2733" s="220"/>
      <c r="E2733" s="221"/>
      <c r="F2733" s="222"/>
      <c r="G2733" s="223"/>
    </row>
    <row r="2734" spans="1:7">
      <c r="A2734" s="219"/>
      <c r="B2734" s="219"/>
      <c r="C2734" s="219"/>
      <c r="D2734" s="220"/>
      <c r="E2734" s="221"/>
      <c r="F2734" s="222"/>
      <c r="G2734" s="223"/>
    </row>
    <row r="2735" spans="1:7">
      <c r="A2735" s="219"/>
      <c r="B2735" s="219"/>
      <c r="C2735" s="219"/>
      <c r="D2735" s="220"/>
      <c r="E2735" s="221"/>
      <c r="F2735" s="222"/>
      <c r="G2735" s="223"/>
    </row>
    <row r="2736" spans="1:7">
      <c r="A2736" s="219"/>
      <c r="B2736" s="219"/>
      <c r="C2736" s="219"/>
      <c r="D2736" s="220"/>
      <c r="E2736" s="221"/>
      <c r="F2736" s="222"/>
      <c r="G2736" s="223"/>
    </row>
    <row r="2737" spans="1:7">
      <c r="A2737" s="219"/>
      <c r="B2737" s="219"/>
      <c r="C2737" s="219"/>
      <c r="D2737" s="220"/>
      <c r="E2737" s="221"/>
      <c r="F2737" s="222"/>
      <c r="G2737" s="223"/>
    </row>
    <row r="2738" spans="1:7">
      <c r="A2738" s="219"/>
      <c r="B2738" s="219"/>
      <c r="C2738" s="219"/>
      <c r="D2738" s="220"/>
      <c r="E2738" s="221"/>
      <c r="F2738" s="222"/>
      <c r="G2738" s="223"/>
    </row>
    <row r="2739" spans="1:7">
      <c r="A2739" s="219"/>
      <c r="B2739" s="219"/>
      <c r="C2739" s="219"/>
      <c r="D2739" s="220"/>
      <c r="E2739" s="221"/>
      <c r="F2739" s="222"/>
      <c r="G2739" s="223"/>
    </row>
    <row r="2740" spans="1:7">
      <c r="A2740" s="219"/>
      <c r="B2740" s="219"/>
      <c r="C2740" s="219"/>
      <c r="D2740" s="220"/>
      <c r="E2740" s="221"/>
      <c r="F2740" s="222"/>
      <c r="G2740" s="223"/>
    </row>
    <row r="2741" spans="1:7">
      <c r="A2741" s="219"/>
      <c r="B2741" s="219"/>
      <c r="C2741" s="219"/>
      <c r="D2741" s="220"/>
      <c r="E2741" s="221"/>
      <c r="F2741" s="222"/>
      <c r="G2741" s="223"/>
    </row>
    <row r="2742" spans="1:7">
      <c r="A2742" s="219"/>
      <c r="B2742" s="219"/>
      <c r="C2742" s="219"/>
      <c r="D2742" s="220"/>
      <c r="E2742" s="221"/>
      <c r="F2742" s="222"/>
      <c r="G2742" s="223"/>
    </row>
    <row r="2743" spans="1:7">
      <c r="A2743" s="219"/>
      <c r="B2743" s="219"/>
      <c r="C2743" s="219"/>
      <c r="D2743" s="220"/>
      <c r="E2743" s="221"/>
      <c r="F2743" s="222"/>
      <c r="G2743" s="223"/>
    </row>
    <row r="2744" spans="1:7">
      <c r="A2744" s="219"/>
      <c r="B2744" s="219"/>
      <c r="C2744" s="219"/>
      <c r="D2744" s="220"/>
      <c r="E2744" s="221"/>
      <c r="F2744" s="222"/>
      <c r="G2744" s="223"/>
    </row>
    <row r="2745" spans="1:7">
      <c r="A2745" s="219"/>
      <c r="B2745" s="219"/>
      <c r="C2745" s="219"/>
      <c r="D2745" s="220"/>
      <c r="E2745" s="221"/>
      <c r="F2745" s="222"/>
      <c r="G2745" s="223"/>
    </row>
    <row r="2746" spans="1:7">
      <c r="A2746" s="219"/>
      <c r="B2746" s="219"/>
      <c r="C2746" s="219"/>
      <c r="D2746" s="220"/>
      <c r="E2746" s="221"/>
      <c r="F2746" s="222"/>
      <c r="G2746" s="223"/>
    </row>
    <row r="2747" spans="1:7">
      <c r="A2747" s="219"/>
      <c r="B2747" s="219"/>
      <c r="C2747" s="219"/>
      <c r="D2747" s="220"/>
      <c r="E2747" s="221"/>
      <c r="F2747" s="222"/>
      <c r="G2747" s="223"/>
    </row>
    <row r="2748" spans="1:7">
      <c r="A2748" s="219"/>
      <c r="B2748" s="219"/>
      <c r="C2748" s="219"/>
      <c r="D2748" s="220"/>
      <c r="E2748" s="221"/>
      <c r="F2748" s="222"/>
      <c r="G2748" s="223"/>
    </row>
    <row r="2749" spans="1:7">
      <c r="A2749" s="219"/>
      <c r="B2749" s="219"/>
      <c r="C2749" s="219"/>
      <c r="D2749" s="220"/>
      <c r="E2749" s="221"/>
      <c r="F2749" s="222"/>
      <c r="G2749" s="223"/>
    </row>
    <row r="2750" spans="1:7">
      <c r="A2750" s="219"/>
      <c r="B2750" s="219"/>
      <c r="C2750" s="219"/>
      <c r="D2750" s="220"/>
      <c r="E2750" s="221"/>
      <c r="F2750" s="222"/>
      <c r="G2750" s="223"/>
    </row>
    <row r="2751" spans="1:7">
      <c r="A2751" s="219"/>
      <c r="B2751" s="219"/>
      <c r="C2751" s="219"/>
      <c r="D2751" s="220"/>
      <c r="E2751" s="221"/>
      <c r="F2751" s="222"/>
      <c r="G2751" s="223"/>
    </row>
    <row r="2752" spans="1:7">
      <c r="A2752" s="219"/>
      <c r="B2752" s="219"/>
      <c r="C2752" s="219"/>
      <c r="D2752" s="220"/>
      <c r="E2752" s="221"/>
      <c r="F2752" s="222"/>
      <c r="G2752" s="223"/>
    </row>
    <row r="2753" spans="1:7">
      <c r="A2753" s="219"/>
      <c r="B2753" s="219"/>
      <c r="C2753" s="219"/>
      <c r="D2753" s="220"/>
      <c r="E2753" s="221"/>
      <c r="F2753" s="222"/>
      <c r="G2753" s="223"/>
    </row>
    <row r="2754" spans="1:7">
      <c r="A2754" s="219"/>
      <c r="B2754" s="219"/>
      <c r="C2754" s="219"/>
      <c r="D2754" s="220"/>
      <c r="E2754" s="221"/>
      <c r="F2754" s="222"/>
      <c r="G2754" s="223"/>
    </row>
    <row r="2755" spans="1:7">
      <c r="A2755" s="219"/>
      <c r="B2755" s="219"/>
      <c r="C2755" s="219"/>
      <c r="D2755" s="220"/>
      <c r="E2755" s="221"/>
      <c r="F2755" s="222"/>
      <c r="G2755" s="223"/>
    </row>
    <row r="2756" spans="1:7">
      <c r="A2756" s="219"/>
      <c r="B2756" s="219"/>
      <c r="C2756" s="219"/>
      <c r="D2756" s="220"/>
      <c r="E2756" s="221"/>
      <c r="F2756" s="222"/>
      <c r="G2756" s="223"/>
    </row>
    <row r="2757" spans="1:7">
      <c r="A2757" s="219"/>
      <c r="B2757" s="219"/>
      <c r="C2757" s="219"/>
      <c r="D2757" s="220"/>
      <c r="E2757" s="221"/>
      <c r="F2757" s="222"/>
      <c r="G2757" s="223"/>
    </row>
    <row r="2758" spans="1:7">
      <c r="A2758" s="219"/>
      <c r="B2758" s="219"/>
      <c r="C2758" s="219"/>
      <c r="D2758" s="220"/>
      <c r="E2758" s="221"/>
      <c r="F2758" s="222"/>
      <c r="G2758" s="223"/>
    </row>
    <row r="2759" spans="1:7">
      <c r="A2759" s="219"/>
      <c r="B2759" s="219"/>
      <c r="C2759" s="219"/>
      <c r="D2759" s="220"/>
      <c r="E2759" s="221"/>
      <c r="F2759" s="222"/>
      <c r="G2759" s="223"/>
    </row>
    <row r="2760" spans="1:7">
      <c r="A2760" s="219"/>
      <c r="B2760" s="219"/>
      <c r="C2760" s="219"/>
      <c r="D2760" s="220"/>
      <c r="E2760" s="221"/>
      <c r="F2760" s="222"/>
      <c r="G2760" s="223"/>
    </row>
    <row r="2761" spans="1:7">
      <c r="A2761" s="219"/>
      <c r="B2761" s="219"/>
      <c r="C2761" s="219"/>
      <c r="D2761" s="220"/>
      <c r="E2761" s="221"/>
      <c r="F2761" s="222"/>
      <c r="G2761" s="223"/>
    </row>
    <row r="2762" spans="1:7">
      <c r="A2762" s="219"/>
      <c r="B2762" s="219"/>
      <c r="C2762" s="219"/>
      <c r="D2762" s="220"/>
      <c r="E2762" s="221"/>
      <c r="F2762" s="222"/>
      <c r="G2762" s="223"/>
    </row>
    <row r="2763" spans="1:7">
      <c r="A2763" s="219"/>
      <c r="B2763" s="219"/>
      <c r="C2763" s="219"/>
      <c r="D2763" s="220"/>
      <c r="E2763" s="221"/>
      <c r="F2763" s="222"/>
      <c r="G2763" s="223"/>
    </row>
    <row r="2764" spans="1:7">
      <c r="A2764" s="219"/>
      <c r="B2764" s="219"/>
      <c r="C2764" s="219"/>
      <c r="D2764" s="220"/>
      <c r="E2764" s="221"/>
      <c r="F2764" s="222"/>
      <c r="G2764" s="223"/>
    </row>
    <row r="2765" spans="1:7">
      <c r="A2765" s="219"/>
      <c r="B2765" s="219"/>
      <c r="C2765" s="219"/>
      <c r="D2765" s="220"/>
      <c r="E2765" s="221"/>
      <c r="F2765" s="222"/>
      <c r="G2765" s="223"/>
    </row>
    <row r="2766" spans="1:7">
      <c r="A2766" s="219"/>
      <c r="B2766" s="219"/>
      <c r="C2766" s="219"/>
      <c r="D2766" s="220"/>
      <c r="E2766" s="221"/>
      <c r="F2766" s="222"/>
      <c r="G2766" s="223"/>
    </row>
    <row r="2767" spans="1:7">
      <c r="A2767" s="219"/>
      <c r="B2767" s="219"/>
      <c r="C2767" s="219"/>
      <c r="D2767" s="220"/>
      <c r="E2767" s="221"/>
      <c r="F2767" s="222"/>
      <c r="G2767" s="223"/>
    </row>
    <row r="2768" spans="1:7">
      <c r="A2768" s="219"/>
      <c r="B2768" s="219"/>
      <c r="C2768" s="219"/>
      <c r="D2768" s="220"/>
      <c r="E2768" s="221"/>
      <c r="F2768" s="222"/>
      <c r="G2768" s="223"/>
    </row>
    <row r="2769" spans="1:7">
      <c r="A2769" s="219"/>
      <c r="B2769" s="219"/>
      <c r="C2769" s="219"/>
      <c r="D2769" s="220"/>
      <c r="E2769" s="221"/>
      <c r="F2769" s="222"/>
      <c r="G2769" s="223"/>
    </row>
    <row r="2770" spans="1:7">
      <c r="A2770" s="219"/>
      <c r="B2770" s="219"/>
      <c r="C2770" s="219"/>
      <c r="D2770" s="220"/>
      <c r="E2770" s="221"/>
      <c r="F2770" s="222"/>
      <c r="G2770" s="223"/>
    </row>
    <row r="2771" spans="1:7">
      <c r="A2771" s="219"/>
      <c r="B2771" s="219"/>
      <c r="C2771" s="219"/>
      <c r="D2771" s="220"/>
      <c r="E2771" s="221"/>
      <c r="F2771" s="222"/>
      <c r="G2771" s="223"/>
    </row>
    <row r="2772" spans="1:7">
      <c r="A2772" s="219"/>
      <c r="B2772" s="219"/>
      <c r="C2772" s="219"/>
      <c r="D2772" s="220"/>
      <c r="E2772" s="221"/>
      <c r="F2772" s="222"/>
      <c r="G2772" s="223"/>
    </row>
    <row r="2773" spans="1:7">
      <c r="A2773" s="219"/>
      <c r="B2773" s="219"/>
      <c r="C2773" s="219"/>
      <c r="D2773" s="220"/>
      <c r="E2773" s="221"/>
      <c r="F2773" s="222"/>
      <c r="G2773" s="223"/>
    </row>
    <row r="2774" spans="1:7">
      <c r="A2774" s="219"/>
      <c r="B2774" s="219"/>
      <c r="C2774" s="219"/>
      <c r="D2774" s="220"/>
      <c r="E2774" s="221"/>
      <c r="F2774" s="222"/>
      <c r="G2774" s="223"/>
    </row>
    <row r="2775" spans="1:7">
      <c r="A2775" s="219"/>
      <c r="B2775" s="219"/>
      <c r="C2775" s="219"/>
      <c r="D2775" s="220"/>
      <c r="E2775" s="221"/>
      <c r="F2775" s="222"/>
      <c r="G2775" s="223"/>
    </row>
    <row r="2776" spans="1:7">
      <c r="A2776" s="219"/>
      <c r="B2776" s="219"/>
      <c r="C2776" s="219"/>
      <c r="D2776" s="220"/>
      <c r="E2776" s="221"/>
      <c r="F2776" s="222"/>
      <c r="G2776" s="223"/>
    </row>
    <row r="2777" spans="1:7">
      <c r="A2777" s="219"/>
      <c r="B2777" s="219"/>
      <c r="C2777" s="219"/>
      <c r="D2777" s="220"/>
      <c r="E2777" s="221"/>
      <c r="F2777" s="222"/>
      <c r="G2777" s="223"/>
    </row>
    <row r="2778" spans="1:7">
      <c r="A2778" s="219"/>
      <c r="B2778" s="219"/>
      <c r="C2778" s="219"/>
      <c r="D2778" s="220"/>
      <c r="E2778" s="221"/>
      <c r="F2778" s="222"/>
      <c r="G2778" s="223"/>
    </row>
    <row r="2779" spans="1:7">
      <c r="A2779" s="219"/>
      <c r="B2779" s="219"/>
      <c r="C2779" s="219"/>
      <c r="D2779" s="220"/>
      <c r="E2779" s="221"/>
      <c r="F2779" s="222"/>
      <c r="G2779" s="223"/>
    </row>
    <row r="2780" spans="1:7">
      <c r="A2780" s="219"/>
      <c r="B2780" s="219"/>
      <c r="C2780" s="219"/>
      <c r="D2780" s="220"/>
      <c r="E2780" s="221"/>
      <c r="F2780" s="222"/>
      <c r="G2780" s="223"/>
    </row>
    <row r="2781" spans="1:7">
      <c r="A2781" s="219"/>
      <c r="B2781" s="219"/>
      <c r="C2781" s="219"/>
      <c r="D2781" s="220"/>
      <c r="E2781" s="221"/>
      <c r="F2781" s="222"/>
      <c r="G2781" s="223"/>
    </row>
    <row r="2782" spans="1:7">
      <c r="A2782" s="219"/>
      <c r="B2782" s="219"/>
      <c r="C2782" s="219"/>
      <c r="D2782" s="220"/>
      <c r="E2782" s="221"/>
      <c r="F2782" s="222"/>
      <c r="G2782" s="223"/>
    </row>
    <row r="2783" spans="1:7">
      <c r="A2783" s="219"/>
      <c r="B2783" s="219"/>
      <c r="C2783" s="219"/>
      <c r="D2783" s="220"/>
      <c r="E2783" s="221"/>
      <c r="F2783" s="222"/>
      <c r="G2783" s="223"/>
    </row>
    <row r="2784" spans="1:7">
      <c r="A2784" s="219"/>
      <c r="B2784" s="219"/>
      <c r="C2784" s="219"/>
      <c r="D2784" s="220"/>
      <c r="E2784" s="221"/>
      <c r="F2784" s="222"/>
      <c r="G2784" s="223"/>
    </row>
    <row r="2785" spans="1:7">
      <c r="A2785" s="219"/>
      <c r="B2785" s="219"/>
      <c r="C2785" s="219"/>
      <c r="D2785" s="220"/>
      <c r="E2785" s="221"/>
      <c r="F2785" s="222"/>
      <c r="G2785" s="223"/>
    </row>
    <row r="2786" spans="1:7">
      <c r="A2786" s="219"/>
      <c r="B2786" s="219"/>
      <c r="C2786" s="219"/>
      <c r="D2786" s="220"/>
      <c r="E2786" s="221"/>
      <c r="F2786" s="222"/>
      <c r="G2786" s="223"/>
    </row>
    <row r="2787" spans="1:7">
      <c r="A2787" s="219"/>
      <c r="B2787" s="219"/>
      <c r="C2787" s="219"/>
      <c r="D2787" s="220"/>
      <c r="E2787" s="221"/>
      <c r="F2787" s="222"/>
      <c r="G2787" s="223"/>
    </row>
    <row r="2788" spans="1:7">
      <c r="A2788" s="219"/>
      <c r="B2788" s="219"/>
      <c r="C2788" s="219"/>
      <c r="D2788" s="220"/>
      <c r="E2788" s="221"/>
      <c r="F2788" s="222"/>
      <c r="G2788" s="223"/>
    </row>
    <row r="2789" spans="1:7">
      <c r="A2789" s="219"/>
      <c r="B2789" s="219"/>
      <c r="C2789" s="219"/>
      <c r="D2789" s="220"/>
      <c r="E2789" s="221"/>
      <c r="F2789" s="222"/>
      <c r="G2789" s="223"/>
    </row>
    <row r="2790" spans="1:7">
      <c r="A2790" s="219"/>
      <c r="B2790" s="219"/>
      <c r="C2790" s="219"/>
      <c r="D2790" s="220"/>
      <c r="E2790" s="221"/>
      <c r="F2790" s="222"/>
      <c r="G2790" s="223"/>
    </row>
    <row r="2791" spans="1:7">
      <c r="A2791" s="219"/>
      <c r="B2791" s="219"/>
      <c r="C2791" s="219"/>
      <c r="D2791" s="220"/>
      <c r="E2791" s="221"/>
      <c r="F2791" s="222"/>
      <c r="G2791" s="223"/>
    </row>
    <row r="2792" spans="1:7">
      <c r="A2792" s="219"/>
      <c r="B2792" s="219"/>
      <c r="C2792" s="219"/>
      <c r="D2792" s="220"/>
      <c r="E2792" s="221"/>
      <c r="F2792" s="222"/>
      <c r="G2792" s="223"/>
    </row>
    <row r="2793" spans="1:7">
      <c r="A2793" s="219"/>
      <c r="B2793" s="219"/>
      <c r="C2793" s="219"/>
      <c r="D2793" s="220"/>
      <c r="E2793" s="221"/>
      <c r="F2793" s="222"/>
      <c r="G2793" s="223"/>
    </row>
    <row r="2794" spans="1:7">
      <c r="A2794" s="219"/>
      <c r="B2794" s="219"/>
      <c r="C2794" s="219"/>
      <c r="D2794" s="220"/>
      <c r="E2794" s="221"/>
      <c r="F2794" s="222"/>
      <c r="G2794" s="223"/>
    </row>
    <row r="2795" spans="1:7">
      <c r="A2795" s="219"/>
      <c r="B2795" s="219"/>
      <c r="C2795" s="219"/>
      <c r="D2795" s="220"/>
      <c r="E2795" s="221"/>
      <c r="F2795" s="222"/>
      <c r="G2795" s="223"/>
    </row>
    <row r="2796" spans="1:7">
      <c r="A2796" s="219"/>
      <c r="B2796" s="219"/>
      <c r="C2796" s="219"/>
      <c r="D2796" s="220"/>
      <c r="E2796" s="221"/>
      <c r="F2796" s="222"/>
      <c r="G2796" s="223"/>
    </row>
    <row r="2797" spans="1:7">
      <c r="A2797" s="219"/>
      <c r="B2797" s="219"/>
      <c r="C2797" s="219"/>
      <c r="D2797" s="220"/>
      <c r="E2797" s="221"/>
      <c r="F2797" s="222"/>
      <c r="G2797" s="223"/>
    </row>
    <row r="2798" spans="1:7">
      <c r="A2798" s="219"/>
      <c r="B2798" s="219"/>
      <c r="C2798" s="219"/>
      <c r="D2798" s="220"/>
      <c r="E2798" s="221"/>
      <c r="F2798" s="222"/>
      <c r="G2798" s="223"/>
    </row>
    <row r="2799" spans="1:7">
      <c r="A2799" s="219"/>
      <c r="B2799" s="219"/>
      <c r="C2799" s="219"/>
      <c r="D2799" s="220"/>
      <c r="E2799" s="221"/>
      <c r="F2799" s="222"/>
      <c r="G2799" s="223"/>
    </row>
    <row r="2800" spans="1:7">
      <c r="A2800" s="219"/>
      <c r="B2800" s="219"/>
      <c r="C2800" s="219"/>
      <c r="D2800" s="220"/>
      <c r="E2800" s="221"/>
      <c r="F2800" s="222"/>
      <c r="G2800" s="223"/>
    </row>
    <row r="2801" spans="1:7">
      <c r="A2801" s="219"/>
      <c r="B2801" s="219"/>
      <c r="C2801" s="219"/>
      <c r="D2801" s="220"/>
      <c r="E2801" s="221"/>
      <c r="F2801" s="222"/>
      <c r="G2801" s="223"/>
    </row>
    <row r="2802" spans="1:7">
      <c r="A2802" s="219"/>
      <c r="B2802" s="219"/>
      <c r="C2802" s="219"/>
      <c r="D2802" s="220"/>
      <c r="E2802" s="221"/>
      <c r="F2802" s="222"/>
      <c r="G2802" s="223"/>
    </row>
    <row r="2803" spans="1:7">
      <c r="A2803" s="219"/>
      <c r="B2803" s="219"/>
      <c r="C2803" s="219"/>
      <c r="D2803" s="220"/>
      <c r="E2803" s="221"/>
      <c r="F2803" s="222"/>
      <c r="G2803" s="223"/>
    </row>
    <row r="2804" spans="1:7">
      <c r="A2804" s="219"/>
      <c r="B2804" s="219"/>
      <c r="C2804" s="219"/>
      <c r="D2804" s="220"/>
      <c r="E2804" s="221"/>
      <c r="F2804" s="222"/>
      <c r="G2804" s="223"/>
    </row>
    <row r="2805" spans="1:7">
      <c r="A2805" s="219"/>
      <c r="B2805" s="219"/>
      <c r="C2805" s="219"/>
      <c r="D2805" s="220"/>
      <c r="E2805" s="221"/>
      <c r="F2805" s="222"/>
      <c r="G2805" s="223"/>
    </row>
    <row r="2806" spans="1:7">
      <c r="A2806" s="219"/>
      <c r="B2806" s="219"/>
      <c r="C2806" s="219"/>
      <c r="D2806" s="220"/>
      <c r="E2806" s="221"/>
      <c r="F2806" s="222"/>
      <c r="G2806" s="223"/>
    </row>
    <row r="2807" spans="1:7">
      <c r="A2807" s="219"/>
      <c r="B2807" s="219"/>
      <c r="C2807" s="219"/>
      <c r="D2807" s="220"/>
      <c r="E2807" s="221"/>
      <c r="F2807" s="222"/>
      <c r="G2807" s="223"/>
    </row>
    <row r="2808" spans="1:7">
      <c r="A2808" s="219"/>
      <c r="B2808" s="219"/>
      <c r="C2808" s="219"/>
      <c r="D2808" s="220"/>
      <c r="E2808" s="221"/>
      <c r="F2808" s="222"/>
      <c r="G2808" s="223"/>
    </row>
    <row r="2809" spans="1:7">
      <c r="A2809" s="219"/>
      <c r="B2809" s="219"/>
      <c r="C2809" s="219"/>
      <c r="D2809" s="220"/>
      <c r="E2809" s="221"/>
      <c r="F2809" s="222"/>
      <c r="G2809" s="223"/>
    </row>
    <row r="2810" spans="1:7">
      <c r="A2810" s="219"/>
      <c r="B2810" s="219"/>
      <c r="C2810" s="219"/>
      <c r="D2810" s="220"/>
      <c r="E2810" s="221"/>
      <c r="F2810" s="222"/>
      <c r="G2810" s="223"/>
    </row>
    <row r="2811" spans="1:7">
      <c r="A2811" s="219"/>
      <c r="B2811" s="219"/>
      <c r="C2811" s="219"/>
      <c r="D2811" s="220"/>
      <c r="E2811" s="221"/>
      <c r="F2811" s="222"/>
      <c r="G2811" s="223"/>
    </row>
    <row r="2812" spans="1:7">
      <c r="A2812" s="219"/>
      <c r="B2812" s="219"/>
      <c r="C2812" s="219"/>
      <c r="D2812" s="220"/>
      <c r="E2812" s="221"/>
      <c r="F2812" s="222"/>
      <c r="G2812" s="223"/>
    </row>
    <row r="2813" spans="1:7">
      <c r="A2813" s="219"/>
      <c r="B2813" s="219"/>
      <c r="C2813" s="219"/>
      <c r="D2813" s="220"/>
      <c r="E2813" s="221"/>
      <c r="F2813" s="222"/>
      <c r="G2813" s="223"/>
    </row>
    <row r="2814" spans="1:7">
      <c r="A2814" s="219"/>
      <c r="B2814" s="219"/>
      <c r="C2814" s="219"/>
      <c r="D2814" s="220"/>
      <c r="E2814" s="221"/>
      <c r="F2814" s="222"/>
      <c r="G2814" s="223"/>
    </row>
    <row r="2815" spans="1:7">
      <c r="A2815" s="219"/>
      <c r="B2815" s="219"/>
      <c r="C2815" s="219"/>
      <c r="D2815" s="220"/>
      <c r="E2815" s="221"/>
      <c r="F2815" s="222"/>
      <c r="G2815" s="223"/>
    </row>
    <row r="2816" spans="1:7">
      <c r="A2816" s="219"/>
      <c r="B2816" s="219"/>
      <c r="C2816" s="219"/>
      <c r="D2816" s="220"/>
      <c r="E2816" s="221"/>
      <c r="F2816" s="222"/>
      <c r="G2816" s="223"/>
    </row>
    <row r="2817" spans="1:7">
      <c r="A2817" s="219"/>
      <c r="B2817" s="219"/>
      <c r="C2817" s="219"/>
      <c r="D2817" s="220"/>
      <c r="E2817" s="221"/>
      <c r="F2817" s="222"/>
      <c r="G2817" s="223"/>
    </row>
    <row r="2818" spans="1:7">
      <c r="A2818" s="219"/>
      <c r="B2818" s="219"/>
      <c r="C2818" s="219"/>
      <c r="D2818" s="220"/>
      <c r="E2818" s="221"/>
      <c r="F2818" s="222"/>
      <c r="G2818" s="223"/>
    </row>
    <row r="2819" spans="1:7">
      <c r="A2819" s="219"/>
      <c r="B2819" s="219"/>
      <c r="C2819" s="219"/>
      <c r="D2819" s="220"/>
      <c r="E2819" s="221"/>
      <c r="F2819" s="222"/>
      <c r="G2819" s="223"/>
    </row>
    <row r="2820" spans="1:7">
      <c r="A2820" s="219"/>
      <c r="B2820" s="219"/>
      <c r="C2820" s="219"/>
      <c r="D2820" s="220"/>
      <c r="E2820" s="221"/>
      <c r="F2820" s="222"/>
      <c r="G2820" s="223"/>
    </row>
    <row r="2821" spans="1:7">
      <c r="F2821" s="222"/>
      <c r="G2821" s="223"/>
    </row>
    <row r="2822" spans="1:7">
      <c r="F2822" s="222"/>
      <c r="G2822" s="223"/>
    </row>
    <row r="2823" spans="1:7">
      <c r="F2823" s="222"/>
      <c r="G2823" s="223"/>
    </row>
    <row r="2824" spans="1:7">
      <c r="F2824" s="222"/>
      <c r="G2824" s="223"/>
    </row>
    <row r="2825" spans="1:7">
      <c r="F2825" s="222"/>
      <c r="G2825" s="223"/>
    </row>
    <row r="2826" spans="1:7">
      <c r="F2826" s="222"/>
      <c r="G2826" s="223"/>
    </row>
    <row r="2827" spans="1:7">
      <c r="F2827" s="222"/>
      <c r="G2827" s="223"/>
    </row>
    <row r="2828" spans="1:7">
      <c r="F2828" s="222"/>
      <c r="G2828" s="223"/>
    </row>
    <row r="2829" spans="1:7">
      <c r="F2829" s="222"/>
      <c r="G2829" s="223"/>
    </row>
    <row r="2830" spans="1:7">
      <c r="F2830" s="222"/>
      <c r="G2830" s="223"/>
    </row>
    <row r="2831" spans="1:7">
      <c r="F2831" s="222"/>
      <c r="G2831" s="223"/>
    </row>
    <row r="2832" spans="1:7">
      <c r="F2832" s="222"/>
      <c r="G2832" s="223"/>
    </row>
    <row r="2833" spans="6:7">
      <c r="F2833" s="222"/>
      <c r="G2833" s="223"/>
    </row>
    <row r="2834" spans="6:7">
      <c r="F2834" s="222"/>
      <c r="G2834" s="223"/>
    </row>
    <row r="2835" spans="6:7">
      <c r="F2835" s="222"/>
      <c r="G2835" s="223"/>
    </row>
    <row r="2836" spans="6:7">
      <c r="F2836" s="222"/>
      <c r="G2836" s="223"/>
    </row>
  </sheetData>
  <printOptions horizontalCentered="1" gridLinesSet="0"/>
  <pageMargins left="0.31496062992125984" right="0" top="0.31496062992125984" bottom="0.31496062992125984" header="0" footer="0"/>
  <pageSetup paperSize="9" scale="80" firstPageNumber="146" orientation="portrait" r:id="rId1"/>
  <headerFooter alignWithMargins="0">
    <oddHeader>&amp;RCO1486:LINBRO PARK TOWER (with associated works)</oddHeader>
    <oddFooter>&amp;CPD&amp;P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2833"/>
  <sheetViews>
    <sheetView showGridLines="0" view="pageBreakPreview" topLeftCell="B43" zoomScaleNormal="100" zoomScaleSheetLayoutView="100" workbookViewId="0">
      <selection activeCell="E30" sqref="E30"/>
    </sheetView>
  </sheetViews>
  <sheetFormatPr defaultColWidth="9.33203125" defaultRowHeight="13.2"/>
  <cols>
    <col min="1" max="1" width="8.33203125" style="23" customWidth="1"/>
    <col min="2" max="2" width="11.33203125" style="23" customWidth="1"/>
    <col min="3" max="3" width="36.5546875" style="23" customWidth="1"/>
    <col min="4" max="4" width="7.5546875" style="40" customWidth="1"/>
    <col min="5" max="5" width="10.5546875" style="118" customWidth="1"/>
    <col min="6" max="6" width="12.5546875" style="42" customWidth="1"/>
    <col min="7" max="7" width="15.5546875" style="41" customWidth="1"/>
    <col min="8" max="8" width="2.5546875" style="20" customWidth="1"/>
    <col min="9" max="16384" width="9.33203125" style="20"/>
  </cols>
  <sheetData>
    <row r="1" spans="1:9" ht="13.8" thickBot="1">
      <c r="A1" s="208"/>
      <c r="B1" s="208"/>
      <c r="C1" s="208"/>
      <c r="D1" s="209"/>
      <c r="E1" s="210"/>
      <c r="F1" s="211"/>
      <c r="G1" s="363"/>
    </row>
    <row r="2" spans="1:9" ht="29.1" customHeight="1" thickBot="1">
      <c r="A2" s="195" t="s">
        <v>9</v>
      </c>
      <c r="B2" s="196" t="s">
        <v>10</v>
      </c>
      <c r="C2" s="196" t="s">
        <v>11</v>
      </c>
      <c r="D2" s="196" t="s">
        <v>12</v>
      </c>
      <c r="E2" s="197" t="s">
        <v>13</v>
      </c>
      <c r="F2" s="198" t="s">
        <v>14</v>
      </c>
      <c r="G2" s="199" t="s">
        <v>15</v>
      </c>
    </row>
    <row r="3" spans="1:9" ht="13.8" thickTop="1">
      <c r="A3" s="200"/>
      <c r="B3" s="22"/>
      <c r="D3" s="38"/>
      <c r="E3" s="117"/>
      <c r="F3" s="39"/>
      <c r="G3" s="201"/>
    </row>
    <row r="4" spans="1:9" ht="27" thickTop="1">
      <c r="A4" s="1130">
        <v>9</v>
      </c>
      <c r="B4" s="21" t="s">
        <v>1189</v>
      </c>
      <c r="C4" s="21" t="s">
        <v>1792</v>
      </c>
      <c r="G4" s="202"/>
    </row>
    <row r="5" spans="1:9">
      <c r="A5" s="203"/>
      <c r="B5" s="22"/>
      <c r="D5" s="38"/>
      <c r="E5" s="117"/>
      <c r="F5" s="39"/>
      <c r="G5" s="201"/>
    </row>
    <row r="6" spans="1:9">
      <c r="A6" s="200" t="s">
        <v>1946</v>
      </c>
      <c r="B6" s="23" t="s">
        <v>399</v>
      </c>
      <c r="C6" s="23" t="s">
        <v>22</v>
      </c>
      <c r="D6" s="154"/>
      <c r="E6" s="156"/>
      <c r="F6" s="39"/>
      <c r="G6" s="201"/>
    </row>
    <row r="7" spans="1:9" ht="27" customHeight="1">
      <c r="A7" s="200" t="s">
        <v>1947</v>
      </c>
      <c r="B7" s="23" t="s">
        <v>1190</v>
      </c>
      <c r="C7" s="21" t="s">
        <v>1421</v>
      </c>
      <c r="D7" s="154"/>
      <c r="E7" s="156"/>
      <c r="F7" s="155"/>
      <c r="G7" s="212"/>
    </row>
    <row r="8" spans="1:9">
      <c r="A8" s="200" t="s">
        <v>1948</v>
      </c>
      <c r="C8" s="23" t="s">
        <v>1422</v>
      </c>
      <c r="D8" s="154" t="s">
        <v>16</v>
      </c>
      <c r="E8" s="156">
        <v>1200</v>
      </c>
      <c r="F8" s="155"/>
      <c r="G8" s="204"/>
      <c r="I8" s="1207"/>
    </row>
    <row r="9" spans="1:9" ht="26.4">
      <c r="A9" s="200" t="s">
        <v>1949</v>
      </c>
      <c r="C9" s="23" t="s">
        <v>1642</v>
      </c>
      <c r="D9" s="154" t="s">
        <v>16</v>
      </c>
      <c r="E9" s="156">
        <v>950</v>
      </c>
      <c r="F9" s="157"/>
      <c r="G9" s="204"/>
      <c r="I9" s="1207"/>
    </row>
    <row r="10" spans="1:9">
      <c r="A10" s="205"/>
      <c r="D10" s="154"/>
      <c r="E10" s="156"/>
      <c r="F10" s="157"/>
      <c r="G10" s="204"/>
      <c r="I10" s="1207"/>
    </row>
    <row r="11" spans="1:9">
      <c r="A11" s="200" t="s">
        <v>1950</v>
      </c>
      <c r="B11" s="23" t="s">
        <v>25</v>
      </c>
      <c r="C11" s="21" t="s">
        <v>1203</v>
      </c>
      <c r="D11" s="154"/>
      <c r="E11" s="156"/>
      <c r="F11" s="157"/>
      <c r="G11" s="204"/>
      <c r="I11" s="1207"/>
    </row>
    <row r="12" spans="1:9">
      <c r="A12" s="200" t="s">
        <v>1951</v>
      </c>
      <c r="C12" s="23" t="s">
        <v>1643</v>
      </c>
      <c r="D12" s="154" t="s">
        <v>16</v>
      </c>
      <c r="E12" s="156">
        <v>400</v>
      </c>
      <c r="F12" s="157"/>
      <c r="G12" s="204"/>
      <c r="I12" s="1207"/>
    </row>
    <row r="13" spans="1:9">
      <c r="A13" s="200" t="s">
        <v>1952</v>
      </c>
      <c r="C13" s="23" t="s">
        <v>1423</v>
      </c>
      <c r="D13" s="154" t="s">
        <v>16</v>
      </c>
      <c r="E13" s="156">
        <v>300</v>
      </c>
      <c r="F13" s="157"/>
      <c r="G13" s="204"/>
      <c r="I13" s="1207"/>
    </row>
    <row r="14" spans="1:9" ht="14.25" customHeight="1">
      <c r="A14" s="205"/>
      <c r="D14" s="154"/>
      <c r="E14" s="156"/>
      <c r="F14" s="157"/>
      <c r="G14" s="204"/>
      <c r="I14" s="1207"/>
    </row>
    <row r="15" spans="1:9" ht="26.4">
      <c r="A15" s="200" t="s">
        <v>1953</v>
      </c>
      <c r="B15" s="23" t="s">
        <v>1205</v>
      </c>
      <c r="C15" s="21" t="s">
        <v>1206</v>
      </c>
      <c r="D15" s="154"/>
      <c r="E15" s="156"/>
      <c r="F15" s="157"/>
      <c r="G15" s="204"/>
      <c r="I15" s="1207"/>
    </row>
    <row r="16" spans="1:9">
      <c r="A16" s="200" t="s">
        <v>1954</v>
      </c>
      <c r="C16" s="23" t="s">
        <v>1207</v>
      </c>
      <c r="D16" s="154" t="s">
        <v>16</v>
      </c>
      <c r="E16" s="156">
        <v>300</v>
      </c>
      <c r="F16" s="157"/>
      <c r="G16" s="204"/>
      <c r="I16" s="1207"/>
    </row>
    <row r="17" spans="1:9">
      <c r="A17" s="200" t="s">
        <v>1955</v>
      </c>
      <c r="C17" s="23" t="s">
        <v>1208</v>
      </c>
      <c r="D17" s="154" t="s">
        <v>16</v>
      </c>
      <c r="E17" s="156">
        <v>100</v>
      </c>
      <c r="F17" s="157"/>
      <c r="G17" s="204"/>
      <c r="I17" s="1207"/>
    </row>
    <row r="18" spans="1:9" s="628" customFormat="1" ht="12.75" customHeight="1">
      <c r="A18" s="200"/>
      <c r="B18" s="23"/>
      <c r="C18" s="23"/>
      <c r="D18" s="154"/>
      <c r="E18" s="156"/>
      <c r="F18" s="157"/>
      <c r="G18" s="204"/>
      <c r="I18" s="1207"/>
    </row>
    <row r="19" spans="1:9" s="628" customFormat="1" ht="26.4">
      <c r="A19" s="200"/>
      <c r="B19" s="23" t="s">
        <v>403</v>
      </c>
      <c r="C19" s="21" t="s">
        <v>1206</v>
      </c>
      <c r="D19" s="154"/>
      <c r="E19" s="156"/>
      <c r="F19" s="157"/>
      <c r="G19" s="204"/>
      <c r="I19" s="1207"/>
    </row>
    <row r="20" spans="1:9" ht="66">
      <c r="A20" s="200" t="s">
        <v>1956</v>
      </c>
      <c r="C20" s="23" t="s">
        <v>407</v>
      </c>
      <c r="D20" s="154" t="s">
        <v>16</v>
      </c>
      <c r="E20" s="156">
        <f>E8*0.25</f>
        <v>300</v>
      </c>
      <c r="F20" s="157"/>
      <c r="G20" s="204"/>
      <c r="I20" s="1207"/>
    </row>
    <row r="21" spans="1:9">
      <c r="A21" s="200"/>
      <c r="D21" s="154"/>
      <c r="E21" s="156"/>
      <c r="F21" s="157"/>
      <c r="G21" s="204"/>
      <c r="I21" s="221"/>
    </row>
    <row r="22" spans="1:9">
      <c r="A22" s="200"/>
      <c r="C22" s="21" t="s">
        <v>1644</v>
      </c>
      <c r="D22" s="154"/>
      <c r="E22" s="156"/>
      <c r="F22" s="157"/>
      <c r="G22" s="204"/>
      <c r="I22" s="1207"/>
    </row>
    <row r="23" spans="1:9">
      <c r="A23" s="200"/>
      <c r="D23" s="154"/>
      <c r="E23" s="156"/>
      <c r="F23" s="157"/>
      <c r="G23" s="204"/>
      <c r="I23" s="1207"/>
    </row>
    <row r="24" spans="1:9" ht="66">
      <c r="A24" s="200" t="s">
        <v>1957</v>
      </c>
      <c r="C24" s="23" t="s">
        <v>1645</v>
      </c>
      <c r="D24" s="390" t="s">
        <v>1646</v>
      </c>
      <c r="E24" s="392"/>
      <c r="F24" s="394"/>
      <c r="G24" s="591"/>
      <c r="I24" s="221"/>
    </row>
    <row r="25" spans="1:9">
      <c r="A25" s="200" t="s">
        <v>1958</v>
      </c>
      <c r="C25" s="23" t="s">
        <v>1647</v>
      </c>
      <c r="D25" s="390" t="s">
        <v>1646</v>
      </c>
      <c r="E25" s="392">
        <v>350</v>
      </c>
      <c r="F25" s="394"/>
      <c r="G25" s="591"/>
      <c r="I25" s="221"/>
    </row>
    <row r="26" spans="1:9" s="628" customFormat="1">
      <c r="A26" s="200" t="s">
        <v>1959</v>
      </c>
      <c r="B26" s="23"/>
      <c r="C26" s="23" t="s">
        <v>1648</v>
      </c>
      <c r="D26" s="154" t="s">
        <v>1646</v>
      </c>
      <c r="E26" s="156">
        <v>60</v>
      </c>
      <c r="F26" s="157"/>
      <c r="G26" s="204"/>
      <c r="I26" s="1207"/>
    </row>
    <row r="27" spans="1:9" s="628" customFormat="1" ht="26.25" customHeight="1">
      <c r="A27" s="173"/>
      <c r="C27" s="23"/>
      <c r="D27" s="141"/>
      <c r="E27" s="156"/>
      <c r="F27" s="629"/>
      <c r="G27" s="204"/>
      <c r="I27" s="1207"/>
    </row>
    <row r="28" spans="1:9" s="628" customFormat="1">
      <c r="A28" s="173" t="s">
        <v>2659</v>
      </c>
      <c r="B28" s="115" t="s">
        <v>406</v>
      </c>
      <c r="C28" s="23" t="s">
        <v>1209</v>
      </c>
      <c r="D28" s="6"/>
      <c r="E28" s="6"/>
      <c r="F28" s="1132"/>
      <c r="G28" s="1384"/>
      <c r="I28" s="1207"/>
    </row>
    <row r="29" spans="1:9" ht="30.75" customHeight="1">
      <c r="A29" s="173" t="s">
        <v>2660</v>
      </c>
      <c r="C29" s="8" t="s">
        <v>454</v>
      </c>
      <c r="G29" s="202"/>
      <c r="I29" s="1207"/>
    </row>
    <row r="30" spans="1:9" ht="15" customHeight="1">
      <c r="A30" s="200" t="s">
        <v>2661</v>
      </c>
      <c r="C30" s="7" t="s">
        <v>404</v>
      </c>
      <c r="D30" s="10" t="s">
        <v>16</v>
      </c>
      <c r="E30" s="118">
        <v>0</v>
      </c>
      <c r="F30" s="41"/>
      <c r="G30" s="204"/>
      <c r="I30" s="1207"/>
    </row>
    <row r="31" spans="1:9" s="628" customFormat="1" ht="12.75" customHeight="1">
      <c r="A31" s="200" t="s">
        <v>2662</v>
      </c>
      <c r="B31" s="23"/>
      <c r="C31" s="7" t="s">
        <v>405</v>
      </c>
      <c r="D31" s="10" t="s">
        <v>16</v>
      </c>
      <c r="E31" s="118">
        <v>20</v>
      </c>
      <c r="F31" s="41"/>
      <c r="G31" s="204"/>
      <c r="I31" s="1207"/>
    </row>
    <row r="32" spans="1:9">
      <c r="A32" s="200"/>
      <c r="G32" s="202"/>
      <c r="I32" s="1207"/>
    </row>
    <row r="33" spans="1:9" s="631" customFormat="1" ht="12.75" customHeight="1">
      <c r="A33" s="200"/>
      <c r="B33" s="23" t="s">
        <v>1213</v>
      </c>
      <c r="C33" s="21" t="s">
        <v>1212</v>
      </c>
      <c r="D33" s="154"/>
      <c r="E33" s="156"/>
      <c r="F33" s="157"/>
      <c r="G33" s="204"/>
      <c r="I33" s="1424"/>
    </row>
    <row r="34" spans="1:9" s="631" customFormat="1" ht="12.75" customHeight="1">
      <c r="A34" s="200" t="s">
        <v>2663</v>
      </c>
      <c r="B34" s="23"/>
      <c r="C34" s="23" t="s">
        <v>1214</v>
      </c>
      <c r="D34" s="10" t="s">
        <v>16</v>
      </c>
      <c r="E34" s="156">
        <v>50</v>
      </c>
      <c r="F34" s="157"/>
      <c r="G34" s="204"/>
      <c r="I34" s="1207"/>
    </row>
    <row r="35" spans="1:9">
      <c r="A35" s="200"/>
      <c r="G35" s="202"/>
      <c r="I35" s="1207"/>
    </row>
    <row r="36" spans="1:9" ht="13.8">
      <c r="A36" s="200" t="s">
        <v>2664</v>
      </c>
      <c r="C36" s="632" t="s">
        <v>1215</v>
      </c>
      <c r="G36" s="202"/>
    </row>
    <row r="37" spans="1:9" ht="15" customHeight="1">
      <c r="A37" s="200" t="s">
        <v>2665</v>
      </c>
      <c r="B37" s="23" t="s">
        <v>1216</v>
      </c>
      <c r="C37" s="23" t="s">
        <v>1217</v>
      </c>
      <c r="D37" s="141" t="s">
        <v>16</v>
      </c>
      <c r="E37" s="156">
        <f>E9</f>
        <v>950</v>
      </c>
      <c r="F37" s="157"/>
      <c r="G37" s="204"/>
    </row>
    <row r="38" spans="1:9" ht="14.25" customHeight="1">
      <c r="A38" s="200" t="s">
        <v>2666</v>
      </c>
      <c r="B38" s="23" t="s">
        <v>1218</v>
      </c>
      <c r="C38" s="23" t="s">
        <v>1219</v>
      </c>
      <c r="D38" s="141" t="s">
        <v>16</v>
      </c>
      <c r="E38" s="156">
        <f>E13+E12</f>
        <v>700</v>
      </c>
      <c r="F38" s="157"/>
      <c r="G38" s="204"/>
    </row>
    <row r="39" spans="1:9" ht="14.25" customHeight="1">
      <c r="A39" s="200"/>
      <c r="C39" s="633"/>
      <c r="G39" s="202"/>
    </row>
    <row r="40" spans="1:9" ht="14.25" customHeight="1">
      <c r="A40" s="200"/>
      <c r="B40" s="23" t="s">
        <v>1222</v>
      </c>
      <c r="C40" s="21" t="s">
        <v>1221</v>
      </c>
      <c r="D40" s="154"/>
      <c r="E40" s="156"/>
      <c r="F40" s="157"/>
      <c r="G40" s="204"/>
    </row>
    <row r="41" spans="1:9" ht="14.25" customHeight="1">
      <c r="A41" s="200" t="s">
        <v>2667</v>
      </c>
      <c r="C41" s="23" t="s">
        <v>1223</v>
      </c>
      <c r="D41" s="10" t="s">
        <v>1424</v>
      </c>
      <c r="E41" s="156">
        <v>100</v>
      </c>
      <c r="F41" s="157"/>
      <c r="G41" s="204"/>
    </row>
    <row r="42" spans="1:9">
      <c r="A42" s="200"/>
      <c r="C42" s="21"/>
      <c r="D42" s="154"/>
      <c r="E42" s="156"/>
      <c r="F42" s="157"/>
      <c r="G42" s="204"/>
    </row>
    <row r="43" spans="1:9">
      <c r="A43" s="200"/>
      <c r="C43" s="21"/>
      <c r="D43" s="154"/>
      <c r="E43" s="156"/>
      <c r="F43" s="157"/>
      <c r="G43" s="204"/>
    </row>
    <row r="44" spans="1:9">
      <c r="A44" s="200"/>
      <c r="C44" s="21"/>
      <c r="D44" s="154"/>
      <c r="E44" s="156"/>
      <c r="F44" s="157"/>
      <c r="G44" s="204"/>
    </row>
    <row r="45" spans="1:9">
      <c r="A45" s="200"/>
      <c r="C45" s="21"/>
      <c r="D45" s="154"/>
      <c r="E45" s="156"/>
      <c r="F45" s="157"/>
      <c r="G45" s="204"/>
    </row>
    <row r="46" spans="1:9">
      <c r="A46" s="200"/>
      <c r="C46" s="21"/>
      <c r="D46" s="154"/>
      <c r="E46" s="156"/>
      <c r="F46" s="157"/>
      <c r="G46" s="204"/>
    </row>
    <row r="47" spans="1:9">
      <c r="A47" s="200"/>
      <c r="C47" s="21"/>
      <c r="D47" s="154"/>
      <c r="E47" s="156"/>
      <c r="F47" s="157"/>
      <c r="G47" s="204"/>
    </row>
    <row r="48" spans="1:9">
      <c r="A48" s="200"/>
      <c r="C48" s="21"/>
      <c r="D48" s="154"/>
      <c r="E48" s="156"/>
      <c r="F48" s="157"/>
      <c r="G48" s="204"/>
    </row>
    <row r="49" spans="1:7">
      <c r="A49" s="200"/>
      <c r="C49" s="21"/>
      <c r="D49" s="154"/>
      <c r="E49" s="156"/>
      <c r="F49" s="157"/>
      <c r="G49" s="204"/>
    </row>
    <row r="50" spans="1:7">
      <c r="A50" s="200"/>
      <c r="C50" s="21"/>
      <c r="D50" s="154"/>
      <c r="E50" s="156"/>
      <c r="F50" s="157"/>
      <c r="G50" s="204"/>
    </row>
    <row r="51" spans="1:7">
      <c r="A51" s="200"/>
      <c r="C51" s="21"/>
      <c r="D51" s="154"/>
      <c r="E51" s="156"/>
      <c r="F51" s="157"/>
      <c r="G51" s="204"/>
    </row>
    <row r="52" spans="1:7">
      <c r="A52" s="200"/>
      <c r="C52" s="21"/>
      <c r="D52" s="154"/>
      <c r="E52" s="156"/>
      <c r="F52" s="157"/>
      <c r="G52" s="204"/>
    </row>
    <row r="53" spans="1:7">
      <c r="A53" s="200"/>
      <c r="C53" s="21"/>
      <c r="D53" s="154"/>
      <c r="E53" s="156"/>
      <c r="F53" s="157"/>
      <c r="G53" s="204"/>
    </row>
    <row r="54" spans="1:7">
      <c r="A54" s="200"/>
      <c r="C54" s="21"/>
      <c r="D54" s="154"/>
      <c r="E54" s="156"/>
      <c r="F54" s="157"/>
      <c r="G54" s="204"/>
    </row>
    <row r="55" spans="1:7">
      <c r="A55" s="200"/>
      <c r="C55" s="21"/>
      <c r="D55" s="154"/>
      <c r="E55" s="156"/>
      <c r="F55" s="157"/>
      <c r="G55" s="204"/>
    </row>
    <row r="56" spans="1:7">
      <c r="A56" s="205"/>
      <c r="C56" s="21"/>
      <c r="D56" s="154"/>
      <c r="E56" s="156"/>
      <c r="F56" s="157"/>
      <c r="G56" s="204"/>
    </row>
    <row r="57" spans="1:7">
      <c r="A57" s="200"/>
      <c r="C57" s="1131"/>
      <c r="G57" s="204"/>
    </row>
    <row r="58" spans="1:7">
      <c r="A58" s="639"/>
      <c r="B58" s="43"/>
      <c r="C58" s="219"/>
      <c r="D58" s="44"/>
      <c r="E58" s="119"/>
      <c r="F58" s="45"/>
      <c r="G58" s="206"/>
    </row>
    <row r="59" spans="1:7">
      <c r="A59" s="640"/>
      <c r="B59" s="24" t="s">
        <v>2802</v>
      </c>
      <c r="C59" s="219"/>
      <c r="D59" s="46"/>
      <c r="E59" s="120"/>
      <c r="F59" s="25" t="s">
        <v>18</v>
      </c>
      <c r="G59" s="207"/>
    </row>
    <row r="60" spans="1:7" ht="13.8" thickBot="1">
      <c r="A60" s="641"/>
      <c r="B60" s="208"/>
      <c r="C60" s="208"/>
      <c r="D60" s="209"/>
      <c r="E60" s="210"/>
      <c r="F60" s="211"/>
      <c r="G60" s="642"/>
    </row>
    <row r="61" spans="1:7">
      <c r="A61" s="219"/>
      <c r="B61" s="219"/>
      <c r="C61" s="121"/>
      <c r="D61" s="220"/>
      <c r="E61" s="221"/>
      <c r="F61" s="222"/>
      <c r="G61" s="223"/>
    </row>
    <row r="62" spans="1:7">
      <c r="A62" s="219"/>
      <c r="B62" s="219"/>
      <c r="C62" s="219"/>
      <c r="D62" s="220"/>
      <c r="E62" s="221"/>
      <c r="F62" s="222"/>
      <c r="G62" s="223"/>
    </row>
    <row r="63" spans="1:7">
      <c r="A63" s="219"/>
      <c r="B63" s="219"/>
      <c r="C63" s="219"/>
      <c r="D63" s="220"/>
      <c r="E63" s="221"/>
      <c r="F63" s="222"/>
      <c r="G63" s="223"/>
    </row>
    <row r="64" spans="1:7">
      <c r="A64" s="219"/>
      <c r="B64" s="219"/>
      <c r="C64" s="219"/>
      <c r="D64" s="220"/>
      <c r="E64" s="221"/>
      <c r="F64" s="222"/>
      <c r="G64" s="223"/>
    </row>
    <row r="65" spans="1:7">
      <c r="A65" s="219"/>
      <c r="B65" s="219"/>
      <c r="C65" s="219"/>
      <c r="D65" s="220"/>
      <c r="E65" s="221"/>
      <c r="F65" s="222"/>
      <c r="G65" s="223"/>
    </row>
    <row r="66" spans="1:7">
      <c r="A66" s="219"/>
      <c r="B66" s="219"/>
      <c r="C66" s="219"/>
      <c r="D66" s="220"/>
      <c r="E66" s="221"/>
      <c r="F66" s="222"/>
      <c r="G66" s="223"/>
    </row>
    <row r="67" spans="1:7">
      <c r="A67" s="219"/>
      <c r="B67" s="219"/>
      <c r="C67" s="219"/>
      <c r="D67" s="220"/>
      <c r="E67" s="221"/>
      <c r="F67" s="222"/>
      <c r="G67" s="223"/>
    </row>
    <row r="68" spans="1:7">
      <c r="A68" s="219"/>
      <c r="B68" s="219"/>
      <c r="C68" s="219"/>
      <c r="D68" s="220"/>
      <c r="E68" s="221"/>
      <c r="F68" s="222"/>
      <c r="G68" s="223"/>
    </row>
    <row r="69" spans="1:7">
      <c r="A69" s="219"/>
      <c r="B69" s="219"/>
      <c r="C69" s="219"/>
      <c r="D69" s="220"/>
      <c r="E69" s="221"/>
      <c r="F69" s="222"/>
      <c r="G69" s="223"/>
    </row>
    <row r="70" spans="1:7">
      <c r="A70" s="219"/>
      <c r="B70" s="219"/>
      <c r="C70" s="219"/>
      <c r="D70" s="220"/>
      <c r="E70" s="221"/>
      <c r="F70" s="222"/>
      <c r="G70" s="223"/>
    </row>
    <row r="71" spans="1:7">
      <c r="A71" s="219"/>
      <c r="B71" s="219"/>
      <c r="C71" s="219"/>
      <c r="D71" s="220"/>
      <c r="E71" s="221"/>
      <c r="F71" s="222"/>
      <c r="G71" s="223"/>
    </row>
    <row r="72" spans="1:7">
      <c r="A72" s="219"/>
      <c r="B72" s="219"/>
      <c r="C72" s="219"/>
      <c r="D72" s="220"/>
      <c r="E72" s="221"/>
      <c r="F72" s="222"/>
      <c r="G72" s="223"/>
    </row>
    <row r="73" spans="1:7">
      <c r="A73" s="219"/>
      <c r="B73" s="219"/>
      <c r="C73" s="219"/>
      <c r="D73" s="220"/>
      <c r="E73" s="221"/>
      <c r="F73" s="222"/>
      <c r="G73" s="223"/>
    </row>
    <row r="74" spans="1:7">
      <c r="A74" s="219"/>
      <c r="B74" s="219"/>
      <c r="C74" s="219"/>
      <c r="D74" s="220"/>
      <c r="E74" s="221"/>
      <c r="F74" s="222"/>
      <c r="G74" s="223"/>
    </row>
    <row r="75" spans="1:7">
      <c r="A75" s="219"/>
      <c r="B75" s="219"/>
      <c r="C75" s="219"/>
      <c r="D75" s="220"/>
      <c r="E75" s="221"/>
      <c r="F75" s="222"/>
      <c r="G75" s="223"/>
    </row>
    <row r="76" spans="1:7">
      <c r="A76" s="219"/>
      <c r="B76" s="219"/>
      <c r="C76" s="219"/>
      <c r="D76" s="220"/>
      <c r="E76" s="221"/>
      <c r="F76" s="222"/>
      <c r="G76" s="223"/>
    </row>
    <row r="77" spans="1:7">
      <c r="A77" s="219"/>
      <c r="B77" s="219"/>
      <c r="C77" s="219"/>
      <c r="D77" s="220"/>
      <c r="E77" s="221"/>
      <c r="F77" s="222"/>
      <c r="G77" s="223"/>
    </row>
    <row r="78" spans="1:7">
      <c r="A78" s="219"/>
      <c r="B78" s="219"/>
      <c r="C78" s="219"/>
      <c r="D78" s="220"/>
      <c r="E78" s="221"/>
      <c r="F78" s="222"/>
      <c r="G78" s="223"/>
    </row>
    <row r="79" spans="1:7">
      <c r="A79" s="219"/>
      <c r="B79" s="219"/>
      <c r="C79" s="219"/>
      <c r="D79" s="220"/>
      <c r="E79" s="221"/>
      <c r="F79" s="222"/>
      <c r="G79" s="223"/>
    </row>
    <row r="80" spans="1:7">
      <c r="A80" s="219"/>
      <c r="B80" s="219"/>
      <c r="C80" s="219"/>
      <c r="D80" s="220"/>
      <c r="E80" s="221"/>
      <c r="F80" s="222"/>
      <c r="G80" s="223"/>
    </row>
    <row r="81" spans="1:7">
      <c r="A81" s="219"/>
      <c r="B81" s="219"/>
      <c r="C81" s="219"/>
      <c r="D81" s="220"/>
      <c r="E81" s="221"/>
      <c r="F81" s="222"/>
      <c r="G81" s="223"/>
    </row>
    <row r="82" spans="1:7">
      <c r="A82" s="219"/>
      <c r="B82" s="219"/>
      <c r="C82" s="219"/>
      <c r="D82" s="220"/>
      <c r="E82" s="221"/>
      <c r="F82" s="222"/>
      <c r="G82" s="223"/>
    </row>
    <row r="83" spans="1:7">
      <c r="A83" s="219"/>
      <c r="B83" s="219"/>
      <c r="C83" s="219"/>
      <c r="D83" s="220"/>
      <c r="E83" s="221"/>
      <c r="F83" s="222"/>
      <c r="G83" s="223"/>
    </row>
    <row r="84" spans="1:7">
      <c r="A84" s="219"/>
      <c r="B84" s="219"/>
      <c r="C84" s="219"/>
      <c r="D84" s="220"/>
      <c r="E84" s="221"/>
      <c r="F84" s="222"/>
      <c r="G84" s="223"/>
    </row>
    <row r="85" spans="1:7">
      <c r="A85" s="219"/>
      <c r="B85" s="219"/>
      <c r="C85" s="219"/>
      <c r="D85" s="220"/>
      <c r="E85" s="221"/>
      <c r="F85" s="222"/>
      <c r="G85" s="223"/>
    </row>
    <row r="86" spans="1:7">
      <c r="A86" s="219"/>
      <c r="B86" s="219"/>
      <c r="C86" s="219"/>
      <c r="D86" s="220"/>
      <c r="E86" s="221"/>
      <c r="F86" s="222"/>
      <c r="G86" s="223"/>
    </row>
    <row r="87" spans="1:7">
      <c r="A87" s="219"/>
      <c r="B87" s="219"/>
      <c r="C87" s="219"/>
      <c r="D87" s="220"/>
      <c r="E87" s="221"/>
      <c r="F87" s="222"/>
      <c r="G87" s="223"/>
    </row>
    <row r="88" spans="1:7">
      <c r="A88" s="219"/>
      <c r="B88" s="219"/>
      <c r="C88" s="219"/>
      <c r="D88" s="220"/>
      <c r="E88" s="221"/>
      <c r="F88" s="222"/>
      <c r="G88" s="223"/>
    </row>
    <row r="89" spans="1:7">
      <c r="A89" s="219"/>
      <c r="B89" s="219"/>
      <c r="C89" s="219"/>
      <c r="D89" s="220"/>
      <c r="E89" s="221"/>
      <c r="F89" s="222"/>
      <c r="G89" s="223"/>
    </row>
    <row r="90" spans="1:7">
      <c r="A90" s="219"/>
      <c r="B90" s="219"/>
      <c r="C90" s="219"/>
      <c r="D90" s="220"/>
      <c r="E90" s="221"/>
      <c r="F90" s="222"/>
      <c r="G90" s="223"/>
    </row>
    <row r="91" spans="1:7">
      <c r="A91" s="219"/>
      <c r="B91" s="219"/>
      <c r="C91" s="219"/>
      <c r="D91" s="220"/>
      <c r="E91" s="221"/>
      <c r="F91" s="222"/>
      <c r="G91" s="223"/>
    </row>
    <row r="92" spans="1:7">
      <c r="A92" s="219"/>
      <c r="B92" s="219"/>
      <c r="C92" s="219"/>
      <c r="D92" s="220"/>
      <c r="E92" s="221"/>
      <c r="F92" s="222"/>
      <c r="G92" s="223"/>
    </row>
    <row r="93" spans="1:7">
      <c r="A93" s="219"/>
      <c r="B93" s="219"/>
      <c r="C93" s="219"/>
      <c r="D93" s="220"/>
      <c r="E93" s="221"/>
      <c r="F93" s="222"/>
      <c r="G93" s="223"/>
    </row>
    <row r="94" spans="1:7">
      <c r="A94" s="219"/>
      <c r="B94" s="219"/>
      <c r="C94" s="219"/>
      <c r="D94" s="220"/>
      <c r="E94" s="221"/>
      <c r="F94" s="222"/>
      <c r="G94" s="223"/>
    </row>
    <row r="95" spans="1:7">
      <c r="A95" s="219"/>
      <c r="B95" s="219"/>
      <c r="C95" s="219"/>
      <c r="D95" s="220"/>
      <c r="E95" s="221"/>
      <c r="F95" s="222"/>
      <c r="G95" s="223"/>
    </row>
    <row r="96" spans="1:7">
      <c r="A96" s="219"/>
      <c r="B96" s="219"/>
      <c r="C96" s="219"/>
      <c r="D96" s="220"/>
      <c r="E96" s="221"/>
      <c r="F96" s="222"/>
      <c r="G96" s="223"/>
    </row>
    <row r="97" spans="1:7">
      <c r="A97" s="219"/>
      <c r="B97" s="219"/>
      <c r="C97" s="219"/>
      <c r="D97" s="220"/>
      <c r="E97" s="221"/>
      <c r="F97" s="222"/>
      <c r="G97" s="223"/>
    </row>
    <row r="98" spans="1:7">
      <c r="A98" s="219"/>
      <c r="B98" s="219"/>
      <c r="C98" s="219"/>
      <c r="D98" s="220"/>
      <c r="E98" s="221"/>
      <c r="F98" s="222"/>
      <c r="G98" s="223"/>
    </row>
    <row r="99" spans="1:7">
      <c r="A99" s="219"/>
      <c r="B99" s="219"/>
      <c r="C99" s="219"/>
      <c r="D99" s="220"/>
      <c r="E99" s="221"/>
      <c r="F99" s="222"/>
      <c r="G99" s="223"/>
    </row>
    <row r="100" spans="1:7">
      <c r="A100" s="219"/>
      <c r="B100" s="219"/>
      <c r="C100" s="219"/>
      <c r="D100" s="220"/>
      <c r="E100" s="221"/>
      <c r="F100" s="222"/>
      <c r="G100" s="223"/>
    </row>
    <row r="101" spans="1:7">
      <c r="A101" s="219"/>
      <c r="B101" s="219"/>
      <c r="C101" s="219"/>
      <c r="D101" s="220"/>
      <c r="E101" s="221"/>
      <c r="F101" s="222"/>
      <c r="G101" s="223"/>
    </row>
    <row r="102" spans="1:7">
      <c r="A102" s="219"/>
      <c r="B102" s="219"/>
      <c r="C102" s="219"/>
      <c r="D102" s="220"/>
      <c r="E102" s="221"/>
      <c r="F102" s="222"/>
      <c r="G102" s="223"/>
    </row>
    <row r="103" spans="1:7">
      <c r="A103" s="219"/>
      <c r="B103" s="219"/>
      <c r="C103" s="219"/>
      <c r="D103" s="220"/>
      <c r="E103" s="221"/>
      <c r="F103" s="222"/>
      <c r="G103" s="223"/>
    </row>
    <row r="104" spans="1:7">
      <c r="A104" s="219"/>
      <c r="B104" s="219"/>
      <c r="C104" s="219"/>
      <c r="D104" s="220"/>
      <c r="E104" s="221"/>
      <c r="F104" s="222"/>
      <c r="G104" s="223"/>
    </row>
    <row r="105" spans="1:7">
      <c r="A105" s="219"/>
      <c r="B105" s="219"/>
      <c r="C105" s="219"/>
      <c r="D105" s="220"/>
      <c r="E105" s="221"/>
      <c r="F105" s="222"/>
      <c r="G105" s="223"/>
    </row>
    <row r="106" spans="1:7">
      <c r="A106" s="219"/>
      <c r="B106" s="219"/>
      <c r="C106" s="219"/>
      <c r="D106" s="220"/>
      <c r="E106" s="221"/>
      <c r="F106" s="222"/>
      <c r="G106" s="223"/>
    </row>
    <row r="107" spans="1:7">
      <c r="A107" s="219"/>
      <c r="B107" s="219"/>
      <c r="C107" s="219"/>
      <c r="D107" s="220"/>
      <c r="E107" s="221"/>
      <c r="F107" s="222"/>
      <c r="G107" s="223"/>
    </row>
    <row r="108" spans="1:7">
      <c r="A108" s="219"/>
      <c r="B108" s="219"/>
      <c r="C108" s="219"/>
      <c r="D108" s="220"/>
      <c r="E108" s="221"/>
      <c r="F108" s="222"/>
      <c r="G108" s="223"/>
    </row>
    <row r="109" spans="1:7">
      <c r="A109" s="219"/>
      <c r="B109" s="219"/>
      <c r="C109" s="219"/>
      <c r="D109" s="220"/>
      <c r="E109" s="221"/>
      <c r="F109" s="222"/>
      <c r="G109" s="223"/>
    </row>
    <row r="110" spans="1:7">
      <c r="A110" s="219"/>
      <c r="B110" s="219"/>
      <c r="C110" s="219"/>
      <c r="D110" s="220"/>
      <c r="E110" s="221"/>
      <c r="F110" s="222"/>
      <c r="G110" s="223"/>
    </row>
    <row r="111" spans="1:7">
      <c r="A111" s="219"/>
      <c r="B111" s="219"/>
      <c r="C111" s="219"/>
      <c r="D111" s="220"/>
      <c r="E111" s="221"/>
      <c r="F111" s="222"/>
      <c r="G111" s="223"/>
    </row>
    <row r="112" spans="1:7">
      <c r="A112" s="219"/>
      <c r="B112" s="219"/>
      <c r="C112" s="219"/>
      <c r="D112" s="220"/>
      <c r="E112" s="221"/>
      <c r="F112" s="222"/>
      <c r="G112" s="223"/>
    </row>
    <row r="113" spans="1:7">
      <c r="A113" s="219"/>
      <c r="B113" s="219"/>
      <c r="C113" s="219"/>
      <c r="D113" s="220"/>
      <c r="E113" s="221"/>
      <c r="F113" s="222"/>
      <c r="G113" s="223"/>
    </row>
    <row r="114" spans="1:7">
      <c r="A114" s="219"/>
      <c r="B114" s="219"/>
      <c r="C114" s="219"/>
      <c r="D114" s="220"/>
      <c r="E114" s="221"/>
      <c r="F114" s="222"/>
      <c r="G114" s="223"/>
    </row>
    <row r="115" spans="1:7">
      <c r="A115" s="219"/>
      <c r="B115" s="219"/>
      <c r="C115" s="219"/>
      <c r="D115" s="220"/>
      <c r="E115" s="221"/>
      <c r="F115" s="222"/>
      <c r="G115" s="223"/>
    </row>
    <row r="116" spans="1:7">
      <c r="A116" s="219"/>
      <c r="B116" s="219"/>
      <c r="C116" s="219"/>
      <c r="D116" s="220"/>
      <c r="E116" s="221"/>
      <c r="F116" s="222"/>
      <c r="G116" s="223"/>
    </row>
    <row r="117" spans="1:7">
      <c r="A117" s="219"/>
      <c r="B117" s="219"/>
      <c r="C117" s="219"/>
      <c r="D117" s="220"/>
      <c r="E117" s="221"/>
      <c r="F117" s="222"/>
      <c r="G117" s="223"/>
    </row>
    <row r="118" spans="1:7">
      <c r="A118" s="219"/>
      <c r="B118" s="219"/>
      <c r="C118" s="219"/>
      <c r="D118" s="220"/>
      <c r="E118" s="221"/>
      <c r="F118" s="222"/>
      <c r="G118" s="223"/>
    </row>
    <row r="119" spans="1:7">
      <c r="A119" s="219"/>
      <c r="B119" s="219"/>
      <c r="C119" s="219"/>
      <c r="D119" s="220"/>
      <c r="E119" s="221"/>
      <c r="F119" s="222"/>
      <c r="G119" s="223"/>
    </row>
    <row r="120" spans="1:7">
      <c r="A120" s="219"/>
      <c r="B120" s="219"/>
      <c r="C120" s="219"/>
      <c r="D120" s="220"/>
      <c r="E120" s="221"/>
      <c r="F120" s="222"/>
      <c r="G120" s="223"/>
    </row>
    <row r="121" spans="1:7">
      <c r="A121" s="219"/>
      <c r="B121" s="219"/>
      <c r="C121" s="219"/>
      <c r="D121" s="220"/>
      <c r="E121" s="221"/>
      <c r="F121" s="222"/>
      <c r="G121" s="223"/>
    </row>
    <row r="122" spans="1:7">
      <c r="A122" s="219"/>
      <c r="B122" s="219"/>
      <c r="C122" s="219"/>
      <c r="D122" s="220"/>
      <c r="E122" s="221"/>
      <c r="F122" s="222"/>
      <c r="G122" s="223"/>
    </row>
    <row r="123" spans="1:7">
      <c r="A123" s="219"/>
      <c r="B123" s="219"/>
      <c r="C123" s="219"/>
      <c r="D123" s="220"/>
      <c r="E123" s="221"/>
      <c r="F123" s="222"/>
      <c r="G123" s="223"/>
    </row>
    <row r="124" spans="1:7">
      <c r="A124" s="219"/>
      <c r="B124" s="219"/>
      <c r="C124" s="219"/>
      <c r="D124" s="220"/>
      <c r="E124" s="221"/>
      <c r="F124" s="222"/>
      <c r="G124" s="223"/>
    </row>
    <row r="125" spans="1:7">
      <c r="A125" s="219"/>
      <c r="B125" s="219"/>
      <c r="C125" s="219"/>
      <c r="D125" s="220"/>
      <c r="E125" s="221"/>
      <c r="F125" s="222"/>
      <c r="G125" s="223"/>
    </row>
    <row r="126" spans="1:7">
      <c r="A126" s="219"/>
      <c r="B126" s="219"/>
      <c r="C126" s="219"/>
      <c r="D126" s="220"/>
      <c r="E126" s="221"/>
      <c r="F126" s="222"/>
      <c r="G126" s="223"/>
    </row>
    <row r="127" spans="1:7">
      <c r="A127" s="219"/>
      <c r="B127" s="219"/>
      <c r="C127" s="219"/>
      <c r="D127" s="220"/>
      <c r="E127" s="221"/>
      <c r="F127" s="222"/>
      <c r="G127" s="223"/>
    </row>
    <row r="128" spans="1:7">
      <c r="A128" s="219"/>
      <c r="B128" s="219"/>
      <c r="C128" s="219"/>
      <c r="D128" s="220"/>
      <c r="E128" s="221"/>
      <c r="F128" s="222"/>
      <c r="G128" s="223"/>
    </row>
    <row r="129" spans="1:7">
      <c r="A129" s="219"/>
      <c r="B129" s="219"/>
      <c r="C129" s="219"/>
      <c r="D129" s="220"/>
      <c r="E129" s="221"/>
      <c r="F129" s="222"/>
      <c r="G129" s="223"/>
    </row>
    <row r="130" spans="1:7">
      <c r="A130" s="219"/>
      <c r="B130" s="219"/>
      <c r="C130" s="219"/>
      <c r="D130" s="220"/>
      <c r="E130" s="221"/>
      <c r="F130" s="222"/>
      <c r="G130" s="223"/>
    </row>
    <row r="131" spans="1:7">
      <c r="A131" s="219"/>
      <c r="B131" s="219"/>
      <c r="C131" s="219"/>
      <c r="D131" s="220"/>
      <c r="E131" s="221"/>
      <c r="F131" s="222"/>
      <c r="G131" s="223"/>
    </row>
    <row r="132" spans="1:7">
      <c r="A132" s="219"/>
      <c r="B132" s="219"/>
      <c r="C132" s="219"/>
      <c r="D132" s="220"/>
      <c r="E132" s="221"/>
      <c r="F132" s="222"/>
      <c r="G132" s="223"/>
    </row>
    <row r="133" spans="1:7">
      <c r="A133" s="219"/>
      <c r="B133" s="219"/>
      <c r="C133" s="219"/>
      <c r="D133" s="220"/>
      <c r="E133" s="221"/>
      <c r="F133" s="222"/>
      <c r="G133" s="223"/>
    </row>
    <row r="134" spans="1:7">
      <c r="A134" s="219"/>
      <c r="B134" s="219"/>
      <c r="C134" s="219"/>
      <c r="D134" s="220"/>
      <c r="E134" s="221"/>
      <c r="F134" s="222"/>
      <c r="G134" s="223"/>
    </row>
    <row r="135" spans="1:7">
      <c r="A135" s="219"/>
      <c r="B135" s="219"/>
      <c r="C135" s="219"/>
      <c r="D135" s="220"/>
      <c r="E135" s="221"/>
      <c r="F135" s="222"/>
      <c r="G135" s="223"/>
    </row>
    <row r="136" spans="1:7">
      <c r="A136" s="219"/>
      <c r="B136" s="219"/>
      <c r="C136" s="219"/>
      <c r="D136" s="220"/>
      <c r="E136" s="221"/>
      <c r="F136" s="222"/>
      <c r="G136" s="223"/>
    </row>
    <row r="137" spans="1:7">
      <c r="A137" s="219"/>
      <c r="B137" s="219"/>
      <c r="C137" s="219"/>
      <c r="D137" s="220"/>
      <c r="E137" s="221"/>
      <c r="F137" s="222"/>
      <c r="G137" s="223"/>
    </row>
    <row r="138" spans="1:7">
      <c r="A138" s="219"/>
      <c r="B138" s="219"/>
      <c r="C138" s="219"/>
      <c r="D138" s="220"/>
      <c r="E138" s="221"/>
      <c r="F138" s="222"/>
      <c r="G138" s="223"/>
    </row>
    <row r="139" spans="1:7">
      <c r="A139" s="219"/>
      <c r="B139" s="219"/>
      <c r="C139" s="219"/>
      <c r="D139" s="220"/>
      <c r="E139" s="221"/>
      <c r="F139" s="222"/>
      <c r="G139" s="223"/>
    </row>
    <row r="140" spans="1:7">
      <c r="A140" s="219"/>
      <c r="B140" s="219"/>
      <c r="C140" s="219"/>
      <c r="D140" s="220"/>
      <c r="E140" s="221"/>
      <c r="F140" s="222"/>
      <c r="G140" s="223"/>
    </row>
    <row r="141" spans="1:7">
      <c r="A141" s="219"/>
      <c r="B141" s="219"/>
      <c r="C141" s="219"/>
      <c r="D141" s="220"/>
      <c r="E141" s="221"/>
      <c r="F141" s="222"/>
      <c r="G141" s="223"/>
    </row>
    <row r="142" spans="1:7">
      <c r="A142" s="219"/>
      <c r="B142" s="219"/>
      <c r="C142" s="219"/>
      <c r="D142" s="220"/>
      <c r="E142" s="221"/>
      <c r="F142" s="222"/>
      <c r="G142" s="223"/>
    </row>
    <row r="143" spans="1:7">
      <c r="A143" s="219"/>
      <c r="B143" s="219"/>
      <c r="C143" s="219"/>
      <c r="D143" s="220"/>
      <c r="E143" s="221"/>
      <c r="F143" s="222"/>
      <c r="G143" s="223"/>
    </row>
    <row r="144" spans="1:7">
      <c r="A144" s="219"/>
      <c r="B144" s="219"/>
      <c r="C144" s="219"/>
      <c r="D144" s="220"/>
      <c r="E144" s="221"/>
      <c r="F144" s="222"/>
      <c r="G144" s="223"/>
    </row>
    <row r="145" spans="1:7">
      <c r="A145" s="219"/>
      <c r="B145" s="219"/>
      <c r="C145" s="219"/>
      <c r="D145" s="220"/>
      <c r="E145" s="221"/>
      <c r="F145" s="222"/>
      <c r="G145" s="223"/>
    </row>
    <row r="146" spans="1:7">
      <c r="A146" s="219"/>
      <c r="B146" s="219"/>
      <c r="C146" s="219"/>
      <c r="D146" s="220"/>
      <c r="E146" s="221"/>
      <c r="F146" s="222"/>
      <c r="G146" s="223"/>
    </row>
    <row r="147" spans="1:7">
      <c r="A147" s="219"/>
      <c r="B147" s="219"/>
      <c r="C147" s="219"/>
      <c r="D147" s="220"/>
      <c r="E147" s="221"/>
      <c r="F147" s="222"/>
      <c r="G147" s="223"/>
    </row>
    <row r="148" spans="1:7">
      <c r="A148" s="219"/>
      <c r="B148" s="219"/>
      <c r="C148" s="219"/>
      <c r="D148" s="220"/>
      <c r="E148" s="221"/>
      <c r="F148" s="222"/>
      <c r="G148" s="223"/>
    </row>
    <row r="149" spans="1:7">
      <c r="A149" s="219"/>
      <c r="B149" s="219"/>
      <c r="C149" s="219"/>
      <c r="D149" s="220"/>
      <c r="E149" s="221"/>
      <c r="F149" s="222"/>
      <c r="G149" s="223"/>
    </row>
    <row r="150" spans="1:7">
      <c r="A150" s="219"/>
      <c r="B150" s="219"/>
      <c r="C150" s="219"/>
      <c r="D150" s="220"/>
      <c r="E150" s="221"/>
      <c r="F150" s="222"/>
      <c r="G150" s="223"/>
    </row>
    <row r="151" spans="1:7">
      <c r="A151" s="219"/>
      <c r="B151" s="219"/>
      <c r="C151" s="219"/>
      <c r="D151" s="220"/>
      <c r="E151" s="221"/>
      <c r="F151" s="222"/>
      <c r="G151" s="223"/>
    </row>
    <row r="152" spans="1:7">
      <c r="A152" s="219"/>
      <c r="B152" s="219"/>
      <c r="C152" s="219"/>
      <c r="D152" s="220"/>
      <c r="E152" s="221"/>
      <c r="F152" s="222"/>
      <c r="G152" s="223"/>
    </row>
    <row r="153" spans="1:7">
      <c r="A153" s="219"/>
      <c r="B153" s="219"/>
      <c r="C153" s="219"/>
      <c r="D153" s="220"/>
      <c r="E153" s="221"/>
      <c r="F153" s="222"/>
      <c r="G153" s="223"/>
    </row>
    <row r="154" spans="1:7">
      <c r="A154" s="219"/>
      <c r="B154" s="219"/>
      <c r="C154" s="219"/>
      <c r="D154" s="220"/>
      <c r="E154" s="221"/>
      <c r="F154" s="222"/>
      <c r="G154" s="223"/>
    </row>
    <row r="155" spans="1:7">
      <c r="A155" s="219"/>
      <c r="B155" s="219"/>
      <c r="C155" s="219"/>
      <c r="D155" s="220"/>
      <c r="E155" s="221"/>
      <c r="F155" s="222"/>
      <c r="G155" s="223"/>
    </row>
    <row r="156" spans="1:7">
      <c r="A156" s="219"/>
      <c r="B156" s="219"/>
      <c r="C156" s="219"/>
      <c r="D156" s="220"/>
      <c r="E156" s="221"/>
      <c r="F156" s="222"/>
      <c r="G156" s="223"/>
    </row>
    <row r="157" spans="1:7">
      <c r="A157" s="219"/>
      <c r="B157" s="219"/>
      <c r="C157" s="219"/>
      <c r="D157" s="220"/>
      <c r="E157" s="221"/>
      <c r="F157" s="222"/>
      <c r="G157" s="223"/>
    </row>
    <row r="158" spans="1:7">
      <c r="A158" s="219"/>
      <c r="B158" s="219"/>
      <c r="C158" s="219"/>
      <c r="D158" s="220"/>
      <c r="E158" s="221"/>
      <c r="F158" s="222"/>
      <c r="G158" s="223"/>
    </row>
    <row r="159" spans="1:7">
      <c r="A159" s="219"/>
      <c r="B159" s="219"/>
      <c r="C159" s="219"/>
      <c r="D159" s="220"/>
      <c r="E159" s="221"/>
      <c r="F159" s="222"/>
      <c r="G159" s="223"/>
    </row>
    <row r="160" spans="1:7">
      <c r="A160" s="219"/>
      <c r="B160" s="219"/>
      <c r="C160" s="219"/>
      <c r="D160" s="220"/>
      <c r="E160" s="221"/>
      <c r="F160" s="222"/>
      <c r="G160" s="223"/>
    </row>
    <row r="161" spans="1:7">
      <c r="A161" s="219"/>
      <c r="B161" s="219"/>
      <c r="C161" s="219"/>
      <c r="D161" s="220"/>
      <c r="E161" s="221"/>
      <c r="F161" s="222"/>
      <c r="G161" s="223"/>
    </row>
    <row r="162" spans="1:7">
      <c r="A162" s="219"/>
      <c r="B162" s="219"/>
      <c r="C162" s="219"/>
      <c r="D162" s="220"/>
      <c r="E162" s="221"/>
      <c r="F162" s="222"/>
      <c r="G162" s="223"/>
    </row>
    <row r="163" spans="1:7">
      <c r="A163" s="219"/>
      <c r="B163" s="219"/>
      <c r="C163" s="219"/>
      <c r="D163" s="220"/>
      <c r="E163" s="221"/>
      <c r="F163" s="222"/>
      <c r="G163" s="223"/>
    </row>
    <row r="164" spans="1:7">
      <c r="A164" s="219"/>
      <c r="B164" s="219"/>
      <c r="C164" s="219"/>
      <c r="D164" s="220"/>
      <c r="E164" s="221"/>
      <c r="F164" s="222"/>
      <c r="G164" s="223"/>
    </row>
    <row r="165" spans="1:7">
      <c r="A165" s="219"/>
      <c r="B165" s="219"/>
      <c r="C165" s="219"/>
      <c r="D165" s="220"/>
      <c r="E165" s="221"/>
      <c r="F165" s="222"/>
      <c r="G165" s="223"/>
    </row>
    <row r="166" spans="1:7">
      <c r="A166" s="219"/>
      <c r="B166" s="219"/>
      <c r="C166" s="219"/>
      <c r="D166" s="220"/>
      <c r="E166" s="221"/>
      <c r="F166" s="222"/>
      <c r="G166" s="223"/>
    </row>
    <row r="167" spans="1:7">
      <c r="A167" s="219"/>
      <c r="B167" s="219"/>
      <c r="C167" s="219"/>
      <c r="D167" s="220"/>
      <c r="E167" s="221"/>
      <c r="F167" s="222"/>
      <c r="G167" s="223"/>
    </row>
    <row r="168" spans="1:7">
      <c r="A168" s="219"/>
      <c r="B168" s="219"/>
      <c r="C168" s="219"/>
      <c r="D168" s="220"/>
      <c r="E168" s="221"/>
      <c r="F168" s="222"/>
      <c r="G168" s="223"/>
    </row>
    <row r="169" spans="1:7">
      <c r="A169" s="219"/>
      <c r="B169" s="219"/>
      <c r="C169" s="219"/>
      <c r="D169" s="220"/>
      <c r="E169" s="221"/>
      <c r="F169" s="222"/>
      <c r="G169" s="223"/>
    </row>
    <row r="170" spans="1:7">
      <c r="A170" s="219"/>
      <c r="B170" s="219"/>
      <c r="C170" s="219"/>
      <c r="D170" s="220"/>
      <c r="E170" s="221"/>
      <c r="F170" s="222"/>
      <c r="G170" s="223"/>
    </row>
    <row r="171" spans="1:7">
      <c r="A171" s="219"/>
      <c r="B171" s="219"/>
      <c r="C171" s="219"/>
      <c r="D171" s="220"/>
      <c r="E171" s="221"/>
      <c r="F171" s="222"/>
      <c r="G171" s="223"/>
    </row>
    <row r="172" spans="1:7">
      <c r="A172" s="219"/>
      <c r="B172" s="219"/>
      <c r="C172" s="219"/>
      <c r="D172" s="220"/>
      <c r="E172" s="221"/>
      <c r="F172" s="222"/>
      <c r="G172" s="223"/>
    </row>
    <row r="173" spans="1:7">
      <c r="A173" s="219"/>
      <c r="B173" s="219"/>
      <c r="C173" s="219"/>
      <c r="D173" s="220"/>
      <c r="E173" s="221"/>
      <c r="F173" s="222"/>
      <c r="G173" s="223"/>
    </row>
    <row r="174" spans="1:7">
      <c r="A174" s="219"/>
      <c r="B174" s="219"/>
      <c r="C174" s="219"/>
      <c r="D174" s="220"/>
      <c r="E174" s="221"/>
      <c r="F174" s="222"/>
      <c r="G174" s="223"/>
    </row>
    <row r="175" spans="1:7">
      <c r="A175" s="219"/>
      <c r="B175" s="219"/>
      <c r="C175" s="219"/>
      <c r="D175" s="220"/>
      <c r="E175" s="221"/>
      <c r="F175" s="222"/>
      <c r="G175" s="223"/>
    </row>
    <row r="176" spans="1:7">
      <c r="A176" s="219"/>
      <c r="B176" s="219"/>
      <c r="C176" s="219"/>
      <c r="D176" s="220"/>
      <c r="E176" s="221"/>
      <c r="F176" s="222"/>
      <c r="G176" s="223"/>
    </row>
    <row r="177" spans="1:7">
      <c r="A177" s="219"/>
      <c r="B177" s="219"/>
      <c r="C177" s="219"/>
      <c r="D177" s="220"/>
      <c r="E177" s="221"/>
      <c r="F177" s="222"/>
      <c r="G177" s="223"/>
    </row>
    <row r="178" spans="1:7">
      <c r="A178" s="219"/>
      <c r="B178" s="219"/>
      <c r="C178" s="219"/>
      <c r="D178" s="220"/>
      <c r="E178" s="221"/>
      <c r="F178" s="222"/>
      <c r="G178" s="223"/>
    </row>
    <row r="179" spans="1:7">
      <c r="A179" s="219"/>
      <c r="B179" s="219"/>
      <c r="C179" s="219"/>
      <c r="D179" s="220"/>
      <c r="E179" s="221"/>
      <c r="F179" s="222"/>
      <c r="G179" s="223"/>
    </row>
    <row r="180" spans="1:7">
      <c r="A180" s="219"/>
      <c r="B180" s="219"/>
      <c r="C180" s="219"/>
      <c r="D180" s="220"/>
      <c r="E180" s="221"/>
      <c r="F180" s="222"/>
      <c r="G180" s="223"/>
    </row>
    <row r="181" spans="1:7">
      <c r="A181" s="219"/>
      <c r="B181" s="219"/>
      <c r="C181" s="219"/>
      <c r="D181" s="220"/>
      <c r="E181" s="221"/>
      <c r="F181" s="222"/>
      <c r="G181" s="223"/>
    </row>
    <row r="182" spans="1:7">
      <c r="A182" s="219"/>
      <c r="B182" s="219"/>
      <c r="C182" s="219"/>
      <c r="D182" s="220"/>
      <c r="E182" s="221"/>
      <c r="F182" s="222"/>
      <c r="G182" s="223"/>
    </row>
    <row r="183" spans="1:7">
      <c r="A183" s="219"/>
      <c r="B183" s="219"/>
      <c r="C183" s="219"/>
      <c r="D183" s="220"/>
      <c r="E183" s="221"/>
      <c r="F183" s="222"/>
      <c r="G183" s="223"/>
    </row>
    <row r="184" spans="1:7">
      <c r="A184" s="219"/>
      <c r="B184" s="219"/>
      <c r="C184" s="219"/>
      <c r="D184" s="220"/>
      <c r="E184" s="221"/>
      <c r="F184" s="222"/>
      <c r="G184" s="223"/>
    </row>
    <row r="185" spans="1:7">
      <c r="A185" s="219"/>
      <c r="B185" s="219"/>
      <c r="C185" s="219"/>
      <c r="D185" s="220"/>
      <c r="E185" s="221"/>
      <c r="F185" s="222"/>
      <c r="G185" s="223"/>
    </row>
    <row r="186" spans="1:7">
      <c r="A186" s="219"/>
      <c r="B186" s="219"/>
      <c r="C186" s="219"/>
      <c r="D186" s="220"/>
      <c r="E186" s="221"/>
      <c r="F186" s="222"/>
      <c r="G186" s="223"/>
    </row>
    <row r="187" spans="1:7">
      <c r="A187" s="219"/>
      <c r="B187" s="219"/>
      <c r="C187" s="219"/>
      <c r="D187" s="220"/>
      <c r="E187" s="221"/>
      <c r="F187" s="222"/>
      <c r="G187" s="223"/>
    </row>
    <row r="188" spans="1:7">
      <c r="A188" s="219"/>
      <c r="B188" s="219"/>
      <c r="C188" s="219"/>
      <c r="D188" s="220"/>
      <c r="E188" s="221"/>
      <c r="F188" s="222"/>
      <c r="G188" s="223"/>
    </row>
    <row r="189" spans="1:7">
      <c r="A189" s="219"/>
      <c r="B189" s="219"/>
      <c r="C189" s="219"/>
      <c r="D189" s="220"/>
      <c r="E189" s="221"/>
      <c r="F189" s="222"/>
      <c r="G189" s="223"/>
    </row>
    <row r="190" spans="1:7">
      <c r="A190" s="219"/>
      <c r="B190" s="219"/>
      <c r="C190" s="219"/>
      <c r="D190" s="220"/>
      <c r="E190" s="221"/>
      <c r="F190" s="222"/>
      <c r="G190" s="223"/>
    </row>
    <row r="191" spans="1:7">
      <c r="A191" s="219"/>
      <c r="B191" s="219"/>
      <c r="C191" s="219"/>
      <c r="D191" s="220"/>
      <c r="E191" s="221"/>
      <c r="F191" s="222"/>
      <c r="G191" s="223"/>
    </row>
    <row r="192" spans="1:7">
      <c r="A192" s="219"/>
      <c r="B192" s="219"/>
      <c r="C192" s="219"/>
      <c r="D192" s="220"/>
      <c r="E192" s="221"/>
      <c r="F192" s="222"/>
      <c r="G192" s="223"/>
    </row>
    <row r="193" spans="1:7">
      <c r="A193" s="219"/>
      <c r="B193" s="219"/>
      <c r="C193" s="219"/>
      <c r="D193" s="220"/>
      <c r="E193" s="221"/>
      <c r="F193" s="222"/>
      <c r="G193" s="223"/>
    </row>
    <row r="194" spans="1:7">
      <c r="A194" s="219"/>
      <c r="B194" s="219"/>
      <c r="C194" s="219"/>
      <c r="D194" s="220"/>
      <c r="E194" s="221"/>
      <c r="F194" s="222"/>
      <c r="G194" s="223"/>
    </row>
    <row r="195" spans="1:7">
      <c r="A195" s="219"/>
      <c r="B195" s="219"/>
      <c r="C195" s="219"/>
      <c r="D195" s="220"/>
      <c r="E195" s="221"/>
      <c r="F195" s="222"/>
      <c r="G195" s="223"/>
    </row>
    <row r="196" spans="1:7">
      <c r="A196" s="219"/>
      <c r="B196" s="219"/>
      <c r="C196" s="219"/>
      <c r="D196" s="220"/>
      <c r="E196" s="221"/>
      <c r="F196" s="222"/>
      <c r="G196" s="223"/>
    </row>
    <row r="197" spans="1:7">
      <c r="A197" s="219"/>
      <c r="B197" s="219"/>
      <c r="C197" s="219"/>
      <c r="D197" s="220"/>
      <c r="E197" s="221"/>
      <c r="F197" s="222"/>
      <c r="G197" s="223"/>
    </row>
    <row r="198" spans="1:7">
      <c r="A198" s="219"/>
      <c r="B198" s="219"/>
      <c r="C198" s="219"/>
      <c r="D198" s="220"/>
      <c r="E198" s="221"/>
      <c r="F198" s="222"/>
      <c r="G198" s="223"/>
    </row>
    <row r="199" spans="1:7">
      <c r="A199" s="219"/>
      <c r="B199" s="219"/>
      <c r="C199" s="219"/>
      <c r="D199" s="220"/>
      <c r="E199" s="221"/>
      <c r="F199" s="222"/>
      <c r="G199" s="223"/>
    </row>
    <row r="200" spans="1:7">
      <c r="A200" s="219"/>
      <c r="B200" s="219"/>
      <c r="C200" s="219"/>
      <c r="D200" s="220"/>
      <c r="E200" s="221"/>
      <c r="F200" s="222"/>
      <c r="G200" s="223">
        <v>150000</v>
      </c>
    </row>
    <row r="201" spans="1:7">
      <c r="A201" s="219"/>
      <c r="B201" s="219"/>
      <c r="C201" s="219"/>
      <c r="D201" s="220"/>
      <c r="E201" s="221"/>
      <c r="F201" s="222"/>
      <c r="G201" s="223"/>
    </row>
    <row r="202" spans="1:7">
      <c r="A202" s="219"/>
      <c r="B202" s="219"/>
      <c r="C202" s="219"/>
      <c r="D202" s="220"/>
      <c r="E202" s="221"/>
      <c r="F202" s="222"/>
      <c r="G202" s="223"/>
    </row>
    <row r="203" spans="1:7">
      <c r="A203" s="219"/>
      <c r="B203" s="219"/>
      <c r="C203" s="219"/>
      <c r="D203" s="220"/>
      <c r="E203" s="221"/>
      <c r="F203" s="222"/>
      <c r="G203" s="223"/>
    </row>
    <row r="204" spans="1:7">
      <c r="A204" s="219"/>
      <c r="B204" s="219"/>
      <c r="C204" s="219"/>
      <c r="D204" s="220"/>
      <c r="E204" s="221"/>
      <c r="F204" s="222"/>
      <c r="G204" s="223"/>
    </row>
    <row r="205" spans="1:7">
      <c r="A205" s="219"/>
      <c r="B205" s="219"/>
      <c r="C205" s="219"/>
      <c r="D205" s="220"/>
      <c r="E205" s="221"/>
      <c r="F205" s="222"/>
      <c r="G205" s="223"/>
    </row>
    <row r="206" spans="1:7">
      <c r="A206" s="219"/>
      <c r="B206" s="219"/>
      <c r="C206" s="219"/>
      <c r="D206" s="220"/>
      <c r="E206" s="221"/>
      <c r="F206" s="222"/>
      <c r="G206" s="223"/>
    </row>
    <row r="207" spans="1:7">
      <c r="A207" s="219"/>
      <c r="B207" s="219"/>
      <c r="C207" s="219"/>
      <c r="D207" s="220"/>
      <c r="E207" s="221"/>
      <c r="F207" s="222"/>
      <c r="G207" s="223"/>
    </row>
    <row r="208" spans="1:7">
      <c r="A208" s="219"/>
      <c r="B208" s="219"/>
      <c r="C208" s="219"/>
      <c r="D208" s="220"/>
      <c r="E208" s="221"/>
      <c r="F208" s="222"/>
      <c r="G208" s="223"/>
    </row>
    <row r="209" spans="1:7">
      <c r="A209" s="219"/>
      <c r="B209" s="219"/>
      <c r="C209" s="219"/>
      <c r="D209" s="220"/>
      <c r="E209" s="221"/>
      <c r="F209" s="222"/>
      <c r="G209" s="223"/>
    </row>
    <row r="210" spans="1:7">
      <c r="A210" s="219"/>
      <c r="B210" s="219"/>
      <c r="C210" s="219"/>
      <c r="D210" s="220"/>
      <c r="E210" s="221"/>
      <c r="F210" s="222"/>
      <c r="G210" s="223"/>
    </row>
    <row r="211" spans="1:7">
      <c r="A211" s="219"/>
      <c r="B211" s="219"/>
      <c r="C211" s="219"/>
      <c r="D211" s="220"/>
      <c r="E211" s="221"/>
      <c r="F211" s="222"/>
      <c r="G211" s="223"/>
    </row>
    <row r="212" spans="1:7">
      <c r="A212" s="219"/>
      <c r="B212" s="219"/>
      <c r="C212" s="219"/>
      <c r="D212" s="220"/>
      <c r="E212" s="221"/>
      <c r="F212" s="222"/>
      <c r="G212" s="223"/>
    </row>
    <row r="213" spans="1:7">
      <c r="A213" s="219"/>
      <c r="B213" s="219"/>
      <c r="C213" s="219"/>
      <c r="D213" s="220"/>
      <c r="E213" s="221"/>
      <c r="F213" s="222"/>
      <c r="G213" s="223"/>
    </row>
    <row r="214" spans="1:7">
      <c r="A214" s="219"/>
      <c r="B214" s="219"/>
      <c r="C214" s="219"/>
      <c r="D214" s="220"/>
      <c r="E214" s="221"/>
      <c r="F214" s="222"/>
      <c r="G214" s="223"/>
    </row>
    <row r="215" spans="1:7">
      <c r="A215" s="219"/>
      <c r="B215" s="219"/>
      <c r="C215" s="219"/>
      <c r="D215" s="220"/>
      <c r="E215" s="221"/>
      <c r="F215" s="222"/>
      <c r="G215" s="223"/>
    </row>
    <row r="216" spans="1:7">
      <c r="A216" s="219"/>
      <c r="B216" s="219"/>
      <c r="C216" s="219"/>
      <c r="D216" s="220"/>
      <c r="E216" s="221"/>
      <c r="F216" s="222"/>
      <c r="G216" s="223"/>
    </row>
    <row r="217" spans="1:7">
      <c r="A217" s="219"/>
      <c r="B217" s="219"/>
      <c r="C217" s="219"/>
      <c r="D217" s="220"/>
      <c r="E217" s="221"/>
      <c r="F217" s="222"/>
      <c r="G217" s="223"/>
    </row>
    <row r="218" spans="1:7">
      <c r="A218" s="219"/>
      <c r="B218" s="219"/>
      <c r="C218" s="219"/>
      <c r="D218" s="220"/>
      <c r="E218" s="221"/>
      <c r="F218" s="222"/>
      <c r="G218" s="223"/>
    </row>
    <row r="219" spans="1:7">
      <c r="A219" s="219"/>
      <c r="B219" s="219"/>
      <c r="C219" s="219"/>
      <c r="D219" s="220"/>
      <c r="E219" s="221"/>
      <c r="F219" s="222"/>
      <c r="G219" s="223"/>
    </row>
    <row r="220" spans="1:7">
      <c r="A220" s="219"/>
      <c r="B220" s="219"/>
      <c r="C220" s="219"/>
      <c r="D220" s="220"/>
      <c r="E220" s="221"/>
      <c r="F220" s="222"/>
      <c r="G220" s="223"/>
    </row>
    <row r="221" spans="1:7">
      <c r="A221" s="219"/>
      <c r="B221" s="219"/>
      <c r="C221" s="219"/>
      <c r="D221" s="220"/>
      <c r="E221" s="221"/>
      <c r="F221" s="222"/>
      <c r="G221" s="223"/>
    </row>
    <row r="222" spans="1:7">
      <c r="A222" s="219"/>
      <c r="B222" s="219"/>
      <c r="C222" s="219"/>
      <c r="D222" s="220"/>
      <c r="E222" s="221"/>
      <c r="F222" s="222"/>
      <c r="G222" s="223"/>
    </row>
    <row r="223" spans="1:7">
      <c r="A223" s="219"/>
      <c r="B223" s="219"/>
      <c r="C223" s="219"/>
      <c r="D223" s="220"/>
      <c r="E223" s="221"/>
      <c r="F223" s="222"/>
      <c r="G223" s="223"/>
    </row>
    <row r="224" spans="1:7">
      <c r="A224" s="219"/>
      <c r="B224" s="219"/>
      <c r="C224" s="219"/>
      <c r="D224" s="220"/>
      <c r="E224" s="221"/>
      <c r="F224" s="222"/>
      <c r="G224" s="223"/>
    </row>
    <row r="225" spans="1:7">
      <c r="A225" s="219"/>
      <c r="B225" s="219"/>
      <c r="C225" s="219"/>
      <c r="D225" s="220"/>
      <c r="E225" s="221"/>
      <c r="F225" s="222"/>
      <c r="G225" s="223"/>
    </row>
    <row r="226" spans="1:7">
      <c r="A226" s="219"/>
      <c r="B226" s="219"/>
      <c r="C226" s="219"/>
      <c r="D226" s="220"/>
      <c r="E226" s="221"/>
      <c r="F226" s="222"/>
      <c r="G226" s="223"/>
    </row>
    <row r="227" spans="1:7">
      <c r="A227" s="219"/>
      <c r="B227" s="219"/>
      <c r="C227" s="219"/>
      <c r="D227" s="220"/>
      <c r="E227" s="221"/>
      <c r="F227" s="222"/>
      <c r="G227" s="223"/>
    </row>
    <row r="228" spans="1:7">
      <c r="A228" s="219"/>
      <c r="B228" s="219"/>
      <c r="C228" s="219"/>
      <c r="D228" s="220"/>
      <c r="E228" s="221"/>
      <c r="F228" s="222"/>
      <c r="G228" s="223"/>
    </row>
    <row r="229" spans="1:7">
      <c r="A229" s="219"/>
      <c r="B229" s="219"/>
      <c r="C229" s="219"/>
      <c r="D229" s="220"/>
      <c r="E229" s="221"/>
      <c r="F229" s="222"/>
      <c r="G229" s="223"/>
    </row>
    <row r="230" spans="1:7">
      <c r="A230" s="219"/>
      <c r="B230" s="219"/>
      <c r="C230" s="219"/>
      <c r="D230" s="220"/>
      <c r="E230" s="221"/>
      <c r="F230" s="222"/>
      <c r="G230" s="223"/>
    </row>
    <row r="231" spans="1:7">
      <c r="A231" s="219"/>
      <c r="B231" s="219"/>
      <c r="C231" s="219"/>
      <c r="D231" s="220"/>
      <c r="E231" s="221"/>
      <c r="F231" s="222"/>
      <c r="G231" s="223"/>
    </row>
    <row r="232" spans="1:7">
      <c r="A232" s="219"/>
      <c r="B232" s="219"/>
      <c r="C232" s="219"/>
      <c r="D232" s="220"/>
      <c r="E232" s="221"/>
      <c r="F232" s="222"/>
      <c r="G232" s="223"/>
    </row>
    <row r="233" spans="1:7">
      <c r="A233" s="219"/>
      <c r="B233" s="219"/>
      <c r="C233" s="219"/>
      <c r="D233" s="220"/>
      <c r="E233" s="221"/>
      <c r="F233" s="222"/>
      <c r="G233" s="223"/>
    </row>
    <row r="234" spans="1:7">
      <c r="A234" s="219"/>
      <c r="B234" s="219"/>
      <c r="C234" s="219"/>
      <c r="D234" s="220"/>
      <c r="E234" s="221"/>
      <c r="F234" s="222"/>
      <c r="G234" s="223"/>
    </row>
    <row r="235" spans="1:7">
      <c r="A235" s="219"/>
      <c r="B235" s="219"/>
      <c r="C235" s="219"/>
      <c r="D235" s="220"/>
      <c r="E235" s="221"/>
      <c r="F235" s="222"/>
      <c r="G235" s="223"/>
    </row>
    <row r="236" spans="1:7">
      <c r="A236" s="219"/>
      <c r="B236" s="219"/>
      <c r="C236" s="219"/>
      <c r="D236" s="220"/>
      <c r="E236" s="221"/>
      <c r="F236" s="222"/>
      <c r="G236" s="223"/>
    </row>
    <row r="237" spans="1:7">
      <c r="A237" s="219"/>
      <c r="B237" s="219"/>
      <c r="C237" s="219"/>
      <c r="D237" s="220"/>
      <c r="E237" s="221"/>
      <c r="F237" s="222"/>
      <c r="G237" s="223"/>
    </row>
    <row r="238" spans="1:7">
      <c r="A238" s="219"/>
      <c r="B238" s="219"/>
      <c r="C238" s="219"/>
      <c r="D238" s="220"/>
      <c r="E238" s="221"/>
      <c r="F238" s="222"/>
      <c r="G238" s="223"/>
    </row>
    <row r="239" spans="1:7">
      <c r="A239" s="219"/>
      <c r="B239" s="219"/>
      <c r="C239" s="219"/>
      <c r="D239" s="220"/>
      <c r="E239" s="221"/>
      <c r="F239" s="222"/>
      <c r="G239" s="223"/>
    </row>
    <row r="240" spans="1:7">
      <c r="A240" s="219"/>
      <c r="B240" s="219"/>
      <c r="C240" s="219"/>
      <c r="D240" s="220"/>
      <c r="E240" s="221"/>
      <c r="F240" s="222"/>
      <c r="G240" s="223"/>
    </row>
    <row r="241" spans="1:7">
      <c r="A241" s="219"/>
      <c r="B241" s="219"/>
      <c r="C241" s="219"/>
      <c r="D241" s="220"/>
      <c r="E241" s="221"/>
      <c r="F241" s="222"/>
      <c r="G241" s="223"/>
    </row>
    <row r="242" spans="1:7">
      <c r="A242" s="219"/>
      <c r="B242" s="219"/>
      <c r="C242" s="219"/>
      <c r="D242" s="220"/>
      <c r="E242" s="221"/>
      <c r="F242" s="222"/>
      <c r="G242" s="223"/>
    </row>
    <row r="243" spans="1:7">
      <c r="A243" s="219"/>
      <c r="B243" s="219"/>
      <c r="C243" s="219"/>
      <c r="D243" s="220"/>
      <c r="E243" s="221"/>
      <c r="F243" s="222"/>
      <c r="G243" s="223"/>
    </row>
    <row r="244" spans="1:7">
      <c r="A244" s="219"/>
      <c r="B244" s="219"/>
      <c r="C244" s="219"/>
      <c r="D244" s="220"/>
      <c r="E244" s="221"/>
      <c r="F244" s="222"/>
      <c r="G244" s="223"/>
    </row>
    <row r="245" spans="1:7">
      <c r="A245" s="219"/>
      <c r="B245" s="219"/>
      <c r="C245" s="219"/>
      <c r="D245" s="220"/>
      <c r="E245" s="221"/>
      <c r="F245" s="222"/>
      <c r="G245" s="223"/>
    </row>
    <row r="246" spans="1:7">
      <c r="A246" s="219"/>
      <c r="B246" s="219"/>
      <c r="C246" s="219"/>
      <c r="D246" s="220"/>
      <c r="E246" s="221"/>
      <c r="F246" s="222"/>
      <c r="G246" s="223"/>
    </row>
    <row r="247" spans="1:7">
      <c r="A247" s="219"/>
      <c r="B247" s="219"/>
      <c r="C247" s="219"/>
      <c r="D247" s="220"/>
      <c r="E247" s="221"/>
      <c r="F247" s="222"/>
      <c r="G247" s="223"/>
    </row>
    <row r="248" spans="1:7">
      <c r="A248" s="219"/>
      <c r="B248" s="219"/>
      <c r="C248" s="219"/>
      <c r="D248" s="220"/>
      <c r="E248" s="221"/>
      <c r="F248" s="222"/>
      <c r="G248" s="223"/>
    </row>
    <row r="249" spans="1:7">
      <c r="A249" s="219"/>
      <c r="B249" s="219"/>
      <c r="C249" s="219"/>
      <c r="D249" s="220"/>
      <c r="E249" s="221"/>
      <c r="F249" s="222"/>
      <c r="G249" s="223"/>
    </row>
    <row r="250" spans="1:7">
      <c r="A250" s="219"/>
      <c r="B250" s="219"/>
      <c r="C250" s="219"/>
      <c r="D250" s="220"/>
      <c r="E250" s="221"/>
      <c r="F250" s="222"/>
      <c r="G250" s="223"/>
    </row>
    <row r="251" spans="1:7">
      <c r="A251" s="219"/>
      <c r="B251" s="219"/>
      <c r="C251" s="219"/>
      <c r="D251" s="220"/>
      <c r="E251" s="221"/>
      <c r="F251" s="222"/>
      <c r="G251" s="223"/>
    </row>
    <row r="252" spans="1:7">
      <c r="A252" s="219"/>
      <c r="B252" s="219"/>
      <c r="C252" s="219"/>
      <c r="D252" s="220"/>
      <c r="E252" s="221"/>
      <c r="F252" s="222"/>
      <c r="G252" s="223"/>
    </row>
    <row r="253" spans="1:7">
      <c r="A253" s="219"/>
      <c r="B253" s="219"/>
      <c r="C253" s="219"/>
      <c r="D253" s="220"/>
      <c r="E253" s="221"/>
      <c r="F253" s="222"/>
      <c r="G253" s="223"/>
    </row>
    <row r="254" spans="1:7">
      <c r="A254" s="219"/>
      <c r="B254" s="219"/>
      <c r="C254" s="219"/>
      <c r="D254" s="220"/>
      <c r="E254" s="221"/>
      <c r="F254" s="222"/>
      <c r="G254" s="223"/>
    </row>
    <row r="255" spans="1:7">
      <c r="A255" s="219"/>
      <c r="B255" s="219"/>
      <c r="C255" s="219"/>
      <c r="D255" s="220"/>
      <c r="E255" s="221"/>
      <c r="F255" s="222"/>
      <c r="G255" s="223"/>
    </row>
    <row r="256" spans="1:7">
      <c r="A256" s="219"/>
      <c r="B256" s="219"/>
      <c r="C256" s="219"/>
      <c r="D256" s="220"/>
      <c r="E256" s="221"/>
      <c r="F256" s="222"/>
      <c r="G256" s="223"/>
    </row>
    <row r="257" spans="1:7">
      <c r="A257" s="219"/>
      <c r="B257" s="219"/>
      <c r="C257" s="219"/>
      <c r="D257" s="220"/>
      <c r="E257" s="221"/>
      <c r="F257" s="222"/>
      <c r="G257" s="223"/>
    </row>
    <row r="258" spans="1:7">
      <c r="A258" s="219"/>
      <c r="B258" s="219"/>
      <c r="C258" s="219"/>
      <c r="D258" s="220"/>
      <c r="E258" s="221"/>
      <c r="F258" s="222"/>
      <c r="G258" s="223"/>
    </row>
    <row r="259" spans="1:7">
      <c r="A259" s="219"/>
      <c r="B259" s="219"/>
      <c r="C259" s="219"/>
      <c r="D259" s="220"/>
      <c r="E259" s="221"/>
      <c r="F259" s="222"/>
      <c r="G259" s="223"/>
    </row>
    <row r="260" spans="1:7">
      <c r="A260" s="219"/>
      <c r="B260" s="219"/>
      <c r="C260" s="219"/>
      <c r="D260" s="220"/>
      <c r="E260" s="221"/>
      <c r="F260" s="222"/>
      <c r="G260" s="223"/>
    </row>
    <row r="261" spans="1:7">
      <c r="A261" s="219"/>
      <c r="B261" s="219"/>
      <c r="C261" s="219"/>
      <c r="D261" s="220"/>
      <c r="E261" s="221"/>
      <c r="F261" s="222"/>
      <c r="G261" s="223"/>
    </row>
    <row r="262" spans="1:7">
      <c r="A262" s="219"/>
      <c r="B262" s="219"/>
      <c r="C262" s="219"/>
      <c r="D262" s="220"/>
      <c r="E262" s="221"/>
      <c r="F262" s="222"/>
      <c r="G262" s="223"/>
    </row>
    <row r="263" spans="1:7">
      <c r="A263" s="219"/>
      <c r="B263" s="219"/>
      <c r="C263" s="219"/>
      <c r="D263" s="220"/>
      <c r="E263" s="221"/>
      <c r="F263" s="222"/>
      <c r="G263" s="223"/>
    </row>
    <row r="264" spans="1:7">
      <c r="A264" s="219"/>
      <c r="B264" s="219"/>
      <c r="C264" s="219"/>
      <c r="D264" s="220"/>
      <c r="E264" s="221"/>
      <c r="F264" s="222"/>
      <c r="G264" s="223"/>
    </row>
    <row r="265" spans="1:7">
      <c r="A265" s="219"/>
      <c r="B265" s="219"/>
      <c r="C265" s="219"/>
      <c r="D265" s="220"/>
      <c r="E265" s="221"/>
      <c r="F265" s="222"/>
      <c r="G265" s="223"/>
    </row>
    <row r="266" spans="1:7">
      <c r="A266" s="219"/>
      <c r="B266" s="219"/>
      <c r="C266" s="219"/>
      <c r="D266" s="220"/>
      <c r="E266" s="221"/>
      <c r="F266" s="222"/>
      <c r="G266" s="223"/>
    </row>
    <row r="267" spans="1:7">
      <c r="A267" s="219"/>
      <c r="B267" s="219"/>
      <c r="C267" s="219"/>
      <c r="D267" s="220"/>
      <c r="E267" s="221"/>
      <c r="F267" s="222"/>
      <c r="G267" s="223"/>
    </row>
    <row r="268" spans="1:7">
      <c r="A268" s="219"/>
      <c r="B268" s="219"/>
      <c r="C268" s="219"/>
      <c r="D268" s="220"/>
      <c r="E268" s="221"/>
      <c r="F268" s="222"/>
      <c r="G268" s="223"/>
    </row>
    <row r="269" spans="1:7">
      <c r="A269" s="219"/>
      <c r="B269" s="219"/>
      <c r="C269" s="219"/>
      <c r="D269" s="220"/>
      <c r="E269" s="221"/>
      <c r="F269" s="222"/>
      <c r="G269" s="223"/>
    </row>
    <row r="270" spans="1:7">
      <c r="A270" s="219"/>
      <c r="B270" s="219"/>
      <c r="C270" s="219"/>
      <c r="D270" s="220"/>
      <c r="E270" s="221"/>
      <c r="F270" s="222"/>
      <c r="G270" s="223"/>
    </row>
    <row r="271" spans="1:7">
      <c r="A271" s="219"/>
      <c r="B271" s="219"/>
      <c r="C271" s="219"/>
      <c r="D271" s="220"/>
      <c r="E271" s="221"/>
      <c r="F271" s="222"/>
      <c r="G271" s="223"/>
    </row>
    <row r="272" spans="1:7">
      <c r="A272" s="219"/>
      <c r="B272" s="219"/>
      <c r="C272" s="219"/>
      <c r="D272" s="220"/>
      <c r="E272" s="221"/>
      <c r="F272" s="222"/>
      <c r="G272" s="223"/>
    </row>
    <row r="273" spans="1:7">
      <c r="A273" s="219"/>
      <c r="B273" s="219"/>
      <c r="C273" s="219"/>
      <c r="D273" s="220"/>
      <c r="E273" s="221"/>
      <c r="F273" s="222"/>
      <c r="G273" s="223"/>
    </row>
    <row r="274" spans="1:7">
      <c r="A274" s="219"/>
      <c r="B274" s="219"/>
      <c r="C274" s="219"/>
      <c r="D274" s="220"/>
      <c r="E274" s="221"/>
      <c r="F274" s="222"/>
      <c r="G274" s="223"/>
    </row>
    <row r="275" spans="1:7">
      <c r="A275" s="219"/>
      <c r="B275" s="219"/>
      <c r="C275" s="219"/>
      <c r="D275" s="220"/>
      <c r="E275" s="221"/>
      <c r="F275" s="222"/>
      <c r="G275" s="223"/>
    </row>
    <row r="276" spans="1:7">
      <c r="A276" s="219"/>
      <c r="B276" s="219"/>
      <c r="C276" s="219"/>
      <c r="D276" s="220"/>
      <c r="E276" s="221"/>
      <c r="F276" s="222"/>
      <c r="G276" s="223"/>
    </row>
    <row r="277" spans="1:7">
      <c r="A277" s="219"/>
      <c r="B277" s="219"/>
      <c r="C277" s="219"/>
      <c r="D277" s="220"/>
      <c r="E277" s="221"/>
      <c r="F277" s="222"/>
      <c r="G277" s="223"/>
    </row>
    <row r="278" spans="1:7">
      <c r="A278" s="219"/>
      <c r="B278" s="219"/>
      <c r="C278" s="219"/>
      <c r="D278" s="220"/>
      <c r="E278" s="221"/>
      <c r="F278" s="222"/>
      <c r="G278" s="223"/>
    </row>
    <row r="279" spans="1:7">
      <c r="A279" s="219"/>
      <c r="B279" s="219"/>
      <c r="C279" s="219"/>
      <c r="D279" s="220"/>
      <c r="E279" s="221"/>
      <c r="F279" s="222"/>
      <c r="G279" s="223"/>
    </row>
    <row r="280" spans="1:7">
      <c r="A280" s="219"/>
      <c r="B280" s="219"/>
      <c r="C280" s="219"/>
      <c r="D280" s="220"/>
      <c r="E280" s="221"/>
      <c r="F280" s="222"/>
      <c r="G280" s="223"/>
    </row>
    <row r="281" spans="1:7">
      <c r="A281" s="219"/>
      <c r="B281" s="219"/>
      <c r="C281" s="219"/>
      <c r="D281" s="220"/>
      <c r="E281" s="221"/>
      <c r="F281" s="222"/>
      <c r="G281" s="223"/>
    </row>
    <row r="282" spans="1:7">
      <c r="A282" s="219"/>
      <c r="B282" s="219"/>
      <c r="C282" s="219"/>
      <c r="D282" s="220"/>
      <c r="E282" s="221"/>
      <c r="F282" s="222"/>
      <c r="G282" s="223"/>
    </row>
    <row r="283" spans="1:7">
      <c r="A283" s="219"/>
      <c r="B283" s="219"/>
      <c r="C283" s="219"/>
      <c r="D283" s="220"/>
      <c r="E283" s="221"/>
      <c r="F283" s="222"/>
      <c r="G283" s="223"/>
    </row>
    <row r="284" spans="1:7">
      <c r="A284" s="219"/>
      <c r="B284" s="219"/>
      <c r="C284" s="219"/>
      <c r="D284" s="220"/>
      <c r="E284" s="221"/>
      <c r="F284" s="222"/>
      <c r="G284" s="223"/>
    </row>
    <row r="285" spans="1:7">
      <c r="A285" s="219"/>
      <c r="B285" s="219"/>
      <c r="C285" s="219"/>
      <c r="D285" s="220"/>
      <c r="E285" s="221"/>
      <c r="F285" s="222"/>
      <c r="G285" s="223"/>
    </row>
    <row r="286" spans="1:7">
      <c r="A286" s="219"/>
      <c r="B286" s="219"/>
      <c r="C286" s="219"/>
      <c r="D286" s="220"/>
      <c r="E286" s="221"/>
      <c r="F286" s="222"/>
      <c r="G286" s="223"/>
    </row>
    <row r="287" spans="1:7">
      <c r="A287" s="219"/>
      <c r="B287" s="219"/>
      <c r="C287" s="219"/>
      <c r="D287" s="220"/>
      <c r="E287" s="221"/>
      <c r="F287" s="222"/>
      <c r="G287" s="223"/>
    </row>
    <row r="288" spans="1:7">
      <c r="A288" s="219"/>
      <c r="B288" s="219"/>
      <c r="C288" s="219"/>
      <c r="D288" s="220"/>
      <c r="E288" s="221"/>
      <c r="F288" s="222"/>
      <c r="G288" s="223"/>
    </row>
    <row r="289" spans="1:7">
      <c r="A289" s="219"/>
      <c r="B289" s="219"/>
      <c r="C289" s="219"/>
      <c r="D289" s="220"/>
      <c r="E289" s="221"/>
      <c r="F289" s="222"/>
      <c r="G289" s="223"/>
    </row>
    <row r="290" spans="1:7">
      <c r="A290" s="219"/>
      <c r="B290" s="219"/>
      <c r="C290" s="219"/>
      <c r="D290" s="220"/>
      <c r="E290" s="221"/>
      <c r="F290" s="222"/>
      <c r="G290" s="223"/>
    </row>
    <row r="291" spans="1:7">
      <c r="A291" s="219"/>
      <c r="B291" s="219"/>
      <c r="C291" s="219"/>
      <c r="D291" s="220"/>
      <c r="E291" s="221"/>
      <c r="F291" s="222"/>
      <c r="G291" s="223"/>
    </row>
    <row r="292" spans="1:7">
      <c r="A292" s="219"/>
      <c r="B292" s="219"/>
      <c r="C292" s="219"/>
      <c r="D292" s="220"/>
      <c r="E292" s="221"/>
      <c r="F292" s="222"/>
      <c r="G292" s="223"/>
    </row>
    <row r="293" spans="1:7">
      <c r="A293" s="219"/>
      <c r="B293" s="219"/>
      <c r="C293" s="219"/>
      <c r="D293" s="220"/>
      <c r="E293" s="221"/>
      <c r="F293" s="222"/>
      <c r="G293" s="223"/>
    </row>
    <row r="294" spans="1:7">
      <c r="A294" s="219"/>
      <c r="B294" s="219"/>
      <c r="C294" s="219"/>
      <c r="D294" s="220"/>
      <c r="E294" s="221"/>
      <c r="F294" s="222"/>
      <c r="G294" s="223"/>
    </row>
    <row r="295" spans="1:7">
      <c r="A295" s="219"/>
      <c r="B295" s="219"/>
      <c r="C295" s="219"/>
      <c r="D295" s="220"/>
      <c r="E295" s="221"/>
      <c r="F295" s="222"/>
      <c r="G295" s="223"/>
    </row>
    <row r="296" spans="1:7">
      <c r="A296" s="219"/>
      <c r="B296" s="219"/>
      <c r="C296" s="219"/>
      <c r="D296" s="220"/>
      <c r="E296" s="221"/>
      <c r="F296" s="222"/>
      <c r="G296" s="223"/>
    </row>
    <row r="297" spans="1:7">
      <c r="A297" s="219"/>
      <c r="B297" s="219"/>
      <c r="C297" s="219"/>
      <c r="D297" s="220"/>
      <c r="E297" s="221"/>
      <c r="F297" s="222"/>
      <c r="G297" s="223"/>
    </row>
    <row r="298" spans="1:7">
      <c r="A298" s="219"/>
      <c r="B298" s="219"/>
      <c r="C298" s="219"/>
      <c r="D298" s="220"/>
      <c r="E298" s="221"/>
      <c r="F298" s="222"/>
      <c r="G298" s="223"/>
    </row>
    <row r="299" spans="1:7">
      <c r="A299" s="219"/>
      <c r="B299" s="219"/>
      <c r="C299" s="219"/>
      <c r="D299" s="220"/>
      <c r="E299" s="221"/>
      <c r="F299" s="222"/>
      <c r="G299" s="223"/>
    </row>
    <row r="300" spans="1:7">
      <c r="A300" s="219"/>
      <c r="B300" s="219"/>
      <c r="C300" s="219"/>
      <c r="D300" s="220"/>
      <c r="E300" s="221"/>
      <c r="F300" s="222"/>
      <c r="G300" s="223"/>
    </row>
    <row r="301" spans="1:7">
      <c r="A301" s="219"/>
      <c r="B301" s="219"/>
      <c r="C301" s="219"/>
      <c r="D301" s="220"/>
      <c r="E301" s="221"/>
      <c r="F301" s="222"/>
      <c r="G301" s="223"/>
    </row>
    <row r="302" spans="1:7">
      <c r="A302" s="219"/>
      <c r="B302" s="219"/>
      <c r="C302" s="219"/>
      <c r="D302" s="220"/>
      <c r="E302" s="221"/>
      <c r="F302" s="222"/>
      <c r="G302" s="223"/>
    </row>
    <row r="303" spans="1:7">
      <c r="A303" s="219"/>
      <c r="B303" s="219"/>
      <c r="C303" s="219"/>
      <c r="D303" s="220"/>
      <c r="E303" s="221"/>
      <c r="F303" s="222"/>
      <c r="G303" s="223"/>
    </row>
    <row r="304" spans="1:7">
      <c r="A304" s="219"/>
      <c r="B304" s="219"/>
      <c r="C304" s="219"/>
      <c r="D304" s="220"/>
      <c r="E304" s="221"/>
      <c r="F304" s="222"/>
      <c r="G304" s="223"/>
    </row>
    <row r="305" spans="1:7">
      <c r="A305" s="219"/>
      <c r="B305" s="219"/>
      <c r="C305" s="219"/>
      <c r="D305" s="220"/>
      <c r="E305" s="221"/>
      <c r="F305" s="222"/>
      <c r="G305" s="223"/>
    </row>
    <row r="306" spans="1:7">
      <c r="A306" s="219"/>
      <c r="B306" s="219"/>
      <c r="C306" s="219"/>
      <c r="D306" s="220"/>
      <c r="E306" s="221"/>
      <c r="F306" s="222"/>
      <c r="G306" s="223"/>
    </row>
    <row r="307" spans="1:7">
      <c r="A307" s="219"/>
      <c r="B307" s="219"/>
      <c r="C307" s="219"/>
      <c r="D307" s="220"/>
      <c r="E307" s="221"/>
      <c r="F307" s="222"/>
      <c r="G307" s="223"/>
    </row>
    <row r="308" spans="1:7">
      <c r="A308" s="219"/>
      <c r="B308" s="219"/>
      <c r="C308" s="219"/>
      <c r="D308" s="220"/>
      <c r="E308" s="221"/>
      <c r="F308" s="222"/>
      <c r="G308" s="223"/>
    </row>
    <row r="309" spans="1:7">
      <c r="A309" s="219"/>
      <c r="B309" s="219"/>
      <c r="C309" s="219"/>
      <c r="D309" s="220"/>
      <c r="E309" s="221"/>
      <c r="F309" s="222"/>
      <c r="G309" s="223"/>
    </row>
    <row r="310" spans="1:7">
      <c r="A310" s="219"/>
      <c r="B310" s="219"/>
      <c r="C310" s="219"/>
      <c r="D310" s="220"/>
      <c r="E310" s="221"/>
      <c r="F310" s="222"/>
      <c r="G310" s="223"/>
    </row>
    <row r="311" spans="1:7">
      <c r="A311" s="219"/>
      <c r="B311" s="219"/>
      <c r="C311" s="219"/>
      <c r="D311" s="220"/>
      <c r="E311" s="221"/>
      <c r="F311" s="222"/>
      <c r="G311" s="223"/>
    </row>
    <row r="312" spans="1:7">
      <c r="A312" s="219"/>
      <c r="B312" s="219"/>
      <c r="C312" s="219"/>
      <c r="D312" s="220"/>
      <c r="E312" s="221"/>
      <c r="F312" s="222"/>
      <c r="G312" s="223"/>
    </row>
    <row r="313" spans="1:7">
      <c r="A313" s="219"/>
      <c r="B313" s="219"/>
      <c r="C313" s="219"/>
      <c r="D313" s="220"/>
      <c r="E313" s="221"/>
      <c r="F313" s="222"/>
      <c r="G313" s="223"/>
    </row>
    <row r="314" spans="1:7">
      <c r="A314" s="219"/>
      <c r="B314" s="219"/>
      <c r="C314" s="219"/>
      <c r="D314" s="220"/>
      <c r="E314" s="221"/>
      <c r="F314" s="222"/>
      <c r="G314" s="223"/>
    </row>
    <row r="315" spans="1:7">
      <c r="A315" s="219"/>
      <c r="B315" s="219"/>
      <c r="C315" s="219"/>
      <c r="D315" s="220"/>
      <c r="E315" s="221"/>
      <c r="F315" s="222"/>
      <c r="G315" s="223"/>
    </row>
    <row r="316" spans="1:7">
      <c r="A316" s="219"/>
      <c r="B316" s="219"/>
      <c r="C316" s="219"/>
      <c r="D316" s="220"/>
      <c r="E316" s="221"/>
      <c r="F316" s="222"/>
      <c r="G316" s="223"/>
    </row>
    <row r="317" spans="1:7">
      <c r="A317" s="219"/>
      <c r="B317" s="219"/>
      <c r="C317" s="219"/>
      <c r="D317" s="220"/>
      <c r="E317" s="221"/>
      <c r="F317" s="222"/>
      <c r="G317" s="223"/>
    </row>
    <row r="318" spans="1:7">
      <c r="A318" s="219"/>
      <c r="B318" s="219"/>
      <c r="C318" s="219"/>
      <c r="D318" s="220"/>
      <c r="E318" s="221"/>
      <c r="F318" s="222"/>
      <c r="G318" s="223"/>
    </row>
    <row r="319" spans="1:7">
      <c r="A319" s="219"/>
      <c r="B319" s="219"/>
      <c r="C319" s="219"/>
      <c r="D319" s="220"/>
      <c r="E319" s="221"/>
      <c r="F319" s="222"/>
      <c r="G319" s="223"/>
    </row>
    <row r="320" spans="1:7">
      <c r="A320" s="219"/>
      <c r="B320" s="219"/>
      <c r="C320" s="219"/>
      <c r="D320" s="220"/>
      <c r="E320" s="221"/>
      <c r="F320" s="222"/>
      <c r="G320" s="223"/>
    </row>
    <row r="321" spans="1:7">
      <c r="A321" s="219"/>
      <c r="B321" s="219"/>
      <c r="C321" s="219"/>
      <c r="D321" s="220"/>
      <c r="E321" s="221"/>
      <c r="F321" s="222"/>
      <c r="G321" s="223"/>
    </row>
    <row r="322" spans="1:7">
      <c r="A322" s="219"/>
      <c r="B322" s="219"/>
      <c r="C322" s="219"/>
      <c r="D322" s="220"/>
      <c r="E322" s="221"/>
      <c r="F322" s="222"/>
      <c r="G322" s="223"/>
    </row>
    <row r="323" spans="1:7">
      <c r="A323" s="219"/>
      <c r="B323" s="219"/>
      <c r="C323" s="219"/>
      <c r="D323" s="220"/>
      <c r="E323" s="221"/>
      <c r="F323" s="222"/>
      <c r="G323" s="223"/>
    </row>
    <row r="324" spans="1:7">
      <c r="A324" s="219"/>
      <c r="B324" s="219"/>
      <c r="C324" s="219"/>
      <c r="D324" s="220"/>
      <c r="E324" s="221"/>
      <c r="F324" s="222"/>
      <c r="G324" s="223"/>
    </row>
    <row r="325" spans="1:7">
      <c r="A325" s="219"/>
      <c r="B325" s="219"/>
      <c r="C325" s="219"/>
      <c r="D325" s="220"/>
      <c r="E325" s="221"/>
      <c r="F325" s="222"/>
      <c r="G325" s="223"/>
    </row>
    <row r="326" spans="1:7">
      <c r="A326" s="219"/>
      <c r="B326" s="219"/>
      <c r="C326" s="219"/>
      <c r="D326" s="220"/>
      <c r="E326" s="221"/>
      <c r="F326" s="222"/>
      <c r="G326" s="223"/>
    </row>
    <row r="327" spans="1:7">
      <c r="A327" s="219"/>
      <c r="B327" s="219"/>
      <c r="C327" s="219"/>
      <c r="D327" s="220"/>
      <c r="E327" s="221"/>
      <c r="F327" s="222"/>
      <c r="G327" s="223"/>
    </row>
    <row r="328" spans="1:7">
      <c r="A328" s="219"/>
      <c r="B328" s="219"/>
      <c r="C328" s="219"/>
      <c r="D328" s="220"/>
      <c r="E328" s="221"/>
      <c r="F328" s="222"/>
      <c r="G328" s="223"/>
    </row>
    <row r="329" spans="1:7">
      <c r="A329" s="219"/>
      <c r="B329" s="219"/>
      <c r="C329" s="219"/>
      <c r="D329" s="220"/>
      <c r="E329" s="221"/>
      <c r="F329" s="222"/>
      <c r="G329" s="223"/>
    </row>
    <row r="330" spans="1:7">
      <c r="A330" s="219"/>
      <c r="B330" s="219"/>
      <c r="C330" s="219"/>
      <c r="D330" s="220"/>
      <c r="E330" s="221"/>
      <c r="F330" s="222"/>
      <c r="G330" s="223"/>
    </row>
    <row r="331" spans="1:7">
      <c r="A331" s="219"/>
      <c r="B331" s="219"/>
      <c r="C331" s="219"/>
      <c r="D331" s="220"/>
      <c r="E331" s="221"/>
      <c r="F331" s="222"/>
      <c r="G331" s="223"/>
    </row>
    <row r="332" spans="1:7">
      <c r="A332" s="219"/>
      <c r="B332" s="219"/>
      <c r="C332" s="219"/>
      <c r="D332" s="220"/>
      <c r="E332" s="221"/>
      <c r="F332" s="222"/>
      <c r="G332" s="223"/>
    </row>
    <row r="333" spans="1:7">
      <c r="A333" s="219"/>
      <c r="B333" s="219"/>
      <c r="C333" s="219"/>
      <c r="D333" s="220"/>
      <c r="E333" s="221"/>
      <c r="F333" s="222"/>
      <c r="G333" s="223"/>
    </row>
    <row r="334" spans="1:7">
      <c r="A334" s="219"/>
      <c r="B334" s="219"/>
      <c r="C334" s="219"/>
      <c r="D334" s="220"/>
      <c r="E334" s="221"/>
      <c r="F334" s="222"/>
      <c r="G334" s="223"/>
    </row>
    <row r="335" spans="1:7">
      <c r="A335" s="219"/>
      <c r="B335" s="219"/>
      <c r="C335" s="219"/>
      <c r="D335" s="220"/>
      <c r="E335" s="221"/>
      <c r="F335" s="222"/>
      <c r="G335" s="223"/>
    </row>
    <row r="336" spans="1:7">
      <c r="A336" s="219"/>
      <c r="B336" s="219"/>
      <c r="C336" s="219"/>
      <c r="D336" s="220"/>
      <c r="E336" s="221"/>
      <c r="F336" s="222"/>
      <c r="G336" s="223"/>
    </row>
    <row r="337" spans="1:8">
      <c r="A337" s="219"/>
      <c r="B337" s="219"/>
      <c r="C337" s="219"/>
      <c r="D337" s="220"/>
      <c r="E337" s="221"/>
      <c r="F337" s="222"/>
      <c r="G337" s="223"/>
    </row>
    <row r="338" spans="1:8">
      <c r="A338" s="219"/>
      <c r="B338" s="219"/>
      <c r="C338" s="219"/>
      <c r="D338" s="220"/>
      <c r="E338" s="221"/>
      <c r="F338" s="222"/>
      <c r="G338" s="223"/>
    </row>
    <row r="339" spans="1:8">
      <c r="A339" s="219"/>
      <c r="B339" s="219"/>
      <c r="C339" s="219"/>
      <c r="D339" s="220"/>
      <c r="E339" s="221"/>
      <c r="F339" s="222"/>
      <c r="G339" s="223"/>
    </row>
    <row r="340" spans="1:8">
      <c r="A340" s="219"/>
      <c r="B340" s="219"/>
      <c r="C340" s="219"/>
      <c r="D340" s="220"/>
      <c r="E340" s="221"/>
      <c r="F340" s="222"/>
      <c r="G340" s="223"/>
    </row>
    <row r="341" spans="1:8">
      <c r="A341" s="219"/>
      <c r="B341" s="219"/>
      <c r="C341" s="219"/>
      <c r="D341" s="220"/>
      <c r="E341" s="221"/>
      <c r="F341" s="222"/>
      <c r="G341" s="223"/>
    </row>
    <row r="342" spans="1:8">
      <c r="A342" s="219"/>
      <c r="B342" s="219"/>
      <c r="C342" s="219"/>
      <c r="D342" s="220"/>
      <c r="E342" s="221"/>
      <c r="F342" s="222"/>
      <c r="G342" s="223"/>
    </row>
    <row r="343" spans="1:8">
      <c r="A343" s="219"/>
      <c r="B343" s="219"/>
      <c r="C343" s="219"/>
      <c r="D343" s="220"/>
      <c r="E343" s="221"/>
      <c r="F343" s="222"/>
      <c r="G343" s="223">
        <v>600000</v>
      </c>
    </row>
    <row r="344" spans="1:8">
      <c r="A344" s="219"/>
      <c r="B344" s="219"/>
      <c r="C344" s="219"/>
      <c r="D344" s="220"/>
      <c r="E344" s="221"/>
      <c r="F344" s="222"/>
      <c r="G344" s="223"/>
    </row>
    <row r="345" spans="1:8">
      <c r="A345" s="219"/>
      <c r="B345" s="219"/>
      <c r="C345" s="219"/>
      <c r="D345" s="220"/>
      <c r="E345" s="221"/>
      <c r="F345" s="222"/>
      <c r="G345" s="223">
        <v>806000</v>
      </c>
    </row>
    <row r="346" spans="1:8">
      <c r="A346" s="219"/>
      <c r="B346" s="219"/>
      <c r="C346" s="219"/>
      <c r="D346" s="220"/>
      <c r="E346" s="221"/>
      <c r="F346" s="222"/>
      <c r="G346" s="223"/>
    </row>
    <row r="347" spans="1:8">
      <c r="A347" s="219"/>
      <c r="B347" s="219"/>
      <c r="C347" s="219"/>
      <c r="D347" s="220"/>
      <c r="E347" s="221"/>
      <c r="F347" s="222"/>
      <c r="G347" s="223"/>
    </row>
    <row r="348" spans="1:8">
      <c r="A348" s="219"/>
      <c r="B348" s="219"/>
      <c r="C348" s="219"/>
      <c r="D348" s="220"/>
      <c r="E348" s="221"/>
      <c r="F348" s="222"/>
      <c r="G348" s="223">
        <v>60000</v>
      </c>
      <c r="H348" s="20">
        <v>60000</v>
      </c>
    </row>
    <row r="349" spans="1:8">
      <c r="A349" s="219"/>
      <c r="B349" s="219"/>
      <c r="C349" s="219"/>
      <c r="D349" s="220"/>
      <c r="E349" s="221"/>
      <c r="F349" s="222"/>
      <c r="G349" s="223"/>
    </row>
    <row r="350" spans="1:8">
      <c r="A350" s="219"/>
      <c r="B350" s="219"/>
      <c r="C350" s="219"/>
      <c r="D350" s="220"/>
      <c r="E350" s="221"/>
      <c r="F350" s="222"/>
      <c r="G350" s="223">
        <v>3200000</v>
      </c>
    </row>
    <row r="351" spans="1:8">
      <c r="A351" s="219"/>
      <c r="B351" s="219"/>
      <c r="C351" s="219"/>
      <c r="D351" s="220"/>
      <c r="E351" s="221"/>
      <c r="F351" s="222"/>
      <c r="G351" s="223"/>
    </row>
    <row r="352" spans="1:8">
      <c r="A352" s="219"/>
      <c r="B352" s="219"/>
      <c r="C352" s="219"/>
      <c r="D352" s="220"/>
      <c r="E352" s="221"/>
      <c r="F352" s="222"/>
      <c r="G352" s="223">
        <v>70000</v>
      </c>
    </row>
    <row r="353" spans="1:7">
      <c r="A353" s="219"/>
      <c r="B353" s="219"/>
      <c r="C353" s="219"/>
      <c r="D353" s="220"/>
      <c r="E353" s="221"/>
      <c r="F353" s="222"/>
      <c r="G353" s="223"/>
    </row>
    <row r="354" spans="1:7">
      <c r="A354" s="219"/>
      <c r="B354" s="219"/>
      <c r="C354" s="219"/>
      <c r="D354" s="220"/>
      <c r="E354" s="221"/>
      <c r="F354" s="222"/>
      <c r="G354" s="223"/>
    </row>
    <row r="355" spans="1:7">
      <c r="A355" s="219"/>
      <c r="B355" s="219"/>
      <c r="C355" s="219"/>
      <c r="D355" s="220"/>
      <c r="E355" s="221"/>
      <c r="F355" s="222"/>
      <c r="G355" s="223"/>
    </row>
    <row r="356" spans="1:7">
      <c r="A356" s="219"/>
      <c r="B356" s="219"/>
      <c r="C356" s="219"/>
      <c r="D356" s="220"/>
      <c r="E356" s="221"/>
      <c r="F356" s="222"/>
      <c r="G356" s="223"/>
    </row>
    <row r="357" spans="1:7">
      <c r="A357" s="219"/>
      <c r="B357" s="219"/>
      <c r="C357" s="219"/>
      <c r="D357" s="220"/>
      <c r="E357" s="221"/>
      <c r="F357" s="222"/>
      <c r="G357" s="223"/>
    </row>
    <row r="358" spans="1:7">
      <c r="A358" s="219"/>
      <c r="B358" s="219"/>
      <c r="C358" s="219"/>
      <c r="D358" s="220"/>
      <c r="E358" s="221"/>
      <c r="F358" s="222"/>
      <c r="G358" s="223"/>
    </row>
    <row r="359" spans="1:7">
      <c r="A359" s="219"/>
      <c r="B359" s="219"/>
      <c r="C359" s="219"/>
      <c r="D359" s="220"/>
      <c r="E359" s="221"/>
      <c r="F359" s="222"/>
      <c r="G359" s="223"/>
    </row>
    <row r="360" spans="1:7">
      <c r="A360" s="219"/>
      <c r="B360" s="219"/>
      <c r="C360" s="219"/>
      <c r="D360" s="220"/>
      <c r="E360" s="221"/>
      <c r="F360" s="222"/>
      <c r="G360" s="223"/>
    </row>
    <row r="361" spans="1:7">
      <c r="A361" s="219"/>
      <c r="B361" s="219"/>
      <c r="C361" s="219"/>
      <c r="D361" s="220"/>
      <c r="E361" s="221"/>
      <c r="F361" s="222"/>
      <c r="G361" s="223"/>
    </row>
    <row r="362" spans="1:7">
      <c r="A362" s="219"/>
      <c r="B362" s="219"/>
      <c r="C362" s="219"/>
      <c r="D362" s="220"/>
      <c r="E362" s="221"/>
      <c r="F362" s="222"/>
      <c r="G362" s="223"/>
    </row>
    <row r="363" spans="1:7">
      <c r="A363" s="219"/>
      <c r="B363" s="219"/>
      <c r="C363" s="219"/>
      <c r="D363" s="220"/>
      <c r="E363" s="221"/>
      <c r="F363" s="222"/>
      <c r="G363" s="223"/>
    </row>
    <row r="364" spans="1:7">
      <c r="A364" s="219"/>
      <c r="B364" s="219"/>
      <c r="C364" s="219"/>
      <c r="D364" s="220"/>
      <c r="E364" s="221"/>
      <c r="F364" s="222"/>
      <c r="G364" s="223"/>
    </row>
    <row r="365" spans="1:7">
      <c r="A365" s="219"/>
      <c r="B365" s="219"/>
      <c r="C365" s="219"/>
      <c r="D365" s="220"/>
      <c r="E365" s="221"/>
      <c r="F365" s="222"/>
      <c r="G365" s="223"/>
    </row>
    <row r="366" spans="1:7">
      <c r="A366" s="219"/>
      <c r="B366" s="219"/>
      <c r="C366" s="219"/>
      <c r="D366" s="220"/>
      <c r="E366" s="221"/>
      <c r="F366" s="222"/>
      <c r="G366" s="223"/>
    </row>
    <row r="367" spans="1:7">
      <c r="A367" s="219"/>
      <c r="B367" s="219"/>
      <c r="C367" s="219"/>
      <c r="D367" s="220"/>
      <c r="E367" s="221"/>
      <c r="F367" s="222"/>
      <c r="G367" s="223"/>
    </row>
    <row r="368" spans="1:7">
      <c r="A368" s="219"/>
      <c r="B368" s="219"/>
      <c r="C368" s="219"/>
      <c r="D368" s="220"/>
      <c r="E368" s="221"/>
      <c r="F368" s="222"/>
      <c r="G368" s="223"/>
    </row>
    <row r="369" spans="1:7">
      <c r="A369" s="219"/>
      <c r="B369" s="219"/>
      <c r="C369" s="219"/>
      <c r="D369" s="220"/>
      <c r="E369" s="221"/>
      <c r="F369" s="222"/>
      <c r="G369" s="223"/>
    </row>
    <row r="370" spans="1:7">
      <c r="A370" s="219"/>
      <c r="B370" s="219"/>
      <c r="C370" s="219"/>
      <c r="D370" s="220"/>
      <c r="E370" s="221"/>
      <c r="F370" s="222"/>
      <c r="G370" s="223"/>
    </row>
    <row r="371" spans="1:7">
      <c r="A371" s="219"/>
      <c r="B371" s="219"/>
      <c r="C371" s="219"/>
      <c r="D371" s="220"/>
      <c r="E371" s="221"/>
      <c r="F371" s="222"/>
      <c r="G371" s="223"/>
    </row>
    <row r="372" spans="1:7">
      <c r="A372" s="219"/>
      <c r="B372" s="219"/>
      <c r="C372" s="219"/>
      <c r="D372" s="220"/>
      <c r="E372" s="221"/>
      <c r="F372" s="222"/>
      <c r="G372" s="223"/>
    </row>
    <row r="373" spans="1:7">
      <c r="A373" s="219"/>
      <c r="B373" s="219"/>
      <c r="C373" s="219"/>
      <c r="D373" s="220"/>
      <c r="E373" s="221"/>
      <c r="F373" s="222"/>
      <c r="G373" s="223"/>
    </row>
    <row r="374" spans="1:7">
      <c r="A374" s="219"/>
      <c r="B374" s="219"/>
      <c r="C374" s="219"/>
      <c r="D374" s="220"/>
      <c r="E374" s="221"/>
      <c r="F374" s="222"/>
      <c r="G374" s="223"/>
    </row>
    <row r="375" spans="1:7">
      <c r="A375" s="219"/>
      <c r="B375" s="219"/>
      <c r="C375" s="219"/>
      <c r="D375" s="220"/>
      <c r="E375" s="221"/>
      <c r="F375" s="222"/>
      <c r="G375" s="223"/>
    </row>
    <row r="376" spans="1:7">
      <c r="A376" s="219"/>
      <c r="B376" s="219"/>
      <c r="C376" s="219"/>
      <c r="D376" s="220"/>
      <c r="E376" s="221"/>
      <c r="F376" s="222"/>
      <c r="G376" s="223"/>
    </row>
    <row r="377" spans="1:7">
      <c r="A377" s="219"/>
      <c r="B377" s="219"/>
      <c r="C377" s="219"/>
      <c r="D377" s="220"/>
      <c r="E377" s="221"/>
      <c r="F377" s="222"/>
      <c r="G377" s="223"/>
    </row>
    <row r="378" spans="1:7">
      <c r="A378" s="219"/>
      <c r="B378" s="219"/>
      <c r="C378" s="219"/>
      <c r="D378" s="220"/>
      <c r="E378" s="221"/>
      <c r="F378" s="222"/>
      <c r="G378" s="223"/>
    </row>
    <row r="379" spans="1:7">
      <c r="A379" s="219"/>
      <c r="B379" s="219"/>
      <c r="C379" s="219"/>
      <c r="D379" s="220"/>
      <c r="E379" s="221"/>
      <c r="F379" s="222"/>
      <c r="G379" s="223"/>
    </row>
    <row r="380" spans="1:7">
      <c r="A380" s="219"/>
      <c r="B380" s="219"/>
      <c r="C380" s="219"/>
      <c r="D380" s="220"/>
      <c r="E380" s="221"/>
      <c r="F380" s="222"/>
      <c r="G380" s="223"/>
    </row>
    <row r="381" spans="1:7">
      <c r="A381" s="219"/>
      <c r="B381" s="219"/>
      <c r="C381" s="219"/>
      <c r="D381" s="220"/>
      <c r="E381" s="221"/>
      <c r="F381" s="222"/>
      <c r="G381" s="223"/>
    </row>
    <row r="382" spans="1:7">
      <c r="A382" s="219"/>
      <c r="B382" s="219"/>
      <c r="C382" s="219"/>
      <c r="D382" s="220"/>
      <c r="E382" s="221"/>
      <c r="F382" s="222"/>
      <c r="G382" s="223"/>
    </row>
    <row r="383" spans="1:7">
      <c r="A383" s="219"/>
      <c r="B383" s="219"/>
      <c r="C383" s="219"/>
      <c r="D383" s="220"/>
      <c r="E383" s="221"/>
      <c r="F383" s="222"/>
      <c r="G383" s="223"/>
    </row>
    <row r="384" spans="1:7">
      <c r="A384" s="219"/>
      <c r="B384" s="219"/>
      <c r="C384" s="219"/>
      <c r="D384" s="220"/>
      <c r="E384" s="221"/>
      <c r="F384" s="222"/>
      <c r="G384" s="223"/>
    </row>
    <row r="385" spans="1:7">
      <c r="A385" s="219"/>
      <c r="B385" s="219"/>
      <c r="C385" s="219"/>
      <c r="D385" s="220"/>
      <c r="E385" s="221"/>
      <c r="F385" s="222"/>
      <c r="G385" s="223"/>
    </row>
    <row r="386" spans="1:7">
      <c r="A386" s="219"/>
      <c r="B386" s="219"/>
      <c r="C386" s="219"/>
      <c r="D386" s="220"/>
      <c r="E386" s="221"/>
      <c r="F386" s="222"/>
      <c r="G386" s="223"/>
    </row>
    <row r="387" spans="1:7">
      <c r="A387" s="219"/>
      <c r="B387" s="219"/>
      <c r="C387" s="219"/>
      <c r="D387" s="220"/>
      <c r="E387" s="221"/>
      <c r="F387" s="222"/>
      <c r="G387" s="223"/>
    </row>
    <row r="388" spans="1:7">
      <c r="A388" s="219"/>
      <c r="B388" s="219"/>
      <c r="C388" s="219"/>
      <c r="D388" s="220"/>
      <c r="E388" s="221"/>
      <c r="F388" s="222"/>
      <c r="G388" s="223"/>
    </row>
    <row r="389" spans="1:7">
      <c r="A389" s="219"/>
      <c r="B389" s="219"/>
      <c r="C389" s="219"/>
      <c r="D389" s="220"/>
      <c r="E389" s="221"/>
      <c r="F389" s="222"/>
      <c r="G389" s="223"/>
    </row>
    <row r="390" spans="1:7">
      <c r="A390" s="219"/>
      <c r="B390" s="219"/>
      <c r="C390" s="219"/>
      <c r="D390" s="220"/>
      <c r="E390" s="221"/>
      <c r="F390" s="222"/>
      <c r="G390" s="223"/>
    </row>
    <row r="391" spans="1:7">
      <c r="A391" s="219"/>
      <c r="B391" s="219"/>
      <c r="C391" s="219"/>
      <c r="D391" s="220"/>
      <c r="E391" s="221"/>
      <c r="F391" s="222"/>
      <c r="G391" s="223"/>
    </row>
    <row r="392" spans="1:7">
      <c r="A392" s="219"/>
      <c r="B392" s="219"/>
      <c r="C392" s="219"/>
      <c r="D392" s="220"/>
      <c r="E392" s="221"/>
      <c r="F392" s="222"/>
      <c r="G392" s="223"/>
    </row>
    <row r="393" spans="1:7">
      <c r="A393" s="219"/>
      <c r="B393" s="219"/>
      <c r="C393" s="219"/>
      <c r="D393" s="220"/>
      <c r="E393" s="221"/>
      <c r="F393" s="222"/>
      <c r="G393" s="223"/>
    </row>
    <row r="394" spans="1:7">
      <c r="A394" s="219"/>
      <c r="B394" s="219"/>
      <c r="C394" s="219"/>
      <c r="D394" s="220"/>
      <c r="E394" s="221"/>
      <c r="F394" s="222"/>
      <c r="G394" s="223"/>
    </row>
    <row r="395" spans="1:7">
      <c r="A395" s="219"/>
      <c r="B395" s="219"/>
      <c r="C395" s="219"/>
      <c r="D395" s="220"/>
      <c r="E395" s="221"/>
      <c r="F395" s="222"/>
      <c r="G395" s="223"/>
    </row>
    <row r="396" spans="1:7">
      <c r="A396" s="219"/>
      <c r="B396" s="219"/>
      <c r="C396" s="219"/>
      <c r="D396" s="220"/>
      <c r="E396" s="221"/>
      <c r="F396" s="222"/>
      <c r="G396" s="223"/>
    </row>
    <row r="397" spans="1:7">
      <c r="A397" s="219"/>
      <c r="B397" s="219"/>
      <c r="C397" s="219"/>
      <c r="D397" s="220"/>
      <c r="E397" s="221"/>
      <c r="F397" s="222"/>
      <c r="G397" s="223"/>
    </row>
    <row r="398" spans="1:7">
      <c r="A398" s="219"/>
      <c r="B398" s="219"/>
      <c r="C398" s="219"/>
      <c r="D398" s="220"/>
      <c r="E398" s="221"/>
      <c r="F398" s="222"/>
      <c r="G398" s="223"/>
    </row>
    <row r="399" spans="1:7">
      <c r="A399" s="219"/>
      <c r="B399" s="219"/>
      <c r="C399" s="219"/>
      <c r="D399" s="220"/>
      <c r="E399" s="221"/>
      <c r="F399" s="222"/>
      <c r="G399" s="223"/>
    </row>
    <row r="400" spans="1:7">
      <c r="A400" s="219"/>
      <c r="B400" s="219"/>
      <c r="C400" s="219"/>
      <c r="D400" s="220"/>
      <c r="E400" s="221"/>
      <c r="F400" s="222"/>
      <c r="G400" s="223"/>
    </row>
    <row r="401" spans="1:7">
      <c r="A401" s="219"/>
      <c r="B401" s="219"/>
      <c r="C401" s="219"/>
      <c r="D401" s="220"/>
      <c r="E401" s="221"/>
      <c r="F401" s="222"/>
      <c r="G401" s="223"/>
    </row>
    <row r="402" spans="1:7">
      <c r="A402" s="219"/>
      <c r="B402" s="219"/>
      <c r="C402" s="219"/>
      <c r="D402" s="220"/>
      <c r="E402" s="221"/>
      <c r="F402" s="222"/>
      <c r="G402" s="223"/>
    </row>
    <row r="403" spans="1:7">
      <c r="A403" s="219"/>
      <c r="B403" s="219"/>
      <c r="C403" s="219"/>
      <c r="D403" s="220"/>
      <c r="E403" s="221"/>
      <c r="F403" s="222"/>
      <c r="G403" s="223"/>
    </row>
    <row r="404" spans="1:7">
      <c r="A404" s="219"/>
      <c r="B404" s="219"/>
      <c r="C404" s="219"/>
      <c r="D404" s="220"/>
      <c r="E404" s="221"/>
      <c r="F404" s="222"/>
      <c r="G404" s="223"/>
    </row>
    <row r="405" spans="1:7">
      <c r="A405" s="219"/>
      <c r="B405" s="219"/>
      <c r="C405" s="219"/>
      <c r="D405" s="220"/>
      <c r="E405" s="221"/>
      <c r="F405" s="222"/>
      <c r="G405" s="223">
        <v>120000</v>
      </c>
    </row>
    <row r="406" spans="1:7">
      <c r="A406" s="219"/>
      <c r="B406" s="219"/>
      <c r="C406" s="219"/>
      <c r="D406" s="220"/>
      <c r="E406" s="221"/>
      <c r="F406" s="222"/>
      <c r="G406" s="223"/>
    </row>
    <row r="407" spans="1:7">
      <c r="A407" s="219"/>
      <c r="B407" s="219"/>
      <c r="C407" s="219"/>
      <c r="D407" s="220"/>
      <c r="E407" s="221"/>
      <c r="F407" s="222"/>
      <c r="G407" s="223"/>
    </row>
    <row r="408" spans="1:7">
      <c r="A408" s="219"/>
      <c r="B408" s="219"/>
      <c r="C408" s="219"/>
      <c r="D408" s="220"/>
      <c r="E408" s="221"/>
      <c r="F408" s="222"/>
      <c r="G408" s="223"/>
    </row>
    <row r="409" spans="1:7">
      <c r="A409" s="219"/>
      <c r="B409" s="219"/>
      <c r="C409" s="219"/>
      <c r="D409" s="220"/>
      <c r="E409" s="221"/>
      <c r="F409" s="222"/>
      <c r="G409" s="223"/>
    </row>
    <row r="410" spans="1:7">
      <c r="A410" s="219"/>
      <c r="B410" s="219"/>
      <c r="C410" s="219"/>
      <c r="D410" s="220"/>
      <c r="E410" s="221"/>
      <c r="F410" s="222"/>
      <c r="G410" s="223"/>
    </row>
    <row r="411" spans="1:7">
      <c r="A411" s="219"/>
      <c r="B411" s="219"/>
      <c r="C411" s="219"/>
      <c r="D411" s="220"/>
      <c r="E411" s="221"/>
      <c r="F411" s="222"/>
      <c r="G411" s="223"/>
    </row>
    <row r="412" spans="1:7">
      <c r="A412" s="219"/>
      <c r="B412" s="219"/>
      <c r="C412" s="219"/>
      <c r="D412" s="220"/>
      <c r="E412" s="221"/>
      <c r="F412" s="222"/>
      <c r="G412" s="223"/>
    </row>
    <row r="413" spans="1:7">
      <c r="A413" s="219"/>
      <c r="B413" s="219"/>
      <c r="C413" s="219"/>
      <c r="D413" s="220"/>
      <c r="E413" s="221"/>
      <c r="F413" s="222"/>
      <c r="G413" s="223"/>
    </row>
    <row r="414" spans="1:7">
      <c r="A414" s="219"/>
      <c r="B414" s="219"/>
      <c r="C414" s="219"/>
      <c r="D414" s="220"/>
      <c r="E414" s="221"/>
      <c r="F414" s="222"/>
      <c r="G414" s="223"/>
    </row>
    <row r="415" spans="1:7">
      <c r="A415" s="219"/>
      <c r="B415" s="219"/>
      <c r="C415" s="219"/>
      <c r="D415" s="220"/>
      <c r="E415" s="221"/>
      <c r="F415" s="222"/>
      <c r="G415" s="223"/>
    </row>
    <row r="416" spans="1:7">
      <c r="A416" s="219"/>
      <c r="B416" s="219"/>
      <c r="C416" s="219"/>
      <c r="D416" s="220"/>
      <c r="E416" s="221"/>
      <c r="F416" s="222"/>
      <c r="G416" s="223"/>
    </row>
    <row r="417" spans="1:7">
      <c r="A417" s="219"/>
      <c r="B417" s="219"/>
      <c r="C417" s="219"/>
      <c r="D417" s="220"/>
      <c r="E417" s="221"/>
      <c r="F417" s="222"/>
      <c r="G417" s="223"/>
    </row>
    <row r="418" spans="1:7">
      <c r="A418" s="219"/>
      <c r="B418" s="219"/>
      <c r="C418" s="219"/>
      <c r="D418" s="220"/>
      <c r="E418" s="221"/>
      <c r="F418" s="222"/>
      <c r="G418" s="223"/>
    </row>
    <row r="419" spans="1:7">
      <c r="A419" s="219"/>
      <c r="B419" s="219"/>
      <c r="C419" s="219"/>
      <c r="D419" s="220"/>
      <c r="E419" s="221"/>
      <c r="F419" s="222"/>
      <c r="G419" s="223"/>
    </row>
    <row r="420" spans="1:7">
      <c r="A420" s="219"/>
      <c r="B420" s="219"/>
      <c r="C420" s="219"/>
      <c r="D420" s="220"/>
      <c r="E420" s="221"/>
      <c r="F420" s="222"/>
      <c r="G420" s="223"/>
    </row>
    <row r="421" spans="1:7">
      <c r="A421" s="219"/>
      <c r="B421" s="219"/>
      <c r="C421" s="219"/>
      <c r="D421" s="220"/>
      <c r="E421" s="221"/>
      <c r="F421" s="222"/>
      <c r="G421" s="223"/>
    </row>
    <row r="422" spans="1:7">
      <c r="A422" s="219"/>
      <c r="B422" s="219"/>
      <c r="C422" s="219"/>
      <c r="D422" s="220"/>
      <c r="E422" s="221"/>
      <c r="F422" s="222"/>
      <c r="G422" s="223"/>
    </row>
    <row r="423" spans="1:7">
      <c r="A423" s="219"/>
      <c r="B423" s="219"/>
      <c r="C423" s="219"/>
      <c r="D423" s="220"/>
      <c r="E423" s="221"/>
      <c r="F423" s="222"/>
      <c r="G423" s="223"/>
    </row>
    <row r="424" spans="1:7">
      <c r="A424" s="219"/>
      <c r="B424" s="219"/>
      <c r="C424" s="219"/>
      <c r="D424" s="220"/>
      <c r="E424" s="221"/>
      <c r="F424" s="222"/>
      <c r="G424" s="223"/>
    </row>
    <row r="425" spans="1:7">
      <c r="A425" s="219"/>
      <c r="B425" s="219"/>
      <c r="C425" s="219"/>
      <c r="D425" s="220"/>
      <c r="E425" s="221"/>
      <c r="F425" s="222"/>
      <c r="G425" s="223"/>
    </row>
    <row r="426" spans="1:7">
      <c r="A426" s="219"/>
      <c r="B426" s="219"/>
      <c r="C426" s="219"/>
      <c r="D426" s="220"/>
      <c r="E426" s="221"/>
      <c r="F426" s="222"/>
      <c r="G426" s="223"/>
    </row>
    <row r="427" spans="1:7">
      <c r="A427" s="219"/>
      <c r="B427" s="219"/>
      <c r="C427" s="219"/>
      <c r="D427" s="220"/>
      <c r="E427" s="221"/>
      <c r="F427" s="222"/>
      <c r="G427" s="223"/>
    </row>
    <row r="428" spans="1:7">
      <c r="A428" s="219"/>
      <c r="B428" s="219"/>
      <c r="C428" s="219"/>
      <c r="D428" s="220"/>
      <c r="E428" s="221"/>
      <c r="F428" s="222"/>
      <c r="G428" s="223"/>
    </row>
    <row r="429" spans="1:7">
      <c r="A429" s="219"/>
      <c r="B429" s="219"/>
      <c r="C429" s="219"/>
      <c r="D429" s="220"/>
      <c r="E429" s="221"/>
      <c r="F429" s="222"/>
      <c r="G429" s="223"/>
    </row>
    <row r="430" spans="1:7">
      <c r="A430" s="219"/>
      <c r="B430" s="219"/>
      <c r="C430" s="219"/>
      <c r="D430" s="220"/>
      <c r="E430" s="221"/>
      <c r="F430" s="222"/>
      <c r="G430" s="223"/>
    </row>
    <row r="431" spans="1:7">
      <c r="A431" s="219"/>
      <c r="B431" s="219"/>
      <c r="C431" s="219"/>
      <c r="D431" s="220"/>
      <c r="E431" s="221"/>
      <c r="F431" s="222"/>
      <c r="G431" s="223"/>
    </row>
    <row r="432" spans="1:7">
      <c r="A432" s="219"/>
      <c r="B432" s="219"/>
      <c r="C432" s="219"/>
      <c r="D432" s="220"/>
      <c r="E432" s="221"/>
      <c r="F432" s="222"/>
      <c r="G432" s="223"/>
    </row>
    <row r="433" spans="1:7">
      <c r="A433" s="219"/>
      <c r="B433" s="219"/>
      <c r="C433" s="219"/>
      <c r="D433" s="220"/>
      <c r="E433" s="221"/>
      <c r="F433" s="222"/>
      <c r="G433" s="223"/>
    </row>
    <row r="434" spans="1:7">
      <c r="A434" s="219"/>
      <c r="B434" s="219"/>
      <c r="C434" s="219"/>
      <c r="D434" s="220"/>
      <c r="E434" s="221"/>
      <c r="F434" s="222"/>
      <c r="G434" s="223"/>
    </row>
    <row r="435" spans="1:7">
      <c r="A435" s="219"/>
      <c r="B435" s="219"/>
      <c r="C435" s="219"/>
      <c r="D435" s="220"/>
      <c r="E435" s="221"/>
      <c r="F435" s="222"/>
      <c r="G435" s="223"/>
    </row>
    <row r="436" spans="1:7">
      <c r="A436" s="219"/>
      <c r="B436" s="219"/>
      <c r="C436" s="219"/>
      <c r="D436" s="220"/>
      <c r="E436" s="221"/>
      <c r="F436" s="222"/>
      <c r="G436" s="223"/>
    </row>
    <row r="437" spans="1:7">
      <c r="A437" s="219"/>
      <c r="B437" s="219"/>
      <c r="C437" s="219"/>
      <c r="D437" s="220"/>
      <c r="E437" s="221"/>
      <c r="F437" s="222"/>
      <c r="G437" s="223"/>
    </row>
    <row r="438" spans="1:7">
      <c r="A438" s="219"/>
      <c r="B438" s="219"/>
      <c r="C438" s="219"/>
      <c r="D438" s="220"/>
      <c r="E438" s="221"/>
      <c r="F438" s="222"/>
      <c r="G438" s="223"/>
    </row>
    <row r="439" spans="1:7">
      <c r="A439" s="219"/>
      <c r="B439" s="219"/>
      <c r="C439" s="219"/>
      <c r="D439" s="220"/>
      <c r="E439" s="221"/>
      <c r="F439" s="222"/>
      <c r="G439" s="223"/>
    </row>
    <row r="440" spans="1:7">
      <c r="A440" s="219"/>
      <c r="B440" s="219"/>
      <c r="C440" s="219"/>
      <c r="D440" s="220"/>
      <c r="E440" s="221"/>
      <c r="F440" s="222"/>
      <c r="G440" s="223"/>
    </row>
    <row r="441" spans="1:7">
      <c r="A441" s="219"/>
      <c r="B441" s="219"/>
      <c r="C441" s="219"/>
      <c r="D441" s="220"/>
      <c r="E441" s="221"/>
      <c r="F441" s="222"/>
      <c r="G441" s="223"/>
    </row>
    <row r="442" spans="1:7">
      <c r="A442" s="219"/>
      <c r="B442" s="219"/>
      <c r="C442" s="219"/>
      <c r="D442" s="220"/>
      <c r="E442" s="221"/>
      <c r="F442" s="222"/>
      <c r="G442" s="223"/>
    </row>
    <row r="443" spans="1:7">
      <c r="A443" s="219"/>
      <c r="B443" s="219"/>
      <c r="C443" s="219"/>
      <c r="D443" s="220"/>
      <c r="E443" s="221"/>
      <c r="F443" s="222"/>
      <c r="G443" s="223"/>
    </row>
    <row r="444" spans="1:7">
      <c r="A444" s="219"/>
      <c r="B444" s="219"/>
      <c r="C444" s="219"/>
      <c r="D444" s="220"/>
      <c r="E444" s="221"/>
      <c r="F444" s="222"/>
      <c r="G444" s="223"/>
    </row>
    <row r="445" spans="1:7">
      <c r="A445" s="219"/>
      <c r="B445" s="219"/>
      <c r="C445" s="219"/>
      <c r="D445" s="220"/>
      <c r="E445" s="221"/>
      <c r="F445" s="222"/>
      <c r="G445" s="223"/>
    </row>
    <row r="446" spans="1:7">
      <c r="A446" s="219"/>
      <c r="B446" s="219"/>
      <c r="C446" s="219"/>
      <c r="D446" s="220"/>
      <c r="E446" s="221"/>
      <c r="F446" s="222"/>
      <c r="G446" s="223"/>
    </row>
    <row r="447" spans="1:7">
      <c r="A447" s="219"/>
      <c r="B447" s="219"/>
      <c r="C447" s="219"/>
      <c r="D447" s="220"/>
      <c r="E447" s="221"/>
      <c r="F447" s="222"/>
      <c r="G447" s="223"/>
    </row>
    <row r="448" spans="1:7">
      <c r="A448" s="219"/>
      <c r="B448" s="219"/>
      <c r="C448" s="219"/>
      <c r="D448" s="220"/>
      <c r="E448" s="221"/>
      <c r="F448" s="222"/>
      <c r="G448" s="223"/>
    </row>
    <row r="449" spans="1:7">
      <c r="A449" s="219"/>
      <c r="B449" s="219"/>
      <c r="C449" s="219"/>
      <c r="D449" s="220"/>
      <c r="E449" s="221"/>
      <c r="F449" s="222"/>
      <c r="G449" s="223"/>
    </row>
    <row r="450" spans="1:7">
      <c r="A450" s="219"/>
      <c r="B450" s="219"/>
      <c r="C450" s="219"/>
      <c r="D450" s="220"/>
      <c r="E450" s="221"/>
      <c r="F450" s="222"/>
      <c r="G450" s="223"/>
    </row>
    <row r="451" spans="1:7">
      <c r="A451" s="219"/>
      <c r="B451" s="219"/>
      <c r="C451" s="219"/>
      <c r="D451" s="220"/>
      <c r="E451" s="221"/>
      <c r="F451" s="222"/>
      <c r="G451" s="223"/>
    </row>
    <row r="452" spans="1:7">
      <c r="A452" s="219"/>
      <c r="B452" s="219"/>
      <c r="C452" s="219"/>
      <c r="D452" s="220"/>
      <c r="E452" s="221"/>
      <c r="F452" s="222"/>
      <c r="G452" s="223"/>
    </row>
    <row r="453" spans="1:7">
      <c r="A453" s="219"/>
      <c r="B453" s="219"/>
      <c r="C453" s="219"/>
      <c r="D453" s="220"/>
      <c r="E453" s="221"/>
      <c r="F453" s="222"/>
      <c r="G453" s="223"/>
    </row>
    <row r="454" spans="1:7">
      <c r="A454" s="219"/>
      <c r="B454" s="219"/>
      <c r="C454" s="219"/>
      <c r="D454" s="220"/>
      <c r="E454" s="221"/>
      <c r="F454" s="222"/>
      <c r="G454" s="223"/>
    </row>
    <row r="455" spans="1:7">
      <c r="A455" s="219"/>
      <c r="B455" s="219"/>
      <c r="C455" s="219"/>
      <c r="D455" s="220"/>
      <c r="E455" s="221"/>
      <c r="F455" s="222"/>
      <c r="G455" s="223"/>
    </row>
    <row r="456" spans="1:7">
      <c r="A456" s="219"/>
      <c r="B456" s="219"/>
      <c r="C456" s="219"/>
      <c r="D456" s="220"/>
      <c r="E456" s="221"/>
      <c r="F456" s="222"/>
      <c r="G456" s="223"/>
    </row>
    <row r="457" spans="1:7">
      <c r="A457" s="219"/>
      <c r="B457" s="219"/>
      <c r="C457" s="219"/>
      <c r="D457" s="220"/>
      <c r="E457" s="221"/>
      <c r="F457" s="222"/>
      <c r="G457" s="223"/>
    </row>
    <row r="458" spans="1:7">
      <c r="A458" s="219"/>
      <c r="B458" s="219"/>
      <c r="C458" s="219"/>
      <c r="D458" s="220"/>
      <c r="E458" s="221"/>
      <c r="F458" s="222"/>
      <c r="G458" s="223"/>
    </row>
    <row r="459" spans="1:7">
      <c r="A459" s="219"/>
      <c r="B459" s="219"/>
      <c r="C459" s="219"/>
      <c r="D459" s="220"/>
      <c r="E459" s="221"/>
      <c r="F459" s="222"/>
      <c r="G459" s="223"/>
    </row>
    <row r="460" spans="1:7">
      <c r="A460" s="219"/>
      <c r="B460" s="219"/>
      <c r="C460" s="219"/>
      <c r="D460" s="220"/>
      <c r="E460" s="221"/>
      <c r="F460" s="222"/>
      <c r="G460" s="223"/>
    </row>
    <row r="461" spans="1:7">
      <c r="A461" s="219"/>
      <c r="B461" s="219"/>
      <c r="C461" s="219"/>
      <c r="D461" s="220"/>
      <c r="E461" s="221"/>
      <c r="F461" s="222"/>
      <c r="G461" s="223"/>
    </row>
    <row r="462" spans="1:7">
      <c r="A462" s="219"/>
      <c r="B462" s="219"/>
      <c r="C462" s="219"/>
      <c r="D462" s="220"/>
      <c r="E462" s="221"/>
      <c r="F462" s="222"/>
      <c r="G462" s="223"/>
    </row>
    <row r="463" spans="1:7">
      <c r="A463" s="219"/>
      <c r="B463" s="219"/>
      <c r="C463" s="219"/>
      <c r="D463" s="220"/>
      <c r="E463" s="221"/>
      <c r="F463" s="222"/>
      <c r="G463" s="223"/>
    </row>
    <row r="464" spans="1:7">
      <c r="A464" s="219"/>
      <c r="B464" s="219"/>
      <c r="C464" s="219"/>
      <c r="D464" s="220"/>
      <c r="E464" s="221"/>
      <c r="F464" s="222"/>
      <c r="G464" s="223"/>
    </row>
    <row r="465" spans="1:7">
      <c r="A465" s="219"/>
      <c r="B465" s="219"/>
      <c r="C465" s="219"/>
      <c r="D465" s="220"/>
      <c r="E465" s="221"/>
      <c r="F465" s="222"/>
      <c r="G465" s="223"/>
    </row>
    <row r="466" spans="1:7">
      <c r="A466" s="219"/>
      <c r="B466" s="219"/>
      <c r="C466" s="219"/>
      <c r="D466" s="220"/>
      <c r="E466" s="221"/>
      <c r="F466" s="222"/>
      <c r="G466" s="223"/>
    </row>
    <row r="467" spans="1:7">
      <c r="A467" s="219"/>
      <c r="B467" s="219"/>
      <c r="C467" s="219"/>
      <c r="D467" s="220"/>
      <c r="E467" s="221"/>
      <c r="F467" s="222"/>
      <c r="G467" s="223"/>
    </row>
    <row r="468" spans="1:7">
      <c r="A468" s="219"/>
      <c r="B468" s="219"/>
      <c r="C468" s="219"/>
      <c r="D468" s="220"/>
      <c r="E468" s="221"/>
      <c r="F468" s="222"/>
      <c r="G468" s="223"/>
    </row>
    <row r="469" spans="1:7">
      <c r="A469" s="219"/>
      <c r="B469" s="219"/>
      <c r="C469" s="219"/>
      <c r="D469" s="220"/>
      <c r="E469" s="221"/>
      <c r="F469" s="222"/>
      <c r="G469" s="223"/>
    </row>
    <row r="470" spans="1:7">
      <c r="A470" s="219"/>
      <c r="B470" s="219"/>
      <c r="C470" s="219"/>
      <c r="D470" s="220"/>
      <c r="E470" s="221"/>
      <c r="F470" s="222"/>
      <c r="G470" s="223"/>
    </row>
    <row r="471" spans="1:7">
      <c r="A471" s="219"/>
      <c r="B471" s="219"/>
      <c r="C471" s="219"/>
      <c r="D471" s="220"/>
      <c r="E471" s="221"/>
      <c r="F471" s="222"/>
      <c r="G471" s="223"/>
    </row>
    <row r="472" spans="1:7">
      <c r="A472" s="219"/>
      <c r="B472" s="219"/>
      <c r="C472" s="219"/>
      <c r="D472" s="220"/>
      <c r="E472" s="221"/>
      <c r="F472" s="222"/>
      <c r="G472" s="223"/>
    </row>
    <row r="473" spans="1:7">
      <c r="A473" s="219"/>
      <c r="B473" s="219"/>
      <c r="C473" s="219"/>
      <c r="D473" s="220"/>
      <c r="E473" s="221"/>
      <c r="F473" s="222"/>
      <c r="G473" s="223"/>
    </row>
    <row r="474" spans="1:7">
      <c r="A474" s="219"/>
      <c r="B474" s="219"/>
      <c r="C474" s="219"/>
      <c r="D474" s="220"/>
      <c r="E474" s="221"/>
      <c r="F474" s="222"/>
      <c r="G474" s="223"/>
    </row>
    <row r="475" spans="1:7">
      <c r="A475" s="219"/>
      <c r="B475" s="219"/>
      <c r="C475" s="219"/>
      <c r="D475" s="220"/>
      <c r="E475" s="221"/>
      <c r="F475" s="222"/>
      <c r="G475" s="223"/>
    </row>
    <row r="476" spans="1:7">
      <c r="A476" s="219"/>
      <c r="B476" s="219"/>
      <c r="C476" s="219"/>
      <c r="D476" s="220"/>
      <c r="E476" s="221"/>
      <c r="F476" s="222"/>
      <c r="G476" s="223"/>
    </row>
    <row r="477" spans="1:7">
      <c r="A477" s="219"/>
      <c r="B477" s="219"/>
      <c r="C477" s="219"/>
      <c r="D477" s="220"/>
      <c r="E477" s="221"/>
      <c r="F477" s="222"/>
      <c r="G477" s="223"/>
    </row>
    <row r="478" spans="1:7">
      <c r="A478" s="219"/>
      <c r="B478" s="219"/>
      <c r="C478" s="219"/>
      <c r="D478" s="220"/>
      <c r="E478" s="221"/>
      <c r="F478" s="222"/>
      <c r="G478" s="223"/>
    </row>
    <row r="479" spans="1:7">
      <c r="A479" s="219"/>
      <c r="B479" s="219"/>
      <c r="C479" s="219"/>
      <c r="D479" s="220"/>
      <c r="E479" s="221"/>
      <c r="F479" s="222"/>
      <c r="G479" s="223"/>
    </row>
    <row r="480" spans="1:7">
      <c r="A480" s="219"/>
      <c r="B480" s="219"/>
      <c r="C480" s="219"/>
      <c r="D480" s="220"/>
      <c r="E480" s="221"/>
      <c r="F480" s="222"/>
      <c r="G480" s="223"/>
    </row>
    <row r="481" spans="1:7">
      <c r="A481" s="219"/>
      <c r="B481" s="219"/>
      <c r="C481" s="219"/>
      <c r="D481" s="220"/>
      <c r="E481" s="221"/>
      <c r="F481" s="222"/>
      <c r="G481" s="223"/>
    </row>
    <row r="482" spans="1:7">
      <c r="A482" s="219"/>
      <c r="B482" s="219"/>
      <c r="C482" s="219"/>
      <c r="D482" s="220"/>
      <c r="E482" s="221"/>
      <c r="F482" s="222"/>
      <c r="G482" s="223"/>
    </row>
    <row r="483" spans="1:7">
      <c r="A483" s="219"/>
      <c r="B483" s="219"/>
      <c r="C483" s="219"/>
      <c r="D483" s="220"/>
      <c r="E483" s="221"/>
      <c r="F483" s="222"/>
      <c r="G483" s="223"/>
    </row>
    <row r="484" spans="1:7">
      <c r="A484" s="219"/>
      <c r="B484" s="219"/>
      <c r="C484" s="219"/>
      <c r="D484" s="220"/>
      <c r="E484" s="221"/>
      <c r="F484" s="222"/>
      <c r="G484" s="223"/>
    </row>
    <row r="485" spans="1:7">
      <c r="A485" s="219"/>
      <c r="B485" s="219"/>
      <c r="C485" s="219"/>
      <c r="D485" s="220"/>
      <c r="E485" s="221"/>
      <c r="F485" s="222"/>
      <c r="G485" s="223"/>
    </row>
    <row r="486" spans="1:7">
      <c r="A486" s="219"/>
      <c r="B486" s="219"/>
      <c r="C486" s="219"/>
      <c r="D486" s="220"/>
      <c r="E486" s="221"/>
      <c r="F486" s="222"/>
      <c r="G486" s="223"/>
    </row>
    <row r="487" spans="1:7">
      <c r="A487" s="219"/>
      <c r="B487" s="219"/>
      <c r="C487" s="219"/>
      <c r="D487" s="220"/>
      <c r="E487" s="221"/>
      <c r="F487" s="222"/>
      <c r="G487" s="223"/>
    </row>
    <row r="488" spans="1:7">
      <c r="A488" s="219"/>
      <c r="B488" s="219"/>
      <c r="C488" s="219"/>
      <c r="D488" s="220"/>
      <c r="E488" s="221"/>
      <c r="F488" s="222"/>
      <c r="G488" s="223"/>
    </row>
    <row r="489" spans="1:7">
      <c r="A489" s="219"/>
      <c r="B489" s="219"/>
      <c r="C489" s="219"/>
      <c r="D489" s="220"/>
      <c r="E489" s="221"/>
      <c r="F489" s="222"/>
      <c r="G489" s="223"/>
    </row>
    <row r="490" spans="1:7">
      <c r="A490" s="219"/>
      <c r="B490" s="219"/>
      <c r="C490" s="219"/>
      <c r="D490" s="220"/>
      <c r="E490" s="221"/>
      <c r="F490" s="222"/>
      <c r="G490" s="223"/>
    </row>
    <row r="491" spans="1:7">
      <c r="A491" s="219"/>
      <c r="B491" s="219"/>
      <c r="C491" s="219"/>
      <c r="D491" s="220"/>
      <c r="E491" s="221"/>
      <c r="F491" s="222"/>
      <c r="G491" s="223"/>
    </row>
    <row r="492" spans="1:7">
      <c r="A492" s="219"/>
      <c r="B492" s="219"/>
      <c r="C492" s="219"/>
      <c r="D492" s="220"/>
      <c r="E492" s="221"/>
      <c r="F492" s="222"/>
      <c r="G492" s="223"/>
    </row>
    <row r="493" spans="1:7">
      <c r="A493" s="219"/>
      <c r="B493" s="219"/>
      <c r="C493" s="219"/>
      <c r="D493" s="220"/>
      <c r="E493" s="221"/>
      <c r="F493" s="222"/>
      <c r="G493" s="223"/>
    </row>
    <row r="494" spans="1:7">
      <c r="A494" s="219"/>
      <c r="B494" s="219"/>
      <c r="C494" s="219"/>
      <c r="D494" s="220"/>
      <c r="E494" s="221"/>
      <c r="F494" s="222"/>
      <c r="G494" s="223"/>
    </row>
    <row r="495" spans="1:7">
      <c r="A495" s="219"/>
      <c r="B495" s="219"/>
      <c r="C495" s="219"/>
      <c r="D495" s="220"/>
      <c r="E495" s="221"/>
      <c r="F495" s="222"/>
      <c r="G495" s="223"/>
    </row>
    <row r="496" spans="1:7">
      <c r="A496" s="219"/>
      <c r="B496" s="219"/>
      <c r="C496" s="219"/>
      <c r="D496" s="220"/>
      <c r="E496" s="221"/>
      <c r="F496" s="222"/>
      <c r="G496" s="223"/>
    </row>
    <row r="497" spans="1:7">
      <c r="A497" s="219"/>
      <c r="B497" s="219"/>
      <c r="C497" s="219"/>
      <c r="D497" s="220"/>
      <c r="E497" s="221"/>
      <c r="F497" s="222"/>
      <c r="G497" s="223"/>
    </row>
    <row r="498" spans="1:7">
      <c r="A498" s="219"/>
      <c r="B498" s="219"/>
      <c r="C498" s="219"/>
      <c r="D498" s="220"/>
      <c r="E498" s="221"/>
      <c r="F498" s="222"/>
      <c r="G498" s="223"/>
    </row>
    <row r="499" spans="1:7">
      <c r="A499" s="219"/>
      <c r="B499" s="219"/>
      <c r="C499" s="219"/>
      <c r="D499" s="220"/>
      <c r="E499" s="221"/>
      <c r="F499" s="222"/>
      <c r="G499" s="223"/>
    </row>
    <row r="500" spans="1:7">
      <c r="A500" s="219"/>
      <c r="B500" s="219"/>
      <c r="C500" s="219"/>
      <c r="D500" s="220"/>
      <c r="E500" s="221"/>
      <c r="F500" s="222"/>
      <c r="G500" s="223"/>
    </row>
    <row r="501" spans="1:7">
      <c r="A501" s="219"/>
      <c r="B501" s="219"/>
      <c r="C501" s="219"/>
      <c r="D501" s="220"/>
      <c r="E501" s="221"/>
      <c r="F501" s="222"/>
      <c r="G501" s="223"/>
    </row>
    <row r="502" spans="1:7">
      <c r="A502" s="219"/>
      <c r="B502" s="219"/>
      <c r="C502" s="219"/>
      <c r="D502" s="220"/>
      <c r="E502" s="221"/>
      <c r="F502" s="222"/>
      <c r="G502" s="223"/>
    </row>
    <row r="503" spans="1:7">
      <c r="A503" s="219"/>
      <c r="B503" s="219"/>
      <c r="C503" s="219"/>
      <c r="D503" s="220"/>
      <c r="E503" s="221"/>
      <c r="F503" s="222"/>
      <c r="G503" s="223"/>
    </row>
    <row r="504" spans="1:7">
      <c r="A504" s="219"/>
      <c r="B504" s="219"/>
      <c r="C504" s="219"/>
      <c r="D504" s="220"/>
      <c r="E504" s="221"/>
      <c r="F504" s="222"/>
      <c r="G504" s="223"/>
    </row>
    <row r="505" spans="1:7">
      <c r="A505" s="219"/>
      <c r="B505" s="219"/>
      <c r="C505" s="219"/>
      <c r="D505" s="220"/>
      <c r="E505" s="221"/>
      <c r="F505" s="222"/>
      <c r="G505" s="223"/>
    </row>
    <row r="506" spans="1:7">
      <c r="A506" s="219"/>
      <c r="B506" s="219"/>
      <c r="C506" s="219"/>
      <c r="D506" s="220"/>
      <c r="E506" s="221"/>
      <c r="F506" s="222"/>
      <c r="G506" s="223"/>
    </row>
    <row r="507" spans="1:7">
      <c r="A507" s="219"/>
      <c r="B507" s="219"/>
      <c r="C507" s="219"/>
      <c r="D507" s="220"/>
      <c r="E507" s="221"/>
      <c r="F507" s="222"/>
      <c r="G507" s="223"/>
    </row>
    <row r="508" spans="1:7">
      <c r="A508" s="219"/>
      <c r="B508" s="219"/>
      <c r="C508" s="219"/>
      <c r="D508" s="220"/>
      <c r="E508" s="221"/>
      <c r="F508" s="222"/>
      <c r="G508" s="223"/>
    </row>
    <row r="509" spans="1:7">
      <c r="A509" s="219"/>
      <c r="B509" s="219"/>
      <c r="C509" s="219"/>
      <c r="D509" s="220"/>
      <c r="E509" s="221"/>
      <c r="F509" s="222"/>
      <c r="G509" s="223"/>
    </row>
    <row r="510" spans="1:7">
      <c r="A510" s="219"/>
      <c r="B510" s="219"/>
      <c r="C510" s="219"/>
      <c r="D510" s="220"/>
      <c r="E510" s="221"/>
      <c r="F510" s="222"/>
      <c r="G510" s="223"/>
    </row>
    <row r="511" spans="1:7">
      <c r="A511" s="219"/>
      <c r="B511" s="219"/>
      <c r="C511" s="219"/>
      <c r="D511" s="220"/>
      <c r="E511" s="221"/>
      <c r="F511" s="222"/>
      <c r="G511" s="223"/>
    </row>
    <row r="512" spans="1:7">
      <c r="A512" s="219"/>
      <c r="B512" s="219"/>
      <c r="C512" s="219"/>
      <c r="D512" s="220"/>
      <c r="E512" s="221"/>
      <c r="F512" s="222"/>
      <c r="G512" s="223"/>
    </row>
    <row r="513" spans="1:7">
      <c r="A513" s="219"/>
      <c r="B513" s="219"/>
      <c r="C513" s="219"/>
      <c r="D513" s="220"/>
      <c r="E513" s="221"/>
      <c r="F513" s="222"/>
      <c r="G513" s="223"/>
    </row>
    <row r="514" spans="1:7">
      <c r="A514" s="219"/>
      <c r="B514" s="219"/>
      <c r="C514" s="219"/>
      <c r="D514" s="220"/>
      <c r="E514" s="221"/>
      <c r="F514" s="222"/>
      <c r="G514" s="223"/>
    </row>
    <row r="515" spans="1:7">
      <c r="A515" s="219"/>
      <c r="B515" s="219"/>
      <c r="C515" s="219"/>
      <c r="D515" s="220"/>
      <c r="E515" s="221"/>
      <c r="F515" s="222"/>
      <c r="G515" s="223"/>
    </row>
    <row r="516" spans="1:7">
      <c r="A516" s="219"/>
      <c r="B516" s="219"/>
      <c r="C516" s="219"/>
      <c r="D516" s="220"/>
      <c r="E516" s="221"/>
      <c r="F516" s="222"/>
      <c r="G516" s="223"/>
    </row>
    <row r="517" spans="1:7">
      <c r="A517" s="219"/>
      <c r="B517" s="219"/>
      <c r="C517" s="219"/>
      <c r="D517" s="220"/>
      <c r="E517" s="221"/>
      <c r="F517" s="222"/>
      <c r="G517" s="223"/>
    </row>
    <row r="518" spans="1:7">
      <c r="A518" s="219"/>
      <c r="B518" s="219"/>
      <c r="C518" s="219"/>
      <c r="D518" s="220"/>
      <c r="E518" s="221"/>
      <c r="F518" s="222"/>
      <c r="G518" s="223"/>
    </row>
    <row r="519" spans="1:7">
      <c r="A519" s="219"/>
      <c r="B519" s="219"/>
      <c r="C519" s="219"/>
      <c r="D519" s="220"/>
      <c r="E519" s="221"/>
      <c r="F519" s="222"/>
      <c r="G519" s="223"/>
    </row>
    <row r="520" spans="1:7">
      <c r="A520" s="219"/>
      <c r="B520" s="219"/>
      <c r="C520" s="219"/>
      <c r="D520" s="220"/>
      <c r="E520" s="221"/>
      <c r="F520" s="222"/>
      <c r="G520" s="223"/>
    </row>
    <row r="521" spans="1:7">
      <c r="A521" s="219"/>
      <c r="B521" s="219"/>
      <c r="C521" s="219"/>
      <c r="D521" s="220"/>
      <c r="E521" s="221"/>
      <c r="F521" s="222"/>
      <c r="G521" s="223"/>
    </row>
    <row r="522" spans="1:7">
      <c r="A522" s="219"/>
      <c r="B522" s="219"/>
      <c r="C522" s="219"/>
      <c r="D522" s="220"/>
      <c r="E522" s="221"/>
      <c r="F522" s="222"/>
      <c r="G522" s="223"/>
    </row>
    <row r="523" spans="1:7">
      <c r="A523" s="219"/>
      <c r="B523" s="219"/>
      <c r="C523" s="219"/>
      <c r="D523" s="220"/>
      <c r="E523" s="221"/>
      <c r="F523" s="222"/>
      <c r="G523" s="223"/>
    </row>
    <row r="524" spans="1:7">
      <c r="A524" s="219"/>
      <c r="B524" s="219"/>
      <c r="C524" s="219"/>
      <c r="D524" s="220"/>
      <c r="E524" s="221"/>
      <c r="F524" s="222"/>
      <c r="G524" s="223"/>
    </row>
    <row r="525" spans="1:7">
      <c r="A525" s="219"/>
      <c r="B525" s="219"/>
      <c r="C525" s="219"/>
      <c r="D525" s="220"/>
      <c r="E525" s="221"/>
      <c r="F525" s="222"/>
      <c r="G525" s="223"/>
    </row>
    <row r="526" spans="1:7">
      <c r="A526" s="219"/>
      <c r="B526" s="219"/>
      <c r="C526" s="219"/>
      <c r="D526" s="220"/>
      <c r="E526" s="221"/>
      <c r="F526" s="222"/>
      <c r="G526" s="223"/>
    </row>
    <row r="527" spans="1:7">
      <c r="A527" s="219"/>
      <c r="B527" s="219"/>
      <c r="C527" s="219"/>
      <c r="D527" s="220"/>
      <c r="E527" s="221"/>
      <c r="F527" s="222"/>
      <c r="G527" s="223"/>
    </row>
    <row r="528" spans="1:7">
      <c r="A528" s="219"/>
      <c r="B528" s="219"/>
      <c r="C528" s="219"/>
      <c r="D528" s="220"/>
      <c r="E528" s="221"/>
      <c r="F528" s="222"/>
      <c r="G528" s="223"/>
    </row>
    <row r="529" spans="1:7">
      <c r="A529" s="219"/>
      <c r="B529" s="219"/>
      <c r="C529" s="219"/>
      <c r="D529" s="220"/>
      <c r="E529" s="221"/>
      <c r="F529" s="222"/>
      <c r="G529" s="223"/>
    </row>
    <row r="530" spans="1:7">
      <c r="A530" s="219"/>
      <c r="B530" s="219"/>
      <c r="C530" s="219"/>
      <c r="D530" s="220"/>
      <c r="E530" s="221"/>
      <c r="F530" s="222"/>
      <c r="G530" s="223"/>
    </row>
    <row r="531" spans="1:7">
      <c r="A531" s="219"/>
      <c r="B531" s="219"/>
      <c r="C531" s="219"/>
      <c r="D531" s="220"/>
      <c r="E531" s="221"/>
      <c r="F531" s="222"/>
      <c r="G531" s="223"/>
    </row>
    <row r="532" spans="1:7">
      <c r="A532" s="219"/>
      <c r="B532" s="219"/>
      <c r="C532" s="219"/>
      <c r="D532" s="220"/>
      <c r="E532" s="221"/>
      <c r="F532" s="222"/>
      <c r="G532" s="223"/>
    </row>
    <row r="533" spans="1:7">
      <c r="A533" s="219"/>
      <c r="B533" s="219"/>
      <c r="C533" s="219"/>
      <c r="D533" s="220"/>
      <c r="E533" s="221"/>
      <c r="F533" s="222"/>
      <c r="G533" s="223"/>
    </row>
    <row r="534" spans="1:7">
      <c r="A534" s="219"/>
      <c r="B534" s="219"/>
      <c r="C534" s="219"/>
      <c r="D534" s="220"/>
      <c r="E534" s="221"/>
      <c r="F534" s="222"/>
      <c r="G534" s="223"/>
    </row>
    <row r="535" spans="1:7">
      <c r="A535" s="219"/>
      <c r="B535" s="219"/>
      <c r="C535" s="219"/>
      <c r="D535" s="220"/>
      <c r="E535" s="221"/>
      <c r="F535" s="222"/>
      <c r="G535" s="223"/>
    </row>
    <row r="536" spans="1:7">
      <c r="A536" s="219"/>
      <c r="B536" s="219"/>
      <c r="C536" s="219"/>
      <c r="D536" s="220"/>
      <c r="E536" s="221"/>
      <c r="F536" s="222"/>
      <c r="G536" s="223"/>
    </row>
    <row r="537" spans="1:7">
      <c r="A537" s="219"/>
      <c r="B537" s="219"/>
      <c r="C537" s="219"/>
      <c r="D537" s="220"/>
      <c r="E537" s="221"/>
      <c r="F537" s="222"/>
      <c r="G537" s="223"/>
    </row>
    <row r="538" spans="1:7">
      <c r="A538" s="219"/>
      <c r="B538" s="219"/>
      <c r="C538" s="219"/>
      <c r="D538" s="220"/>
      <c r="E538" s="221"/>
      <c r="F538" s="222"/>
      <c r="G538" s="223"/>
    </row>
    <row r="539" spans="1:7">
      <c r="A539" s="219"/>
      <c r="B539" s="219"/>
      <c r="C539" s="219"/>
      <c r="D539" s="220"/>
      <c r="E539" s="221"/>
      <c r="F539" s="222"/>
      <c r="G539" s="223"/>
    </row>
    <row r="540" spans="1:7">
      <c r="A540" s="219"/>
      <c r="B540" s="219"/>
      <c r="C540" s="219"/>
      <c r="D540" s="220"/>
      <c r="E540" s="221"/>
      <c r="F540" s="222"/>
      <c r="G540" s="223"/>
    </row>
    <row r="541" spans="1:7">
      <c r="A541" s="219"/>
      <c r="B541" s="219"/>
      <c r="C541" s="219"/>
      <c r="D541" s="220"/>
      <c r="E541" s="221"/>
      <c r="F541" s="222"/>
      <c r="G541" s="223"/>
    </row>
    <row r="542" spans="1:7">
      <c r="A542" s="219"/>
      <c r="B542" s="219"/>
      <c r="C542" s="219"/>
      <c r="D542" s="220"/>
      <c r="E542" s="221"/>
      <c r="F542" s="222"/>
      <c r="G542" s="223"/>
    </row>
    <row r="543" spans="1:7">
      <c r="A543" s="219"/>
      <c r="B543" s="219"/>
      <c r="C543" s="219"/>
      <c r="D543" s="220"/>
      <c r="E543" s="221"/>
      <c r="F543" s="222"/>
      <c r="G543" s="223"/>
    </row>
    <row r="544" spans="1:7">
      <c r="A544" s="219"/>
      <c r="B544" s="219"/>
      <c r="C544" s="219"/>
      <c r="D544" s="220"/>
      <c r="E544" s="221"/>
      <c r="F544" s="222"/>
      <c r="G544" s="223"/>
    </row>
    <row r="545" spans="1:7">
      <c r="A545" s="219"/>
      <c r="B545" s="219"/>
      <c r="C545" s="219"/>
      <c r="D545" s="220"/>
      <c r="E545" s="221"/>
      <c r="F545" s="222"/>
      <c r="G545" s="223"/>
    </row>
    <row r="546" spans="1:7">
      <c r="A546" s="219"/>
      <c r="B546" s="219"/>
      <c r="C546" s="219"/>
      <c r="D546" s="220"/>
      <c r="E546" s="221"/>
      <c r="F546" s="222"/>
      <c r="G546" s="223"/>
    </row>
    <row r="547" spans="1:7">
      <c r="A547" s="219"/>
      <c r="B547" s="219"/>
      <c r="C547" s="219"/>
      <c r="D547" s="220"/>
      <c r="E547" s="221"/>
      <c r="F547" s="222"/>
      <c r="G547" s="223"/>
    </row>
    <row r="548" spans="1:7">
      <c r="A548" s="219"/>
      <c r="B548" s="219"/>
      <c r="C548" s="219"/>
      <c r="D548" s="220"/>
      <c r="E548" s="221"/>
      <c r="F548" s="222"/>
      <c r="G548" s="223"/>
    </row>
    <row r="549" spans="1:7">
      <c r="A549" s="219"/>
      <c r="B549" s="219"/>
      <c r="C549" s="219"/>
      <c r="D549" s="220"/>
      <c r="E549" s="221"/>
      <c r="F549" s="222"/>
      <c r="G549" s="223"/>
    </row>
    <row r="550" spans="1:7">
      <c r="A550" s="219"/>
      <c r="B550" s="219"/>
      <c r="C550" s="219"/>
      <c r="D550" s="220"/>
      <c r="E550" s="221"/>
      <c r="F550" s="222"/>
      <c r="G550" s="223"/>
    </row>
    <row r="551" spans="1:7">
      <c r="A551" s="219"/>
      <c r="B551" s="219"/>
      <c r="C551" s="219"/>
      <c r="D551" s="220"/>
      <c r="E551" s="221"/>
      <c r="F551" s="222"/>
      <c r="G551" s="223"/>
    </row>
    <row r="552" spans="1:7">
      <c r="A552" s="219"/>
      <c r="B552" s="219"/>
      <c r="C552" s="219"/>
      <c r="D552" s="220"/>
      <c r="E552" s="221"/>
      <c r="F552" s="222"/>
      <c r="G552" s="223"/>
    </row>
    <row r="553" spans="1:7">
      <c r="A553" s="219"/>
      <c r="B553" s="219"/>
      <c r="C553" s="219"/>
      <c r="D553" s="220"/>
      <c r="E553" s="221"/>
      <c r="F553" s="222"/>
      <c r="G553" s="223"/>
    </row>
    <row r="554" spans="1:7">
      <c r="A554" s="219"/>
      <c r="B554" s="219"/>
      <c r="C554" s="219"/>
      <c r="D554" s="220"/>
      <c r="E554" s="221"/>
      <c r="F554" s="222"/>
      <c r="G554" s="223"/>
    </row>
    <row r="555" spans="1:7">
      <c r="A555" s="219"/>
      <c r="B555" s="219"/>
      <c r="C555" s="219"/>
      <c r="D555" s="220"/>
      <c r="E555" s="221"/>
      <c r="F555" s="222"/>
      <c r="G555" s="223"/>
    </row>
    <row r="556" spans="1:7">
      <c r="A556" s="219"/>
      <c r="B556" s="219"/>
      <c r="C556" s="219"/>
      <c r="D556" s="220"/>
      <c r="E556" s="221"/>
      <c r="F556" s="222"/>
      <c r="G556" s="223"/>
    </row>
    <row r="557" spans="1:7">
      <c r="A557" s="219"/>
      <c r="B557" s="219"/>
      <c r="C557" s="219"/>
      <c r="D557" s="220"/>
      <c r="E557" s="221"/>
      <c r="F557" s="222"/>
      <c r="G557" s="223"/>
    </row>
    <row r="558" spans="1:7">
      <c r="A558" s="219"/>
      <c r="B558" s="219"/>
      <c r="C558" s="219"/>
      <c r="D558" s="220"/>
      <c r="E558" s="221"/>
      <c r="F558" s="222"/>
      <c r="G558" s="223"/>
    </row>
    <row r="559" spans="1:7">
      <c r="A559" s="219"/>
      <c r="B559" s="219"/>
      <c r="C559" s="219"/>
      <c r="D559" s="220"/>
      <c r="E559" s="221"/>
      <c r="F559" s="222"/>
      <c r="G559" s="223"/>
    </row>
    <row r="560" spans="1:7">
      <c r="A560" s="219"/>
      <c r="B560" s="219"/>
      <c r="C560" s="219"/>
      <c r="D560" s="220"/>
      <c r="E560" s="221"/>
      <c r="F560" s="222"/>
      <c r="G560" s="223"/>
    </row>
    <row r="561" spans="1:7">
      <c r="A561" s="219"/>
      <c r="B561" s="219"/>
      <c r="C561" s="219"/>
      <c r="D561" s="220"/>
      <c r="E561" s="221"/>
      <c r="F561" s="222"/>
      <c r="G561" s="223"/>
    </row>
    <row r="562" spans="1:7">
      <c r="A562" s="219"/>
      <c r="B562" s="219"/>
      <c r="C562" s="219"/>
      <c r="D562" s="220"/>
      <c r="E562" s="221"/>
      <c r="F562" s="222"/>
      <c r="G562" s="223"/>
    </row>
    <row r="563" spans="1:7">
      <c r="A563" s="219"/>
      <c r="B563" s="219"/>
      <c r="C563" s="219"/>
      <c r="D563" s="220"/>
      <c r="E563" s="221"/>
      <c r="F563" s="222"/>
      <c r="G563" s="223"/>
    </row>
    <row r="564" spans="1:7">
      <c r="A564" s="219"/>
      <c r="B564" s="219"/>
      <c r="C564" s="219"/>
      <c r="D564" s="220"/>
      <c r="E564" s="221"/>
      <c r="F564" s="222"/>
      <c r="G564" s="223"/>
    </row>
    <row r="565" spans="1:7">
      <c r="A565" s="219"/>
      <c r="B565" s="219"/>
      <c r="C565" s="219"/>
      <c r="D565" s="220"/>
      <c r="E565" s="221"/>
      <c r="F565" s="222"/>
      <c r="G565" s="223"/>
    </row>
    <row r="566" spans="1:7">
      <c r="A566" s="219"/>
      <c r="B566" s="219"/>
      <c r="C566" s="219"/>
      <c r="D566" s="220"/>
      <c r="E566" s="221"/>
      <c r="F566" s="222"/>
      <c r="G566" s="223"/>
    </row>
    <row r="567" spans="1:7">
      <c r="A567" s="219"/>
      <c r="B567" s="219"/>
      <c r="C567" s="219"/>
      <c r="D567" s="220"/>
      <c r="E567" s="221"/>
      <c r="F567" s="222"/>
      <c r="G567" s="223"/>
    </row>
    <row r="568" spans="1:7">
      <c r="A568" s="219"/>
      <c r="B568" s="219"/>
      <c r="C568" s="219"/>
      <c r="D568" s="220"/>
      <c r="E568" s="221"/>
      <c r="F568" s="222"/>
      <c r="G568" s="223"/>
    </row>
    <row r="569" spans="1:7">
      <c r="A569" s="219"/>
      <c r="B569" s="219"/>
      <c r="C569" s="219"/>
      <c r="D569" s="220"/>
      <c r="E569" s="221"/>
      <c r="F569" s="222"/>
      <c r="G569" s="223"/>
    </row>
    <row r="570" spans="1:7">
      <c r="A570" s="219"/>
      <c r="B570" s="219"/>
      <c r="C570" s="219"/>
      <c r="D570" s="220"/>
      <c r="E570" s="221"/>
      <c r="F570" s="222"/>
      <c r="G570" s="223"/>
    </row>
    <row r="571" spans="1:7">
      <c r="A571" s="219"/>
      <c r="B571" s="219"/>
      <c r="C571" s="219"/>
      <c r="D571" s="220"/>
      <c r="E571" s="221"/>
      <c r="F571" s="222"/>
      <c r="G571" s="223"/>
    </row>
    <row r="572" spans="1:7">
      <c r="A572" s="219"/>
      <c r="B572" s="219"/>
      <c r="C572" s="219"/>
      <c r="D572" s="220"/>
      <c r="E572" s="221"/>
      <c r="F572" s="222"/>
      <c r="G572" s="223"/>
    </row>
    <row r="573" spans="1:7">
      <c r="A573" s="219"/>
      <c r="B573" s="219"/>
      <c r="C573" s="219"/>
      <c r="D573" s="220"/>
      <c r="E573" s="221"/>
      <c r="F573" s="222"/>
      <c r="G573" s="223"/>
    </row>
    <row r="574" spans="1:7">
      <c r="A574" s="219"/>
      <c r="B574" s="219"/>
      <c r="C574" s="219"/>
      <c r="D574" s="220"/>
      <c r="E574" s="221"/>
      <c r="F574" s="222"/>
      <c r="G574" s="223"/>
    </row>
    <row r="575" spans="1:7">
      <c r="A575" s="219"/>
      <c r="B575" s="219"/>
      <c r="C575" s="219"/>
      <c r="D575" s="220"/>
      <c r="E575" s="221"/>
      <c r="F575" s="222"/>
      <c r="G575" s="223"/>
    </row>
    <row r="576" spans="1:7">
      <c r="A576" s="219"/>
      <c r="B576" s="219"/>
      <c r="C576" s="219"/>
      <c r="D576" s="220"/>
      <c r="E576" s="221"/>
      <c r="F576" s="222"/>
      <c r="G576" s="223"/>
    </row>
    <row r="577" spans="1:7">
      <c r="A577" s="219"/>
      <c r="B577" s="219"/>
      <c r="C577" s="219"/>
      <c r="D577" s="220"/>
      <c r="E577" s="221"/>
      <c r="F577" s="222"/>
      <c r="G577" s="223"/>
    </row>
    <row r="578" spans="1:7">
      <c r="A578" s="219"/>
      <c r="B578" s="219"/>
      <c r="C578" s="219"/>
      <c r="D578" s="220"/>
      <c r="E578" s="221"/>
      <c r="F578" s="222"/>
      <c r="G578" s="223"/>
    </row>
    <row r="579" spans="1:7">
      <c r="A579" s="219"/>
      <c r="B579" s="219"/>
      <c r="C579" s="219"/>
      <c r="D579" s="220"/>
      <c r="E579" s="221"/>
      <c r="F579" s="222"/>
      <c r="G579" s="223"/>
    </row>
    <row r="580" spans="1:7">
      <c r="A580" s="219"/>
      <c r="B580" s="219"/>
      <c r="C580" s="219"/>
      <c r="D580" s="220"/>
      <c r="E580" s="221"/>
      <c r="F580" s="222"/>
      <c r="G580" s="223"/>
    </row>
    <row r="581" spans="1:7">
      <c r="A581" s="219"/>
      <c r="B581" s="219"/>
      <c r="C581" s="219"/>
      <c r="D581" s="220"/>
      <c r="E581" s="221"/>
      <c r="F581" s="222"/>
      <c r="G581" s="223"/>
    </row>
    <row r="582" spans="1:7">
      <c r="A582" s="219"/>
      <c r="B582" s="219"/>
      <c r="C582" s="219"/>
      <c r="D582" s="220"/>
      <c r="E582" s="221"/>
      <c r="F582" s="222"/>
      <c r="G582" s="223"/>
    </row>
    <row r="583" spans="1:7">
      <c r="A583" s="219"/>
      <c r="B583" s="219"/>
      <c r="C583" s="219"/>
      <c r="D583" s="220"/>
      <c r="E583" s="221"/>
      <c r="F583" s="222"/>
      <c r="G583" s="223"/>
    </row>
    <row r="584" spans="1:7">
      <c r="A584" s="219"/>
      <c r="B584" s="219"/>
      <c r="C584" s="219"/>
      <c r="D584" s="220"/>
      <c r="E584" s="221"/>
      <c r="F584" s="222"/>
      <c r="G584" s="223"/>
    </row>
    <row r="585" spans="1:7">
      <c r="A585" s="219"/>
      <c r="B585" s="219"/>
      <c r="C585" s="219"/>
      <c r="D585" s="220"/>
      <c r="E585" s="221"/>
      <c r="F585" s="222"/>
      <c r="G585" s="223"/>
    </row>
    <row r="586" spans="1:7">
      <c r="A586" s="219"/>
      <c r="B586" s="219"/>
      <c r="C586" s="219"/>
      <c r="D586" s="220"/>
      <c r="E586" s="221"/>
      <c r="F586" s="222"/>
      <c r="G586" s="223"/>
    </row>
    <row r="587" spans="1:7">
      <c r="A587" s="219"/>
      <c r="B587" s="219"/>
      <c r="C587" s="219"/>
      <c r="D587" s="220"/>
      <c r="E587" s="221"/>
      <c r="F587" s="222"/>
      <c r="G587" s="223"/>
    </row>
    <row r="588" spans="1:7">
      <c r="A588" s="219"/>
      <c r="B588" s="219"/>
      <c r="C588" s="219"/>
      <c r="D588" s="220"/>
      <c r="E588" s="221"/>
      <c r="F588" s="222"/>
      <c r="G588" s="223"/>
    </row>
    <row r="589" spans="1:7">
      <c r="A589" s="219"/>
      <c r="B589" s="219"/>
      <c r="C589" s="219"/>
      <c r="D589" s="220"/>
      <c r="E589" s="221"/>
      <c r="F589" s="222"/>
      <c r="G589" s="223"/>
    </row>
    <row r="590" spans="1:7">
      <c r="A590" s="219"/>
      <c r="B590" s="219"/>
      <c r="C590" s="219"/>
      <c r="D590" s="220"/>
      <c r="E590" s="221"/>
      <c r="F590" s="222"/>
      <c r="G590" s="223"/>
    </row>
    <row r="591" spans="1:7">
      <c r="A591" s="219"/>
      <c r="B591" s="219"/>
      <c r="C591" s="219"/>
      <c r="D591" s="220"/>
      <c r="E591" s="221"/>
      <c r="F591" s="222"/>
      <c r="G591" s="223"/>
    </row>
    <row r="592" spans="1:7">
      <c r="A592" s="219"/>
      <c r="B592" s="219"/>
      <c r="C592" s="219"/>
      <c r="D592" s="220"/>
      <c r="E592" s="221"/>
      <c r="F592" s="222"/>
      <c r="G592" s="223"/>
    </row>
    <row r="593" spans="1:7">
      <c r="A593" s="219"/>
      <c r="B593" s="219"/>
      <c r="C593" s="219"/>
      <c r="D593" s="220"/>
      <c r="E593" s="221"/>
      <c r="F593" s="222"/>
      <c r="G593" s="223"/>
    </row>
    <row r="594" spans="1:7">
      <c r="A594" s="219"/>
      <c r="B594" s="219"/>
      <c r="C594" s="219"/>
      <c r="D594" s="220"/>
      <c r="E594" s="221"/>
      <c r="F594" s="222"/>
      <c r="G594" s="223"/>
    </row>
    <row r="595" spans="1:7">
      <c r="A595" s="219"/>
      <c r="B595" s="219"/>
      <c r="C595" s="219"/>
      <c r="D595" s="220"/>
      <c r="E595" s="221"/>
      <c r="F595" s="222"/>
      <c r="G595" s="223"/>
    </row>
    <row r="596" spans="1:7">
      <c r="A596" s="219"/>
      <c r="B596" s="219"/>
      <c r="C596" s="219"/>
      <c r="D596" s="220"/>
      <c r="E596" s="221"/>
      <c r="F596" s="222"/>
      <c r="G596" s="223"/>
    </row>
    <row r="597" spans="1:7">
      <c r="A597" s="219"/>
      <c r="B597" s="219"/>
      <c r="C597" s="219"/>
      <c r="D597" s="220"/>
      <c r="E597" s="221"/>
      <c r="F597" s="222"/>
      <c r="G597" s="223"/>
    </row>
    <row r="598" spans="1:7">
      <c r="A598" s="219"/>
      <c r="B598" s="219"/>
      <c r="C598" s="219"/>
      <c r="D598" s="220"/>
      <c r="E598" s="221"/>
      <c r="F598" s="222"/>
      <c r="G598" s="223"/>
    </row>
    <row r="599" spans="1:7">
      <c r="A599" s="219"/>
      <c r="B599" s="219"/>
      <c r="C599" s="219"/>
      <c r="D599" s="220"/>
      <c r="E599" s="221"/>
      <c r="F599" s="222"/>
      <c r="G599" s="223"/>
    </row>
    <row r="600" spans="1:7">
      <c r="A600" s="219"/>
      <c r="B600" s="219"/>
      <c r="C600" s="219"/>
      <c r="D600" s="220"/>
      <c r="E600" s="221"/>
      <c r="F600" s="222"/>
      <c r="G600" s="223"/>
    </row>
    <row r="601" spans="1:7">
      <c r="A601" s="219"/>
      <c r="B601" s="219"/>
      <c r="C601" s="219"/>
      <c r="D601" s="220"/>
      <c r="E601" s="221"/>
      <c r="F601" s="222"/>
      <c r="G601" s="223"/>
    </row>
    <row r="602" spans="1:7">
      <c r="A602" s="219"/>
      <c r="B602" s="219"/>
      <c r="C602" s="219"/>
      <c r="D602" s="220"/>
      <c r="E602" s="221"/>
      <c r="F602" s="222"/>
      <c r="G602" s="223"/>
    </row>
    <row r="603" spans="1:7">
      <c r="A603" s="219"/>
      <c r="B603" s="219"/>
      <c r="C603" s="219"/>
      <c r="D603" s="220"/>
      <c r="E603" s="221"/>
      <c r="F603" s="222"/>
      <c r="G603" s="223"/>
    </row>
    <row r="604" spans="1:7">
      <c r="A604" s="219"/>
      <c r="B604" s="219"/>
      <c r="C604" s="219"/>
      <c r="D604" s="220"/>
      <c r="E604" s="221"/>
      <c r="F604" s="222"/>
      <c r="G604" s="223"/>
    </row>
    <row r="605" spans="1:7">
      <c r="A605" s="219"/>
      <c r="B605" s="219"/>
      <c r="C605" s="219"/>
      <c r="D605" s="220"/>
      <c r="E605" s="221"/>
      <c r="F605" s="222"/>
      <c r="G605" s="223"/>
    </row>
    <row r="606" spans="1:7">
      <c r="A606" s="219"/>
      <c r="B606" s="219"/>
      <c r="C606" s="219"/>
      <c r="D606" s="220"/>
      <c r="E606" s="221"/>
      <c r="F606" s="222"/>
      <c r="G606" s="223"/>
    </row>
    <row r="607" spans="1:7">
      <c r="A607" s="219"/>
      <c r="B607" s="219"/>
      <c r="C607" s="219"/>
      <c r="D607" s="220"/>
      <c r="E607" s="221"/>
      <c r="F607" s="222"/>
      <c r="G607" s="223"/>
    </row>
    <row r="608" spans="1:7">
      <c r="A608" s="219"/>
      <c r="B608" s="219"/>
      <c r="C608" s="219"/>
      <c r="D608" s="220"/>
      <c r="E608" s="221"/>
      <c r="F608" s="222"/>
      <c r="G608" s="223"/>
    </row>
    <row r="609" spans="1:7">
      <c r="A609" s="219"/>
      <c r="B609" s="219"/>
      <c r="C609" s="219"/>
      <c r="D609" s="220"/>
      <c r="E609" s="221"/>
      <c r="F609" s="222"/>
      <c r="G609" s="223"/>
    </row>
    <row r="610" spans="1:7">
      <c r="A610" s="219"/>
      <c r="B610" s="219"/>
      <c r="C610" s="219"/>
      <c r="D610" s="220"/>
      <c r="E610" s="221"/>
      <c r="F610" s="222"/>
      <c r="G610" s="223"/>
    </row>
    <row r="611" spans="1:7">
      <c r="A611" s="219"/>
      <c r="B611" s="219"/>
      <c r="C611" s="219"/>
      <c r="D611" s="220"/>
      <c r="E611" s="221"/>
      <c r="F611" s="222"/>
      <c r="G611" s="223"/>
    </row>
    <row r="612" spans="1:7">
      <c r="A612" s="219"/>
      <c r="B612" s="219"/>
      <c r="C612" s="219"/>
      <c r="D612" s="220"/>
      <c r="E612" s="221"/>
      <c r="F612" s="222"/>
      <c r="G612" s="223"/>
    </row>
    <row r="613" spans="1:7">
      <c r="A613" s="219"/>
      <c r="B613" s="219"/>
      <c r="C613" s="219"/>
      <c r="D613" s="220"/>
      <c r="E613" s="221"/>
      <c r="F613" s="222"/>
      <c r="G613" s="223"/>
    </row>
    <row r="614" spans="1:7">
      <c r="A614" s="219"/>
      <c r="B614" s="219"/>
      <c r="C614" s="219"/>
      <c r="D614" s="220"/>
      <c r="E614" s="221"/>
      <c r="F614" s="222"/>
      <c r="G614" s="223"/>
    </row>
    <row r="615" spans="1:7">
      <c r="A615" s="219"/>
      <c r="B615" s="219"/>
      <c r="C615" s="219"/>
      <c r="D615" s="220"/>
      <c r="E615" s="221"/>
      <c r="F615" s="222"/>
      <c r="G615" s="223"/>
    </row>
    <row r="616" spans="1:7">
      <c r="A616" s="219"/>
      <c r="B616" s="219"/>
      <c r="C616" s="219"/>
      <c r="D616" s="220"/>
      <c r="E616" s="221"/>
      <c r="F616" s="222"/>
      <c r="G616" s="223"/>
    </row>
    <row r="617" spans="1:7">
      <c r="A617" s="219"/>
      <c r="B617" s="219"/>
      <c r="C617" s="219"/>
      <c r="D617" s="220"/>
      <c r="E617" s="221"/>
      <c r="F617" s="222"/>
      <c r="G617" s="223"/>
    </row>
    <row r="618" spans="1:7">
      <c r="A618" s="219"/>
      <c r="B618" s="219"/>
      <c r="C618" s="219"/>
      <c r="D618" s="220"/>
      <c r="E618" s="221"/>
      <c r="F618" s="222"/>
      <c r="G618" s="223"/>
    </row>
    <row r="619" spans="1:7">
      <c r="A619" s="219"/>
      <c r="B619" s="219"/>
      <c r="C619" s="219"/>
      <c r="D619" s="220"/>
      <c r="E619" s="221"/>
      <c r="F619" s="222"/>
      <c r="G619" s="223"/>
    </row>
    <row r="620" spans="1:7">
      <c r="A620" s="219"/>
      <c r="B620" s="219"/>
      <c r="C620" s="219"/>
      <c r="D620" s="220"/>
      <c r="E620" s="221"/>
      <c r="F620" s="222"/>
      <c r="G620" s="223"/>
    </row>
    <row r="621" spans="1:7">
      <c r="A621" s="219"/>
      <c r="B621" s="219"/>
      <c r="C621" s="219"/>
      <c r="D621" s="220"/>
      <c r="E621" s="221"/>
      <c r="F621" s="222"/>
      <c r="G621" s="223"/>
    </row>
    <row r="622" spans="1:7">
      <c r="A622" s="219"/>
      <c r="B622" s="219"/>
      <c r="C622" s="219"/>
      <c r="D622" s="220"/>
      <c r="E622" s="221"/>
      <c r="F622" s="222"/>
      <c r="G622" s="223"/>
    </row>
    <row r="623" spans="1:7">
      <c r="A623" s="219"/>
      <c r="B623" s="219"/>
      <c r="C623" s="219"/>
      <c r="D623" s="220"/>
      <c r="E623" s="221"/>
      <c r="F623" s="222"/>
      <c r="G623" s="223"/>
    </row>
    <row r="624" spans="1:7">
      <c r="A624" s="219"/>
      <c r="B624" s="219"/>
      <c r="C624" s="219"/>
      <c r="D624" s="220"/>
      <c r="E624" s="221"/>
      <c r="F624" s="222"/>
      <c r="G624" s="223"/>
    </row>
    <row r="625" spans="1:7">
      <c r="A625" s="219"/>
      <c r="B625" s="219"/>
      <c r="C625" s="219"/>
      <c r="D625" s="220"/>
      <c r="E625" s="221"/>
      <c r="F625" s="222"/>
      <c r="G625" s="223"/>
    </row>
    <row r="626" spans="1:7">
      <c r="A626" s="219"/>
      <c r="B626" s="219"/>
      <c r="C626" s="219"/>
      <c r="D626" s="220"/>
      <c r="E626" s="221"/>
      <c r="F626" s="222"/>
      <c r="G626" s="223"/>
    </row>
    <row r="627" spans="1:7">
      <c r="A627" s="219"/>
      <c r="B627" s="219"/>
      <c r="C627" s="219"/>
      <c r="D627" s="220"/>
      <c r="E627" s="221"/>
      <c r="F627" s="222"/>
      <c r="G627" s="223"/>
    </row>
    <row r="628" spans="1:7">
      <c r="A628" s="219"/>
      <c r="B628" s="219"/>
      <c r="C628" s="219"/>
      <c r="D628" s="220"/>
      <c r="E628" s="221"/>
      <c r="F628" s="222"/>
      <c r="G628" s="223"/>
    </row>
    <row r="629" spans="1:7">
      <c r="A629" s="219"/>
      <c r="B629" s="219"/>
      <c r="C629" s="219"/>
      <c r="D629" s="220"/>
      <c r="E629" s="221"/>
      <c r="F629" s="222"/>
      <c r="G629" s="223"/>
    </row>
    <row r="630" spans="1:7">
      <c r="A630" s="219"/>
      <c r="B630" s="219"/>
      <c r="C630" s="219"/>
      <c r="D630" s="220"/>
      <c r="E630" s="221"/>
      <c r="F630" s="222"/>
      <c r="G630" s="223"/>
    </row>
    <row r="631" spans="1:7">
      <c r="A631" s="219"/>
      <c r="B631" s="219"/>
      <c r="C631" s="219"/>
      <c r="D631" s="220"/>
      <c r="E631" s="221"/>
      <c r="F631" s="222"/>
      <c r="G631" s="223"/>
    </row>
    <row r="632" spans="1:7">
      <c r="A632" s="219"/>
      <c r="B632" s="219"/>
      <c r="C632" s="219"/>
      <c r="D632" s="220"/>
      <c r="E632" s="221"/>
      <c r="F632" s="222"/>
      <c r="G632" s="223"/>
    </row>
    <row r="633" spans="1:7">
      <c r="A633" s="219"/>
      <c r="B633" s="219"/>
      <c r="C633" s="219"/>
      <c r="D633" s="220"/>
      <c r="E633" s="221"/>
      <c r="F633" s="222"/>
      <c r="G633" s="223"/>
    </row>
    <row r="634" spans="1:7">
      <c r="A634" s="219"/>
      <c r="B634" s="219"/>
      <c r="C634" s="219"/>
      <c r="D634" s="220"/>
      <c r="E634" s="221"/>
      <c r="F634" s="222"/>
      <c r="G634" s="223"/>
    </row>
    <row r="635" spans="1:7">
      <c r="A635" s="219"/>
      <c r="B635" s="219"/>
      <c r="C635" s="219"/>
      <c r="D635" s="220"/>
      <c r="E635" s="221"/>
      <c r="F635" s="222"/>
      <c r="G635" s="223"/>
    </row>
    <row r="636" spans="1:7">
      <c r="A636" s="219"/>
      <c r="B636" s="219"/>
      <c r="C636" s="219"/>
      <c r="D636" s="220"/>
      <c r="E636" s="221"/>
      <c r="F636" s="222"/>
      <c r="G636" s="223"/>
    </row>
    <row r="637" spans="1:7">
      <c r="A637" s="219"/>
      <c r="B637" s="219"/>
      <c r="C637" s="219"/>
      <c r="D637" s="220"/>
      <c r="E637" s="221"/>
      <c r="F637" s="222"/>
      <c r="G637" s="223"/>
    </row>
    <row r="638" spans="1:7">
      <c r="A638" s="219"/>
      <c r="B638" s="219"/>
      <c r="C638" s="219"/>
      <c r="D638" s="220"/>
      <c r="E638" s="221"/>
      <c r="F638" s="222"/>
      <c r="G638" s="223"/>
    </row>
    <row r="639" spans="1:7">
      <c r="A639" s="219"/>
      <c r="B639" s="219"/>
      <c r="C639" s="219"/>
      <c r="D639" s="220"/>
      <c r="E639" s="221"/>
      <c r="F639" s="222"/>
      <c r="G639" s="223"/>
    </row>
    <row r="640" spans="1:7">
      <c r="A640" s="219"/>
      <c r="B640" s="219"/>
      <c r="C640" s="219"/>
      <c r="D640" s="220"/>
      <c r="E640" s="221"/>
      <c r="F640" s="222"/>
      <c r="G640" s="223"/>
    </row>
    <row r="641" spans="1:7">
      <c r="A641" s="219"/>
      <c r="B641" s="219"/>
      <c r="C641" s="219"/>
      <c r="D641" s="220"/>
      <c r="E641" s="221"/>
      <c r="F641" s="222"/>
      <c r="G641" s="223"/>
    </row>
    <row r="642" spans="1:7">
      <c r="A642" s="219"/>
      <c r="B642" s="219"/>
      <c r="C642" s="219"/>
      <c r="D642" s="220"/>
      <c r="E642" s="221"/>
      <c r="F642" s="222"/>
      <c r="G642" s="223"/>
    </row>
    <row r="643" spans="1:7">
      <c r="A643" s="219"/>
      <c r="B643" s="219"/>
      <c r="C643" s="219"/>
      <c r="D643" s="220"/>
      <c r="E643" s="221"/>
      <c r="F643" s="222"/>
      <c r="G643" s="223"/>
    </row>
    <row r="644" spans="1:7">
      <c r="A644" s="219"/>
      <c r="B644" s="219"/>
      <c r="C644" s="219"/>
      <c r="D644" s="220"/>
      <c r="E644" s="221"/>
      <c r="F644" s="222"/>
      <c r="G644" s="223"/>
    </row>
    <row r="645" spans="1:7">
      <c r="A645" s="219"/>
      <c r="B645" s="219"/>
      <c r="C645" s="219"/>
      <c r="D645" s="220"/>
      <c r="E645" s="221"/>
      <c r="F645" s="222"/>
      <c r="G645" s="223"/>
    </row>
    <row r="646" spans="1:7">
      <c r="A646" s="219"/>
      <c r="B646" s="219"/>
      <c r="C646" s="219"/>
      <c r="D646" s="220"/>
      <c r="E646" s="221"/>
      <c r="F646" s="222"/>
      <c r="G646" s="223"/>
    </row>
    <row r="647" spans="1:7">
      <c r="A647" s="219"/>
      <c r="B647" s="219"/>
      <c r="C647" s="219"/>
      <c r="D647" s="220"/>
      <c r="E647" s="221"/>
      <c r="F647" s="222"/>
      <c r="G647" s="223"/>
    </row>
    <row r="648" spans="1:7">
      <c r="A648" s="219"/>
      <c r="B648" s="219"/>
      <c r="C648" s="219"/>
      <c r="D648" s="220"/>
      <c r="E648" s="221"/>
      <c r="F648" s="222"/>
      <c r="G648" s="223"/>
    </row>
    <row r="649" spans="1:7">
      <c r="A649" s="219"/>
      <c r="B649" s="219"/>
      <c r="C649" s="219"/>
      <c r="D649" s="220"/>
      <c r="E649" s="221"/>
      <c r="F649" s="222"/>
      <c r="G649" s="223"/>
    </row>
    <row r="650" spans="1:7">
      <c r="A650" s="219"/>
      <c r="B650" s="219"/>
      <c r="C650" s="219"/>
      <c r="D650" s="220"/>
      <c r="E650" s="221"/>
      <c r="F650" s="222"/>
      <c r="G650" s="223"/>
    </row>
    <row r="651" spans="1:7">
      <c r="A651" s="219"/>
      <c r="B651" s="219"/>
      <c r="C651" s="219"/>
      <c r="D651" s="220"/>
      <c r="E651" s="221"/>
      <c r="F651" s="222"/>
      <c r="G651" s="223"/>
    </row>
    <row r="652" spans="1:7">
      <c r="A652" s="219"/>
      <c r="B652" s="219"/>
      <c r="C652" s="219"/>
      <c r="D652" s="220"/>
      <c r="E652" s="221"/>
      <c r="F652" s="222"/>
      <c r="G652" s="223"/>
    </row>
    <row r="653" spans="1:7">
      <c r="A653" s="219"/>
      <c r="B653" s="219"/>
      <c r="C653" s="219"/>
      <c r="D653" s="220"/>
      <c r="E653" s="221"/>
      <c r="F653" s="222"/>
      <c r="G653" s="223"/>
    </row>
    <row r="654" spans="1:7">
      <c r="A654" s="219"/>
      <c r="B654" s="219"/>
      <c r="C654" s="219"/>
      <c r="D654" s="220"/>
      <c r="E654" s="221"/>
      <c r="F654" s="222"/>
      <c r="G654" s="223"/>
    </row>
    <row r="655" spans="1:7">
      <c r="A655" s="219"/>
      <c r="B655" s="219"/>
      <c r="C655" s="219"/>
      <c r="D655" s="220"/>
      <c r="E655" s="221"/>
      <c r="F655" s="222"/>
      <c r="G655" s="223"/>
    </row>
    <row r="656" spans="1:7">
      <c r="A656" s="219"/>
      <c r="B656" s="219"/>
      <c r="C656" s="219"/>
      <c r="D656" s="220"/>
      <c r="E656" s="221"/>
      <c r="F656" s="222"/>
      <c r="G656" s="223"/>
    </row>
    <row r="657" spans="1:7">
      <c r="A657" s="219"/>
      <c r="B657" s="219"/>
      <c r="C657" s="219"/>
      <c r="D657" s="220"/>
      <c r="E657" s="221"/>
      <c r="F657" s="222"/>
      <c r="G657" s="223"/>
    </row>
    <row r="658" spans="1:7">
      <c r="A658" s="219"/>
      <c r="B658" s="219"/>
      <c r="C658" s="219"/>
      <c r="D658" s="220"/>
      <c r="E658" s="221"/>
      <c r="F658" s="222"/>
      <c r="G658" s="223"/>
    </row>
    <row r="659" spans="1:7">
      <c r="A659" s="219"/>
      <c r="B659" s="219"/>
      <c r="C659" s="219"/>
      <c r="D659" s="220"/>
      <c r="E659" s="221"/>
      <c r="F659" s="222"/>
      <c r="G659" s="223"/>
    </row>
    <row r="660" spans="1:7">
      <c r="A660" s="219"/>
      <c r="B660" s="219"/>
      <c r="C660" s="219"/>
      <c r="D660" s="220"/>
      <c r="E660" s="221"/>
      <c r="F660" s="222"/>
      <c r="G660" s="223"/>
    </row>
    <row r="661" spans="1:7">
      <c r="A661" s="219"/>
      <c r="B661" s="219"/>
      <c r="C661" s="219"/>
      <c r="D661" s="220"/>
      <c r="E661" s="221"/>
      <c r="F661" s="222"/>
      <c r="G661" s="223"/>
    </row>
    <row r="662" spans="1:7">
      <c r="A662" s="219"/>
      <c r="B662" s="219"/>
      <c r="C662" s="219"/>
      <c r="D662" s="220"/>
      <c r="E662" s="221"/>
      <c r="F662" s="222"/>
      <c r="G662" s="223"/>
    </row>
    <row r="663" spans="1:7">
      <c r="A663" s="219"/>
      <c r="B663" s="219"/>
      <c r="C663" s="219"/>
      <c r="D663" s="220"/>
      <c r="E663" s="221"/>
      <c r="F663" s="222"/>
      <c r="G663" s="223"/>
    </row>
    <row r="664" spans="1:7">
      <c r="A664" s="219"/>
      <c r="B664" s="219"/>
      <c r="C664" s="219"/>
      <c r="D664" s="220"/>
      <c r="E664" s="221"/>
      <c r="F664" s="222"/>
      <c r="G664" s="223"/>
    </row>
    <row r="665" spans="1:7">
      <c r="A665" s="219"/>
      <c r="B665" s="219"/>
      <c r="C665" s="219"/>
      <c r="D665" s="220"/>
      <c r="E665" s="221"/>
      <c r="F665" s="222"/>
      <c r="G665" s="223"/>
    </row>
    <row r="666" spans="1:7">
      <c r="A666" s="219"/>
      <c r="B666" s="219"/>
      <c r="C666" s="219"/>
      <c r="D666" s="220"/>
      <c r="E666" s="221"/>
      <c r="F666" s="222"/>
      <c r="G666" s="223"/>
    </row>
    <row r="667" spans="1:7">
      <c r="A667" s="219"/>
      <c r="B667" s="219"/>
      <c r="C667" s="219"/>
      <c r="D667" s="220"/>
      <c r="E667" s="221"/>
      <c r="F667" s="222"/>
      <c r="G667" s="223"/>
    </row>
    <row r="668" spans="1:7">
      <c r="A668" s="219"/>
      <c r="B668" s="219"/>
      <c r="C668" s="219"/>
      <c r="D668" s="220"/>
      <c r="E668" s="221"/>
      <c r="F668" s="222"/>
      <c r="G668" s="223"/>
    </row>
    <row r="669" spans="1:7">
      <c r="A669" s="219"/>
      <c r="B669" s="219"/>
      <c r="C669" s="219"/>
      <c r="D669" s="220"/>
      <c r="E669" s="221"/>
      <c r="F669" s="222"/>
      <c r="G669" s="223"/>
    </row>
    <row r="670" spans="1:7">
      <c r="A670" s="219"/>
      <c r="B670" s="219"/>
      <c r="C670" s="219"/>
      <c r="D670" s="220"/>
      <c r="E670" s="221"/>
      <c r="F670" s="222"/>
      <c r="G670" s="223"/>
    </row>
    <row r="671" spans="1:7">
      <c r="A671" s="219"/>
      <c r="B671" s="219"/>
      <c r="C671" s="219"/>
      <c r="D671" s="220"/>
      <c r="E671" s="221"/>
      <c r="F671" s="222"/>
      <c r="G671" s="223"/>
    </row>
    <row r="672" spans="1:7">
      <c r="A672" s="219"/>
      <c r="B672" s="219"/>
      <c r="C672" s="219"/>
      <c r="D672" s="220"/>
      <c r="E672" s="221"/>
      <c r="F672" s="222"/>
      <c r="G672" s="223"/>
    </row>
    <row r="673" spans="1:7">
      <c r="A673" s="219"/>
      <c r="B673" s="219"/>
      <c r="C673" s="219"/>
      <c r="D673" s="220"/>
      <c r="E673" s="221"/>
      <c r="F673" s="222"/>
      <c r="G673" s="223"/>
    </row>
    <row r="674" spans="1:7">
      <c r="A674" s="219"/>
      <c r="B674" s="219"/>
      <c r="C674" s="219"/>
      <c r="D674" s="220"/>
      <c r="E674" s="221"/>
      <c r="F674" s="222"/>
      <c r="G674" s="223"/>
    </row>
    <row r="675" spans="1:7">
      <c r="A675" s="219"/>
      <c r="B675" s="219"/>
      <c r="C675" s="219"/>
      <c r="D675" s="220"/>
      <c r="E675" s="221"/>
      <c r="F675" s="222"/>
      <c r="G675" s="223"/>
    </row>
    <row r="676" spans="1:7">
      <c r="A676" s="219"/>
      <c r="B676" s="219"/>
      <c r="C676" s="219"/>
      <c r="D676" s="220"/>
      <c r="E676" s="221"/>
      <c r="F676" s="222"/>
      <c r="G676" s="223"/>
    </row>
    <row r="677" spans="1:7">
      <c r="A677" s="219"/>
      <c r="B677" s="219"/>
      <c r="C677" s="219"/>
      <c r="D677" s="220"/>
      <c r="E677" s="221"/>
      <c r="F677" s="222"/>
      <c r="G677" s="223"/>
    </row>
    <row r="678" spans="1:7">
      <c r="A678" s="219"/>
      <c r="B678" s="219"/>
      <c r="C678" s="219"/>
      <c r="D678" s="220"/>
      <c r="E678" s="221"/>
      <c r="F678" s="222"/>
      <c r="G678" s="223"/>
    </row>
    <row r="679" spans="1:7">
      <c r="A679" s="219"/>
      <c r="B679" s="219"/>
      <c r="C679" s="219"/>
      <c r="D679" s="220"/>
      <c r="E679" s="221"/>
      <c r="F679" s="222"/>
      <c r="G679" s="223"/>
    </row>
    <row r="680" spans="1:7">
      <c r="A680" s="219"/>
      <c r="B680" s="219"/>
      <c r="C680" s="219"/>
      <c r="D680" s="220"/>
      <c r="E680" s="221"/>
      <c r="F680" s="222"/>
      <c r="G680" s="223"/>
    </row>
    <row r="681" spans="1:7">
      <c r="A681" s="219"/>
      <c r="B681" s="219"/>
      <c r="C681" s="219"/>
      <c r="D681" s="220"/>
      <c r="E681" s="221"/>
      <c r="F681" s="222"/>
      <c r="G681" s="223"/>
    </row>
    <row r="682" spans="1:7">
      <c r="A682" s="219"/>
      <c r="B682" s="219"/>
      <c r="C682" s="219"/>
      <c r="D682" s="220"/>
      <c r="E682" s="221"/>
      <c r="F682" s="222"/>
      <c r="G682" s="223"/>
    </row>
    <row r="683" spans="1:7">
      <c r="A683" s="219"/>
      <c r="B683" s="219"/>
      <c r="C683" s="219"/>
      <c r="D683" s="220"/>
      <c r="E683" s="221"/>
      <c r="F683" s="222"/>
      <c r="G683" s="223"/>
    </row>
    <row r="684" spans="1:7">
      <c r="A684" s="219"/>
      <c r="B684" s="219"/>
      <c r="C684" s="219"/>
      <c r="D684" s="220"/>
      <c r="E684" s="221"/>
      <c r="F684" s="222"/>
      <c r="G684" s="223"/>
    </row>
    <row r="685" spans="1:7">
      <c r="A685" s="219"/>
      <c r="B685" s="219"/>
      <c r="C685" s="219"/>
      <c r="D685" s="220"/>
      <c r="E685" s="221"/>
      <c r="F685" s="222"/>
      <c r="G685" s="223"/>
    </row>
    <row r="686" spans="1:7">
      <c r="A686" s="219"/>
      <c r="B686" s="219"/>
      <c r="C686" s="219"/>
      <c r="D686" s="220"/>
      <c r="E686" s="221"/>
      <c r="F686" s="222"/>
      <c r="G686" s="223"/>
    </row>
    <row r="687" spans="1:7">
      <c r="A687" s="219"/>
      <c r="B687" s="219"/>
      <c r="C687" s="219"/>
      <c r="D687" s="220"/>
      <c r="E687" s="221"/>
      <c r="F687" s="222"/>
      <c r="G687" s="223"/>
    </row>
    <row r="688" spans="1:7">
      <c r="A688" s="219"/>
      <c r="B688" s="219"/>
      <c r="C688" s="219"/>
      <c r="D688" s="220"/>
      <c r="E688" s="221"/>
      <c r="F688" s="222"/>
      <c r="G688" s="223"/>
    </row>
    <row r="689" spans="1:7">
      <c r="A689" s="219"/>
      <c r="B689" s="219"/>
      <c r="C689" s="219"/>
      <c r="D689" s="220"/>
      <c r="E689" s="221"/>
      <c r="F689" s="222"/>
      <c r="G689" s="223"/>
    </row>
    <row r="690" spans="1:7">
      <c r="A690" s="219"/>
      <c r="B690" s="219"/>
      <c r="C690" s="219"/>
      <c r="D690" s="220"/>
      <c r="E690" s="221"/>
      <c r="F690" s="222"/>
      <c r="G690" s="223"/>
    </row>
    <row r="691" spans="1:7">
      <c r="A691" s="219"/>
      <c r="B691" s="219"/>
      <c r="C691" s="219"/>
      <c r="D691" s="220"/>
      <c r="E691" s="221"/>
      <c r="F691" s="222"/>
      <c r="G691" s="223"/>
    </row>
    <row r="692" spans="1:7">
      <c r="A692" s="219"/>
      <c r="B692" s="219"/>
      <c r="C692" s="219"/>
      <c r="D692" s="220"/>
      <c r="E692" s="221"/>
      <c r="F692" s="222"/>
      <c r="G692" s="223"/>
    </row>
    <row r="693" spans="1:7">
      <c r="A693" s="219"/>
      <c r="B693" s="219"/>
      <c r="C693" s="219"/>
      <c r="D693" s="220"/>
      <c r="E693" s="221"/>
      <c r="F693" s="222"/>
      <c r="G693" s="223"/>
    </row>
    <row r="694" spans="1:7">
      <c r="A694" s="219"/>
      <c r="B694" s="219"/>
      <c r="C694" s="219"/>
      <c r="D694" s="220"/>
      <c r="E694" s="221"/>
      <c r="F694" s="222"/>
      <c r="G694" s="223"/>
    </row>
    <row r="695" spans="1:7">
      <c r="A695" s="219"/>
      <c r="B695" s="219"/>
      <c r="C695" s="219"/>
      <c r="D695" s="220"/>
      <c r="E695" s="221"/>
      <c r="F695" s="222"/>
      <c r="G695" s="223"/>
    </row>
    <row r="696" spans="1:7">
      <c r="A696" s="219"/>
      <c r="B696" s="219"/>
      <c r="C696" s="219"/>
      <c r="D696" s="220"/>
      <c r="E696" s="221"/>
      <c r="F696" s="222"/>
      <c r="G696" s="223"/>
    </row>
    <row r="697" spans="1:7">
      <c r="A697" s="219"/>
      <c r="B697" s="219"/>
      <c r="C697" s="219"/>
      <c r="D697" s="220"/>
      <c r="E697" s="221"/>
      <c r="F697" s="222"/>
      <c r="G697" s="223"/>
    </row>
    <row r="698" spans="1:7">
      <c r="A698" s="219"/>
      <c r="B698" s="219"/>
      <c r="C698" s="219"/>
      <c r="D698" s="220"/>
      <c r="E698" s="221"/>
      <c r="F698" s="222"/>
      <c r="G698" s="223"/>
    </row>
    <row r="699" spans="1:7">
      <c r="A699" s="219"/>
      <c r="B699" s="219"/>
      <c r="C699" s="219"/>
      <c r="D699" s="220"/>
      <c r="E699" s="221"/>
      <c r="F699" s="222"/>
      <c r="G699" s="223"/>
    </row>
    <row r="700" spans="1:7">
      <c r="A700" s="219"/>
      <c r="B700" s="219"/>
      <c r="C700" s="219"/>
      <c r="D700" s="220"/>
      <c r="E700" s="221"/>
      <c r="F700" s="222"/>
      <c r="G700" s="223"/>
    </row>
    <row r="701" spans="1:7">
      <c r="A701" s="219"/>
      <c r="B701" s="219"/>
      <c r="C701" s="219"/>
      <c r="D701" s="220"/>
      <c r="E701" s="221"/>
      <c r="F701" s="222"/>
      <c r="G701" s="223"/>
    </row>
    <row r="702" spans="1:7">
      <c r="A702" s="219"/>
      <c r="B702" s="219"/>
      <c r="C702" s="219"/>
      <c r="D702" s="220"/>
      <c r="E702" s="221"/>
      <c r="F702" s="222"/>
      <c r="G702" s="223"/>
    </row>
    <row r="703" spans="1:7">
      <c r="A703" s="219"/>
      <c r="B703" s="219"/>
      <c r="C703" s="219"/>
      <c r="D703" s="220"/>
      <c r="E703" s="221"/>
      <c r="F703" s="222"/>
      <c r="G703" s="223"/>
    </row>
    <row r="704" spans="1:7">
      <c r="A704" s="219"/>
      <c r="B704" s="219"/>
      <c r="C704" s="219"/>
      <c r="D704" s="220"/>
      <c r="E704" s="221"/>
      <c r="F704" s="222"/>
      <c r="G704" s="223"/>
    </row>
    <row r="705" spans="1:7">
      <c r="A705" s="219"/>
      <c r="B705" s="219"/>
      <c r="C705" s="219"/>
      <c r="D705" s="220"/>
      <c r="E705" s="221"/>
      <c r="F705" s="222"/>
      <c r="G705" s="223"/>
    </row>
    <row r="706" spans="1:7">
      <c r="A706" s="219"/>
      <c r="B706" s="219"/>
      <c r="C706" s="219"/>
      <c r="D706" s="220"/>
      <c r="E706" s="221"/>
      <c r="F706" s="222"/>
      <c r="G706" s="223"/>
    </row>
    <row r="707" spans="1:7">
      <c r="A707" s="219"/>
      <c r="B707" s="219"/>
      <c r="C707" s="219"/>
      <c r="D707" s="220"/>
      <c r="E707" s="221"/>
      <c r="F707" s="222"/>
      <c r="G707" s="223"/>
    </row>
    <row r="708" spans="1:7">
      <c r="A708" s="219"/>
      <c r="B708" s="219"/>
      <c r="C708" s="219"/>
      <c r="D708" s="220"/>
      <c r="E708" s="221"/>
      <c r="F708" s="222"/>
      <c r="G708" s="223"/>
    </row>
    <row r="709" spans="1:7">
      <c r="A709" s="219"/>
      <c r="B709" s="219"/>
      <c r="C709" s="219"/>
      <c r="D709" s="220"/>
      <c r="E709" s="221"/>
      <c r="F709" s="222"/>
      <c r="G709" s="223"/>
    </row>
    <row r="710" spans="1:7">
      <c r="A710" s="219"/>
      <c r="B710" s="219"/>
      <c r="C710" s="219"/>
      <c r="D710" s="220"/>
      <c r="E710" s="221"/>
      <c r="F710" s="222"/>
      <c r="G710" s="223"/>
    </row>
    <row r="711" spans="1:7">
      <c r="A711" s="219"/>
      <c r="B711" s="219"/>
      <c r="C711" s="219"/>
      <c r="D711" s="220"/>
      <c r="E711" s="221"/>
      <c r="F711" s="222"/>
      <c r="G711" s="223"/>
    </row>
    <row r="712" spans="1:7">
      <c r="A712" s="219"/>
      <c r="B712" s="219"/>
      <c r="C712" s="219"/>
      <c r="D712" s="220"/>
      <c r="E712" s="221"/>
      <c r="F712" s="222"/>
      <c r="G712" s="223"/>
    </row>
    <row r="713" spans="1:7">
      <c r="A713" s="219"/>
      <c r="B713" s="219"/>
      <c r="C713" s="219"/>
      <c r="D713" s="220"/>
      <c r="E713" s="221"/>
      <c r="F713" s="222"/>
      <c r="G713" s="223"/>
    </row>
    <row r="714" spans="1:7">
      <c r="A714" s="219"/>
      <c r="B714" s="219"/>
      <c r="C714" s="219"/>
      <c r="D714" s="220"/>
      <c r="E714" s="221"/>
      <c r="F714" s="222"/>
      <c r="G714" s="223"/>
    </row>
    <row r="715" spans="1:7">
      <c r="A715" s="219"/>
      <c r="B715" s="219"/>
      <c r="C715" s="219"/>
      <c r="D715" s="220"/>
      <c r="E715" s="221"/>
      <c r="F715" s="222"/>
      <c r="G715" s="223"/>
    </row>
    <row r="716" spans="1:7">
      <c r="A716" s="219"/>
      <c r="B716" s="219"/>
      <c r="C716" s="219"/>
      <c r="D716" s="220"/>
      <c r="E716" s="221"/>
      <c r="F716" s="222"/>
      <c r="G716" s="223"/>
    </row>
    <row r="717" spans="1:7">
      <c r="A717" s="219"/>
      <c r="B717" s="219"/>
      <c r="C717" s="219"/>
      <c r="D717" s="220"/>
      <c r="E717" s="221"/>
      <c r="F717" s="222"/>
      <c r="G717" s="223"/>
    </row>
    <row r="718" spans="1:7">
      <c r="A718" s="219"/>
      <c r="B718" s="219"/>
      <c r="C718" s="219"/>
      <c r="D718" s="220"/>
      <c r="E718" s="221"/>
      <c r="F718" s="222"/>
      <c r="G718" s="223"/>
    </row>
    <row r="719" spans="1:7">
      <c r="A719" s="219"/>
      <c r="B719" s="219"/>
      <c r="C719" s="219"/>
      <c r="D719" s="220"/>
      <c r="E719" s="221"/>
      <c r="F719" s="222"/>
      <c r="G719" s="223"/>
    </row>
    <row r="720" spans="1:7">
      <c r="A720" s="219"/>
      <c r="B720" s="219"/>
      <c r="C720" s="219"/>
      <c r="D720" s="220"/>
      <c r="E720" s="221"/>
      <c r="F720" s="222"/>
      <c r="G720" s="223"/>
    </row>
    <row r="721" spans="1:7">
      <c r="A721" s="219"/>
      <c r="B721" s="219"/>
      <c r="C721" s="219"/>
      <c r="D721" s="220"/>
      <c r="E721" s="221"/>
      <c r="F721" s="222"/>
      <c r="G721" s="223"/>
    </row>
    <row r="722" spans="1:7">
      <c r="A722" s="219"/>
      <c r="B722" s="219"/>
      <c r="C722" s="219"/>
      <c r="D722" s="220"/>
      <c r="E722" s="221"/>
      <c r="F722" s="222"/>
      <c r="G722" s="223"/>
    </row>
    <row r="723" spans="1:7">
      <c r="A723" s="219"/>
      <c r="B723" s="219"/>
      <c r="C723" s="219"/>
      <c r="D723" s="220"/>
      <c r="E723" s="221"/>
      <c r="F723" s="222"/>
      <c r="G723" s="223"/>
    </row>
    <row r="724" spans="1:7">
      <c r="A724" s="219"/>
      <c r="B724" s="219"/>
      <c r="C724" s="219"/>
      <c r="D724" s="220"/>
      <c r="E724" s="221"/>
      <c r="F724" s="222"/>
      <c r="G724" s="223"/>
    </row>
    <row r="725" spans="1:7">
      <c r="A725" s="219"/>
      <c r="B725" s="219"/>
      <c r="C725" s="219"/>
      <c r="D725" s="220"/>
      <c r="E725" s="221"/>
      <c r="F725" s="222"/>
      <c r="G725" s="223"/>
    </row>
    <row r="726" spans="1:7">
      <c r="A726" s="219"/>
      <c r="B726" s="219"/>
      <c r="C726" s="219"/>
      <c r="D726" s="220"/>
      <c r="E726" s="221"/>
      <c r="F726" s="222"/>
      <c r="G726" s="223"/>
    </row>
    <row r="727" spans="1:7">
      <c r="A727" s="219"/>
      <c r="B727" s="219"/>
      <c r="C727" s="219"/>
      <c r="D727" s="220"/>
      <c r="E727" s="221"/>
      <c r="F727" s="222"/>
      <c r="G727" s="223"/>
    </row>
    <row r="728" spans="1:7">
      <c r="A728" s="219"/>
      <c r="B728" s="219"/>
      <c r="C728" s="219"/>
      <c r="D728" s="220"/>
      <c r="E728" s="221"/>
      <c r="F728" s="222"/>
      <c r="G728" s="223"/>
    </row>
    <row r="729" spans="1:7">
      <c r="A729" s="219"/>
      <c r="B729" s="219"/>
      <c r="C729" s="219"/>
      <c r="D729" s="220"/>
      <c r="E729" s="221"/>
      <c r="F729" s="222"/>
      <c r="G729" s="223"/>
    </row>
    <row r="730" spans="1:7">
      <c r="A730" s="219"/>
      <c r="B730" s="219"/>
      <c r="C730" s="219"/>
      <c r="D730" s="220"/>
      <c r="E730" s="221"/>
      <c r="F730" s="222"/>
      <c r="G730" s="223"/>
    </row>
    <row r="731" spans="1:7">
      <c r="A731" s="219"/>
      <c r="B731" s="219"/>
      <c r="C731" s="219"/>
      <c r="D731" s="220"/>
      <c r="E731" s="221"/>
      <c r="F731" s="222"/>
      <c r="G731" s="223"/>
    </row>
    <row r="732" spans="1:7">
      <c r="A732" s="219"/>
      <c r="B732" s="219"/>
      <c r="C732" s="219"/>
      <c r="D732" s="220"/>
      <c r="E732" s="221"/>
      <c r="F732" s="222"/>
      <c r="G732" s="223"/>
    </row>
    <row r="733" spans="1:7">
      <c r="A733" s="219"/>
      <c r="B733" s="219"/>
      <c r="C733" s="219"/>
      <c r="D733" s="220"/>
      <c r="E733" s="221"/>
      <c r="F733" s="222"/>
      <c r="G733" s="223"/>
    </row>
    <row r="734" spans="1:7">
      <c r="A734" s="219"/>
      <c r="B734" s="219"/>
      <c r="C734" s="219"/>
      <c r="D734" s="220"/>
      <c r="E734" s="221"/>
      <c r="F734" s="222"/>
      <c r="G734" s="223"/>
    </row>
    <row r="735" spans="1:7">
      <c r="A735" s="219"/>
      <c r="B735" s="219"/>
      <c r="C735" s="219"/>
      <c r="D735" s="220"/>
      <c r="E735" s="221"/>
      <c r="F735" s="222"/>
      <c r="G735" s="223"/>
    </row>
    <row r="736" spans="1:7">
      <c r="A736" s="219"/>
      <c r="B736" s="219"/>
      <c r="C736" s="219"/>
      <c r="D736" s="220"/>
      <c r="E736" s="221"/>
      <c r="F736" s="222"/>
      <c r="G736" s="223"/>
    </row>
    <row r="737" spans="1:7">
      <c r="A737" s="219"/>
      <c r="B737" s="219"/>
      <c r="C737" s="219"/>
      <c r="D737" s="220"/>
      <c r="E737" s="221"/>
      <c r="F737" s="222"/>
      <c r="G737" s="223"/>
    </row>
    <row r="738" spans="1:7">
      <c r="A738" s="219"/>
      <c r="B738" s="219"/>
      <c r="C738" s="219"/>
      <c r="D738" s="220"/>
      <c r="E738" s="221"/>
      <c r="F738" s="222"/>
      <c r="G738" s="223"/>
    </row>
    <row r="739" spans="1:7">
      <c r="A739" s="219"/>
      <c r="B739" s="219"/>
      <c r="C739" s="219"/>
      <c r="D739" s="220"/>
      <c r="E739" s="221"/>
      <c r="F739" s="222"/>
      <c r="G739" s="223"/>
    </row>
    <row r="740" spans="1:7">
      <c r="A740" s="219"/>
      <c r="B740" s="219"/>
      <c r="C740" s="219"/>
      <c r="D740" s="220"/>
      <c r="E740" s="221"/>
      <c r="F740" s="222"/>
      <c r="G740" s="223"/>
    </row>
    <row r="741" spans="1:7">
      <c r="A741" s="219"/>
      <c r="B741" s="219"/>
      <c r="C741" s="219"/>
      <c r="D741" s="220"/>
      <c r="E741" s="221"/>
      <c r="F741" s="222"/>
      <c r="G741" s="223"/>
    </row>
    <row r="742" spans="1:7">
      <c r="A742" s="219"/>
      <c r="B742" s="219"/>
      <c r="C742" s="219"/>
      <c r="D742" s="220"/>
      <c r="E742" s="221"/>
      <c r="F742" s="222"/>
      <c r="G742" s="223"/>
    </row>
    <row r="743" spans="1:7">
      <c r="A743" s="219"/>
      <c r="B743" s="219"/>
      <c r="C743" s="219"/>
      <c r="D743" s="220"/>
      <c r="E743" s="221"/>
      <c r="F743" s="222"/>
      <c r="G743" s="223"/>
    </row>
    <row r="744" spans="1:7">
      <c r="A744" s="219"/>
      <c r="B744" s="219"/>
      <c r="C744" s="219"/>
      <c r="D744" s="220"/>
      <c r="E744" s="221"/>
      <c r="F744" s="222"/>
      <c r="G744" s="223"/>
    </row>
    <row r="745" spans="1:7">
      <c r="A745" s="219"/>
      <c r="B745" s="219"/>
      <c r="C745" s="219"/>
      <c r="D745" s="220"/>
      <c r="E745" s="221"/>
      <c r="F745" s="222"/>
      <c r="G745" s="223"/>
    </row>
    <row r="746" spans="1:7">
      <c r="A746" s="219"/>
      <c r="B746" s="219"/>
      <c r="C746" s="219"/>
      <c r="D746" s="220"/>
      <c r="E746" s="221"/>
      <c r="F746" s="222"/>
      <c r="G746" s="223"/>
    </row>
    <row r="747" spans="1:7">
      <c r="A747" s="219"/>
      <c r="B747" s="219"/>
      <c r="C747" s="219"/>
      <c r="D747" s="220"/>
      <c r="E747" s="221"/>
      <c r="F747" s="222"/>
      <c r="G747" s="223"/>
    </row>
    <row r="748" spans="1:7">
      <c r="A748" s="219"/>
      <c r="B748" s="219"/>
      <c r="C748" s="219"/>
      <c r="D748" s="220"/>
      <c r="E748" s="221"/>
      <c r="F748" s="222"/>
      <c r="G748" s="223"/>
    </row>
    <row r="749" spans="1:7">
      <c r="A749" s="219"/>
      <c r="B749" s="219"/>
      <c r="C749" s="219"/>
      <c r="D749" s="220"/>
      <c r="E749" s="221"/>
      <c r="F749" s="222"/>
      <c r="G749" s="223"/>
    </row>
    <row r="750" spans="1:7">
      <c r="A750" s="219"/>
      <c r="B750" s="219"/>
      <c r="C750" s="219"/>
      <c r="D750" s="220"/>
      <c r="E750" s="221"/>
      <c r="F750" s="222"/>
      <c r="G750" s="223"/>
    </row>
    <row r="751" spans="1:7">
      <c r="A751" s="219"/>
      <c r="B751" s="219"/>
      <c r="C751" s="219"/>
      <c r="D751" s="220"/>
      <c r="E751" s="221"/>
      <c r="F751" s="222"/>
      <c r="G751" s="223"/>
    </row>
    <row r="752" spans="1:7">
      <c r="A752" s="219"/>
      <c r="B752" s="219"/>
      <c r="C752" s="219"/>
      <c r="D752" s="220"/>
      <c r="E752" s="221"/>
      <c r="F752" s="222"/>
      <c r="G752" s="223"/>
    </row>
    <row r="753" spans="1:7">
      <c r="A753" s="219"/>
      <c r="B753" s="219"/>
      <c r="C753" s="219"/>
      <c r="D753" s="220"/>
      <c r="E753" s="221"/>
      <c r="F753" s="222"/>
      <c r="G753" s="223"/>
    </row>
    <row r="754" spans="1:7">
      <c r="A754" s="219"/>
      <c r="B754" s="219"/>
      <c r="C754" s="219"/>
      <c r="D754" s="220"/>
      <c r="E754" s="221"/>
      <c r="F754" s="222"/>
      <c r="G754" s="223"/>
    </row>
    <row r="755" spans="1:7">
      <c r="A755" s="219"/>
      <c r="B755" s="219"/>
      <c r="C755" s="219"/>
      <c r="D755" s="220"/>
      <c r="E755" s="221"/>
      <c r="F755" s="222"/>
      <c r="G755" s="223"/>
    </row>
    <row r="756" spans="1:7">
      <c r="A756" s="219"/>
      <c r="B756" s="219"/>
      <c r="C756" s="219"/>
      <c r="D756" s="220"/>
      <c r="E756" s="221"/>
      <c r="F756" s="222"/>
      <c r="G756" s="223"/>
    </row>
    <row r="757" spans="1:7">
      <c r="A757" s="219"/>
      <c r="B757" s="219"/>
      <c r="C757" s="219"/>
      <c r="D757" s="220"/>
      <c r="E757" s="221"/>
      <c r="F757" s="222"/>
      <c r="G757" s="223"/>
    </row>
    <row r="758" spans="1:7">
      <c r="A758" s="219"/>
      <c r="B758" s="219"/>
      <c r="C758" s="219"/>
      <c r="D758" s="220"/>
      <c r="E758" s="221"/>
      <c r="F758" s="222"/>
      <c r="G758" s="223"/>
    </row>
    <row r="759" spans="1:7">
      <c r="A759" s="219"/>
      <c r="B759" s="219"/>
      <c r="C759" s="219"/>
      <c r="D759" s="220"/>
      <c r="E759" s="221"/>
      <c r="F759" s="222"/>
      <c r="G759" s="223"/>
    </row>
    <row r="760" spans="1:7">
      <c r="A760" s="219"/>
      <c r="B760" s="219"/>
      <c r="C760" s="219"/>
      <c r="D760" s="220"/>
      <c r="E760" s="221"/>
      <c r="F760" s="222"/>
      <c r="G760" s="223"/>
    </row>
    <row r="761" spans="1:7">
      <c r="A761" s="219"/>
      <c r="B761" s="219"/>
      <c r="C761" s="219"/>
      <c r="D761" s="220"/>
      <c r="E761" s="221"/>
      <c r="F761" s="222"/>
      <c r="G761" s="223"/>
    </row>
    <row r="762" spans="1:7">
      <c r="A762" s="219"/>
      <c r="B762" s="219"/>
      <c r="C762" s="219"/>
      <c r="D762" s="220"/>
      <c r="E762" s="221"/>
      <c r="F762" s="222"/>
      <c r="G762" s="223"/>
    </row>
    <row r="763" spans="1:7">
      <c r="A763" s="219"/>
      <c r="B763" s="219"/>
      <c r="C763" s="219"/>
      <c r="D763" s="220"/>
      <c r="E763" s="221"/>
      <c r="F763" s="222"/>
      <c r="G763" s="223"/>
    </row>
    <row r="764" spans="1:7">
      <c r="A764" s="219"/>
      <c r="B764" s="219"/>
      <c r="C764" s="219"/>
      <c r="D764" s="220"/>
      <c r="E764" s="221"/>
      <c r="F764" s="222"/>
      <c r="G764" s="223"/>
    </row>
    <row r="765" spans="1:7">
      <c r="A765" s="219"/>
      <c r="B765" s="219"/>
      <c r="C765" s="219"/>
      <c r="D765" s="220"/>
      <c r="E765" s="221"/>
      <c r="F765" s="222"/>
      <c r="G765" s="223"/>
    </row>
    <row r="766" spans="1:7">
      <c r="A766" s="219"/>
      <c r="B766" s="219"/>
      <c r="C766" s="219"/>
      <c r="D766" s="220"/>
      <c r="E766" s="221"/>
      <c r="F766" s="222"/>
      <c r="G766" s="223"/>
    </row>
    <row r="767" spans="1:7">
      <c r="A767" s="219"/>
      <c r="B767" s="219"/>
      <c r="C767" s="219"/>
      <c r="D767" s="220"/>
      <c r="E767" s="221"/>
      <c r="F767" s="222"/>
      <c r="G767" s="223"/>
    </row>
    <row r="768" spans="1:7">
      <c r="A768" s="219"/>
      <c r="B768" s="219"/>
      <c r="C768" s="219"/>
      <c r="D768" s="220"/>
      <c r="E768" s="221"/>
      <c r="F768" s="222"/>
      <c r="G768" s="223"/>
    </row>
    <row r="769" spans="1:7">
      <c r="A769" s="219"/>
      <c r="B769" s="219"/>
      <c r="C769" s="219"/>
      <c r="D769" s="220"/>
      <c r="E769" s="221"/>
      <c r="F769" s="222"/>
      <c r="G769" s="223"/>
    </row>
    <row r="770" spans="1:7">
      <c r="A770" s="219"/>
      <c r="B770" s="219"/>
      <c r="C770" s="219"/>
      <c r="D770" s="220"/>
      <c r="E770" s="221"/>
      <c r="F770" s="222"/>
      <c r="G770" s="223"/>
    </row>
    <row r="771" spans="1:7">
      <c r="A771" s="219"/>
      <c r="B771" s="219"/>
      <c r="C771" s="219"/>
      <c r="D771" s="220"/>
      <c r="E771" s="221"/>
      <c r="F771" s="222"/>
      <c r="G771" s="223"/>
    </row>
    <row r="772" spans="1:7">
      <c r="A772" s="219"/>
      <c r="B772" s="219"/>
      <c r="C772" s="219"/>
      <c r="D772" s="220"/>
      <c r="E772" s="221"/>
      <c r="F772" s="222"/>
      <c r="G772" s="223"/>
    </row>
    <row r="773" spans="1:7">
      <c r="A773" s="219"/>
      <c r="B773" s="219"/>
      <c r="C773" s="219"/>
      <c r="D773" s="220"/>
      <c r="E773" s="221"/>
      <c r="F773" s="222"/>
      <c r="G773" s="223"/>
    </row>
    <row r="774" spans="1:7">
      <c r="A774" s="219"/>
      <c r="B774" s="219"/>
      <c r="C774" s="219"/>
      <c r="D774" s="220"/>
      <c r="E774" s="221"/>
      <c r="F774" s="222"/>
      <c r="G774" s="223"/>
    </row>
    <row r="775" spans="1:7">
      <c r="A775" s="219"/>
      <c r="B775" s="219"/>
      <c r="C775" s="219"/>
      <c r="D775" s="220"/>
      <c r="E775" s="221"/>
      <c r="F775" s="222"/>
      <c r="G775" s="223"/>
    </row>
    <row r="776" spans="1:7">
      <c r="A776" s="219"/>
      <c r="B776" s="219"/>
      <c r="C776" s="219"/>
      <c r="D776" s="220"/>
      <c r="E776" s="221"/>
      <c r="F776" s="222"/>
      <c r="G776" s="223"/>
    </row>
    <row r="777" spans="1:7">
      <c r="A777" s="219"/>
      <c r="B777" s="219"/>
      <c r="C777" s="219"/>
      <c r="D777" s="220"/>
      <c r="E777" s="221"/>
      <c r="F777" s="222"/>
      <c r="G777" s="223"/>
    </row>
    <row r="778" spans="1:7">
      <c r="A778" s="219"/>
      <c r="B778" s="219"/>
      <c r="C778" s="219"/>
      <c r="D778" s="220"/>
      <c r="E778" s="221"/>
      <c r="F778" s="222"/>
      <c r="G778" s="223"/>
    </row>
    <row r="779" spans="1:7">
      <c r="A779" s="219"/>
      <c r="B779" s="219"/>
      <c r="C779" s="219"/>
      <c r="D779" s="220"/>
      <c r="E779" s="221"/>
      <c r="F779" s="222"/>
      <c r="G779" s="223"/>
    </row>
    <row r="780" spans="1:7">
      <c r="A780" s="219"/>
      <c r="B780" s="219"/>
      <c r="C780" s="219"/>
      <c r="D780" s="220"/>
      <c r="E780" s="221"/>
      <c r="F780" s="222"/>
      <c r="G780" s="223"/>
    </row>
    <row r="781" spans="1:7">
      <c r="A781" s="219"/>
      <c r="B781" s="219"/>
      <c r="C781" s="219"/>
      <c r="D781" s="220"/>
      <c r="E781" s="221"/>
      <c r="F781" s="222"/>
      <c r="G781" s="223"/>
    </row>
    <row r="782" spans="1:7">
      <c r="A782" s="219"/>
      <c r="B782" s="219"/>
      <c r="C782" s="219"/>
      <c r="D782" s="220"/>
      <c r="E782" s="221"/>
      <c r="F782" s="222"/>
      <c r="G782" s="223"/>
    </row>
    <row r="783" spans="1:7">
      <c r="A783" s="219"/>
      <c r="B783" s="219"/>
      <c r="C783" s="219"/>
      <c r="D783" s="220"/>
      <c r="E783" s="221"/>
      <c r="F783" s="222"/>
      <c r="G783" s="223"/>
    </row>
    <row r="784" spans="1:7">
      <c r="A784" s="219"/>
      <c r="B784" s="219"/>
      <c r="C784" s="219"/>
      <c r="D784" s="220"/>
      <c r="E784" s="221"/>
      <c r="F784" s="222"/>
      <c r="G784" s="223"/>
    </row>
    <row r="785" spans="1:7">
      <c r="A785" s="219"/>
      <c r="B785" s="219"/>
      <c r="C785" s="219"/>
      <c r="D785" s="220"/>
      <c r="E785" s="221"/>
      <c r="F785" s="222"/>
      <c r="G785" s="223"/>
    </row>
    <row r="786" spans="1:7">
      <c r="A786" s="219"/>
      <c r="B786" s="219"/>
      <c r="C786" s="219"/>
      <c r="D786" s="220"/>
      <c r="E786" s="221"/>
      <c r="F786" s="222"/>
      <c r="G786" s="223"/>
    </row>
    <row r="787" spans="1:7">
      <c r="A787" s="219"/>
      <c r="B787" s="219"/>
      <c r="C787" s="219"/>
      <c r="D787" s="220"/>
      <c r="E787" s="221"/>
      <c r="F787" s="222"/>
      <c r="G787" s="223"/>
    </row>
    <row r="788" spans="1:7">
      <c r="A788" s="219"/>
      <c r="B788" s="219"/>
      <c r="C788" s="219"/>
      <c r="D788" s="220"/>
      <c r="E788" s="221"/>
      <c r="F788" s="222"/>
      <c r="G788" s="223"/>
    </row>
    <row r="789" spans="1:7">
      <c r="A789" s="219"/>
      <c r="B789" s="219"/>
      <c r="C789" s="219"/>
      <c r="D789" s="220"/>
      <c r="E789" s="221"/>
      <c r="F789" s="222"/>
      <c r="G789" s="223"/>
    </row>
    <row r="790" spans="1:7">
      <c r="A790" s="219"/>
      <c r="B790" s="219"/>
      <c r="C790" s="219"/>
      <c r="D790" s="220"/>
      <c r="E790" s="221"/>
      <c r="F790" s="222"/>
      <c r="G790" s="223"/>
    </row>
    <row r="791" spans="1:7">
      <c r="A791" s="219"/>
      <c r="B791" s="219"/>
      <c r="C791" s="219"/>
      <c r="D791" s="220"/>
      <c r="E791" s="221"/>
      <c r="F791" s="222"/>
      <c r="G791" s="223"/>
    </row>
    <row r="792" spans="1:7">
      <c r="A792" s="219"/>
      <c r="B792" s="219"/>
      <c r="C792" s="219"/>
      <c r="D792" s="220"/>
      <c r="E792" s="221"/>
      <c r="F792" s="222"/>
      <c r="G792" s="223"/>
    </row>
    <row r="793" spans="1:7">
      <c r="A793" s="219"/>
      <c r="B793" s="219"/>
      <c r="C793" s="219"/>
      <c r="D793" s="220"/>
      <c r="E793" s="221"/>
      <c r="F793" s="222"/>
      <c r="G793" s="223"/>
    </row>
    <row r="794" spans="1:7">
      <c r="A794" s="219"/>
      <c r="B794" s="219"/>
      <c r="C794" s="219"/>
      <c r="D794" s="220"/>
      <c r="E794" s="221"/>
      <c r="F794" s="222"/>
      <c r="G794" s="223"/>
    </row>
    <row r="795" spans="1:7">
      <c r="A795" s="219"/>
      <c r="B795" s="219"/>
      <c r="C795" s="219"/>
      <c r="D795" s="220"/>
      <c r="E795" s="221"/>
      <c r="F795" s="222"/>
      <c r="G795" s="223"/>
    </row>
    <row r="796" spans="1:7">
      <c r="A796" s="219"/>
      <c r="B796" s="219"/>
      <c r="C796" s="219"/>
      <c r="D796" s="220"/>
      <c r="E796" s="221"/>
      <c r="F796" s="222"/>
      <c r="G796" s="223"/>
    </row>
    <row r="797" spans="1:7">
      <c r="A797" s="219"/>
      <c r="B797" s="219"/>
      <c r="C797" s="219"/>
      <c r="D797" s="220"/>
      <c r="E797" s="221"/>
      <c r="F797" s="222"/>
      <c r="G797" s="223"/>
    </row>
    <row r="798" spans="1:7">
      <c r="A798" s="219"/>
      <c r="B798" s="219"/>
      <c r="C798" s="219"/>
      <c r="D798" s="220"/>
      <c r="E798" s="221"/>
      <c r="F798" s="222"/>
      <c r="G798" s="223"/>
    </row>
    <row r="799" spans="1:7">
      <c r="A799" s="219"/>
      <c r="B799" s="219"/>
      <c r="C799" s="219"/>
      <c r="D799" s="220"/>
      <c r="E799" s="221"/>
      <c r="F799" s="222"/>
      <c r="G799" s="223"/>
    </row>
    <row r="800" spans="1:7">
      <c r="A800" s="219"/>
      <c r="B800" s="219"/>
      <c r="C800" s="219"/>
      <c r="D800" s="220"/>
      <c r="E800" s="221"/>
      <c r="F800" s="222"/>
      <c r="G800" s="223"/>
    </row>
    <row r="801" spans="1:7">
      <c r="A801" s="219"/>
      <c r="B801" s="219"/>
      <c r="C801" s="219"/>
      <c r="D801" s="220"/>
      <c r="E801" s="221"/>
      <c r="F801" s="222"/>
      <c r="G801" s="223"/>
    </row>
    <row r="802" spans="1:7">
      <c r="A802" s="219"/>
      <c r="B802" s="219"/>
      <c r="C802" s="219"/>
      <c r="D802" s="220"/>
      <c r="E802" s="221"/>
      <c r="F802" s="222"/>
      <c r="G802" s="223"/>
    </row>
    <row r="803" spans="1:7">
      <c r="A803" s="219"/>
      <c r="B803" s="219"/>
      <c r="C803" s="219"/>
      <c r="D803" s="220"/>
      <c r="E803" s="221"/>
      <c r="F803" s="222"/>
      <c r="G803" s="223"/>
    </row>
    <row r="804" spans="1:7">
      <c r="A804" s="219"/>
      <c r="B804" s="219"/>
      <c r="C804" s="219"/>
      <c r="D804" s="220"/>
      <c r="E804" s="221"/>
      <c r="F804" s="222"/>
      <c r="G804" s="223"/>
    </row>
    <row r="805" spans="1:7">
      <c r="A805" s="219"/>
      <c r="B805" s="219"/>
      <c r="C805" s="219"/>
      <c r="D805" s="220"/>
      <c r="E805" s="221"/>
      <c r="F805" s="222"/>
      <c r="G805" s="223"/>
    </row>
    <row r="806" spans="1:7">
      <c r="A806" s="219"/>
      <c r="B806" s="219"/>
      <c r="C806" s="219"/>
      <c r="D806" s="220"/>
      <c r="E806" s="221"/>
      <c r="F806" s="222"/>
      <c r="G806" s="223"/>
    </row>
    <row r="807" spans="1:7">
      <c r="A807" s="219"/>
      <c r="B807" s="219"/>
      <c r="C807" s="219"/>
      <c r="D807" s="220"/>
      <c r="E807" s="221"/>
      <c r="F807" s="222"/>
      <c r="G807" s="223"/>
    </row>
    <row r="808" spans="1:7">
      <c r="A808" s="219"/>
      <c r="B808" s="219"/>
      <c r="C808" s="219"/>
      <c r="D808" s="220"/>
      <c r="E808" s="221"/>
      <c r="F808" s="222"/>
      <c r="G808" s="223"/>
    </row>
    <row r="809" spans="1:7">
      <c r="A809" s="219"/>
      <c r="B809" s="219"/>
      <c r="C809" s="219"/>
      <c r="D809" s="220"/>
      <c r="E809" s="221"/>
      <c r="F809" s="222"/>
      <c r="G809" s="223"/>
    </row>
    <row r="810" spans="1:7">
      <c r="A810" s="219"/>
      <c r="B810" s="219"/>
      <c r="C810" s="219"/>
      <c r="D810" s="220"/>
      <c r="E810" s="221"/>
      <c r="F810" s="222"/>
      <c r="G810" s="223"/>
    </row>
    <row r="811" spans="1:7">
      <c r="A811" s="219"/>
      <c r="B811" s="219"/>
      <c r="C811" s="219"/>
      <c r="D811" s="220"/>
      <c r="E811" s="221"/>
      <c r="F811" s="222"/>
      <c r="G811" s="223"/>
    </row>
    <row r="812" spans="1:7">
      <c r="A812" s="219"/>
      <c r="B812" s="219"/>
      <c r="C812" s="219"/>
      <c r="D812" s="220"/>
      <c r="E812" s="221"/>
      <c r="F812" s="222"/>
      <c r="G812" s="223"/>
    </row>
    <row r="813" spans="1:7">
      <c r="A813" s="219"/>
      <c r="B813" s="219"/>
      <c r="C813" s="219"/>
      <c r="D813" s="220"/>
      <c r="E813" s="221"/>
      <c r="F813" s="222"/>
      <c r="G813" s="223"/>
    </row>
    <row r="814" spans="1:7">
      <c r="A814" s="219"/>
      <c r="B814" s="219"/>
      <c r="C814" s="219"/>
      <c r="D814" s="220"/>
      <c r="E814" s="221"/>
      <c r="F814" s="222"/>
      <c r="G814" s="223"/>
    </row>
    <row r="815" spans="1:7">
      <c r="A815" s="219"/>
      <c r="B815" s="219"/>
      <c r="C815" s="219"/>
      <c r="D815" s="220"/>
      <c r="E815" s="221"/>
      <c r="F815" s="222"/>
      <c r="G815" s="223"/>
    </row>
    <row r="816" spans="1:7">
      <c r="A816" s="219"/>
      <c r="B816" s="219"/>
      <c r="C816" s="219"/>
      <c r="D816" s="220"/>
      <c r="E816" s="221"/>
      <c r="F816" s="222"/>
      <c r="G816" s="223"/>
    </row>
    <row r="817" spans="1:7">
      <c r="A817" s="219"/>
      <c r="B817" s="219"/>
      <c r="C817" s="219"/>
      <c r="D817" s="220"/>
      <c r="E817" s="221"/>
      <c r="F817" s="222"/>
      <c r="G817" s="223"/>
    </row>
    <row r="818" spans="1:7">
      <c r="A818" s="219"/>
      <c r="B818" s="219"/>
      <c r="C818" s="219"/>
      <c r="D818" s="220"/>
      <c r="E818" s="221"/>
      <c r="F818" s="222"/>
      <c r="G818" s="223"/>
    </row>
    <row r="819" spans="1:7">
      <c r="A819" s="219"/>
      <c r="B819" s="219"/>
      <c r="C819" s="219"/>
      <c r="D819" s="220"/>
      <c r="E819" s="221"/>
      <c r="F819" s="222"/>
      <c r="G819" s="223"/>
    </row>
    <row r="820" spans="1:7">
      <c r="A820" s="219"/>
      <c r="B820" s="219"/>
      <c r="C820" s="219"/>
      <c r="D820" s="220"/>
      <c r="E820" s="221"/>
      <c r="F820" s="222"/>
      <c r="G820" s="223"/>
    </row>
    <row r="821" spans="1:7">
      <c r="A821" s="219"/>
      <c r="B821" s="219"/>
      <c r="C821" s="219"/>
      <c r="D821" s="220"/>
      <c r="E821" s="221"/>
      <c r="F821" s="222"/>
      <c r="G821" s="223"/>
    </row>
    <row r="822" spans="1:7">
      <c r="A822" s="219"/>
      <c r="B822" s="219"/>
      <c r="C822" s="219"/>
      <c r="D822" s="220"/>
      <c r="E822" s="221"/>
      <c r="F822" s="222"/>
      <c r="G822" s="223"/>
    </row>
    <row r="823" spans="1:7">
      <c r="A823" s="219"/>
      <c r="B823" s="219"/>
      <c r="C823" s="219"/>
      <c r="D823" s="220"/>
      <c r="E823" s="221"/>
      <c r="F823" s="222"/>
      <c r="G823" s="223"/>
    </row>
    <row r="824" spans="1:7">
      <c r="A824" s="219"/>
      <c r="B824" s="219"/>
      <c r="C824" s="219"/>
      <c r="D824" s="220"/>
      <c r="E824" s="221"/>
      <c r="F824" s="222"/>
      <c r="G824" s="223"/>
    </row>
    <row r="825" spans="1:7">
      <c r="A825" s="219"/>
      <c r="B825" s="219"/>
      <c r="C825" s="219"/>
      <c r="D825" s="220"/>
      <c r="E825" s="221"/>
      <c r="F825" s="222"/>
      <c r="G825" s="223"/>
    </row>
    <row r="826" spans="1:7">
      <c r="A826" s="219"/>
      <c r="B826" s="219"/>
      <c r="C826" s="219"/>
      <c r="D826" s="220"/>
      <c r="E826" s="221"/>
      <c r="F826" s="222"/>
      <c r="G826" s="223"/>
    </row>
    <row r="827" spans="1:7">
      <c r="A827" s="219"/>
      <c r="B827" s="219"/>
      <c r="C827" s="219"/>
      <c r="D827" s="220"/>
      <c r="E827" s="221"/>
      <c r="F827" s="222"/>
      <c r="G827" s="223"/>
    </row>
    <row r="828" spans="1:7">
      <c r="A828" s="219"/>
      <c r="B828" s="219"/>
      <c r="C828" s="219"/>
      <c r="D828" s="220"/>
      <c r="E828" s="221"/>
      <c r="F828" s="222"/>
      <c r="G828" s="223"/>
    </row>
    <row r="829" spans="1:7">
      <c r="A829" s="219"/>
      <c r="B829" s="219"/>
      <c r="C829" s="219"/>
      <c r="D829" s="220"/>
      <c r="E829" s="221"/>
      <c r="F829" s="222"/>
      <c r="G829" s="223"/>
    </row>
    <row r="830" spans="1:7">
      <c r="A830" s="219"/>
      <c r="B830" s="219"/>
      <c r="C830" s="219"/>
      <c r="D830" s="220"/>
      <c r="E830" s="221"/>
      <c r="F830" s="222"/>
      <c r="G830" s="223"/>
    </row>
    <row r="831" spans="1:7">
      <c r="A831" s="219"/>
      <c r="B831" s="219"/>
      <c r="C831" s="219"/>
      <c r="D831" s="220"/>
      <c r="E831" s="221"/>
      <c r="F831" s="222"/>
      <c r="G831" s="223"/>
    </row>
    <row r="832" spans="1:7">
      <c r="A832" s="219"/>
      <c r="B832" s="219"/>
      <c r="C832" s="219"/>
      <c r="D832" s="220"/>
      <c r="E832" s="221"/>
      <c r="F832" s="222"/>
      <c r="G832" s="223"/>
    </row>
    <row r="833" spans="1:7">
      <c r="A833" s="219"/>
      <c r="B833" s="219"/>
      <c r="C833" s="219"/>
      <c r="D833" s="220"/>
      <c r="E833" s="221"/>
      <c r="F833" s="222"/>
      <c r="G833" s="223"/>
    </row>
    <row r="834" spans="1:7">
      <c r="A834" s="219"/>
      <c r="B834" s="219"/>
      <c r="C834" s="219"/>
      <c r="D834" s="220"/>
      <c r="E834" s="221"/>
      <c r="F834" s="222"/>
      <c r="G834" s="223"/>
    </row>
    <row r="835" spans="1:7">
      <c r="A835" s="219"/>
      <c r="B835" s="219"/>
      <c r="C835" s="219"/>
      <c r="D835" s="220"/>
      <c r="E835" s="221"/>
      <c r="F835" s="222"/>
      <c r="G835" s="223"/>
    </row>
    <row r="836" spans="1:7">
      <c r="A836" s="219"/>
      <c r="B836" s="219"/>
      <c r="C836" s="219"/>
      <c r="D836" s="220"/>
      <c r="E836" s="221"/>
      <c r="F836" s="222"/>
      <c r="G836" s="223"/>
    </row>
    <row r="837" spans="1:7">
      <c r="A837" s="219"/>
      <c r="B837" s="219"/>
      <c r="C837" s="219"/>
      <c r="D837" s="220"/>
      <c r="E837" s="221"/>
      <c r="F837" s="222"/>
      <c r="G837" s="223"/>
    </row>
    <row r="838" spans="1:7">
      <c r="A838" s="219"/>
      <c r="B838" s="219"/>
      <c r="C838" s="219"/>
      <c r="D838" s="220"/>
      <c r="E838" s="221"/>
      <c r="F838" s="222"/>
      <c r="G838" s="223"/>
    </row>
    <row r="839" spans="1:7">
      <c r="A839" s="219"/>
      <c r="B839" s="219"/>
      <c r="C839" s="219"/>
      <c r="D839" s="220"/>
      <c r="E839" s="221"/>
      <c r="F839" s="222"/>
      <c r="G839" s="223"/>
    </row>
    <row r="840" spans="1:7">
      <c r="A840" s="219"/>
      <c r="B840" s="219"/>
      <c r="C840" s="219"/>
      <c r="D840" s="220"/>
      <c r="E840" s="221"/>
      <c r="F840" s="222"/>
      <c r="G840" s="223"/>
    </row>
    <row r="841" spans="1:7">
      <c r="A841" s="219"/>
      <c r="B841" s="219"/>
      <c r="C841" s="219"/>
      <c r="D841" s="220"/>
      <c r="E841" s="221"/>
      <c r="F841" s="222"/>
      <c r="G841" s="223"/>
    </row>
    <row r="842" spans="1:7">
      <c r="A842" s="219"/>
      <c r="B842" s="219"/>
      <c r="C842" s="219"/>
      <c r="D842" s="220"/>
      <c r="E842" s="221"/>
      <c r="F842" s="222"/>
      <c r="G842" s="223"/>
    </row>
    <row r="843" spans="1:7">
      <c r="A843" s="219"/>
      <c r="B843" s="219"/>
      <c r="C843" s="219"/>
      <c r="D843" s="220"/>
      <c r="E843" s="221"/>
      <c r="F843" s="222"/>
      <c r="G843" s="223"/>
    </row>
    <row r="844" spans="1:7">
      <c r="A844" s="219"/>
      <c r="B844" s="219"/>
      <c r="C844" s="219"/>
      <c r="D844" s="220"/>
      <c r="E844" s="221"/>
      <c r="F844" s="222"/>
      <c r="G844" s="223"/>
    </row>
    <row r="845" spans="1:7">
      <c r="A845" s="219"/>
      <c r="B845" s="219"/>
      <c r="C845" s="219"/>
      <c r="D845" s="220"/>
      <c r="E845" s="221"/>
      <c r="F845" s="222"/>
      <c r="G845" s="223"/>
    </row>
    <row r="846" spans="1:7">
      <c r="A846" s="219"/>
      <c r="B846" s="219"/>
      <c r="C846" s="219"/>
      <c r="D846" s="220"/>
      <c r="E846" s="221"/>
      <c r="F846" s="222"/>
      <c r="G846" s="223"/>
    </row>
    <row r="847" spans="1:7">
      <c r="A847" s="219"/>
      <c r="B847" s="219"/>
      <c r="C847" s="219"/>
      <c r="D847" s="220"/>
      <c r="E847" s="221"/>
      <c r="F847" s="222"/>
      <c r="G847" s="223"/>
    </row>
    <row r="848" spans="1:7">
      <c r="A848" s="219"/>
      <c r="B848" s="219"/>
      <c r="C848" s="219"/>
      <c r="D848" s="220"/>
      <c r="E848" s="221"/>
      <c r="F848" s="222"/>
      <c r="G848" s="223"/>
    </row>
    <row r="849" spans="1:7">
      <c r="A849" s="219"/>
      <c r="B849" s="219"/>
      <c r="C849" s="219"/>
      <c r="D849" s="220"/>
      <c r="E849" s="221"/>
      <c r="F849" s="222"/>
      <c r="G849" s="223"/>
    </row>
    <row r="850" spans="1:7">
      <c r="A850" s="219"/>
      <c r="B850" s="219"/>
      <c r="C850" s="219"/>
      <c r="D850" s="220"/>
      <c r="E850" s="221"/>
      <c r="F850" s="222"/>
      <c r="G850" s="223"/>
    </row>
    <row r="851" spans="1:7">
      <c r="A851" s="219"/>
      <c r="B851" s="219"/>
      <c r="C851" s="219"/>
      <c r="D851" s="220"/>
      <c r="E851" s="221"/>
      <c r="F851" s="222"/>
      <c r="G851" s="223"/>
    </row>
    <row r="852" spans="1:7">
      <c r="A852" s="219"/>
      <c r="B852" s="219"/>
      <c r="C852" s="219"/>
      <c r="D852" s="220"/>
      <c r="E852" s="221"/>
      <c r="F852" s="222"/>
      <c r="G852" s="223"/>
    </row>
    <row r="853" spans="1:7">
      <c r="A853" s="219"/>
      <c r="B853" s="219"/>
      <c r="C853" s="219"/>
      <c r="D853" s="220"/>
      <c r="E853" s="221"/>
      <c r="F853" s="222"/>
      <c r="G853" s="223"/>
    </row>
    <row r="854" spans="1:7">
      <c r="A854" s="219"/>
      <c r="B854" s="219"/>
      <c r="C854" s="219"/>
      <c r="D854" s="220"/>
      <c r="E854" s="221"/>
      <c r="F854" s="222"/>
      <c r="G854" s="223"/>
    </row>
    <row r="855" spans="1:7">
      <c r="A855" s="219"/>
      <c r="B855" s="219"/>
      <c r="C855" s="219"/>
      <c r="D855" s="220"/>
      <c r="E855" s="221"/>
      <c r="F855" s="222"/>
      <c r="G855" s="223"/>
    </row>
    <row r="856" spans="1:7">
      <c r="A856" s="219"/>
      <c r="B856" s="219"/>
      <c r="C856" s="219"/>
      <c r="D856" s="220"/>
      <c r="E856" s="221"/>
      <c r="F856" s="222"/>
      <c r="G856" s="223"/>
    </row>
    <row r="857" spans="1:7">
      <c r="A857" s="219"/>
      <c r="B857" s="219"/>
      <c r="C857" s="219"/>
      <c r="D857" s="220"/>
      <c r="E857" s="221"/>
      <c r="F857" s="222"/>
      <c r="G857" s="223"/>
    </row>
    <row r="858" spans="1:7">
      <c r="A858" s="219"/>
      <c r="B858" s="219"/>
      <c r="C858" s="219"/>
      <c r="D858" s="220"/>
      <c r="E858" s="221"/>
      <c r="F858" s="222"/>
      <c r="G858" s="223"/>
    </row>
    <row r="859" spans="1:7">
      <c r="A859" s="219"/>
      <c r="B859" s="219"/>
      <c r="C859" s="219"/>
      <c r="D859" s="220"/>
      <c r="E859" s="221"/>
      <c r="F859" s="222"/>
      <c r="G859" s="223"/>
    </row>
    <row r="860" spans="1:7">
      <c r="A860" s="219"/>
      <c r="B860" s="219"/>
      <c r="C860" s="219"/>
      <c r="D860" s="220"/>
      <c r="E860" s="221"/>
      <c r="F860" s="222"/>
      <c r="G860" s="223"/>
    </row>
    <row r="861" spans="1:7">
      <c r="A861" s="219"/>
      <c r="B861" s="219"/>
      <c r="C861" s="219"/>
      <c r="D861" s="220"/>
      <c r="E861" s="221"/>
      <c r="F861" s="222"/>
      <c r="G861" s="223"/>
    </row>
    <row r="862" spans="1:7">
      <c r="A862" s="219"/>
      <c r="B862" s="219"/>
      <c r="C862" s="219"/>
      <c r="D862" s="220"/>
      <c r="E862" s="221"/>
      <c r="F862" s="222"/>
      <c r="G862" s="223"/>
    </row>
    <row r="863" spans="1:7">
      <c r="A863" s="219"/>
      <c r="B863" s="219"/>
      <c r="C863" s="219"/>
      <c r="D863" s="220"/>
      <c r="E863" s="221"/>
      <c r="F863" s="222"/>
      <c r="G863" s="223"/>
    </row>
    <row r="864" spans="1:7">
      <c r="A864" s="219"/>
      <c r="B864" s="219"/>
      <c r="C864" s="219"/>
      <c r="D864" s="220"/>
      <c r="E864" s="221"/>
      <c r="F864" s="222"/>
      <c r="G864" s="223"/>
    </row>
    <row r="865" spans="1:7">
      <c r="A865" s="219"/>
      <c r="B865" s="219"/>
      <c r="C865" s="219"/>
      <c r="D865" s="220"/>
      <c r="E865" s="221"/>
      <c r="F865" s="222"/>
      <c r="G865" s="223"/>
    </row>
    <row r="866" spans="1:7">
      <c r="A866" s="219"/>
      <c r="B866" s="219"/>
      <c r="C866" s="219"/>
      <c r="D866" s="220"/>
      <c r="E866" s="221"/>
      <c r="F866" s="222"/>
      <c r="G866" s="223"/>
    </row>
    <row r="867" spans="1:7">
      <c r="A867" s="219"/>
      <c r="B867" s="219"/>
      <c r="C867" s="219"/>
      <c r="D867" s="220"/>
      <c r="E867" s="221"/>
      <c r="F867" s="222"/>
      <c r="G867" s="223"/>
    </row>
    <row r="868" spans="1:7">
      <c r="A868" s="219"/>
      <c r="B868" s="219"/>
      <c r="C868" s="219"/>
      <c r="D868" s="220"/>
      <c r="E868" s="221"/>
      <c r="F868" s="222"/>
      <c r="G868" s="223"/>
    </row>
    <row r="869" spans="1:7">
      <c r="A869" s="219"/>
      <c r="B869" s="219"/>
      <c r="C869" s="219"/>
      <c r="D869" s="220"/>
      <c r="E869" s="221"/>
      <c r="F869" s="222"/>
      <c r="G869" s="223"/>
    </row>
    <row r="870" spans="1:7">
      <c r="A870" s="219"/>
      <c r="B870" s="219"/>
      <c r="C870" s="219"/>
      <c r="D870" s="220"/>
      <c r="E870" s="221"/>
      <c r="F870" s="222"/>
      <c r="G870" s="223"/>
    </row>
    <row r="871" spans="1:7">
      <c r="A871" s="219"/>
      <c r="B871" s="219"/>
      <c r="C871" s="219"/>
      <c r="D871" s="220"/>
      <c r="E871" s="221"/>
      <c r="F871" s="222"/>
      <c r="G871" s="223"/>
    </row>
    <row r="872" spans="1:7">
      <c r="A872" s="219"/>
      <c r="B872" s="219"/>
      <c r="C872" s="219"/>
      <c r="D872" s="220"/>
      <c r="E872" s="221"/>
      <c r="F872" s="222"/>
      <c r="G872" s="223"/>
    </row>
    <row r="873" spans="1:7">
      <c r="A873" s="219"/>
      <c r="B873" s="219"/>
      <c r="C873" s="219"/>
      <c r="D873" s="220"/>
      <c r="E873" s="221"/>
      <c r="F873" s="222"/>
      <c r="G873" s="223"/>
    </row>
    <row r="874" spans="1:7">
      <c r="A874" s="219"/>
      <c r="B874" s="219"/>
      <c r="C874" s="219"/>
      <c r="D874" s="220"/>
      <c r="E874" s="221"/>
      <c r="F874" s="222"/>
      <c r="G874" s="223"/>
    </row>
    <row r="875" spans="1:7">
      <c r="A875" s="219"/>
      <c r="B875" s="219"/>
      <c r="C875" s="219"/>
      <c r="D875" s="220"/>
      <c r="E875" s="221"/>
      <c r="F875" s="222"/>
      <c r="G875" s="223"/>
    </row>
    <row r="876" spans="1:7">
      <c r="A876" s="219"/>
      <c r="B876" s="219"/>
      <c r="C876" s="219"/>
      <c r="D876" s="220"/>
      <c r="E876" s="221"/>
      <c r="F876" s="222"/>
      <c r="G876" s="223"/>
    </row>
    <row r="877" spans="1:7">
      <c r="A877" s="219"/>
      <c r="B877" s="219"/>
      <c r="C877" s="219"/>
      <c r="D877" s="220"/>
      <c r="E877" s="221"/>
      <c r="F877" s="222"/>
      <c r="G877" s="223"/>
    </row>
    <row r="878" spans="1:7">
      <c r="A878" s="219"/>
      <c r="B878" s="219"/>
      <c r="C878" s="219"/>
      <c r="D878" s="220"/>
      <c r="E878" s="221"/>
      <c r="F878" s="222"/>
      <c r="G878" s="223"/>
    </row>
    <row r="879" spans="1:7">
      <c r="A879" s="219"/>
      <c r="B879" s="219"/>
      <c r="C879" s="219"/>
      <c r="D879" s="220"/>
      <c r="E879" s="221"/>
      <c r="F879" s="222"/>
      <c r="G879" s="223"/>
    </row>
    <row r="880" spans="1:7">
      <c r="A880" s="219"/>
      <c r="B880" s="219"/>
      <c r="C880" s="219"/>
      <c r="D880" s="220"/>
      <c r="E880" s="221"/>
      <c r="F880" s="222"/>
      <c r="G880" s="223"/>
    </row>
    <row r="881" spans="1:7">
      <c r="A881" s="219"/>
      <c r="B881" s="219"/>
      <c r="C881" s="219"/>
      <c r="D881" s="220"/>
      <c r="E881" s="221"/>
      <c r="F881" s="222"/>
      <c r="G881" s="223"/>
    </row>
    <row r="882" spans="1:7">
      <c r="A882" s="219"/>
      <c r="B882" s="219"/>
      <c r="C882" s="219"/>
      <c r="D882" s="220"/>
      <c r="E882" s="221"/>
      <c r="F882" s="222"/>
      <c r="G882" s="223"/>
    </row>
    <row r="883" spans="1:7">
      <c r="A883" s="219"/>
      <c r="B883" s="219"/>
      <c r="C883" s="219"/>
      <c r="D883" s="220"/>
      <c r="E883" s="221"/>
      <c r="F883" s="222"/>
      <c r="G883" s="223"/>
    </row>
    <row r="884" spans="1:7">
      <c r="A884" s="219"/>
      <c r="B884" s="219"/>
      <c r="C884" s="219"/>
      <c r="D884" s="220"/>
      <c r="E884" s="221"/>
      <c r="F884" s="222"/>
      <c r="G884" s="223"/>
    </row>
    <row r="885" spans="1:7">
      <c r="A885" s="219"/>
      <c r="B885" s="219"/>
      <c r="C885" s="219"/>
      <c r="D885" s="220"/>
      <c r="E885" s="221"/>
      <c r="F885" s="222"/>
      <c r="G885" s="223"/>
    </row>
    <row r="886" spans="1:7">
      <c r="A886" s="219"/>
      <c r="B886" s="219"/>
      <c r="C886" s="219"/>
      <c r="D886" s="220"/>
      <c r="E886" s="221"/>
      <c r="F886" s="222"/>
      <c r="G886" s="223"/>
    </row>
    <row r="887" spans="1:7">
      <c r="A887" s="219"/>
      <c r="B887" s="219"/>
      <c r="C887" s="219"/>
      <c r="D887" s="220"/>
      <c r="E887" s="221"/>
      <c r="F887" s="222"/>
      <c r="G887" s="223"/>
    </row>
    <row r="888" spans="1:7">
      <c r="A888" s="219"/>
      <c r="B888" s="219"/>
      <c r="C888" s="219"/>
      <c r="D888" s="220"/>
      <c r="E888" s="221"/>
      <c r="F888" s="222"/>
      <c r="G888" s="223"/>
    </row>
    <row r="889" spans="1:7">
      <c r="A889" s="219"/>
      <c r="B889" s="219"/>
      <c r="C889" s="219"/>
      <c r="D889" s="220"/>
      <c r="E889" s="221"/>
      <c r="F889" s="222"/>
      <c r="G889" s="223"/>
    </row>
    <row r="890" spans="1:7">
      <c r="A890" s="219"/>
      <c r="B890" s="219"/>
      <c r="C890" s="219"/>
      <c r="D890" s="220"/>
      <c r="E890" s="221"/>
      <c r="F890" s="222"/>
      <c r="G890" s="223"/>
    </row>
    <row r="891" spans="1:7">
      <c r="A891" s="219"/>
      <c r="B891" s="219"/>
      <c r="C891" s="219"/>
      <c r="D891" s="220"/>
      <c r="E891" s="221"/>
      <c r="F891" s="222"/>
      <c r="G891" s="223"/>
    </row>
    <row r="892" spans="1:7">
      <c r="A892" s="219"/>
      <c r="B892" s="219"/>
      <c r="C892" s="219"/>
      <c r="D892" s="220"/>
      <c r="E892" s="221"/>
      <c r="F892" s="222"/>
      <c r="G892" s="223"/>
    </row>
    <row r="893" spans="1:7">
      <c r="A893" s="219"/>
      <c r="B893" s="219"/>
      <c r="C893" s="219"/>
      <c r="D893" s="220"/>
      <c r="E893" s="221"/>
      <c r="F893" s="222"/>
      <c r="G893" s="223"/>
    </row>
    <row r="894" spans="1:7">
      <c r="A894" s="219"/>
      <c r="B894" s="219"/>
      <c r="C894" s="219"/>
      <c r="D894" s="220"/>
      <c r="E894" s="221"/>
      <c r="F894" s="222"/>
      <c r="G894" s="223"/>
    </row>
    <row r="895" spans="1:7">
      <c r="A895" s="219"/>
      <c r="B895" s="219"/>
      <c r="C895" s="219"/>
      <c r="D895" s="220"/>
      <c r="E895" s="221"/>
      <c r="F895" s="222"/>
      <c r="G895" s="223"/>
    </row>
    <row r="896" spans="1:7">
      <c r="A896" s="219"/>
      <c r="B896" s="219"/>
      <c r="C896" s="219"/>
      <c r="D896" s="220"/>
      <c r="E896" s="221"/>
      <c r="F896" s="222"/>
      <c r="G896" s="223"/>
    </row>
    <row r="897" spans="1:7">
      <c r="A897" s="219"/>
      <c r="B897" s="219"/>
      <c r="C897" s="219"/>
      <c r="D897" s="220"/>
      <c r="E897" s="221"/>
      <c r="F897" s="222"/>
      <c r="G897" s="223"/>
    </row>
    <row r="898" spans="1:7">
      <c r="A898" s="219"/>
      <c r="B898" s="219"/>
      <c r="C898" s="219"/>
      <c r="D898" s="220"/>
      <c r="E898" s="221"/>
      <c r="F898" s="222"/>
      <c r="G898" s="223"/>
    </row>
    <row r="899" spans="1:7">
      <c r="A899" s="219"/>
      <c r="B899" s="219"/>
      <c r="C899" s="219"/>
      <c r="D899" s="220"/>
      <c r="E899" s="221"/>
      <c r="F899" s="222"/>
      <c r="G899" s="223"/>
    </row>
    <row r="900" spans="1:7">
      <c r="A900" s="219"/>
      <c r="B900" s="219"/>
      <c r="C900" s="219"/>
      <c r="D900" s="220"/>
      <c r="E900" s="221"/>
      <c r="F900" s="222"/>
      <c r="G900" s="223"/>
    </row>
    <row r="901" spans="1:7">
      <c r="A901" s="219"/>
      <c r="B901" s="219"/>
      <c r="C901" s="219"/>
      <c r="D901" s="220"/>
      <c r="E901" s="221"/>
      <c r="F901" s="222"/>
      <c r="G901" s="223"/>
    </row>
    <row r="902" spans="1:7">
      <c r="A902" s="219"/>
      <c r="B902" s="219"/>
      <c r="C902" s="219"/>
      <c r="D902" s="220"/>
      <c r="E902" s="221"/>
      <c r="F902" s="222"/>
      <c r="G902" s="223"/>
    </row>
    <row r="903" spans="1:7">
      <c r="A903" s="219"/>
      <c r="B903" s="219"/>
      <c r="C903" s="219"/>
      <c r="D903" s="220"/>
      <c r="E903" s="221"/>
      <c r="F903" s="222"/>
      <c r="G903" s="223"/>
    </row>
    <row r="904" spans="1:7">
      <c r="A904" s="219"/>
      <c r="B904" s="219"/>
      <c r="C904" s="219"/>
      <c r="D904" s="220"/>
      <c r="E904" s="221"/>
      <c r="F904" s="222"/>
      <c r="G904" s="223"/>
    </row>
    <row r="905" spans="1:7">
      <c r="A905" s="219"/>
      <c r="B905" s="219"/>
      <c r="C905" s="219"/>
      <c r="D905" s="220"/>
      <c r="E905" s="221"/>
      <c r="F905" s="222"/>
      <c r="G905" s="223"/>
    </row>
    <row r="906" spans="1:7">
      <c r="A906" s="219"/>
      <c r="B906" s="219"/>
      <c r="C906" s="219"/>
      <c r="D906" s="220"/>
      <c r="E906" s="221"/>
      <c r="F906" s="222"/>
      <c r="G906" s="223"/>
    </row>
    <row r="907" spans="1:7">
      <c r="A907" s="219"/>
      <c r="B907" s="219"/>
      <c r="C907" s="219"/>
      <c r="D907" s="220"/>
      <c r="E907" s="221"/>
      <c r="F907" s="222"/>
      <c r="G907" s="223"/>
    </row>
    <row r="908" spans="1:7">
      <c r="A908" s="219"/>
      <c r="B908" s="219"/>
      <c r="C908" s="219"/>
      <c r="D908" s="220"/>
      <c r="E908" s="221"/>
      <c r="F908" s="222"/>
      <c r="G908" s="223"/>
    </row>
    <row r="909" spans="1:7">
      <c r="A909" s="219"/>
      <c r="B909" s="219"/>
      <c r="C909" s="219"/>
      <c r="D909" s="220"/>
      <c r="E909" s="221"/>
      <c r="F909" s="222"/>
      <c r="G909" s="223"/>
    </row>
    <row r="910" spans="1:7">
      <c r="A910" s="219"/>
      <c r="B910" s="219"/>
      <c r="C910" s="219"/>
      <c r="D910" s="220"/>
      <c r="E910" s="221"/>
      <c r="F910" s="222"/>
      <c r="G910" s="223"/>
    </row>
    <row r="911" spans="1:7">
      <c r="A911" s="219"/>
      <c r="B911" s="219"/>
      <c r="C911" s="219"/>
      <c r="D911" s="220"/>
      <c r="E911" s="221"/>
      <c r="F911" s="222"/>
      <c r="G911" s="223"/>
    </row>
    <row r="912" spans="1:7">
      <c r="A912" s="219"/>
      <c r="B912" s="219"/>
      <c r="C912" s="219"/>
      <c r="D912" s="220"/>
      <c r="E912" s="221"/>
      <c r="F912" s="222"/>
      <c r="G912" s="223"/>
    </row>
    <row r="913" spans="1:7">
      <c r="A913" s="219"/>
      <c r="B913" s="219"/>
      <c r="C913" s="219"/>
      <c r="D913" s="220"/>
      <c r="E913" s="221"/>
      <c r="F913" s="222"/>
      <c r="G913" s="223"/>
    </row>
    <row r="914" spans="1:7">
      <c r="A914" s="219"/>
      <c r="B914" s="219"/>
      <c r="C914" s="219"/>
      <c r="D914" s="220"/>
      <c r="E914" s="221"/>
      <c r="F914" s="222"/>
      <c r="G914" s="223"/>
    </row>
    <row r="915" spans="1:7">
      <c r="A915" s="219"/>
      <c r="B915" s="219"/>
      <c r="C915" s="219"/>
      <c r="D915" s="220"/>
      <c r="E915" s="221"/>
      <c r="F915" s="222"/>
      <c r="G915" s="223"/>
    </row>
    <row r="916" spans="1:7">
      <c r="A916" s="219"/>
      <c r="B916" s="219"/>
      <c r="C916" s="219"/>
      <c r="D916" s="220"/>
      <c r="E916" s="221"/>
      <c r="F916" s="222"/>
      <c r="G916" s="223"/>
    </row>
    <row r="917" spans="1:7">
      <c r="A917" s="219"/>
      <c r="B917" s="219"/>
      <c r="C917" s="219"/>
      <c r="D917" s="220"/>
      <c r="E917" s="221"/>
      <c r="F917" s="222"/>
      <c r="G917" s="223"/>
    </row>
    <row r="918" spans="1:7">
      <c r="A918" s="219"/>
      <c r="B918" s="219"/>
      <c r="C918" s="219"/>
      <c r="D918" s="220"/>
      <c r="E918" s="221"/>
      <c r="F918" s="222"/>
      <c r="G918" s="223"/>
    </row>
    <row r="919" spans="1:7">
      <c r="A919" s="219"/>
      <c r="B919" s="219"/>
      <c r="C919" s="219"/>
      <c r="D919" s="220"/>
      <c r="E919" s="221"/>
      <c r="F919" s="222"/>
      <c r="G919" s="223"/>
    </row>
    <row r="920" spans="1:7">
      <c r="A920" s="219"/>
      <c r="B920" s="219"/>
      <c r="C920" s="219"/>
      <c r="D920" s="220"/>
      <c r="E920" s="221"/>
      <c r="F920" s="222"/>
      <c r="G920" s="223"/>
    </row>
    <row r="921" spans="1:7">
      <c r="A921" s="219"/>
      <c r="B921" s="219"/>
      <c r="C921" s="219"/>
      <c r="D921" s="220"/>
      <c r="E921" s="221"/>
      <c r="F921" s="222"/>
      <c r="G921" s="223"/>
    </row>
    <row r="922" spans="1:7">
      <c r="A922" s="219"/>
      <c r="B922" s="219"/>
      <c r="C922" s="219"/>
      <c r="D922" s="220"/>
      <c r="E922" s="221"/>
      <c r="F922" s="222"/>
      <c r="G922" s="223"/>
    </row>
    <row r="923" spans="1:7">
      <c r="A923" s="219"/>
      <c r="B923" s="219"/>
      <c r="C923" s="219"/>
      <c r="D923" s="220"/>
      <c r="E923" s="221"/>
      <c r="F923" s="222"/>
      <c r="G923" s="223"/>
    </row>
    <row r="924" spans="1:7">
      <c r="A924" s="219"/>
      <c r="B924" s="219"/>
      <c r="C924" s="219"/>
      <c r="D924" s="220"/>
      <c r="E924" s="221"/>
      <c r="F924" s="222"/>
      <c r="G924" s="223"/>
    </row>
    <row r="925" spans="1:7">
      <c r="A925" s="219"/>
      <c r="B925" s="219"/>
      <c r="C925" s="219"/>
      <c r="D925" s="220"/>
      <c r="E925" s="221"/>
      <c r="F925" s="222"/>
      <c r="G925" s="223"/>
    </row>
    <row r="926" spans="1:7">
      <c r="A926" s="219"/>
      <c r="B926" s="219"/>
      <c r="C926" s="219"/>
      <c r="D926" s="220"/>
      <c r="E926" s="221"/>
      <c r="F926" s="222"/>
      <c r="G926" s="223"/>
    </row>
    <row r="927" spans="1:7">
      <c r="A927" s="219"/>
      <c r="B927" s="219"/>
      <c r="C927" s="219"/>
      <c r="D927" s="220"/>
      <c r="E927" s="221"/>
      <c r="F927" s="222"/>
      <c r="G927" s="223"/>
    </row>
    <row r="928" spans="1:7">
      <c r="A928" s="219"/>
      <c r="B928" s="219"/>
      <c r="C928" s="219"/>
      <c r="D928" s="220"/>
      <c r="E928" s="221"/>
      <c r="F928" s="222"/>
      <c r="G928" s="223"/>
    </row>
    <row r="929" spans="1:7">
      <c r="A929" s="219"/>
      <c r="B929" s="219"/>
      <c r="C929" s="219"/>
      <c r="D929" s="220"/>
      <c r="E929" s="221"/>
      <c r="F929" s="222"/>
      <c r="G929" s="223"/>
    </row>
    <row r="930" spans="1:7">
      <c r="A930" s="219"/>
      <c r="B930" s="219"/>
      <c r="C930" s="219"/>
      <c r="D930" s="220"/>
      <c r="E930" s="221"/>
      <c r="F930" s="222"/>
      <c r="G930" s="223"/>
    </row>
    <row r="931" spans="1:7">
      <c r="A931" s="219"/>
      <c r="B931" s="219"/>
      <c r="C931" s="219"/>
      <c r="D931" s="220"/>
      <c r="E931" s="221"/>
      <c r="F931" s="222"/>
      <c r="G931" s="223"/>
    </row>
    <row r="932" spans="1:7">
      <c r="A932" s="219"/>
      <c r="B932" s="219"/>
      <c r="C932" s="219"/>
      <c r="D932" s="220"/>
      <c r="E932" s="221"/>
      <c r="F932" s="222"/>
      <c r="G932" s="223"/>
    </row>
    <row r="933" spans="1:7">
      <c r="A933" s="219"/>
      <c r="B933" s="219"/>
      <c r="C933" s="219"/>
      <c r="D933" s="220"/>
      <c r="E933" s="221"/>
      <c r="F933" s="222"/>
      <c r="G933" s="223"/>
    </row>
    <row r="934" spans="1:7">
      <c r="A934" s="219"/>
      <c r="B934" s="219"/>
      <c r="C934" s="219"/>
      <c r="D934" s="220"/>
      <c r="E934" s="221"/>
      <c r="F934" s="222"/>
      <c r="G934" s="223"/>
    </row>
    <row r="935" spans="1:7">
      <c r="A935" s="219"/>
      <c r="B935" s="219"/>
      <c r="C935" s="219"/>
      <c r="D935" s="220"/>
      <c r="E935" s="221"/>
      <c r="F935" s="222"/>
      <c r="G935" s="223"/>
    </row>
    <row r="936" spans="1:7">
      <c r="A936" s="219"/>
      <c r="B936" s="219"/>
      <c r="C936" s="219"/>
      <c r="D936" s="220"/>
      <c r="E936" s="221"/>
      <c r="F936" s="222"/>
      <c r="G936" s="223"/>
    </row>
    <row r="937" spans="1:7">
      <c r="A937" s="219"/>
      <c r="B937" s="219"/>
      <c r="C937" s="219"/>
      <c r="D937" s="220"/>
      <c r="E937" s="221"/>
      <c r="F937" s="222"/>
      <c r="G937" s="223"/>
    </row>
    <row r="938" spans="1:7">
      <c r="A938" s="219"/>
      <c r="B938" s="219"/>
      <c r="C938" s="219"/>
      <c r="D938" s="220"/>
      <c r="E938" s="221"/>
      <c r="F938" s="222"/>
      <c r="G938" s="223"/>
    </row>
    <row r="939" spans="1:7">
      <c r="A939" s="219"/>
      <c r="B939" s="219"/>
      <c r="C939" s="219"/>
      <c r="D939" s="220"/>
      <c r="E939" s="221"/>
      <c r="F939" s="222"/>
      <c r="G939" s="223"/>
    </row>
    <row r="940" spans="1:7">
      <c r="A940" s="219"/>
      <c r="B940" s="219"/>
      <c r="C940" s="219"/>
      <c r="D940" s="220"/>
      <c r="E940" s="221"/>
      <c r="F940" s="222"/>
      <c r="G940" s="223"/>
    </row>
    <row r="941" spans="1:7">
      <c r="A941" s="219"/>
      <c r="B941" s="219"/>
      <c r="C941" s="219"/>
      <c r="D941" s="220"/>
      <c r="E941" s="221"/>
      <c r="F941" s="222"/>
      <c r="G941" s="223"/>
    </row>
    <row r="942" spans="1:7">
      <c r="A942" s="219"/>
      <c r="B942" s="219"/>
      <c r="C942" s="219"/>
      <c r="D942" s="220"/>
      <c r="E942" s="221"/>
      <c r="F942" s="222"/>
      <c r="G942" s="223"/>
    </row>
    <row r="943" spans="1:7">
      <c r="A943" s="219"/>
      <c r="B943" s="219"/>
      <c r="C943" s="219"/>
      <c r="D943" s="220"/>
      <c r="E943" s="221"/>
      <c r="F943" s="222"/>
      <c r="G943" s="223"/>
    </row>
    <row r="944" spans="1:7">
      <c r="A944" s="219"/>
      <c r="B944" s="219"/>
      <c r="C944" s="219"/>
      <c r="D944" s="220"/>
      <c r="E944" s="221"/>
      <c r="F944" s="222"/>
      <c r="G944" s="223"/>
    </row>
    <row r="945" spans="1:7">
      <c r="A945" s="219"/>
      <c r="B945" s="219"/>
      <c r="C945" s="219"/>
      <c r="D945" s="220"/>
      <c r="E945" s="221"/>
      <c r="F945" s="222"/>
      <c r="G945" s="223"/>
    </row>
    <row r="946" spans="1:7">
      <c r="A946" s="219"/>
      <c r="B946" s="219"/>
      <c r="C946" s="219"/>
      <c r="D946" s="220"/>
      <c r="E946" s="221"/>
      <c r="F946" s="222"/>
      <c r="G946" s="223"/>
    </row>
    <row r="947" spans="1:7">
      <c r="A947" s="219"/>
      <c r="B947" s="219"/>
      <c r="C947" s="219"/>
      <c r="D947" s="220"/>
      <c r="E947" s="221"/>
      <c r="F947" s="222"/>
      <c r="G947" s="223"/>
    </row>
    <row r="948" spans="1:7">
      <c r="A948" s="219"/>
      <c r="B948" s="219"/>
      <c r="C948" s="219"/>
      <c r="D948" s="220"/>
      <c r="E948" s="221"/>
      <c r="F948" s="222"/>
      <c r="G948" s="223"/>
    </row>
    <row r="949" spans="1:7">
      <c r="A949" s="219"/>
      <c r="B949" s="219"/>
      <c r="C949" s="219"/>
      <c r="D949" s="220"/>
      <c r="E949" s="221"/>
      <c r="F949" s="222"/>
      <c r="G949" s="223"/>
    </row>
    <row r="950" spans="1:7">
      <c r="A950" s="219"/>
      <c r="B950" s="219"/>
      <c r="C950" s="219"/>
      <c r="D950" s="220"/>
      <c r="E950" s="221"/>
      <c r="F950" s="222"/>
      <c r="G950" s="223"/>
    </row>
    <row r="951" spans="1:7">
      <c r="A951" s="219"/>
      <c r="B951" s="219"/>
      <c r="C951" s="219"/>
      <c r="D951" s="220"/>
      <c r="E951" s="221"/>
      <c r="F951" s="222"/>
      <c r="G951" s="223"/>
    </row>
    <row r="952" spans="1:7">
      <c r="A952" s="219"/>
      <c r="B952" s="219"/>
      <c r="C952" s="219"/>
      <c r="D952" s="220"/>
      <c r="E952" s="221"/>
      <c r="F952" s="222"/>
      <c r="G952" s="223"/>
    </row>
    <row r="953" spans="1:7">
      <c r="A953" s="219"/>
      <c r="B953" s="219"/>
      <c r="C953" s="219"/>
      <c r="D953" s="220"/>
      <c r="E953" s="221"/>
      <c r="F953" s="222"/>
      <c r="G953" s="223"/>
    </row>
    <row r="954" spans="1:7">
      <c r="A954" s="219"/>
      <c r="B954" s="219"/>
      <c r="C954" s="219"/>
      <c r="D954" s="220"/>
      <c r="E954" s="221"/>
      <c r="F954" s="222"/>
      <c r="G954" s="223"/>
    </row>
    <row r="955" spans="1:7">
      <c r="A955" s="219"/>
      <c r="B955" s="219"/>
      <c r="C955" s="219"/>
      <c r="D955" s="220"/>
      <c r="E955" s="221"/>
      <c r="F955" s="222"/>
      <c r="G955" s="223"/>
    </row>
    <row r="956" spans="1:7">
      <c r="A956" s="219"/>
      <c r="B956" s="219"/>
      <c r="C956" s="219"/>
      <c r="D956" s="220"/>
      <c r="E956" s="221"/>
      <c r="F956" s="222"/>
      <c r="G956" s="223"/>
    </row>
    <row r="957" spans="1:7">
      <c r="A957" s="219"/>
      <c r="B957" s="219"/>
      <c r="C957" s="219"/>
      <c r="D957" s="220"/>
      <c r="E957" s="221"/>
      <c r="F957" s="222"/>
      <c r="G957" s="223"/>
    </row>
    <row r="958" spans="1:7">
      <c r="A958" s="219"/>
      <c r="B958" s="219"/>
      <c r="C958" s="219"/>
      <c r="D958" s="220"/>
      <c r="E958" s="221"/>
      <c r="F958" s="222"/>
      <c r="G958" s="223"/>
    </row>
    <row r="959" spans="1:7">
      <c r="A959" s="219"/>
      <c r="B959" s="219"/>
      <c r="C959" s="219"/>
      <c r="D959" s="220"/>
      <c r="E959" s="221"/>
      <c r="F959" s="222"/>
      <c r="G959" s="223"/>
    </row>
    <row r="960" spans="1:7">
      <c r="A960" s="219"/>
      <c r="B960" s="219"/>
      <c r="C960" s="219"/>
      <c r="D960" s="220"/>
      <c r="E960" s="221"/>
      <c r="F960" s="222"/>
      <c r="G960" s="223"/>
    </row>
    <row r="961" spans="1:7">
      <c r="A961" s="219"/>
      <c r="B961" s="219"/>
      <c r="C961" s="219"/>
      <c r="D961" s="220"/>
      <c r="E961" s="221"/>
      <c r="F961" s="222"/>
      <c r="G961" s="223"/>
    </row>
    <row r="962" spans="1:7">
      <c r="A962" s="219"/>
      <c r="B962" s="219"/>
      <c r="C962" s="219"/>
      <c r="D962" s="220"/>
      <c r="E962" s="221"/>
      <c r="F962" s="222"/>
      <c r="G962" s="223"/>
    </row>
    <row r="963" spans="1:7">
      <c r="A963" s="219"/>
      <c r="B963" s="219"/>
      <c r="C963" s="219"/>
      <c r="D963" s="220"/>
      <c r="E963" s="221"/>
      <c r="F963" s="222"/>
      <c r="G963" s="223"/>
    </row>
    <row r="964" spans="1:7">
      <c r="A964" s="219"/>
      <c r="B964" s="219"/>
      <c r="C964" s="219"/>
      <c r="D964" s="220"/>
      <c r="E964" s="221"/>
      <c r="F964" s="222"/>
      <c r="G964" s="223"/>
    </row>
    <row r="965" spans="1:7">
      <c r="A965" s="219"/>
      <c r="B965" s="219"/>
      <c r="C965" s="219"/>
      <c r="D965" s="220"/>
      <c r="E965" s="221"/>
      <c r="F965" s="222"/>
      <c r="G965" s="223"/>
    </row>
    <row r="966" spans="1:7">
      <c r="A966" s="219"/>
      <c r="B966" s="219"/>
      <c r="C966" s="219"/>
      <c r="D966" s="220"/>
      <c r="E966" s="221"/>
      <c r="F966" s="222"/>
      <c r="G966" s="223"/>
    </row>
    <row r="967" spans="1:7">
      <c r="A967" s="219"/>
      <c r="B967" s="219"/>
      <c r="C967" s="219"/>
      <c r="D967" s="220"/>
      <c r="E967" s="221"/>
      <c r="F967" s="222"/>
      <c r="G967" s="223"/>
    </row>
    <row r="968" spans="1:7">
      <c r="A968" s="219"/>
      <c r="B968" s="219"/>
      <c r="C968" s="219"/>
      <c r="D968" s="220"/>
      <c r="E968" s="221"/>
      <c r="F968" s="222"/>
      <c r="G968" s="223"/>
    </row>
    <row r="969" spans="1:7">
      <c r="A969" s="219"/>
      <c r="B969" s="219"/>
      <c r="C969" s="219"/>
      <c r="D969" s="220"/>
      <c r="E969" s="221"/>
      <c r="F969" s="222"/>
      <c r="G969" s="223"/>
    </row>
    <row r="970" spans="1:7">
      <c r="A970" s="219"/>
      <c r="B970" s="219"/>
      <c r="C970" s="219"/>
      <c r="D970" s="220"/>
      <c r="E970" s="221"/>
      <c r="F970" s="222"/>
      <c r="G970" s="223"/>
    </row>
    <row r="971" spans="1:7">
      <c r="A971" s="219"/>
      <c r="B971" s="219"/>
      <c r="C971" s="219"/>
      <c r="D971" s="220"/>
      <c r="E971" s="221"/>
      <c r="F971" s="222"/>
      <c r="G971" s="223"/>
    </row>
    <row r="972" spans="1:7">
      <c r="A972" s="219"/>
      <c r="B972" s="219"/>
      <c r="C972" s="219"/>
      <c r="D972" s="220"/>
      <c r="E972" s="221"/>
      <c r="F972" s="222"/>
      <c r="G972" s="223"/>
    </row>
    <row r="973" spans="1:7">
      <c r="A973" s="219"/>
      <c r="B973" s="219"/>
      <c r="C973" s="219"/>
      <c r="D973" s="220"/>
      <c r="E973" s="221"/>
      <c r="F973" s="222"/>
      <c r="G973" s="223"/>
    </row>
    <row r="974" spans="1:7">
      <c r="A974" s="219"/>
      <c r="B974" s="219"/>
      <c r="C974" s="219"/>
      <c r="D974" s="220"/>
      <c r="E974" s="221"/>
      <c r="F974" s="222"/>
      <c r="G974" s="223"/>
    </row>
    <row r="975" spans="1:7">
      <c r="A975" s="219"/>
      <c r="B975" s="219"/>
      <c r="C975" s="219"/>
      <c r="D975" s="220"/>
      <c r="E975" s="221"/>
      <c r="F975" s="222"/>
      <c r="G975" s="223"/>
    </row>
    <row r="976" spans="1:7">
      <c r="A976" s="219"/>
      <c r="B976" s="219"/>
      <c r="C976" s="219"/>
      <c r="D976" s="220"/>
      <c r="E976" s="221"/>
      <c r="F976" s="222"/>
      <c r="G976" s="223"/>
    </row>
    <row r="977" spans="1:7">
      <c r="A977" s="219"/>
      <c r="B977" s="219"/>
      <c r="C977" s="219"/>
      <c r="D977" s="220"/>
      <c r="E977" s="221"/>
      <c r="F977" s="222"/>
      <c r="G977" s="223"/>
    </row>
    <row r="978" spans="1:7">
      <c r="A978" s="219"/>
      <c r="B978" s="219"/>
      <c r="C978" s="219"/>
      <c r="D978" s="220"/>
      <c r="E978" s="221"/>
      <c r="F978" s="222"/>
      <c r="G978" s="223"/>
    </row>
    <row r="979" spans="1:7">
      <c r="A979" s="219"/>
      <c r="B979" s="219"/>
      <c r="C979" s="219"/>
      <c r="D979" s="220"/>
      <c r="E979" s="221"/>
      <c r="F979" s="222"/>
      <c r="G979" s="223"/>
    </row>
    <row r="980" spans="1:7">
      <c r="A980" s="219"/>
      <c r="B980" s="219"/>
      <c r="C980" s="219"/>
      <c r="D980" s="220"/>
      <c r="E980" s="221"/>
      <c r="F980" s="222"/>
      <c r="G980" s="223"/>
    </row>
    <row r="981" spans="1:7">
      <c r="A981" s="219"/>
      <c r="B981" s="219"/>
      <c r="C981" s="219"/>
      <c r="D981" s="220"/>
      <c r="E981" s="221"/>
      <c r="F981" s="222"/>
      <c r="G981" s="223"/>
    </row>
    <row r="982" spans="1:7">
      <c r="A982" s="219"/>
      <c r="B982" s="219"/>
      <c r="C982" s="219"/>
      <c r="D982" s="220"/>
      <c r="E982" s="221"/>
      <c r="F982" s="222"/>
      <c r="G982" s="223"/>
    </row>
    <row r="983" spans="1:7">
      <c r="A983" s="219"/>
      <c r="B983" s="219"/>
      <c r="C983" s="219"/>
      <c r="D983" s="220"/>
      <c r="E983" s="221"/>
      <c r="F983" s="222"/>
      <c r="G983" s="223"/>
    </row>
    <row r="984" spans="1:7">
      <c r="A984" s="219"/>
      <c r="B984" s="219"/>
      <c r="C984" s="219"/>
      <c r="D984" s="220"/>
      <c r="E984" s="221"/>
      <c r="F984" s="222"/>
      <c r="G984" s="223"/>
    </row>
    <row r="985" spans="1:7">
      <c r="A985" s="219"/>
      <c r="B985" s="219"/>
      <c r="C985" s="219"/>
      <c r="D985" s="220"/>
      <c r="E985" s="221"/>
      <c r="F985" s="222"/>
      <c r="G985" s="223"/>
    </row>
    <row r="986" spans="1:7">
      <c r="A986" s="219"/>
      <c r="B986" s="219"/>
      <c r="C986" s="219"/>
      <c r="D986" s="220"/>
      <c r="E986" s="221"/>
      <c r="F986" s="222"/>
      <c r="G986" s="223"/>
    </row>
    <row r="987" spans="1:7">
      <c r="A987" s="219"/>
      <c r="B987" s="219"/>
      <c r="C987" s="219"/>
      <c r="D987" s="220"/>
      <c r="E987" s="221"/>
      <c r="F987" s="222"/>
      <c r="G987" s="223"/>
    </row>
    <row r="988" spans="1:7">
      <c r="A988" s="219"/>
      <c r="B988" s="219"/>
      <c r="C988" s="219"/>
      <c r="D988" s="220"/>
      <c r="E988" s="221"/>
      <c r="F988" s="222"/>
      <c r="G988" s="223"/>
    </row>
    <row r="989" spans="1:7">
      <c r="A989" s="219"/>
      <c r="B989" s="219"/>
      <c r="C989" s="219"/>
      <c r="D989" s="220"/>
      <c r="E989" s="221"/>
      <c r="F989" s="222"/>
      <c r="G989" s="223"/>
    </row>
    <row r="990" spans="1:7">
      <c r="A990" s="219"/>
      <c r="B990" s="219"/>
      <c r="C990" s="219"/>
      <c r="D990" s="220"/>
      <c r="E990" s="221"/>
      <c r="F990" s="222"/>
      <c r="G990" s="223"/>
    </row>
    <row r="991" spans="1:7">
      <c r="A991" s="219"/>
      <c r="B991" s="219"/>
      <c r="C991" s="219"/>
      <c r="D991" s="220"/>
      <c r="E991" s="221"/>
      <c r="F991" s="222"/>
      <c r="G991" s="223"/>
    </row>
    <row r="992" spans="1:7">
      <c r="A992" s="219"/>
      <c r="B992" s="219"/>
      <c r="C992" s="219"/>
      <c r="D992" s="220"/>
      <c r="E992" s="221"/>
      <c r="F992" s="222"/>
      <c r="G992" s="223"/>
    </row>
    <row r="993" spans="1:7">
      <c r="A993" s="219"/>
      <c r="B993" s="219"/>
      <c r="C993" s="219"/>
      <c r="D993" s="220"/>
      <c r="E993" s="221"/>
      <c r="F993" s="222"/>
      <c r="G993" s="223"/>
    </row>
    <row r="994" spans="1:7">
      <c r="A994" s="219"/>
      <c r="B994" s="219"/>
      <c r="C994" s="219"/>
      <c r="D994" s="220"/>
      <c r="E994" s="221"/>
      <c r="F994" s="222"/>
      <c r="G994" s="223"/>
    </row>
    <row r="995" spans="1:7">
      <c r="A995" s="219"/>
      <c r="B995" s="219"/>
      <c r="C995" s="219"/>
      <c r="D995" s="220"/>
      <c r="E995" s="221"/>
      <c r="F995" s="222"/>
      <c r="G995" s="223"/>
    </row>
    <row r="996" spans="1:7">
      <c r="A996" s="219"/>
      <c r="B996" s="219"/>
      <c r="C996" s="219"/>
      <c r="D996" s="220"/>
      <c r="E996" s="221"/>
      <c r="F996" s="222"/>
      <c r="G996" s="223"/>
    </row>
    <row r="997" spans="1:7">
      <c r="A997" s="219"/>
      <c r="B997" s="219"/>
      <c r="C997" s="219"/>
      <c r="D997" s="220"/>
      <c r="E997" s="221"/>
      <c r="F997" s="222"/>
      <c r="G997" s="223"/>
    </row>
    <row r="998" spans="1:7">
      <c r="A998" s="219"/>
      <c r="B998" s="219"/>
      <c r="C998" s="219"/>
      <c r="D998" s="220"/>
      <c r="E998" s="221"/>
      <c r="F998" s="222"/>
      <c r="G998" s="223"/>
    </row>
    <row r="999" spans="1:7">
      <c r="A999" s="219"/>
      <c r="B999" s="219"/>
      <c r="C999" s="219"/>
      <c r="D999" s="220"/>
      <c r="E999" s="221"/>
      <c r="F999" s="222"/>
      <c r="G999" s="223"/>
    </row>
    <row r="1000" spans="1:7">
      <c r="A1000" s="219"/>
      <c r="B1000" s="219"/>
      <c r="C1000" s="219"/>
      <c r="D1000" s="220"/>
      <c r="E1000" s="221"/>
      <c r="F1000" s="222"/>
      <c r="G1000" s="223"/>
    </row>
    <row r="1001" spans="1:7">
      <c r="A1001" s="219"/>
      <c r="B1001" s="219"/>
      <c r="C1001" s="219"/>
      <c r="D1001" s="220"/>
      <c r="E1001" s="221"/>
      <c r="F1001" s="222"/>
      <c r="G1001" s="223"/>
    </row>
    <row r="1002" spans="1:7">
      <c r="A1002" s="219"/>
      <c r="B1002" s="219"/>
      <c r="C1002" s="219"/>
      <c r="D1002" s="220"/>
      <c r="E1002" s="221"/>
      <c r="F1002" s="222"/>
      <c r="G1002" s="223"/>
    </row>
    <row r="1003" spans="1:7">
      <c r="A1003" s="219"/>
      <c r="B1003" s="219"/>
      <c r="C1003" s="219"/>
      <c r="D1003" s="220"/>
      <c r="E1003" s="221"/>
      <c r="F1003" s="222"/>
      <c r="G1003" s="223"/>
    </row>
    <row r="1004" spans="1:7">
      <c r="A1004" s="219"/>
      <c r="B1004" s="219"/>
      <c r="C1004" s="219"/>
      <c r="D1004" s="220"/>
      <c r="E1004" s="221"/>
      <c r="F1004" s="222"/>
      <c r="G1004" s="223"/>
    </row>
    <row r="1005" spans="1:7">
      <c r="A1005" s="219"/>
      <c r="B1005" s="219"/>
      <c r="C1005" s="219"/>
      <c r="D1005" s="220"/>
      <c r="E1005" s="221"/>
      <c r="F1005" s="222"/>
      <c r="G1005" s="223"/>
    </row>
    <row r="1006" spans="1:7">
      <c r="A1006" s="219"/>
      <c r="B1006" s="219"/>
      <c r="C1006" s="219"/>
      <c r="D1006" s="220"/>
      <c r="E1006" s="221"/>
      <c r="F1006" s="222"/>
      <c r="G1006" s="223"/>
    </row>
    <row r="1007" spans="1:7">
      <c r="A1007" s="219"/>
      <c r="B1007" s="219"/>
      <c r="C1007" s="219"/>
      <c r="D1007" s="220"/>
      <c r="E1007" s="221"/>
      <c r="F1007" s="222"/>
      <c r="G1007" s="223"/>
    </row>
    <row r="1008" spans="1:7">
      <c r="A1008" s="219"/>
      <c r="B1008" s="219"/>
      <c r="C1008" s="219"/>
      <c r="D1008" s="220"/>
      <c r="E1008" s="221"/>
      <c r="F1008" s="222"/>
      <c r="G1008" s="223"/>
    </row>
    <row r="1009" spans="1:7">
      <c r="A1009" s="219"/>
      <c r="B1009" s="219"/>
      <c r="C1009" s="219"/>
      <c r="D1009" s="220"/>
      <c r="E1009" s="221"/>
      <c r="F1009" s="222"/>
      <c r="G1009" s="223"/>
    </row>
    <row r="1010" spans="1:7">
      <c r="A1010" s="219"/>
      <c r="B1010" s="219"/>
      <c r="C1010" s="219"/>
      <c r="D1010" s="220"/>
      <c r="E1010" s="221"/>
      <c r="F1010" s="222"/>
      <c r="G1010" s="223"/>
    </row>
    <row r="1011" spans="1:7">
      <c r="A1011" s="219"/>
      <c r="B1011" s="219"/>
      <c r="C1011" s="219"/>
      <c r="D1011" s="220"/>
      <c r="E1011" s="221"/>
      <c r="F1011" s="222"/>
      <c r="G1011" s="223"/>
    </row>
    <row r="1012" spans="1:7">
      <c r="A1012" s="219"/>
      <c r="B1012" s="219"/>
      <c r="C1012" s="219"/>
      <c r="D1012" s="220"/>
      <c r="E1012" s="221"/>
      <c r="F1012" s="222"/>
      <c r="G1012" s="223"/>
    </row>
    <row r="1013" spans="1:7">
      <c r="A1013" s="219"/>
      <c r="B1013" s="219"/>
      <c r="C1013" s="219"/>
      <c r="D1013" s="220"/>
      <c r="E1013" s="221"/>
      <c r="F1013" s="222"/>
      <c r="G1013" s="223"/>
    </row>
    <row r="1014" spans="1:7">
      <c r="A1014" s="219"/>
      <c r="B1014" s="219"/>
      <c r="C1014" s="219"/>
      <c r="D1014" s="220"/>
      <c r="E1014" s="221"/>
      <c r="F1014" s="222"/>
      <c r="G1014" s="223"/>
    </row>
    <row r="1015" spans="1:7">
      <c r="A1015" s="219"/>
      <c r="B1015" s="219"/>
      <c r="C1015" s="219"/>
      <c r="D1015" s="220"/>
      <c r="E1015" s="221"/>
      <c r="F1015" s="222"/>
      <c r="G1015" s="223"/>
    </row>
    <row r="1016" spans="1:7">
      <c r="A1016" s="219"/>
      <c r="B1016" s="219"/>
      <c r="C1016" s="219"/>
      <c r="D1016" s="220"/>
      <c r="E1016" s="221"/>
      <c r="F1016" s="222"/>
      <c r="G1016" s="223"/>
    </row>
    <row r="1017" spans="1:7">
      <c r="A1017" s="219"/>
      <c r="B1017" s="219"/>
      <c r="C1017" s="219"/>
      <c r="D1017" s="220"/>
      <c r="E1017" s="221"/>
      <c r="F1017" s="222"/>
      <c r="G1017" s="223"/>
    </row>
    <row r="1018" spans="1:7">
      <c r="A1018" s="219"/>
      <c r="B1018" s="219"/>
      <c r="C1018" s="219"/>
      <c r="D1018" s="220"/>
      <c r="E1018" s="221"/>
      <c r="F1018" s="222"/>
      <c r="G1018" s="223"/>
    </row>
    <row r="1019" spans="1:7">
      <c r="A1019" s="219"/>
      <c r="B1019" s="219"/>
      <c r="C1019" s="219"/>
      <c r="D1019" s="220"/>
      <c r="E1019" s="221"/>
      <c r="F1019" s="222"/>
      <c r="G1019" s="223"/>
    </row>
    <row r="1020" spans="1:7">
      <c r="A1020" s="219"/>
      <c r="B1020" s="219"/>
      <c r="C1020" s="219"/>
      <c r="D1020" s="220"/>
      <c r="E1020" s="221"/>
      <c r="F1020" s="222"/>
      <c r="G1020" s="223"/>
    </row>
    <row r="1021" spans="1:7">
      <c r="A1021" s="219"/>
      <c r="B1021" s="219"/>
      <c r="C1021" s="219"/>
      <c r="D1021" s="220"/>
      <c r="E1021" s="221"/>
      <c r="F1021" s="222"/>
      <c r="G1021" s="223"/>
    </row>
    <row r="1022" spans="1:7">
      <c r="A1022" s="219"/>
      <c r="B1022" s="219"/>
      <c r="C1022" s="219"/>
      <c r="D1022" s="220"/>
      <c r="E1022" s="221"/>
      <c r="F1022" s="222"/>
      <c r="G1022" s="223"/>
    </row>
    <row r="1023" spans="1:7">
      <c r="A1023" s="219"/>
      <c r="B1023" s="219"/>
      <c r="C1023" s="219"/>
      <c r="D1023" s="220"/>
      <c r="E1023" s="221"/>
      <c r="F1023" s="222"/>
      <c r="G1023" s="223"/>
    </row>
    <row r="1024" spans="1:7">
      <c r="A1024" s="219"/>
      <c r="B1024" s="219"/>
      <c r="C1024" s="219"/>
      <c r="D1024" s="220"/>
      <c r="E1024" s="221"/>
      <c r="F1024" s="222"/>
      <c r="G1024" s="223"/>
    </row>
    <row r="1025" spans="1:7">
      <c r="A1025" s="219"/>
      <c r="B1025" s="219"/>
      <c r="C1025" s="219"/>
      <c r="D1025" s="220"/>
      <c r="E1025" s="221"/>
      <c r="F1025" s="222"/>
      <c r="G1025" s="223"/>
    </row>
    <row r="1026" spans="1:7">
      <c r="A1026" s="219"/>
      <c r="B1026" s="219"/>
      <c r="C1026" s="219"/>
      <c r="D1026" s="220"/>
      <c r="E1026" s="221"/>
      <c r="F1026" s="222"/>
      <c r="G1026" s="223"/>
    </row>
    <row r="1027" spans="1:7">
      <c r="A1027" s="219"/>
      <c r="B1027" s="219"/>
      <c r="C1027" s="219"/>
      <c r="D1027" s="220"/>
      <c r="E1027" s="221"/>
      <c r="F1027" s="222"/>
      <c r="G1027" s="223"/>
    </row>
    <row r="1028" spans="1:7">
      <c r="A1028" s="219"/>
      <c r="B1028" s="219"/>
      <c r="C1028" s="219"/>
      <c r="D1028" s="220"/>
      <c r="E1028" s="221"/>
      <c r="F1028" s="222"/>
      <c r="G1028" s="223"/>
    </row>
    <row r="1029" spans="1:7">
      <c r="A1029" s="219"/>
      <c r="B1029" s="219"/>
      <c r="C1029" s="219"/>
      <c r="D1029" s="220"/>
      <c r="E1029" s="221"/>
      <c r="F1029" s="222"/>
      <c r="G1029" s="223"/>
    </row>
    <row r="1030" spans="1:7">
      <c r="A1030" s="219"/>
      <c r="B1030" s="219"/>
      <c r="C1030" s="219"/>
      <c r="D1030" s="220"/>
      <c r="E1030" s="221"/>
      <c r="F1030" s="222"/>
      <c r="G1030" s="223"/>
    </row>
    <row r="1031" spans="1:7">
      <c r="A1031" s="219"/>
      <c r="B1031" s="219"/>
      <c r="C1031" s="219"/>
      <c r="D1031" s="220"/>
      <c r="E1031" s="221"/>
      <c r="F1031" s="222"/>
      <c r="G1031" s="223"/>
    </row>
    <row r="1032" spans="1:7">
      <c r="A1032" s="219"/>
      <c r="B1032" s="219"/>
      <c r="C1032" s="219"/>
      <c r="D1032" s="220"/>
      <c r="E1032" s="221"/>
      <c r="F1032" s="222"/>
      <c r="G1032" s="223"/>
    </row>
    <row r="1033" spans="1:7">
      <c r="A1033" s="219"/>
      <c r="B1033" s="219"/>
      <c r="C1033" s="219"/>
      <c r="D1033" s="220"/>
      <c r="E1033" s="221"/>
      <c r="F1033" s="222"/>
      <c r="G1033" s="223"/>
    </row>
    <row r="1034" spans="1:7">
      <c r="A1034" s="219"/>
      <c r="B1034" s="219"/>
      <c r="C1034" s="219"/>
      <c r="D1034" s="220"/>
      <c r="E1034" s="221"/>
      <c r="F1034" s="222"/>
      <c r="G1034" s="223"/>
    </row>
    <row r="1035" spans="1:7">
      <c r="A1035" s="219"/>
      <c r="B1035" s="219"/>
      <c r="C1035" s="219"/>
      <c r="D1035" s="220"/>
      <c r="E1035" s="221"/>
      <c r="F1035" s="222"/>
      <c r="G1035" s="223"/>
    </row>
    <row r="1036" spans="1:7">
      <c r="A1036" s="219"/>
      <c r="B1036" s="219"/>
      <c r="C1036" s="219"/>
      <c r="D1036" s="220"/>
      <c r="E1036" s="221"/>
      <c r="F1036" s="222"/>
      <c r="G1036" s="223"/>
    </row>
    <row r="1037" spans="1:7">
      <c r="A1037" s="219"/>
      <c r="B1037" s="219"/>
      <c r="C1037" s="219"/>
      <c r="D1037" s="220"/>
      <c r="E1037" s="221"/>
      <c r="F1037" s="222"/>
      <c r="G1037" s="223"/>
    </row>
    <row r="1038" spans="1:7">
      <c r="A1038" s="219"/>
      <c r="B1038" s="219"/>
      <c r="C1038" s="219"/>
      <c r="D1038" s="220"/>
      <c r="E1038" s="221"/>
      <c r="F1038" s="222"/>
      <c r="G1038" s="223"/>
    </row>
    <row r="1039" spans="1:7">
      <c r="A1039" s="219"/>
      <c r="B1039" s="219"/>
      <c r="C1039" s="219"/>
      <c r="D1039" s="220"/>
      <c r="E1039" s="221"/>
      <c r="F1039" s="222"/>
      <c r="G1039" s="223"/>
    </row>
    <row r="1040" spans="1:7">
      <c r="A1040" s="219"/>
      <c r="B1040" s="219"/>
      <c r="C1040" s="219"/>
      <c r="D1040" s="220"/>
      <c r="E1040" s="221"/>
      <c r="F1040" s="222"/>
      <c r="G1040" s="223"/>
    </row>
    <row r="1041" spans="1:7">
      <c r="A1041" s="219"/>
      <c r="B1041" s="219"/>
      <c r="C1041" s="219"/>
      <c r="D1041" s="220"/>
      <c r="E1041" s="221"/>
      <c r="F1041" s="222"/>
      <c r="G1041" s="223"/>
    </row>
    <row r="1042" spans="1:7">
      <c r="A1042" s="219"/>
      <c r="B1042" s="219"/>
      <c r="C1042" s="219"/>
      <c r="D1042" s="220"/>
      <c r="E1042" s="221"/>
      <c r="F1042" s="222"/>
      <c r="G1042" s="223"/>
    </row>
    <row r="1043" spans="1:7">
      <c r="A1043" s="219"/>
      <c r="B1043" s="219"/>
      <c r="C1043" s="219"/>
      <c r="D1043" s="220"/>
      <c r="E1043" s="221"/>
      <c r="F1043" s="222"/>
      <c r="G1043" s="223"/>
    </row>
    <row r="1044" spans="1:7">
      <c r="A1044" s="219"/>
      <c r="B1044" s="219"/>
      <c r="C1044" s="219"/>
      <c r="D1044" s="220"/>
      <c r="E1044" s="221"/>
      <c r="F1044" s="222"/>
      <c r="G1044" s="223"/>
    </row>
    <row r="1045" spans="1:7">
      <c r="A1045" s="219"/>
      <c r="B1045" s="219"/>
      <c r="C1045" s="219"/>
      <c r="D1045" s="220"/>
      <c r="E1045" s="221"/>
      <c r="F1045" s="222"/>
      <c r="G1045" s="223"/>
    </row>
    <row r="1046" spans="1:7">
      <c r="A1046" s="219"/>
      <c r="B1046" s="219"/>
      <c r="C1046" s="219"/>
      <c r="D1046" s="220"/>
      <c r="E1046" s="221"/>
      <c r="F1046" s="222"/>
      <c r="G1046" s="223"/>
    </row>
    <row r="1047" spans="1:7">
      <c r="A1047" s="219"/>
      <c r="B1047" s="219"/>
      <c r="C1047" s="219"/>
      <c r="D1047" s="220"/>
      <c r="E1047" s="221"/>
      <c r="F1047" s="222"/>
      <c r="G1047" s="223"/>
    </row>
    <row r="1048" spans="1:7">
      <c r="A1048" s="219"/>
      <c r="B1048" s="219"/>
      <c r="C1048" s="219"/>
      <c r="D1048" s="220"/>
      <c r="E1048" s="221"/>
      <c r="F1048" s="222"/>
      <c r="G1048" s="223"/>
    </row>
    <row r="1049" spans="1:7">
      <c r="A1049" s="219"/>
      <c r="B1049" s="219"/>
      <c r="C1049" s="219"/>
      <c r="D1049" s="220"/>
      <c r="E1049" s="221"/>
      <c r="F1049" s="222"/>
      <c r="G1049" s="223"/>
    </row>
    <row r="1050" spans="1:7">
      <c r="A1050" s="219"/>
      <c r="B1050" s="219"/>
      <c r="C1050" s="219"/>
      <c r="D1050" s="220"/>
      <c r="E1050" s="221"/>
      <c r="F1050" s="222"/>
      <c r="G1050" s="223"/>
    </row>
    <row r="1051" spans="1:7">
      <c r="A1051" s="219"/>
      <c r="B1051" s="219"/>
      <c r="C1051" s="219"/>
      <c r="D1051" s="220"/>
      <c r="E1051" s="221"/>
      <c r="F1051" s="222"/>
      <c r="G1051" s="223"/>
    </row>
    <row r="1052" spans="1:7">
      <c r="A1052" s="219"/>
      <c r="B1052" s="219"/>
      <c r="C1052" s="219"/>
      <c r="D1052" s="220"/>
      <c r="E1052" s="221"/>
      <c r="F1052" s="222"/>
      <c r="G1052" s="223"/>
    </row>
    <row r="1053" spans="1:7">
      <c r="A1053" s="219"/>
      <c r="B1053" s="219"/>
      <c r="C1053" s="219"/>
      <c r="D1053" s="220"/>
      <c r="E1053" s="221"/>
      <c r="F1053" s="222"/>
      <c r="G1053" s="223"/>
    </row>
    <row r="1054" spans="1:7">
      <c r="A1054" s="219"/>
      <c r="B1054" s="219"/>
      <c r="C1054" s="219"/>
      <c r="D1054" s="220"/>
      <c r="E1054" s="221"/>
      <c r="F1054" s="222"/>
      <c r="G1054" s="223"/>
    </row>
    <row r="1055" spans="1:7">
      <c r="A1055" s="219"/>
      <c r="B1055" s="219"/>
      <c r="C1055" s="219"/>
      <c r="D1055" s="220"/>
      <c r="E1055" s="221"/>
      <c r="F1055" s="222"/>
      <c r="G1055" s="223"/>
    </row>
    <row r="1056" spans="1:7">
      <c r="A1056" s="219"/>
      <c r="B1056" s="219"/>
      <c r="C1056" s="219"/>
      <c r="D1056" s="220"/>
      <c r="E1056" s="221"/>
      <c r="F1056" s="222"/>
      <c r="G1056" s="223"/>
    </row>
    <row r="1057" spans="1:7">
      <c r="A1057" s="219"/>
      <c r="B1057" s="219"/>
      <c r="C1057" s="219"/>
      <c r="D1057" s="220"/>
      <c r="E1057" s="221"/>
      <c r="F1057" s="222"/>
      <c r="G1057" s="223"/>
    </row>
    <row r="1058" spans="1:7">
      <c r="A1058" s="219"/>
      <c r="B1058" s="219"/>
      <c r="C1058" s="219"/>
      <c r="D1058" s="220"/>
      <c r="E1058" s="221"/>
      <c r="F1058" s="222"/>
      <c r="G1058" s="223"/>
    </row>
    <row r="1059" spans="1:7">
      <c r="A1059" s="219"/>
      <c r="B1059" s="219"/>
      <c r="C1059" s="219"/>
      <c r="D1059" s="220"/>
      <c r="E1059" s="221"/>
      <c r="F1059" s="222"/>
      <c r="G1059" s="223"/>
    </row>
    <row r="1060" spans="1:7">
      <c r="A1060" s="219"/>
      <c r="B1060" s="219"/>
      <c r="C1060" s="219"/>
      <c r="D1060" s="220"/>
      <c r="E1060" s="221"/>
      <c r="F1060" s="222"/>
      <c r="G1060" s="223"/>
    </row>
    <row r="1061" spans="1:7">
      <c r="A1061" s="219"/>
      <c r="B1061" s="219"/>
      <c r="C1061" s="219"/>
      <c r="D1061" s="220"/>
      <c r="E1061" s="221"/>
      <c r="F1061" s="222"/>
      <c r="G1061" s="223"/>
    </row>
    <row r="1062" spans="1:7">
      <c r="A1062" s="219"/>
      <c r="B1062" s="219"/>
      <c r="C1062" s="219"/>
      <c r="D1062" s="220"/>
      <c r="E1062" s="221"/>
      <c r="F1062" s="222"/>
      <c r="G1062" s="223"/>
    </row>
    <row r="1063" spans="1:7">
      <c r="A1063" s="219"/>
      <c r="B1063" s="219"/>
      <c r="C1063" s="219"/>
      <c r="D1063" s="220"/>
      <c r="E1063" s="221"/>
      <c r="F1063" s="222"/>
      <c r="G1063" s="223"/>
    </row>
    <row r="1064" spans="1:7">
      <c r="A1064" s="219"/>
      <c r="B1064" s="219"/>
      <c r="C1064" s="219"/>
      <c r="D1064" s="220"/>
      <c r="E1064" s="221"/>
      <c r="F1064" s="222"/>
      <c r="G1064" s="223"/>
    </row>
    <row r="1065" spans="1:7">
      <c r="A1065" s="219"/>
      <c r="B1065" s="219"/>
      <c r="C1065" s="219"/>
      <c r="D1065" s="220"/>
      <c r="E1065" s="221"/>
      <c r="F1065" s="222"/>
      <c r="G1065" s="223"/>
    </row>
    <row r="1066" spans="1:7">
      <c r="A1066" s="219"/>
      <c r="B1066" s="219"/>
      <c r="C1066" s="219"/>
      <c r="D1066" s="220"/>
      <c r="E1066" s="221"/>
      <c r="F1066" s="222"/>
      <c r="G1066" s="223"/>
    </row>
    <row r="1067" spans="1:7">
      <c r="A1067" s="219"/>
      <c r="B1067" s="219"/>
      <c r="C1067" s="219"/>
      <c r="D1067" s="220"/>
      <c r="E1067" s="221"/>
      <c r="F1067" s="222"/>
      <c r="G1067" s="223"/>
    </row>
    <row r="1068" spans="1:7">
      <c r="A1068" s="219"/>
      <c r="B1068" s="219"/>
      <c r="C1068" s="219"/>
      <c r="D1068" s="220"/>
      <c r="E1068" s="221"/>
      <c r="F1068" s="222"/>
      <c r="G1068" s="223"/>
    </row>
    <row r="1069" spans="1:7">
      <c r="A1069" s="219"/>
      <c r="B1069" s="219"/>
      <c r="C1069" s="219"/>
      <c r="D1069" s="220"/>
      <c r="E1069" s="221"/>
      <c r="F1069" s="222"/>
      <c r="G1069" s="223"/>
    </row>
    <row r="1070" spans="1:7">
      <c r="A1070" s="219"/>
      <c r="B1070" s="219"/>
      <c r="C1070" s="219"/>
      <c r="D1070" s="220"/>
      <c r="E1070" s="221"/>
      <c r="F1070" s="222"/>
      <c r="G1070" s="223"/>
    </row>
    <row r="1071" spans="1:7">
      <c r="A1071" s="219"/>
      <c r="B1071" s="219"/>
      <c r="C1071" s="219"/>
      <c r="D1071" s="220"/>
      <c r="E1071" s="221"/>
      <c r="F1071" s="222"/>
      <c r="G1071" s="223"/>
    </row>
    <row r="1072" spans="1:7">
      <c r="A1072" s="219"/>
      <c r="B1072" s="219"/>
      <c r="C1072" s="219"/>
      <c r="D1072" s="220"/>
      <c r="E1072" s="221"/>
      <c r="F1072" s="222"/>
      <c r="G1072" s="223"/>
    </row>
    <row r="1073" spans="1:7">
      <c r="A1073" s="219"/>
      <c r="B1073" s="219"/>
      <c r="C1073" s="219"/>
      <c r="D1073" s="220"/>
      <c r="E1073" s="221"/>
      <c r="F1073" s="222"/>
      <c r="G1073" s="223"/>
    </row>
    <row r="1074" spans="1:7">
      <c r="A1074" s="219"/>
      <c r="B1074" s="219"/>
      <c r="C1074" s="219"/>
      <c r="D1074" s="220"/>
      <c r="E1074" s="221"/>
      <c r="F1074" s="222"/>
      <c r="G1074" s="223"/>
    </row>
    <row r="1075" spans="1:7">
      <c r="A1075" s="219"/>
      <c r="B1075" s="219"/>
      <c r="C1075" s="219"/>
      <c r="D1075" s="220"/>
      <c r="E1075" s="221"/>
      <c r="F1075" s="222"/>
      <c r="G1075" s="223"/>
    </row>
    <row r="1076" spans="1:7">
      <c r="A1076" s="219"/>
      <c r="B1076" s="219"/>
      <c r="C1076" s="219"/>
      <c r="D1076" s="220"/>
      <c r="E1076" s="221"/>
      <c r="F1076" s="222"/>
      <c r="G1076" s="223"/>
    </row>
    <row r="1077" spans="1:7">
      <c r="A1077" s="219"/>
      <c r="B1077" s="219"/>
      <c r="C1077" s="219"/>
      <c r="D1077" s="220"/>
      <c r="E1077" s="221"/>
      <c r="F1077" s="222"/>
      <c r="G1077" s="223"/>
    </row>
    <row r="1078" spans="1:7">
      <c r="A1078" s="219"/>
      <c r="B1078" s="219"/>
      <c r="C1078" s="219"/>
      <c r="D1078" s="220"/>
      <c r="E1078" s="221"/>
      <c r="F1078" s="222"/>
      <c r="G1078" s="223"/>
    </row>
    <row r="1079" spans="1:7">
      <c r="A1079" s="219"/>
      <c r="B1079" s="219"/>
      <c r="C1079" s="219"/>
      <c r="D1079" s="220"/>
      <c r="E1079" s="221"/>
      <c r="F1079" s="222"/>
      <c r="G1079" s="223"/>
    </row>
    <row r="1080" spans="1:7">
      <c r="A1080" s="219"/>
      <c r="B1080" s="219"/>
      <c r="C1080" s="219"/>
      <c r="D1080" s="220"/>
      <c r="E1080" s="221"/>
      <c r="F1080" s="222"/>
      <c r="G1080" s="223"/>
    </row>
    <row r="1081" spans="1:7">
      <c r="A1081" s="219"/>
      <c r="B1081" s="219"/>
      <c r="C1081" s="219"/>
      <c r="D1081" s="220"/>
      <c r="E1081" s="221"/>
      <c r="F1081" s="222"/>
      <c r="G1081" s="223"/>
    </row>
    <row r="1082" spans="1:7">
      <c r="A1082" s="219"/>
      <c r="B1082" s="219"/>
      <c r="C1082" s="219"/>
      <c r="D1082" s="220"/>
      <c r="E1082" s="221"/>
      <c r="F1082" s="222"/>
      <c r="G1082" s="223"/>
    </row>
    <row r="1083" spans="1:7">
      <c r="A1083" s="219"/>
      <c r="B1083" s="219"/>
      <c r="C1083" s="219"/>
      <c r="D1083" s="220"/>
      <c r="E1083" s="221"/>
      <c r="F1083" s="222"/>
      <c r="G1083" s="223"/>
    </row>
    <row r="1084" spans="1:7">
      <c r="A1084" s="219"/>
      <c r="B1084" s="219"/>
      <c r="C1084" s="219"/>
      <c r="D1084" s="220"/>
      <c r="E1084" s="221"/>
      <c r="F1084" s="222"/>
      <c r="G1084" s="223"/>
    </row>
    <row r="1085" spans="1:7">
      <c r="A1085" s="219"/>
      <c r="B1085" s="219"/>
      <c r="C1085" s="219"/>
      <c r="D1085" s="220"/>
      <c r="E1085" s="221"/>
      <c r="F1085" s="222"/>
      <c r="G1085" s="223"/>
    </row>
    <row r="1086" spans="1:7">
      <c r="A1086" s="219"/>
      <c r="B1086" s="219"/>
      <c r="C1086" s="219"/>
      <c r="D1086" s="220"/>
      <c r="E1086" s="221"/>
      <c r="F1086" s="222"/>
      <c r="G1086" s="223"/>
    </row>
    <row r="1087" spans="1:7">
      <c r="A1087" s="219"/>
      <c r="B1087" s="219"/>
      <c r="C1087" s="219"/>
      <c r="D1087" s="220"/>
      <c r="E1087" s="221"/>
      <c r="F1087" s="222"/>
      <c r="G1087" s="223"/>
    </row>
    <row r="1088" spans="1:7">
      <c r="A1088" s="219"/>
      <c r="B1088" s="219"/>
      <c r="C1088" s="219"/>
      <c r="D1088" s="220"/>
      <c r="E1088" s="221"/>
      <c r="F1088" s="222"/>
      <c r="G1088" s="223"/>
    </row>
    <row r="1089" spans="1:7">
      <c r="A1089" s="219"/>
      <c r="B1089" s="219"/>
      <c r="C1089" s="219"/>
      <c r="D1089" s="220"/>
      <c r="E1089" s="221"/>
      <c r="F1089" s="222"/>
      <c r="G1089" s="223"/>
    </row>
    <row r="1090" spans="1:7">
      <c r="A1090" s="219"/>
      <c r="B1090" s="219"/>
      <c r="C1090" s="219"/>
      <c r="D1090" s="220"/>
      <c r="E1090" s="221"/>
      <c r="F1090" s="222"/>
      <c r="G1090" s="223"/>
    </row>
    <row r="1091" spans="1:7">
      <c r="A1091" s="219"/>
      <c r="B1091" s="219"/>
      <c r="C1091" s="219"/>
      <c r="D1091" s="220"/>
      <c r="E1091" s="221"/>
      <c r="F1091" s="222"/>
      <c r="G1091" s="223"/>
    </row>
    <row r="1092" spans="1:7">
      <c r="A1092" s="219"/>
      <c r="B1092" s="219"/>
      <c r="C1092" s="219"/>
      <c r="D1092" s="220"/>
      <c r="E1092" s="221"/>
      <c r="F1092" s="222"/>
      <c r="G1092" s="223"/>
    </row>
    <row r="1093" spans="1:7">
      <c r="A1093" s="219"/>
      <c r="B1093" s="219"/>
      <c r="C1093" s="219"/>
      <c r="D1093" s="220"/>
      <c r="E1093" s="221"/>
      <c r="F1093" s="222"/>
      <c r="G1093" s="223"/>
    </row>
    <row r="1094" spans="1:7">
      <c r="A1094" s="219"/>
      <c r="B1094" s="219"/>
      <c r="C1094" s="219"/>
      <c r="D1094" s="220"/>
      <c r="E1094" s="221"/>
      <c r="F1094" s="222"/>
      <c r="G1094" s="223"/>
    </row>
    <row r="1095" spans="1:7">
      <c r="A1095" s="219"/>
      <c r="B1095" s="219"/>
      <c r="C1095" s="219"/>
      <c r="D1095" s="220"/>
      <c r="E1095" s="221"/>
      <c r="F1095" s="222"/>
      <c r="G1095" s="223"/>
    </row>
    <row r="1096" spans="1:7">
      <c r="A1096" s="219"/>
      <c r="B1096" s="219"/>
      <c r="C1096" s="219"/>
      <c r="D1096" s="220"/>
      <c r="E1096" s="221"/>
      <c r="F1096" s="222"/>
      <c r="G1096" s="223"/>
    </row>
    <row r="1097" spans="1:7">
      <c r="A1097" s="219"/>
      <c r="B1097" s="219"/>
      <c r="C1097" s="219"/>
      <c r="D1097" s="220"/>
      <c r="E1097" s="221"/>
      <c r="F1097" s="222"/>
      <c r="G1097" s="223"/>
    </row>
    <row r="1098" spans="1:7">
      <c r="A1098" s="219"/>
      <c r="B1098" s="219"/>
      <c r="C1098" s="219"/>
      <c r="D1098" s="220"/>
      <c r="E1098" s="221"/>
      <c r="F1098" s="222"/>
      <c r="G1098" s="223"/>
    </row>
    <row r="1099" spans="1:7">
      <c r="A1099" s="219"/>
      <c r="B1099" s="219"/>
      <c r="C1099" s="219"/>
      <c r="D1099" s="220"/>
      <c r="E1099" s="221"/>
      <c r="F1099" s="222"/>
      <c r="G1099" s="223"/>
    </row>
    <row r="1100" spans="1:7">
      <c r="A1100" s="219"/>
      <c r="B1100" s="219"/>
      <c r="C1100" s="219"/>
      <c r="D1100" s="220"/>
      <c r="E1100" s="221"/>
      <c r="F1100" s="222"/>
      <c r="G1100" s="223"/>
    </row>
    <row r="1101" spans="1:7">
      <c r="A1101" s="219"/>
      <c r="B1101" s="219"/>
      <c r="C1101" s="219"/>
      <c r="D1101" s="220"/>
      <c r="E1101" s="221"/>
      <c r="F1101" s="222"/>
      <c r="G1101" s="223"/>
    </row>
    <row r="1102" spans="1:7">
      <c r="A1102" s="219"/>
      <c r="B1102" s="219"/>
      <c r="C1102" s="219"/>
      <c r="D1102" s="220"/>
      <c r="E1102" s="221"/>
      <c r="F1102" s="222"/>
      <c r="G1102" s="223"/>
    </row>
    <row r="1103" spans="1:7">
      <c r="A1103" s="219"/>
      <c r="B1103" s="219"/>
      <c r="C1103" s="219"/>
      <c r="D1103" s="220"/>
      <c r="E1103" s="221"/>
      <c r="F1103" s="222"/>
      <c r="G1103" s="223"/>
    </row>
    <row r="1104" spans="1:7">
      <c r="A1104" s="219"/>
      <c r="B1104" s="219"/>
      <c r="C1104" s="219"/>
      <c r="D1104" s="220"/>
      <c r="E1104" s="221"/>
      <c r="F1104" s="222"/>
      <c r="G1104" s="223"/>
    </row>
    <row r="1105" spans="1:7">
      <c r="A1105" s="219"/>
      <c r="B1105" s="219"/>
      <c r="C1105" s="219"/>
      <c r="D1105" s="220"/>
      <c r="E1105" s="221"/>
      <c r="F1105" s="222"/>
      <c r="G1105" s="223"/>
    </row>
    <row r="1106" spans="1:7">
      <c r="A1106" s="219"/>
      <c r="B1106" s="219"/>
      <c r="C1106" s="219"/>
      <c r="D1106" s="220"/>
      <c r="E1106" s="221"/>
      <c r="F1106" s="222"/>
      <c r="G1106" s="223"/>
    </row>
    <row r="1107" spans="1:7">
      <c r="A1107" s="219"/>
      <c r="B1107" s="219"/>
      <c r="C1107" s="219"/>
      <c r="D1107" s="220"/>
      <c r="E1107" s="221"/>
      <c r="F1107" s="222"/>
      <c r="G1107" s="223"/>
    </row>
    <row r="1108" spans="1:7">
      <c r="A1108" s="219"/>
      <c r="B1108" s="219"/>
      <c r="C1108" s="219"/>
      <c r="D1108" s="220"/>
      <c r="E1108" s="221"/>
      <c r="F1108" s="222"/>
      <c r="G1108" s="223"/>
    </row>
    <row r="1109" spans="1:7">
      <c r="A1109" s="219"/>
      <c r="B1109" s="219"/>
      <c r="C1109" s="219"/>
      <c r="D1109" s="220"/>
      <c r="E1109" s="221"/>
      <c r="F1109" s="222"/>
      <c r="G1109" s="223"/>
    </row>
    <row r="1110" spans="1:7">
      <c r="A1110" s="219"/>
      <c r="B1110" s="219"/>
      <c r="C1110" s="219"/>
      <c r="D1110" s="220"/>
      <c r="E1110" s="221"/>
      <c r="F1110" s="222"/>
      <c r="G1110" s="223"/>
    </row>
    <row r="1111" spans="1:7">
      <c r="A1111" s="219"/>
      <c r="B1111" s="219"/>
      <c r="C1111" s="219"/>
      <c r="D1111" s="220"/>
      <c r="E1111" s="221"/>
      <c r="F1111" s="222"/>
      <c r="G1111" s="223"/>
    </row>
    <row r="1112" spans="1:7">
      <c r="A1112" s="219"/>
      <c r="B1112" s="219"/>
      <c r="C1112" s="219"/>
      <c r="D1112" s="220"/>
      <c r="E1112" s="221"/>
      <c r="F1112" s="222"/>
      <c r="G1112" s="223"/>
    </row>
    <row r="1113" spans="1:7">
      <c r="A1113" s="219"/>
      <c r="B1113" s="219"/>
      <c r="C1113" s="219"/>
      <c r="D1113" s="220"/>
      <c r="E1113" s="221"/>
      <c r="F1113" s="222"/>
      <c r="G1113" s="223"/>
    </row>
    <row r="1114" spans="1:7">
      <c r="A1114" s="219"/>
      <c r="B1114" s="219"/>
      <c r="C1114" s="219"/>
      <c r="D1114" s="220"/>
      <c r="E1114" s="221"/>
      <c r="F1114" s="222"/>
      <c r="G1114" s="223"/>
    </row>
    <row r="1115" spans="1:7">
      <c r="A1115" s="219"/>
      <c r="B1115" s="219"/>
      <c r="C1115" s="219"/>
      <c r="D1115" s="220"/>
      <c r="E1115" s="221"/>
      <c r="F1115" s="222"/>
      <c r="G1115" s="223"/>
    </row>
    <row r="1116" spans="1:7">
      <c r="A1116" s="219"/>
      <c r="B1116" s="219"/>
      <c r="C1116" s="219"/>
      <c r="D1116" s="220"/>
      <c r="E1116" s="221"/>
      <c r="F1116" s="222"/>
      <c r="G1116" s="223"/>
    </row>
    <row r="1117" spans="1:7">
      <c r="A1117" s="219"/>
      <c r="B1117" s="219"/>
      <c r="C1117" s="219"/>
      <c r="D1117" s="220"/>
      <c r="E1117" s="221"/>
      <c r="F1117" s="222"/>
      <c r="G1117" s="223"/>
    </row>
    <row r="1118" spans="1:7">
      <c r="A1118" s="219"/>
      <c r="B1118" s="219"/>
      <c r="C1118" s="219"/>
      <c r="D1118" s="220"/>
      <c r="E1118" s="221"/>
      <c r="F1118" s="222"/>
      <c r="G1118" s="223"/>
    </row>
    <row r="1119" spans="1:7">
      <c r="A1119" s="219"/>
      <c r="B1119" s="219"/>
      <c r="C1119" s="219"/>
      <c r="D1119" s="220"/>
      <c r="E1119" s="221"/>
      <c r="F1119" s="222"/>
      <c r="G1119" s="223"/>
    </row>
    <row r="1120" spans="1:7">
      <c r="A1120" s="219"/>
      <c r="B1120" s="219"/>
      <c r="C1120" s="219"/>
      <c r="D1120" s="220"/>
      <c r="E1120" s="221"/>
      <c r="F1120" s="222"/>
      <c r="G1120" s="223"/>
    </row>
    <row r="1121" spans="1:7">
      <c r="A1121" s="219"/>
      <c r="B1121" s="219"/>
      <c r="C1121" s="219"/>
      <c r="D1121" s="220"/>
      <c r="E1121" s="221"/>
      <c r="F1121" s="222"/>
      <c r="G1121" s="223"/>
    </row>
    <row r="1122" spans="1:7">
      <c r="A1122" s="219"/>
      <c r="B1122" s="219"/>
      <c r="C1122" s="219"/>
      <c r="D1122" s="220"/>
      <c r="E1122" s="221"/>
      <c r="F1122" s="222"/>
      <c r="G1122" s="223"/>
    </row>
    <row r="1123" spans="1:7">
      <c r="A1123" s="219"/>
      <c r="B1123" s="219"/>
      <c r="C1123" s="219"/>
      <c r="D1123" s="220"/>
      <c r="E1123" s="221"/>
      <c r="F1123" s="222"/>
      <c r="G1123" s="223"/>
    </row>
    <row r="1124" spans="1:7">
      <c r="A1124" s="219"/>
      <c r="B1124" s="219"/>
      <c r="C1124" s="219"/>
      <c r="D1124" s="220"/>
      <c r="E1124" s="221"/>
      <c r="F1124" s="222"/>
      <c r="G1124" s="223"/>
    </row>
    <row r="1125" spans="1:7">
      <c r="A1125" s="219"/>
      <c r="B1125" s="219"/>
      <c r="C1125" s="219"/>
      <c r="D1125" s="220"/>
      <c r="E1125" s="221"/>
      <c r="F1125" s="222"/>
      <c r="G1125" s="223"/>
    </row>
    <row r="1126" spans="1:7">
      <c r="A1126" s="219"/>
      <c r="B1126" s="219"/>
      <c r="C1126" s="219"/>
      <c r="D1126" s="220"/>
      <c r="E1126" s="221"/>
      <c r="F1126" s="222"/>
      <c r="G1126" s="223"/>
    </row>
    <row r="1127" spans="1:7">
      <c r="A1127" s="219"/>
      <c r="B1127" s="219"/>
      <c r="C1127" s="219"/>
      <c r="D1127" s="220"/>
      <c r="E1127" s="221"/>
      <c r="F1127" s="222"/>
      <c r="G1127" s="223"/>
    </row>
    <row r="1128" spans="1:7">
      <c r="A1128" s="219"/>
      <c r="B1128" s="219"/>
      <c r="C1128" s="219"/>
      <c r="D1128" s="220"/>
      <c r="E1128" s="221"/>
      <c r="F1128" s="222"/>
      <c r="G1128" s="223"/>
    </row>
    <row r="1129" spans="1:7">
      <c r="A1129" s="219"/>
      <c r="B1129" s="219"/>
      <c r="C1129" s="219"/>
      <c r="D1129" s="220"/>
      <c r="E1129" s="221"/>
      <c r="F1129" s="222"/>
      <c r="G1129" s="223"/>
    </row>
    <row r="1130" spans="1:7">
      <c r="A1130" s="219"/>
      <c r="B1130" s="219"/>
      <c r="C1130" s="219"/>
      <c r="D1130" s="220"/>
      <c r="E1130" s="221"/>
      <c r="F1130" s="222"/>
      <c r="G1130" s="223"/>
    </row>
    <row r="1131" spans="1:7">
      <c r="A1131" s="219"/>
      <c r="B1131" s="219"/>
      <c r="C1131" s="219"/>
      <c r="D1131" s="220"/>
      <c r="E1131" s="221"/>
      <c r="F1131" s="222"/>
      <c r="G1131" s="223"/>
    </row>
    <row r="1132" spans="1:7">
      <c r="A1132" s="219"/>
      <c r="B1132" s="219"/>
      <c r="C1132" s="219"/>
      <c r="D1132" s="220"/>
      <c r="E1132" s="221"/>
      <c r="F1132" s="222"/>
      <c r="G1132" s="223"/>
    </row>
    <row r="1133" spans="1:7">
      <c r="A1133" s="219"/>
      <c r="B1133" s="219"/>
      <c r="C1133" s="219"/>
      <c r="D1133" s="220"/>
      <c r="E1133" s="221"/>
      <c r="F1133" s="222"/>
      <c r="G1133" s="223"/>
    </row>
    <row r="1134" spans="1:7">
      <c r="A1134" s="219"/>
      <c r="B1134" s="219"/>
      <c r="C1134" s="219"/>
      <c r="D1134" s="220"/>
      <c r="E1134" s="221"/>
      <c r="F1134" s="222"/>
      <c r="G1134" s="223"/>
    </row>
    <row r="1135" spans="1:7">
      <c r="A1135" s="219"/>
      <c r="B1135" s="219"/>
      <c r="C1135" s="219"/>
      <c r="D1135" s="220"/>
      <c r="E1135" s="221"/>
      <c r="F1135" s="222"/>
      <c r="G1135" s="223"/>
    </row>
    <row r="1136" spans="1:7">
      <c r="A1136" s="219"/>
      <c r="B1136" s="219"/>
      <c r="C1136" s="219"/>
      <c r="D1136" s="220"/>
      <c r="E1136" s="221"/>
      <c r="F1136" s="222"/>
      <c r="G1136" s="223"/>
    </row>
    <row r="1137" spans="1:7">
      <c r="A1137" s="219"/>
      <c r="B1137" s="219"/>
      <c r="C1137" s="219"/>
      <c r="D1137" s="220"/>
      <c r="E1137" s="221"/>
      <c r="F1137" s="222"/>
      <c r="G1137" s="223"/>
    </row>
    <row r="1138" spans="1:7">
      <c r="A1138" s="219"/>
      <c r="B1138" s="219"/>
      <c r="C1138" s="219"/>
      <c r="D1138" s="220"/>
      <c r="E1138" s="221"/>
      <c r="F1138" s="222"/>
      <c r="G1138" s="223"/>
    </row>
    <row r="1139" spans="1:7">
      <c r="A1139" s="219"/>
      <c r="B1139" s="219"/>
      <c r="C1139" s="219"/>
      <c r="D1139" s="220"/>
      <c r="E1139" s="221"/>
      <c r="F1139" s="222"/>
      <c r="G1139" s="223"/>
    </row>
    <row r="1140" spans="1:7">
      <c r="A1140" s="219"/>
      <c r="B1140" s="219"/>
      <c r="C1140" s="219"/>
      <c r="D1140" s="220"/>
      <c r="E1140" s="221"/>
      <c r="F1140" s="222"/>
      <c r="G1140" s="223"/>
    </row>
    <row r="1141" spans="1:7">
      <c r="A1141" s="219"/>
      <c r="B1141" s="219"/>
      <c r="C1141" s="219"/>
      <c r="D1141" s="220"/>
      <c r="E1141" s="221"/>
      <c r="F1141" s="222"/>
      <c r="G1141" s="223"/>
    </row>
    <row r="1142" spans="1:7">
      <c r="A1142" s="219"/>
      <c r="B1142" s="219"/>
      <c r="C1142" s="219"/>
      <c r="D1142" s="220"/>
      <c r="E1142" s="221"/>
      <c r="F1142" s="222"/>
      <c r="G1142" s="223"/>
    </row>
    <row r="1143" spans="1:7">
      <c r="A1143" s="219"/>
      <c r="B1143" s="219"/>
      <c r="C1143" s="219"/>
      <c r="D1143" s="220"/>
      <c r="E1143" s="221"/>
      <c r="F1143" s="222"/>
      <c r="G1143" s="223"/>
    </row>
    <row r="1144" spans="1:7">
      <c r="A1144" s="219"/>
      <c r="B1144" s="219"/>
      <c r="C1144" s="219"/>
      <c r="D1144" s="220"/>
      <c r="E1144" s="221"/>
      <c r="F1144" s="222"/>
      <c r="G1144" s="223"/>
    </row>
    <row r="1145" spans="1:7">
      <c r="A1145" s="219"/>
      <c r="B1145" s="219"/>
      <c r="C1145" s="219"/>
      <c r="D1145" s="220"/>
      <c r="E1145" s="221"/>
      <c r="F1145" s="222"/>
      <c r="G1145" s="223"/>
    </row>
    <row r="1146" spans="1:7">
      <c r="A1146" s="219"/>
      <c r="B1146" s="219"/>
      <c r="C1146" s="219"/>
      <c r="D1146" s="220"/>
      <c r="E1146" s="221"/>
      <c r="F1146" s="222"/>
      <c r="G1146" s="223"/>
    </row>
    <row r="1147" spans="1:7">
      <c r="A1147" s="219"/>
      <c r="B1147" s="219"/>
      <c r="C1147" s="219"/>
      <c r="D1147" s="220"/>
      <c r="E1147" s="221"/>
      <c r="F1147" s="222"/>
      <c r="G1147" s="223"/>
    </row>
    <row r="1148" spans="1:7">
      <c r="A1148" s="219"/>
      <c r="B1148" s="219"/>
      <c r="C1148" s="219"/>
      <c r="D1148" s="220"/>
      <c r="E1148" s="221"/>
      <c r="F1148" s="222"/>
      <c r="G1148" s="223"/>
    </row>
    <row r="1149" spans="1:7">
      <c r="A1149" s="219"/>
      <c r="B1149" s="219"/>
      <c r="C1149" s="219"/>
      <c r="D1149" s="220"/>
      <c r="E1149" s="221"/>
      <c r="F1149" s="222"/>
      <c r="G1149" s="223"/>
    </row>
    <row r="1150" spans="1:7">
      <c r="A1150" s="219"/>
      <c r="B1150" s="219"/>
      <c r="C1150" s="219"/>
      <c r="D1150" s="220"/>
      <c r="E1150" s="221"/>
      <c r="F1150" s="222"/>
      <c r="G1150" s="223"/>
    </row>
    <row r="1151" spans="1:7">
      <c r="A1151" s="219"/>
      <c r="B1151" s="219"/>
      <c r="C1151" s="219"/>
      <c r="D1151" s="220"/>
      <c r="E1151" s="221"/>
      <c r="F1151" s="222"/>
      <c r="G1151" s="223"/>
    </row>
    <row r="1152" spans="1:7">
      <c r="A1152" s="219"/>
      <c r="B1152" s="219"/>
      <c r="C1152" s="219"/>
      <c r="D1152" s="220"/>
      <c r="E1152" s="221"/>
      <c r="F1152" s="222"/>
      <c r="G1152" s="223"/>
    </row>
    <row r="1153" spans="1:7">
      <c r="A1153" s="219"/>
      <c r="B1153" s="219"/>
      <c r="C1153" s="219"/>
      <c r="D1153" s="220"/>
      <c r="E1153" s="221"/>
      <c r="F1153" s="222"/>
      <c r="G1153" s="223"/>
    </row>
    <row r="1154" spans="1:7">
      <c r="A1154" s="219"/>
      <c r="B1154" s="219"/>
      <c r="C1154" s="219"/>
      <c r="D1154" s="220"/>
      <c r="E1154" s="221"/>
      <c r="F1154" s="222"/>
      <c r="G1154" s="223"/>
    </row>
    <row r="1155" spans="1:7">
      <c r="A1155" s="219"/>
      <c r="B1155" s="219"/>
      <c r="C1155" s="219"/>
      <c r="D1155" s="220"/>
      <c r="E1155" s="221"/>
      <c r="F1155" s="222"/>
      <c r="G1155" s="223"/>
    </row>
    <row r="1156" spans="1:7">
      <c r="A1156" s="219"/>
      <c r="B1156" s="219"/>
      <c r="C1156" s="219"/>
      <c r="D1156" s="220"/>
      <c r="E1156" s="221"/>
      <c r="F1156" s="222"/>
      <c r="G1156" s="223"/>
    </row>
    <row r="1157" spans="1:7">
      <c r="A1157" s="219"/>
      <c r="B1157" s="219"/>
      <c r="C1157" s="219"/>
      <c r="D1157" s="220"/>
      <c r="E1157" s="221"/>
      <c r="F1157" s="222"/>
      <c r="G1157" s="223"/>
    </row>
    <row r="1158" spans="1:7">
      <c r="A1158" s="219"/>
      <c r="B1158" s="219"/>
      <c r="C1158" s="219"/>
      <c r="D1158" s="220"/>
      <c r="E1158" s="221"/>
      <c r="F1158" s="222"/>
      <c r="G1158" s="223"/>
    </row>
    <row r="1159" spans="1:7">
      <c r="A1159" s="219"/>
      <c r="B1159" s="219"/>
      <c r="C1159" s="219"/>
      <c r="D1159" s="220"/>
      <c r="E1159" s="221"/>
      <c r="F1159" s="222"/>
      <c r="G1159" s="223"/>
    </row>
    <row r="1160" spans="1:7">
      <c r="A1160" s="219"/>
      <c r="B1160" s="219"/>
      <c r="C1160" s="219"/>
      <c r="D1160" s="220"/>
      <c r="E1160" s="221"/>
      <c r="F1160" s="222"/>
      <c r="G1160" s="223"/>
    </row>
    <row r="1161" spans="1:7">
      <c r="A1161" s="219"/>
      <c r="B1161" s="219"/>
      <c r="C1161" s="219"/>
      <c r="D1161" s="220"/>
      <c r="E1161" s="221"/>
      <c r="F1161" s="222"/>
      <c r="G1161" s="223"/>
    </row>
    <row r="1162" spans="1:7">
      <c r="A1162" s="219"/>
      <c r="B1162" s="219"/>
      <c r="C1162" s="219"/>
      <c r="D1162" s="220"/>
      <c r="E1162" s="221"/>
      <c r="F1162" s="222"/>
      <c r="G1162" s="223"/>
    </row>
    <row r="1163" spans="1:7">
      <c r="A1163" s="219"/>
      <c r="B1163" s="219"/>
      <c r="C1163" s="219"/>
      <c r="D1163" s="220"/>
      <c r="E1163" s="221"/>
      <c r="F1163" s="222"/>
      <c r="G1163" s="223"/>
    </row>
    <row r="1164" spans="1:7">
      <c r="A1164" s="219"/>
      <c r="B1164" s="219"/>
      <c r="C1164" s="219"/>
      <c r="D1164" s="220"/>
      <c r="E1164" s="221"/>
      <c r="F1164" s="222"/>
      <c r="G1164" s="223"/>
    </row>
    <row r="1165" spans="1:7">
      <c r="A1165" s="219"/>
      <c r="B1165" s="219"/>
      <c r="C1165" s="219"/>
      <c r="D1165" s="220"/>
      <c r="E1165" s="221"/>
      <c r="F1165" s="222"/>
      <c r="G1165" s="223"/>
    </row>
    <row r="1166" spans="1:7">
      <c r="A1166" s="219"/>
      <c r="B1166" s="219"/>
      <c r="C1166" s="219"/>
      <c r="D1166" s="220"/>
      <c r="E1166" s="221"/>
      <c r="F1166" s="222"/>
      <c r="G1166" s="223"/>
    </row>
    <row r="1167" spans="1:7">
      <c r="A1167" s="219"/>
      <c r="B1167" s="219"/>
      <c r="C1167" s="219"/>
      <c r="D1167" s="220"/>
      <c r="E1167" s="221"/>
      <c r="F1167" s="222"/>
      <c r="G1167" s="223"/>
    </row>
    <row r="1168" spans="1:7">
      <c r="A1168" s="219"/>
      <c r="B1168" s="219"/>
      <c r="C1168" s="219"/>
      <c r="D1168" s="220"/>
      <c r="E1168" s="221"/>
      <c r="F1168" s="222"/>
      <c r="G1168" s="223"/>
    </row>
    <row r="1169" spans="1:7">
      <c r="A1169" s="219"/>
      <c r="B1169" s="219"/>
      <c r="C1169" s="219"/>
      <c r="D1169" s="220"/>
      <c r="E1169" s="221"/>
      <c r="F1169" s="222"/>
      <c r="G1169" s="223"/>
    </row>
    <row r="1170" spans="1:7">
      <c r="A1170" s="219"/>
      <c r="B1170" s="219"/>
      <c r="C1170" s="219"/>
      <c r="D1170" s="220"/>
      <c r="E1170" s="221"/>
      <c r="F1170" s="222"/>
      <c r="G1170" s="223"/>
    </row>
    <row r="1171" spans="1:7">
      <c r="A1171" s="219"/>
      <c r="B1171" s="219"/>
      <c r="C1171" s="219"/>
      <c r="D1171" s="220"/>
      <c r="E1171" s="221"/>
      <c r="F1171" s="222"/>
      <c r="G1171" s="223"/>
    </row>
    <row r="1172" spans="1:7">
      <c r="A1172" s="219"/>
      <c r="B1172" s="219"/>
      <c r="C1172" s="219"/>
      <c r="D1172" s="220"/>
      <c r="E1172" s="221"/>
      <c r="F1172" s="222"/>
      <c r="G1172" s="223"/>
    </row>
    <row r="1173" spans="1:7">
      <c r="A1173" s="219"/>
      <c r="B1173" s="219"/>
      <c r="C1173" s="219"/>
      <c r="D1173" s="220"/>
      <c r="E1173" s="221"/>
      <c r="F1173" s="222"/>
      <c r="G1173" s="223"/>
    </row>
    <row r="1174" spans="1:7">
      <c r="A1174" s="219"/>
      <c r="B1174" s="219"/>
      <c r="C1174" s="219"/>
      <c r="D1174" s="220"/>
      <c r="E1174" s="221"/>
      <c r="F1174" s="222"/>
      <c r="G1174" s="223"/>
    </row>
    <row r="1175" spans="1:7">
      <c r="A1175" s="219"/>
      <c r="B1175" s="219"/>
      <c r="C1175" s="219"/>
      <c r="D1175" s="220"/>
      <c r="E1175" s="221"/>
      <c r="F1175" s="222"/>
      <c r="G1175" s="223"/>
    </row>
    <row r="1176" spans="1:7">
      <c r="A1176" s="219"/>
      <c r="B1176" s="219"/>
      <c r="C1176" s="219"/>
      <c r="D1176" s="220"/>
      <c r="E1176" s="221"/>
      <c r="F1176" s="222"/>
      <c r="G1176" s="223"/>
    </row>
    <row r="1177" spans="1:7">
      <c r="A1177" s="219"/>
      <c r="B1177" s="219"/>
      <c r="C1177" s="219"/>
      <c r="D1177" s="220"/>
      <c r="E1177" s="221"/>
      <c r="F1177" s="222"/>
      <c r="G1177" s="223"/>
    </row>
    <row r="1178" spans="1:7">
      <c r="A1178" s="219"/>
      <c r="B1178" s="219"/>
      <c r="C1178" s="219"/>
      <c r="D1178" s="220"/>
      <c r="E1178" s="221"/>
      <c r="F1178" s="222"/>
      <c r="G1178" s="223"/>
    </row>
    <row r="1179" spans="1:7">
      <c r="A1179" s="219"/>
      <c r="B1179" s="219"/>
      <c r="C1179" s="219"/>
      <c r="D1179" s="220"/>
      <c r="E1179" s="221"/>
      <c r="F1179" s="222"/>
      <c r="G1179" s="223"/>
    </row>
    <row r="1180" spans="1:7">
      <c r="A1180" s="219"/>
      <c r="B1180" s="219"/>
      <c r="C1180" s="219"/>
      <c r="D1180" s="220"/>
      <c r="E1180" s="221"/>
      <c r="F1180" s="222"/>
      <c r="G1180" s="223"/>
    </row>
    <row r="1181" spans="1:7">
      <c r="A1181" s="219"/>
      <c r="B1181" s="219"/>
      <c r="C1181" s="219"/>
      <c r="D1181" s="220"/>
      <c r="E1181" s="221"/>
      <c r="F1181" s="222"/>
      <c r="G1181" s="223"/>
    </row>
    <row r="1182" spans="1:7">
      <c r="A1182" s="219"/>
      <c r="B1182" s="219"/>
      <c r="C1182" s="219"/>
      <c r="D1182" s="220"/>
      <c r="E1182" s="221"/>
      <c r="F1182" s="222"/>
      <c r="G1182" s="223"/>
    </row>
    <row r="1183" spans="1:7">
      <c r="A1183" s="219"/>
      <c r="B1183" s="219"/>
      <c r="C1183" s="219"/>
      <c r="D1183" s="220"/>
      <c r="E1183" s="221"/>
      <c r="F1183" s="222"/>
      <c r="G1183" s="223"/>
    </row>
    <row r="1184" spans="1:7">
      <c r="A1184" s="219"/>
      <c r="B1184" s="219"/>
      <c r="C1184" s="219"/>
      <c r="D1184" s="220"/>
      <c r="E1184" s="221"/>
      <c r="F1184" s="222"/>
      <c r="G1184" s="223"/>
    </row>
    <row r="1185" spans="1:7">
      <c r="A1185" s="219"/>
      <c r="B1185" s="219"/>
      <c r="C1185" s="219"/>
      <c r="D1185" s="220"/>
      <c r="E1185" s="221"/>
      <c r="F1185" s="222"/>
      <c r="G1185" s="223"/>
    </row>
    <row r="1186" spans="1:7">
      <c r="A1186" s="219"/>
      <c r="B1186" s="219"/>
      <c r="C1186" s="219"/>
      <c r="D1186" s="220"/>
      <c r="E1186" s="221"/>
      <c r="F1186" s="222"/>
      <c r="G1186" s="223"/>
    </row>
    <row r="1187" spans="1:7">
      <c r="A1187" s="219"/>
      <c r="B1187" s="219"/>
      <c r="C1187" s="219"/>
      <c r="D1187" s="220"/>
      <c r="E1187" s="221"/>
      <c r="F1187" s="222"/>
      <c r="G1187" s="223"/>
    </row>
    <row r="1188" spans="1:7">
      <c r="A1188" s="219"/>
      <c r="B1188" s="219"/>
      <c r="C1188" s="219"/>
      <c r="D1188" s="220"/>
      <c r="E1188" s="221"/>
      <c r="F1188" s="222"/>
      <c r="G1188" s="223"/>
    </row>
    <row r="1189" spans="1:7">
      <c r="A1189" s="219"/>
      <c r="B1189" s="219"/>
      <c r="C1189" s="219"/>
      <c r="D1189" s="220"/>
      <c r="E1189" s="221"/>
      <c r="F1189" s="222"/>
      <c r="G1189" s="223"/>
    </row>
    <row r="1190" spans="1:7">
      <c r="A1190" s="219"/>
      <c r="B1190" s="219"/>
      <c r="C1190" s="219"/>
      <c r="D1190" s="220"/>
      <c r="E1190" s="221"/>
      <c r="F1190" s="222"/>
      <c r="G1190" s="223"/>
    </row>
    <row r="1191" spans="1:7">
      <c r="A1191" s="219"/>
      <c r="B1191" s="219"/>
      <c r="C1191" s="219"/>
      <c r="D1191" s="220"/>
      <c r="E1191" s="221"/>
      <c r="F1191" s="222"/>
      <c r="G1191" s="223"/>
    </row>
    <row r="1192" spans="1:7">
      <c r="A1192" s="219"/>
      <c r="B1192" s="219"/>
      <c r="C1192" s="219"/>
      <c r="D1192" s="220"/>
      <c r="E1192" s="221"/>
      <c r="F1192" s="222"/>
      <c r="G1192" s="223"/>
    </row>
    <row r="1193" spans="1:7">
      <c r="A1193" s="219"/>
      <c r="B1193" s="219"/>
      <c r="C1193" s="219"/>
      <c r="D1193" s="220"/>
      <c r="E1193" s="221"/>
      <c r="F1193" s="222"/>
      <c r="G1193" s="223"/>
    </row>
    <row r="1194" spans="1:7">
      <c r="A1194" s="219"/>
      <c r="B1194" s="219"/>
      <c r="C1194" s="219"/>
      <c r="D1194" s="220"/>
      <c r="E1194" s="221"/>
      <c r="F1194" s="222"/>
      <c r="G1194" s="223"/>
    </row>
    <row r="1195" spans="1:7">
      <c r="A1195" s="219"/>
      <c r="B1195" s="219"/>
      <c r="C1195" s="219"/>
      <c r="D1195" s="220"/>
      <c r="E1195" s="221"/>
      <c r="F1195" s="222"/>
      <c r="G1195" s="223"/>
    </row>
    <row r="1196" spans="1:7">
      <c r="A1196" s="219"/>
      <c r="B1196" s="219"/>
      <c r="C1196" s="219"/>
      <c r="D1196" s="220"/>
      <c r="E1196" s="221"/>
      <c r="F1196" s="222"/>
      <c r="G1196" s="223"/>
    </row>
    <row r="1197" spans="1:7">
      <c r="A1197" s="219"/>
      <c r="B1197" s="219"/>
      <c r="C1197" s="219"/>
      <c r="D1197" s="220"/>
      <c r="E1197" s="221"/>
      <c r="F1197" s="222"/>
      <c r="G1197" s="223"/>
    </row>
    <row r="1198" spans="1:7">
      <c r="A1198" s="219"/>
      <c r="B1198" s="219"/>
      <c r="C1198" s="219"/>
      <c r="D1198" s="220"/>
      <c r="E1198" s="221"/>
      <c r="F1198" s="222"/>
      <c r="G1198" s="223"/>
    </row>
    <row r="1199" spans="1:7">
      <c r="A1199" s="219"/>
      <c r="B1199" s="219"/>
      <c r="C1199" s="219"/>
      <c r="D1199" s="220"/>
      <c r="E1199" s="221"/>
      <c r="F1199" s="222"/>
      <c r="G1199" s="223"/>
    </row>
    <row r="1200" spans="1:7">
      <c r="A1200" s="219"/>
      <c r="B1200" s="219"/>
      <c r="C1200" s="219"/>
      <c r="D1200" s="220"/>
      <c r="E1200" s="221"/>
      <c r="F1200" s="222"/>
      <c r="G1200" s="223"/>
    </row>
    <row r="1201" spans="1:7">
      <c r="A1201" s="219"/>
      <c r="B1201" s="219"/>
      <c r="C1201" s="219"/>
      <c r="D1201" s="220"/>
      <c r="E1201" s="221"/>
      <c r="F1201" s="222"/>
      <c r="G1201" s="223"/>
    </row>
    <row r="1202" spans="1:7">
      <c r="A1202" s="219"/>
      <c r="B1202" s="219"/>
      <c r="C1202" s="219"/>
      <c r="D1202" s="220"/>
      <c r="E1202" s="221"/>
      <c r="F1202" s="222"/>
      <c r="G1202" s="223"/>
    </row>
    <row r="1203" spans="1:7">
      <c r="A1203" s="219"/>
      <c r="B1203" s="219"/>
      <c r="C1203" s="219"/>
      <c r="D1203" s="220"/>
      <c r="E1203" s="221"/>
      <c r="F1203" s="222"/>
      <c r="G1203" s="223"/>
    </row>
    <row r="1204" spans="1:7">
      <c r="A1204" s="219"/>
      <c r="B1204" s="219"/>
      <c r="C1204" s="219"/>
      <c r="D1204" s="220"/>
      <c r="E1204" s="221"/>
      <c r="F1204" s="222"/>
      <c r="G1204" s="223"/>
    </row>
    <row r="1205" spans="1:7">
      <c r="A1205" s="219"/>
      <c r="B1205" s="219"/>
      <c r="C1205" s="219"/>
      <c r="D1205" s="220"/>
      <c r="E1205" s="221"/>
      <c r="F1205" s="222"/>
      <c r="G1205" s="223"/>
    </row>
    <row r="1206" spans="1:7">
      <c r="A1206" s="219"/>
      <c r="B1206" s="219"/>
      <c r="C1206" s="219"/>
      <c r="D1206" s="220"/>
      <c r="E1206" s="221"/>
      <c r="F1206" s="222"/>
      <c r="G1206" s="223"/>
    </row>
    <row r="1207" spans="1:7">
      <c r="A1207" s="219"/>
      <c r="B1207" s="219"/>
      <c r="C1207" s="219"/>
      <c r="D1207" s="220"/>
      <c r="E1207" s="221"/>
      <c r="F1207" s="222"/>
      <c r="G1207" s="223"/>
    </row>
    <row r="1208" spans="1:7">
      <c r="A1208" s="219"/>
      <c r="B1208" s="219"/>
      <c r="C1208" s="219"/>
      <c r="D1208" s="220"/>
      <c r="E1208" s="221"/>
      <c r="F1208" s="222"/>
      <c r="G1208" s="223"/>
    </row>
    <row r="1209" spans="1:7">
      <c r="A1209" s="219"/>
      <c r="B1209" s="219"/>
      <c r="C1209" s="219"/>
      <c r="D1209" s="220"/>
      <c r="E1209" s="221"/>
      <c r="F1209" s="222"/>
      <c r="G1209" s="223"/>
    </row>
    <row r="1210" spans="1:7">
      <c r="A1210" s="219"/>
      <c r="B1210" s="219"/>
      <c r="C1210" s="219"/>
      <c r="D1210" s="220"/>
      <c r="E1210" s="221"/>
      <c r="F1210" s="222"/>
      <c r="G1210" s="223"/>
    </row>
    <row r="1211" spans="1:7">
      <c r="A1211" s="219"/>
      <c r="B1211" s="219"/>
      <c r="C1211" s="219"/>
      <c r="D1211" s="220"/>
      <c r="E1211" s="221"/>
      <c r="F1211" s="222"/>
      <c r="G1211" s="223"/>
    </row>
    <row r="1212" spans="1:7">
      <c r="A1212" s="219"/>
      <c r="B1212" s="219"/>
      <c r="C1212" s="219"/>
      <c r="D1212" s="220"/>
      <c r="E1212" s="221"/>
      <c r="F1212" s="222"/>
      <c r="G1212" s="223"/>
    </row>
    <row r="1213" spans="1:7">
      <c r="A1213" s="219"/>
      <c r="B1213" s="219"/>
      <c r="C1213" s="219"/>
      <c r="D1213" s="220"/>
      <c r="E1213" s="221"/>
      <c r="F1213" s="222"/>
      <c r="G1213" s="223"/>
    </row>
    <row r="1214" spans="1:7">
      <c r="A1214" s="219"/>
      <c r="B1214" s="219"/>
      <c r="C1214" s="219"/>
      <c r="D1214" s="220"/>
      <c r="E1214" s="221"/>
      <c r="F1214" s="222"/>
      <c r="G1214" s="223"/>
    </row>
    <row r="1215" spans="1:7">
      <c r="A1215" s="219"/>
      <c r="B1215" s="219"/>
      <c r="C1215" s="219"/>
      <c r="D1215" s="220"/>
      <c r="E1215" s="221"/>
      <c r="F1215" s="222"/>
      <c r="G1215" s="223"/>
    </row>
    <row r="1216" spans="1:7">
      <c r="A1216" s="219"/>
      <c r="B1216" s="219"/>
      <c r="C1216" s="219"/>
      <c r="D1216" s="220"/>
      <c r="E1216" s="221"/>
      <c r="F1216" s="222"/>
      <c r="G1216" s="223"/>
    </row>
    <row r="1217" spans="1:7">
      <c r="A1217" s="219"/>
      <c r="B1217" s="219"/>
      <c r="C1217" s="219"/>
      <c r="D1217" s="220"/>
      <c r="E1217" s="221"/>
      <c r="F1217" s="222"/>
      <c r="G1217" s="223"/>
    </row>
    <row r="1218" spans="1:7">
      <c r="A1218" s="219"/>
      <c r="B1218" s="219"/>
      <c r="C1218" s="219"/>
      <c r="D1218" s="220"/>
      <c r="E1218" s="221"/>
      <c r="F1218" s="222"/>
      <c r="G1218" s="223"/>
    </row>
    <row r="1219" spans="1:7">
      <c r="A1219" s="219"/>
      <c r="B1219" s="219"/>
      <c r="C1219" s="219"/>
      <c r="D1219" s="220"/>
      <c r="E1219" s="221"/>
      <c r="F1219" s="222"/>
      <c r="G1219" s="223"/>
    </row>
    <row r="1220" spans="1:7">
      <c r="A1220" s="219"/>
      <c r="B1220" s="219"/>
      <c r="C1220" s="219"/>
      <c r="D1220" s="220"/>
      <c r="E1220" s="221"/>
      <c r="F1220" s="222"/>
      <c r="G1220" s="223"/>
    </row>
    <row r="1221" spans="1:7">
      <c r="A1221" s="219"/>
      <c r="B1221" s="219"/>
      <c r="C1221" s="219"/>
      <c r="D1221" s="220"/>
      <c r="E1221" s="221"/>
      <c r="F1221" s="222"/>
      <c r="G1221" s="223"/>
    </row>
    <row r="1222" spans="1:7">
      <c r="A1222" s="219"/>
      <c r="B1222" s="219"/>
      <c r="C1222" s="219"/>
      <c r="D1222" s="220"/>
      <c r="E1222" s="221"/>
      <c r="F1222" s="222"/>
      <c r="G1222" s="223"/>
    </row>
    <row r="1223" spans="1:7">
      <c r="A1223" s="219"/>
      <c r="B1223" s="219"/>
      <c r="C1223" s="219"/>
      <c r="D1223" s="220"/>
      <c r="E1223" s="221"/>
      <c r="F1223" s="222"/>
      <c r="G1223" s="223"/>
    </row>
    <row r="1224" spans="1:7">
      <c r="A1224" s="219"/>
      <c r="B1224" s="219"/>
      <c r="C1224" s="219"/>
      <c r="D1224" s="220"/>
      <c r="E1224" s="221"/>
      <c r="F1224" s="222"/>
      <c r="G1224" s="223"/>
    </row>
    <row r="1225" spans="1:7">
      <c r="A1225" s="219"/>
      <c r="B1225" s="219"/>
      <c r="C1225" s="219"/>
      <c r="D1225" s="220"/>
      <c r="E1225" s="221"/>
      <c r="F1225" s="222"/>
      <c r="G1225" s="223"/>
    </row>
    <row r="1226" spans="1:7">
      <c r="A1226" s="219"/>
      <c r="B1226" s="219"/>
      <c r="C1226" s="219"/>
      <c r="D1226" s="220"/>
      <c r="E1226" s="221"/>
      <c r="F1226" s="222"/>
      <c r="G1226" s="223"/>
    </row>
    <row r="1227" spans="1:7">
      <c r="A1227" s="219"/>
      <c r="B1227" s="219"/>
      <c r="C1227" s="219"/>
      <c r="D1227" s="220"/>
      <c r="E1227" s="221"/>
      <c r="F1227" s="222"/>
      <c r="G1227" s="223"/>
    </row>
    <row r="1228" spans="1:7">
      <c r="A1228" s="219"/>
      <c r="B1228" s="219"/>
      <c r="C1228" s="219"/>
      <c r="D1228" s="220"/>
      <c r="E1228" s="221"/>
      <c r="F1228" s="222"/>
      <c r="G1228" s="223"/>
    </row>
    <row r="1229" spans="1:7">
      <c r="A1229" s="219"/>
      <c r="B1229" s="219"/>
      <c r="C1229" s="219"/>
      <c r="D1229" s="220"/>
      <c r="E1229" s="221"/>
      <c r="F1229" s="222"/>
      <c r="G1229" s="223"/>
    </row>
    <row r="1230" spans="1:7">
      <c r="A1230" s="219"/>
      <c r="B1230" s="219"/>
      <c r="C1230" s="219"/>
      <c r="D1230" s="220"/>
      <c r="E1230" s="221"/>
      <c r="F1230" s="222"/>
      <c r="G1230" s="223"/>
    </row>
    <row r="1231" spans="1:7">
      <c r="A1231" s="219"/>
      <c r="B1231" s="219"/>
      <c r="C1231" s="219"/>
      <c r="D1231" s="220"/>
      <c r="E1231" s="221"/>
      <c r="F1231" s="222"/>
      <c r="G1231" s="223"/>
    </row>
    <row r="1232" spans="1:7">
      <c r="A1232" s="219"/>
      <c r="B1232" s="219"/>
      <c r="C1232" s="219"/>
      <c r="D1232" s="220"/>
      <c r="E1232" s="221"/>
      <c r="F1232" s="222"/>
      <c r="G1232" s="223"/>
    </row>
    <row r="1233" spans="1:7">
      <c r="A1233" s="219"/>
      <c r="B1233" s="219"/>
      <c r="C1233" s="219"/>
      <c r="D1233" s="220"/>
      <c r="E1233" s="221"/>
      <c r="F1233" s="222"/>
      <c r="G1233" s="223"/>
    </row>
    <row r="1234" spans="1:7">
      <c r="A1234" s="219"/>
      <c r="B1234" s="219"/>
      <c r="C1234" s="219"/>
      <c r="D1234" s="220"/>
      <c r="E1234" s="221"/>
      <c r="F1234" s="222"/>
      <c r="G1234" s="223"/>
    </row>
    <row r="1235" spans="1:7">
      <c r="A1235" s="219"/>
      <c r="B1235" s="219"/>
      <c r="C1235" s="219"/>
      <c r="D1235" s="220"/>
      <c r="E1235" s="221"/>
      <c r="F1235" s="222"/>
      <c r="G1235" s="223"/>
    </row>
    <row r="1236" spans="1:7">
      <c r="A1236" s="219"/>
      <c r="B1236" s="219"/>
      <c r="C1236" s="219"/>
      <c r="D1236" s="220"/>
      <c r="E1236" s="221"/>
      <c r="F1236" s="222"/>
      <c r="G1236" s="223"/>
    </row>
    <row r="1237" spans="1:7">
      <c r="A1237" s="219"/>
      <c r="B1237" s="219"/>
      <c r="C1237" s="219"/>
      <c r="D1237" s="220"/>
      <c r="E1237" s="221"/>
      <c r="F1237" s="222"/>
      <c r="G1237" s="223"/>
    </row>
    <row r="1238" spans="1:7">
      <c r="A1238" s="219"/>
      <c r="B1238" s="219"/>
      <c r="C1238" s="219"/>
      <c r="D1238" s="220"/>
      <c r="E1238" s="221"/>
      <c r="F1238" s="222"/>
      <c r="G1238" s="223"/>
    </row>
    <row r="1239" spans="1:7">
      <c r="A1239" s="219"/>
      <c r="B1239" s="219"/>
      <c r="C1239" s="219"/>
      <c r="D1239" s="220"/>
      <c r="E1239" s="221"/>
      <c r="F1239" s="222"/>
      <c r="G1239" s="223"/>
    </row>
    <row r="1240" spans="1:7">
      <c r="A1240" s="219"/>
      <c r="B1240" s="219"/>
      <c r="C1240" s="219"/>
      <c r="D1240" s="220"/>
      <c r="E1240" s="221"/>
      <c r="F1240" s="222"/>
      <c r="G1240" s="223"/>
    </row>
    <row r="1241" spans="1:7">
      <c r="A1241" s="219"/>
      <c r="B1241" s="219"/>
      <c r="C1241" s="219"/>
      <c r="D1241" s="220"/>
      <c r="E1241" s="221"/>
      <c r="F1241" s="222"/>
      <c r="G1241" s="223"/>
    </row>
    <row r="1242" spans="1:7">
      <c r="A1242" s="219"/>
      <c r="B1242" s="219"/>
      <c r="C1242" s="219"/>
      <c r="D1242" s="220"/>
      <c r="E1242" s="221"/>
      <c r="F1242" s="222"/>
      <c r="G1242" s="223"/>
    </row>
    <row r="1243" spans="1:7">
      <c r="A1243" s="219"/>
      <c r="B1243" s="219"/>
      <c r="C1243" s="219"/>
      <c r="D1243" s="220"/>
      <c r="E1243" s="221"/>
      <c r="F1243" s="222"/>
      <c r="G1243" s="223"/>
    </row>
    <row r="1244" spans="1:7">
      <c r="A1244" s="219"/>
      <c r="B1244" s="219"/>
      <c r="C1244" s="219"/>
      <c r="D1244" s="220"/>
      <c r="E1244" s="221"/>
      <c r="F1244" s="222"/>
      <c r="G1244" s="223"/>
    </row>
    <row r="1245" spans="1:7">
      <c r="A1245" s="219"/>
      <c r="B1245" s="219"/>
      <c r="C1245" s="219"/>
      <c r="D1245" s="220"/>
      <c r="E1245" s="221"/>
      <c r="F1245" s="222"/>
      <c r="G1245" s="223"/>
    </row>
    <row r="1246" spans="1:7">
      <c r="A1246" s="219"/>
      <c r="B1246" s="219"/>
      <c r="C1246" s="219"/>
      <c r="D1246" s="220"/>
      <c r="E1246" s="221"/>
      <c r="F1246" s="222"/>
      <c r="G1246" s="223"/>
    </row>
    <row r="1247" spans="1:7">
      <c r="A1247" s="219"/>
      <c r="B1247" s="219"/>
      <c r="C1247" s="219"/>
      <c r="D1247" s="220"/>
      <c r="E1247" s="221"/>
      <c r="F1247" s="222"/>
      <c r="G1247" s="223"/>
    </row>
    <row r="1248" spans="1:7">
      <c r="A1248" s="219"/>
      <c r="B1248" s="219"/>
      <c r="C1248" s="219"/>
      <c r="D1248" s="220"/>
      <c r="E1248" s="221"/>
      <c r="F1248" s="222"/>
      <c r="G1248" s="223"/>
    </row>
    <row r="1249" spans="1:7">
      <c r="A1249" s="219"/>
      <c r="B1249" s="219"/>
      <c r="C1249" s="219"/>
      <c r="D1249" s="220"/>
      <c r="E1249" s="221"/>
      <c r="F1249" s="222"/>
      <c r="G1249" s="223"/>
    </row>
    <row r="1250" spans="1:7">
      <c r="A1250" s="219"/>
      <c r="B1250" s="219"/>
      <c r="C1250" s="219"/>
      <c r="D1250" s="220"/>
      <c r="E1250" s="221"/>
      <c r="F1250" s="222"/>
      <c r="G1250" s="223"/>
    </row>
    <row r="1251" spans="1:7">
      <c r="A1251" s="219"/>
      <c r="B1251" s="219"/>
      <c r="C1251" s="219"/>
      <c r="D1251" s="220"/>
      <c r="E1251" s="221"/>
      <c r="F1251" s="222"/>
      <c r="G1251" s="223"/>
    </row>
    <row r="1252" spans="1:7">
      <c r="A1252" s="219"/>
      <c r="B1252" s="219"/>
      <c r="C1252" s="219"/>
      <c r="D1252" s="220"/>
      <c r="E1252" s="221"/>
      <c r="F1252" s="222"/>
      <c r="G1252" s="223"/>
    </row>
    <row r="1253" spans="1:7">
      <c r="A1253" s="219"/>
      <c r="B1253" s="219"/>
      <c r="C1253" s="219"/>
      <c r="D1253" s="220"/>
      <c r="E1253" s="221"/>
      <c r="F1253" s="222"/>
      <c r="G1253" s="223"/>
    </row>
    <row r="1254" spans="1:7">
      <c r="A1254" s="219"/>
      <c r="B1254" s="219"/>
      <c r="C1254" s="219"/>
      <c r="D1254" s="220"/>
      <c r="E1254" s="221"/>
      <c r="F1254" s="222"/>
      <c r="G1254" s="223"/>
    </row>
    <row r="1255" spans="1:7">
      <c r="A1255" s="219"/>
      <c r="B1255" s="219"/>
      <c r="C1255" s="219"/>
      <c r="D1255" s="220"/>
      <c r="E1255" s="221"/>
      <c r="F1255" s="222"/>
      <c r="G1255" s="223"/>
    </row>
    <row r="1256" spans="1:7">
      <c r="A1256" s="219"/>
      <c r="B1256" s="219"/>
      <c r="C1256" s="219"/>
      <c r="D1256" s="220"/>
      <c r="E1256" s="221"/>
      <c r="F1256" s="222"/>
      <c r="G1256" s="223"/>
    </row>
    <row r="1257" spans="1:7">
      <c r="A1257" s="219"/>
      <c r="B1257" s="219"/>
      <c r="C1257" s="219"/>
      <c r="D1257" s="220"/>
      <c r="E1257" s="221"/>
      <c r="F1257" s="222"/>
      <c r="G1257" s="223"/>
    </row>
    <row r="1258" spans="1:7">
      <c r="A1258" s="219"/>
      <c r="B1258" s="219"/>
      <c r="C1258" s="219"/>
      <c r="D1258" s="220"/>
      <c r="E1258" s="221"/>
      <c r="F1258" s="222"/>
      <c r="G1258" s="223"/>
    </row>
    <row r="1259" spans="1:7">
      <c r="A1259" s="219"/>
      <c r="B1259" s="219"/>
      <c r="C1259" s="219"/>
      <c r="D1259" s="220"/>
      <c r="E1259" s="221"/>
      <c r="F1259" s="222"/>
      <c r="G1259" s="223"/>
    </row>
    <row r="1260" spans="1:7">
      <c r="A1260" s="219"/>
      <c r="B1260" s="219"/>
      <c r="C1260" s="219"/>
      <c r="D1260" s="220"/>
      <c r="E1260" s="221"/>
      <c r="F1260" s="222"/>
      <c r="G1260" s="223"/>
    </row>
    <row r="1261" spans="1:7">
      <c r="A1261" s="219"/>
      <c r="B1261" s="219"/>
      <c r="C1261" s="219"/>
      <c r="D1261" s="220"/>
      <c r="E1261" s="221"/>
      <c r="F1261" s="222"/>
      <c r="G1261" s="223"/>
    </row>
    <row r="1262" spans="1:7">
      <c r="A1262" s="219"/>
      <c r="B1262" s="219"/>
      <c r="C1262" s="219"/>
      <c r="D1262" s="220"/>
      <c r="E1262" s="221"/>
      <c r="F1262" s="222"/>
      <c r="G1262" s="223"/>
    </row>
    <row r="1263" spans="1:7">
      <c r="A1263" s="219"/>
      <c r="B1263" s="219"/>
      <c r="C1263" s="219"/>
      <c r="D1263" s="220"/>
      <c r="E1263" s="221"/>
      <c r="F1263" s="222"/>
      <c r="G1263" s="223"/>
    </row>
    <row r="1264" spans="1:7">
      <c r="A1264" s="219"/>
      <c r="B1264" s="219"/>
      <c r="C1264" s="219"/>
      <c r="D1264" s="220"/>
      <c r="E1264" s="221"/>
      <c r="F1264" s="222"/>
      <c r="G1264" s="223"/>
    </row>
    <row r="1265" spans="1:7">
      <c r="A1265" s="219"/>
      <c r="B1265" s="219"/>
      <c r="C1265" s="219"/>
      <c r="D1265" s="220"/>
      <c r="E1265" s="221"/>
      <c r="F1265" s="222"/>
      <c r="G1265" s="223"/>
    </row>
    <row r="1266" spans="1:7">
      <c r="A1266" s="219"/>
      <c r="B1266" s="219"/>
      <c r="C1266" s="219"/>
      <c r="D1266" s="220"/>
      <c r="E1266" s="221"/>
      <c r="F1266" s="222"/>
      <c r="G1266" s="223"/>
    </row>
    <row r="1267" spans="1:7">
      <c r="A1267" s="219"/>
      <c r="B1267" s="219"/>
      <c r="C1267" s="219"/>
      <c r="D1267" s="220"/>
      <c r="E1267" s="221"/>
      <c r="F1267" s="222"/>
      <c r="G1267" s="223"/>
    </row>
    <row r="1268" spans="1:7">
      <c r="A1268" s="219"/>
      <c r="B1268" s="219"/>
      <c r="C1268" s="219"/>
      <c r="D1268" s="220"/>
      <c r="E1268" s="221"/>
      <c r="F1268" s="222"/>
      <c r="G1268" s="223"/>
    </row>
    <row r="1269" spans="1:7">
      <c r="A1269" s="219"/>
      <c r="B1269" s="219"/>
      <c r="C1269" s="219"/>
      <c r="D1269" s="220"/>
      <c r="E1269" s="221"/>
      <c r="F1269" s="222"/>
      <c r="G1269" s="223"/>
    </row>
    <row r="1270" spans="1:7">
      <c r="A1270" s="219"/>
      <c r="B1270" s="219"/>
      <c r="C1270" s="219"/>
      <c r="D1270" s="220"/>
      <c r="E1270" s="221"/>
      <c r="F1270" s="222"/>
      <c r="G1270" s="223"/>
    </row>
    <row r="1271" spans="1:7">
      <c r="A1271" s="219"/>
      <c r="B1271" s="219"/>
      <c r="C1271" s="219"/>
      <c r="D1271" s="220"/>
      <c r="E1271" s="221"/>
      <c r="F1271" s="222"/>
      <c r="G1271" s="223"/>
    </row>
    <row r="1272" spans="1:7">
      <c r="A1272" s="219"/>
      <c r="B1272" s="219"/>
      <c r="C1272" s="219"/>
      <c r="D1272" s="220"/>
      <c r="E1272" s="221"/>
      <c r="F1272" s="222"/>
      <c r="G1272" s="223"/>
    </row>
    <row r="1273" spans="1:7">
      <c r="A1273" s="219"/>
      <c r="B1273" s="219"/>
      <c r="C1273" s="219"/>
      <c r="D1273" s="220"/>
      <c r="E1273" s="221"/>
      <c r="F1273" s="222"/>
      <c r="G1273" s="223"/>
    </row>
    <row r="1274" spans="1:7">
      <c r="A1274" s="219"/>
      <c r="B1274" s="219"/>
      <c r="C1274" s="219"/>
      <c r="D1274" s="220"/>
      <c r="E1274" s="221"/>
      <c r="F1274" s="222"/>
      <c r="G1274" s="223"/>
    </row>
    <row r="1275" spans="1:7">
      <c r="A1275" s="219"/>
      <c r="B1275" s="219"/>
      <c r="C1275" s="219"/>
      <c r="D1275" s="220"/>
      <c r="E1275" s="221"/>
      <c r="F1275" s="222"/>
      <c r="G1275" s="223"/>
    </row>
    <row r="1276" spans="1:7">
      <c r="A1276" s="219"/>
      <c r="B1276" s="219"/>
      <c r="C1276" s="219"/>
      <c r="D1276" s="220"/>
      <c r="E1276" s="221"/>
      <c r="F1276" s="222"/>
      <c r="G1276" s="223"/>
    </row>
    <row r="1277" spans="1:7">
      <c r="A1277" s="219"/>
      <c r="B1277" s="219"/>
      <c r="C1277" s="219"/>
      <c r="D1277" s="220"/>
      <c r="E1277" s="221"/>
      <c r="F1277" s="222"/>
      <c r="G1277" s="223"/>
    </row>
    <row r="1278" spans="1:7">
      <c r="A1278" s="219"/>
      <c r="B1278" s="219"/>
      <c r="C1278" s="219"/>
      <c r="D1278" s="220"/>
      <c r="E1278" s="221"/>
      <c r="F1278" s="222"/>
      <c r="G1278" s="223"/>
    </row>
    <row r="1279" spans="1:7">
      <c r="A1279" s="219"/>
      <c r="B1279" s="219"/>
      <c r="C1279" s="219"/>
      <c r="D1279" s="220"/>
      <c r="E1279" s="221"/>
      <c r="F1279" s="222"/>
      <c r="G1279" s="223"/>
    </row>
    <row r="1280" spans="1:7">
      <c r="A1280" s="219"/>
      <c r="B1280" s="219"/>
      <c r="C1280" s="219"/>
      <c r="D1280" s="220"/>
      <c r="E1280" s="221"/>
      <c r="F1280" s="222"/>
      <c r="G1280" s="223"/>
    </row>
    <row r="1281" spans="1:7">
      <c r="A1281" s="219"/>
      <c r="B1281" s="219"/>
      <c r="C1281" s="219"/>
      <c r="D1281" s="220"/>
      <c r="E1281" s="221"/>
      <c r="F1281" s="222"/>
      <c r="G1281" s="223"/>
    </row>
    <row r="1282" spans="1:7">
      <c r="A1282" s="219"/>
      <c r="B1282" s="219"/>
      <c r="C1282" s="219"/>
      <c r="D1282" s="220"/>
      <c r="E1282" s="221"/>
      <c r="F1282" s="222"/>
      <c r="G1282" s="223"/>
    </row>
    <row r="1283" spans="1:7">
      <c r="A1283" s="219"/>
      <c r="B1283" s="219"/>
      <c r="C1283" s="219"/>
      <c r="D1283" s="220"/>
      <c r="E1283" s="221"/>
      <c r="F1283" s="222"/>
      <c r="G1283" s="223"/>
    </row>
    <row r="1284" spans="1:7">
      <c r="A1284" s="219"/>
      <c r="B1284" s="219"/>
      <c r="C1284" s="219"/>
      <c r="D1284" s="220"/>
      <c r="E1284" s="221"/>
      <c r="F1284" s="222"/>
      <c r="G1284" s="223"/>
    </row>
    <row r="1285" spans="1:7">
      <c r="A1285" s="219"/>
      <c r="B1285" s="219"/>
      <c r="C1285" s="219"/>
      <c r="D1285" s="220"/>
      <c r="E1285" s="221"/>
      <c r="F1285" s="222"/>
      <c r="G1285" s="223"/>
    </row>
    <row r="1286" spans="1:7">
      <c r="A1286" s="219"/>
      <c r="B1286" s="219"/>
      <c r="C1286" s="219"/>
      <c r="D1286" s="220"/>
      <c r="E1286" s="221"/>
      <c r="F1286" s="222"/>
      <c r="G1286" s="223"/>
    </row>
    <row r="1287" spans="1:7">
      <c r="A1287" s="219"/>
      <c r="B1287" s="219"/>
      <c r="C1287" s="219"/>
      <c r="D1287" s="220"/>
      <c r="E1287" s="221"/>
      <c r="F1287" s="222"/>
      <c r="G1287" s="223"/>
    </row>
    <row r="1288" spans="1:7">
      <c r="A1288" s="219"/>
      <c r="B1288" s="219"/>
      <c r="C1288" s="219"/>
      <c r="D1288" s="220"/>
      <c r="E1288" s="221"/>
      <c r="F1288" s="222"/>
      <c r="G1288" s="223"/>
    </row>
    <row r="1289" spans="1:7">
      <c r="A1289" s="219"/>
      <c r="B1289" s="219"/>
      <c r="C1289" s="219"/>
      <c r="D1289" s="220"/>
      <c r="E1289" s="221"/>
      <c r="F1289" s="222"/>
      <c r="G1289" s="223"/>
    </row>
    <row r="1290" spans="1:7">
      <c r="A1290" s="219"/>
      <c r="B1290" s="219"/>
      <c r="C1290" s="219"/>
      <c r="D1290" s="220"/>
      <c r="E1290" s="221"/>
      <c r="F1290" s="222"/>
      <c r="G1290" s="223"/>
    </row>
    <row r="1291" spans="1:7">
      <c r="A1291" s="219"/>
      <c r="B1291" s="219"/>
      <c r="C1291" s="219"/>
      <c r="D1291" s="220"/>
      <c r="E1291" s="221"/>
      <c r="F1291" s="222"/>
      <c r="G1291" s="223"/>
    </row>
    <row r="1292" spans="1:7">
      <c r="A1292" s="219"/>
      <c r="B1292" s="219"/>
      <c r="C1292" s="219"/>
      <c r="D1292" s="220"/>
      <c r="E1292" s="221"/>
      <c r="F1292" s="222"/>
      <c r="G1292" s="223"/>
    </row>
    <row r="1293" spans="1:7">
      <c r="A1293" s="219"/>
      <c r="B1293" s="219"/>
      <c r="C1293" s="219"/>
      <c r="D1293" s="220"/>
      <c r="E1293" s="221"/>
      <c r="F1293" s="222"/>
      <c r="G1293" s="223"/>
    </row>
    <row r="1294" spans="1:7">
      <c r="A1294" s="219"/>
      <c r="B1294" s="219"/>
      <c r="C1294" s="219"/>
      <c r="D1294" s="220"/>
      <c r="E1294" s="221"/>
      <c r="F1294" s="222"/>
      <c r="G1294" s="223"/>
    </row>
    <row r="1295" spans="1:7">
      <c r="A1295" s="219"/>
      <c r="B1295" s="219"/>
      <c r="C1295" s="219"/>
      <c r="D1295" s="220"/>
      <c r="E1295" s="221"/>
      <c r="F1295" s="222"/>
      <c r="G1295" s="223"/>
    </row>
    <row r="1296" spans="1:7">
      <c r="A1296" s="219"/>
      <c r="B1296" s="219"/>
      <c r="C1296" s="219"/>
      <c r="D1296" s="220"/>
      <c r="E1296" s="221"/>
      <c r="F1296" s="222"/>
      <c r="G1296" s="223"/>
    </row>
    <row r="1297" spans="1:7">
      <c r="A1297" s="219"/>
      <c r="B1297" s="219"/>
      <c r="C1297" s="219"/>
      <c r="D1297" s="220"/>
      <c r="E1297" s="221"/>
      <c r="F1297" s="222"/>
      <c r="G1297" s="223"/>
    </row>
    <row r="1298" spans="1:7">
      <c r="A1298" s="219"/>
      <c r="B1298" s="219"/>
      <c r="C1298" s="219"/>
      <c r="D1298" s="220"/>
      <c r="E1298" s="221"/>
      <c r="F1298" s="222"/>
      <c r="G1298" s="223"/>
    </row>
    <row r="1299" spans="1:7">
      <c r="A1299" s="219"/>
      <c r="B1299" s="219"/>
      <c r="C1299" s="219"/>
      <c r="D1299" s="220"/>
      <c r="E1299" s="221"/>
      <c r="F1299" s="222"/>
      <c r="G1299" s="223"/>
    </row>
    <row r="1300" spans="1:7">
      <c r="A1300" s="219"/>
      <c r="B1300" s="219"/>
      <c r="C1300" s="219"/>
      <c r="D1300" s="220"/>
      <c r="E1300" s="221"/>
      <c r="F1300" s="222"/>
      <c r="G1300" s="223"/>
    </row>
    <row r="1301" spans="1:7">
      <c r="A1301" s="219"/>
      <c r="B1301" s="219"/>
      <c r="C1301" s="219"/>
      <c r="D1301" s="220"/>
      <c r="E1301" s="221"/>
      <c r="F1301" s="222"/>
      <c r="G1301" s="223"/>
    </row>
    <row r="1302" spans="1:7">
      <c r="A1302" s="219"/>
      <c r="B1302" s="219"/>
      <c r="C1302" s="219"/>
      <c r="D1302" s="220"/>
      <c r="E1302" s="221"/>
      <c r="F1302" s="222"/>
      <c r="G1302" s="223"/>
    </row>
    <row r="1303" spans="1:7">
      <c r="A1303" s="219"/>
      <c r="B1303" s="219"/>
      <c r="C1303" s="219"/>
      <c r="D1303" s="220"/>
      <c r="E1303" s="221"/>
      <c r="F1303" s="222"/>
      <c r="G1303" s="223"/>
    </row>
    <row r="1304" spans="1:7">
      <c r="A1304" s="219"/>
      <c r="B1304" s="219"/>
      <c r="C1304" s="219"/>
      <c r="D1304" s="220"/>
      <c r="E1304" s="221"/>
      <c r="F1304" s="222"/>
      <c r="G1304" s="223"/>
    </row>
    <row r="1305" spans="1:7">
      <c r="A1305" s="219"/>
      <c r="B1305" s="219"/>
      <c r="C1305" s="219"/>
      <c r="D1305" s="220"/>
      <c r="E1305" s="221"/>
      <c r="F1305" s="222"/>
      <c r="G1305" s="223"/>
    </row>
    <row r="1306" spans="1:7">
      <c r="A1306" s="219"/>
      <c r="B1306" s="219"/>
      <c r="C1306" s="219"/>
      <c r="D1306" s="220"/>
      <c r="E1306" s="221"/>
      <c r="F1306" s="222"/>
      <c r="G1306" s="223"/>
    </row>
    <row r="1307" spans="1:7">
      <c r="A1307" s="219"/>
      <c r="B1307" s="219"/>
      <c r="C1307" s="219"/>
      <c r="D1307" s="220"/>
      <c r="E1307" s="221"/>
      <c r="F1307" s="222"/>
      <c r="G1307" s="223"/>
    </row>
    <row r="1308" spans="1:7">
      <c r="A1308" s="219"/>
      <c r="B1308" s="219"/>
      <c r="C1308" s="219"/>
      <c r="D1308" s="220"/>
      <c r="E1308" s="221"/>
      <c r="F1308" s="222"/>
      <c r="G1308" s="223"/>
    </row>
    <row r="1309" spans="1:7">
      <c r="A1309" s="219"/>
      <c r="B1309" s="219"/>
      <c r="C1309" s="219"/>
      <c r="D1309" s="220"/>
      <c r="E1309" s="221"/>
      <c r="F1309" s="222"/>
      <c r="G1309" s="223"/>
    </row>
    <row r="1310" spans="1:7">
      <c r="A1310" s="219"/>
      <c r="B1310" s="219"/>
      <c r="C1310" s="219"/>
      <c r="D1310" s="220"/>
      <c r="E1310" s="221"/>
      <c r="F1310" s="222"/>
      <c r="G1310" s="223"/>
    </row>
    <row r="1311" spans="1:7">
      <c r="A1311" s="219"/>
      <c r="B1311" s="219"/>
      <c r="C1311" s="219"/>
      <c r="D1311" s="220"/>
      <c r="E1311" s="221"/>
      <c r="F1311" s="222"/>
      <c r="G1311" s="223"/>
    </row>
    <row r="1312" spans="1:7">
      <c r="A1312" s="219"/>
      <c r="B1312" s="219"/>
      <c r="C1312" s="219"/>
      <c r="D1312" s="220"/>
      <c r="E1312" s="221"/>
      <c r="F1312" s="222"/>
      <c r="G1312" s="223"/>
    </row>
    <row r="1313" spans="1:7">
      <c r="A1313" s="219"/>
      <c r="B1313" s="219"/>
      <c r="C1313" s="219"/>
      <c r="D1313" s="220"/>
      <c r="E1313" s="221"/>
      <c r="F1313" s="222"/>
      <c r="G1313" s="223"/>
    </row>
    <row r="1314" spans="1:7">
      <c r="A1314" s="219"/>
      <c r="B1314" s="219"/>
      <c r="C1314" s="219"/>
      <c r="D1314" s="220"/>
      <c r="E1314" s="221"/>
      <c r="F1314" s="222"/>
      <c r="G1314" s="223"/>
    </row>
    <row r="1315" spans="1:7">
      <c r="A1315" s="219"/>
      <c r="B1315" s="219"/>
      <c r="C1315" s="219"/>
      <c r="D1315" s="220"/>
      <c r="E1315" s="221"/>
      <c r="F1315" s="222"/>
      <c r="G1315" s="223"/>
    </row>
    <row r="1316" spans="1:7">
      <c r="A1316" s="219"/>
      <c r="B1316" s="219"/>
      <c r="C1316" s="219"/>
      <c r="D1316" s="220"/>
      <c r="E1316" s="221"/>
      <c r="F1316" s="222"/>
      <c r="G1316" s="223"/>
    </row>
    <row r="1317" spans="1:7">
      <c r="A1317" s="219"/>
      <c r="B1317" s="219"/>
      <c r="C1317" s="219"/>
      <c r="D1317" s="220"/>
      <c r="E1317" s="221"/>
      <c r="F1317" s="222"/>
      <c r="G1317" s="223"/>
    </row>
    <row r="1318" spans="1:7">
      <c r="A1318" s="219"/>
      <c r="B1318" s="219"/>
      <c r="C1318" s="219"/>
      <c r="D1318" s="220"/>
      <c r="E1318" s="221"/>
      <c r="F1318" s="222"/>
      <c r="G1318" s="223"/>
    </row>
    <row r="1319" spans="1:7">
      <c r="A1319" s="219"/>
      <c r="B1319" s="219"/>
      <c r="C1319" s="219"/>
      <c r="D1319" s="220"/>
      <c r="E1319" s="221"/>
      <c r="F1319" s="222"/>
      <c r="G1319" s="223"/>
    </row>
    <row r="1320" spans="1:7">
      <c r="A1320" s="219"/>
      <c r="B1320" s="219"/>
      <c r="C1320" s="219"/>
      <c r="D1320" s="220"/>
      <c r="E1320" s="221"/>
      <c r="F1320" s="222"/>
      <c r="G1320" s="223"/>
    </row>
    <row r="1321" spans="1:7">
      <c r="A1321" s="219"/>
      <c r="B1321" s="219"/>
      <c r="C1321" s="219"/>
      <c r="D1321" s="220"/>
      <c r="E1321" s="221"/>
      <c r="F1321" s="222"/>
      <c r="G1321" s="223"/>
    </row>
    <row r="1322" spans="1:7">
      <c r="A1322" s="219"/>
      <c r="B1322" s="219"/>
      <c r="C1322" s="219"/>
      <c r="D1322" s="220"/>
      <c r="E1322" s="221"/>
      <c r="F1322" s="222"/>
      <c r="G1322" s="223"/>
    </row>
    <row r="1323" spans="1:7">
      <c r="A1323" s="219"/>
      <c r="B1323" s="219"/>
      <c r="C1323" s="219"/>
      <c r="D1323" s="220"/>
      <c r="E1323" s="221"/>
      <c r="F1323" s="222"/>
      <c r="G1323" s="223"/>
    </row>
    <row r="1324" spans="1:7">
      <c r="A1324" s="219"/>
      <c r="B1324" s="219"/>
      <c r="C1324" s="219"/>
      <c r="D1324" s="220"/>
      <c r="E1324" s="221"/>
      <c r="F1324" s="222"/>
      <c r="G1324" s="223"/>
    </row>
    <row r="1325" spans="1:7">
      <c r="A1325" s="219"/>
      <c r="B1325" s="219"/>
      <c r="C1325" s="219"/>
      <c r="D1325" s="220"/>
      <c r="E1325" s="221"/>
      <c r="F1325" s="222"/>
      <c r="G1325" s="223"/>
    </row>
    <row r="1326" spans="1:7">
      <c r="A1326" s="219"/>
      <c r="B1326" s="219"/>
      <c r="C1326" s="219"/>
      <c r="D1326" s="220"/>
      <c r="E1326" s="221"/>
      <c r="F1326" s="222"/>
      <c r="G1326" s="223"/>
    </row>
    <row r="1327" spans="1:7">
      <c r="A1327" s="219"/>
      <c r="B1327" s="219"/>
      <c r="C1327" s="219"/>
      <c r="D1327" s="220"/>
      <c r="E1327" s="221"/>
      <c r="F1327" s="222"/>
      <c r="G1327" s="223"/>
    </row>
    <row r="1328" spans="1:7">
      <c r="A1328" s="219"/>
      <c r="B1328" s="219"/>
      <c r="C1328" s="219"/>
      <c r="D1328" s="220"/>
      <c r="E1328" s="221"/>
      <c r="F1328" s="222"/>
      <c r="G1328" s="223"/>
    </row>
    <row r="1329" spans="1:7">
      <c r="A1329" s="219"/>
      <c r="B1329" s="219"/>
      <c r="C1329" s="219"/>
      <c r="D1329" s="220"/>
      <c r="E1329" s="221"/>
      <c r="F1329" s="222"/>
      <c r="G1329" s="223"/>
    </row>
    <row r="1330" spans="1:7">
      <c r="A1330" s="219"/>
      <c r="B1330" s="219"/>
      <c r="C1330" s="219"/>
      <c r="D1330" s="220"/>
      <c r="E1330" s="221"/>
      <c r="F1330" s="222"/>
      <c r="G1330" s="223"/>
    </row>
    <row r="1331" spans="1:7">
      <c r="A1331" s="219"/>
      <c r="B1331" s="219"/>
      <c r="C1331" s="219"/>
      <c r="D1331" s="220"/>
      <c r="E1331" s="221"/>
      <c r="F1331" s="222"/>
      <c r="G1331" s="223"/>
    </row>
    <row r="1332" spans="1:7">
      <c r="A1332" s="219"/>
      <c r="B1332" s="219"/>
      <c r="C1332" s="219"/>
      <c r="D1332" s="220"/>
      <c r="E1332" s="221"/>
      <c r="F1332" s="222"/>
      <c r="G1332" s="223"/>
    </row>
    <row r="1333" spans="1:7">
      <c r="A1333" s="219"/>
      <c r="B1333" s="219"/>
      <c r="C1333" s="219"/>
      <c r="D1333" s="220"/>
      <c r="E1333" s="221"/>
      <c r="F1333" s="222"/>
      <c r="G1333" s="223"/>
    </row>
    <row r="1334" spans="1:7">
      <c r="A1334" s="219"/>
      <c r="B1334" s="219"/>
      <c r="C1334" s="219"/>
      <c r="D1334" s="220"/>
      <c r="E1334" s="221"/>
      <c r="F1334" s="222"/>
      <c r="G1334" s="223"/>
    </row>
    <row r="1335" spans="1:7">
      <c r="A1335" s="219"/>
      <c r="B1335" s="219"/>
      <c r="C1335" s="219"/>
      <c r="D1335" s="220"/>
      <c r="E1335" s="221"/>
      <c r="F1335" s="222"/>
      <c r="G1335" s="223"/>
    </row>
    <row r="1336" spans="1:7">
      <c r="A1336" s="219"/>
      <c r="B1336" s="219"/>
      <c r="C1336" s="219"/>
      <c r="D1336" s="220"/>
      <c r="E1336" s="221"/>
      <c r="F1336" s="222"/>
      <c r="G1336" s="223"/>
    </row>
    <row r="1337" spans="1:7">
      <c r="A1337" s="219"/>
      <c r="B1337" s="219"/>
      <c r="C1337" s="219"/>
      <c r="D1337" s="220"/>
      <c r="E1337" s="221"/>
      <c r="F1337" s="222"/>
      <c r="G1337" s="223"/>
    </row>
    <row r="1338" spans="1:7">
      <c r="A1338" s="219"/>
      <c r="B1338" s="219"/>
      <c r="C1338" s="219"/>
      <c r="D1338" s="220"/>
      <c r="E1338" s="221"/>
      <c r="F1338" s="222"/>
      <c r="G1338" s="223"/>
    </row>
    <row r="1339" spans="1:7">
      <c r="A1339" s="219"/>
      <c r="B1339" s="219"/>
      <c r="C1339" s="219"/>
      <c r="D1339" s="220"/>
      <c r="E1339" s="221"/>
      <c r="F1339" s="222"/>
      <c r="G1339" s="223"/>
    </row>
    <row r="1340" spans="1:7">
      <c r="A1340" s="219"/>
      <c r="B1340" s="219"/>
      <c r="C1340" s="219"/>
      <c r="D1340" s="220"/>
      <c r="E1340" s="221"/>
      <c r="F1340" s="222"/>
      <c r="G1340" s="223"/>
    </row>
    <row r="1341" spans="1:7">
      <c r="A1341" s="219"/>
      <c r="B1341" s="219"/>
      <c r="C1341" s="219"/>
      <c r="D1341" s="220"/>
      <c r="E1341" s="221"/>
      <c r="F1341" s="222"/>
      <c r="G1341" s="223"/>
    </row>
    <row r="1342" spans="1:7">
      <c r="A1342" s="219"/>
      <c r="B1342" s="219"/>
      <c r="C1342" s="219"/>
      <c r="D1342" s="220"/>
      <c r="E1342" s="221"/>
      <c r="F1342" s="222"/>
      <c r="G1342" s="223"/>
    </row>
    <row r="1343" spans="1:7">
      <c r="A1343" s="219"/>
      <c r="B1343" s="219"/>
      <c r="C1343" s="219"/>
      <c r="D1343" s="220"/>
      <c r="E1343" s="221"/>
      <c r="F1343" s="222"/>
      <c r="G1343" s="223"/>
    </row>
    <row r="1344" spans="1:7">
      <c r="A1344" s="219"/>
      <c r="B1344" s="219"/>
      <c r="C1344" s="219"/>
      <c r="D1344" s="220"/>
      <c r="E1344" s="221"/>
      <c r="F1344" s="222"/>
      <c r="G1344" s="223"/>
    </row>
    <row r="1345" spans="1:7">
      <c r="A1345" s="219"/>
      <c r="B1345" s="219"/>
      <c r="C1345" s="219"/>
      <c r="D1345" s="220"/>
      <c r="E1345" s="221"/>
      <c r="F1345" s="222"/>
      <c r="G1345" s="223"/>
    </row>
    <row r="1346" spans="1:7">
      <c r="A1346" s="219"/>
      <c r="B1346" s="219"/>
      <c r="C1346" s="219"/>
      <c r="D1346" s="220"/>
      <c r="E1346" s="221"/>
      <c r="F1346" s="222"/>
      <c r="G1346" s="223"/>
    </row>
    <row r="1347" spans="1:7">
      <c r="A1347" s="219"/>
      <c r="B1347" s="219"/>
      <c r="C1347" s="219"/>
      <c r="D1347" s="220"/>
      <c r="E1347" s="221"/>
      <c r="F1347" s="222"/>
      <c r="G1347" s="223"/>
    </row>
    <row r="1348" spans="1:7">
      <c r="A1348" s="219"/>
      <c r="B1348" s="219"/>
      <c r="C1348" s="219"/>
      <c r="D1348" s="220"/>
      <c r="E1348" s="221"/>
      <c r="F1348" s="222"/>
      <c r="G1348" s="223"/>
    </row>
    <row r="1349" spans="1:7">
      <c r="A1349" s="219"/>
      <c r="B1349" s="219"/>
      <c r="C1349" s="219"/>
      <c r="D1349" s="220"/>
      <c r="E1349" s="221"/>
      <c r="F1349" s="222"/>
      <c r="G1349" s="223"/>
    </row>
    <row r="1350" spans="1:7">
      <c r="A1350" s="219"/>
      <c r="B1350" s="219"/>
      <c r="C1350" s="219"/>
      <c r="D1350" s="220"/>
      <c r="E1350" s="221"/>
      <c r="F1350" s="222"/>
      <c r="G1350" s="223"/>
    </row>
    <row r="1351" spans="1:7">
      <c r="A1351" s="219"/>
      <c r="B1351" s="219"/>
      <c r="C1351" s="219"/>
      <c r="D1351" s="220"/>
      <c r="E1351" s="221"/>
      <c r="F1351" s="222"/>
      <c r="G1351" s="223"/>
    </row>
    <row r="1352" spans="1:7">
      <c r="A1352" s="219"/>
      <c r="B1352" s="219"/>
      <c r="C1352" s="219"/>
      <c r="D1352" s="220"/>
      <c r="E1352" s="221"/>
      <c r="F1352" s="222"/>
      <c r="G1352" s="223"/>
    </row>
    <row r="1353" spans="1:7">
      <c r="A1353" s="219"/>
      <c r="B1353" s="219"/>
      <c r="C1353" s="219"/>
      <c r="D1353" s="220"/>
      <c r="E1353" s="221"/>
      <c r="F1353" s="222"/>
      <c r="G1353" s="223"/>
    </row>
    <row r="1354" spans="1:7">
      <c r="A1354" s="219"/>
      <c r="B1354" s="219"/>
      <c r="C1354" s="219"/>
      <c r="D1354" s="220"/>
      <c r="E1354" s="221"/>
      <c r="F1354" s="222"/>
      <c r="G1354" s="223"/>
    </row>
    <row r="1355" spans="1:7">
      <c r="A1355" s="219"/>
      <c r="B1355" s="219"/>
      <c r="C1355" s="219"/>
      <c r="D1355" s="220"/>
      <c r="E1355" s="221"/>
      <c r="F1355" s="222"/>
      <c r="G1355" s="223"/>
    </row>
    <row r="1356" spans="1:7">
      <c r="A1356" s="219"/>
      <c r="B1356" s="219"/>
      <c r="C1356" s="219"/>
      <c r="D1356" s="220"/>
      <c r="E1356" s="221"/>
      <c r="F1356" s="222"/>
      <c r="G1356" s="223"/>
    </row>
    <row r="1357" spans="1:7">
      <c r="A1357" s="219"/>
      <c r="B1357" s="219"/>
      <c r="C1357" s="219"/>
      <c r="D1357" s="220"/>
      <c r="E1357" s="221"/>
      <c r="F1357" s="222"/>
      <c r="G1357" s="223"/>
    </row>
    <row r="1358" spans="1:7">
      <c r="A1358" s="219"/>
      <c r="B1358" s="219"/>
      <c r="C1358" s="219"/>
      <c r="D1358" s="220"/>
      <c r="E1358" s="221"/>
      <c r="F1358" s="222"/>
      <c r="G1358" s="223"/>
    </row>
    <row r="1359" spans="1:7">
      <c r="A1359" s="219"/>
      <c r="B1359" s="219"/>
      <c r="C1359" s="219"/>
      <c r="D1359" s="220"/>
      <c r="E1359" s="221"/>
      <c r="F1359" s="222"/>
      <c r="G1359" s="223"/>
    </row>
    <row r="1360" spans="1:7">
      <c r="A1360" s="219"/>
      <c r="B1360" s="219"/>
      <c r="C1360" s="219"/>
      <c r="D1360" s="220"/>
      <c r="E1360" s="221"/>
      <c r="F1360" s="222"/>
      <c r="G1360" s="223"/>
    </row>
    <row r="1361" spans="1:7">
      <c r="A1361" s="219"/>
      <c r="B1361" s="219"/>
      <c r="C1361" s="219"/>
      <c r="D1361" s="220"/>
      <c r="E1361" s="221"/>
      <c r="F1361" s="222"/>
      <c r="G1361" s="223"/>
    </row>
    <row r="1362" spans="1:7">
      <c r="A1362" s="219"/>
      <c r="B1362" s="219"/>
      <c r="C1362" s="219"/>
      <c r="D1362" s="220"/>
      <c r="E1362" s="221"/>
      <c r="F1362" s="222"/>
      <c r="G1362" s="223"/>
    </row>
    <row r="1363" spans="1:7">
      <c r="A1363" s="219"/>
      <c r="B1363" s="219"/>
      <c r="C1363" s="219"/>
      <c r="D1363" s="220"/>
      <c r="E1363" s="221"/>
      <c r="F1363" s="222"/>
      <c r="G1363" s="223"/>
    </row>
    <row r="1364" spans="1:7">
      <c r="A1364" s="219"/>
      <c r="B1364" s="219"/>
      <c r="C1364" s="219"/>
      <c r="D1364" s="220"/>
      <c r="E1364" s="221"/>
      <c r="F1364" s="222"/>
      <c r="G1364" s="223"/>
    </row>
    <row r="1365" spans="1:7">
      <c r="A1365" s="219"/>
      <c r="B1365" s="219"/>
      <c r="C1365" s="219"/>
      <c r="D1365" s="220"/>
      <c r="E1365" s="221"/>
      <c r="F1365" s="222"/>
      <c r="G1365" s="223"/>
    </row>
    <row r="1366" spans="1:7">
      <c r="A1366" s="219"/>
      <c r="B1366" s="219"/>
      <c r="C1366" s="219"/>
      <c r="D1366" s="220"/>
      <c r="E1366" s="221"/>
      <c r="F1366" s="222"/>
      <c r="G1366" s="223"/>
    </row>
    <row r="1367" spans="1:7">
      <c r="A1367" s="219"/>
      <c r="B1367" s="219"/>
      <c r="C1367" s="219"/>
      <c r="D1367" s="220"/>
      <c r="E1367" s="221"/>
      <c r="F1367" s="222"/>
      <c r="G1367" s="223"/>
    </row>
    <row r="1368" spans="1:7">
      <c r="A1368" s="219"/>
      <c r="B1368" s="219"/>
      <c r="C1368" s="219"/>
      <c r="D1368" s="220"/>
      <c r="E1368" s="221"/>
      <c r="F1368" s="222"/>
      <c r="G1368" s="223"/>
    </row>
    <row r="1369" spans="1:7">
      <c r="A1369" s="219"/>
      <c r="B1369" s="219"/>
      <c r="C1369" s="219"/>
      <c r="D1369" s="220"/>
      <c r="E1369" s="221"/>
      <c r="F1369" s="222"/>
      <c r="G1369" s="223"/>
    </row>
    <row r="1370" spans="1:7">
      <c r="A1370" s="219"/>
      <c r="B1370" s="219"/>
      <c r="C1370" s="219"/>
      <c r="D1370" s="220"/>
      <c r="E1370" s="221"/>
      <c r="F1370" s="222"/>
      <c r="G1370" s="223"/>
    </row>
    <row r="1371" spans="1:7">
      <c r="A1371" s="219"/>
      <c r="B1371" s="219"/>
      <c r="C1371" s="219"/>
      <c r="D1371" s="220"/>
      <c r="E1371" s="221"/>
      <c r="F1371" s="222"/>
      <c r="G1371" s="223"/>
    </row>
    <row r="1372" spans="1:7">
      <c r="A1372" s="219"/>
      <c r="B1372" s="219"/>
      <c r="C1372" s="219"/>
      <c r="D1372" s="220"/>
      <c r="E1372" s="221"/>
      <c r="F1372" s="222"/>
      <c r="G1372" s="223"/>
    </row>
    <row r="1373" spans="1:7">
      <c r="A1373" s="219"/>
      <c r="B1373" s="219"/>
      <c r="C1373" s="219"/>
      <c r="D1373" s="220"/>
      <c r="E1373" s="221"/>
      <c r="F1373" s="222"/>
      <c r="G1373" s="223"/>
    </row>
    <row r="1374" spans="1:7">
      <c r="A1374" s="219"/>
      <c r="B1374" s="219"/>
      <c r="C1374" s="219"/>
      <c r="D1374" s="220"/>
      <c r="E1374" s="221"/>
      <c r="F1374" s="222"/>
      <c r="G1374" s="223"/>
    </row>
    <row r="1375" spans="1:7">
      <c r="A1375" s="219"/>
      <c r="B1375" s="219"/>
      <c r="C1375" s="219"/>
      <c r="D1375" s="220"/>
      <c r="E1375" s="221"/>
      <c r="F1375" s="222"/>
      <c r="G1375" s="223"/>
    </row>
    <row r="1376" spans="1:7">
      <c r="A1376" s="219"/>
      <c r="B1376" s="219"/>
      <c r="C1376" s="219"/>
      <c r="D1376" s="220"/>
      <c r="E1376" s="221"/>
      <c r="F1376" s="222"/>
      <c r="G1376" s="223"/>
    </row>
    <row r="1377" spans="1:7">
      <c r="A1377" s="219"/>
      <c r="B1377" s="219"/>
      <c r="C1377" s="219"/>
      <c r="D1377" s="220"/>
      <c r="E1377" s="221"/>
      <c r="F1377" s="222"/>
      <c r="G1377" s="223"/>
    </row>
    <row r="1378" spans="1:7">
      <c r="A1378" s="219"/>
      <c r="B1378" s="219"/>
      <c r="C1378" s="219"/>
      <c r="D1378" s="220"/>
      <c r="E1378" s="221"/>
      <c r="F1378" s="222"/>
      <c r="G1378" s="223"/>
    </row>
    <row r="1379" spans="1:7">
      <c r="A1379" s="219"/>
      <c r="B1379" s="219"/>
      <c r="C1379" s="219"/>
      <c r="D1379" s="220"/>
      <c r="E1379" s="221"/>
      <c r="F1379" s="222"/>
      <c r="G1379" s="223"/>
    </row>
    <row r="1380" spans="1:7">
      <c r="A1380" s="219"/>
      <c r="B1380" s="219"/>
      <c r="C1380" s="219"/>
      <c r="D1380" s="220"/>
      <c r="E1380" s="221"/>
      <c r="F1380" s="222"/>
      <c r="G1380" s="223"/>
    </row>
    <row r="1381" spans="1:7">
      <c r="A1381" s="219"/>
      <c r="B1381" s="219"/>
      <c r="C1381" s="219"/>
      <c r="D1381" s="220"/>
      <c r="E1381" s="221"/>
      <c r="F1381" s="222"/>
      <c r="G1381" s="223"/>
    </row>
    <row r="1382" spans="1:7">
      <c r="A1382" s="219"/>
      <c r="B1382" s="219"/>
      <c r="C1382" s="219"/>
      <c r="D1382" s="220"/>
      <c r="E1382" s="221"/>
      <c r="F1382" s="222"/>
      <c r="G1382" s="223"/>
    </row>
    <row r="1383" spans="1:7">
      <c r="A1383" s="219"/>
      <c r="B1383" s="219"/>
      <c r="C1383" s="219"/>
      <c r="D1383" s="220"/>
      <c r="E1383" s="221"/>
      <c r="F1383" s="222"/>
      <c r="G1383" s="223"/>
    </row>
    <row r="1384" spans="1:7">
      <c r="A1384" s="219"/>
      <c r="B1384" s="219"/>
      <c r="C1384" s="219"/>
      <c r="D1384" s="220"/>
      <c r="E1384" s="221"/>
      <c r="F1384" s="222"/>
      <c r="G1384" s="223"/>
    </row>
    <row r="1385" spans="1:7">
      <c r="A1385" s="219"/>
      <c r="B1385" s="219"/>
      <c r="C1385" s="219"/>
      <c r="D1385" s="220"/>
      <c r="E1385" s="221"/>
      <c r="F1385" s="222"/>
      <c r="G1385" s="223"/>
    </row>
    <row r="1386" spans="1:7">
      <c r="A1386" s="219"/>
      <c r="B1386" s="219"/>
      <c r="C1386" s="219"/>
      <c r="D1386" s="220"/>
      <c r="E1386" s="221"/>
      <c r="F1386" s="222"/>
      <c r="G1386" s="223"/>
    </row>
    <row r="1387" spans="1:7">
      <c r="A1387" s="219"/>
      <c r="B1387" s="219"/>
      <c r="C1387" s="219"/>
      <c r="D1387" s="220"/>
      <c r="E1387" s="221"/>
      <c r="F1387" s="222"/>
      <c r="G1387" s="223"/>
    </row>
    <row r="1388" spans="1:7">
      <c r="A1388" s="219"/>
      <c r="B1388" s="219"/>
      <c r="C1388" s="219"/>
      <c r="D1388" s="220"/>
      <c r="E1388" s="221"/>
      <c r="F1388" s="222"/>
      <c r="G1388" s="223"/>
    </row>
    <row r="1389" spans="1:7">
      <c r="A1389" s="219"/>
      <c r="B1389" s="219"/>
      <c r="C1389" s="219"/>
      <c r="D1389" s="220"/>
      <c r="E1389" s="221"/>
      <c r="F1389" s="222"/>
      <c r="G1389" s="223"/>
    </row>
    <row r="1390" spans="1:7">
      <c r="A1390" s="219"/>
      <c r="B1390" s="219"/>
      <c r="C1390" s="219"/>
      <c r="D1390" s="220"/>
      <c r="E1390" s="221"/>
      <c r="F1390" s="222"/>
      <c r="G1390" s="223"/>
    </row>
    <row r="1391" spans="1:7">
      <c r="A1391" s="219"/>
      <c r="B1391" s="219"/>
      <c r="C1391" s="219"/>
      <c r="D1391" s="220"/>
      <c r="E1391" s="221"/>
      <c r="F1391" s="222"/>
      <c r="G1391" s="223"/>
    </row>
    <row r="1392" spans="1:7">
      <c r="A1392" s="219"/>
      <c r="B1392" s="219"/>
      <c r="C1392" s="219"/>
      <c r="D1392" s="220"/>
      <c r="E1392" s="221"/>
      <c r="F1392" s="222"/>
      <c r="G1392" s="223"/>
    </row>
    <row r="1393" spans="1:7">
      <c r="A1393" s="219"/>
      <c r="B1393" s="219"/>
      <c r="C1393" s="219"/>
      <c r="D1393" s="220"/>
      <c r="E1393" s="221"/>
      <c r="F1393" s="222"/>
      <c r="G1393" s="223"/>
    </row>
    <row r="1394" spans="1:7">
      <c r="A1394" s="219"/>
      <c r="B1394" s="219"/>
      <c r="C1394" s="219"/>
      <c r="D1394" s="220"/>
      <c r="E1394" s="221"/>
      <c r="F1394" s="222"/>
      <c r="G1394" s="223"/>
    </row>
    <row r="1395" spans="1:7">
      <c r="A1395" s="219"/>
      <c r="B1395" s="219"/>
      <c r="C1395" s="219"/>
      <c r="D1395" s="220"/>
      <c r="E1395" s="221"/>
      <c r="F1395" s="222"/>
      <c r="G1395" s="223"/>
    </row>
    <row r="1396" spans="1:7">
      <c r="A1396" s="219"/>
      <c r="B1396" s="219"/>
      <c r="C1396" s="219"/>
      <c r="D1396" s="220"/>
      <c r="E1396" s="221"/>
      <c r="F1396" s="222"/>
      <c r="G1396" s="223"/>
    </row>
    <row r="1397" spans="1:7">
      <c r="A1397" s="219"/>
      <c r="B1397" s="219"/>
      <c r="C1397" s="219"/>
      <c r="D1397" s="220"/>
      <c r="E1397" s="221"/>
      <c r="F1397" s="222"/>
      <c r="G1397" s="223"/>
    </row>
    <row r="1398" spans="1:7">
      <c r="A1398" s="219"/>
      <c r="B1398" s="219"/>
      <c r="C1398" s="219"/>
      <c r="D1398" s="220"/>
      <c r="E1398" s="221"/>
      <c r="F1398" s="222"/>
      <c r="G1398" s="223"/>
    </row>
    <row r="1399" spans="1:7">
      <c r="A1399" s="219"/>
      <c r="B1399" s="219"/>
      <c r="C1399" s="219"/>
      <c r="D1399" s="220"/>
      <c r="E1399" s="221"/>
      <c r="F1399" s="222"/>
      <c r="G1399" s="223"/>
    </row>
    <row r="1400" spans="1:7">
      <c r="A1400" s="219"/>
      <c r="B1400" s="219"/>
      <c r="C1400" s="219"/>
      <c r="D1400" s="220"/>
      <c r="E1400" s="221"/>
      <c r="F1400" s="222"/>
      <c r="G1400" s="223"/>
    </row>
    <row r="1401" spans="1:7">
      <c r="A1401" s="219"/>
      <c r="B1401" s="219"/>
      <c r="C1401" s="219"/>
      <c r="D1401" s="220"/>
      <c r="E1401" s="221"/>
      <c r="F1401" s="222"/>
      <c r="G1401" s="223"/>
    </row>
    <row r="1402" spans="1:7">
      <c r="A1402" s="219"/>
      <c r="B1402" s="219"/>
      <c r="C1402" s="219"/>
      <c r="D1402" s="220"/>
      <c r="E1402" s="221"/>
      <c r="F1402" s="222"/>
      <c r="G1402" s="223"/>
    </row>
    <row r="1403" spans="1:7">
      <c r="A1403" s="219"/>
      <c r="B1403" s="219"/>
      <c r="C1403" s="219"/>
      <c r="D1403" s="220"/>
      <c r="E1403" s="221"/>
      <c r="F1403" s="222"/>
      <c r="G1403" s="223"/>
    </row>
    <row r="1404" spans="1:7">
      <c r="A1404" s="219"/>
      <c r="B1404" s="219"/>
      <c r="C1404" s="219"/>
      <c r="D1404" s="220"/>
      <c r="E1404" s="221"/>
      <c r="F1404" s="222"/>
      <c r="G1404" s="223"/>
    </row>
    <row r="1405" spans="1:7">
      <c r="A1405" s="219"/>
      <c r="B1405" s="219"/>
      <c r="C1405" s="219"/>
      <c r="D1405" s="220"/>
      <c r="E1405" s="221"/>
      <c r="F1405" s="222"/>
      <c r="G1405" s="223"/>
    </row>
    <row r="1406" spans="1:7">
      <c r="A1406" s="219"/>
      <c r="B1406" s="219"/>
      <c r="C1406" s="219"/>
      <c r="D1406" s="220"/>
      <c r="E1406" s="221"/>
      <c r="F1406" s="222"/>
      <c r="G1406" s="223"/>
    </row>
    <row r="1407" spans="1:7">
      <c r="A1407" s="219"/>
      <c r="B1407" s="219"/>
      <c r="C1407" s="219"/>
      <c r="D1407" s="220"/>
      <c r="E1407" s="221"/>
      <c r="F1407" s="222"/>
      <c r="G1407" s="223"/>
    </row>
    <row r="1408" spans="1:7">
      <c r="A1408" s="219"/>
      <c r="B1408" s="219"/>
      <c r="C1408" s="219"/>
      <c r="D1408" s="220"/>
      <c r="E1408" s="221"/>
      <c r="F1408" s="222"/>
      <c r="G1408" s="223"/>
    </row>
    <row r="1409" spans="1:7">
      <c r="A1409" s="219"/>
      <c r="B1409" s="219"/>
      <c r="C1409" s="219"/>
      <c r="D1409" s="220"/>
      <c r="E1409" s="221"/>
      <c r="F1409" s="222"/>
      <c r="G1409" s="223"/>
    </row>
    <row r="1410" spans="1:7">
      <c r="A1410" s="219"/>
      <c r="B1410" s="219"/>
      <c r="C1410" s="219"/>
      <c r="D1410" s="220"/>
      <c r="E1410" s="221"/>
      <c r="F1410" s="222"/>
      <c r="G1410" s="223"/>
    </row>
    <row r="1411" spans="1:7">
      <c r="A1411" s="219"/>
      <c r="B1411" s="219"/>
      <c r="C1411" s="219"/>
      <c r="D1411" s="220"/>
      <c r="E1411" s="221"/>
      <c r="F1411" s="222"/>
      <c r="G1411" s="223"/>
    </row>
    <row r="1412" spans="1:7">
      <c r="A1412" s="219"/>
      <c r="B1412" s="219"/>
      <c r="C1412" s="219"/>
      <c r="D1412" s="220"/>
      <c r="E1412" s="221"/>
      <c r="F1412" s="222"/>
      <c r="G1412" s="223"/>
    </row>
    <row r="1413" spans="1:7">
      <c r="A1413" s="219"/>
      <c r="B1413" s="219"/>
      <c r="C1413" s="219"/>
      <c r="D1413" s="220"/>
      <c r="E1413" s="221"/>
      <c r="F1413" s="222"/>
      <c r="G1413" s="223"/>
    </row>
    <row r="1414" spans="1:7">
      <c r="A1414" s="219"/>
      <c r="B1414" s="219"/>
      <c r="C1414" s="219"/>
      <c r="D1414" s="220"/>
      <c r="E1414" s="221"/>
      <c r="F1414" s="222"/>
      <c r="G1414" s="223"/>
    </row>
    <row r="1415" spans="1:7">
      <c r="A1415" s="219"/>
      <c r="B1415" s="219"/>
      <c r="C1415" s="219"/>
      <c r="D1415" s="220"/>
      <c r="E1415" s="221"/>
      <c r="F1415" s="222"/>
      <c r="G1415" s="223"/>
    </row>
    <row r="1416" spans="1:7">
      <c r="A1416" s="219"/>
      <c r="B1416" s="219"/>
      <c r="C1416" s="219"/>
      <c r="D1416" s="220"/>
      <c r="E1416" s="221"/>
      <c r="F1416" s="222"/>
      <c r="G1416" s="223"/>
    </row>
    <row r="1417" spans="1:7">
      <c r="A1417" s="219"/>
      <c r="B1417" s="219"/>
      <c r="C1417" s="219"/>
      <c r="D1417" s="220"/>
      <c r="E1417" s="221"/>
      <c r="F1417" s="222"/>
      <c r="G1417" s="223"/>
    </row>
    <row r="1418" spans="1:7">
      <c r="A1418" s="219"/>
      <c r="B1418" s="219"/>
      <c r="C1418" s="219"/>
      <c r="D1418" s="220"/>
      <c r="E1418" s="221"/>
      <c r="F1418" s="222"/>
      <c r="G1418" s="223"/>
    </row>
    <row r="1419" spans="1:7">
      <c r="A1419" s="219"/>
      <c r="B1419" s="219"/>
      <c r="C1419" s="219"/>
      <c r="D1419" s="220"/>
      <c r="E1419" s="221"/>
      <c r="F1419" s="222"/>
      <c r="G1419" s="223"/>
    </row>
    <row r="1420" spans="1:7">
      <c r="A1420" s="219"/>
      <c r="B1420" s="219"/>
      <c r="C1420" s="219"/>
      <c r="D1420" s="220"/>
      <c r="E1420" s="221"/>
      <c r="F1420" s="222"/>
      <c r="G1420" s="223"/>
    </row>
    <row r="1421" spans="1:7">
      <c r="A1421" s="219"/>
      <c r="B1421" s="219"/>
      <c r="C1421" s="219"/>
      <c r="D1421" s="220"/>
      <c r="E1421" s="221"/>
      <c r="F1421" s="222"/>
      <c r="G1421" s="223"/>
    </row>
    <row r="1422" spans="1:7">
      <c r="A1422" s="219"/>
      <c r="B1422" s="219"/>
      <c r="C1422" s="219"/>
      <c r="D1422" s="220"/>
      <c r="E1422" s="221"/>
      <c r="F1422" s="222"/>
      <c r="G1422" s="223"/>
    </row>
    <row r="1423" spans="1:7">
      <c r="A1423" s="219"/>
      <c r="B1423" s="219"/>
      <c r="C1423" s="219"/>
      <c r="D1423" s="220"/>
      <c r="E1423" s="221"/>
      <c r="F1423" s="222"/>
      <c r="G1423" s="223"/>
    </row>
    <row r="1424" spans="1:7">
      <c r="A1424" s="219"/>
      <c r="B1424" s="219"/>
      <c r="C1424" s="219"/>
      <c r="D1424" s="220"/>
      <c r="E1424" s="221"/>
      <c r="F1424" s="222"/>
      <c r="G1424" s="223"/>
    </row>
    <row r="1425" spans="1:7">
      <c r="A1425" s="219"/>
      <c r="B1425" s="219"/>
      <c r="C1425" s="219"/>
      <c r="D1425" s="220"/>
      <c r="E1425" s="221"/>
      <c r="F1425" s="222"/>
      <c r="G1425" s="223"/>
    </row>
    <row r="1426" spans="1:7">
      <c r="A1426" s="219"/>
      <c r="B1426" s="219"/>
      <c r="C1426" s="219"/>
      <c r="D1426" s="220"/>
      <c r="E1426" s="221"/>
      <c r="F1426" s="222"/>
      <c r="G1426" s="223"/>
    </row>
    <row r="1427" spans="1:7">
      <c r="A1427" s="219"/>
      <c r="B1427" s="219"/>
      <c r="C1427" s="219"/>
      <c r="D1427" s="220"/>
      <c r="E1427" s="221"/>
      <c r="F1427" s="222"/>
      <c r="G1427" s="223"/>
    </row>
    <row r="1428" spans="1:7">
      <c r="A1428" s="219"/>
      <c r="B1428" s="219"/>
      <c r="C1428" s="219"/>
      <c r="D1428" s="220"/>
      <c r="E1428" s="221"/>
      <c r="F1428" s="222"/>
      <c r="G1428" s="223"/>
    </row>
    <row r="1429" spans="1:7">
      <c r="A1429" s="219"/>
      <c r="B1429" s="219"/>
      <c r="C1429" s="219"/>
      <c r="D1429" s="220"/>
      <c r="E1429" s="221"/>
      <c r="F1429" s="222"/>
      <c r="G1429" s="223"/>
    </row>
    <row r="1430" spans="1:7">
      <c r="A1430" s="219"/>
      <c r="B1430" s="219"/>
      <c r="C1430" s="219"/>
      <c r="D1430" s="220"/>
      <c r="E1430" s="221"/>
      <c r="F1430" s="222"/>
      <c r="G1430" s="223"/>
    </row>
    <row r="1431" spans="1:7">
      <c r="A1431" s="219"/>
      <c r="B1431" s="219"/>
      <c r="C1431" s="219"/>
      <c r="D1431" s="220"/>
      <c r="E1431" s="221"/>
      <c r="F1431" s="222"/>
      <c r="G1431" s="223"/>
    </row>
    <row r="1432" spans="1:7">
      <c r="A1432" s="219"/>
      <c r="B1432" s="219"/>
      <c r="C1432" s="219"/>
      <c r="D1432" s="220"/>
      <c r="E1432" s="221"/>
      <c r="F1432" s="222"/>
      <c r="G1432" s="223"/>
    </row>
    <row r="1433" spans="1:7">
      <c r="A1433" s="219"/>
      <c r="B1433" s="219"/>
      <c r="C1433" s="219"/>
      <c r="D1433" s="220"/>
      <c r="E1433" s="221"/>
      <c r="F1433" s="222"/>
      <c r="G1433" s="223"/>
    </row>
    <row r="1434" spans="1:7">
      <c r="A1434" s="219"/>
      <c r="B1434" s="219"/>
      <c r="C1434" s="219"/>
      <c r="D1434" s="220"/>
      <c r="E1434" s="221"/>
      <c r="F1434" s="222"/>
      <c r="G1434" s="223"/>
    </row>
    <row r="1435" spans="1:7">
      <c r="A1435" s="219"/>
      <c r="B1435" s="219"/>
      <c r="C1435" s="219"/>
      <c r="D1435" s="220"/>
      <c r="E1435" s="221"/>
      <c r="F1435" s="222"/>
      <c r="G1435" s="223"/>
    </row>
    <row r="1436" spans="1:7">
      <c r="A1436" s="219"/>
      <c r="B1436" s="219"/>
      <c r="C1436" s="219"/>
      <c r="D1436" s="220"/>
      <c r="E1436" s="221"/>
      <c r="F1436" s="222"/>
      <c r="G1436" s="223"/>
    </row>
    <row r="1437" spans="1:7">
      <c r="A1437" s="219"/>
      <c r="B1437" s="219"/>
      <c r="C1437" s="219"/>
      <c r="D1437" s="220"/>
      <c r="E1437" s="221"/>
      <c r="F1437" s="222"/>
      <c r="G1437" s="223"/>
    </row>
    <row r="1438" spans="1:7">
      <c r="A1438" s="219"/>
      <c r="B1438" s="219"/>
      <c r="C1438" s="219"/>
      <c r="D1438" s="220"/>
      <c r="E1438" s="221"/>
      <c r="F1438" s="222"/>
      <c r="G1438" s="223"/>
    </row>
    <row r="1439" spans="1:7">
      <c r="A1439" s="219"/>
      <c r="B1439" s="219"/>
      <c r="C1439" s="219"/>
      <c r="D1439" s="220"/>
      <c r="E1439" s="221"/>
      <c r="F1439" s="222"/>
      <c r="G1439" s="223"/>
    </row>
    <row r="1440" spans="1:7">
      <c r="A1440" s="219"/>
      <c r="B1440" s="219"/>
      <c r="C1440" s="219"/>
      <c r="D1440" s="220"/>
      <c r="E1440" s="221"/>
      <c r="F1440" s="222"/>
      <c r="G1440" s="223"/>
    </row>
    <row r="1441" spans="1:7">
      <c r="A1441" s="219"/>
      <c r="B1441" s="219"/>
      <c r="C1441" s="219"/>
      <c r="D1441" s="220"/>
      <c r="E1441" s="221"/>
      <c r="F1441" s="222"/>
      <c r="G1441" s="223"/>
    </row>
    <row r="1442" spans="1:7">
      <c r="A1442" s="219"/>
      <c r="B1442" s="219"/>
      <c r="C1442" s="219"/>
      <c r="D1442" s="220"/>
      <c r="E1442" s="221"/>
      <c r="F1442" s="222"/>
      <c r="G1442" s="223"/>
    </row>
    <row r="1443" spans="1:7">
      <c r="A1443" s="219"/>
      <c r="B1443" s="219"/>
      <c r="C1443" s="219"/>
      <c r="D1443" s="220"/>
      <c r="E1443" s="221"/>
      <c r="F1443" s="222"/>
      <c r="G1443" s="223"/>
    </row>
    <row r="1444" spans="1:7">
      <c r="A1444" s="219"/>
      <c r="B1444" s="219"/>
      <c r="C1444" s="219"/>
      <c r="D1444" s="220"/>
      <c r="E1444" s="221"/>
      <c r="F1444" s="222"/>
      <c r="G1444" s="223"/>
    </row>
    <row r="1445" spans="1:7">
      <c r="A1445" s="219"/>
      <c r="B1445" s="219"/>
      <c r="C1445" s="219"/>
      <c r="D1445" s="220"/>
      <c r="E1445" s="221"/>
      <c r="F1445" s="222"/>
      <c r="G1445" s="223"/>
    </row>
    <row r="1446" spans="1:7">
      <c r="A1446" s="219"/>
      <c r="B1446" s="219"/>
      <c r="C1446" s="219"/>
      <c r="D1446" s="220"/>
      <c r="E1446" s="221"/>
      <c r="F1446" s="222"/>
      <c r="G1446" s="223"/>
    </row>
    <row r="1447" spans="1:7">
      <c r="A1447" s="219"/>
      <c r="B1447" s="219"/>
      <c r="C1447" s="219"/>
      <c r="D1447" s="220"/>
      <c r="E1447" s="221"/>
      <c r="F1447" s="222"/>
      <c r="G1447" s="223"/>
    </row>
    <row r="1448" spans="1:7">
      <c r="A1448" s="219"/>
      <c r="B1448" s="219"/>
      <c r="C1448" s="219"/>
      <c r="D1448" s="220"/>
      <c r="E1448" s="221"/>
      <c r="F1448" s="222"/>
      <c r="G1448" s="223"/>
    </row>
    <row r="1449" spans="1:7">
      <c r="A1449" s="219"/>
      <c r="B1449" s="219"/>
      <c r="C1449" s="219"/>
      <c r="D1449" s="220"/>
      <c r="E1449" s="221"/>
      <c r="F1449" s="222"/>
      <c r="G1449" s="223"/>
    </row>
    <row r="1450" spans="1:7">
      <c r="A1450" s="219"/>
      <c r="B1450" s="219"/>
      <c r="C1450" s="219"/>
      <c r="D1450" s="220"/>
      <c r="E1450" s="221"/>
      <c r="F1450" s="222"/>
      <c r="G1450" s="223"/>
    </row>
    <row r="1451" spans="1:7">
      <c r="A1451" s="219"/>
      <c r="B1451" s="219"/>
      <c r="C1451" s="219"/>
      <c r="D1451" s="220"/>
      <c r="E1451" s="221"/>
      <c r="F1451" s="222"/>
      <c r="G1451" s="223"/>
    </row>
    <row r="1452" spans="1:7">
      <c r="A1452" s="219"/>
      <c r="B1452" s="219"/>
      <c r="C1452" s="219"/>
      <c r="D1452" s="220"/>
      <c r="E1452" s="221"/>
      <c r="F1452" s="222"/>
      <c r="G1452" s="223"/>
    </row>
    <row r="1453" spans="1:7">
      <c r="A1453" s="219"/>
      <c r="B1453" s="219"/>
      <c r="C1453" s="219"/>
      <c r="D1453" s="220"/>
      <c r="E1453" s="221"/>
      <c r="F1453" s="222"/>
      <c r="G1453" s="223"/>
    </row>
    <row r="1454" spans="1:7">
      <c r="A1454" s="219"/>
      <c r="B1454" s="219"/>
      <c r="C1454" s="219"/>
      <c r="D1454" s="220"/>
      <c r="E1454" s="221"/>
      <c r="F1454" s="222"/>
      <c r="G1454" s="223"/>
    </row>
    <row r="1455" spans="1:7">
      <c r="A1455" s="219"/>
      <c r="B1455" s="219"/>
      <c r="C1455" s="219"/>
      <c r="D1455" s="220"/>
      <c r="E1455" s="221"/>
      <c r="F1455" s="222"/>
      <c r="G1455" s="223"/>
    </row>
    <row r="1456" spans="1:7">
      <c r="A1456" s="219"/>
      <c r="B1456" s="219"/>
      <c r="C1456" s="219"/>
      <c r="D1456" s="220"/>
      <c r="E1456" s="221"/>
      <c r="F1456" s="222"/>
      <c r="G1456" s="223"/>
    </row>
    <row r="1457" spans="1:7">
      <c r="A1457" s="219"/>
      <c r="B1457" s="219"/>
      <c r="C1457" s="219"/>
      <c r="D1457" s="220"/>
      <c r="E1457" s="221"/>
      <c r="F1457" s="222"/>
      <c r="G1457" s="223"/>
    </row>
    <row r="1458" spans="1:7">
      <c r="A1458" s="219"/>
      <c r="B1458" s="219"/>
      <c r="C1458" s="219"/>
      <c r="D1458" s="220"/>
      <c r="E1458" s="221"/>
      <c r="F1458" s="222"/>
      <c r="G1458" s="223"/>
    </row>
    <row r="1459" spans="1:7">
      <c r="A1459" s="219"/>
      <c r="B1459" s="219"/>
      <c r="C1459" s="219"/>
      <c r="D1459" s="220"/>
      <c r="E1459" s="221"/>
      <c r="F1459" s="222"/>
      <c r="G1459" s="223"/>
    </row>
    <row r="1460" spans="1:7">
      <c r="A1460" s="219"/>
      <c r="B1460" s="219"/>
      <c r="C1460" s="219"/>
      <c r="D1460" s="220"/>
      <c r="E1460" s="221"/>
      <c r="F1460" s="222"/>
      <c r="G1460" s="223"/>
    </row>
    <row r="1461" spans="1:7">
      <c r="A1461" s="219"/>
      <c r="B1461" s="219"/>
      <c r="C1461" s="219"/>
      <c r="D1461" s="220"/>
      <c r="E1461" s="221"/>
      <c r="F1461" s="222"/>
      <c r="G1461" s="223"/>
    </row>
    <row r="1462" spans="1:7">
      <c r="A1462" s="219"/>
      <c r="B1462" s="219"/>
      <c r="C1462" s="219"/>
      <c r="D1462" s="220"/>
      <c r="E1462" s="221"/>
      <c r="F1462" s="222"/>
      <c r="G1462" s="223"/>
    </row>
    <row r="1463" spans="1:7">
      <c r="A1463" s="219"/>
      <c r="B1463" s="219"/>
      <c r="C1463" s="219"/>
      <c r="D1463" s="220"/>
      <c r="E1463" s="221"/>
      <c r="F1463" s="222"/>
      <c r="G1463" s="223"/>
    </row>
    <row r="1464" spans="1:7">
      <c r="A1464" s="219"/>
      <c r="B1464" s="219"/>
      <c r="C1464" s="219"/>
      <c r="D1464" s="220"/>
      <c r="E1464" s="221"/>
      <c r="F1464" s="222"/>
      <c r="G1464" s="223"/>
    </row>
    <row r="1465" spans="1:7">
      <c r="A1465" s="219"/>
      <c r="B1465" s="219"/>
      <c r="C1465" s="219"/>
      <c r="D1465" s="220"/>
      <c r="E1465" s="221"/>
      <c r="F1465" s="222"/>
      <c r="G1465" s="223"/>
    </row>
    <row r="1466" spans="1:7">
      <c r="A1466" s="219"/>
      <c r="B1466" s="219"/>
      <c r="C1466" s="219"/>
      <c r="D1466" s="220"/>
      <c r="E1466" s="221"/>
      <c r="F1466" s="222"/>
      <c r="G1466" s="223"/>
    </row>
    <row r="1467" spans="1:7">
      <c r="A1467" s="219"/>
      <c r="B1467" s="219"/>
      <c r="C1467" s="219"/>
      <c r="D1467" s="220"/>
      <c r="E1467" s="221"/>
      <c r="F1467" s="222"/>
      <c r="G1467" s="223"/>
    </row>
    <row r="1468" spans="1:7">
      <c r="A1468" s="219"/>
      <c r="B1468" s="219"/>
      <c r="C1468" s="219"/>
      <c r="D1468" s="220"/>
      <c r="E1468" s="221"/>
      <c r="F1468" s="222"/>
      <c r="G1468" s="223"/>
    </row>
    <row r="1469" spans="1:7">
      <c r="A1469" s="219"/>
      <c r="B1469" s="219"/>
      <c r="C1469" s="219"/>
      <c r="D1469" s="220"/>
      <c r="E1469" s="221"/>
      <c r="F1469" s="222"/>
      <c r="G1469" s="223"/>
    </row>
    <row r="1470" spans="1:7">
      <c r="A1470" s="219"/>
      <c r="B1470" s="219"/>
      <c r="C1470" s="219"/>
      <c r="D1470" s="220"/>
      <c r="E1470" s="221"/>
      <c r="F1470" s="222"/>
      <c r="G1470" s="223"/>
    </row>
    <row r="1471" spans="1:7">
      <c r="A1471" s="219"/>
      <c r="B1471" s="219"/>
      <c r="C1471" s="219"/>
      <c r="D1471" s="220"/>
      <c r="E1471" s="221"/>
      <c r="F1471" s="222"/>
      <c r="G1471" s="223"/>
    </row>
    <row r="1472" spans="1:7">
      <c r="A1472" s="219"/>
      <c r="B1472" s="219"/>
      <c r="C1472" s="219"/>
      <c r="D1472" s="220"/>
      <c r="E1472" s="221"/>
      <c r="F1472" s="222"/>
      <c r="G1472" s="223"/>
    </row>
    <row r="1473" spans="1:7">
      <c r="A1473" s="219"/>
      <c r="B1473" s="219"/>
      <c r="C1473" s="219"/>
      <c r="D1473" s="220"/>
      <c r="E1473" s="221"/>
      <c r="F1473" s="222"/>
      <c r="G1473" s="223"/>
    </row>
    <row r="1474" spans="1:7">
      <c r="A1474" s="219"/>
      <c r="B1474" s="219"/>
      <c r="C1474" s="219"/>
      <c r="D1474" s="220"/>
      <c r="E1474" s="221"/>
      <c r="F1474" s="222"/>
      <c r="G1474" s="223"/>
    </row>
    <row r="1475" spans="1:7">
      <c r="A1475" s="219"/>
      <c r="B1475" s="219"/>
      <c r="C1475" s="219"/>
      <c r="D1475" s="220"/>
      <c r="E1475" s="221"/>
      <c r="F1475" s="222"/>
      <c r="G1475" s="223"/>
    </row>
    <row r="1476" spans="1:7">
      <c r="A1476" s="219"/>
      <c r="B1476" s="219"/>
      <c r="C1476" s="219"/>
      <c r="D1476" s="220"/>
      <c r="E1476" s="221"/>
      <c r="F1476" s="222"/>
      <c r="G1476" s="223"/>
    </row>
    <row r="1477" spans="1:7">
      <c r="A1477" s="219"/>
      <c r="B1477" s="219"/>
      <c r="C1477" s="219"/>
      <c r="D1477" s="220"/>
      <c r="E1477" s="221"/>
      <c r="F1477" s="222"/>
      <c r="G1477" s="223"/>
    </row>
    <row r="1478" spans="1:7">
      <c r="A1478" s="219"/>
      <c r="B1478" s="219"/>
      <c r="C1478" s="219"/>
      <c r="D1478" s="220"/>
      <c r="E1478" s="221"/>
      <c r="F1478" s="222"/>
      <c r="G1478" s="223"/>
    </row>
    <row r="1479" spans="1:7">
      <c r="A1479" s="219"/>
      <c r="B1479" s="219"/>
      <c r="C1479" s="219"/>
      <c r="D1479" s="220"/>
      <c r="E1479" s="221"/>
      <c r="F1479" s="222"/>
      <c r="G1479" s="223"/>
    </row>
    <row r="1480" spans="1:7">
      <c r="A1480" s="219"/>
      <c r="B1480" s="219"/>
      <c r="C1480" s="219"/>
      <c r="D1480" s="220"/>
      <c r="E1480" s="221"/>
      <c r="F1480" s="222"/>
      <c r="G1480" s="223"/>
    </row>
    <row r="1481" spans="1:7">
      <c r="A1481" s="219"/>
      <c r="B1481" s="219"/>
      <c r="C1481" s="219"/>
      <c r="D1481" s="220"/>
      <c r="E1481" s="221"/>
      <c r="F1481" s="222"/>
      <c r="G1481" s="223"/>
    </row>
    <row r="1482" spans="1:7">
      <c r="A1482" s="219"/>
      <c r="B1482" s="219"/>
      <c r="C1482" s="219"/>
      <c r="D1482" s="220"/>
      <c r="E1482" s="221"/>
      <c r="F1482" s="222"/>
      <c r="G1482" s="223"/>
    </row>
    <row r="1483" spans="1:7">
      <c r="A1483" s="219"/>
      <c r="B1483" s="219"/>
      <c r="C1483" s="219"/>
      <c r="D1483" s="220"/>
      <c r="E1483" s="221"/>
      <c r="F1483" s="222"/>
      <c r="G1483" s="223"/>
    </row>
    <row r="1484" spans="1:7">
      <c r="A1484" s="219"/>
      <c r="B1484" s="219"/>
      <c r="C1484" s="219"/>
      <c r="D1484" s="220"/>
      <c r="E1484" s="221"/>
      <c r="F1484" s="222"/>
      <c r="G1484" s="223"/>
    </row>
    <row r="1485" spans="1:7">
      <c r="A1485" s="219"/>
      <c r="B1485" s="219"/>
      <c r="C1485" s="219"/>
      <c r="D1485" s="220"/>
      <c r="E1485" s="221"/>
      <c r="F1485" s="222"/>
      <c r="G1485" s="223"/>
    </row>
    <row r="1486" spans="1:7">
      <c r="A1486" s="219"/>
      <c r="B1486" s="219"/>
      <c r="C1486" s="219"/>
      <c r="D1486" s="220"/>
      <c r="E1486" s="221"/>
      <c r="F1486" s="222"/>
      <c r="G1486" s="223"/>
    </row>
    <row r="1487" spans="1:7">
      <c r="A1487" s="219"/>
      <c r="B1487" s="219"/>
      <c r="C1487" s="219"/>
      <c r="D1487" s="220"/>
      <c r="E1487" s="221"/>
      <c r="F1487" s="222"/>
      <c r="G1487" s="223"/>
    </row>
    <row r="1488" spans="1:7">
      <c r="A1488" s="219"/>
      <c r="B1488" s="219"/>
      <c r="C1488" s="219"/>
      <c r="D1488" s="220"/>
      <c r="E1488" s="221"/>
      <c r="F1488" s="222"/>
      <c r="G1488" s="223"/>
    </row>
    <row r="1489" spans="1:7">
      <c r="A1489" s="219"/>
      <c r="B1489" s="219"/>
      <c r="C1489" s="219"/>
      <c r="D1489" s="220"/>
      <c r="E1489" s="221"/>
      <c r="F1489" s="222"/>
      <c r="G1489" s="223"/>
    </row>
    <row r="1490" spans="1:7">
      <c r="A1490" s="219"/>
      <c r="B1490" s="219"/>
      <c r="C1490" s="219"/>
      <c r="D1490" s="220"/>
      <c r="E1490" s="221"/>
      <c r="F1490" s="222"/>
      <c r="G1490" s="223"/>
    </row>
    <row r="1491" spans="1:7">
      <c r="A1491" s="219"/>
      <c r="B1491" s="219"/>
      <c r="C1491" s="219"/>
      <c r="D1491" s="220"/>
      <c r="E1491" s="221"/>
      <c r="F1491" s="222"/>
      <c r="G1491" s="223"/>
    </row>
    <row r="1492" spans="1:7">
      <c r="A1492" s="219"/>
      <c r="B1492" s="219"/>
      <c r="C1492" s="219"/>
      <c r="D1492" s="220"/>
      <c r="E1492" s="221"/>
      <c r="F1492" s="222"/>
      <c r="G1492" s="223"/>
    </row>
    <row r="1493" spans="1:7">
      <c r="A1493" s="219"/>
      <c r="B1493" s="219"/>
      <c r="C1493" s="219"/>
      <c r="D1493" s="220"/>
      <c r="E1493" s="221"/>
      <c r="F1493" s="222"/>
      <c r="G1493" s="223"/>
    </row>
    <row r="1494" spans="1:7">
      <c r="A1494" s="219"/>
      <c r="B1494" s="219"/>
      <c r="C1494" s="219"/>
      <c r="D1494" s="220"/>
      <c r="E1494" s="221"/>
      <c r="F1494" s="222"/>
      <c r="G1494" s="223"/>
    </row>
    <row r="1495" spans="1:7">
      <c r="A1495" s="219"/>
      <c r="B1495" s="219"/>
      <c r="C1495" s="219"/>
      <c r="D1495" s="220"/>
      <c r="E1495" s="221"/>
      <c r="F1495" s="222"/>
      <c r="G1495" s="223"/>
    </row>
    <row r="1496" spans="1:7">
      <c r="A1496" s="219"/>
      <c r="B1496" s="219"/>
      <c r="C1496" s="219"/>
      <c r="D1496" s="220"/>
      <c r="E1496" s="221"/>
      <c r="F1496" s="222"/>
      <c r="G1496" s="223"/>
    </row>
    <row r="1497" spans="1:7">
      <c r="A1497" s="219"/>
      <c r="B1497" s="219"/>
      <c r="C1497" s="219"/>
      <c r="D1497" s="220"/>
      <c r="E1497" s="221"/>
      <c r="F1497" s="222"/>
      <c r="G1497" s="223"/>
    </row>
    <row r="1498" spans="1:7">
      <c r="A1498" s="219"/>
      <c r="B1498" s="219"/>
      <c r="C1498" s="219"/>
      <c r="D1498" s="220"/>
      <c r="E1498" s="221"/>
      <c r="F1498" s="222"/>
      <c r="G1498" s="223"/>
    </row>
    <row r="1499" spans="1:7">
      <c r="A1499" s="219"/>
      <c r="B1499" s="219"/>
      <c r="C1499" s="219"/>
      <c r="D1499" s="220"/>
      <c r="E1499" s="221"/>
      <c r="F1499" s="222"/>
      <c r="G1499" s="223"/>
    </row>
    <row r="1500" spans="1:7">
      <c r="A1500" s="219"/>
      <c r="B1500" s="219"/>
      <c r="C1500" s="219"/>
      <c r="D1500" s="220"/>
      <c r="E1500" s="221"/>
      <c r="F1500" s="222"/>
      <c r="G1500" s="223"/>
    </row>
    <row r="1501" spans="1:7">
      <c r="A1501" s="219"/>
      <c r="B1501" s="219"/>
      <c r="C1501" s="219"/>
      <c r="D1501" s="220"/>
      <c r="E1501" s="221"/>
      <c r="F1501" s="222"/>
      <c r="G1501" s="223"/>
    </row>
    <row r="1502" spans="1:7">
      <c r="A1502" s="219"/>
      <c r="B1502" s="219"/>
      <c r="C1502" s="219"/>
      <c r="D1502" s="220"/>
      <c r="E1502" s="221"/>
      <c r="F1502" s="222"/>
      <c r="G1502" s="223"/>
    </row>
    <row r="1503" spans="1:7">
      <c r="A1503" s="219"/>
      <c r="B1503" s="219"/>
      <c r="C1503" s="219"/>
      <c r="D1503" s="220"/>
      <c r="E1503" s="221"/>
      <c r="F1503" s="222"/>
      <c r="G1503" s="223"/>
    </row>
    <row r="1504" spans="1:7">
      <c r="A1504" s="219"/>
      <c r="B1504" s="219"/>
      <c r="C1504" s="219"/>
      <c r="D1504" s="220"/>
      <c r="E1504" s="221"/>
      <c r="F1504" s="222"/>
      <c r="G1504" s="223"/>
    </row>
    <row r="1505" spans="1:7">
      <c r="A1505" s="219"/>
      <c r="B1505" s="219"/>
      <c r="C1505" s="219"/>
      <c r="D1505" s="220"/>
      <c r="E1505" s="221"/>
      <c r="F1505" s="222"/>
      <c r="G1505" s="223"/>
    </row>
    <row r="1506" spans="1:7">
      <c r="A1506" s="219"/>
      <c r="B1506" s="219"/>
      <c r="C1506" s="219"/>
      <c r="D1506" s="220"/>
      <c r="E1506" s="221"/>
      <c r="F1506" s="222"/>
      <c r="G1506" s="223"/>
    </row>
    <row r="1507" spans="1:7">
      <c r="A1507" s="219"/>
      <c r="B1507" s="219"/>
      <c r="C1507" s="219"/>
      <c r="D1507" s="220"/>
      <c r="E1507" s="221"/>
      <c r="F1507" s="222"/>
      <c r="G1507" s="223"/>
    </row>
    <row r="1508" spans="1:7">
      <c r="A1508" s="219"/>
      <c r="B1508" s="219"/>
      <c r="C1508" s="219"/>
      <c r="D1508" s="220"/>
      <c r="E1508" s="221"/>
      <c r="F1508" s="222"/>
      <c r="G1508" s="223"/>
    </row>
    <row r="1509" spans="1:7">
      <c r="A1509" s="219"/>
      <c r="B1509" s="219"/>
      <c r="C1509" s="219"/>
      <c r="D1509" s="220"/>
      <c r="E1509" s="221"/>
      <c r="F1509" s="222"/>
      <c r="G1509" s="223"/>
    </row>
    <row r="1510" spans="1:7">
      <c r="A1510" s="219"/>
      <c r="B1510" s="219"/>
      <c r="C1510" s="219"/>
      <c r="D1510" s="220"/>
      <c r="E1510" s="221"/>
      <c r="F1510" s="222"/>
      <c r="G1510" s="223"/>
    </row>
    <row r="1511" spans="1:7">
      <c r="A1511" s="219"/>
      <c r="B1511" s="219"/>
      <c r="C1511" s="219"/>
      <c r="D1511" s="220"/>
      <c r="E1511" s="221"/>
      <c r="F1511" s="222"/>
      <c r="G1511" s="223"/>
    </row>
    <row r="1512" spans="1:7">
      <c r="A1512" s="219"/>
      <c r="B1512" s="219"/>
      <c r="C1512" s="219"/>
      <c r="D1512" s="220"/>
      <c r="E1512" s="221"/>
      <c r="F1512" s="222"/>
      <c r="G1512" s="223"/>
    </row>
    <row r="1513" spans="1:7">
      <c r="A1513" s="219"/>
      <c r="B1513" s="219"/>
      <c r="C1513" s="219"/>
      <c r="D1513" s="220"/>
      <c r="E1513" s="221"/>
      <c r="F1513" s="222"/>
      <c r="G1513" s="223"/>
    </row>
    <row r="1514" spans="1:7">
      <c r="A1514" s="219"/>
      <c r="B1514" s="219"/>
      <c r="C1514" s="219"/>
      <c r="D1514" s="220"/>
      <c r="E1514" s="221"/>
      <c r="F1514" s="222"/>
      <c r="G1514" s="223"/>
    </row>
    <row r="1515" spans="1:7">
      <c r="A1515" s="219"/>
      <c r="B1515" s="219"/>
      <c r="C1515" s="219"/>
      <c r="D1515" s="220"/>
      <c r="E1515" s="221"/>
      <c r="F1515" s="222"/>
      <c r="G1515" s="223"/>
    </row>
    <row r="1516" spans="1:7">
      <c r="A1516" s="219"/>
      <c r="B1516" s="219"/>
      <c r="C1516" s="219"/>
      <c r="D1516" s="220"/>
      <c r="E1516" s="221"/>
      <c r="F1516" s="222"/>
      <c r="G1516" s="223"/>
    </row>
    <row r="1517" spans="1:7">
      <c r="A1517" s="219"/>
      <c r="B1517" s="219"/>
      <c r="C1517" s="219"/>
      <c r="D1517" s="220"/>
      <c r="E1517" s="221"/>
      <c r="F1517" s="222"/>
      <c r="G1517" s="223"/>
    </row>
    <row r="1518" spans="1:7">
      <c r="A1518" s="219"/>
      <c r="B1518" s="219"/>
      <c r="C1518" s="219"/>
      <c r="D1518" s="220"/>
      <c r="E1518" s="221"/>
      <c r="F1518" s="222"/>
      <c r="G1518" s="223"/>
    </row>
    <row r="1519" spans="1:7">
      <c r="A1519" s="219"/>
      <c r="B1519" s="219"/>
      <c r="C1519" s="219"/>
      <c r="D1519" s="220"/>
      <c r="E1519" s="221"/>
      <c r="F1519" s="222"/>
      <c r="G1519" s="223"/>
    </row>
    <row r="1520" spans="1:7">
      <c r="A1520" s="219"/>
      <c r="B1520" s="219"/>
      <c r="C1520" s="219"/>
      <c r="D1520" s="220"/>
      <c r="E1520" s="221"/>
      <c r="F1520" s="222"/>
      <c r="G1520" s="223"/>
    </row>
    <row r="1521" spans="1:7">
      <c r="A1521" s="219"/>
      <c r="B1521" s="219"/>
      <c r="C1521" s="219"/>
      <c r="D1521" s="220"/>
      <c r="E1521" s="221"/>
      <c r="F1521" s="222"/>
      <c r="G1521" s="223"/>
    </row>
    <row r="1522" spans="1:7">
      <c r="A1522" s="219"/>
      <c r="B1522" s="219"/>
      <c r="C1522" s="219"/>
      <c r="D1522" s="220"/>
      <c r="E1522" s="221"/>
      <c r="F1522" s="222"/>
      <c r="G1522" s="223"/>
    </row>
    <row r="1523" spans="1:7">
      <c r="A1523" s="219"/>
      <c r="B1523" s="219"/>
      <c r="C1523" s="219"/>
      <c r="D1523" s="220"/>
      <c r="E1523" s="221"/>
      <c r="F1523" s="222"/>
      <c r="G1523" s="223"/>
    </row>
    <row r="1524" spans="1:7">
      <c r="A1524" s="219"/>
      <c r="B1524" s="219"/>
      <c r="C1524" s="219"/>
      <c r="D1524" s="220"/>
      <c r="E1524" s="221"/>
      <c r="F1524" s="222"/>
      <c r="G1524" s="223"/>
    </row>
    <row r="1525" spans="1:7">
      <c r="A1525" s="219"/>
      <c r="B1525" s="219"/>
      <c r="C1525" s="219"/>
      <c r="D1525" s="220"/>
      <c r="E1525" s="221"/>
      <c r="F1525" s="222"/>
      <c r="G1525" s="223"/>
    </row>
    <row r="1526" spans="1:7">
      <c r="A1526" s="219"/>
      <c r="B1526" s="219"/>
      <c r="C1526" s="219"/>
      <c r="D1526" s="220"/>
      <c r="E1526" s="221"/>
      <c r="F1526" s="222"/>
      <c r="G1526" s="223"/>
    </row>
    <row r="1527" spans="1:7">
      <c r="A1527" s="219"/>
      <c r="B1527" s="219"/>
      <c r="C1527" s="219"/>
      <c r="D1527" s="220"/>
      <c r="E1527" s="221"/>
      <c r="F1527" s="222"/>
      <c r="G1527" s="223"/>
    </row>
    <row r="1528" spans="1:7">
      <c r="A1528" s="219"/>
      <c r="B1528" s="219"/>
      <c r="C1528" s="219"/>
      <c r="D1528" s="220"/>
      <c r="E1528" s="221"/>
      <c r="F1528" s="222"/>
      <c r="G1528" s="223"/>
    </row>
    <row r="1529" spans="1:7">
      <c r="A1529" s="219"/>
      <c r="B1529" s="219"/>
      <c r="C1529" s="219"/>
      <c r="D1529" s="220"/>
      <c r="E1529" s="221"/>
      <c r="F1529" s="222"/>
      <c r="G1529" s="223"/>
    </row>
    <row r="1530" spans="1:7">
      <c r="A1530" s="219"/>
      <c r="B1530" s="219"/>
      <c r="C1530" s="219"/>
      <c r="D1530" s="220"/>
      <c r="E1530" s="221"/>
      <c r="F1530" s="222"/>
      <c r="G1530" s="223"/>
    </row>
    <row r="1531" spans="1:7">
      <c r="A1531" s="219"/>
      <c r="B1531" s="219"/>
      <c r="C1531" s="219"/>
      <c r="D1531" s="220"/>
      <c r="E1531" s="221"/>
      <c r="F1531" s="222"/>
      <c r="G1531" s="223"/>
    </row>
    <row r="1532" spans="1:7">
      <c r="A1532" s="219"/>
      <c r="B1532" s="219"/>
      <c r="C1532" s="219"/>
      <c r="D1532" s="220"/>
      <c r="E1532" s="221"/>
      <c r="F1532" s="222"/>
      <c r="G1532" s="223"/>
    </row>
    <row r="1533" spans="1:7">
      <c r="A1533" s="219"/>
      <c r="B1533" s="219"/>
      <c r="C1533" s="219"/>
      <c r="D1533" s="220"/>
      <c r="E1533" s="221"/>
      <c r="F1533" s="222"/>
      <c r="G1533" s="223"/>
    </row>
    <row r="1534" spans="1:7">
      <c r="A1534" s="219"/>
      <c r="B1534" s="219"/>
      <c r="C1534" s="219"/>
      <c r="D1534" s="220"/>
      <c r="E1534" s="221"/>
      <c r="F1534" s="222"/>
      <c r="G1534" s="223"/>
    </row>
    <row r="1535" spans="1:7">
      <c r="A1535" s="219"/>
      <c r="B1535" s="219"/>
      <c r="C1535" s="219"/>
      <c r="D1535" s="220"/>
      <c r="E1535" s="221"/>
      <c r="F1535" s="222"/>
      <c r="G1535" s="223"/>
    </row>
    <row r="1536" spans="1:7">
      <c r="A1536" s="219"/>
      <c r="B1536" s="219"/>
      <c r="C1536" s="219"/>
      <c r="D1536" s="220"/>
      <c r="E1536" s="221"/>
      <c r="F1536" s="222"/>
      <c r="G1536" s="223"/>
    </row>
    <row r="1537" spans="1:7">
      <c r="A1537" s="219"/>
      <c r="B1537" s="219"/>
      <c r="C1537" s="219"/>
      <c r="D1537" s="220"/>
      <c r="E1537" s="221"/>
      <c r="F1537" s="222"/>
      <c r="G1537" s="223"/>
    </row>
    <row r="1538" spans="1:7">
      <c r="A1538" s="219"/>
      <c r="B1538" s="219"/>
      <c r="C1538" s="219"/>
      <c r="D1538" s="220"/>
      <c r="E1538" s="221"/>
      <c r="F1538" s="222"/>
      <c r="G1538" s="223"/>
    </row>
    <row r="1539" spans="1:7">
      <c r="A1539" s="219"/>
      <c r="B1539" s="219"/>
      <c r="C1539" s="219"/>
      <c r="D1539" s="220"/>
      <c r="E1539" s="221"/>
      <c r="F1539" s="222"/>
      <c r="G1539" s="223"/>
    </row>
    <row r="1540" spans="1:7">
      <c r="A1540" s="219"/>
      <c r="B1540" s="219"/>
      <c r="C1540" s="219"/>
      <c r="D1540" s="220"/>
      <c r="E1540" s="221"/>
      <c r="F1540" s="222"/>
      <c r="G1540" s="223"/>
    </row>
    <row r="1541" spans="1:7">
      <c r="A1541" s="219"/>
      <c r="B1541" s="219"/>
      <c r="C1541" s="219"/>
      <c r="D1541" s="220"/>
      <c r="E1541" s="221"/>
      <c r="F1541" s="222"/>
      <c r="G1541" s="223"/>
    </row>
    <row r="1542" spans="1:7">
      <c r="A1542" s="219"/>
      <c r="B1542" s="219"/>
      <c r="C1542" s="219"/>
      <c r="D1542" s="220"/>
      <c r="E1542" s="221"/>
      <c r="F1542" s="222"/>
      <c r="G1542" s="223"/>
    </row>
    <row r="1543" spans="1:7">
      <c r="A1543" s="219"/>
      <c r="B1543" s="219"/>
      <c r="C1543" s="219"/>
      <c r="D1543" s="220"/>
      <c r="E1543" s="221"/>
      <c r="F1543" s="222"/>
      <c r="G1543" s="223"/>
    </row>
    <row r="1544" spans="1:7">
      <c r="A1544" s="219"/>
      <c r="B1544" s="219"/>
      <c r="C1544" s="219"/>
      <c r="D1544" s="220"/>
      <c r="E1544" s="221"/>
      <c r="F1544" s="222"/>
      <c r="G1544" s="223"/>
    </row>
    <row r="1545" spans="1:7">
      <c r="A1545" s="219"/>
      <c r="B1545" s="219"/>
      <c r="C1545" s="219"/>
      <c r="D1545" s="220"/>
      <c r="E1545" s="221"/>
      <c r="F1545" s="222"/>
      <c r="G1545" s="223"/>
    </row>
    <row r="1546" spans="1:7">
      <c r="A1546" s="219"/>
      <c r="B1546" s="219"/>
      <c r="C1546" s="219"/>
      <c r="D1546" s="220"/>
      <c r="E1546" s="221"/>
      <c r="F1546" s="222"/>
      <c r="G1546" s="223"/>
    </row>
    <row r="1547" spans="1:7">
      <c r="A1547" s="219"/>
      <c r="B1547" s="219"/>
      <c r="C1547" s="219"/>
      <c r="D1547" s="220"/>
      <c r="E1547" s="221"/>
      <c r="F1547" s="222"/>
      <c r="G1547" s="223"/>
    </row>
    <row r="1548" spans="1:7">
      <c r="A1548" s="219"/>
      <c r="B1548" s="219"/>
      <c r="C1548" s="219"/>
      <c r="D1548" s="220"/>
      <c r="E1548" s="221"/>
      <c r="F1548" s="222"/>
      <c r="G1548" s="223"/>
    </row>
    <row r="1549" spans="1:7">
      <c r="A1549" s="219"/>
      <c r="B1549" s="219"/>
      <c r="C1549" s="219"/>
      <c r="D1549" s="220"/>
      <c r="E1549" s="221"/>
      <c r="F1549" s="222"/>
      <c r="G1549" s="223"/>
    </row>
    <row r="1550" spans="1:7">
      <c r="A1550" s="219"/>
      <c r="B1550" s="219"/>
      <c r="C1550" s="219"/>
      <c r="D1550" s="220"/>
      <c r="E1550" s="221"/>
      <c r="F1550" s="222"/>
      <c r="G1550" s="223"/>
    </row>
    <row r="1551" spans="1:7">
      <c r="A1551" s="219"/>
      <c r="B1551" s="219"/>
      <c r="C1551" s="219"/>
      <c r="D1551" s="220"/>
      <c r="E1551" s="221"/>
      <c r="F1551" s="222"/>
      <c r="G1551" s="223"/>
    </row>
    <row r="1552" spans="1:7">
      <c r="A1552" s="219"/>
      <c r="B1552" s="219"/>
      <c r="C1552" s="219"/>
      <c r="D1552" s="220"/>
      <c r="E1552" s="221"/>
      <c r="F1552" s="222"/>
      <c r="G1552" s="223"/>
    </row>
    <row r="1553" spans="1:7">
      <c r="A1553" s="219"/>
      <c r="B1553" s="219"/>
      <c r="C1553" s="219"/>
      <c r="D1553" s="220"/>
      <c r="E1553" s="221"/>
      <c r="F1553" s="222"/>
      <c r="G1553" s="223"/>
    </row>
    <row r="1554" spans="1:7">
      <c r="A1554" s="219"/>
      <c r="B1554" s="219"/>
      <c r="C1554" s="219"/>
      <c r="D1554" s="220"/>
      <c r="E1554" s="221"/>
      <c r="F1554" s="222"/>
      <c r="G1554" s="223"/>
    </row>
    <row r="1555" spans="1:7">
      <c r="A1555" s="219"/>
      <c r="B1555" s="219"/>
      <c r="C1555" s="219"/>
      <c r="D1555" s="220"/>
      <c r="E1555" s="221"/>
      <c r="F1555" s="222"/>
      <c r="G1555" s="223"/>
    </row>
    <row r="1556" spans="1:7">
      <c r="A1556" s="219"/>
      <c r="B1556" s="219"/>
      <c r="C1556" s="219"/>
      <c r="D1556" s="220"/>
      <c r="E1556" s="221"/>
      <c r="F1556" s="222"/>
      <c r="G1556" s="223"/>
    </row>
    <row r="1557" spans="1:7">
      <c r="A1557" s="219"/>
      <c r="B1557" s="219"/>
      <c r="C1557" s="219"/>
      <c r="D1557" s="220"/>
      <c r="E1557" s="221"/>
      <c r="F1557" s="222"/>
      <c r="G1557" s="223"/>
    </row>
    <row r="1558" spans="1:7">
      <c r="A1558" s="219"/>
      <c r="B1558" s="219"/>
      <c r="C1558" s="219"/>
      <c r="D1558" s="220"/>
      <c r="E1558" s="221"/>
      <c r="F1558" s="222"/>
      <c r="G1558" s="223"/>
    </row>
    <row r="1559" spans="1:7">
      <c r="A1559" s="219"/>
      <c r="B1559" s="219"/>
      <c r="C1559" s="219"/>
      <c r="D1559" s="220"/>
      <c r="E1559" s="221"/>
      <c r="F1559" s="222"/>
      <c r="G1559" s="223"/>
    </row>
    <row r="1560" spans="1:7">
      <c r="A1560" s="219"/>
      <c r="B1560" s="219"/>
      <c r="C1560" s="219"/>
      <c r="D1560" s="220"/>
      <c r="E1560" s="221"/>
      <c r="F1560" s="222"/>
      <c r="G1560" s="223"/>
    </row>
    <row r="1561" spans="1:7">
      <c r="A1561" s="219"/>
      <c r="B1561" s="219"/>
      <c r="C1561" s="219"/>
      <c r="D1561" s="220"/>
      <c r="E1561" s="221"/>
      <c r="F1561" s="222"/>
      <c r="G1561" s="223"/>
    </row>
    <row r="1562" spans="1:7">
      <c r="A1562" s="219"/>
      <c r="B1562" s="219"/>
      <c r="C1562" s="219"/>
      <c r="D1562" s="220"/>
      <c r="E1562" s="221"/>
      <c r="F1562" s="222"/>
      <c r="G1562" s="223"/>
    </row>
    <row r="1563" spans="1:7">
      <c r="A1563" s="219"/>
      <c r="B1563" s="219"/>
      <c r="C1563" s="219"/>
      <c r="D1563" s="220"/>
      <c r="E1563" s="221"/>
      <c r="F1563" s="222"/>
      <c r="G1563" s="223"/>
    </row>
    <row r="1564" spans="1:7">
      <c r="A1564" s="219"/>
      <c r="B1564" s="219"/>
      <c r="C1564" s="219"/>
      <c r="D1564" s="220"/>
      <c r="E1564" s="221"/>
      <c r="F1564" s="222"/>
      <c r="G1564" s="223"/>
    </row>
    <row r="1565" spans="1:7">
      <c r="A1565" s="219"/>
      <c r="B1565" s="219"/>
      <c r="C1565" s="219"/>
      <c r="D1565" s="220"/>
      <c r="E1565" s="221"/>
      <c r="F1565" s="222"/>
      <c r="G1565" s="223"/>
    </row>
    <row r="1566" spans="1:7">
      <c r="A1566" s="219"/>
      <c r="B1566" s="219"/>
      <c r="C1566" s="219"/>
      <c r="D1566" s="220"/>
      <c r="E1566" s="221"/>
      <c r="F1566" s="222"/>
      <c r="G1566" s="223"/>
    </row>
    <row r="1567" spans="1:7">
      <c r="A1567" s="219"/>
      <c r="B1567" s="219"/>
      <c r="C1567" s="219"/>
      <c r="D1567" s="220"/>
      <c r="E1567" s="221"/>
      <c r="F1567" s="222"/>
      <c r="G1567" s="223"/>
    </row>
    <row r="1568" spans="1:7">
      <c r="A1568" s="219"/>
      <c r="B1568" s="219"/>
      <c r="C1568" s="219"/>
      <c r="D1568" s="220"/>
      <c r="E1568" s="221"/>
      <c r="F1568" s="222"/>
      <c r="G1568" s="223"/>
    </row>
    <row r="1569" spans="1:7">
      <c r="A1569" s="219"/>
      <c r="B1569" s="219"/>
      <c r="C1569" s="219"/>
      <c r="D1569" s="220"/>
      <c r="E1569" s="221"/>
      <c r="F1569" s="222"/>
      <c r="G1569" s="223"/>
    </row>
    <row r="1570" spans="1:7">
      <c r="A1570" s="219"/>
      <c r="B1570" s="219"/>
      <c r="C1570" s="219"/>
      <c r="D1570" s="220"/>
      <c r="E1570" s="221"/>
      <c r="F1570" s="222"/>
      <c r="G1570" s="223"/>
    </row>
    <row r="1571" spans="1:7">
      <c r="A1571" s="219"/>
      <c r="B1571" s="219"/>
      <c r="C1571" s="219"/>
      <c r="D1571" s="220"/>
      <c r="E1571" s="221"/>
      <c r="F1571" s="222"/>
      <c r="G1571" s="223"/>
    </row>
    <row r="1572" spans="1:7">
      <c r="A1572" s="219"/>
      <c r="B1572" s="219"/>
      <c r="C1572" s="219"/>
      <c r="D1572" s="220"/>
      <c r="E1572" s="221"/>
      <c r="F1572" s="222"/>
      <c r="G1572" s="223"/>
    </row>
    <row r="1573" spans="1:7">
      <c r="A1573" s="219"/>
      <c r="B1573" s="219"/>
      <c r="C1573" s="219"/>
      <c r="D1573" s="220"/>
      <c r="E1573" s="221"/>
      <c r="F1573" s="222"/>
      <c r="G1573" s="223"/>
    </row>
    <row r="1574" spans="1:7">
      <c r="A1574" s="219"/>
      <c r="B1574" s="219"/>
      <c r="C1574" s="219"/>
      <c r="D1574" s="220"/>
      <c r="E1574" s="221"/>
      <c r="F1574" s="222"/>
      <c r="G1574" s="223"/>
    </row>
    <row r="1575" spans="1:7">
      <c r="A1575" s="219"/>
      <c r="B1575" s="219"/>
      <c r="C1575" s="219"/>
      <c r="D1575" s="220"/>
      <c r="E1575" s="221"/>
      <c r="F1575" s="222"/>
      <c r="G1575" s="223"/>
    </row>
    <row r="1576" spans="1:7">
      <c r="A1576" s="219"/>
      <c r="B1576" s="219"/>
      <c r="C1576" s="219"/>
      <c r="D1576" s="220"/>
      <c r="E1576" s="221"/>
      <c r="F1576" s="222"/>
      <c r="G1576" s="223"/>
    </row>
    <row r="1577" spans="1:7">
      <c r="A1577" s="219"/>
      <c r="B1577" s="219"/>
      <c r="C1577" s="219"/>
      <c r="D1577" s="220"/>
      <c r="E1577" s="221"/>
      <c r="F1577" s="222"/>
      <c r="G1577" s="223"/>
    </row>
    <row r="1578" spans="1:7">
      <c r="A1578" s="219"/>
      <c r="B1578" s="219"/>
      <c r="C1578" s="219"/>
      <c r="D1578" s="220"/>
      <c r="E1578" s="221"/>
      <c r="F1578" s="222"/>
      <c r="G1578" s="223"/>
    </row>
    <row r="1579" spans="1:7">
      <c r="A1579" s="219"/>
      <c r="B1579" s="219"/>
      <c r="C1579" s="219"/>
      <c r="D1579" s="220"/>
      <c r="E1579" s="221"/>
      <c r="F1579" s="222"/>
      <c r="G1579" s="223"/>
    </row>
    <row r="1580" spans="1:7">
      <c r="A1580" s="219"/>
      <c r="B1580" s="219"/>
      <c r="C1580" s="219"/>
      <c r="D1580" s="220"/>
      <c r="E1580" s="221"/>
      <c r="F1580" s="222"/>
      <c r="G1580" s="223"/>
    </row>
    <row r="1581" spans="1:7">
      <c r="A1581" s="219"/>
      <c r="B1581" s="219"/>
      <c r="C1581" s="219"/>
      <c r="D1581" s="220"/>
      <c r="E1581" s="221"/>
      <c r="F1581" s="222"/>
      <c r="G1581" s="223"/>
    </row>
    <row r="1582" spans="1:7">
      <c r="A1582" s="219"/>
      <c r="B1582" s="219"/>
      <c r="C1582" s="219"/>
      <c r="D1582" s="220"/>
      <c r="E1582" s="221"/>
      <c r="F1582" s="222"/>
      <c r="G1582" s="223"/>
    </row>
    <row r="1583" spans="1:7">
      <c r="A1583" s="219"/>
      <c r="B1583" s="219"/>
      <c r="C1583" s="219"/>
      <c r="D1583" s="220"/>
      <c r="E1583" s="221"/>
      <c r="F1583" s="222"/>
      <c r="G1583" s="223"/>
    </row>
    <row r="1584" spans="1:7">
      <c r="A1584" s="219"/>
      <c r="B1584" s="219"/>
      <c r="C1584" s="219"/>
      <c r="D1584" s="220"/>
      <c r="E1584" s="221"/>
      <c r="F1584" s="222"/>
      <c r="G1584" s="223"/>
    </row>
    <row r="1585" spans="1:7">
      <c r="A1585" s="219"/>
      <c r="B1585" s="219"/>
      <c r="C1585" s="219"/>
      <c r="D1585" s="220"/>
      <c r="E1585" s="221"/>
      <c r="F1585" s="222"/>
      <c r="G1585" s="223"/>
    </row>
    <row r="1586" spans="1:7">
      <c r="A1586" s="219"/>
      <c r="B1586" s="219"/>
      <c r="C1586" s="219"/>
      <c r="D1586" s="220"/>
      <c r="E1586" s="221"/>
      <c r="F1586" s="222"/>
      <c r="G1586" s="223"/>
    </row>
    <row r="1587" spans="1:7">
      <c r="A1587" s="219"/>
      <c r="B1587" s="219"/>
      <c r="C1587" s="219"/>
      <c r="D1587" s="220"/>
      <c r="E1587" s="221"/>
      <c r="F1587" s="222"/>
      <c r="G1587" s="223"/>
    </row>
    <row r="1588" spans="1:7">
      <c r="A1588" s="219"/>
      <c r="B1588" s="219"/>
      <c r="C1588" s="219"/>
      <c r="D1588" s="220"/>
      <c r="E1588" s="221"/>
      <c r="F1588" s="222"/>
      <c r="G1588" s="223"/>
    </row>
    <row r="1589" spans="1:7">
      <c r="A1589" s="219"/>
      <c r="B1589" s="219"/>
      <c r="C1589" s="219"/>
      <c r="D1589" s="220"/>
      <c r="E1589" s="221"/>
      <c r="F1589" s="222"/>
      <c r="G1589" s="223"/>
    </row>
    <row r="1590" spans="1:7">
      <c r="A1590" s="219"/>
      <c r="B1590" s="219"/>
      <c r="C1590" s="219"/>
      <c r="D1590" s="220"/>
      <c r="E1590" s="221"/>
      <c r="F1590" s="222"/>
      <c r="G1590" s="223"/>
    </row>
    <row r="1591" spans="1:7">
      <c r="A1591" s="219"/>
      <c r="B1591" s="219"/>
      <c r="C1591" s="219"/>
      <c r="D1591" s="220"/>
      <c r="E1591" s="221"/>
      <c r="F1591" s="222"/>
      <c r="G1591" s="223"/>
    </row>
    <row r="1592" spans="1:7">
      <c r="A1592" s="219"/>
      <c r="B1592" s="219"/>
      <c r="C1592" s="219"/>
      <c r="D1592" s="220"/>
      <c r="E1592" s="221"/>
      <c r="F1592" s="222"/>
      <c r="G1592" s="223"/>
    </row>
    <row r="1593" spans="1:7">
      <c r="A1593" s="219"/>
      <c r="B1593" s="219"/>
      <c r="C1593" s="219"/>
      <c r="D1593" s="220"/>
      <c r="E1593" s="221"/>
      <c r="F1593" s="222"/>
      <c r="G1593" s="223"/>
    </row>
    <row r="1594" spans="1:7">
      <c r="A1594" s="219"/>
      <c r="B1594" s="219"/>
      <c r="C1594" s="219"/>
      <c r="D1594" s="220"/>
      <c r="E1594" s="221"/>
      <c r="F1594" s="222"/>
      <c r="G1594" s="223"/>
    </row>
    <row r="1595" spans="1:7">
      <c r="A1595" s="219"/>
      <c r="B1595" s="219"/>
      <c r="C1595" s="219"/>
      <c r="D1595" s="220"/>
      <c r="E1595" s="221"/>
      <c r="F1595" s="222"/>
      <c r="G1595" s="223"/>
    </row>
    <row r="1596" spans="1:7">
      <c r="A1596" s="219"/>
      <c r="B1596" s="219"/>
      <c r="C1596" s="219"/>
      <c r="D1596" s="220"/>
      <c r="E1596" s="221"/>
      <c r="F1596" s="222"/>
      <c r="G1596" s="223"/>
    </row>
    <row r="1597" spans="1:7">
      <c r="A1597" s="219"/>
      <c r="B1597" s="219"/>
      <c r="C1597" s="219"/>
      <c r="D1597" s="220"/>
      <c r="E1597" s="221"/>
      <c r="F1597" s="222"/>
      <c r="G1597" s="223"/>
    </row>
    <row r="1598" spans="1:7">
      <c r="A1598" s="219"/>
      <c r="B1598" s="219"/>
      <c r="C1598" s="219"/>
      <c r="D1598" s="220"/>
      <c r="E1598" s="221"/>
      <c r="F1598" s="222"/>
      <c r="G1598" s="223"/>
    </row>
    <row r="1599" spans="1:7">
      <c r="A1599" s="219"/>
      <c r="B1599" s="219"/>
      <c r="C1599" s="219"/>
      <c r="D1599" s="220"/>
      <c r="E1599" s="221"/>
      <c r="F1599" s="222"/>
      <c r="G1599" s="223"/>
    </row>
    <row r="1600" spans="1:7">
      <c r="A1600" s="219"/>
      <c r="B1600" s="219"/>
      <c r="C1600" s="219"/>
      <c r="D1600" s="220"/>
      <c r="E1600" s="221"/>
      <c r="F1600" s="222"/>
      <c r="G1600" s="223"/>
    </row>
    <row r="1601" spans="1:7">
      <c r="A1601" s="219"/>
      <c r="B1601" s="219"/>
      <c r="C1601" s="219"/>
      <c r="D1601" s="220"/>
      <c r="E1601" s="221"/>
      <c r="F1601" s="222"/>
      <c r="G1601" s="223"/>
    </row>
    <row r="1602" spans="1:7">
      <c r="A1602" s="219"/>
      <c r="B1602" s="219"/>
      <c r="C1602" s="219"/>
      <c r="D1602" s="220"/>
      <c r="E1602" s="221"/>
      <c r="F1602" s="222"/>
      <c r="G1602" s="223"/>
    </row>
    <row r="1603" spans="1:7">
      <c r="A1603" s="219"/>
      <c r="B1603" s="219"/>
      <c r="C1603" s="219"/>
      <c r="D1603" s="220"/>
      <c r="E1603" s="221"/>
      <c r="F1603" s="222"/>
      <c r="G1603" s="223"/>
    </row>
    <row r="1604" spans="1:7">
      <c r="A1604" s="219"/>
      <c r="B1604" s="219"/>
      <c r="C1604" s="219"/>
      <c r="D1604" s="220"/>
      <c r="E1604" s="221"/>
      <c r="F1604" s="222"/>
      <c r="G1604" s="223"/>
    </row>
    <row r="1605" spans="1:7">
      <c r="A1605" s="219"/>
      <c r="B1605" s="219"/>
      <c r="C1605" s="219"/>
      <c r="D1605" s="220"/>
      <c r="E1605" s="221"/>
      <c r="F1605" s="222"/>
      <c r="G1605" s="223"/>
    </row>
    <row r="1606" spans="1:7">
      <c r="A1606" s="219"/>
      <c r="B1606" s="219"/>
      <c r="C1606" s="219"/>
      <c r="D1606" s="220"/>
      <c r="E1606" s="221"/>
      <c r="F1606" s="222"/>
      <c r="G1606" s="223"/>
    </row>
    <row r="1607" spans="1:7">
      <c r="A1607" s="219"/>
      <c r="B1607" s="219"/>
      <c r="C1607" s="219"/>
      <c r="D1607" s="220"/>
      <c r="E1607" s="221"/>
      <c r="F1607" s="222"/>
      <c r="G1607" s="223"/>
    </row>
    <row r="1608" spans="1:7">
      <c r="A1608" s="219"/>
      <c r="B1608" s="219"/>
      <c r="C1608" s="219"/>
      <c r="D1608" s="220"/>
      <c r="E1608" s="221"/>
      <c r="F1608" s="222"/>
      <c r="G1608" s="223"/>
    </row>
    <row r="1609" spans="1:7">
      <c r="A1609" s="219"/>
      <c r="B1609" s="219"/>
      <c r="C1609" s="219"/>
      <c r="D1609" s="220"/>
      <c r="E1609" s="221"/>
      <c r="F1609" s="222"/>
      <c r="G1609" s="223"/>
    </row>
    <row r="1610" spans="1:7">
      <c r="A1610" s="219"/>
      <c r="B1610" s="219"/>
      <c r="C1610" s="219"/>
      <c r="D1610" s="220"/>
      <c r="E1610" s="221"/>
      <c r="F1610" s="222"/>
      <c r="G1610" s="223"/>
    </row>
    <row r="1611" spans="1:7">
      <c r="A1611" s="219"/>
      <c r="B1611" s="219"/>
      <c r="C1611" s="219"/>
      <c r="D1611" s="220"/>
      <c r="E1611" s="221"/>
      <c r="F1611" s="222"/>
      <c r="G1611" s="223"/>
    </row>
    <row r="1612" spans="1:7">
      <c r="A1612" s="219"/>
      <c r="B1612" s="219"/>
      <c r="C1612" s="219"/>
      <c r="D1612" s="220"/>
      <c r="E1612" s="221"/>
      <c r="F1612" s="222"/>
      <c r="G1612" s="223"/>
    </row>
    <row r="1613" spans="1:7">
      <c r="A1613" s="219"/>
      <c r="B1613" s="219"/>
      <c r="C1613" s="219"/>
      <c r="D1613" s="220"/>
      <c r="E1613" s="221"/>
      <c r="F1613" s="222"/>
      <c r="G1613" s="223"/>
    </row>
    <row r="1614" spans="1:7">
      <c r="A1614" s="219"/>
      <c r="B1614" s="219"/>
      <c r="C1614" s="219"/>
      <c r="D1614" s="220"/>
      <c r="E1614" s="221"/>
      <c r="F1614" s="222"/>
      <c r="G1614" s="223"/>
    </row>
    <row r="1615" spans="1:7">
      <c r="A1615" s="219"/>
      <c r="B1615" s="219"/>
      <c r="C1615" s="219"/>
      <c r="D1615" s="220"/>
      <c r="E1615" s="221"/>
      <c r="F1615" s="222"/>
      <c r="G1615" s="223"/>
    </row>
    <row r="1616" spans="1:7">
      <c r="A1616" s="219"/>
      <c r="B1616" s="219"/>
      <c r="C1616" s="219"/>
      <c r="D1616" s="220"/>
      <c r="E1616" s="221"/>
      <c r="F1616" s="222"/>
      <c r="G1616" s="223"/>
    </row>
    <row r="1617" spans="1:7">
      <c r="A1617" s="219"/>
      <c r="B1617" s="219"/>
      <c r="C1617" s="219"/>
      <c r="D1617" s="220"/>
      <c r="E1617" s="221"/>
      <c r="F1617" s="222"/>
      <c r="G1617" s="223"/>
    </row>
    <row r="1618" spans="1:7">
      <c r="A1618" s="219"/>
      <c r="B1618" s="219"/>
      <c r="C1618" s="219"/>
      <c r="D1618" s="220"/>
      <c r="E1618" s="221"/>
      <c r="F1618" s="222"/>
      <c r="G1618" s="223"/>
    </row>
    <row r="1619" spans="1:7">
      <c r="A1619" s="219"/>
      <c r="B1619" s="219"/>
      <c r="C1619" s="219"/>
      <c r="D1619" s="220"/>
      <c r="E1619" s="221"/>
      <c r="F1619" s="222"/>
      <c r="G1619" s="223"/>
    </row>
    <row r="1620" spans="1:7">
      <c r="A1620" s="219"/>
      <c r="B1620" s="219"/>
      <c r="C1620" s="219"/>
      <c r="D1620" s="220"/>
      <c r="E1620" s="221"/>
      <c r="F1620" s="222"/>
      <c r="G1620" s="223"/>
    </row>
    <row r="1621" spans="1:7">
      <c r="A1621" s="219"/>
      <c r="B1621" s="219"/>
      <c r="C1621" s="219"/>
      <c r="D1621" s="220"/>
      <c r="E1621" s="221"/>
      <c r="F1621" s="222"/>
      <c r="G1621" s="223"/>
    </row>
    <row r="1622" spans="1:7">
      <c r="A1622" s="219"/>
      <c r="B1622" s="219"/>
      <c r="C1622" s="219"/>
      <c r="D1622" s="220"/>
      <c r="E1622" s="221"/>
      <c r="F1622" s="222"/>
      <c r="G1622" s="223"/>
    </row>
    <row r="1623" spans="1:7">
      <c r="A1623" s="219"/>
      <c r="B1623" s="219"/>
      <c r="C1623" s="219"/>
      <c r="D1623" s="220"/>
      <c r="E1623" s="221"/>
      <c r="F1623" s="222"/>
      <c r="G1623" s="223"/>
    </row>
    <row r="1624" spans="1:7">
      <c r="A1624" s="219"/>
      <c r="B1624" s="219"/>
      <c r="C1624" s="219"/>
      <c r="D1624" s="220"/>
      <c r="E1624" s="221"/>
      <c r="F1624" s="222"/>
      <c r="G1624" s="223"/>
    </row>
    <row r="1625" spans="1:7">
      <c r="A1625" s="219"/>
      <c r="B1625" s="219"/>
      <c r="C1625" s="219"/>
      <c r="D1625" s="220"/>
      <c r="E1625" s="221"/>
      <c r="F1625" s="222"/>
      <c r="G1625" s="223"/>
    </row>
    <row r="1626" spans="1:7">
      <c r="A1626" s="219"/>
      <c r="B1626" s="219"/>
      <c r="C1626" s="219"/>
      <c r="D1626" s="220"/>
      <c r="E1626" s="221"/>
      <c r="F1626" s="222"/>
      <c r="G1626" s="223"/>
    </row>
    <row r="1627" spans="1:7">
      <c r="A1627" s="219"/>
      <c r="B1627" s="219"/>
      <c r="C1627" s="219"/>
      <c r="D1627" s="220"/>
      <c r="E1627" s="221"/>
      <c r="F1627" s="222"/>
      <c r="G1627" s="223"/>
    </row>
    <row r="1628" spans="1:7">
      <c r="A1628" s="219"/>
      <c r="B1628" s="219"/>
      <c r="C1628" s="219"/>
      <c r="D1628" s="220"/>
      <c r="E1628" s="221"/>
      <c r="F1628" s="222"/>
      <c r="G1628" s="223"/>
    </row>
    <row r="1629" spans="1:7">
      <c r="A1629" s="219"/>
      <c r="B1629" s="219"/>
      <c r="C1629" s="219"/>
      <c r="D1629" s="220"/>
      <c r="E1629" s="221"/>
      <c r="F1629" s="222"/>
      <c r="G1629" s="223"/>
    </row>
    <row r="1630" spans="1:7">
      <c r="A1630" s="219"/>
      <c r="B1630" s="219"/>
      <c r="C1630" s="219"/>
      <c r="D1630" s="220"/>
      <c r="E1630" s="221"/>
      <c r="F1630" s="222"/>
      <c r="G1630" s="223"/>
    </row>
    <row r="1631" spans="1:7">
      <c r="A1631" s="219"/>
      <c r="B1631" s="219"/>
      <c r="C1631" s="219"/>
      <c r="D1631" s="220"/>
      <c r="E1631" s="221"/>
      <c r="F1631" s="222"/>
      <c r="G1631" s="223"/>
    </row>
    <row r="1632" spans="1:7">
      <c r="A1632" s="219"/>
      <c r="B1632" s="219"/>
      <c r="C1632" s="219"/>
      <c r="D1632" s="220"/>
      <c r="E1632" s="221"/>
      <c r="F1632" s="222"/>
      <c r="G1632" s="223"/>
    </row>
    <row r="1633" spans="1:7">
      <c r="A1633" s="219"/>
      <c r="B1633" s="219"/>
      <c r="C1633" s="219"/>
      <c r="D1633" s="220"/>
      <c r="E1633" s="221"/>
      <c r="F1633" s="222"/>
      <c r="G1633" s="223"/>
    </row>
    <row r="1634" spans="1:7">
      <c r="A1634" s="219"/>
      <c r="B1634" s="219"/>
      <c r="C1634" s="219"/>
      <c r="D1634" s="220"/>
      <c r="E1634" s="221"/>
      <c r="F1634" s="222"/>
      <c r="G1634" s="223"/>
    </row>
    <row r="1635" spans="1:7">
      <c r="A1635" s="219"/>
      <c r="B1635" s="219"/>
      <c r="C1635" s="219"/>
      <c r="D1635" s="220"/>
      <c r="E1635" s="221"/>
      <c r="F1635" s="222"/>
      <c r="G1635" s="223"/>
    </row>
    <row r="1636" spans="1:7">
      <c r="A1636" s="219"/>
      <c r="B1636" s="219"/>
      <c r="C1636" s="219"/>
      <c r="D1636" s="220"/>
      <c r="E1636" s="221"/>
      <c r="F1636" s="222"/>
      <c r="G1636" s="223"/>
    </row>
    <row r="1637" spans="1:7">
      <c r="A1637" s="219"/>
      <c r="B1637" s="219"/>
      <c r="C1637" s="219"/>
      <c r="D1637" s="220"/>
      <c r="E1637" s="221"/>
      <c r="F1637" s="222"/>
      <c r="G1637" s="223"/>
    </row>
    <row r="1638" spans="1:7">
      <c r="A1638" s="219"/>
      <c r="B1638" s="219"/>
      <c r="C1638" s="219"/>
      <c r="D1638" s="220"/>
      <c r="E1638" s="221"/>
      <c r="F1638" s="222"/>
      <c r="G1638" s="223"/>
    </row>
    <row r="1639" spans="1:7">
      <c r="A1639" s="219"/>
      <c r="B1639" s="219"/>
      <c r="C1639" s="219"/>
      <c r="D1639" s="220"/>
      <c r="E1639" s="221"/>
      <c r="F1639" s="222"/>
      <c r="G1639" s="223"/>
    </row>
    <row r="1640" spans="1:7">
      <c r="A1640" s="219"/>
      <c r="B1640" s="219"/>
      <c r="C1640" s="219"/>
      <c r="D1640" s="220"/>
      <c r="E1640" s="221"/>
      <c r="F1640" s="222"/>
      <c r="G1640" s="223"/>
    </row>
    <row r="1641" spans="1:7">
      <c r="A1641" s="219"/>
      <c r="B1641" s="219"/>
      <c r="C1641" s="219"/>
      <c r="D1641" s="220"/>
      <c r="E1641" s="221"/>
      <c r="F1641" s="222"/>
      <c r="G1641" s="223"/>
    </row>
    <row r="1642" spans="1:7">
      <c r="A1642" s="219"/>
      <c r="B1642" s="219"/>
      <c r="C1642" s="219"/>
      <c r="D1642" s="220"/>
      <c r="E1642" s="221"/>
      <c r="F1642" s="222"/>
      <c r="G1642" s="223"/>
    </row>
    <row r="1643" spans="1:7">
      <c r="A1643" s="219"/>
      <c r="B1643" s="219"/>
      <c r="C1643" s="219"/>
      <c r="D1643" s="220"/>
      <c r="E1643" s="221"/>
      <c r="F1643" s="222"/>
      <c r="G1643" s="223"/>
    </row>
    <row r="1644" spans="1:7">
      <c r="A1644" s="219"/>
      <c r="B1644" s="219"/>
      <c r="C1644" s="219"/>
      <c r="D1644" s="220"/>
      <c r="E1644" s="221"/>
      <c r="F1644" s="222"/>
      <c r="G1644" s="223"/>
    </row>
    <row r="1645" spans="1:7">
      <c r="A1645" s="219"/>
      <c r="B1645" s="219"/>
      <c r="C1645" s="219"/>
      <c r="D1645" s="220"/>
      <c r="E1645" s="221"/>
      <c r="F1645" s="222"/>
      <c r="G1645" s="223"/>
    </row>
    <row r="1646" spans="1:7">
      <c r="A1646" s="219"/>
      <c r="B1646" s="219"/>
      <c r="C1646" s="219"/>
      <c r="D1646" s="220"/>
      <c r="E1646" s="221"/>
      <c r="F1646" s="222"/>
      <c r="G1646" s="223"/>
    </row>
    <row r="1647" spans="1:7">
      <c r="A1647" s="219"/>
      <c r="B1647" s="219"/>
      <c r="C1647" s="219"/>
      <c r="D1647" s="220"/>
      <c r="E1647" s="221"/>
      <c r="F1647" s="222"/>
      <c r="G1647" s="223"/>
    </row>
    <row r="1648" spans="1:7">
      <c r="A1648" s="219"/>
      <c r="B1648" s="219"/>
      <c r="C1648" s="219"/>
      <c r="D1648" s="220"/>
      <c r="E1648" s="221"/>
      <c r="F1648" s="222"/>
      <c r="G1648" s="223"/>
    </row>
    <row r="1649" spans="1:7">
      <c r="A1649" s="219"/>
      <c r="B1649" s="219"/>
      <c r="C1649" s="219"/>
      <c r="D1649" s="220"/>
      <c r="E1649" s="221"/>
      <c r="F1649" s="222"/>
      <c r="G1649" s="223"/>
    </row>
    <row r="1650" spans="1:7">
      <c r="A1650" s="219"/>
      <c r="B1650" s="219"/>
      <c r="C1650" s="219"/>
      <c r="D1650" s="220"/>
      <c r="E1650" s="221"/>
      <c r="F1650" s="222"/>
      <c r="G1650" s="223"/>
    </row>
    <row r="1651" spans="1:7">
      <c r="A1651" s="219"/>
      <c r="B1651" s="219"/>
      <c r="C1651" s="219"/>
      <c r="D1651" s="220"/>
      <c r="E1651" s="221"/>
      <c r="F1651" s="222"/>
      <c r="G1651" s="223"/>
    </row>
    <row r="1652" spans="1:7">
      <c r="A1652" s="219"/>
      <c r="B1652" s="219"/>
      <c r="C1652" s="219"/>
      <c r="D1652" s="220"/>
      <c r="E1652" s="221"/>
      <c r="F1652" s="222"/>
      <c r="G1652" s="223"/>
    </row>
    <row r="1653" spans="1:7">
      <c r="A1653" s="219"/>
      <c r="B1653" s="219"/>
      <c r="C1653" s="219"/>
      <c r="D1653" s="220"/>
      <c r="E1653" s="221"/>
      <c r="F1653" s="222"/>
      <c r="G1653" s="223"/>
    </row>
    <row r="1654" spans="1:7">
      <c r="A1654" s="219"/>
      <c r="B1654" s="219"/>
      <c r="C1654" s="219"/>
      <c r="D1654" s="220"/>
      <c r="E1654" s="221"/>
      <c r="F1654" s="222"/>
      <c r="G1654" s="223"/>
    </row>
    <row r="1655" spans="1:7">
      <c r="A1655" s="219"/>
      <c r="B1655" s="219"/>
      <c r="C1655" s="219"/>
      <c r="D1655" s="220"/>
      <c r="E1655" s="221"/>
      <c r="F1655" s="222"/>
      <c r="G1655" s="223"/>
    </row>
    <row r="1656" spans="1:7">
      <c r="A1656" s="219"/>
      <c r="B1656" s="219"/>
      <c r="C1656" s="219"/>
      <c r="D1656" s="220"/>
      <c r="E1656" s="221"/>
      <c r="F1656" s="222"/>
      <c r="G1656" s="223"/>
    </row>
    <row r="1657" spans="1:7">
      <c r="A1657" s="219"/>
      <c r="B1657" s="219"/>
      <c r="C1657" s="219"/>
      <c r="D1657" s="220"/>
      <c r="E1657" s="221"/>
      <c r="F1657" s="222"/>
      <c r="G1657" s="223"/>
    </row>
    <row r="1658" spans="1:7">
      <c r="A1658" s="219"/>
      <c r="B1658" s="219"/>
      <c r="C1658" s="219"/>
      <c r="D1658" s="220"/>
      <c r="E1658" s="221"/>
      <c r="F1658" s="222"/>
      <c r="G1658" s="223"/>
    </row>
    <row r="1659" spans="1:7">
      <c r="A1659" s="219"/>
      <c r="B1659" s="219"/>
      <c r="C1659" s="219"/>
      <c r="D1659" s="220"/>
      <c r="E1659" s="221"/>
      <c r="F1659" s="222"/>
      <c r="G1659" s="223"/>
    </row>
    <row r="1660" spans="1:7">
      <c r="A1660" s="219"/>
      <c r="B1660" s="219"/>
      <c r="C1660" s="219"/>
      <c r="D1660" s="220"/>
      <c r="E1660" s="221"/>
      <c r="F1660" s="222"/>
      <c r="G1660" s="223"/>
    </row>
    <row r="1661" spans="1:7">
      <c r="A1661" s="219"/>
      <c r="B1661" s="219"/>
      <c r="C1661" s="219"/>
      <c r="D1661" s="220"/>
      <c r="E1661" s="221"/>
      <c r="F1661" s="222"/>
      <c r="G1661" s="223"/>
    </row>
    <row r="1662" spans="1:7">
      <c r="A1662" s="219"/>
      <c r="B1662" s="219"/>
      <c r="C1662" s="219"/>
      <c r="D1662" s="220"/>
      <c r="E1662" s="221"/>
      <c r="F1662" s="222"/>
      <c r="G1662" s="223"/>
    </row>
    <row r="1663" spans="1:7">
      <c r="A1663" s="219"/>
      <c r="B1663" s="219"/>
      <c r="C1663" s="219"/>
      <c r="D1663" s="220"/>
      <c r="E1663" s="221"/>
      <c r="F1663" s="222"/>
      <c r="G1663" s="223"/>
    </row>
    <row r="1664" spans="1:7">
      <c r="A1664" s="219"/>
      <c r="B1664" s="219"/>
      <c r="C1664" s="219"/>
      <c r="D1664" s="220"/>
      <c r="E1664" s="221"/>
      <c r="F1664" s="222"/>
      <c r="G1664" s="223"/>
    </row>
    <row r="1665" spans="1:7">
      <c r="A1665" s="219"/>
      <c r="B1665" s="219"/>
      <c r="C1665" s="219"/>
      <c r="D1665" s="220"/>
      <c r="E1665" s="221"/>
      <c r="F1665" s="222"/>
      <c r="G1665" s="223"/>
    </row>
    <row r="1666" spans="1:7">
      <c r="A1666" s="219"/>
      <c r="B1666" s="219"/>
      <c r="C1666" s="219"/>
      <c r="D1666" s="220"/>
      <c r="E1666" s="221"/>
      <c r="F1666" s="222"/>
      <c r="G1666" s="223"/>
    </row>
    <row r="1667" spans="1:7">
      <c r="A1667" s="219"/>
      <c r="B1667" s="219"/>
      <c r="C1667" s="219"/>
      <c r="D1667" s="220"/>
      <c r="E1667" s="221"/>
      <c r="F1667" s="222"/>
      <c r="G1667" s="223"/>
    </row>
    <row r="1668" spans="1:7">
      <c r="A1668" s="219"/>
      <c r="B1668" s="219"/>
      <c r="C1668" s="219"/>
      <c r="D1668" s="220"/>
      <c r="E1668" s="221"/>
      <c r="F1668" s="222"/>
      <c r="G1668" s="223"/>
    </row>
    <row r="1669" spans="1:7">
      <c r="A1669" s="219"/>
      <c r="B1669" s="219"/>
      <c r="C1669" s="219"/>
      <c r="D1669" s="220"/>
      <c r="E1669" s="221"/>
      <c r="F1669" s="222"/>
      <c r="G1669" s="223"/>
    </row>
    <row r="1670" spans="1:7">
      <c r="A1670" s="219"/>
      <c r="B1670" s="219"/>
      <c r="C1670" s="219"/>
      <c r="D1670" s="220"/>
      <c r="E1670" s="221"/>
      <c r="F1670" s="222"/>
      <c r="G1670" s="223"/>
    </row>
    <row r="1671" spans="1:7">
      <c r="A1671" s="219"/>
      <c r="B1671" s="219"/>
      <c r="C1671" s="219"/>
      <c r="D1671" s="220"/>
      <c r="E1671" s="221"/>
      <c r="F1671" s="222"/>
      <c r="G1671" s="223"/>
    </row>
    <row r="1672" spans="1:7">
      <c r="A1672" s="219"/>
      <c r="B1672" s="219"/>
      <c r="C1672" s="219"/>
      <c r="D1672" s="220"/>
      <c r="E1672" s="221"/>
      <c r="F1672" s="222"/>
      <c r="G1672" s="223"/>
    </row>
    <row r="1673" spans="1:7">
      <c r="A1673" s="219"/>
      <c r="B1673" s="219"/>
      <c r="C1673" s="219"/>
      <c r="D1673" s="220"/>
      <c r="E1673" s="221"/>
      <c r="F1673" s="222"/>
      <c r="G1673" s="223"/>
    </row>
    <row r="1674" spans="1:7">
      <c r="A1674" s="219"/>
      <c r="B1674" s="219"/>
      <c r="C1674" s="219"/>
      <c r="D1674" s="220"/>
      <c r="E1674" s="221"/>
      <c r="F1674" s="222"/>
      <c r="G1674" s="223"/>
    </row>
    <row r="1675" spans="1:7">
      <c r="A1675" s="219"/>
      <c r="B1675" s="219"/>
      <c r="C1675" s="219"/>
      <c r="D1675" s="220"/>
      <c r="E1675" s="221"/>
      <c r="F1675" s="222"/>
      <c r="G1675" s="223"/>
    </row>
    <row r="1676" spans="1:7">
      <c r="A1676" s="219"/>
      <c r="B1676" s="219"/>
      <c r="C1676" s="219"/>
      <c r="D1676" s="220"/>
      <c r="E1676" s="221"/>
      <c r="F1676" s="222"/>
      <c r="G1676" s="223"/>
    </row>
    <row r="1677" spans="1:7">
      <c r="A1677" s="219"/>
      <c r="B1677" s="219"/>
      <c r="C1677" s="219"/>
      <c r="D1677" s="220"/>
      <c r="E1677" s="221"/>
      <c r="F1677" s="222"/>
      <c r="G1677" s="223"/>
    </row>
    <row r="1678" spans="1:7">
      <c r="A1678" s="219"/>
      <c r="B1678" s="219"/>
      <c r="C1678" s="219"/>
      <c r="D1678" s="220"/>
      <c r="E1678" s="221"/>
      <c r="F1678" s="222"/>
      <c r="G1678" s="223"/>
    </row>
    <row r="1679" spans="1:7">
      <c r="A1679" s="219"/>
      <c r="B1679" s="219"/>
      <c r="C1679" s="219"/>
      <c r="D1679" s="220"/>
      <c r="E1679" s="221"/>
      <c r="F1679" s="222"/>
      <c r="G1679" s="223"/>
    </row>
    <row r="1680" spans="1:7">
      <c r="A1680" s="219"/>
      <c r="B1680" s="219"/>
      <c r="C1680" s="219"/>
      <c r="D1680" s="220"/>
      <c r="E1680" s="221"/>
      <c r="F1680" s="222"/>
      <c r="G1680" s="223"/>
    </row>
    <row r="1681" spans="1:7">
      <c r="A1681" s="219"/>
      <c r="B1681" s="219"/>
      <c r="C1681" s="219"/>
      <c r="D1681" s="220"/>
      <c r="E1681" s="221"/>
      <c r="F1681" s="222"/>
      <c r="G1681" s="223"/>
    </row>
    <row r="1682" spans="1:7">
      <c r="A1682" s="219"/>
      <c r="B1682" s="219"/>
      <c r="C1682" s="219"/>
      <c r="D1682" s="220"/>
      <c r="E1682" s="221"/>
      <c r="F1682" s="222"/>
      <c r="G1682" s="223"/>
    </row>
    <row r="1683" spans="1:7">
      <c r="A1683" s="219"/>
      <c r="B1683" s="219"/>
      <c r="C1683" s="219"/>
      <c r="D1683" s="220"/>
      <c r="E1683" s="221"/>
      <c r="F1683" s="222"/>
      <c r="G1683" s="223"/>
    </row>
    <row r="1684" spans="1:7">
      <c r="A1684" s="219"/>
      <c r="B1684" s="219"/>
      <c r="C1684" s="219"/>
      <c r="D1684" s="220"/>
      <c r="E1684" s="221"/>
      <c r="F1684" s="222"/>
      <c r="G1684" s="223"/>
    </row>
    <row r="1685" spans="1:7">
      <c r="A1685" s="219"/>
      <c r="B1685" s="219"/>
      <c r="C1685" s="219"/>
      <c r="D1685" s="220"/>
      <c r="E1685" s="221"/>
      <c r="F1685" s="222"/>
      <c r="G1685" s="223"/>
    </row>
    <row r="1686" spans="1:7">
      <c r="A1686" s="219"/>
      <c r="B1686" s="219"/>
      <c r="C1686" s="219"/>
      <c r="D1686" s="220"/>
      <c r="E1686" s="221"/>
      <c r="F1686" s="222"/>
      <c r="G1686" s="223"/>
    </row>
    <row r="1687" spans="1:7">
      <c r="A1687" s="219"/>
      <c r="B1687" s="219"/>
      <c r="C1687" s="219"/>
      <c r="D1687" s="220"/>
      <c r="E1687" s="221"/>
      <c r="F1687" s="222"/>
      <c r="G1687" s="223"/>
    </row>
    <row r="1688" spans="1:7">
      <c r="A1688" s="219"/>
      <c r="B1688" s="219"/>
      <c r="C1688" s="219"/>
      <c r="D1688" s="220"/>
      <c r="E1688" s="221"/>
      <c r="F1688" s="222"/>
      <c r="G1688" s="223"/>
    </row>
    <row r="1689" spans="1:7">
      <c r="A1689" s="219"/>
      <c r="B1689" s="219"/>
      <c r="C1689" s="219"/>
      <c r="D1689" s="220"/>
      <c r="E1689" s="221"/>
      <c r="F1689" s="222"/>
      <c r="G1689" s="223"/>
    </row>
    <row r="1690" spans="1:7">
      <c r="A1690" s="219"/>
      <c r="B1690" s="219"/>
      <c r="C1690" s="219"/>
      <c r="D1690" s="220"/>
      <c r="E1690" s="221"/>
      <c r="F1690" s="222"/>
      <c r="G1690" s="223"/>
    </row>
    <row r="1691" spans="1:7">
      <c r="A1691" s="219"/>
      <c r="B1691" s="219"/>
      <c r="C1691" s="219"/>
      <c r="D1691" s="220"/>
      <c r="E1691" s="221"/>
      <c r="F1691" s="222"/>
      <c r="G1691" s="223"/>
    </row>
    <row r="1692" spans="1:7">
      <c r="A1692" s="219"/>
      <c r="B1692" s="219"/>
      <c r="C1692" s="219"/>
      <c r="D1692" s="220"/>
      <c r="E1692" s="221"/>
      <c r="F1692" s="222"/>
      <c r="G1692" s="223"/>
    </row>
    <row r="1693" spans="1:7">
      <c r="A1693" s="219"/>
      <c r="B1693" s="219"/>
      <c r="C1693" s="219"/>
      <c r="D1693" s="220"/>
      <c r="E1693" s="221"/>
      <c r="F1693" s="222"/>
      <c r="G1693" s="223"/>
    </row>
    <row r="1694" spans="1:7">
      <c r="A1694" s="219"/>
      <c r="B1694" s="219"/>
      <c r="C1694" s="219"/>
      <c r="D1694" s="220"/>
      <c r="E1694" s="221"/>
      <c r="F1694" s="222"/>
      <c r="G1694" s="223"/>
    </row>
    <row r="1695" spans="1:7">
      <c r="A1695" s="219"/>
      <c r="B1695" s="219"/>
      <c r="C1695" s="219"/>
      <c r="D1695" s="220"/>
      <c r="E1695" s="221"/>
      <c r="F1695" s="222"/>
      <c r="G1695" s="223"/>
    </row>
    <row r="1696" spans="1:7">
      <c r="A1696" s="219"/>
      <c r="B1696" s="219"/>
      <c r="C1696" s="219"/>
      <c r="D1696" s="220"/>
      <c r="E1696" s="221"/>
      <c r="F1696" s="222"/>
      <c r="G1696" s="223"/>
    </row>
    <row r="1697" spans="1:7">
      <c r="A1697" s="219"/>
      <c r="B1697" s="219"/>
      <c r="C1697" s="219"/>
      <c r="D1697" s="220"/>
      <c r="E1697" s="221"/>
      <c r="F1697" s="222"/>
      <c r="G1697" s="223"/>
    </row>
    <row r="1698" spans="1:7">
      <c r="A1698" s="219"/>
      <c r="B1698" s="219"/>
      <c r="C1698" s="219"/>
      <c r="D1698" s="220"/>
      <c r="E1698" s="221"/>
      <c r="F1698" s="222"/>
      <c r="G1698" s="223"/>
    </row>
    <row r="1699" spans="1:7">
      <c r="A1699" s="219"/>
      <c r="B1699" s="219"/>
      <c r="C1699" s="219"/>
      <c r="D1699" s="220"/>
      <c r="E1699" s="221"/>
      <c r="F1699" s="222"/>
      <c r="G1699" s="223"/>
    </row>
    <row r="1700" spans="1:7">
      <c r="A1700" s="219"/>
      <c r="B1700" s="219"/>
      <c r="C1700" s="219"/>
      <c r="D1700" s="220"/>
      <c r="E1700" s="221"/>
      <c r="F1700" s="222"/>
      <c r="G1700" s="223"/>
    </row>
    <row r="1701" spans="1:7">
      <c r="A1701" s="219"/>
      <c r="B1701" s="219"/>
      <c r="C1701" s="219"/>
      <c r="D1701" s="220"/>
      <c r="E1701" s="221"/>
      <c r="F1701" s="222"/>
      <c r="G1701" s="223"/>
    </row>
    <row r="1702" spans="1:7">
      <c r="A1702" s="219"/>
      <c r="B1702" s="219"/>
      <c r="C1702" s="219"/>
      <c r="D1702" s="220"/>
      <c r="E1702" s="221"/>
      <c r="F1702" s="222"/>
      <c r="G1702" s="223"/>
    </row>
    <row r="1703" spans="1:7">
      <c r="A1703" s="219"/>
      <c r="B1703" s="219"/>
      <c r="C1703" s="219"/>
      <c r="D1703" s="220"/>
      <c r="E1703" s="221"/>
      <c r="F1703" s="222"/>
      <c r="G1703" s="223"/>
    </row>
    <row r="1704" spans="1:7">
      <c r="A1704" s="219"/>
      <c r="B1704" s="219"/>
      <c r="C1704" s="219"/>
      <c r="D1704" s="220"/>
      <c r="E1704" s="221"/>
      <c r="F1704" s="222"/>
      <c r="G1704" s="223"/>
    </row>
    <row r="1705" spans="1:7">
      <c r="A1705" s="219"/>
      <c r="B1705" s="219"/>
      <c r="C1705" s="219"/>
      <c r="D1705" s="220"/>
      <c r="E1705" s="221"/>
      <c r="F1705" s="222"/>
      <c r="G1705" s="223"/>
    </row>
    <row r="1706" spans="1:7">
      <c r="A1706" s="219"/>
      <c r="B1706" s="219"/>
      <c r="C1706" s="219"/>
      <c r="D1706" s="220"/>
      <c r="E1706" s="221"/>
      <c r="F1706" s="222"/>
      <c r="G1706" s="223"/>
    </row>
    <row r="1707" spans="1:7">
      <c r="A1707" s="219"/>
      <c r="B1707" s="219"/>
      <c r="C1707" s="219"/>
      <c r="D1707" s="220"/>
      <c r="E1707" s="221"/>
      <c r="F1707" s="222"/>
      <c r="G1707" s="223"/>
    </row>
    <row r="1708" spans="1:7">
      <c r="A1708" s="219"/>
      <c r="B1708" s="219"/>
      <c r="C1708" s="219"/>
      <c r="D1708" s="220"/>
      <c r="E1708" s="221"/>
      <c r="F1708" s="222"/>
      <c r="G1708" s="223"/>
    </row>
    <row r="1709" spans="1:7">
      <c r="A1709" s="219"/>
      <c r="B1709" s="219"/>
      <c r="C1709" s="219"/>
      <c r="D1709" s="220"/>
      <c r="E1709" s="221"/>
      <c r="F1709" s="222"/>
      <c r="G1709" s="223"/>
    </row>
    <row r="1710" spans="1:7">
      <c r="A1710" s="219"/>
      <c r="B1710" s="219"/>
      <c r="C1710" s="219"/>
      <c r="D1710" s="220"/>
      <c r="E1710" s="221"/>
      <c r="F1710" s="222"/>
      <c r="G1710" s="223"/>
    </row>
    <row r="1711" spans="1:7">
      <c r="A1711" s="219"/>
      <c r="B1711" s="219"/>
      <c r="C1711" s="219"/>
      <c r="D1711" s="220"/>
      <c r="E1711" s="221"/>
      <c r="F1711" s="222"/>
      <c r="G1711" s="223"/>
    </row>
    <row r="1712" spans="1:7">
      <c r="A1712" s="219"/>
      <c r="B1712" s="219"/>
      <c r="C1712" s="219"/>
      <c r="D1712" s="220"/>
      <c r="E1712" s="221"/>
      <c r="F1712" s="222"/>
      <c r="G1712" s="223"/>
    </row>
    <row r="1713" spans="1:7">
      <c r="A1713" s="219"/>
      <c r="B1713" s="219"/>
      <c r="C1713" s="219"/>
      <c r="D1713" s="220"/>
      <c r="E1713" s="221"/>
      <c r="F1713" s="222"/>
      <c r="G1713" s="223"/>
    </row>
    <row r="1714" spans="1:7">
      <c r="A1714" s="219"/>
      <c r="B1714" s="219"/>
      <c r="C1714" s="219"/>
      <c r="D1714" s="220"/>
      <c r="E1714" s="221"/>
      <c r="F1714" s="222"/>
      <c r="G1714" s="223"/>
    </row>
    <row r="1715" spans="1:7">
      <c r="A1715" s="219"/>
      <c r="B1715" s="219"/>
      <c r="C1715" s="219"/>
      <c r="D1715" s="220"/>
      <c r="E1715" s="221"/>
      <c r="F1715" s="222"/>
      <c r="G1715" s="223"/>
    </row>
    <row r="1716" spans="1:7">
      <c r="A1716" s="219"/>
      <c r="B1716" s="219"/>
      <c r="C1716" s="219"/>
      <c r="D1716" s="220"/>
      <c r="E1716" s="221"/>
      <c r="F1716" s="222"/>
      <c r="G1716" s="223"/>
    </row>
    <row r="1717" spans="1:7">
      <c r="A1717" s="219"/>
      <c r="B1717" s="219"/>
      <c r="C1717" s="219"/>
      <c r="D1717" s="220"/>
      <c r="E1717" s="221"/>
      <c r="F1717" s="222"/>
      <c r="G1717" s="223"/>
    </row>
    <row r="1718" spans="1:7">
      <c r="A1718" s="219"/>
      <c r="B1718" s="219"/>
      <c r="C1718" s="219"/>
      <c r="D1718" s="220"/>
      <c r="E1718" s="221"/>
      <c r="F1718" s="222"/>
      <c r="G1718" s="223"/>
    </row>
    <row r="1719" spans="1:7">
      <c r="A1719" s="219"/>
      <c r="B1719" s="219"/>
      <c r="C1719" s="219"/>
      <c r="D1719" s="220"/>
      <c r="E1719" s="221"/>
      <c r="F1719" s="222"/>
      <c r="G1719" s="223"/>
    </row>
    <row r="1720" spans="1:7">
      <c r="A1720" s="219"/>
      <c r="B1720" s="219"/>
      <c r="C1720" s="219"/>
      <c r="D1720" s="220"/>
      <c r="E1720" s="221"/>
      <c r="F1720" s="222"/>
      <c r="G1720" s="223"/>
    </row>
    <row r="1721" spans="1:7">
      <c r="A1721" s="219"/>
      <c r="B1721" s="219"/>
      <c r="C1721" s="219"/>
      <c r="D1721" s="220"/>
      <c r="E1721" s="221"/>
      <c r="F1721" s="222"/>
      <c r="G1721" s="223"/>
    </row>
    <row r="1722" spans="1:7">
      <c r="A1722" s="219"/>
      <c r="B1722" s="219"/>
      <c r="C1722" s="219"/>
      <c r="D1722" s="220"/>
      <c r="E1722" s="221"/>
      <c r="F1722" s="222"/>
      <c r="G1722" s="223"/>
    </row>
    <row r="1723" spans="1:7">
      <c r="A1723" s="219"/>
      <c r="B1723" s="219"/>
      <c r="C1723" s="219"/>
      <c r="D1723" s="220"/>
      <c r="E1723" s="221"/>
      <c r="F1723" s="222"/>
      <c r="G1723" s="223"/>
    </row>
    <row r="1724" spans="1:7">
      <c r="A1724" s="219"/>
      <c r="B1724" s="219"/>
      <c r="C1724" s="219"/>
      <c r="D1724" s="220"/>
      <c r="E1724" s="221"/>
      <c r="F1724" s="222"/>
      <c r="G1724" s="223"/>
    </row>
    <row r="1725" spans="1:7">
      <c r="A1725" s="219"/>
      <c r="B1725" s="219"/>
      <c r="C1725" s="219"/>
      <c r="D1725" s="220"/>
      <c r="E1725" s="221"/>
      <c r="F1725" s="222"/>
      <c r="G1725" s="223"/>
    </row>
    <row r="1726" spans="1:7">
      <c r="A1726" s="219"/>
      <c r="B1726" s="219"/>
      <c r="C1726" s="219"/>
      <c r="D1726" s="220"/>
      <c r="E1726" s="221"/>
      <c r="F1726" s="222"/>
      <c r="G1726" s="223"/>
    </row>
    <row r="1727" spans="1:7">
      <c r="A1727" s="219"/>
      <c r="B1727" s="219"/>
      <c r="C1727" s="219"/>
      <c r="D1727" s="220"/>
      <c r="E1727" s="221"/>
      <c r="F1727" s="222"/>
      <c r="G1727" s="223"/>
    </row>
    <row r="1728" spans="1:7">
      <c r="A1728" s="219"/>
      <c r="B1728" s="219"/>
      <c r="C1728" s="219"/>
      <c r="D1728" s="220"/>
      <c r="E1728" s="221"/>
      <c r="F1728" s="222"/>
      <c r="G1728" s="223"/>
    </row>
    <row r="1729" spans="1:7">
      <c r="A1729" s="219"/>
      <c r="B1729" s="219"/>
      <c r="C1729" s="219"/>
      <c r="D1729" s="220"/>
      <c r="E1729" s="221"/>
      <c r="F1729" s="222"/>
      <c r="G1729" s="223"/>
    </row>
    <row r="1730" spans="1:7">
      <c r="A1730" s="219"/>
      <c r="B1730" s="219"/>
      <c r="C1730" s="219"/>
      <c r="D1730" s="220"/>
      <c r="E1730" s="221"/>
      <c r="F1730" s="222"/>
      <c r="G1730" s="223"/>
    </row>
    <row r="1731" spans="1:7">
      <c r="A1731" s="219"/>
      <c r="B1731" s="219"/>
      <c r="C1731" s="219"/>
      <c r="D1731" s="220"/>
      <c r="E1731" s="221"/>
      <c r="F1731" s="222"/>
      <c r="G1731" s="223"/>
    </row>
    <row r="1732" spans="1:7">
      <c r="A1732" s="219"/>
      <c r="B1732" s="219"/>
      <c r="C1732" s="219"/>
      <c r="D1732" s="220"/>
      <c r="E1732" s="221"/>
      <c r="F1732" s="222"/>
      <c r="G1732" s="223"/>
    </row>
    <row r="1733" spans="1:7">
      <c r="A1733" s="219"/>
      <c r="B1733" s="219"/>
      <c r="C1733" s="219"/>
      <c r="D1733" s="220"/>
      <c r="E1733" s="221"/>
      <c r="F1733" s="222"/>
      <c r="G1733" s="223"/>
    </row>
    <row r="1734" spans="1:7">
      <c r="A1734" s="219"/>
      <c r="B1734" s="219"/>
      <c r="C1734" s="219"/>
      <c r="D1734" s="220"/>
      <c r="E1734" s="221"/>
      <c r="F1734" s="222"/>
      <c r="G1734" s="223"/>
    </row>
    <row r="1735" spans="1:7">
      <c r="A1735" s="219"/>
      <c r="B1735" s="219"/>
      <c r="C1735" s="219"/>
      <c r="D1735" s="220"/>
      <c r="E1735" s="221"/>
      <c r="F1735" s="222"/>
      <c r="G1735" s="223"/>
    </row>
    <row r="1736" spans="1:7">
      <c r="A1736" s="219"/>
      <c r="B1736" s="219"/>
      <c r="C1736" s="219"/>
      <c r="D1736" s="220"/>
      <c r="E1736" s="221"/>
      <c r="F1736" s="222"/>
      <c r="G1736" s="223"/>
    </row>
    <row r="1737" spans="1:7">
      <c r="A1737" s="219"/>
      <c r="B1737" s="219"/>
      <c r="C1737" s="219"/>
      <c r="D1737" s="220"/>
      <c r="E1737" s="221"/>
      <c r="F1737" s="222"/>
      <c r="G1737" s="223"/>
    </row>
    <row r="1738" spans="1:7">
      <c r="A1738" s="219"/>
      <c r="B1738" s="219"/>
      <c r="C1738" s="219"/>
      <c r="D1738" s="220"/>
      <c r="E1738" s="221"/>
      <c r="F1738" s="222"/>
      <c r="G1738" s="223"/>
    </row>
    <row r="1739" spans="1:7">
      <c r="A1739" s="219"/>
      <c r="B1739" s="219"/>
      <c r="C1739" s="219"/>
      <c r="D1739" s="220"/>
      <c r="E1739" s="221"/>
      <c r="F1739" s="222"/>
      <c r="G1739" s="223"/>
    </row>
    <row r="1740" spans="1:7">
      <c r="A1740" s="219"/>
      <c r="B1740" s="219"/>
      <c r="C1740" s="219"/>
      <c r="D1740" s="220"/>
      <c r="E1740" s="221"/>
      <c r="F1740" s="222"/>
      <c r="G1740" s="223"/>
    </row>
    <row r="1741" spans="1:7">
      <c r="A1741" s="219"/>
      <c r="B1741" s="219"/>
      <c r="C1741" s="219"/>
      <c r="D1741" s="220"/>
      <c r="E1741" s="221"/>
      <c r="F1741" s="222"/>
      <c r="G1741" s="223"/>
    </row>
    <row r="1742" spans="1:7">
      <c r="A1742" s="219"/>
      <c r="B1742" s="219"/>
      <c r="C1742" s="219"/>
      <c r="D1742" s="220"/>
      <c r="E1742" s="221"/>
      <c r="F1742" s="222"/>
      <c r="G1742" s="223"/>
    </row>
    <row r="1743" spans="1:7">
      <c r="A1743" s="219"/>
      <c r="B1743" s="219"/>
      <c r="C1743" s="219"/>
      <c r="D1743" s="220"/>
      <c r="E1743" s="221"/>
      <c r="F1743" s="222"/>
      <c r="G1743" s="223"/>
    </row>
    <row r="1744" spans="1:7">
      <c r="A1744" s="219"/>
      <c r="B1744" s="219"/>
      <c r="C1744" s="219"/>
      <c r="D1744" s="220"/>
      <c r="E1744" s="221"/>
      <c r="F1744" s="222"/>
      <c r="G1744" s="223"/>
    </row>
    <row r="1745" spans="1:7">
      <c r="A1745" s="219"/>
      <c r="B1745" s="219"/>
      <c r="C1745" s="219"/>
      <c r="D1745" s="220"/>
      <c r="E1745" s="221"/>
      <c r="F1745" s="222"/>
      <c r="G1745" s="223"/>
    </row>
    <row r="1746" spans="1:7">
      <c r="A1746" s="219"/>
      <c r="B1746" s="219"/>
      <c r="C1746" s="219"/>
      <c r="D1746" s="220"/>
      <c r="E1746" s="221"/>
      <c r="F1746" s="222"/>
      <c r="G1746" s="223"/>
    </row>
    <row r="1747" spans="1:7">
      <c r="A1747" s="219"/>
      <c r="B1747" s="219"/>
      <c r="C1747" s="219"/>
      <c r="D1747" s="220"/>
      <c r="E1747" s="221"/>
      <c r="F1747" s="222"/>
      <c r="G1747" s="223"/>
    </row>
    <row r="1748" spans="1:7">
      <c r="A1748" s="219"/>
      <c r="B1748" s="219"/>
      <c r="C1748" s="219"/>
      <c r="D1748" s="220"/>
      <c r="E1748" s="221"/>
      <c r="F1748" s="222"/>
      <c r="G1748" s="223"/>
    </row>
    <row r="1749" spans="1:7">
      <c r="A1749" s="219"/>
      <c r="B1749" s="219"/>
      <c r="C1749" s="219"/>
      <c r="D1749" s="220"/>
      <c r="E1749" s="221"/>
      <c r="F1749" s="222"/>
      <c r="G1749" s="223"/>
    </row>
    <row r="1750" spans="1:7">
      <c r="A1750" s="219"/>
      <c r="B1750" s="219"/>
      <c r="C1750" s="219"/>
      <c r="D1750" s="220"/>
      <c r="E1750" s="221"/>
      <c r="F1750" s="222"/>
      <c r="G1750" s="223"/>
    </row>
    <row r="1751" spans="1:7">
      <c r="A1751" s="219"/>
      <c r="B1751" s="219"/>
      <c r="C1751" s="219"/>
      <c r="D1751" s="220"/>
      <c r="E1751" s="221"/>
      <c r="F1751" s="222"/>
      <c r="G1751" s="223"/>
    </row>
    <row r="1752" spans="1:7">
      <c r="A1752" s="219"/>
      <c r="B1752" s="219"/>
      <c r="C1752" s="219"/>
      <c r="D1752" s="220"/>
      <c r="E1752" s="221"/>
      <c r="F1752" s="222"/>
      <c r="G1752" s="223"/>
    </row>
    <row r="1753" spans="1:7">
      <c r="A1753" s="219"/>
      <c r="B1753" s="219"/>
      <c r="C1753" s="219"/>
      <c r="D1753" s="220"/>
      <c r="E1753" s="221"/>
      <c r="F1753" s="222"/>
      <c r="G1753" s="223"/>
    </row>
    <row r="1754" spans="1:7">
      <c r="A1754" s="219"/>
      <c r="B1754" s="219"/>
      <c r="C1754" s="219"/>
      <c r="D1754" s="220"/>
      <c r="E1754" s="221"/>
      <c r="F1754" s="222"/>
      <c r="G1754" s="223"/>
    </row>
    <row r="1755" spans="1:7">
      <c r="A1755" s="219"/>
      <c r="B1755" s="219"/>
      <c r="C1755" s="219"/>
      <c r="D1755" s="220"/>
      <c r="E1755" s="221"/>
      <c r="F1755" s="222"/>
      <c r="G1755" s="223"/>
    </row>
    <row r="1756" spans="1:7">
      <c r="A1756" s="219"/>
      <c r="B1756" s="219"/>
      <c r="C1756" s="219"/>
      <c r="D1756" s="220"/>
      <c r="E1756" s="221"/>
      <c r="F1756" s="222"/>
      <c r="G1756" s="223"/>
    </row>
    <row r="1757" spans="1:7">
      <c r="A1757" s="219"/>
      <c r="B1757" s="219"/>
      <c r="C1757" s="219"/>
      <c r="D1757" s="220"/>
      <c r="E1757" s="221"/>
      <c r="F1757" s="222"/>
      <c r="G1757" s="223"/>
    </row>
    <row r="1758" spans="1:7">
      <c r="A1758" s="219"/>
      <c r="B1758" s="219"/>
      <c r="C1758" s="219"/>
      <c r="D1758" s="220"/>
      <c r="E1758" s="221"/>
      <c r="F1758" s="222"/>
      <c r="G1758" s="223"/>
    </row>
    <row r="1759" spans="1:7">
      <c r="A1759" s="219"/>
      <c r="B1759" s="219"/>
      <c r="C1759" s="219"/>
      <c r="D1759" s="220"/>
      <c r="E1759" s="221"/>
      <c r="F1759" s="222"/>
      <c r="G1759" s="223"/>
    </row>
    <row r="1760" spans="1:7">
      <c r="A1760" s="219"/>
      <c r="B1760" s="219"/>
      <c r="C1760" s="219"/>
      <c r="D1760" s="220"/>
      <c r="E1760" s="221"/>
      <c r="F1760" s="222"/>
      <c r="G1760" s="223"/>
    </row>
    <row r="1761" spans="1:7">
      <c r="A1761" s="219"/>
      <c r="B1761" s="219"/>
      <c r="C1761" s="219"/>
      <c r="D1761" s="220"/>
      <c r="E1761" s="221"/>
      <c r="F1761" s="222"/>
      <c r="G1761" s="223"/>
    </row>
    <row r="1762" spans="1:7">
      <c r="A1762" s="219"/>
      <c r="B1762" s="219"/>
      <c r="C1762" s="219"/>
      <c r="D1762" s="220"/>
      <c r="E1762" s="221"/>
      <c r="F1762" s="222"/>
      <c r="G1762" s="223"/>
    </row>
    <row r="1763" spans="1:7">
      <c r="A1763" s="219"/>
      <c r="B1763" s="219"/>
      <c r="C1763" s="219"/>
      <c r="D1763" s="220"/>
      <c r="E1763" s="221"/>
      <c r="F1763" s="222"/>
      <c r="G1763" s="223"/>
    </row>
    <row r="1764" spans="1:7">
      <c r="A1764" s="219"/>
      <c r="B1764" s="219"/>
      <c r="C1764" s="219"/>
      <c r="D1764" s="220"/>
      <c r="E1764" s="221"/>
      <c r="F1764" s="222"/>
      <c r="G1764" s="223"/>
    </row>
    <row r="1765" spans="1:7">
      <c r="A1765" s="219"/>
      <c r="B1765" s="219"/>
      <c r="C1765" s="219"/>
      <c r="D1765" s="220"/>
      <c r="E1765" s="221"/>
      <c r="F1765" s="222"/>
      <c r="G1765" s="223"/>
    </row>
    <row r="1766" spans="1:7">
      <c r="A1766" s="219"/>
      <c r="B1766" s="219"/>
      <c r="C1766" s="219"/>
      <c r="D1766" s="220"/>
      <c r="E1766" s="221"/>
      <c r="F1766" s="222"/>
      <c r="G1766" s="223"/>
    </row>
    <row r="1767" spans="1:7">
      <c r="A1767" s="219"/>
      <c r="B1767" s="219"/>
      <c r="C1767" s="219"/>
      <c r="D1767" s="220"/>
      <c r="E1767" s="221"/>
      <c r="F1767" s="222"/>
      <c r="G1767" s="223"/>
    </row>
    <row r="1768" spans="1:7">
      <c r="A1768" s="219"/>
      <c r="B1768" s="219"/>
      <c r="C1768" s="219"/>
      <c r="D1768" s="220"/>
      <c r="E1768" s="221"/>
      <c r="F1768" s="222"/>
      <c r="G1768" s="223"/>
    </row>
    <row r="1769" spans="1:7">
      <c r="A1769" s="219"/>
      <c r="B1769" s="219"/>
      <c r="C1769" s="219"/>
      <c r="D1769" s="220"/>
      <c r="E1769" s="221"/>
      <c r="F1769" s="222"/>
      <c r="G1769" s="223"/>
    </row>
    <row r="1770" spans="1:7">
      <c r="A1770" s="219"/>
      <c r="B1770" s="219"/>
      <c r="C1770" s="219"/>
      <c r="D1770" s="220"/>
      <c r="E1770" s="221"/>
      <c r="F1770" s="222"/>
      <c r="G1770" s="223"/>
    </row>
    <row r="1771" spans="1:7">
      <c r="A1771" s="219"/>
      <c r="B1771" s="219"/>
      <c r="C1771" s="219"/>
      <c r="D1771" s="220"/>
      <c r="E1771" s="221"/>
      <c r="F1771" s="222"/>
      <c r="G1771" s="223"/>
    </row>
    <row r="1772" spans="1:7">
      <c r="A1772" s="219"/>
      <c r="B1772" s="219"/>
      <c r="C1772" s="219"/>
      <c r="D1772" s="220"/>
      <c r="E1772" s="221"/>
      <c r="F1772" s="222"/>
      <c r="G1772" s="223"/>
    </row>
    <row r="1773" spans="1:7">
      <c r="A1773" s="219"/>
      <c r="B1773" s="219"/>
      <c r="C1773" s="219"/>
      <c r="D1773" s="220"/>
      <c r="E1773" s="221"/>
      <c r="F1773" s="222"/>
      <c r="G1773" s="223"/>
    </row>
    <row r="1774" spans="1:7">
      <c r="A1774" s="219"/>
      <c r="B1774" s="219"/>
      <c r="C1774" s="219"/>
      <c r="D1774" s="220"/>
      <c r="E1774" s="221"/>
      <c r="F1774" s="222"/>
      <c r="G1774" s="223"/>
    </row>
    <row r="1775" spans="1:7">
      <c r="A1775" s="219"/>
      <c r="B1775" s="219"/>
      <c r="C1775" s="219"/>
      <c r="D1775" s="220"/>
      <c r="E1775" s="221"/>
      <c r="F1775" s="222"/>
      <c r="G1775" s="223"/>
    </row>
    <row r="1776" spans="1:7">
      <c r="A1776" s="219"/>
      <c r="B1776" s="219"/>
      <c r="C1776" s="219"/>
      <c r="D1776" s="220"/>
      <c r="E1776" s="221"/>
      <c r="F1776" s="222"/>
      <c r="G1776" s="223"/>
    </row>
    <row r="1777" spans="1:7">
      <c r="A1777" s="219"/>
      <c r="B1777" s="219"/>
      <c r="C1777" s="219"/>
      <c r="D1777" s="220"/>
      <c r="E1777" s="221"/>
      <c r="F1777" s="222"/>
      <c r="G1777" s="223"/>
    </row>
    <row r="1778" spans="1:7">
      <c r="A1778" s="219"/>
      <c r="B1778" s="219"/>
      <c r="C1778" s="219"/>
      <c r="D1778" s="220"/>
      <c r="E1778" s="221"/>
      <c r="F1778" s="222"/>
      <c r="G1778" s="223"/>
    </row>
    <row r="1779" spans="1:7">
      <c r="A1779" s="219"/>
      <c r="B1779" s="219"/>
      <c r="C1779" s="219"/>
      <c r="D1779" s="220"/>
      <c r="E1779" s="221"/>
      <c r="F1779" s="222"/>
      <c r="G1779" s="223"/>
    </row>
    <row r="1780" spans="1:7">
      <c r="A1780" s="219"/>
      <c r="B1780" s="219"/>
      <c r="C1780" s="219"/>
      <c r="D1780" s="220"/>
      <c r="E1780" s="221"/>
      <c r="F1780" s="222"/>
      <c r="G1780" s="223"/>
    </row>
    <row r="1781" spans="1:7">
      <c r="A1781" s="219"/>
      <c r="B1781" s="219"/>
      <c r="C1781" s="219"/>
      <c r="D1781" s="220"/>
      <c r="E1781" s="221"/>
      <c r="F1781" s="222"/>
      <c r="G1781" s="223"/>
    </row>
    <row r="1782" spans="1:7">
      <c r="A1782" s="219"/>
      <c r="B1782" s="219"/>
      <c r="C1782" s="219"/>
      <c r="D1782" s="220"/>
      <c r="E1782" s="221"/>
      <c r="F1782" s="222"/>
      <c r="G1782" s="223"/>
    </row>
    <row r="1783" spans="1:7">
      <c r="A1783" s="219"/>
      <c r="B1783" s="219"/>
      <c r="C1783" s="219"/>
      <c r="D1783" s="220"/>
      <c r="E1783" s="221"/>
      <c r="F1783" s="222"/>
      <c r="G1783" s="223"/>
    </row>
    <row r="1784" spans="1:7">
      <c r="A1784" s="219"/>
      <c r="B1784" s="219"/>
      <c r="C1784" s="219"/>
      <c r="D1784" s="220"/>
      <c r="E1784" s="221"/>
      <c r="F1784" s="222"/>
      <c r="G1784" s="223"/>
    </row>
    <row r="1785" spans="1:7">
      <c r="A1785" s="219"/>
      <c r="B1785" s="219"/>
      <c r="C1785" s="219"/>
      <c r="D1785" s="220"/>
      <c r="E1785" s="221"/>
      <c r="F1785" s="222"/>
      <c r="G1785" s="223"/>
    </row>
    <row r="1786" spans="1:7">
      <c r="A1786" s="219"/>
      <c r="B1786" s="219"/>
      <c r="C1786" s="219"/>
      <c r="D1786" s="220"/>
      <c r="E1786" s="221"/>
      <c r="F1786" s="222"/>
      <c r="G1786" s="223"/>
    </row>
    <row r="1787" spans="1:7">
      <c r="A1787" s="219"/>
      <c r="B1787" s="219"/>
      <c r="C1787" s="219"/>
      <c r="D1787" s="220"/>
      <c r="E1787" s="221"/>
      <c r="F1787" s="222"/>
      <c r="G1787" s="223"/>
    </row>
    <row r="1788" spans="1:7">
      <c r="A1788" s="219"/>
      <c r="B1788" s="219"/>
      <c r="C1788" s="219"/>
      <c r="D1788" s="220"/>
      <c r="E1788" s="221"/>
      <c r="F1788" s="222"/>
      <c r="G1788" s="223"/>
    </row>
    <row r="1789" spans="1:7">
      <c r="A1789" s="219"/>
      <c r="B1789" s="219"/>
      <c r="C1789" s="219"/>
      <c r="D1789" s="220"/>
      <c r="E1789" s="221"/>
      <c r="F1789" s="222"/>
      <c r="G1789" s="223"/>
    </row>
    <row r="1790" spans="1:7">
      <c r="A1790" s="219"/>
      <c r="B1790" s="219"/>
      <c r="C1790" s="219"/>
      <c r="D1790" s="220"/>
      <c r="E1790" s="221"/>
      <c r="F1790" s="222"/>
      <c r="G1790" s="223"/>
    </row>
    <row r="1791" spans="1:7">
      <c r="A1791" s="219"/>
      <c r="B1791" s="219"/>
      <c r="C1791" s="219"/>
      <c r="D1791" s="220"/>
      <c r="E1791" s="221"/>
      <c r="F1791" s="222"/>
      <c r="G1791" s="223"/>
    </row>
    <row r="1792" spans="1:7">
      <c r="A1792" s="219"/>
      <c r="B1792" s="219"/>
      <c r="C1792" s="219"/>
      <c r="D1792" s="220"/>
      <c r="E1792" s="221"/>
      <c r="F1792" s="222"/>
      <c r="G1792" s="223"/>
    </row>
    <row r="1793" spans="1:7">
      <c r="A1793" s="219"/>
      <c r="B1793" s="219"/>
      <c r="C1793" s="219"/>
      <c r="D1793" s="220"/>
      <c r="E1793" s="221"/>
      <c r="F1793" s="222"/>
      <c r="G1793" s="223"/>
    </row>
    <row r="1794" spans="1:7">
      <c r="A1794" s="219"/>
      <c r="B1794" s="219"/>
      <c r="C1794" s="219"/>
      <c r="D1794" s="220"/>
      <c r="E1794" s="221"/>
      <c r="F1794" s="222"/>
      <c r="G1794" s="223"/>
    </row>
    <row r="1795" spans="1:7">
      <c r="A1795" s="219"/>
      <c r="B1795" s="219"/>
      <c r="C1795" s="219"/>
      <c r="D1795" s="220"/>
      <c r="E1795" s="221"/>
      <c r="F1795" s="222"/>
      <c r="G1795" s="223"/>
    </row>
    <row r="1796" spans="1:7">
      <c r="A1796" s="219"/>
      <c r="B1796" s="219"/>
      <c r="C1796" s="219"/>
      <c r="D1796" s="220"/>
      <c r="E1796" s="221"/>
      <c r="F1796" s="222"/>
      <c r="G1796" s="223"/>
    </row>
    <row r="1797" spans="1:7">
      <c r="A1797" s="219"/>
      <c r="B1797" s="219"/>
      <c r="C1797" s="219"/>
      <c r="D1797" s="220"/>
      <c r="E1797" s="221"/>
      <c r="F1797" s="222"/>
      <c r="G1797" s="223"/>
    </row>
    <row r="1798" spans="1:7">
      <c r="A1798" s="219"/>
      <c r="B1798" s="219"/>
      <c r="C1798" s="219"/>
      <c r="D1798" s="220"/>
      <c r="E1798" s="221"/>
      <c r="F1798" s="222"/>
      <c r="G1798" s="223"/>
    </row>
    <row r="1799" spans="1:7">
      <c r="A1799" s="219"/>
      <c r="B1799" s="219"/>
      <c r="C1799" s="219"/>
      <c r="D1799" s="220"/>
      <c r="E1799" s="221"/>
      <c r="F1799" s="222"/>
      <c r="G1799" s="223"/>
    </row>
    <row r="1800" spans="1:7">
      <c r="A1800" s="219"/>
      <c r="B1800" s="219"/>
      <c r="C1800" s="219"/>
      <c r="D1800" s="220"/>
      <c r="E1800" s="221"/>
      <c r="F1800" s="222"/>
      <c r="G1800" s="223"/>
    </row>
    <row r="1801" spans="1:7">
      <c r="A1801" s="219"/>
      <c r="B1801" s="219"/>
      <c r="C1801" s="219"/>
      <c r="D1801" s="220"/>
      <c r="E1801" s="221"/>
      <c r="F1801" s="222"/>
      <c r="G1801" s="223"/>
    </row>
    <row r="1802" spans="1:7">
      <c r="A1802" s="219"/>
      <c r="B1802" s="219"/>
      <c r="C1802" s="219"/>
      <c r="D1802" s="220"/>
      <c r="E1802" s="221"/>
      <c r="F1802" s="222"/>
      <c r="G1802" s="223"/>
    </row>
    <row r="1803" spans="1:7">
      <c r="A1803" s="219"/>
      <c r="B1803" s="219"/>
      <c r="C1803" s="219"/>
      <c r="D1803" s="220"/>
      <c r="E1803" s="221"/>
      <c r="F1803" s="222"/>
      <c r="G1803" s="223"/>
    </row>
    <row r="1804" spans="1:7">
      <c r="A1804" s="219"/>
      <c r="B1804" s="219"/>
      <c r="C1804" s="219"/>
      <c r="D1804" s="220"/>
      <c r="E1804" s="221"/>
      <c r="F1804" s="222"/>
      <c r="G1804" s="223"/>
    </row>
    <row r="1805" spans="1:7">
      <c r="A1805" s="219"/>
      <c r="B1805" s="219"/>
      <c r="C1805" s="219"/>
      <c r="D1805" s="220"/>
      <c r="E1805" s="221"/>
      <c r="F1805" s="222"/>
      <c r="G1805" s="223"/>
    </row>
    <row r="1806" spans="1:7">
      <c r="A1806" s="219"/>
      <c r="B1806" s="219"/>
      <c r="C1806" s="219"/>
      <c r="D1806" s="220"/>
      <c r="E1806" s="221"/>
      <c r="F1806" s="222"/>
      <c r="G1806" s="223"/>
    </row>
    <row r="1807" spans="1:7">
      <c r="A1807" s="219"/>
      <c r="B1807" s="219"/>
      <c r="C1807" s="219"/>
      <c r="D1807" s="220"/>
      <c r="E1807" s="221"/>
      <c r="F1807" s="222"/>
      <c r="G1807" s="223"/>
    </row>
    <row r="1808" spans="1:7">
      <c r="A1808" s="219"/>
      <c r="B1808" s="219"/>
      <c r="C1808" s="219"/>
      <c r="D1808" s="220"/>
      <c r="E1808" s="221"/>
      <c r="F1808" s="222"/>
      <c r="G1808" s="223"/>
    </row>
    <row r="1809" spans="1:7">
      <c r="A1809" s="219"/>
      <c r="B1809" s="219"/>
      <c r="C1809" s="219"/>
      <c r="D1809" s="220"/>
      <c r="E1809" s="221"/>
      <c r="F1809" s="222"/>
      <c r="G1809" s="223"/>
    </row>
    <row r="1810" spans="1:7">
      <c r="A1810" s="219"/>
      <c r="B1810" s="219"/>
      <c r="C1810" s="219"/>
      <c r="D1810" s="220"/>
      <c r="E1810" s="221"/>
      <c r="F1810" s="222"/>
      <c r="G1810" s="223"/>
    </row>
    <row r="1811" spans="1:7">
      <c r="A1811" s="219"/>
      <c r="B1811" s="219"/>
      <c r="C1811" s="219"/>
      <c r="D1811" s="220"/>
      <c r="E1811" s="221"/>
      <c r="F1811" s="222"/>
      <c r="G1811" s="223"/>
    </row>
    <row r="1812" spans="1:7">
      <c r="A1812" s="219"/>
      <c r="B1812" s="219"/>
      <c r="C1812" s="219"/>
      <c r="D1812" s="220"/>
      <c r="E1812" s="221"/>
      <c r="F1812" s="222"/>
      <c r="G1812" s="223"/>
    </row>
    <row r="1813" spans="1:7">
      <c r="A1813" s="219"/>
      <c r="B1813" s="219"/>
      <c r="C1813" s="219"/>
      <c r="D1813" s="220"/>
      <c r="E1813" s="221"/>
      <c r="F1813" s="222"/>
      <c r="G1813" s="223"/>
    </row>
    <row r="1814" spans="1:7">
      <c r="A1814" s="219"/>
      <c r="B1814" s="219"/>
      <c r="C1814" s="219"/>
      <c r="D1814" s="220"/>
      <c r="E1814" s="221"/>
      <c r="F1814" s="222"/>
      <c r="G1814" s="223"/>
    </row>
    <row r="1815" spans="1:7">
      <c r="A1815" s="219"/>
      <c r="B1815" s="219"/>
      <c r="C1815" s="219"/>
      <c r="D1815" s="220"/>
      <c r="E1815" s="221"/>
      <c r="F1815" s="222"/>
      <c r="G1815" s="223"/>
    </row>
    <row r="1816" spans="1:7">
      <c r="A1816" s="219"/>
      <c r="B1816" s="219"/>
      <c r="C1816" s="219"/>
      <c r="D1816" s="220"/>
      <c r="E1816" s="221"/>
      <c r="F1816" s="222"/>
      <c r="G1816" s="223"/>
    </row>
    <row r="1817" spans="1:7">
      <c r="A1817" s="219"/>
      <c r="B1817" s="219"/>
      <c r="C1817" s="219"/>
      <c r="D1817" s="220"/>
      <c r="E1817" s="221"/>
      <c r="F1817" s="222"/>
      <c r="G1817" s="223"/>
    </row>
    <row r="1818" spans="1:7">
      <c r="A1818" s="219"/>
      <c r="B1818" s="219"/>
      <c r="C1818" s="219"/>
      <c r="D1818" s="220"/>
      <c r="E1818" s="221"/>
      <c r="F1818" s="222"/>
      <c r="G1818" s="223"/>
    </row>
    <row r="1819" spans="1:7">
      <c r="A1819" s="219"/>
      <c r="B1819" s="219"/>
      <c r="C1819" s="219"/>
      <c r="D1819" s="220"/>
      <c r="E1819" s="221"/>
      <c r="F1819" s="222"/>
      <c r="G1819" s="223"/>
    </row>
    <row r="1820" spans="1:7">
      <c r="A1820" s="219"/>
      <c r="B1820" s="219"/>
      <c r="C1820" s="219"/>
      <c r="D1820" s="220"/>
      <c r="E1820" s="221"/>
      <c r="F1820" s="222"/>
      <c r="G1820" s="223"/>
    </row>
    <row r="1821" spans="1:7">
      <c r="A1821" s="219"/>
      <c r="B1821" s="219"/>
      <c r="C1821" s="219"/>
      <c r="D1821" s="220"/>
      <c r="E1821" s="221"/>
      <c r="F1821" s="222"/>
      <c r="G1821" s="223"/>
    </row>
    <row r="1822" spans="1:7">
      <c r="A1822" s="219"/>
      <c r="B1822" s="219"/>
      <c r="C1822" s="219"/>
      <c r="D1822" s="220"/>
      <c r="E1822" s="221"/>
      <c r="F1822" s="222"/>
      <c r="G1822" s="223"/>
    </row>
    <row r="1823" spans="1:7">
      <c r="A1823" s="219"/>
      <c r="B1823" s="219"/>
      <c r="C1823" s="219"/>
      <c r="D1823" s="220"/>
      <c r="E1823" s="221"/>
      <c r="F1823" s="222"/>
      <c r="G1823" s="223"/>
    </row>
    <row r="1824" spans="1:7">
      <c r="A1824" s="219"/>
      <c r="B1824" s="219"/>
      <c r="C1824" s="219"/>
      <c r="D1824" s="220"/>
      <c r="E1824" s="221"/>
      <c r="F1824" s="222"/>
      <c r="G1824" s="223"/>
    </row>
    <row r="1825" spans="1:7">
      <c r="A1825" s="219"/>
      <c r="B1825" s="219"/>
      <c r="C1825" s="219"/>
      <c r="D1825" s="220"/>
      <c r="E1825" s="221"/>
      <c r="F1825" s="222"/>
      <c r="G1825" s="223"/>
    </row>
    <row r="1826" spans="1:7">
      <c r="A1826" s="219"/>
      <c r="B1826" s="219"/>
      <c r="C1826" s="219"/>
      <c r="D1826" s="220"/>
      <c r="E1826" s="221"/>
      <c r="F1826" s="222"/>
      <c r="G1826" s="223"/>
    </row>
    <row r="1827" spans="1:7">
      <c r="A1827" s="219"/>
      <c r="B1827" s="219"/>
      <c r="C1827" s="219"/>
      <c r="D1827" s="220"/>
      <c r="E1827" s="221"/>
      <c r="F1827" s="222"/>
      <c r="G1827" s="223"/>
    </row>
    <row r="1828" spans="1:7">
      <c r="A1828" s="219"/>
      <c r="B1828" s="219"/>
      <c r="C1828" s="219"/>
      <c r="D1828" s="220"/>
      <c r="E1828" s="221"/>
      <c r="F1828" s="222"/>
      <c r="G1828" s="223"/>
    </row>
    <row r="1829" spans="1:7">
      <c r="A1829" s="219"/>
      <c r="B1829" s="219"/>
      <c r="C1829" s="219"/>
      <c r="D1829" s="220"/>
      <c r="E1829" s="221"/>
      <c r="F1829" s="222"/>
      <c r="G1829" s="223"/>
    </row>
    <row r="1830" spans="1:7">
      <c r="A1830" s="219"/>
      <c r="B1830" s="219"/>
      <c r="C1830" s="219"/>
      <c r="D1830" s="220"/>
      <c r="E1830" s="221"/>
      <c r="F1830" s="222"/>
      <c r="G1830" s="223"/>
    </row>
    <row r="1831" spans="1:7">
      <c r="A1831" s="219"/>
      <c r="B1831" s="219"/>
      <c r="C1831" s="219"/>
      <c r="D1831" s="220"/>
      <c r="E1831" s="221"/>
      <c r="F1831" s="222"/>
      <c r="G1831" s="223"/>
    </row>
    <row r="1832" spans="1:7">
      <c r="A1832" s="219"/>
      <c r="B1832" s="219"/>
      <c r="C1832" s="219"/>
      <c r="D1832" s="220"/>
      <c r="E1832" s="221"/>
      <c r="F1832" s="222"/>
      <c r="G1832" s="223"/>
    </row>
    <row r="1833" spans="1:7">
      <c r="A1833" s="219"/>
      <c r="B1833" s="219"/>
      <c r="C1833" s="219"/>
      <c r="D1833" s="220"/>
      <c r="E1833" s="221"/>
      <c r="F1833" s="222"/>
      <c r="G1833" s="223"/>
    </row>
    <row r="1834" spans="1:7">
      <c r="A1834" s="219"/>
      <c r="B1834" s="219"/>
      <c r="C1834" s="219"/>
      <c r="D1834" s="220"/>
      <c r="E1834" s="221"/>
      <c r="F1834" s="222"/>
      <c r="G1834" s="223"/>
    </row>
    <row r="1835" spans="1:7">
      <c r="A1835" s="219"/>
      <c r="B1835" s="219"/>
      <c r="C1835" s="219"/>
      <c r="D1835" s="220"/>
      <c r="E1835" s="221"/>
      <c r="F1835" s="222"/>
      <c r="G1835" s="223"/>
    </row>
    <row r="1836" spans="1:7">
      <c r="A1836" s="219"/>
      <c r="B1836" s="219"/>
      <c r="C1836" s="219"/>
      <c r="D1836" s="220"/>
      <c r="E1836" s="221"/>
      <c r="F1836" s="222"/>
      <c r="G1836" s="223"/>
    </row>
    <row r="1837" spans="1:7">
      <c r="A1837" s="219"/>
      <c r="B1837" s="219"/>
      <c r="C1837" s="219"/>
      <c r="D1837" s="220"/>
      <c r="E1837" s="221"/>
      <c r="F1837" s="222"/>
      <c r="G1837" s="223"/>
    </row>
    <row r="1838" spans="1:7">
      <c r="A1838" s="219"/>
      <c r="B1838" s="219"/>
      <c r="C1838" s="219"/>
      <c r="D1838" s="220"/>
      <c r="E1838" s="221"/>
      <c r="F1838" s="222"/>
      <c r="G1838" s="223"/>
    </row>
    <row r="1839" spans="1:7">
      <c r="A1839" s="219"/>
      <c r="B1839" s="219"/>
      <c r="C1839" s="219"/>
      <c r="D1839" s="220"/>
      <c r="E1839" s="221"/>
      <c r="F1839" s="222"/>
      <c r="G1839" s="223"/>
    </row>
    <row r="1840" spans="1:7">
      <c r="A1840" s="219"/>
      <c r="B1840" s="219"/>
      <c r="C1840" s="219"/>
      <c r="D1840" s="220"/>
      <c r="E1840" s="221"/>
      <c r="F1840" s="222"/>
      <c r="G1840" s="223"/>
    </row>
    <row r="1841" spans="1:7">
      <c r="A1841" s="219"/>
      <c r="B1841" s="219"/>
      <c r="C1841" s="219"/>
      <c r="D1841" s="220"/>
      <c r="E1841" s="221"/>
      <c r="F1841" s="222"/>
      <c r="G1841" s="223"/>
    </row>
    <row r="1842" spans="1:7">
      <c r="A1842" s="219"/>
      <c r="B1842" s="219"/>
      <c r="C1842" s="219"/>
      <c r="D1842" s="220"/>
      <c r="E1842" s="221"/>
      <c r="F1842" s="222"/>
      <c r="G1842" s="223"/>
    </row>
    <row r="1843" spans="1:7">
      <c r="A1843" s="219"/>
      <c r="B1843" s="219"/>
      <c r="C1843" s="219"/>
      <c r="D1843" s="220"/>
      <c r="E1843" s="221"/>
      <c r="F1843" s="222"/>
      <c r="G1843" s="223"/>
    </row>
    <row r="1844" spans="1:7">
      <c r="A1844" s="219"/>
      <c r="B1844" s="219"/>
      <c r="C1844" s="219"/>
      <c r="D1844" s="220"/>
      <c r="E1844" s="221"/>
      <c r="F1844" s="222"/>
      <c r="G1844" s="223"/>
    </row>
    <row r="1845" spans="1:7">
      <c r="A1845" s="219"/>
      <c r="B1845" s="219"/>
      <c r="C1845" s="219"/>
      <c r="D1845" s="220"/>
      <c r="E1845" s="221"/>
      <c r="F1845" s="222"/>
      <c r="G1845" s="223"/>
    </row>
    <row r="1846" spans="1:7">
      <c r="A1846" s="219"/>
      <c r="B1846" s="219"/>
      <c r="C1846" s="219"/>
      <c r="D1846" s="220"/>
      <c r="E1846" s="221"/>
      <c r="F1846" s="222"/>
      <c r="G1846" s="223"/>
    </row>
    <row r="1847" spans="1:7">
      <c r="A1847" s="219"/>
      <c r="B1847" s="219"/>
      <c r="C1847" s="219"/>
      <c r="D1847" s="220"/>
      <c r="E1847" s="221"/>
      <c r="F1847" s="222"/>
      <c r="G1847" s="223"/>
    </row>
    <row r="1848" spans="1:7">
      <c r="A1848" s="219"/>
      <c r="B1848" s="219"/>
      <c r="C1848" s="219"/>
      <c r="D1848" s="220"/>
      <c r="E1848" s="221"/>
      <c r="F1848" s="222"/>
      <c r="G1848" s="223"/>
    </row>
    <row r="1849" spans="1:7">
      <c r="A1849" s="219"/>
      <c r="B1849" s="219"/>
      <c r="C1849" s="219"/>
      <c r="D1849" s="220"/>
      <c r="E1849" s="221"/>
      <c r="F1849" s="222"/>
      <c r="G1849" s="223"/>
    </row>
    <row r="1850" spans="1:7">
      <c r="A1850" s="219"/>
      <c r="B1850" s="219"/>
      <c r="C1850" s="219"/>
      <c r="D1850" s="220"/>
      <c r="E1850" s="221"/>
      <c r="F1850" s="222"/>
      <c r="G1850" s="223"/>
    </row>
    <row r="1851" spans="1:7">
      <c r="A1851" s="219"/>
      <c r="B1851" s="219"/>
      <c r="C1851" s="219"/>
      <c r="D1851" s="220"/>
      <c r="E1851" s="221"/>
      <c r="F1851" s="222"/>
      <c r="G1851" s="223"/>
    </row>
    <row r="1852" spans="1:7">
      <c r="A1852" s="219"/>
      <c r="B1852" s="219"/>
      <c r="C1852" s="219"/>
      <c r="D1852" s="220"/>
      <c r="E1852" s="221"/>
      <c r="F1852" s="222"/>
      <c r="G1852" s="223"/>
    </row>
    <row r="1853" spans="1:7">
      <c r="A1853" s="219"/>
      <c r="B1853" s="219"/>
      <c r="C1853" s="219"/>
      <c r="D1853" s="220"/>
      <c r="E1853" s="221"/>
      <c r="F1853" s="222"/>
      <c r="G1853" s="223"/>
    </row>
    <row r="1854" spans="1:7">
      <c r="A1854" s="219"/>
      <c r="B1854" s="219"/>
      <c r="C1854" s="219"/>
      <c r="D1854" s="220"/>
      <c r="E1854" s="221"/>
      <c r="F1854" s="222"/>
      <c r="G1854" s="223"/>
    </row>
    <row r="1855" spans="1:7">
      <c r="A1855" s="219"/>
      <c r="B1855" s="219"/>
      <c r="C1855" s="219"/>
      <c r="D1855" s="220"/>
      <c r="E1855" s="221"/>
      <c r="F1855" s="222"/>
      <c r="G1855" s="223"/>
    </row>
    <row r="1856" spans="1:7">
      <c r="A1856" s="219"/>
      <c r="B1856" s="219"/>
      <c r="C1856" s="219"/>
      <c r="D1856" s="220"/>
      <c r="E1856" s="221"/>
      <c r="F1856" s="222"/>
      <c r="G1856" s="223"/>
    </row>
    <row r="1857" spans="1:7">
      <c r="A1857" s="219"/>
      <c r="B1857" s="219"/>
      <c r="C1857" s="219"/>
      <c r="D1857" s="220"/>
      <c r="E1857" s="221"/>
      <c r="F1857" s="222"/>
      <c r="G1857" s="223"/>
    </row>
    <row r="1858" spans="1:7">
      <c r="A1858" s="219"/>
      <c r="B1858" s="219"/>
      <c r="C1858" s="219"/>
      <c r="D1858" s="220"/>
      <c r="E1858" s="221"/>
      <c r="F1858" s="222"/>
      <c r="G1858" s="223"/>
    </row>
    <row r="1859" spans="1:7">
      <c r="A1859" s="219"/>
      <c r="B1859" s="219"/>
      <c r="C1859" s="219"/>
      <c r="D1859" s="220"/>
      <c r="E1859" s="221"/>
      <c r="F1859" s="222"/>
      <c r="G1859" s="223"/>
    </row>
    <row r="1860" spans="1:7">
      <c r="A1860" s="219"/>
      <c r="B1860" s="219"/>
      <c r="C1860" s="219"/>
      <c r="D1860" s="220"/>
      <c r="E1860" s="221"/>
      <c r="F1860" s="222"/>
      <c r="G1860" s="223"/>
    </row>
    <row r="1861" spans="1:7">
      <c r="A1861" s="219"/>
      <c r="B1861" s="219"/>
      <c r="C1861" s="219"/>
      <c r="D1861" s="220"/>
      <c r="E1861" s="221"/>
      <c r="F1861" s="222"/>
      <c r="G1861" s="223"/>
    </row>
    <row r="1862" spans="1:7">
      <c r="A1862" s="219"/>
      <c r="B1862" s="219"/>
      <c r="C1862" s="219"/>
      <c r="D1862" s="220"/>
      <c r="E1862" s="221"/>
      <c r="F1862" s="222"/>
      <c r="G1862" s="223"/>
    </row>
    <row r="1863" spans="1:7">
      <c r="A1863" s="219"/>
      <c r="B1863" s="219"/>
      <c r="C1863" s="219"/>
      <c r="D1863" s="220"/>
      <c r="E1863" s="221"/>
      <c r="F1863" s="222"/>
      <c r="G1863" s="223"/>
    </row>
    <row r="1864" spans="1:7">
      <c r="A1864" s="219"/>
      <c r="B1864" s="219"/>
      <c r="C1864" s="219"/>
      <c r="D1864" s="220"/>
      <c r="E1864" s="221"/>
      <c r="F1864" s="222"/>
      <c r="G1864" s="223"/>
    </row>
    <row r="1865" spans="1:7">
      <c r="A1865" s="219"/>
      <c r="B1865" s="219"/>
      <c r="C1865" s="219"/>
      <c r="D1865" s="220"/>
      <c r="E1865" s="221"/>
      <c r="F1865" s="222"/>
      <c r="G1865" s="223"/>
    </row>
    <row r="1866" spans="1:7">
      <c r="A1866" s="219"/>
      <c r="B1866" s="219"/>
      <c r="C1866" s="219"/>
      <c r="D1866" s="220"/>
      <c r="E1866" s="221"/>
      <c r="F1866" s="222"/>
      <c r="G1866" s="223"/>
    </row>
    <row r="1867" spans="1:7">
      <c r="A1867" s="219"/>
      <c r="B1867" s="219"/>
      <c r="C1867" s="219"/>
      <c r="D1867" s="220"/>
      <c r="E1867" s="221"/>
      <c r="F1867" s="222"/>
      <c r="G1867" s="223"/>
    </row>
    <row r="1868" spans="1:7">
      <c r="A1868" s="219"/>
      <c r="B1868" s="219"/>
      <c r="C1868" s="219"/>
      <c r="D1868" s="220"/>
      <c r="E1868" s="221"/>
      <c r="F1868" s="222"/>
      <c r="G1868" s="223"/>
    </row>
    <row r="1869" spans="1:7">
      <c r="A1869" s="219"/>
      <c r="B1869" s="219"/>
      <c r="C1869" s="219"/>
      <c r="D1869" s="220"/>
      <c r="E1869" s="221"/>
      <c r="F1869" s="222"/>
      <c r="G1869" s="223"/>
    </row>
    <row r="1870" spans="1:7">
      <c r="A1870" s="219"/>
      <c r="B1870" s="219"/>
      <c r="C1870" s="219"/>
      <c r="D1870" s="220"/>
      <c r="E1870" s="221"/>
      <c r="F1870" s="222"/>
      <c r="G1870" s="223"/>
    </row>
    <row r="1871" spans="1:7">
      <c r="A1871" s="219"/>
      <c r="B1871" s="219"/>
      <c r="C1871" s="219"/>
      <c r="D1871" s="220"/>
      <c r="E1871" s="221"/>
      <c r="F1871" s="222"/>
      <c r="G1871" s="223"/>
    </row>
    <row r="1872" spans="1:7">
      <c r="A1872" s="219"/>
      <c r="B1872" s="219"/>
      <c r="C1872" s="219"/>
      <c r="D1872" s="220"/>
      <c r="E1872" s="221"/>
      <c r="F1872" s="222"/>
      <c r="G1872" s="223"/>
    </row>
    <row r="1873" spans="1:7">
      <c r="A1873" s="219"/>
      <c r="B1873" s="219"/>
      <c r="C1873" s="219"/>
      <c r="D1873" s="220"/>
      <c r="E1873" s="221"/>
      <c r="F1873" s="222"/>
      <c r="G1873" s="223"/>
    </row>
    <row r="1874" spans="1:7">
      <c r="A1874" s="219"/>
      <c r="B1874" s="219"/>
      <c r="C1874" s="219"/>
      <c r="D1874" s="220"/>
      <c r="E1874" s="221"/>
      <c r="F1874" s="222"/>
      <c r="G1874" s="223"/>
    </row>
    <row r="1875" spans="1:7">
      <c r="A1875" s="219"/>
      <c r="B1875" s="219"/>
      <c r="C1875" s="219"/>
      <c r="D1875" s="220"/>
      <c r="E1875" s="221"/>
      <c r="F1875" s="222"/>
      <c r="G1875" s="223"/>
    </row>
    <row r="1876" spans="1:7">
      <c r="A1876" s="219"/>
      <c r="B1876" s="219"/>
      <c r="C1876" s="219"/>
      <c r="D1876" s="220"/>
      <c r="E1876" s="221"/>
      <c r="F1876" s="222"/>
      <c r="G1876" s="223"/>
    </row>
    <row r="1877" spans="1:7">
      <c r="A1877" s="219"/>
      <c r="B1877" s="219"/>
      <c r="C1877" s="219"/>
      <c r="D1877" s="220"/>
      <c r="E1877" s="221"/>
      <c r="F1877" s="222"/>
      <c r="G1877" s="223"/>
    </row>
    <row r="1878" spans="1:7">
      <c r="A1878" s="219"/>
      <c r="B1878" s="219"/>
      <c r="C1878" s="219"/>
      <c r="D1878" s="220"/>
      <c r="E1878" s="221"/>
      <c r="F1878" s="222"/>
      <c r="G1878" s="223"/>
    </row>
    <row r="1879" spans="1:7">
      <c r="A1879" s="219"/>
      <c r="B1879" s="219"/>
      <c r="C1879" s="219"/>
      <c r="D1879" s="220"/>
      <c r="E1879" s="221"/>
      <c r="F1879" s="222"/>
      <c r="G1879" s="223"/>
    </row>
    <row r="1880" spans="1:7">
      <c r="A1880" s="219"/>
      <c r="B1880" s="219"/>
      <c r="C1880" s="219"/>
      <c r="D1880" s="220"/>
      <c r="E1880" s="221"/>
      <c r="F1880" s="222"/>
      <c r="G1880" s="223"/>
    </row>
    <row r="1881" spans="1:7">
      <c r="A1881" s="219"/>
      <c r="B1881" s="219"/>
      <c r="C1881" s="219"/>
      <c r="D1881" s="220"/>
      <c r="E1881" s="221"/>
      <c r="F1881" s="222"/>
      <c r="G1881" s="223"/>
    </row>
    <row r="1882" spans="1:7">
      <c r="A1882" s="219"/>
      <c r="B1882" s="219"/>
      <c r="C1882" s="219"/>
      <c r="D1882" s="220"/>
      <c r="E1882" s="221"/>
      <c r="F1882" s="222"/>
      <c r="G1882" s="223"/>
    </row>
    <row r="1883" spans="1:7">
      <c r="A1883" s="219"/>
      <c r="B1883" s="219"/>
      <c r="C1883" s="219"/>
      <c r="D1883" s="220"/>
      <c r="E1883" s="221"/>
      <c r="F1883" s="222"/>
      <c r="G1883" s="223"/>
    </row>
    <row r="1884" spans="1:7">
      <c r="A1884" s="219"/>
      <c r="B1884" s="219"/>
      <c r="C1884" s="219"/>
      <c r="D1884" s="220"/>
      <c r="E1884" s="221"/>
      <c r="F1884" s="222"/>
      <c r="G1884" s="223"/>
    </row>
    <row r="1885" spans="1:7">
      <c r="A1885" s="219"/>
      <c r="B1885" s="219"/>
      <c r="C1885" s="219"/>
      <c r="D1885" s="220"/>
      <c r="E1885" s="221"/>
      <c r="F1885" s="222"/>
      <c r="G1885" s="223"/>
    </row>
    <row r="1886" spans="1:7">
      <c r="A1886" s="219"/>
      <c r="B1886" s="219"/>
      <c r="C1886" s="219"/>
      <c r="D1886" s="220"/>
      <c r="E1886" s="221"/>
      <c r="F1886" s="222"/>
      <c r="G1886" s="223"/>
    </row>
    <row r="1887" spans="1:7">
      <c r="A1887" s="219"/>
      <c r="B1887" s="219"/>
      <c r="C1887" s="219"/>
      <c r="D1887" s="220"/>
      <c r="E1887" s="221"/>
      <c r="F1887" s="222"/>
      <c r="G1887" s="223"/>
    </row>
    <row r="1888" spans="1:7">
      <c r="A1888" s="219"/>
      <c r="B1888" s="219"/>
      <c r="C1888" s="219"/>
      <c r="D1888" s="220"/>
      <c r="E1888" s="221"/>
      <c r="F1888" s="222"/>
      <c r="G1888" s="223"/>
    </row>
    <row r="1889" spans="1:7">
      <c r="A1889" s="219"/>
      <c r="B1889" s="219"/>
      <c r="C1889" s="219"/>
      <c r="D1889" s="220"/>
      <c r="E1889" s="221"/>
      <c r="F1889" s="222"/>
      <c r="G1889" s="223"/>
    </row>
    <row r="1890" spans="1:7">
      <c r="A1890" s="219"/>
      <c r="B1890" s="219"/>
      <c r="C1890" s="219"/>
      <c r="D1890" s="220"/>
      <c r="E1890" s="221"/>
      <c r="F1890" s="222"/>
      <c r="G1890" s="223"/>
    </row>
    <row r="1891" spans="1:7">
      <c r="A1891" s="219"/>
      <c r="B1891" s="219"/>
      <c r="C1891" s="219"/>
      <c r="D1891" s="220"/>
      <c r="E1891" s="221"/>
      <c r="F1891" s="222"/>
      <c r="G1891" s="223"/>
    </row>
    <row r="1892" spans="1:7">
      <c r="A1892" s="219"/>
      <c r="B1892" s="219"/>
      <c r="C1892" s="219"/>
      <c r="D1892" s="220"/>
      <c r="E1892" s="221"/>
      <c r="F1892" s="222"/>
      <c r="G1892" s="223"/>
    </row>
    <row r="1893" spans="1:7">
      <c r="A1893" s="219"/>
      <c r="B1893" s="219"/>
      <c r="C1893" s="219"/>
      <c r="D1893" s="220"/>
      <c r="E1893" s="221"/>
      <c r="F1893" s="222"/>
      <c r="G1893" s="223"/>
    </row>
    <row r="1894" spans="1:7">
      <c r="A1894" s="219"/>
      <c r="B1894" s="219"/>
      <c r="C1894" s="219"/>
      <c r="D1894" s="220"/>
      <c r="E1894" s="221"/>
      <c r="F1894" s="222"/>
      <c r="G1894" s="223"/>
    </row>
    <row r="1895" spans="1:7">
      <c r="A1895" s="219"/>
      <c r="B1895" s="219"/>
      <c r="C1895" s="219"/>
      <c r="D1895" s="220"/>
      <c r="E1895" s="221"/>
      <c r="F1895" s="222"/>
      <c r="G1895" s="223"/>
    </row>
    <row r="1896" spans="1:7">
      <c r="A1896" s="219"/>
      <c r="B1896" s="219"/>
      <c r="C1896" s="219"/>
      <c r="D1896" s="220"/>
      <c r="E1896" s="221"/>
      <c r="F1896" s="222"/>
      <c r="G1896" s="223"/>
    </row>
    <row r="1897" spans="1:7">
      <c r="A1897" s="219"/>
      <c r="B1897" s="219"/>
      <c r="C1897" s="219"/>
      <c r="D1897" s="220"/>
      <c r="E1897" s="221"/>
      <c r="F1897" s="222"/>
      <c r="G1897" s="223"/>
    </row>
    <row r="1898" spans="1:7">
      <c r="A1898" s="219"/>
      <c r="B1898" s="219"/>
      <c r="C1898" s="219"/>
      <c r="D1898" s="220"/>
      <c r="E1898" s="221"/>
      <c r="F1898" s="222"/>
      <c r="G1898" s="223"/>
    </row>
    <row r="1899" spans="1:7">
      <c r="A1899" s="219"/>
      <c r="B1899" s="219"/>
      <c r="C1899" s="219"/>
      <c r="D1899" s="220"/>
      <c r="E1899" s="221"/>
      <c r="F1899" s="222"/>
      <c r="G1899" s="223"/>
    </row>
    <row r="1900" spans="1:7">
      <c r="A1900" s="219"/>
      <c r="B1900" s="219"/>
      <c r="C1900" s="219"/>
      <c r="D1900" s="220"/>
      <c r="E1900" s="221"/>
      <c r="F1900" s="222"/>
      <c r="G1900" s="223"/>
    </row>
    <row r="1901" spans="1:7">
      <c r="A1901" s="219"/>
      <c r="B1901" s="219"/>
      <c r="C1901" s="219"/>
      <c r="D1901" s="220"/>
      <c r="E1901" s="221"/>
      <c r="F1901" s="222"/>
      <c r="G1901" s="223"/>
    </row>
    <row r="1902" spans="1:7">
      <c r="A1902" s="219"/>
      <c r="B1902" s="219"/>
      <c r="C1902" s="219"/>
      <c r="D1902" s="220"/>
      <c r="E1902" s="221"/>
      <c r="F1902" s="222"/>
      <c r="G1902" s="223"/>
    </row>
    <row r="1903" spans="1:7">
      <c r="A1903" s="219"/>
      <c r="B1903" s="219"/>
      <c r="C1903" s="219"/>
      <c r="D1903" s="220"/>
      <c r="E1903" s="221"/>
      <c r="F1903" s="222"/>
      <c r="G1903" s="223"/>
    </row>
    <row r="1904" spans="1:7">
      <c r="A1904" s="219"/>
      <c r="B1904" s="219"/>
      <c r="C1904" s="219"/>
      <c r="D1904" s="220"/>
      <c r="E1904" s="221"/>
      <c r="F1904" s="222"/>
      <c r="G1904" s="223"/>
    </row>
    <row r="1905" spans="1:7">
      <c r="A1905" s="219"/>
      <c r="B1905" s="219"/>
      <c r="C1905" s="219"/>
      <c r="D1905" s="220"/>
      <c r="E1905" s="221"/>
      <c r="F1905" s="222"/>
      <c r="G1905" s="223"/>
    </row>
    <row r="1906" spans="1:7">
      <c r="A1906" s="219"/>
      <c r="B1906" s="219"/>
      <c r="C1906" s="219"/>
      <c r="D1906" s="220"/>
      <c r="E1906" s="221"/>
      <c r="F1906" s="222"/>
      <c r="G1906" s="223"/>
    </row>
    <row r="1907" spans="1:7">
      <c r="A1907" s="219"/>
      <c r="B1907" s="219"/>
      <c r="C1907" s="219"/>
      <c r="D1907" s="220"/>
      <c r="E1907" s="221"/>
      <c r="F1907" s="222"/>
      <c r="G1907" s="223"/>
    </row>
    <row r="1908" spans="1:7">
      <c r="A1908" s="219"/>
      <c r="B1908" s="219"/>
      <c r="C1908" s="219"/>
      <c r="D1908" s="220"/>
      <c r="E1908" s="221"/>
      <c r="F1908" s="222"/>
      <c r="G1908" s="223"/>
    </row>
    <row r="1909" spans="1:7">
      <c r="A1909" s="219"/>
      <c r="B1909" s="219"/>
      <c r="C1909" s="219"/>
      <c r="D1909" s="220"/>
      <c r="E1909" s="221"/>
      <c r="F1909" s="222"/>
      <c r="G1909" s="223"/>
    </row>
    <row r="1910" spans="1:7">
      <c r="A1910" s="219"/>
      <c r="B1910" s="219"/>
      <c r="C1910" s="219"/>
      <c r="D1910" s="220"/>
      <c r="E1910" s="221"/>
      <c r="F1910" s="222"/>
      <c r="G1910" s="223"/>
    </row>
    <row r="1911" spans="1:7">
      <c r="A1911" s="219"/>
      <c r="B1911" s="219"/>
      <c r="C1911" s="219"/>
      <c r="D1911" s="220"/>
      <c r="E1911" s="221"/>
      <c r="F1911" s="222"/>
      <c r="G1911" s="223"/>
    </row>
    <row r="1912" spans="1:7">
      <c r="A1912" s="219"/>
      <c r="B1912" s="219"/>
      <c r="C1912" s="219"/>
      <c r="D1912" s="220"/>
      <c r="E1912" s="221"/>
      <c r="F1912" s="222"/>
      <c r="G1912" s="223"/>
    </row>
    <row r="1913" spans="1:7">
      <c r="A1913" s="219"/>
      <c r="B1913" s="219"/>
      <c r="C1913" s="219"/>
      <c r="D1913" s="220"/>
      <c r="E1913" s="221"/>
      <c r="F1913" s="222"/>
      <c r="G1913" s="223"/>
    </row>
    <row r="1914" spans="1:7">
      <c r="A1914" s="219"/>
      <c r="B1914" s="219"/>
      <c r="C1914" s="219"/>
      <c r="D1914" s="220"/>
      <c r="E1914" s="221"/>
      <c r="F1914" s="222"/>
      <c r="G1914" s="223"/>
    </row>
    <row r="1915" spans="1:7">
      <c r="A1915" s="219"/>
      <c r="B1915" s="219"/>
      <c r="C1915" s="219"/>
      <c r="D1915" s="220"/>
      <c r="E1915" s="221"/>
      <c r="F1915" s="222"/>
      <c r="G1915" s="223"/>
    </row>
    <row r="1916" spans="1:7">
      <c r="A1916" s="219"/>
      <c r="B1916" s="219"/>
      <c r="C1916" s="219"/>
      <c r="D1916" s="220"/>
      <c r="E1916" s="221"/>
      <c r="F1916" s="222"/>
      <c r="G1916" s="223"/>
    </row>
    <row r="1917" spans="1:7">
      <c r="A1917" s="219"/>
      <c r="B1917" s="219"/>
      <c r="C1917" s="219"/>
      <c r="D1917" s="220"/>
      <c r="E1917" s="221"/>
      <c r="F1917" s="222"/>
      <c r="G1917" s="223"/>
    </row>
    <row r="1918" spans="1:7">
      <c r="A1918" s="219"/>
      <c r="B1918" s="219"/>
      <c r="C1918" s="219"/>
      <c r="D1918" s="220"/>
      <c r="E1918" s="221"/>
      <c r="F1918" s="222"/>
      <c r="G1918" s="223"/>
    </row>
    <row r="1919" spans="1:7">
      <c r="A1919" s="219"/>
      <c r="B1919" s="219"/>
      <c r="C1919" s="219"/>
      <c r="D1919" s="220"/>
      <c r="E1919" s="221"/>
      <c r="F1919" s="222"/>
      <c r="G1919" s="223"/>
    </row>
    <row r="1920" spans="1:7">
      <c r="A1920" s="219"/>
      <c r="B1920" s="219"/>
      <c r="C1920" s="219"/>
      <c r="D1920" s="220"/>
      <c r="E1920" s="221"/>
      <c r="F1920" s="222"/>
      <c r="G1920" s="223"/>
    </row>
    <row r="1921" spans="1:7">
      <c r="A1921" s="219"/>
      <c r="B1921" s="219"/>
      <c r="C1921" s="219"/>
      <c r="D1921" s="220"/>
      <c r="E1921" s="221"/>
      <c r="F1921" s="222"/>
      <c r="G1921" s="223"/>
    </row>
    <row r="1922" spans="1:7">
      <c r="A1922" s="219"/>
      <c r="B1922" s="219"/>
      <c r="C1922" s="219"/>
      <c r="D1922" s="220"/>
      <c r="E1922" s="221"/>
      <c r="F1922" s="222"/>
      <c r="G1922" s="223"/>
    </row>
    <row r="1923" spans="1:7">
      <c r="A1923" s="219"/>
      <c r="B1923" s="219"/>
      <c r="C1923" s="219"/>
      <c r="D1923" s="220"/>
      <c r="E1923" s="221"/>
      <c r="F1923" s="222"/>
      <c r="G1923" s="223"/>
    </row>
    <row r="1924" spans="1:7">
      <c r="A1924" s="219"/>
      <c r="B1924" s="219"/>
      <c r="C1924" s="219"/>
      <c r="D1924" s="220"/>
      <c r="E1924" s="221"/>
      <c r="F1924" s="222"/>
      <c r="G1924" s="223"/>
    </row>
    <row r="1925" spans="1:7">
      <c r="A1925" s="219"/>
      <c r="B1925" s="219"/>
      <c r="C1925" s="219"/>
      <c r="D1925" s="220"/>
      <c r="E1925" s="221"/>
      <c r="F1925" s="222"/>
      <c r="G1925" s="223"/>
    </row>
    <row r="1926" spans="1:7">
      <c r="A1926" s="219"/>
      <c r="B1926" s="219"/>
      <c r="C1926" s="219"/>
      <c r="D1926" s="220"/>
      <c r="E1926" s="221"/>
      <c r="F1926" s="222"/>
      <c r="G1926" s="223"/>
    </row>
    <row r="1927" spans="1:7">
      <c r="A1927" s="219"/>
      <c r="B1927" s="219"/>
      <c r="C1927" s="219"/>
      <c r="D1927" s="220"/>
      <c r="E1927" s="221"/>
      <c r="F1927" s="222"/>
      <c r="G1927" s="223"/>
    </row>
    <row r="1928" spans="1:7">
      <c r="A1928" s="219"/>
      <c r="B1928" s="219"/>
      <c r="C1928" s="219"/>
      <c r="D1928" s="220"/>
      <c r="E1928" s="221"/>
      <c r="F1928" s="222"/>
      <c r="G1928" s="223"/>
    </row>
    <row r="1929" spans="1:7">
      <c r="A1929" s="219"/>
      <c r="B1929" s="219"/>
      <c r="C1929" s="219"/>
      <c r="D1929" s="220"/>
      <c r="E1929" s="221"/>
      <c r="F1929" s="222"/>
      <c r="G1929" s="223"/>
    </row>
    <row r="1930" spans="1:7">
      <c r="A1930" s="219"/>
      <c r="B1930" s="219"/>
      <c r="C1930" s="219"/>
      <c r="D1930" s="220"/>
      <c r="E1930" s="221"/>
      <c r="F1930" s="222"/>
      <c r="G1930" s="223"/>
    </row>
    <row r="1931" spans="1:7">
      <c r="A1931" s="219"/>
      <c r="B1931" s="219"/>
      <c r="C1931" s="219"/>
      <c r="D1931" s="220"/>
      <c r="E1931" s="221"/>
      <c r="F1931" s="222"/>
      <c r="G1931" s="223"/>
    </row>
    <row r="1932" spans="1:7">
      <c r="A1932" s="219"/>
      <c r="B1932" s="219"/>
      <c r="C1932" s="219"/>
      <c r="D1932" s="220"/>
      <c r="E1932" s="221"/>
      <c r="F1932" s="222"/>
      <c r="G1932" s="223"/>
    </row>
    <row r="1933" spans="1:7">
      <c r="A1933" s="219"/>
      <c r="B1933" s="219"/>
      <c r="C1933" s="219"/>
      <c r="D1933" s="220"/>
      <c r="E1933" s="221"/>
      <c r="F1933" s="222"/>
      <c r="G1933" s="223"/>
    </row>
    <row r="1934" spans="1:7">
      <c r="A1934" s="219"/>
      <c r="B1934" s="219"/>
      <c r="C1934" s="219"/>
      <c r="D1934" s="220"/>
      <c r="E1934" s="221"/>
      <c r="F1934" s="222"/>
      <c r="G1934" s="223"/>
    </row>
    <row r="1935" spans="1:7">
      <c r="A1935" s="219"/>
      <c r="B1935" s="219"/>
      <c r="C1935" s="219"/>
      <c r="D1935" s="220"/>
      <c r="E1935" s="221"/>
      <c r="F1935" s="222"/>
      <c r="G1935" s="223"/>
    </row>
    <row r="1936" spans="1:7">
      <c r="A1936" s="219"/>
      <c r="B1936" s="219"/>
      <c r="C1936" s="219"/>
      <c r="D1936" s="220"/>
      <c r="E1936" s="221"/>
      <c r="F1936" s="222"/>
      <c r="G1936" s="223"/>
    </row>
    <row r="1937" spans="1:7">
      <c r="A1937" s="219"/>
      <c r="B1937" s="219"/>
      <c r="C1937" s="219"/>
      <c r="D1937" s="220"/>
      <c r="E1937" s="221"/>
      <c r="F1937" s="222"/>
      <c r="G1937" s="223"/>
    </row>
    <row r="1938" spans="1:7">
      <c r="A1938" s="219"/>
      <c r="B1938" s="219"/>
      <c r="C1938" s="219"/>
      <c r="D1938" s="220"/>
      <c r="E1938" s="221"/>
      <c r="F1938" s="222"/>
      <c r="G1938" s="223"/>
    </row>
    <row r="1939" spans="1:7">
      <c r="A1939" s="219"/>
      <c r="B1939" s="219"/>
      <c r="C1939" s="219"/>
      <c r="D1939" s="220"/>
      <c r="E1939" s="221"/>
      <c r="F1939" s="222"/>
      <c r="G1939" s="223"/>
    </row>
    <row r="1940" spans="1:7">
      <c r="A1940" s="219"/>
      <c r="B1940" s="219"/>
      <c r="C1940" s="219"/>
      <c r="D1940" s="220"/>
      <c r="E1940" s="221"/>
      <c r="F1940" s="222"/>
      <c r="G1940" s="223"/>
    </row>
    <row r="1941" spans="1:7">
      <c r="A1941" s="219"/>
      <c r="B1941" s="219"/>
      <c r="C1941" s="219"/>
      <c r="D1941" s="220"/>
      <c r="E1941" s="221"/>
      <c r="F1941" s="222"/>
      <c r="G1941" s="223"/>
    </row>
    <row r="1942" spans="1:7">
      <c r="A1942" s="219"/>
      <c r="B1942" s="219"/>
      <c r="C1942" s="219"/>
      <c r="D1942" s="220"/>
      <c r="E1942" s="221"/>
      <c r="F1942" s="222"/>
      <c r="G1942" s="223"/>
    </row>
    <row r="1943" spans="1:7">
      <c r="A1943" s="219"/>
      <c r="B1943" s="219"/>
      <c r="C1943" s="219"/>
      <c r="D1943" s="220"/>
      <c r="E1943" s="221"/>
      <c r="F1943" s="222"/>
      <c r="G1943" s="223"/>
    </row>
    <row r="1944" spans="1:7">
      <c r="A1944" s="219"/>
      <c r="B1944" s="219"/>
      <c r="C1944" s="219"/>
      <c r="D1944" s="220"/>
      <c r="E1944" s="221"/>
      <c r="F1944" s="222"/>
      <c r="G1944" s="223"/>
    </row>
    <row r="1945" spans="1:7">
      <c r="A1945" s="219"/>
      <c r="B1945" s="219"/>
      <c r="C1945" s="219"/>
      <c r="D1945" s="220"/>
      <c r="E1945" s="221"/>
      <c r="F1945" s="222"/>
      <c r="G1945" s="223"/>
    </row>
    <row r="1946" spans="1:7">
      <c r="A1946" s="219"/>
      <c r="B1946" s="219"/>
      <c r="C1946" s="219"/>
      <c r="D1946" s="220"/>
      <c r="E1946" s="221"/>
      <c r="F1946" s="222"/>
      <c r="G1946" s="223"/>
    </row>
    <row r="1947" spans="1:7">
      <c r="A1947" s="219"/>
      <c r="B1947" s="219"/>
      <c r="C1947" s="219"/>
      <c r="D1947" s="220"/>
      <c r="E1947" s="221"/>
      <c r="F1947" s="222"/>
      <c r="G1947" s="223"/>
    </row>
    <row r="1948" spans="1:7">
      <c r="A1948" s="219"/>
      <c r="B1948" s="219"/>
      <c r="C1948" s="219"/>
      <c r="D1948" s="220"/>
      <c r="E1948" s="221"/>
      <c r="F1948" s="222"/>
      <c r="G1948" s="223"/>
    </row>
    <row r="1949" spans="1:7">
      <c r="A1949" s="219"/>
      <c r="B1949" s="219"/>
      <c r="C1949" s="219"/>
      <c r="D1949" s="220"/>
      <c r="E1949" s="221"/>
      <c r="F1949" s="222"/>
      <c r="G1949" s="223"/>
    </row>
    <row r="1950" spans="1:7">
      <c r="A1950" s="219"/>
      <c r="B1950" s="219"/>
      <c r="C1950" s="219"/>
      <c r="D1950" s="220"/>
      <c r="E1950" s="221"/>
      <c r="F1950" s="222"/>
      <c r="G1950" s="223"/>
    </row>
    <row r="1951" spans="1:7">
      <c r="A1951" s="219"/>
      <c r="B1951" s="219"/>
      <c r="C1951" s="219"/>
      <c r="D1951" s="220"/>
      <c r="E1951" s="221"/>
      <c r="F1951" s="222"/>
      <c r="G1951" s="223"/>
    </row>
    <row r="1952" spans="1:7">
      <c r="A1952" s="219"/>
      <c r="B1952" s="219"/>
      <c r="C1952" s="219"/>
      <c r="D1952" s="220"/>
      <c r="E1952" s="221"/>
      <c r="F1952" s="222"/>
      <c r="G1952" s="223"/>
    </row>
    <row r="1953" spans="1:7">
      <c r="A1953" s="219"/>
      <c r="B1953" s="219"/>
      <c r="C1953" s="219"/>
      <c r="D1953" s="220"/>
      <c r="E1953" s="221"/>
      <c r="F1953" s="222"/>
      <c r="G1953" s="223"/>
    </row>
    <row r="1954" spans="1:7">
      <c r="A1954" s="219"/>
      <c r="B1954" s="219"/>
      <c r="C1954" s="219"/>
      <c r="D1954" s="220"/>
      <c r="E1954" s="221"/>
      <c r="F1954" s="222"/>
      <c r="G1954" s="223"/>
    </row>
    <row r="1955" spans="1:7">
      <c r="A1955" s="219"/>
      <c r="B1955" s="219"/>
      <c r="C1955" s="219"/>
      <c r="D1955" s="220"/>
      <c r="E1955" s="221"/>
      <c r="F1955" s="222"/>
      <c r="G1955" s="223"/>
    </row>
    <row r="1956" spans="1:7">
      <c r="A1956" s="219"/>
      <c r="B1956" s="219"/>
      <c r="C1956" s="219"/>
      <c r="D1956" s="220"/>
      <c r="E1956" s="221"/>
      <c r="F1956" s="222"/>
      <c r="G1956" s="223"/>
    </row>
    <row r="1957" spans="1:7">
      <c r="A1957" s="219"/>
      <c r="B1957" s="219"/>
      <c r="C1957" s="219"/>
      <c r="D1957" s="220"/>
      <c r="E1957" s="221"/>
      <c r="F1957" s="222"/>
      <c r="G1957" s="223"/>
    </row>
    <row r="1958" spans="1:7">
      <c r="A1958" s="219"/>
      <c r="B1958" s="219"/>
      <c r="C1958" s="219"/>
      <c r="D1958" s="220"/>
      <c r="E1958" s="221"/>
      <c r="F1958" s="222"/>
      <c r="G1958" s="223"/>
    </row>
    <row r="1959" spans="1:7">
      <c r="A1959" s="219"/>
      <c r="B1959" s="219"/>
      <c r="C1959" s="219"/>
      <c r="D1959" s="220"/>
      <c r="E1959" s="221"/>
      <c r="F1959" s="222"/>
      <c r="G1959" s="223"/>
    </row>
    <row r="1960" spans="1:7">
      <c r="A1960" s="219"/>
      <c r="B1960" s="219"/>
      <c r="C1960" s="219"/>
      <c r="D1960" s="220"/>
      <c r="E1960" s="221"/>
      <c r="F1960" s="222"/>
      <c r="G1960" s="223"/>
    </row>
    <row r="1961" spans="1:7">
      <c r="A1961" s="219"/>
      <c r="B1961" s="219"/>
      <c r="C1961" s="219"/>
      <c r="D1961" s="220"/>
      <c r="E1961" s="221"/>
      <c r="F1961" s="222"/>
      <c r="G1961" s="223"/>
    </row>
    <row r="1962" spans="1:7">
      <c r="A1962" s="219"/>
      <c r="B1962" s="219"/>
      <c r="C1962" s="219"/>
      <c r="D1962" s="220"/>
      <c r="E1962" s="221"/>
      <c r="F1962" s="222"/>
      <c r="G1962" s="223"/>
    </row>
    <row r="1963" spans="1:7">
      <c r="A1963" s="219"/>
      <c r="B1963" s="219"/>
      <c r="C1963" s="219"/>
      <c r="D1963" s="220"/>
      <c r="E1963" s="221"/>
      <c r="F1963" s="222"/>
      <c r="G1963" s="223"/>
    </row>
    <row r="1964" spans="1:7">
      <c r="A1964" s="219"/>
      <c r="B1964" s="219"/>
      <c r="C1964" s="219"/>
      <c r="D1964" s="220"/>
      <c r="E1964" s="221"/>
      <c r="F1964" s="222"/>
      <c r="G1964" s="223"/>
    </row>
    <row r="1965" spans="1:7">
      <c r="A1965" s="219"/>
      <c r="B1965" s="219"/>
      <c r="C1965" s="219"/>
      <c r="D1965" s="220"/>
      <c r="E1965" s="221"/>
      <c r="F1965" s="222"/>
      <c r="G1965" s="223"/>
    </row>
    <row r="1966" spans="1:7">
      <c r="A1966" s="219"/>
      <c r="B1966" s="219"/>
      <c r="C1966" s="219"/>
      <c r="D1966" s="220"/>
      <c r="E1966" s="221"/>
      <c r="F1966" s="222"/>
      <c r="G1966" s="223"/>
    </row>
    <row r="1967" spans="1:7">
      <c r="A1967" s="219"/>
      <c r="B1967" s="219"/>
      <c r="C1967" s="219"/>
      <c r="D1967" s="220"/>
      <c r="E1967" s="221"/>
      <c r="F1967" s="222"/>
      <c r="G1967" s="223"/>
    </row>
    <row r="1968" spans="1:7">
      <c r="A1968" s="219"/>
      <c r="B1968" s="219"/>
      <c r="C1968" s="219"/>
      <c r="D1968" s="220"/>
      <c r="E1968" s="221"/>
      <c r="F1968" s="222"/>
      <c r="G1968" s="223"/>
    </row>
    <row r="1969" spans="1:7">
      <c r="A1969" s="219"/>
      <c r="B1969" s="219"/>
      <c r="C1969" s="219"/>
      <c r="D1969" s="220"/>
      <c r="E1969" s="221"/>
      <c r="F1969" s="222"/>
      <c r="G1969" s="223"/>
    </row>
    <row r="1970" spans="1:7">
      <c r="A1970" s="219"/>
      <c r="B1970" s="219"/>
      <c r="C1970" s="219"/>
      <c r="D1970" s="220"/>
      <c r="E1970" s="221"/>
      <c r="F1970" s="222"/>
      <c r="G1970" s="223"/>
    </row>
    <row r="1971" spans="1:7">
      <c r="A1971" s="219"/>
      <c r="B1971" s="219"/>
      <c r="C1971" s="219"/>
      <c r="D1971" s="220"/>
      <c r="E1971" s="221"/>
      <c r="F1971" s="222"/>
      <c r="G1971" s="223"/>
    </row>
    <row r="1972" spans="1:7">
      <c r="A1972" s="219"/>
      <c r="B1972" s="219"/>
      <c r="C1972" s="219"/>
      <c r="D1972" s="220"/>
      <c r="E1972" s="221"/>
      <c r="F1972" s="222"/>
      <c r="G1972" s="223"/>
    </row>
    <row r="1973" spans="1:7">
      <c r="A1973" s="219"/>
      <c r="B1973" s="219"/>
      <c r="C1973" s="219"/>
      <c r="D1973" s="220"/>
      <c r="E1973" s="221"/>
      <c r="F1973" s="222"/>
      <c r="G1973" s="223"/>
    </row>
    <row r="1974" spans="1:7">
      <c r="A1974" s="219"/>
      <c r="B1974" s="219"/>
      <c r="C1974" s="219"/>
      <c r="D1974" s="220"/>
      <c r="E1974" s="221"/>
      <c r="F1974" s="222"/>
      <c r="G1974" s="223"/>
    </row>
    <row r="1975" spans="1:7">
      <c r="A1975" s="219"/>
      <c r="B1975" s="219"/>
      <c r="C1975" s="219"/>
      <c r="D1975" s="220"/>
      <c r="E1975" s="221"/>
      <c r="F1975" s="222"/>
      <c r="G1975" s="223"/>
    </row>
    <row r="1976" spans="1:7">
      <c r="A1976" s="219"/>
      <c r="B1976" s="219"/>
      <c r="C1976" s="219"/>
      <c r="D1976" s="220"/>
      <c r="E1976" s="221"/>
      <c r="F1976" s="222"/>
      <c r="G1976" s="223"/>
    </row>
    <row r="1977" spans="1:7">
      <c r="A1977" s="219"/>
      <c r="B1977" s="219"/>
      <c r="C1977" s="219"/>
      <c r="D1977" s="220"/>
      <c r="E1977" s="221"/>
      <c r="F1977" s="222"/>
      <c r="G1977" s="223"/>
    </row>
    <row r="1978" spans="1:7">
      <c r="A1978" s="219"/>
      <c r="B1978" s="219"/>
      <c r="C1978" s="219"/>
      <c r="D1978" s="220"/>
      <c r="E1978" s="221"/>
      <c r="F1978" s="222"/>
      <c r="G1978" s="223"/>
    </row>
    <row r="1979" spans="1:7">
      <c r="A1979" s="219"/>
      <c r="B1979" s="219"/>
      <c r="C1979" s="219"/>
      <c r="D1979" s="220"/>
      <c r="E1979" s="221"/>
      <c r="F1979" s="222"/>
      <c r="G1979" s="223"/>
    </row>
    <row r="1980" spans="1:7">
      <c r="A1980" s="219"/>
      <c r="B1980" s="219"/>
      <c r="C1980" s="219"/>
      <c r="D1980" s="220"/>
      <c r="E1980" s="221"/>
      <c r="F1980" s="222"/>
      <c r="G1980" s="223"/>
    </row>
    <row r="1981" spans="1:7">
      <c r="A1981" s="219"/>
      <c r="B1981" s="219"/>
      <c r="C1981" s="219"/>
      <c r="D1981" s="220"/>
      <c r="E1981" s="221"/>
      <c r="F1981" s="222"/>
      <c r="G1981" s="223"/>
    </row>
    <row r="1982" spans="1:7">
      <c r="A1982" s="219"/>
      <c r="B1982" s="219"/>
      <c r="C1982" s="219"/>
      <c r="D1982" s="220"/>
      <c r="E1982" s="221"/>
      <c r="F1982" s="222"/>
      <c r="G1982" s="223"/>
    </row>
    <row r="1983" spans="1:7">
      <c r="A1983" s="219"/>
      <c r="B1983" s="219"/>
      <c r="C1983" s="219"/>
      <c r="D1983" s="220"/>
      <c r="E1983" s="221"/>
      <c r="F1983" s="222"/>
      <c r="G1983" s="223"/>
    </row>
    <row r="1984" spans="1:7">
      <c r="A1984" s="219"/>
      <c r="B1984" s="219"/>
      <c r="C1984" s="219"/>
      <c r="D1984" s="220"/>
      <c r="E1984" s="221"/>
      <c r="F1984" s="222"/>
      <c r="G1984" s="223"/>
    </row>
    <row r="1985" spans="1:7">
      <c r="A1985" s="219"/>
      <c r="B1985" s="219"/>
      <c r="C1985" s="219"/>
      <c r="D1985" s="220"/>
      <c r="E1985" s="221"/>
      <c r="F1985" s="222"/>
      <c r="G1985" s="223"/>
    </row>
    <row r="1986" spans="1:7">
      <c r="A1986" s="219"/>
      <c r="B1986" s="219"/>
      <c r="C1986" s="219"/>
      <c r="D1986" s="220"/>
      <c r="E1986" s="221"/>
      <c r="F1986" s="222"/>
      <c r="G1986" s="223"/>
    </row>
    <row r="1987" spans="1:7">
      <c r="A1987" s="219"/>
      <c r="B1987" s="219"/>
      <c r="C1987" s="219"/>
      <c r="D1987" s="220"/>
      <c r="E1987" s="221"/>
      <c r="F1987" s="222"/>
      <c r="G1987" s="223"/>
    </row>
    <row r="1988" spans="1:7">
      <c r="A1988" s="219"/>
      <c r="B1988" s="219"/>
      <c r="C1988" s="219"/>
      <c r="D1988" s="220"/>
      <c r="E1988" s="221"/>
      <c r="F1988" s="222"/>
      <c r="G1988" s="223"/>
    </row>
    <row r="1989" spans="1:7">
      <c r="A1989" s="219"/>
      <c r="B1989" s="219"/>
      <c r="C1989" s="219"/>
      <c r="D1989" s="220"/>
      <c r="E1989" s="221"/>
      <c r="F1989" s="222"/>
      <c r="G1989" s="223"/>
    </row>
    <row r="1990" spans="1:7">
      <c r="A1990" s="219"/>
      <c r="B1990" s="219"/>
      <c r="C1990" s="219"/>
      <c r="D1990" s="220"/>
      <c r="E1990" s="221"/>
      <c r="F1990" s="222"/>
      <c r="G1990" s="223"/>
    </row>
    <row r="1991" spans="1:7">
      <c r="A1991" s="219"/>
      <c r="B1991" s="219"/>
      <c r="C1991" s="219"/>
      <c r="D1991" s="220"/>
      <c r="E1991" s="221"/>
      <c r="F1991" s="222"/>
      <c r="G1991" s="223"/>
    </row>
    <row r="1992" spans="1:7">
      <c r="A1992" s="219"/>
      <c r="B1992" s="219"/>
      <c r="C1992" s="219"/>
      <c r="D1992" s="220"/>
      <c r="E1992" s="221"/>
      <c r="F1992" s="222"/>
      <c r="G1992" s="223"/>
    </row>
    <row r="1993" spans="1:7">
      <c r="A1993" s="219"/>
      <c r="B1993" s="219"/>
      <c r="C1993" s="219"/>
      <c r="D1993" s="220"/>
      <c r="E1993" s="221"/>
      <c r="F1993" s="222"/>
      <c r="G1993" s="223"/>
    </row>
    <row r="1994" spans="1:7">
      <c r="A1994" s="219"/>
      <c r="B1994" s="219"/>
      <c r="C1994" s="219"/>
      <c r="D1994" s="220"/>
      <c r="E1994" s="221"/>
      <c r="F1994" s="222"/>
      <c r="G1994" s="223"/>
    </row>
    <row r="1995" spans="1:7">
      <c r="A1995" s="219"/>
      <c r="B1995" s="219"/>
      <c r="C1995" s="219"/>
      <c r="D1995" s="220"/>
      <c r="E1995" s="221"/>
      <c r="F1995" s="222"/>
      <c r="G1995" s="223"/>
    </row>
    <row r="1996" spans="1:7">
      <c r="A1996" s="219"/>
      <c r="B1996" s="219"/>
      <c r="C1996" s="219"/>
      <c r="D1996" s="220"/>
      <c r="E1996" s="221"/>
      <c r="F1996" s="222"/>
      <c r="G1996" s="223"/>
    </row>
    <row r="1997" spans="1:7">
      <c r="A1997" s="219"/>
      <c r="B1997" s="219"/>
      <c r="C1997" s="219"/>
      <c r="D1997" s="220"/>
      <c r="E1997" s="221"/>
      <c r="F1997" s="222"/>
      <c r="G1997" s="223"/>
    </row>
    <row r="1998" spans="1:7">
      <c r="A1998" s="219"/>
      <c r="B1998" s="219"/>
      <c r="C1998" s="219"/>
      <c r="D1998" s="220"/>
      <c r="E1998" s="221"/>
      <c r="F1998" s="222"/>
      <c r="G1998" s="223"/>
    </row>
    <row r="1999" spans="1:7">
      <c r="A1999" s="219"/>
      <c r="B1999" s="219"/>
      <c r="C1999" s="219"/>
      <c r="D1999" s="220"/>
      <c r="E1999" s="221"/>
      <c r="F1999" s="222"/>
      <c r="G1999" s="223"/>
    </row>
    <row r="2000" spans="1:7">
      <c r="A2000" s="219"/>
      <c r="B2000" s="219"/>
      <c r="C2000" s="219"/>
      <c r="D2000" s="220"/>
      <c r="E2000" s="221"/>
      <c r="F2000" s="222"/>
      <c r="G2000" s="223"/>
    </row>
    <row r="2001" spans="1:7">
      <c r="A2001" s="219"/>
      <c r="B2001" s="219"/>
      <c r="C2001" s="219"/>
      <c r="D2001" s="220"/>
      <c r="E2001" s="221"/>
      <c r="F2001" s="222"/>
      <c r="G2001" s="223"/>
    </row>
    <row r="2002" spans="1:7">
      <c r="A2002" s="219"/>
      <c r="B2002" s="219"/>
      <c r="C2002" s="219"/>
      <c r="D2002" s="220"/>
      <c r="E2002" s="221"/>
      <c r="F2002" s="222"/>
      <c r="G2002" s="223"/>
    </row>
    <row r="2003" spans="1:7">
      <c r="A2003" s="219"/>
      <c r="B2003" s="219"/>
      <c r="C2003" s="219"/>
      <c r="D2003" s="220"/>
      <c r="E2003" s="221"/>
      <c r="F2003" s="222"/>
      <c r="G2003" s="223"/>
    </row>
    <row r="2004" spans="1:7">
      <c r="A2004" s="219"/>
      <c r="B2004" s="219"/>
      <c r="C2004" s="219"/>
      <c r="D2004" s="220"/>
      <c r="E2004" s="221"/>
      <c r="F2004" s="222"/>
      <c r="G2004" s="223"/>
    </row>
    <row r="2005" spans="1:7">
      <c r="A2005" s="219"/>
      <c r="B2005" s="219"/>
      <c r="C2005" s="219"/>
      <c r="D2005" s="220"/>
      <c r="E2005" s="221"/>
      <c r="F2005" s="222"/>
      <c r="G2005" s="223"/>
    </row>
    <row r="2006" spans="1:7">
      <c r="A2006" s="219"/>
      <c r="B2006" s="219"/>
      <c r="C2006" s="219"/>
      <c r="D2006" s="220"/>
      <c r="E2006" s="221"/>
      <c r="F2006" s="222"/>
      <c r="G2006" s="223"/>
    </row>
    <row r="2007" spans="1:7">
      <c r="A2007" s="219"/>
      <c r="B2007" s="219"/>
      <c r="C2007" s="219"/>
      <c r="D2007" s="220"/>
      <c r="E2007" s="221"/>
      <c r="F2007" s="222"/>
      <c r="G2007" s="223"/>
    </row>
    <row r="2008" spans="1:7">
      <c r="A2008" s="219"/>
      <c r="B2008" s="219"/>
      <c r="C2008" s="219"/>
      <c r="D2008" s="220"/>
      <c r="E2008" s="221"/>
      <c r="F2008" s="222"/>
      <c r="G2008" s="223"/>
    </row>
    <row r="2009" spans="1:7">
      <c r="A2009" s="219"/>
      <c r="B2009" s="219"/>
      <c r="C2009" s="219"/>
      <c r="D2009" s="220"/>
      <c r="E2009" s="221"/>
      <c r="F2009" s="222"/>
      <c r="G2009" s="223"/>
    </row>
    <row r="2010" spans="1:7">
      <c r="A2010" s="219"/>
      <c r="B2010" s="219"/>
      <c r="C2010" s="219"/>
      <c r="D2010" s="220"/>
      <c r="E2010" s="221"/>
      <c r="F2010" s="222"/>
      <c r="G2010" s="223"/>
    </row>
    <row r="2011" spans="1:7">
      <c r="A2011" s="219"/>
      <c r="B2011" s="219"/>
      <c r="C2011" s="219"/>
      <c r="D2011" s="220"/>
      <c r="E2011" s="221"/>
      <c r="F2011" s="222"/>
      <c r="G2011" s="223"/>
    </row>
    <row r="2012" spans="1:7">
      <c r="A2012" s="219"/>
      <c r="B2012" s="219"/>
      <c r="C2012" s="219"/>
      <c r="D2012" s="220"/>
      <c r="E2012" s="221"/>
      <c r="F2012" s="222"/>
      <c r="G2012" s="223"/>
    </row>
    <row r="2013" spans="1:7">
      <c r="A2013" s="219"/>
      <c r="B2013" s="219"/>
      <c r="C2013" s="219"/>
      <c r="D2013" s="220"/>
      <c r="E2013" s="221"/>
      <c r="F2013" s="222"/>
      <c r="G2013" s="223"/>
    </row>
    <row r="2014" spans="1:7">
      <c r="A2014" s="219"/>
      <c r="B2014" s="219"/>
      <c r="C2014" s="219"/>
      <c r="D2014" s="220"/>
      <c r="E2014" s="221"/>
      <c r="F2014" s="222"/>
      <c r="G2014" s="223"/>
    </row>
    <row r="2015" spans="1:7">
      <c r="A2015" s="219"/>
      <c r="B2015" s="219"/>
      <c r="C2015" s="219"/>
      <c r="D2015" s="220"/>
      <c r="E2015" s="221"/>
      <c r="F2015" s="222"/>
      <c r="G2015" s="223"/>
    </row>
    <row r="2016" spans="1:7">
      <c r="A2016" s="219"/>
      <c r="B2016" s="219"/>
      <c r="C2016" s="219"/>
      <c r="D2016" s="220"/>
      <c r="E2016" s="221"/>
      <c r="F2016" s="222"/>
      <c r="G2016" s="223"/>
    </row>
    <row r="2017" spans="1:7">
      <c r="A2017" s="219"/>
      <c r="B2017" s="219"/>
      <c r="C2017" s="219"/>
      <c r="D2017" s="220"/>
      <c r="E2017" s="221"/>
      <c r="F2017" s="222"/>
      <c r="G2017" s="223"/>
    </row>
    <row r="2018" spans="1:7">
      <c r="A2018" s="219"/>
      <c r="B2018" s="219"/>
      <c r="C2018" s="219"/>
      <c r="D2018" s="220"/>
      <c r="E2018" s="221"/>
      <c r="F2018" s="222"/>
      <c r="G2018" s="223"/>
    </row>
    <row r="2019" spans="1:7">
      <c r="A2019" s="219"/>
      <c r="B2019" s="219"/>
      <c r="C2019" s="219"/>
      <c r="D2019" s="220"/>
      <c r="E2019" s="221"/>
      <c r="F2019" s="222"/>
      <c r="G2019" s="223"/>
    </row>
    <row r="2020" spans="1:7">
      <c r="A2020" s="219"/>
      <c r="B2020" s="219"/>
      <c r="C2020" s="219"/>
      <c r="D2020" s="220"/>
      <c r="E2020" s="221"/>
      <c r="F2020" s="222"/>
      <c r="G2020" s="223"/>
    </row>
    <row r="2021" spans="1:7">
      <c r="A2021" s="219"/>
      <c r="B2021" s="219"/>
      <c r="C2021" s="219"/>
      <c r="D2021" s="220"/>
      <c r="E2021" s="221"/>
      <c r="F2021" s="222"/>
      <c r="G2021" s="223"/>
    </row>
    <row r="2022" spans="1:7">
      <c r="A2022" s="219"/>
      <c r="B2022" s="219"/>
      <c r="C2022" s="219"/>
      <c r="D2022" s="220"/>
      <c r="E2022" s="221"/>
      <c r="F2022" s="222"/>
      <c r="G2022" s="223"/>
    </row>
    <row r="2023" spans="1:7">
      <c r="A2023" s="219"/>
      <c r="B2023" s="219"/>
      <c r="C2023" s="219"/>
      <c r="D2023" s="220"/>
      <c r="E2023" s="221"/>
      <c r="F2023" s="222"/>
      <c r="G2023" s="223"/>
    </row>
    <row r="2024" spans="1:7">
      <c r="A2024" s="219"/>
      <c r="B2024" s="219"/>
      <c r="C2024" s="219"/>
      <c r="D2024" s="220"/>
      <c r="E2024" s="221"/>
      <c r="F2024" s="222"/>
      <c r="G2024" s="223"/>
    </row>
    <row r="2025" spans="1:7">
      <c r="A2025" s="219"/>
      <c r="B2025" s="219"/>
      <c r="C2025" s="219"/>
      <c r="D2025" s="220"/>
      <c r="E2025" s="221"/>
      <c r="F2025" s="222"/>
      <c r="G2025" s="223"/>
    </row>
    <row r="2026" spans="1:7">
      <c r="A2026" s="219"/>
      <c r="B2026" s="219"/>
      <c r="C2026" s="219"/>
      <c r="D2026" s="220"/>
      <c r="E2026" s="221"/>
      <c r="F2026" s="222"/>
      <c r="G2026" s="223"/>
    </row>
    <row r="2027" spans="1:7">
      <c r="A2027" s="219"/>
      <c r="B2027" s="219"/>
      <c r="C2027" s="219"/>
      <c r="D2027" s="220"/>
      <c r="E2027" s="221"/>
      <c r="F2027" s="222"/>
      <c r="G2027" s="223"/>
    </row>
    <row r="2028" spans="1:7">
      <c r="A2028" s="219"/>
      <c r="B2028" s="219"/>
      <c r="C2028" s="219"/>
      <c r="D2028" s="220"/>
      <c r="E2028" s="221"/>
      <c r="F2028" s="222"/>
      <c r="G2028" s="223"/>
    </row>
    <row r="2029" spans="1:7">
      <c r="A2029" s="219"/>
      <c r="B2029" s="219"/>
      <c r="C2029" s="219"/>
      <c r="D2029" s="220"/>
      <c r="E2029" s="221"/>
      <c r="F2029" s="222"/>
      <c r="G2029" s="223"/>
    </row>
    <row r="2030" spans="1:7">
      <c r="A2030" s="219"/>
      <c r="B2030" s="219"/>
      <c r="C2030" s="219"/>
      <c r="D2030" s="220"/>
      <c r="E2030" s="221"/>
      <c r="F2030" s="222"/>
      <c r="G2030" s="223"/>
    </row>
    <row r="2031" spans="1:7">
      <c r="A2031" s="219"/>
      <c r="B2031" s="219"/>
      <c r="C2031" s="219"/>
      <c r="D2031" s="220"/>
      <c r="E2031" s="221"/>
      <c r="F2031" s="222"/>
      <c r="G2031" s="223"/>
    </row>
    <row r="2032" spans="1:7">
      <c r="A2032" s="219"/>
      <c r="B2032" s="219"/>
      <c r="C2032" s="219"/>
      <c r="D2032" s="220"/>
      <c r="E2032" s="221"/>
      <c r="F2032" s="222"/>
      <c r="G2032" s="223"/>
    </row>
    <row r="2033" spans="1:7">
      <c r="A2033" s="219"/>
      <c r="B2033" s="219"/>
      <c r="C2033" s="219"/>
      <c r="D2033" s="220"/>
      <c r="E2033" s="221"/>
      <c r="F2033" s="222"/>
      <c r="G2033" s="223"/>
    </row>
    <row r="2034" spans="1:7">
      <c r="A2034" s="219"/>
      <c r="B2034" s="219"/>
      <c r="C2034" s="219"/>
      <c r="D2034" s="220"/>
      <c r="E2034" s="221"/>
      <c r="F2034" s="222"/>
      <c r="G2034" s="223"/>
    </row>
    <row r="2035" spans="1:7">
      <c r="A2035" s="219"/>
      <c r="B2035" s="219"/>
      <c r="C2035" s="219"/>
      <c r="D2035" s="220"/>
      <c r="E2035" s="221"/>
      <c r="F2035" s="222"/>
      <c r="G2035" s="223"/>
    </row>
    <row r="2036" spans="1:7">
      <c r="A2036" s="219"/>
      <c r="B2036" s="219"/>
      <c r="C2036" s="219"/>
      <c r="D2036" s="220"/>
      <c r="E2036" s="221"/>
      <c r="F2036" s="222"/>
      <c r="G2036" s="223"/>
    </row>
    <row r="2037" spans="1:7">
      <c r="A2037" s="219"/>
      <c r="B2037" s="219"/>
      <c r="C2037" s="219"/>
      <c r="D2037" s="220"/>
      <c r="E2037" s="221"/>
      <c r="F2037" s="222"/>
      <c r="G2037" s="223"/>
    </row>
    <row r="2038" spans="1:7">
      <c r="A2038" s="219"/>
      <c r="B2038" s="219"/>
      <c r="C2038" s="219"/>
      <c r="D2038" s="220"/>
      <c r="E2038" s="221"/>
      <c r="F2038" s="222"/>
      <c r="G2038" s="223"/>
    </row>
    <row r="2039" spans="1:7">
      <c r="A2039" s="219"/>
      <c r="B2039" s="219"/>
      <c r="C2039" s="219"/>
      <c r="D2039" s="220"/>
      <c r="E2039" s="221"/>
      <c r="F2039" s="222"/>
      <c r="G2039" s="223"/>
    </row>
    <row r="2040" spans="1:7">
      <c r="A2040" s="219"/>
      <c r="B2040" s="219"/>
      <c r="C2040" s="219"/>
      <c r="D2040" s="220"/>
      <c r="E2040" s="221"/>
      <c r="F2040" s="222"/>
      <c r="G2040" s="223"/>
    </row>
    <row r="2041" spans="1:7">
      <c r="A2041" s="219"/>
      <c r="B2041" s="219"/>
      <c r="C2041" s="219"/>
      <c r="D2041" s="220"/>
      <c r="E2041" s="221"/>
      <c r="F2041" s="222"/>
      <c r="G2041" s="223"/>
    </row>
    <row r="2042" spans="1:7">
      <c r="A2042" s="219"/>
      <c r="B2042" s="219"/>
      <c r="C2042" s="219"/>
      <c r="D2042" s="220"/>
      <c r="E2042" s="221"/>
      <c r="F2042" s="222"/>
      <c r="G2042" s="223"/>
    </row>
    <row r="2043" spans="1:7">
      <c r="A2043" s="219"/>
      <c r="B2043" s="219"/>
      <c r="C2043" s="219"/>
      <c r="D2043" s="220"/>
      <c r="E2043" s="221"/>
      <c r="F2043" s="222"/>
      <c r="G2043" s="223"/>
    </row>
    <row r="2044" spans="1:7">
      <c r="A2044" s="219"/>
      <c r="B2044" s="219"/>
      <c r="C2044" s="219"/>
      <c r="D2044" s="220"/>
      <c r="E2044" s="221"/>
      <c r="F2044" s="222"/>
      <c r="G2044" s="223"/>
    </row>
    <row r="2045" spans="1:7">
      <c r="A2045" s="219"/>
      <c r="B2045" s="219"/>
      <c r="C2045" s="219"/>
      <c r="D2045" s="220"/>
      <c r="E2045" s="221"/>
      <c r="F2045" s="222"/>
      <c r="G2045" s="223"/>
    </row>
    <row r="2046" spans="1:7">
      <c r="A2046" s="219"/>
      <c r="B2046" s="219"/>
      <c r="C2046" s="219"/>
      <c r="D2046" s="220"/>
      <c r="E2046" s="221"/>
      <c r="F2046" s="222"/>
      <c r="G2046" s="223"/>
    </row>
    <row r="2047" spans="1:7">
      <c r="A2047" s="219"/>
      <c r="B2047" s="219"/>
      <c r="C2047" s="219"/>
      <c r="D2047" s="220"/>
      <c r="E2047" s="221"/>
      <c r="F2047" s="222"/>
      <c r="G2047" s="223"/>
    </row>
    <row r="2048" spans="1:7">
      <c r="A2048" s="219"/>
      <c r="B2048" s="219"/>
      <c r="C2048" s="219"/>
      <c r="D2048" s="220"/>
      <c r="E2048" s="221"/>
      <c r="F2048" s="222"/>
      <c r="G2048" s="223"/>
    </row>
    <row r="2049" spans="1:7">
      <c r="A2049" s="219"/>
      <c r="B2049" s="219"/>
      <c r="C2049" s="219"/>
      <c r="D2049" s="220"/>
      <c r="E2049" s="221"/>
      <c r="F2049" s="222"/>
      <c r="G2049" s="223"/>
    </row>
    <row r="2050" spans="1:7">
      <c r="A2050" s="219"/>
      <c r="B2050" s="219"/>
      <c r="C2050" s="219"/>
      <c r="D2050" s="220"/>
      <c r="E2050" s="221"/>
      <c r="F2050" s="222"/>
      <c r="G2050" s="223"/>
    </row>
    <row r="2051" spans="1:7">
      <c r="A2051" s="219"/>
      <c r="B2051" s="219"/>
      <c r="C2051" s="219"/>
      <c r="D2051" s="220"/>
      <c r="E2051" s="221"/>
      <c r="F2051" s="222"/>
      <c r="G2051" s="223"/>
    </row>
    <row r="2052" spans="1:7">
      <c r="A2052" s="219"/>
      <c r="B2052" s="219"/>
      <c r="C2052" s="219"/>
      <c r="D2052" s="220"/>
      <c r="E2052" s="221"/>
      <c r="F2052" s="222"/>
      <c r="G2052" s="223"/>
    </row>
    <row r="2053" spans="1:7">
      <c r="A2053" s="219"/>
      <c r="B2053" s="219"/>
      <c r="C2053" s="219"/>
      <c r="D2053" s="220"/>
      <c r="E2053" s="221"/>
      <c r="F2053" s="222"/>
      <c r="G2053" s="223"/>
    </row>
    <row r="2054" spans="1:7">
      <c r="A2054" s="219"/>
      <c r="B2054" s="219"/>
      <c r="C2054" s="219"/>
      <c r="D2054" s="220"/>
      <c r="E2054" s="221"/>
      <c r="F2054" s="222"/>
      <c r="G2054" s="223"/>
    </row>
    <row r="2055" spans="1:7">
      <c r="A2055" s="219"/>
      <c r="B2055" s="219"/>
      <c r="C2055" s="219"/>
      <c r="D2055" s="220"/>
      <c r="E2055" s="221"/>
      <c r="F2055" s="222"/>
      <c r="G2055" s="223"/>
    </row>
    <row r="2056" spans="1:7">
      <c r="A2056" s="219"/>
      <c r="B2056" s="219"/>
      <c r="C2056" s="219"/>
      <c r="D2056" s="220"/>
      <c r="E2056" s="221"/>
      <c r="F2056" s="222"/>
      <c r="G2056" s="223"/>
    </row>
    <row r="2057" spans="1:7">
      <c r="A2057" s="219"/>
      <c r="B2057" s="219"/>
      <c r="C2057" s="219"/>
      <c r="D2057" s="220"/>
      <c r="E2057" s="221"/>
      <c r="F2057" s="222"/>
      <c r="G2057" s="223"/>
    </row>
    <row r="2058" spans="1:7">
      <c r="A2058" s="219"/>
      <c r="B2058" s="219"/>
      <c r="C2058" s="219"/>
      <c r="D2058" s="220"/>
      <c r="E2058" s="221"/>
      <c r="F2058" s="222"/>
      <c r="G2058" s="223"/>
    </row>
    <row r="2059" spans="1:7">
      <c r="A2059" s="219"/>
      <c r="B2059" s="219"/>
      <c r="C2059" s="219"/>
      <c r="D2059" s="220"/>
      <c r="E2059" s="221"/>
      <c r="F2059" s="222"/>
      <c r="G2059" s="223"/>
    </row>
    <row r="2060" spans="1:7">
      <c r="A2060" s="219"/>
      <c r="B2060" s="219"/>
      <c r="C2060" s="219"/>
      <c r="D2060" s="220"/>
      <c r="E2060" s="221"/>
      <c r="F2060" s="222"/>
      <c r="G2060" s="223"/>
    </row>
    <row r="2061" spans="1:7">
      <c r="A2061" s="219"/>
      <c r="B2061" s="219"/>
      <c r="C2061" s="219"/>
      <c r="D2061" s="220"/>
      <c r="E2061" s="221"/>
      <c r="F2061" s="222"/>
      <c r="G2061" s="223"/>
    </row>
    <row r="2062" spans="1:7">
      <c r="A2062" s="219"/>
      <c r="B2062" s="219"/>
      <c r="C2062" s="219"/>
      <c r="D2062" s="220"/>
      <c r="E2062" s="221"/>
      <c r="F2062" s="222"/>
      <c r="G2062" s="223"/>
    </row>
    <row r="2063" spans="1:7">
      <c r="A2063" s="219"/>
      <c r="B2063" s="219"/>
      <c r="C2063" s="219"/>
      <c r="D2063" s="220"/>
      <c r="E2063" s="221"/>
      <c r="F2063" s="222"/>
      <c r="G2063" s="223"/>
    </row>
    <row r="2064" spans="1:7">
      <c r="A2064" s="219"/>
      <c r="B2064" s="219"/>
      <c r="C2064" s="219"/>
      <c r="D2064" s="220"/>
      <c r="E2064" s="221"/>
      <c r="F2064" s="222"/>
      <c r="G2064" s="223"/>
    </row>
    <row r="2065" spans="1:7">
      <c r="A2065" s="219"/>
      <c r="B2065" s="219"/>
      <c r="C2065" s="219"/>
      <c r="D2065" s="220"/>
      <c r="E2065" s="221"/>
      <c r="F2065" s="222"/>
      <c r="G2065" s="223"/>
    </row>
    <row r="2066" spans="1:7">
      <c r="A2066" s="219"/>
      <c r="B2066" s="219"/>
      <c r="C2066" s="219"/>
      <c r="D2066" s="220"/>
      <c r="E2066" s="221"/>
      <c r="F2066" s="222"/>
      <c r="G2066" s="223"/>
    </row>
    <row r="2067" spans="1:7">
      <c r="A2067" s="219"/>
      <c r="B2067" s="219"/>
      <c r="C2067" s="219"/>
      <c r="D2067" s="220"/>
      <c r="E2067" s="221"/>
      <c r="F2067" s="222"/>
      <c r="G2067" s="223"/>
    </row>
    <row r="2068" spans="1:7">
      <c r="A2068" s="219"/>
      <c r="B2068" s="219"/>
      <c r="C2068" s="219"/>
      <c r="D2068" s="220"/>
      <c r="E2068" s="221"/>
      <c r="F2068" s="222"/>
      <c r="G2068" s="223"/>
    </row>
    <row r="2069" spans="1:7">
      <c r="A2069" s="219"/>
      <c r="B2069" s="219"/>
      <c r="C2069" s="219"/>
      <c r="D2069" s="220"/>
      <c r="E2069" s="221"/>
      <c r="F2069" s="222"/>
      <c r="G2069" s="223"/>
    </row>
    <row r="2070" spans="1:7">
      <c r="A2070" s="219"/>
      <c r="B2070" s="219"/>
      <c r="C2070" s="219"/>
      <c r="D2070" s="220"/>
      <c r="E2070" s="221"/>
      <c r="F2070" s="222"/>
      <c r="G2070" s="223"/>
    </row>
    <row r="2071" spans="1:7">
      <c r="A2071" s="219"/>
      <c r="B2071" s="219"/>
      <c r="C2071" s="219"/>
      <c r="D2071" s="220"/>
      <c r="E2071" s="221"/>
      <c r="F2071" s="222"/>
      <c r="G2071" s="223"/>
    </row>
    <row r="2072" spans="1:7">
      <c r="A2072" s="219"/>
      <c r="B2072" s="219"/>
      <c r="C2072" s="219"/>
      <c r="D2072" s="220"/>
      <c r="E2072" s="221"/>
      <c r="F2072" s="222"/>
      <c r="G2072" s="223"/>
    </row>
    <row r="2073" spans="1:7">
      <c r="A2073" s="219"/>
      <c r="B2073" s="219"/>
      <c r="C2073" s="219"/>
      <c r="D2073" s="220"/>
      <c r="E2073" s="221"/>
      <c r="F2073" s="222"/>
      <c r="G2073" s="223"/>
    </row>
    <row r="2074" spans="1:7">
      <c r="A2074" s="219"/>
      <c r="B2074" s="219"/>
      <c r="C2074" s="219"/>
      <c r="D2074" s="220"/>
      <c r="E2074" s="221"/>
      <c r="F2074" s="222"/>
      <c r="G2074" s="223"/>
    </row>
    <row r="2075" spans="1:7">
      <c r="A2075" s="219"/>
      <c r="B2075" s="219"/>
      <c r="C2075" s="219"/>
      <c r="D2075" s="220"/>
      <c r="E2075" s="221"/>
      <c r="F2075" s="222"/>
      <c r="G2075" s="223"/>
    </row>
    <row r="2076" spans="1:7">
      <c r="A2076" s="219"/>
      <c r="B2076" s="219"/>
      <c r="C2076" s="219"/>
      <c r="D2076" s="220"/>
      <c r="E2076" s="221"/>
      <c r="F2076" s="222"/>
      <c r="G2076" s="223"/>
    </row>
    <row r="2077" spans="1:7">
      <c r="A2077" s="219"/>
      <c r="B2077" s="219"/>
      <c r="C2077" s="219"/>
      <c r="D2077" s="220"/>
      <c r="E2077" s="221"/>
      <c r="F2077" s="222"/>
      <c r="G2077" s="223"/>
    </row>
    <row r="2078" spans="1:7">
      <c r="A2078" s="219"/>
      <c r="B2078" s="219"/>
      <c r="C2078" s="219"/>
      <c r="D2078" s="220"/>
      <c r="E2078" s="221"/>
      <c r="F2078" s="222"/>
      <c r="G2078" s="223"/>
    </row>
    <row r="2079" spans="1:7">
      <c r="A2079" s="219"/>
      <c r="B2079" s="219"/>
      <c r="C2079" s="219"/>
      <c r="D2079" s="220"/>
      <c r="E2079" s="221"/>
      <c r="F2079" s="222"/>
      <c r="G2079" s="223"/>
    </row>
    <row r="2080" spans="1:7">
      <c r="A2080" s="219"/>
      <c r="B2080" s="219"/>
      <c r="C2080" s="219"/>
      <c r="D2080" s="220"/>
      <c r="E2080" s="221"/>
      <c r="F2080" s="222"/>
      <c r="G2080" s="223"/>
    </row>
    <row r="2081" spans="1:7">
      <c r="A2081" s="219"/>
      <c r="B2081" s="219"/>
      <c r="C2081" s="219"/>
      <c r="D2081" s="220"/>
      <c r="E2081" s="221"/>
      <c r="F2081" s="222"/>
      <c r="G2081" s="223"/>
    </row>
    <row r="2082" spans="1:7">
      <c r="A2082" s="219"/>
      <c r="B2082" s="219"/>
      <c r="C2082" s="219"/>
      <c r="D2082" s="220"/>
      <c r="E2082" s="221"/>
      <c r="F2082" s="222"/>
      <c r="G2082" s="223"/>
    </row>
    <row r="2083" spans="1:7">
      <c r="A2083" s="219"/>
      <c r="B2083" s="219"/>
      <c r="C2083" s="219"/>
      <c r="D2083" s="220"/>
      <c r="E2083" s="221"/>
      <c r="F2083" s="222"/>
      <c r="G2083" s="223"/>
    </row>
    <row r="2084" spans="1:7">
      <c r="A2084" s="219"/>
      <c r="B2084" s="219"/>
      <c r="C2084" s="219"/>
      <c r="D2084" s="220"/>
      <c r="E2084" s="221"/>
      <c r="F2084" s="222"/>
      <c r="G2084" s="223"/>
    </row>
    <row r="2085" spans="1:7">
      <c r="A2085" s="219"/>
      <c r="B2085" s="219"/>
      <c r="C2085" s="219"/>
      <c r="D2085" s="220"/>
      <c r="E2085" s="221"/>
      <c r="F2085" s="222"/>
      <c r="G2085" s="223"/>
    </row>
    <row r="2086" spans="1:7">
      <c r="A2086" s="219"/>
      <c r="B2086" s="219"/>
      <c r="C2086" s="219"/>
      <c r="D2086" s="220"/>
      <c r="E2086" s="221"/>
      <c r="F2086" s="222"/>
      <c r="G2086" s="223"/>
    </row>
    <row r="2087" spans="1:7">
      <c r="A2087" s="219"/>
      <c r="B2087" s="219"/>
      <c r="C2087" s="219"/>
      <c r="D2087" s="220"/>
      <c r="E2087" s="221"/>
      <c r="F2087" s="222"/>
      <c r="G2087" s="223"/>
    </row>
    <row r="2088" spans="1:7">
      <c r="A2088" s="219"/>
      <c r="B2088" s="219"/>
      <c r="C2088" s="219"/>
      <c r="D2088" s="220"/>
      <c r="E2088" s="221"/>
      <c r="F2088" s="222"/>
      <c r="G2088" s="223"/>
    </row>
    <row r="2089" spans="1:7">
      <c r="A2089" s="219"/>
      <c r="B2089" s="219"/>
      <c r="C2089" s="219"/>
      <c r="D2089" s="220"/>
      <c r="E2089" s="221"/>
      <c r="F2089" s="222"/>
      <c r="G2089" s="223"/>
    </row>
    <row r="2090" spans="1:7">
      <c r="A2090" s="219"/>
      <c r="B2090" s="219"/>
      <c r="C2090" s="219"/>
      <c r="D2090" s="220"/>
      <c r="E2090" s="221"/>
      <c r="F2090" s="222"/>
      <c r="G2090" s="223"/>
    </row>
    <row r="2091" spans="1:7">
      <c r="A2091" s="219"/>
      <c r="B2091" s="219"/>
      <c r="C2091" s="219"/>
      <c r="D2091" s="220"/>
      <c r="E2091" s="221"/>
      <c r="F2091" s="222"/>
      <c r="G2091" s="223"/>
    </row>
    <row r="2092" spans="1:7">
      <c r="A2092" s="219"/>
      <c r="B2092" s="219"/>
      <c r="C2092" s="219"/>
      <c r="D2092" s="220"/>
      <c r="E2092" s="221"/>
      <c r="F2092" s="222"/>
      <c r="G2092" s="223"/>
    </row>
    <row r="2093" spans="1:7">
      <c r="A2093" s="219"/>
      <c r="B2093" s="219"/>
      <c r="C2093" s="219"/>
      <c r="D2093" s="220"/>
      <c r="E2093" s="221"/>
      <c r="F2093" s="222"/>
      <c r="G2093" s="223"/>
    </row>
    <row r="2094" spans="1:7">
      <c r="A2094" s="219"/>
      <c r="B2094" s="219"/>
      <c r="C2094" s="219"/>
      <c r="D2094" s="220"/>
      <c r="E2094" s="221"/>
      <c r="F2094" s="222"/>
      <c r="G2094" s="223"/>
    </row>
    <row r="2095" spans="1:7">
      <c r="A2095" s="219"/>
      <c r="B2095" s="219"/>
      <c r="C2095" s="219"/>
      <c r="D2095" s="220"/>
      <c r="E2095" s="221"/>
      <c r="F2095" s="222"/>
      <c r="G2095" s="223"/>
    </row>
    <row r="2096" spans="1:7">
      <c r="A2096" s="219"/>
      <c r="B2096" s="219"/>
      <c r="C2096" s="219"/>
      <c r="D2096" s="220"/>
      <c r="E2096" s="221"/>
      <c r="F2096" s="222"/>
      <c r="G2096" s="223"/>
    </row>
    <row r="2097" spans="1:7">
      <c r="A2097" s="219"/>
      <c r="B2097" s="219"/>
      <c r="C2097" s="219"/>
      <c r="D2097" s="220"/>
      <c r="E2097" s="221"/>
      <c r="F2097" s="222"/>
      <c r="G2097" s="223"/>
    </row>
    <row r="2098" spans="1:7">
      <c r="A2098" s="219"/>
      <c r="B2098" s="219"/>
      <c r="C2098" s="219"/>
      <c r="D2098" s="220"/>
      <c r="E2098" s="221"/>
      <c r="F2098" s="222"/>
      <c r="G2098" s="223"/>
    </row>
    <row r="2099" spans="1:7">
      <c r="A2099" s="219"/>
      <c r="B2099" s="219"/>
      <c r="C2099" s="219"/>
      <c r="D2099" s="220"/>
      <c r="E2099" s="221"/>
      <c r="F2099" s="222"/>
      <c r="G2099" s="223"/>
    </row>
    <row r="2100" spans="1:7">
      <c r="A2100" s="219"/>
      <c r="B2100" s="219"/>
      <c r="C2100" s="219"/>
      <c r="D2100" s="220"/>
      <c r="E2100" s="221"/>
      <c r="F2100" s="222"/>
      <c r="G2100" s="223"/>
    </row>
    <row r="2101" spans="1:7">
      <c r="A2101" s="219"/>
      <c r="B2101" s="219"/>
      <c r="C2101" s="219"/>
      <c r="D2101" s="220"/>
      <c r="E2101" s="221"/>
      <c r="F2101" s="222"/>
      <c r="G2101" s="223"/>
    </row>
    <row r="2102" spans="1:7">
      <c r="A2102" s="219"/>
      <c r="B2102" s="219"/>
      <c r="C2102" s="219"/>
      <c r="D2102" s="220"/>
      <c r="E2102" s="221"/>
      <c r="F2102" s="222"/>
      <c r="G2102" s="223"/>
    </row>
    <row r="2103" spans="1:7">
      <c r="A2103" s="219"/>
      <c r="B2103" s="219"/>
      <c r="C2103" s="219"/>
      <c r="D2103" s="220"/>
      <c r="E2103" s="221"/>
      <c r="F2103" s="222"/>
      <c r="G2103" s="223"/>
    </row>
    <row r="2104" spans="1:7">
      <c r="A2104" s="219"/>
      <c r="B2104" s="219"/>
      <c r="C2104" s="219"/>
      <c r="D2104" s="220"/>
      <c r="E2104" s="221"/>
      <c r="F2104" s="222"/>
      <c r="G2104" s="223"/>
    </row>
    <row r="2105" spans="1:7">
      <c r="A2105" s="219"/>
      <c r="B2105" s="219"/>
      <c r="C2105" s="219"/>
      <c r="D2105" s="220"/>
      <c r="E2105" s="221"/>
      <c r="F2105" s="222"/>
      <c r="G2105" s="223"/>
    </row>
    <row r="2106" spans="1:7">
      <c r="A2106" s="219"/>
      <c r="B2106" s="219"/>
      <c r="C2106" s="219"/>
      <c r="D2106" s="220"/>
      <c r="E2106" s="221"/>
      <c r="F2106" s="222"/>
      <c r="G2106" s="223"/>
    </row>
    <row r="2107" spans="1:7">
      <c r="A2107" s="219"/>
      <c r="B2107" s="219"/>
      <c r="C2107" s="219"/>
      <c r="D2107" s="220"/>
      <c r="E2107" s="221"/>
      <c r="F2107" s="222"/>
      <c r="G2107" s="223"/>
    </row>
    <row r="2108" spans="1:7">
      <c r="A2108" s="219"/>
      <c r="B2108" s="219"/>
      <c r="C2108" s="219"/>
      <c r="D2108" s="220"/>
      <c r="E2108" s="221"/>
      <c r="F2108" s="222"/>
      <c r="G2108" s="223"/>
    </row>
    <row r="2109" spans="1:7">
      <c r="A2109" s="219"/>
      <c r="B2109" s="219"/>
      <c r="C2109" s="219"/>
      <c r="D2109" s="220"/>
      <c r="E2109" s="221"/>
      <c r="F2109" s="222"/>
      <c r="G2109" s="223"/>
    </row>
    <row r="2110" spans="1:7">
      <c r="A2110" s="219"/>
      <c r="B2110" s="219"/>
      <c r="C2110" s="219"/>
      <c r="D2110" s="220"/>
      <c r="E2110" s="221"/>
      <c r="F2110" s="222"/>
      <c r="G2110" s="223"/>
    </row>
    <row r="2111" spans="1:7">
      <c r="A2111" s="219"/>
      <c r="B2111" s="219"/>
      <c r="C2111" s="219"/>
      <c r="D2111" s="220"/>
      <c r="E2111" s="221"/>
      <c r="F2111" s="222"/>
      <c r="G2111" s="223"/>
    </row>
    <row r="2112" spans="1:7">
      <c r="A2112" s="219"/>
      <c r="B2112" s="219"/>
      <c r="C2112" s="219"/>
      <c r="D2112" s="220"/>
      <c r="E2112" s="221"/>
      <c r="F2112" s="222"/>
      <c r="G2112" s="223"/>
    </row>
    <row r="2113" spans="1:7">
      <c r="A2113" s="219"/>
      <c r="B2113" s="219"/>
      <c r="C2113" s="219"/>
      <c r="D2113" s="220"/>
      <c r="E2113" s="221"/>
      <c r="F2113" s="222"/>
      <c r="G2113" s="223"/>
    </row>
    <row r="2114" spans="1:7">
      <c r="A2114" s="219"/>
      <c r="B2114" s="219"/>
      <c r="C2114" s="219"/>
      <c r="D2114" s="220"/>
      <c r="E2114" s="221"/>
      <c r="F2114" s="222"/>
      <c r="G2114" s="223"/>
    </row>
    <row r="2115" spans="1:7">
      <c r="A2115" s="219"/>
      <c r="B2115" s="219"/>
      <c r="C2115" s="219"/>
      <c r="D2115" s="220"/>
      <c r="E2115" s="221"/>
      <c r="F2115" s="222"/>
      <c r="G2115" s="223"/>
    </row>
    <row r="2116" spans="1:7">
      <c r="A2116" s="219"/>
      <c r="B2116" s="219"/>
      <c r="C2116" s="219"/>
      <c r="D2116" s="220"/>
      <c r="E2116" s="221"/>
      <c r="F2116" s="222"/>
      <c r="G2116" s="223"/>
    </row>
    <row r="2117" spans="1:7">
      <c r="A2117" s="219"/>
      <c r="B2117" s="219"/>
      <c r="C2117" s="219"/>
      <c r="D2117" s="220"/>
      <c r="E2117" s="221"/>
      <c r="F2117" s="222"/>
      <c r="G2117" s="223"/>
    </row>
    <row r="2118" spans="1:7">
      <c r="A2118" s="219"/>
      <c r="B2118" s="219"/>
      <c r="C2118" s="219"/>
      <c r="D2118" s="220"/>
      <c r="E2118" s="221"/>
      <c r="F2118" s="222"/>
      <c r="G2118" s="223"/>
    </row>
    <row r="2119" spans="1:7">
      <c r="A2119" s="219"/>
      <c r="B2119" s="219"/>
      <c r="C2119" s="219"/>
      <c r="D2119" s="220"/>
      <c r="E2119" s="221"/>
      <c r="F2119" s="222"/>
      <c r="G2119" s="223"/>
    </row>
    <row r="2120" spans="1:7">
      <c r="A2120" s="219"/>
      <c r="B2120" s="219"/>
      <c r="C2120" s="219"/>
      <c r="D2120" s="220"/>
      <c r="E2120" s="221"/>
      <c r="F2120" s="222"/>
      <c r="G2120" s="223"/>
    </row>
    <row r="2121" spans="1:7">
      <c r="A2121" s="219"/>
      <c r="B2121" s="219"/>
      <c r="C2121" s="219"/>
      <c r="D2121" s="220"/>
      <c r="E2121" s="221"/>
      <c r="F2121" s="222"/>
      <c r="G2121" s="223"/>
    </row>
    <row r="2122" spans="1:7">
      <c r="A2122" s="219"/>
      <c r="B2122" s="219"/>
      <c r="C2122" s="219"/>
      <c r="D2122" s="220"/>
      <c r="E2122" s="221"/>
      <c r="F2122" s="222"/>
      <c r="G2122" s="223"/>
    </row>
    <row r="2123" spans="1:7">
      <c r="A2123" s="219"/>
      <c r="B2123" s="219"/>
      <c r="C2123" s="219"/>
      <c r="D2123" s="220"/>
      <c r="E2123" s="221"/>
      <c r="F2123" s="222"/>
      <c r="G2123" s="223"/>
    </row>
    <row r="2124" spans="1:7">
      <c r="A2124" s="219"/>
      <c r="B2124" s="219"/>
      <c r="C2124" s="219"/>
      <c r="D2124" s="220"/>
      <c r="E2124" s="221"/>
      <c r="F2124" s="222"/>
      <c r="G2124" s="223"/>
    </row>
    <row r="2125" spans="1:7">
      <c r="A2125" s="219"/>
      <c r="B2125" s="219"/>
      <c r="C2125" s="219"/>
      <c r="D2125" s="220"/>
      <c r="E2125" s="221"/>
      <c r="F2125" s="222"/>
      <c r="G2125" s="223"/>
    </row>
    <row r="2126" spans="1:7">
      <c r="A2126" s="219"/>
      <c r="B2126" s="219"/>
      <c r="C2126" s="219"/>
      <c r="D2126" s="220"/>
      <c r="E2126" s="221"/>
      <c r="F2126" s="222"/>
      <c r="G2126" s="223"/>
    </row>
    <row r="2127" spans="1:7">
      <c r="A2127" s="219"/>
      <c r="B2127" s="219"/>
      <c r="C2127" s="219"/>
      <c r="D2127" s="220"/>
      <c r="E2127" s="221"/>
      <c r="F2127" s="222"/>
      <c r="G2127" s="223"/>
    </row>
    <row r="2128" spans="1:7">
      <c r="A2128" s="219"/>
      <c r="B2128" s="219"/>
      <c r="C2128" s="219"/>
      <c r="D2128" s="220"/>
      <c r="E2128" s="221"/>
      <c r="F2128" s="222"/>
      <c r="G2128" s="223"/>
    </row>
    <row r="2129" spans="1:7">
      <c r="A2129" s="219"/>
      <c r="B2129" s="219"/>
      <c r="C2129" s="219"/>
      <c r="D2129" s="220"/>
      <c r="E2129" s="221"/>
      <c r="F2129" s="222"/>
      <c r="G2129" s="223"/>
    </row>
    <row r="2130" spans="1:7">
      <c r="A2130" s="219"/>
      <c r="B2130" s="219"/>
      <c r="C2130" s="219"/>
      <c r="D2130" s="220"/>
      <c r="E2130" s="221"/>
      <c r="F2130" s="222"/>
      <c r="G2130" s="223"/>
    </row>
    <row r="2131" spans="1:7">
      <c r="A2131" s="219"/>
      <c r="B2131" s="219"/>
      <c r="C2131" s="219"/>
      <c r="D2131" s="220"/>
      <c r="E2131" s="221"/>
      <c r="F2131" s="222"/>
      <c r="G2131" s="223"/>
    </row>
    <row r="2132" spans="1:7">
      <c r="A2132" s="219"/>
      <c r="B2132" s="219"/>
      <c r="C2132" s="219"/>
      <c r="D2132" s="220"/>
      <c r="E2132" s="221"/>
      <c r="F2132" s="222"/>
      <c r="G2132" s="223"/>
    </row>
    <row r="2133" spans="1:7">
      <c r="A2133" s="219"/>
      <c r="B2133" s="219"/>
      <c r="C2133" s="219"/>
      <c r="D2133" s="220"/>
      <c r="E2133" s="221"/>
      <c r="F2133" s="222"/>
      <c r="G2133" s="223"/>
    </row>
    <row r="2134" spans="1:7">
      <c r="A2134" s="219"/>
      <c r="B2134" s="219"/>
      <c r="C2134" s="219"/>
      <c r="D2134" s="220"/>
      <c r="E2134" s="221"/>
      <c r="F2134" s="222"/>
      <c r="G2134" s="223"/>
    </row>
    <row r="2135" spans="1:7">
      <c r="A2135" s="219"/>
      <c r="B2135" s="219"/>
      <c r="C2135" s="219"/>
      <c r="D2135" s="220"/>
      <c r="E2135" s="221"/>
      <c r="F2135" s="222"/>
      <c r="G2135" s="223"/>
    </row>
    <row r="2136" spans="1:7">
      <c r="A2136" s="219"/>
      <c r="B2136" s="219"/>
      <c r="C2136" s="219"/>
      <c r="D2136" s="220"/>
      <c r="E2136" s="221"/>
      <c r="F2136" s="222"/>
      <c r="G2136" s="223"/>
    </row>
    <row r="2137" spans="1:7">
      <c r="A2137" s="219"/>
      <c r="B2137" s="219"/>
      <c r="C2137" s="219"/>
      <c r="D2137" s="220"/>
      <c r="E2137" s="221"/>
      <c r="F2137" s="222"/>
      <c r="G2137" s="223"/>
    </row>
    <row r="2138" spans="1:7">
      <c r="A2138" s="219"/>
      <c r="B2138" s="219"/>
      <c r="C2138" s="219"/>
      <c r="D2138" s="220"/>
      <c r="E2138" s="221"/>
      <c r="F2138" s="222"/>
      <c r="G2138" s="223"/>
    </row>
    <row r="2139" spans="1:7">
      <c r="A2139" s="219"/>
      <c r="B2139" s="219"/>
      <c r="C2139" s="219"/>
      <c r="D2139" s="220"/>
      <c r="E2139" s="221"/>
      <c r="F2139" s="222"/>
      <c r="G2139" s="223"/>
    </row>
    <row r="2140" spans="1:7">
      <c r="A2140" s="219"/>
      <c r="B2140" s="219"/>
      <c r="C2140" s="219"/>
      <c r="D2140" s="220"/>
      <c r="E2140" s="221"/>
      <c r="F2140" s="222"/>
      <c r="G2140" s="223"/>
    </row>
    <row r="2141" spans="1:7">
      <c r="A2141" s="219"/>
      <c r="B2141" s="219"/>
      <c r="C2141" s="219"/>
      <c r="D2141" s="220"/>
      <c r="E2141" s="221"/>
      <c r="F2141" s="222"/>
      <c r="G2141" s="223"/>
    </row>
    <row r="2142" spans="1:7">
      <c r="A2142" s="219"/>
      <c r="B2142" s="219"/>
      <c r="C2142" s="219"/>
      <c r="D2142" s="220"/>
      <c r="E2142" s="221"/>
      <c r="F2142" s="222"/>
      <c r="G2142" s="223"/>
    </row>
    <row r="2143" spans="1:7">
      <c r="A2143" s="219"/>
      <c r="B2143" s="219"/>
      <c r="C2143" s="219"/>
      <c r="D2143" s="220"/>
      <c r="E2143" s="221"/>
      <c r="F2143" s="222"/>
      <c r="G2143" s="223"/>
    </row>
    <row r="2144" spans="1:7">
      <c r="A2144" s="219"/>
      <c r="B2144" s="219"/>
      <c r="C2144" s="219"/>
      <c r="D2144" s="220"/>
      <c r="E2144" s="221"/>
      <c r="F2144" s="222"/>
      <c r="G2144" s="223"/>
    </row>
    <row r="2145" spans="1:7">
      <c r="A2145" s="219"/>
      <c r="B2145" s="219"/>
      <c r="C2145" s="219"/>
      <c r="D2145" s="220"/>
      <c r="E2145" s="221"/>
      <c r="F2145" s="222"/>
      <c r="G2145" s="223"/>
    </row>
    <row r="2146" spans="1:7">
      <c r="A2146" s="219"/>
      <c r="B2146" s="219"/>
      <c r="C2146" s="219"/>
      <c r="D2146" s="220"/>
      <c r="E2146" s="221"/>
      <c r="F2146" s="222"/>
      <c r="G2146" s="223"/>
    </row>
    <row r="2147" spans="1:7">
      <c r="A2147" s="219"/>
      <c r="B2147" s="219"/>
      <c r="C2147" s="219"/>
      <c r="D2147" s="220"/>
      <c r="E2147" s="221"/>
      <c r="F2147" s="222"/>
      <c r="G2147" s="223"/>
    </row>
    <row r="2148" spans="1:7">
      <c r="A2148" s="219"/>
      <c r="B2148" s="219"/>
      <c r="C2148" s="219"/>
      <c r="D2148" s="220"/>
      <c r="E2148" s="221"/>
      <c r="F2148" s="222"/>
      <c r="G2148" s="223"/>
    </row>
    <row r="2149" spans="1:7">
      <c r="A2149" s="219"/>
      <c r="B2149" s="219"/>
      <c r="C2149" s="219"/>
      <c r="D2149" s="220"/>
      <c r="E2149" s="221"/>
      <c r="F2149" s="222"/>
      <c r="G2149" s="223"/>
    </row>
    <row r="2150" spans="1:7">
      <c r="A2150" s="219"/>
      <c r="B2150" s="219"/>
      <c r="C2150" s="219"/>
      <c r="D2150" s="220"/>
      <c r="E2150" s="221"/>
      <c r="F2150" s="222"/>
      <c r="G2150" s="223"/>
    </row>
    <row r="2151" spans="1:7">
      <c r="A2151" s="219"/>
      <c r="B2151" s="219"/>
      <c r="C2151" s="219"/>
      <c r="D2151" s="220"/>
      <c r="E2151" s="221"/>
      <c r="F2151" s="222"/>
      <c r="G2151" s="223"/>
    </row>
    <row r="2152" spans="1:7">
      <c r="A2152" s="219"/>
      <c r="B2152" s="219"/>
      <c r="C2152" s="219"/>
      <c r="D2152" s="220"/>
      <c r="E2152" s="221"/>
      <c r="F2152" s="222"/>
      <c r="G2152" s="223"/>
    </row>
    <row r="2153" spans="1:7">
      <c r="A2153" s="219"/>
      <c r="B2153" s="219"/>
      <c r="C2153" s="219"/>
      <c r="D2153" s="220"/>
      <c r="E2153" s="221"/>
      <c r="F2153" s="222"/>
      <c r="G2153" s="223"/>
    </row>
    <row r="2154" spans="1:7">
      <c r="A2154" s="219"/>
      <c r="B2154" s="219"/>
      <c r="C2154" s="219"/>
      <c r="D2154" s="220"/>
      <c r="E2154" s="221"/>
      <c r="F2154" s="222"/>
      <c r="G2154" s="223"/>
    </row>
    <row r="2155" spans="1:7">
      <c r="A2155" s="219"/>
      <c r="B2155" s="219"/>
      <c r="C2155" s="219"/>
      <c r="D2155" s="220"/>
      <c r="E2155" s="221"/>
      <c r="F2155" s="222"/>
      <c r="G2155" s="223"/>
    </row>
    <row r="2156" spans="1:7">
      <c r="A2156" s="219"/>
      <c r="B2156" s="219"/>
      <c r="C2156" s="219"/>
      <c r="D2156" s="220"/>
      <c r="E2156" s="221"/>
      <c r="F2156" s="222"/>
      <c r="G2156" s="223"/>
    </row>
    <row r="2157" spans="1:7">
      <c r="A2157" s="219"/>
      <c r="B2157" s="219"/>
      <c r="C2157" s="219"/>
      <c r="D2157" s="220"/>
      <c r="E2157" s="221"/>
      <c r="F2157" s="222"/>
      <c r="G2157" s="223"/>
    </row>
    <row r="2158" spans="1:7">
      <c r="A2158" s="219"/>
      <c r="B2158" s="219"/>
      <c r="C2158" s="219"/>
      <c r="D2158" s="220"/>
      <c r="E2158" s="221"/>
      <c r="F2158" s="222"/>
      <c r="G2158" s="223"/>
    </row>
    <row r="2159" spans="1:7">
      <c r="A2159" s="219"/>
      <c r="B2159" s="219"/>
      <c r="C2159" s="219"/>
      <c r="D2159" s="220"/>
      <c r="E2159" s="221"/>
      <c r="F2159" s="222"/>
      <c r="G2159" s="223"/>
    </row>
    <row r="2160" spans="1:7">
      <c r="A2160" s="219"/>
      <c r="B2160" s="219"/>
      <c r="C2160" s="219"/>
      <c r="D2160" s="220"/>
      <c r="E2160" s="221"/>
      <c r="F2160" s="222"/>
      <c r="G2160" s="223"/>
    </row>
    <row r="2161" spans="1:7">
      <c r="A2161" s="219"/>
      <c r="B2161" s="219"/>
      <c r="C2161" s="219"/>
      <c r="D2161" s="220"/>
      <c r="E2161" s="221"/>
      <c r="F2161" s="222"/>
      <c r="G2161" s="223"/>
    </row>
    <row r="2162" spans="1:7">
      <c r="A2162" s="219"/>
      <c r="B2162" s="219"/>
      <c r="C2162" s="219"/>
      <c r="D2162" s="220"/>
      <c r="E2162" s="221"/>
      <c r="F2162" s="222"/>
      <c r="G2162" s="223"/>
    </row>
    <row r="2163" spans="1:7">
      <c r="A2163" s="219"/>
      <c r="B2163" s="219"/>
      <c r="C2163" s="219"/>
      <c r="D2163" s="220"/>
      <c r="E2163" s="221"/>
      <c r="F2163" s="222"/>
      <c r="G2163" s="223"/>
    </row>
    <row r="2164" spans="1:7">
      <c r="A2164" s="219"/>
      <c r="B2164" s="219"/>
      <c r="C2164" s="219"/>
      <c r="D2164" s="220"/>
      <c r="E2164" s="221"/>
      <c r="F2164" s="222"/>
      <c r="G2164" s="223"/>
    </row>
    <row r="2165" spans="1:7">
      <c r="A2165" s="219"/>
      <c r="B2165" s="219"/>
      <c r="C2165" s="219"/>
      <c r="D2165" s="220"/>
      <c r="E2165" s="221"/>
      <c r="F2165" s="222"/>
      <c r="G2165" s="223"/>
    </row>
    <row r="2166" spans="1:7">
      <c r="A2166" s="219"/>
      <c r="B2166" s="219"/>
      <c r="C2166" s="219"/>
      <c r="D2166" s="220"/>
      <c r="E2166" s="221"/>
      <c r="F2166" s="222"/>
      <c r="G2166" s="223"/>
    </row>
    <row r="2167" spans="1:7">
      <c r="A2167" s="219"/>
      <c r="B2167" s="219"/>
      <c r="C2167" s="219"/>
      <c r="D2167" s="220"/>
      <c r="E2167" s="221"/>
      <c r="F2167" s="222"/>
      <c r="G2167" s="223"/>
    </row>
    <row r="2168" spans="1:7">
      <c r="A2168" s="219"/>
      <c r="B2168" s="219"/>
      <c r="C2168" s="219"/>
      <c r="D2168" s="220"/>
      <c r="E2168" s="221"/>
      <c r="F2168" s="222"/>
      <c r="G2168" s="223"/>
    </row>
    <row r="2169" spans="1:7">
      <c r="A2169" s="219"/>
      <c r="B2169" s="219"/>
      <c r="C2169" s="219"/>
      <c r="D2169" s="220"/>
      <c r="E2169" s="221"/>
      <c r="F2169" s="222"/>
      <c r="G2169" s="223"/>
    </row>
    <row r="2170" spans="1:7">
      <c r="A2170" s="219"/>
      <c r="B2170" s="219"/>
      <c r="C2170" s="219"/>
      <c r="D2170" s="220"/>
      <c r="E2170" s="221"/>
      <c r="F2170" s="222"/>
      <c r="G2170" s="223"/>
    </row>
    <row r="2171" spans="1:7">
      <c r="A2171" s="219"/>
      <c r="B2171" s="219"/>
      <c r="C2171" s="219"/>
      <c r="D2171" s="220"/>
      <c r="E2171" s="221"/>
      <c r="F2171" s="222"/>
      <c r="G2171" s="223"/>
    </row>
    <row r="2172" spans="1:7">
      <c r="A2172" s="219"/>
      <c r="B2172" s="219"/>
      <c r="C2172" s="219"/>
      <c r="D2172" s="220"/>
      <c r="E2172" s="221"/>
      <c r="F2172" s="222"/>
      <c r="G2172" s="223"/>
    </row>
    <row r="2173" spans="1:7">
      <c r="A2173" s="219"/>
      <c r="B2173" s="219"/>
      <c r="C2173" s="219"/>
      <c r="D2173" s="220"/>
      <c r="E2173" s="221"/>
      <c r="F2173" s="222"/>
      <c r="G2173" s="223"/>
    </row>
    <row r="2174" spans="1:7">
      <c r="A2174" s="219"/>
      <c r="B2174" s="219"/>
      <c r="C2174" s="219"/>
      <c r="D2174" s="220"/>
      <c r="E2174" s="221"/>
      <c r="F2174" s="222"/>
      <c r="G2174" s="223"/>
    </row>
    <row r="2175" spans="1:7">
      <c r="A2175" s="219"/>
      <c r="B2175" s="219"/>
      <c r="C2175" s="219"/>
      <c r="D2175" s="220"/>
      <c r="E2175" s="221"/>
      <c r="F2175" s="222"/>
      <c r="G2175" s="223"/>
    </row>
    <row r="2176" spans="1:7">
      <c r="A2176" s="219"/>
      <c r="B2176" s="219"/>
      <c r="C2176" s="219"/>
      <c r="D2176" s="220"/>
      <c r="E2176" s="221"/>
      <c r="F2176" s="222"/>
      <c r="G2176" s="223"/>
    </row>
    <row r="2177" spans="1:7">
      <c r="A2177" s="219"/>
      <c r="B2177" s="219"/>
      <c r="C2177" s="219"/>
      <c r="D2177" s="220"/>
      <c r="E2177" s="221"/>
      <c r="F2177" s="222"/>
      <c r="G2177" s="223"/>
    </row>
    <row r="2178" spans="1:7">
      <c r="A2178" s="219"/>
      <c r="B2178" s="219"/>
      <c r="C2178" s="219"/>
      <c r="D2178" s="220"/>
      <c r="E2178" s="221"/>
      <c r="F2178" s="222"/>
      <c r="G2178" s="223"/>
    </row>
    <row r="2179" spans="1:7">
      <c r="A2179" s="219"/>
      <c r="B2179" s="219"/>
      <c r="C2179" s="219"/>
      <c r="D2179" s="220"/>
      <c r="E2179" s="221"/>
      <c r="F2179" s="222"/>
      <c r="G2179" s="223"/>
    </row>
    <row r="2180" spans="1:7">
      <c r="A2180" s="219"/>
      <c r="B2180" s="219"/>
      <c r="C2180" s="219"/>
      <c r="D2180" s="220"/>
      <c r="E2180" s="221"/>
      <c r="F2180" s="222"/>
      <c r="G2180" s="223"/>
    </row>
    <row r="2181" spans="1:7">
      <c r="A2181" s="219"/>
      <c r="B2181" s="219"/>
      <c r="C2181" s="219"/>
      <c r="D2181" s="220"/>
      <c r="E2181" s="221"/>
      <c r="F2181" s="222"/>
      <c r="G2181" s="223"/>
    </row>
    <row r="2182" spans="1:7">
      <c r="A2182" s="219"/>
      <c r="B2182" s="219"/>
      <c r="C2182" s="219"/>
      <c r="D2182" s="220"/>
      <c r="E2182" s="221"/>
      <c r="F2182" s="222"/>
      <c r="G2182" s="223"/>
    </row>
    <row r="2183" spans="1:7">
      <c r="A2183" s="219"/>
      <c r="B2183" s="219"/>
      <c r="C2183" s="219"/>
      <c r="D2183" s="220"/>
      <c r="E2183" s="221"/>
      <c r="F2183" s="222"/>
      <c r="G2183" s="223"/>
    </row>
    <row r="2184" spans="1:7">
      <c r="A2184" s="219"/>
      <c r="B2184" s="219"/>
      <c r="C2184" s="219"/>
      <c r="D2184" s="220"/>
      <c r="E2184" s="221"/>
      <c r="F2184" s="222"/>
      <c r="G2184" s="223"/>
    </row>
    <row r="2185" spans="1:7">
      <c r="A2185" s="219"/>
      <c r="B2185" s="219"/>
      <c r="C2185" s="219"/>
      <c r="D2185" s="220"/>
      <c r="E2185" s="221"/>
      <c r="F2185" s="222"/>
      <c r="G2185" s="223"/>
    </row>
    <row r="2186" spans="1:7">
      <c r="A2186" s="219"/>
      <c r="B2186" s="219"/>
      <c r="C2186" s="219"/>
      <c r="D2186" s="220"/>
      <c r="E2186" s="221"/>
      <c r="F2186" s="222"/>
      <c r="G2186" s="223"/>
    </row>
    <row r="2187" spans="1:7">
      <c r="A2187" s="219"/>
      <c r="B2187" s="219"/>
      <c r="C2187" s="219"/>
      <c r="D2187" s="220"/>
      <c r="E2187" s="221"/>
      <c r="F2187" s="222"/>
      <c r="G2187" s="223"/>
    </row>
    <row r="2188" spans="1:7">
      <c r="A2188" s="219"/>
      <c r="B2188" s="219"/>
      <c r="C2188" s="219"/>
      <c r="D2188" s="220"/>
      <c r="E2188" s="221"/>
      <c r="F2188" s="222"/>
      <c r="G2188" s="223"/>
    </row>
    <row r="2189" spans="1:7">
      <c r="A2189" s="219"/>
      <c r="B2189" s="219"/>
      <c r="C2189" s="219"/>
      <c r="D2189" s="220"/>
      <c r="E2189" s="221"/>
      <c r="F2189" s="222"/>
      <c r="G2189" s="223"/>
    </row>
    <row r="2190" spans="1:7">
      <c r="A2190" s="219"/>
      <c r="B2190" s="219"/>
      <c r="C2190" s="219"/>
      <c r="D2190" s="220"/>
      <c r="E2190" s="221"/>
      <c r="F2190" s="222"/>
      <c r="G2190" s="223"/>
    </row>
    <row r="2191" spans="1:7">
      <c r="A2191" s="219"/>
      <c r="B2191" s="219"/>
      <c r="C2191" s="219"/>
      <c r="D2191" s="220"/>
      <c r="E2191" s="221"/>
      <c r="F2191" s="222"/>
      <c r="G2191" s="223"/>
    </row>
    <row r="2192" spans="1:7">
      <c r="A2192" s="219"/>
      <c r="B2192" s="219"/>
      <c r="C2192" s="219"/>
      <c r="D2192" s="220"/>
      <c r="E2192" s="221"/>
      <c r="F2192" s="222"/>
      <c r="G2192" s="223"/>
    </row>
    <row r="2193" spans="1:7">
      <c r="A2193" s="219"/>
      <c r="B2193" s="219"/>
      <c r="C2193" s="219"/>
      <c r="D2193" s="220"/>
      <c r="E2193" s="221"/>
      <c r="F2193" s="222"/>
      <c r="G2193" s="223"/>
    </row>
    <row r="2194" spans="1:7">
      <c r="A2194" s="219"/>
      <c r="B2194" s="219"/>
      <c r="C2194" s="219"/>
      <c r="D2194" s="220"/>
      <c r="E2194" s="221"/>
      <c r="F2194" s="222"/>
      <c r="G2194" s="223"/>
    </row>
    <row r="2195" spans="1:7">
      <c r="A2195" s="219"/>
      <c r="B2195" s="219"/>
      <c r="C2195" s="219"/>
      <c r="D2195" s="220"/>
      <c r="E2195" s="221"/>
      <c r="F2195" s="222"/>
      <c r="G2195" s="223"/>
    </row>
    <row r="2196" spans="1:7">
      <c r="A2196" s="219"/>
      <c r="B2196" s="219"/>
      <c r="C2196" s="219"/>
      <c r="D2196" s="220"/>
      <c r="E2196" s="221"/>
      <c r="F2196" s="222"/>
      <c r="G2196" s="223"/>
    </row>
    <row r="2197" spans="1:7">
      <c r="A2197" s="219"/>
      <c r="B2197" s="219"/>
      <c r="C2197" s="219"/>
      <c r="D2197" s="220"/>
      <c r="E2197" s="221"/>
      <c r="F2197" s="222"/>
      <c r="G2197" s="223"/>
    </row>
    <row r="2198" spans="1:7">
      <c r="A2198" s="219"/>
      <c r="B2198" s="219"/>
      <c r="C2198" s="219"/>
      <c r="D2198" s="220"/>
      <c r="E2198" s="221"/>
      <c r="F2198" s="222"/>
      <c r="G2198" s="223"/>
    </row>
    <row r="2199" spans="1:7">
      <c r="A2199" s="219"/>
      <c r="B2199" s="219"/>
      <c r="C2199" s="219"/>
      <c r="D2199" s="220"/>
      <c r="E2199" s="221"/>
      <c r="F2199" s="222"/>
      <c r="G2199" s="223"/>
    </row>
    <row r="2200" spans="1:7">
      <c r="A2200" s="219"/>
      <c r="B2200" s="219"/>
      <c r="C2200" s="219"/>
      <c r="D2200" s="220"/>
      <c r="E2200" s="221"/>
      <c r="F2200" s="222"/>
      <c r="G2200" s="223"/>
    </row>
    <row r="2201" spans="1:7">
      <c r="A2201" s="219"/>
      <c r="B2201" s="219"/>
      <c r="C2201" s="219"/>
      <c r="D2201" s="220"/>
      <c r="E2201" s="221"/>
      <c r="F2201" s="222"/>
      <c r="G2201" s="223"/>
    </row>
    <row r="2202" spans="1:7">
      <c r="A2202" s="219"/>
      <c r="B2202" s="219"/>
      <c r="C2202" s="219"/>
      <c r="D2202" s="220"/>
      <c r="E2202" s="221"/>
      <c r="F2202" s="222"/>
      <c r="G2202" s="223"/>
    </row>
    <row r="2203" spans="1:7">
      <c r="A2203" s="219"/>
      <c r="B2203" s="219"/>
      <c r="C2203" s="219"/>
      <c r="D2203" s="220"/>
      <c r="E2203" s="221"/>
      <c r="F2203" s="222"/>
      <c r="G2203" s="223"/>
    </row>
    <row r="2204" spans="1:7">
      <c r="A2204" s="219"/>
      <c r="B2204" s="219"/>
      <c r="C2204" s="219"/>
      <c r="D2204" s="220"/>
      <c r="E2204" s="221"/>
      <c r="F2204" s="222"/>
      <c r="G2204" s="223"/>
    </row>
    <row r="2205" spans="1:7">
      <c r="A2205" s="219"/>
      <c r="B2205" s="219"/>
      <c r="C2205" s="219"/>
      <c r="D2205" s="220"/>
      <c r="E2205" s="221"/>
      <c r="F2205" s="222"/>
      <c r="G2205" s="223"/>
    </row>
    <row r="2206" spans="1:7">
      <c r="A2206" s="219"/>
      <c r="B2206" s="219"/>
      <c r="C2206" s="219"/>
      <c r="D2206" s="220"/>
      <c r="E2206" s="221"/>
      <c r="F2206" s="222"/>
      <c r="G2206" s="223"/>
    </row>
    <row r="2207" spans="1:7">
      <c r="A2207" s="219"/>
      <c r="B2207" s="219"/>
      <c r="C2207" s="219"/>
      <c r="D2207" s="220"/>
      <c r="E2207" s="221"/>
      <c r="F2207" s="222"/>
      <c r="G2207" s="223"/>
    </row>
    <row r="2208" spans="1:7">
      <c r="A2208" s="219"/>
      <c r="B2208" s="219"/>
      <c r="C2208" s="219"/>
      <c r="D2208" s="220"/>
      <c r="E2208" s="221"/>
      <c r="F2208" s="222"/>
      <c r="G2208" s="223"/>
    </row>
    <row r="2209" spans="1:7">
      <c r="A2209" s="219"/>
      <c r="B2209" s="219"/>
      <c r="C2209" s="219"/>
      <c r="D2209" s="220"/>
      <c r="E2209" s="221"/>
      <c r="F2209" s="222"/>
      <c r="G2209" s="223"/>
    </row>
    <row r="2210" spans="1:7">
      <c r="A2210" s="219"/>
      <c r="B2210" s="219"/>
      <c r="C2210" s="219"/>
      <c r="D2210" s="220"/>
      <c r="E2210" s="221"/>
      <c r="F2210" s="222"/>
      <c r="G2210" s="223"/>
    </row>
    <row r="2211" spans="1:7">
      <c r="A2211" s="219"/>
      <c r="B2211" s="219"/>
      <c r="C2211" s="219"/>
      <c r="D2211" s="220"/>
      <c r="E2211" s="221"/>
      <c r="F2211" s="222"/>
      <c r="G2211" s="223"/>
    </row>
    <row r="2212" spans="1:7">
      <c r="A2212" s="219"/>
      <c r="B2212" s="219"/>
      <c r="C2212" s="219"/>
      <c r="D2212" s="220"/>
      <c r="E2212" s="221"/>
      <c r="F2212" s="222"/>
      <c r="G2212" s="223"/>
    </row>
    <row r="2213" spans="1:7">
      <c r="A2213" s="219"/>
      <c r="B2213" s="219"/>
      <c r="C2213" s="219"/>
      <c r="D2213" s="220"/>
      <c r="E2213" s="221"/>
      <c r="F2213" s="222"/>
      <c r="G2213" s="223"/>
    </row>
    <row r="2214" spans="1:7">
      <c r="A2214" s="219"/>
      <c r="B2214" s="219"/>
      <c r="C2214" s="219"/>
      <c r="D2214" s="220"/>
      <c r="E2214" s="221"/>
      <c r="F2214" s="222"/>
      <c r="G2214" s="223"/>
    </row>
    <row r="2215" spans="1:7">
      <c r="A2215" s="219"/>
      <c r="B2215" s="219"/>
      <c r="C2215" s="219"/>
      <c r="D2215" s="220"/>
      <c r="E2215" s="221"/>
      <c r="F2215" s="222"/>
      <c r="G2215" s="223"/>
    </row>
    <row r="2216" spans="1:7">
      <c r="A2216" s="219"/>
      <c r="B2216" s="219"/>
      <c r="C2216" s="219"/>
      <c r="D2216" s="220"/>
      <c r="E2216" s="221"/>
      <c r="F2216" s="222"/>
      <c r="G2216" s="223"/>
    </row>
    <row r="2217" spans="1:7">
      <c r="A2217" s="219"/>
      <c r="B2217" s="219"/>
      <c r="C2217" s="219"/>
      <c r="D2217" s="220"/>
      <c r="E2217" s="221"/>
      <c r="F2217" s="222"/>
      <c r="G2217" s="223"/>
    </row>
    <row r="2218" spans="1:7">
      <c r="A2218" s="219"/>
      <c r="B2218" s="219"/>
      <c r="C2218" s="219"/>
      <c r="D2218" s="220"/>
      <c r="E2218" s="221"/>
      <c r="F2218" s="222"/>
      <c r="G2218" s="223"/>
    </row>
    <row r="2219" spans="1:7">
      <c r="A2219" s="219"/>
      <c r="B2219" s="219"/>
      <c r="C2219" s="219"/>
      <c r="D2219" s="220"/>
      <c r="E2219" s="221"/>
      <c r="F2219" s="222"/>
      <c r="G2219" s="223"/>
    </row>
    <row r="2220" spans="1:7">
      <c r="A2220" s="219"/>
      <c r="B2220" s="219"/>
      <c r="C2220" s="219"/>
      <c r="D2220" s="220"/>
      <c r="E2220" s="221"/>
      <c r="F2220" s="222"/>
      <c r="G2220" s="223"/>
    </row>
    <row r="2221" spans="1:7">
      <c r="A2221" s="219"/>
      <c r="B2221" s="219"/>
      <c r="C2221" s="219"/>
      <c r="D2221" s="220"/>
      <c r="E2221" s="221"/>
      <c r="F2221" s="222"/>
      <c r="G2221" s="223"/>
    </row>
    <row r="2222" spans="1:7">
      <c r="A2222" s="219"/>
      <c r="B2222" s="219"/>
      <c r="C2222" s="219"/>
      <c r="D2222" s="220"/>
      <c r="E2222" s="221"/>
      <c r="F2222" s="222"/>
      <c r="G2222" s="223"/>
    </row>
    <row r="2223" spans="1:7">
      <c r="A2223" s="219"/>
      <c r="B2223" s="219"/>
      <c r="C2223" s="219"/>
      <c r="D2223" s="220"/>
      <c r="E2223" s="221"/>
      <c r="F2223" s="222"/>
      <c r="G2223" s="223"/>
    </row>
    <row r="2224" spans="1:7">
      <c r="A2224" s="219"/>
      <c r="B2224" s="219"/>
      <c r="C2224" s="219"/>
      <c r="D2224" s="220"/>
      <c r="E2224" s="221"/>
      <c r="F2224" s="222"/>
      <c r="G2224" s="223"/>
    </row>
    <row r="2225" spans="1:7">
      <c r="A2225" s="219"/>
      <c r="B2225" s="219"/>
      <c r="C2225" s="219"/>
      <c r="D2225" s="220"/>
      <c r="E2225" s="221"/>
      <c r="F2225" s="222"/>
      <c r="G2225" s="223"/>
    </row>
    <row r="2226" spans="1:7">
      <c r="A2226" s="219"/>
      <c r="B2226" s="219"/>
      <c r="C2226" s="219"/>
      <c r="D2226" s="220"/>
      <c r="E2226" s="221"/>
      <c r="F2226" s="222"/>
      <c r="G2226" s="223"/>
    </row>
    <row r="2227" spans="1:7">
      <c r="A2227" s="219"/>
      <c r="B2227" s="219"/>
      <c r="C2227" s="219"/>
      <c r="D2227" s="220"/>
      <c r="E2227" s="221"/>
      <c r="F2227" s="222"/>
      <c r="G2227" s="223"/>
    </row>
    <row r="2228" spans="1:7">
      <c r="A2228" s="219"/>
      <c r="B2228" s="219"/>
      <c r="C2228" s="219"/>
      <c r="D2228" s="220"/>
      <c r="E2228" s="221"/>
      <c r="F2228" s="222"/>
      <c r="G2228" s="223"/>
    </row>
    <row r="2229" spans="1:7">
      <c r="A2229" s="219"/>
      <c r="B2229" s="219"/>
      <c r="C2229" s="219"/>
      <c r="D2229" s="220"/>
      <c r="E2229" s="221"/>
      <c r="F2229" s="222"/>
      <c r="G2229" s="223"/>
    </row>
    <row r="2230" spans="1:7">
      <c r="A2230" s="219"/>
      <c r="B2230" s="219"/>
      <c r="C2230" s="219"/>
      <c r="D2230" s="220"/>
      <c r="E2230" s="221"/>
      <c r="F2230" s="222"/>
      <c r="G2230" s="223"/>
    </row>
    <row r="2231" spans="1:7">
      <c r="A2231" s="219"/>
      <c r="B2231" s="219"/>
      <c r="C2231" s="219"/>
      <c r="D2231" s="220"/>
      <c r="E2231" s="221"/>
      <c r="F2231" s="222"/>
      <c r="G2231" s="223"/>
    </row>
    <row r="2232" spans="1:7">
      <c r="A2232" s="219"/>
      <c r="B2232" s="219"/>
      <c r="C2232" s="219"/>
      <c r="D2232" s="220"/>
      <c r="E2232" s="221"/>
      <c r="F2232" s="222"/>
      <c r="G2232" s="223"/>
    </row>
    <row r="2233" spans="1:7">
      <c r="A2233" s="219"/>
      <c r="B2233" s="219"/>
      <c r="C2233" s="219"/>
      <c r="D2233" s="220"/>
      <c r="E2233" s="221"/>
      <c r="F2233" s="222"/>
      <c r="G2233" s="223"/>
    </row>
    <row r="2234" spans="1:7">
      <c r="A2234" s="219"/>
      <c r="B2234" s="219"/>
      <c r="C2234" s="219"/>
      <c r="D2234" s="220"/>
      <c r="E2234" s="221"/>
      <c r="F2234" s="222"/>
      <c r="G2234" s="223"/>
    </row>
    <row r="2235" spans="1:7">
      <c r="A2235" s="219"/>
      <c r="B2235" s="219"/>
      <c r="C2235" s="219"/>
      <c r="D2235" s="220"/>
      <c r="E2235" s="221"/>
      <c r="F2235" s="222"/>
      <c r="G2235" s="223"/>
    </row>
    <row r="2236" spans="1:7">
      <c r="A2236" s="219"/>
      <c r="B2236" s="219"/>
      <c r="C2236" s="219"/>
      <c r="D2236" s="220"/>
      <c r="E2236" s="221"/>
      <c r="F2236" s="222"/>
      <c r="G2236" s="223"/>
    </row>
    <row r="2237" spans="1:7">
      <c r="A2237" s="219"/>
      <c r="B2237" s="219"/>
      <c r="C2237" s="219"/>
      <c r="D2237" s="220"/>
      <c r="E2237" s="221"/>
      <c r="F2237" s="222"/>
      <c r="G2237" s="223"/>
    </row>
    <row r="2238" spans="1:7">
      <c r="A2238" s="219"/>
      <c r="B2238" s="219"/>
      <c r="C2238" s="219"/>
      <c r="D2238" s="220"/>
      <c r="E2238" s="221"/>
      <c r="F2238" s="222"/>
      <c r="G2238" s="223"/>
    </row>
    <row r="2239" spans="1:7">
      <c r="A2239" s="219"/>
      <c r="B2239" s="219"/>
      <c r="C2239" s="219"/>
      <c r="D2239" s="220"/>
      <c r="E2239" s="221"/>
      <c r="F2239" s="222"/>
      <c r="G2239" s="223"/>
    </row>
    <row r="2240" spans="1:7">
      <c r="A2240" s="219"/>
      <c r="B2240" s="219"/>
      <c r="C2240" s="219"/>
      <c r="D2240" s="220"/>
      <c r="E2240" s="221"/>
      <c r="F2240" s="222"/>
      <c r="G2240" s="223"/>
    </row>
    <row r="2241" spans="1:7">
      <c r="A2241" s="219"/>
      <c r="B2241" s="219"/>
      <c r="C2241" s="219"/>
      <c r="D2241" s="220"/>
      <c r="E2241" s="221"/>
      <c r="F2241" s="222"/>
      <c r="G2241" s="223"/>
    </row>
    <row r="2242" spans="1:7">
      <c r="A2242" s="219"/>
      <c r="B2242" s="219"/>
      <c r="C2242" s="219"/>
      <c r="D2242" s="220"/>
      <c r="E2242" s="221"/>
      <c r="F2242" s="222"/>
      <c r="G2242" s="223"/>
    </row>
    <row r="2243" spans="1:7">
      <c r="A2243" s="219"/>
      <c r="B2243" s="219"/>
      <c r="C2243" s="219"/>
      <c r="D2243" s="220"/>
      <c r="E2243" s="221"/>
      <c r="F2243" s="222"/>
      <c r="G2243" s="223"/>
    </row>
    <row r="2244" spans="1:7">
      <c r="A2244" s="219"/>
      <c r="B2244" s="219"/>
      <c r="C2244" s="219"/>
      <c r="D2244" s="220"/>
      <c r="E2244" s="221"/>
      <c r="F2244" s="222"/>
      <c r="G2244" s="223"/>
    </row>
    <row r="2245" spans="1:7">
      <c r="A2245" s="219"/>
      <c r="B2245" s="219"/>
      <c r="C2245" s="219"/>
      <c r="D2245" s="220"/>
      <c r="E2245" s="221"/>
      <c r="F2245" s="222"/>
      <c r="G2245" s="223"/>
    </row>
    <row r="2246" spans="1:7">
      <c r="A2246" s="219"/>
      <c r="B2246" s="219"/>
      <c r="C2246" s="219"/>
      <c r="D2246" s="220"/>
      <c r="E2246" s="221"/>
      <c r="F2246" s="222"/>
      <c r="G2246" s="223"/>
    </row>
    <row r="2247" spans="1:7">
      <c r="A2247" s="219"/>
      <c r="B2247" s="219"/>
      <c r="C2247" s="219"/>
      <c r="D2247" s="220"/>
      <c r="E2247" s="221"/>
      <c r="F2247" s="222"/>
      <c r="G2247" s="223"/>
    </row>
    <row r="2248" spans="1:7">
      <c r="A2248" s="219"/>
      <c r="B2248" s="219"/>
      <c r="C2248" s="219"/>
      <c r="D2248" s="220"/>
      <c r="E2248" s="221"/>
      <c r="F2248" s="222"/>
      <c r="G2248" s="223"/>
    </row>
    <row r="2249" spans="1:7">
      <c r="A2249" s="219"/>
      <c r="B2249" s="219"/>
      <c r="C2249" s="219"/>
      <c r="D2249" s="220"/>
      <c r="E2249" s="221"/>
      <c r="F2249" s="222"/>
      <c r="G2249" s="223"/>
    </row>
    <row r="2250" spans="1:7">
      <c r="A2250" s="219"/>
      <c r="B2250" s="219"/>
      <c r="C2250" s="219"/>
      <c r="D2250" s="220"/>
      <c r="E2250" s="221"/>
      <c r="F2250" s="222"/>
      <c r="G2250" s="223"/>
    </row>
    <row r="2251" spans="1:7">
      <c r="A2251" s="219"/>
      <c r="B2251" s="219"/>
      <c r="C2251" s="219"/>
      <c r="D2251" s="220"/>
      <c r="E2251" s="221"/>
      <c r="F2251" s="222"/>
      <c r="G2251" s="223"/>
    </row>
    <row r="2252" spans="1:7">
      <c r="A2252" s="219"/>
      <c r="B2252" s="219"/>
      <c r="C2252" s="219"/>
      <c r="D2252" s="220"/>
      <c r="E2252" s="221"/>
      <c r="F2252" s="222"/>
      <c r="G2252" s="223"/>
    </row>
    <row r="2253" spans="1:7">
      <c r="A2253" s="219"/>
      <c r="B2253" s="219"/>
      <c r="C2253" s="219"/>
      <c r="D2253" s="220"/>
      <c r="E2253" s="221"/>
      <c r="F2253" s="222"/>
      <c r="G2253" s="223"/>
    </row>
    <row r="2254" spans="1:7">
      <c r="A2254" s="219"/>
      <c r="B2254" s="219"/>
      <c r="C2254" s="219"/>
      <c r="D2254" s="220"/>
      <c r="E2254" s="221"/>
      <c r="F2254" s="222"/>
      <c r="G2254" s="223"/>
    </row>
    <row r="2255" spans="1:7">
      <c r="A2255" s="219"/>
      <c r="B2255" s="219"/>
      <c r="C2255" s="219"/>
      <c r="D2255" s="220"/>
      <c r="E2255" s="221"/>
      <c r="F2255" s="222"/>
      <c r="G2255" s="223"/>
    </row>
    <row r="2256" spans="1:7">
      <c r="A2256" s="219"/>
      <c r="B2256" s="219"/>
      <c r="C2256" s="219"/>
      <c r="D2256" s="220"/>
      <c r="E2256" s="221"/>
      <c r="F2256" s="222"/>
      <c r="G2256" s="223"/>
    </row>
    <row r="2257" spans="1:7">
      <c r="A2257" s="219"/>
      <c r="B2257" s="219"/>
      <c r="C2257" s="219"/>
      <c r="D2257" s="220"/>
      <c r="E2257" s="221"/>
      <c r="F2257" s="222"/>
      <c r="G2257" s="223"/>
    </row>
    <row r="2258" spans="1:7">
      <c r="A2258" s="219"/>
      <c r="B2258" s="219"/>
      <c r="C2258" s="219"/>
      <c r="D2258" s="220"/>
      <c r="E2258" s="221"/>
      <c r="F2258" s="222"/>
      <c r="G2258" s="223"/>
    </row>
    <row r="2259" spans="1:7">
      <c r="A2259" s="219"/>
      <c r="B2259" s="219"/>
      <c r="C2259" s="219"/>
      <c r="D2259" s="220"/>
      <c r="E2259" s="221"/>
      <c r="F2259" s="222"/>
      <c r="G2259" s="223"/>
    </row>
    <row r="2260" spans="1:7">
      <c r="A2260" s="219"/>
      <c r="B2260" s="219"/>
      <c r="C2260" s="219"/>
      <c r="D2260" s="220"/>
      <c r="E2260" s="221"/>
      <c r="F2260" s="222"/>
      <c r="G2260" s="223"/>
    </row>
    <row r="2261" spans="1:7">
      <c r="A2261" s="219"/>
      <c r="B2261" s="219"/>
      <c r="C2261" s="219"/>
      <c r="D2261" s="220"/>
      <c r="E2261" s="221"/>
      <c r="F2261" s="222"/>
      <c r="G2261" s="223"/>
    </row>
    <row r="2262" spans="1:7">
      <c r="A2262" s="219"/>
      <c r="B2262" s="219"/>
      <c r="C2262" s="219"/>
      <c r="D2262" s="220"/>
      <c r="E2262" s="221"/>
      <c r="F2262" s="222"/>
      <c r="G2262" s="223"/>
    </row>
    <row r="2263" spans="1:7">
      <c r="A2263" s="219"/>
      <c r="B2263" s="219"/>
      <c r="C2263" s="219"/>
      <c r="D2263" s="220"/>
      <c r="E2263" s="221"/>
      <c r="F2263" s="222"/>
      <c r="G2263" s="223"/>
    </row>
    <row r="2264" spans="1:7">
      <c r="A2264" s="219"/>
      <c r="B2264" s="219"/>
      <c r="C2264" s="219"/>
      <c r="D2264" s="220"/>
      <c r="E2264" s="221"/>
      <c r="F2264" s="222"/>
      <c r="G2264" s="223"/>
    </row>
    <row r="2265" spans="1:7">
      <c r="A2265" s="219"/>
      <c r="B2265" s="219"/>
      <c r="C2265" s="219"/>
      <c r="D2265" s="220"/>
      <c r="E2265" s="221"/>
      <c r="F2265" s="222"/>
      <c r="G2265" s="223"/>
    </row>
    <row r="2266" spans="1:7">
      <c r="A2266" s="219"/>
      <c r="B2266" s="219"/>
      <c r="C2266" s="219"/>
      <c r="D2266" s="220"/>
      <c r="E2266" s="221"/>
      <c r="F2266" s="222"/>
      <c r="G2266" s="223"/>
    </row>
    <row r="2267" spans="1:7">
      <c r="A2267" s="219"/>
      <c r="B2267" s="219"/>
      <c r="C2267" s="219"/>
      <c r="D2267" s="220"/>
      <c r="E2267" s="221"/>
      <c r="F2267" s="222"/>
      <c r="G2267" s="223"/>
    </row>
    <row r="2268" spans="1:7">
      <c r="A2268" s="219"/>
      <c r="B2268" s="219"/>
      <c r="C2268" s="219"/>
      <c r="D2268" s="220"/>
      <c r="E2268" s="221"/>
      <c r="F2268" s="222"/>
      <c r="G2268" s="223"/>
    </row>
    <row r="2269" spans="1:7">
      <c r="A2269" s="219"/>
      <c r="B2269" s="219"/>
      <c r="C2269" s="219"/>
      <c r="D2269" s="220"/>
      <c r="E2269" s="221"/>
      <c r="F2269" s="222"/>
      <c r="G2269" s="223"/>
    </row>
    <row r="2270" spans="1:7">
      <c r="A2270" s="219"/>
      <c r="B2270" s="219"/>
      <c r="C2270" s="219"/>
      <c r="D2270" s="220"/>
      <c r="E2270" s="221"/>
      <c r="F2270" s="222"/>
      <c r="G2270" s="223"/>
    </row>
    <row r="2271" spans="1:7">
      <c r="A2271" s="219"/>
      <c r="B2271" s="219"/>
      <c r="C2271" s="219"/>
      <c r="D2271" s="220"/>
      <c r="E2271" s="221"/>
      <c r="F2271" s="222"/>
      <c r="G2271" s="223"/>
    </row>
    <row r="2272" spans="1:7">
      <c r="A2272" s="219"/>
      <c r="B2272" s="219"/>
      <c r="C2272" s="219"/>
      <c r="D2272" s="220"/>
      <c r="E2272" s="221"/>
      <c r="F2272" s="222"/>
      <c r="G2272" s="223"/>
    </row>
    <row r="2273" spans="1:7">
      <c r="A2273" s="219"/>
      <c r="B2273" s="219"/>
      <c r="C2273" s="219"/>
      <c r="D2273" s="220"/>
      <c r="E2273" s="221"/>
      <c r="F2273" s="222"/>
      <c r="G2273" s="223"/>
    </row>
    <row r="2274" spans="1:7">
      <c r="A2274" s="219"/>
      <c r="B2274" s="219"/>
      <c r="C2274" s="219"/>
      <c r="D2274" s="220"/>
      <c r="E2274" s="221"/>
      <c r="F2274" s="222"/>
      <c r="G2274" s="223"/>
    </row>
    <row r="2275" spans="1:7">
      <c r="A2275" s="219"/>
      <c r="B2275" s="219"/>
      <c r="C2275" s="219"/>
      <c r="D2275" s="220"/>
      <c r="E2275" s="221"/>
      <c r="F2275" s="222"/>
      <c r="G2275" s="223"/>
    </row>
    <row r="2276" spans="1:7">
      <c r="A2276" s="219"/>
      <c r="B2276" s="219"/>
      <c r="C2276" s="219"/>
      <c r="D2276" s="220"/>
      <c r="E2276" s="221"/>
      <c r="F2276" s="222"/>
      <c r="G2276" s="223"/>
    </row>
    <row r="2277" spans="1:7">
      <c r="A2277" s="219"/>
      <c r="B2277" s="219"/>
      <c r="C2277" s="219"/>
      <c r="D2277" s="220"/>
      <c r="E2277" s="221"/>
      <c r="F2277" s="222"/>
      <c r="G2277" s="223"/>
    </row>
    <row r="2278" spans="1:7">
      <c r="A2278" s="219"/>
      <c r="B2278" s="219"/>
      <c r="C2278" s="219"/>
      <c r="D2278" s="220"/>
      <c r="E2278" s="221"/>
      <c r="F2278" s="222"/>
      <c r="G2278" s="223"/>
    </row>
    <row r="2279" spans="1:7">
      <c r="A2279" s="219"/>
      <c r="B2279" s="219"/>
      <c r="C2279" s="219"/>
      <c r="D2279" s="220"/>
      <c r="E2279" s="221"/>
      <c r="F2279" s="222"/>
      <c r="G2279" s="223"/>
    </row>
    <row r="2280" spans="1:7">
      <c r="A2280" s="219"/>
      <c r="B2280" s="219"/>
      <c r="C2280" s="219"/>
      <c r="D2280" s="220"/>
      <c r="E2280" s="221"/>
      <c r="F2280" s="222"/>
      <c r="G2280" s="223"/>
    </row>
    <row r="2281" spans="1:7">
      <c r="A2281" s="219"/>
      <c r="B2281" s="219"/>
      <c r="C2281" s="219"/>
      <c r="D2281" s="220"/>
      <c r="E2281" s="221"/>
      <c r="F2281" s="222"/>
      <c r="G2281" s="223"/>
    </row>
    <row r="2282" spans="1:7">
      <c r="A2282" s="219"/>
      <c r="B2282" s="219"/>
      <c r="C2282" s="219"/>
      <c r="D2282" s="220"/>
      <c r="E2282" s="221"/>
      <c r="F2282" s="222"/>
      <c r="G2282" s="223"/>
    </row>
    <row r="2283" spans="1:7">
      <c r="A2283" s="219"/>
      <c r="B2283" s="219"/>
      <c r="C2283" s="219"/>
      <c r="D2283" s="220"/>
      <c r="E2283" s="221"/>
      <c r="F2283" s="222"/>
      <c r="G2283" s="223"/>
    </row>
    <row r="2284" spans="1:7">
      <c r="A2284" s="219"/>
      <c r="B2284" s="219"/>
      <c r="C2284" s="219"/>
      <c r="D2284" s="220"/>
      <c r="E2284" s="221"/>
      <c r="F2284" s="222"/>
      <c r="G2284" s="223"/>
    </row>
    <row r="2285" spans="1:7">
      <c r="A2285" s="219"/>
      <c r="B2285" s="219"/>
      <c r="C2285" s="219"/>
      <c r="D2285" s="220"/>
      <c r="E2285" s="221"/>
      <c r="F2285" s="222"/>
      <c r="G2285" s="223"/>
    </row>
    <row r="2286" spans="1:7">
      <c r="A2286" s="219"/>
      <c r="B2286" s="219"/>
      <c r="C2286" s="219"/>
      <c r="D2286" s="220"/>
      <c r="E2286" s="221"/>
      <c r="F2286" s="222"/>
      <c r="G2286" s="223"/>
    </row>
    <row r="2287" spans="1:7">
      <c r="A2287" s="219"/>
      <c r="B2287" s="219"/>
      <c r="C2287" s="219"/>
      <c r="D2287" s="220"/>
      <c r="E2287" s="221"/>
      <c r="F2287" s="222"/>
      <c r="G2287" s="223"/>
    </row>
    <row r="2288" spans="1:7">
      <c r="A2288" s="219"/>
      <c r="B2288" s="219"/>
      <c r="C2288" s="219"/>
      <c r="D2288" s="220"/>
      <c r="E2288" s="221"/>
      <c r="F2288" s="222"/>
      <c r="G2288" s="223"/>
    </row>
    <row r="2289" spans="1:7">
      <c r="A2289" s="219"/>
      <c r="B2289" s="219"/>
      <c r="C2289" s="219"/>
      <c r="D2289" s="220"/>
      <c r="E2289" s="221"/>
      <c r="F2289" s="222"/>
      <c r="G2289" s="223"/>
    </row>
    <row r="2290" spans="1:7">
      <c r="A2290" s="219"/>
      <c r="B2290" s="219"/>
      <c r="C2290" s="219"/>
      <c r="D2290" s="220"/>
      <c r="E2290" s="221"/>
      <c r="F2290" s="222"/>
      <c r="G2290" s="223"/>
    </row>
    <row r="2291" spans="1:7">
      <c r="A2291" s="219"/>
      <c r="B2291" s="219"/>
      <c r="C2291" s="219"/>
      <c r="D2291" s="220"/>
      <c r="E2291" s="221"/>
      <c r="F2291" s="222"/>
      <c r="G2291" s="223"/>
    </row>
    <row r="2292" spans="1:7">
      <c r="A2292" s="219"/>
      <c r="B2292" s="219"/>
      <c r="C2292" s="219"/>
      <c r="D2292" s="220"/>
      <c r="E2292" s="221"/>
      <c r="F2292" s="222"/>
      <c r="G2292" s="223"/>
    </row>
    <row r="2293" spans="1:7">
      <c r="A2293" s="219"/>
      <c r="B2293" s="219"/>
      <c r="C2293" s="219"/>
      <c r="D2293" s="220"/>
      <c r="E2293" s="221"/>
      <c r="F2293" s="222"/>
      <c r="G2293" s="223"/>
    </row>
    <row r="2294" spans="1:7">
      <c r="A2294" s="219"/>
      <c r="B2294" s="219"/>
      <c r="C2294" s="219"/>
      <c r="D2294" s="220"/>
      <c r="E2294" s="221"/>
      <c r="F2294" s="222"/>
      <c r="G2294" s="223"/>
    </row>
    <row r="2295" spans="1:7">
      <c r="A2295" s="219"/>
      <c r="B2295" s="219"/>
      <c r="C2295" s="219"/>
      <c r="D2295" s="220"/>
      <c r="E2295" s="221"/>
      <c r="F2295" s="222"/>
      <c r="G2295" s="223"/>
    </row>
    <row r="2296" spans="1:7">
      <c r="A2296" s="219"/>
      <c r="B2296" s="219"/>
      <c r="C2296" s="219"/>
      <c r="D2296" s="220"/>
      <c r="E2296" s="221"/>
      <c r="F2296" s="222"/>
      <c r="G2296" s="223"/>
    </row>
    <row r="2297" spans="1:7">
      <c r="A2297" s="219"/>
      <c r="B2297" s="219"/>
      <c r="C2297" s="219"/>
      <c r="D2297" s="220"/>
      <c r="E2297" s="221"/>
      <c r="F2297" s="222"/>
      <c r="G2297" s="223"/>
    </row>
    <row r="2298" spans="1:7">
      <c r="A2298" s="219"/>
      <c r="B2298" s="219"/>
      <c r="C2298" s="219"/>
      <c r="D2298" s="220"/>
      <c r="E2298" s="221"/>
      <c r="F2298" s="222"/>
      <c r="G2298" s="223"/>
    </row>
    <row r="2299" spans="1:7">
      <c r="A2299" s="219"/>
      <c r="B2299" s="219"/>
      <c r="C2299" s="219"/>
      <c r="D2299" s="220"/>
      <c r="E2299" s="221"/>
      <c r="F2299" s="222"/>
      <c r="G2299" s="223"/>
    </row>
    <row r="2300" spans="1:7">
      <c r="A2300" s="219"/>
      <c r="B2300" s="219"/>
      <c r="C2300" s="219"/>
      <c r="D2300" s="220"/>
      <c r="E2300" s="221"/>
      <c r="F2300" s="222"/>
      <c r="G2300" s="223"/>
    </row>
    <row r="2301" spans="1:7">
      <c r="A2301" s="219"/>
      <c r="B2301" s="219"/>
      <c r="C2301" s="219"/>
      <c r="D2301" s="220"/>
      <c r="E2301" s="221"/>
      <c r="F2301" s="222"/>
      <c r="G2301" s="223"/>
    </row>
    <row r="2302" spans="1:7">
      <c r="A2302" s="219"/>
      <c r="B2302" s="219"/>
      <c r="C2302" s="219"/>
      <c r="D2302" s="220"/>
      <c r="E2302" s="221"/>
      <c r="F2302" s="222"/>
      <c r="G2302" s="223"/>
    </row>
    <row r="2303" spans="1:7">
      <c r="A2303" s="219"/>
      <c r="B2303" s="219"/>
      <c r="C2303" s="219"/>
      <c r="D2303" s="220"/>
      <c r="E2303" s="221"/>
      <c r="F2303" s="222"/>
      <c r="G2303" s="223"/>
    </row>
    <row r="2304" spans="1:7">
      <c r="A2304" s="219"/>
      <c r="B2304" s="219"/>
      <c r="C2304" s="219"/>
      <c r="D2304" s="220"/>
      <c r="E2304" s="221"/>
      <c r="F2304" s="222"/>
      <c r="G2304" s="223"/>
    </row>
    <row r="2305" spans="1:7">
      <c r="A2305" s="219"/>
      <c r="B2305" s="219"/>
      <c r="C2305" s="219"/>
      <c r="D2305" s="220"/>
      <c r="E2305" s="221"/>
      <c r="F2305" s="222"/>
      <c r="G2305" s="223"/>
    </row>
    <row r="2306" spans="1:7">
      <c r="A2306" s="219"/>
      <c r="B2306" s="219"/>
      <c r="C2306" s="219"/>
      <c r="D2306" s="220"/>
      <c r="E2306" s="221"/>
      <c r="F2306" s="222"/>
      <c r="G2306" s="223"/>
    </row>
    <row r="2307" spans="1:7">
      <c r="A2307" s="219"/>
      <c r="B2307" s="219"/>
      <c r="C2307" s="219"/>
      <c r="D2307" s="220"/>
      <c r="E2307" s="221"/>
      <c r="F2307" s="222"/>
      <c r="G2307" s="223"/>
    </row>
    <row r="2308" spans="1:7">
      <c r="A2308" s="219"/>
      <c r="B2308" s="219"/>
      <c r="C2308" s="219"/>
      <c r="D2308" s="220"/>
      <c r="E2308" s="221"/>
      <c r="F2308" s="222"/>
      <c r="G2308" s="223"/>
    </row>
    <row r="2309" spans="1:7">
      <c r="A2309" s="219"/>
      <c r="B2309" s="219"/>
      <c r="C2309" s="219"/>
      <c r="D2309" s="220"/>
      <c r="E2309" s="221"/>
      <c r="F2309" s="222"/>
      <c r="G2309" s="223"/>
    </row>
    <row r="2310" spans="1:7">
      <c r="A2310" s="219"/>
      <c r="B2310" s="219"/>
      <c r="C2310" s="219"/>
      <c r="D2310" s="220"/>
      <c r="E2310" s="221"/>
      <c r="F2310" s="222"/>
      <c r="G2310" s="223"/>
    </row>
    <row r="2311" spans="1:7">
      <c r="A2311" s="219"/>
      <c r="B2311" s="219"/>
      <c r="C2311" s="219"/>
      <c r="D2311" s="220"/>
      <c r="E2311" s="221"/>
      <c r="F2311" s="222"/>
      <c r="G2311" s="223"/>
    </row>
    <row r="2312" spans="1:7">
      <c r="A2312" s="219"/>
      <c r="B2312" s="219"/>
      <c r="C2312" s="219"/>
      <c r="D2312" s="220"/>
      <c r="E2312" s="221"/>
      <c r="F2312" s="222"/>
      <c r="G2312" s="223"/>
    </row>
    <row r="2313" spans="1:7">
      <c r="A2313" s="219"/>
      <c r="B2313" s="219"/>
      <c r="C2313" s="219"/>
      <c r="D2313" s="220"/>
      <c r="E2313" s="221"/>
      <c r="F2313" s="222"/>
      <c r="G2313" s="223"/>
    </row>
    <row r="2314" spans="1:7">
      <c r="A2314" s="219"/>
      <c r="B2314" s="219"/>
      <c r="C2314" s="219"/>
      <c r="D2314" s="220"/>
      <c r="E2314" s="221"/>
      <c r="F2314" s="222"/>
      <c r="G2314" s="223"/>
    </row>
    <row r="2315" spans="1:7">
      <c r="A2315" s="219"/>
      <c r="B2315" s="219"/>
      <c r="C2315" s="219"/>
      <c r="D2315" s="220"/>
      <c r="E2315" s="221"/>
      <c r="F2315" s="222"/>
      <c r="G2315" s="223"/>
    </row>
    <row r="2316" spans="1:7">
      <c r="A2316" s="219"/>
      <c r="B2316" s="219"/>
      <c r="C2316" s="219"/>
      <c r="D2316" s="220"/>
      <c r="E2316" s="221"/>
      <c r="F2316" s="222"/>
      <c r="G2316" s="223"/>
    </row>
    <row r="2317" spans="1:7">
      <c r="A2317" s="219"/>
      <c r="B2317" s="219"/>
      <c r="C2317" s="219"/>
      <c r="D2317" s="220"/>
      <c r="E2317" s="221"/>
      <c r="F2317" s="222"/>
      <c r="G2317" s="223"/>
    </row>
    <row r="2318" spans="1:7">
      <c r="A2318" s="219"/>
      <c r="B2318" s="219"/>
      <c r="C2318" s="219"/>
      <c r="D2318" s="220"/>
      <c r="E2318" s="221"/>
      <c r="F2318" s="222"/>
      <c r="G2318" s="223"/>
    </row>
    <row r="2319" spans="1:7">
      <c r="A2319" s="219"/>
      <c r="B2319" s="219"/>
      <c r="C2319" s="219"/>
      <c r="D2319" s="220"/>
      <c r="E2319" s="221"/>
      <c r="F2319" s="222"/>
      <c r="G2319" s="223"/>
    </row>
    <row r="2320" spans="1:7">
      <c r="A2320" s="219"/>
      <c r="B2320" s="219"/>
      <c r="C2320" s="219"/>
      <c r="D2320" s="220"/>
      <c r="E2320" s="221"/>
      <c r="F2320" s="222"/>
      <c r="G2320" s="223"/>
    </row>
    <row r="2321" spans="1:7">
      <c r="A2321" s="219"/>
      <c r="B2321" s="219"/>
      <c r="C2321" s="219"/>
      <c r="D2321" s="220"/>
      <c r="E2321" s="221"/>
      <c r="F2321" s="222"/>
      <c r="G2321" s="223"/>
    </row>
    <row r="2322" spans="1:7">
      <c r="A2322" s="219"/>
      <c r="B2322" s="219"/>
      <c r="C2322" s="219"/>
      <c r="D2322" s="220"/>
      <c r="E2322" s="221"/>
      <c r="F2322" s="222"/>
      <c r="G2322" s="223"/>
    </row>
    <row r="2323" spans="1:7">
      <c r="A2323" s="219"/>
      <c r="B2323" s="219"/>
      <c r="C2323" s="219"/>
      <c r="D2323" s="220"/>
      <c r="E2323" s="221"/>
      <c r="F2323" s="222"/>
      <c r="G2323" s="223"/>
    </row>
    <row r="2324" spans="1:7">
      <c r="A2324" s="219"/>
      <c r="B2324" s="219"/>
      <c r="C2324" s="219"/>
      <c r="D2324" s="220"/>
      <c r="E2324" s="221"/>
      <c r="F2324" s="222"/>
      <c r="G2324" s="223"/>
    </row>
    <row r="2325" spans="1:7">
      <c r="A2325" s="219"/>
      <c r="B2325" s="219"/>
      <c r="C2325" s="219"/>
      <c r="D2325" s="220"/>
      <c r="E2325" s="221"/>
      <c r="F2325" s="222"/>
      <c r="G2325" s="223"/>
    </row>
    <row r="2326" spans="1:7">
      <c r="A2326" s="219"/>
      <c r="B2326" s="219"/>
      <c r="C2326" s="219"/>
      <c r="D2326" s="220"/>
      <c r="E2326" s="221"/>
      <c r="F2326" s="222"/>
      <c r="G2326" s="223"/>
    </row>
    <row r="2327" spans="1:7">
      <c r="A2327" s="219"/>
      <c r="B2327" s="219"/>
      <c r="C2327" s="219"/>
      <c r="D2327" s="220"/>
      <c r="E2327" s="221"/>
      <c r="F2327" s="222"/>
      <c r="G2327" s="223"/>
    </row>
    <row r="2328" spans="1:7">
      <c r="A2328" s="219"/>
      <c r="B2328" s="219"/>
      <c r="C2328" s="219"/>
      <c r="D2328" s="220"/>
      <c r="E2328" s="221"/>
      <c r="F2328" s="222"/>
      <c r="G2328" s="223"/>
    </row>
    <row r="2329" spans="1:7">
      <c r="A2329" s="219"/>
      <c r="B2329" s="219"/>
      <c r="C2329" s="219"/>
      <c r="D2329" s="220"/>
      <c r="E2329" s="221"/>
      <c r="F2329" s="222"/>
      <c r="G2329" s="223"/>
    </row>
    <row r="2330" spans="1:7">
      <c r="A2330" s="219"/>
      <c r="B2330" s="219"/>
      <c r="C2330" s="219"/>
      <c r="D2330" s="220"/>
      <c r="E2330" s="221"/>
      <c r="F2330" s="222"/>
      <c r="G2330" s="223"/>
    </row>
    <row r="2331" spans="1:7">
      <c r="A2331" s="219"/>
      <c r="B2331" s="219"/>
      <c r="C2331" s="219"/>
      <c r="D2331" s="220"/>
      <c r="E2331" s="221"/>
      <c r="F2331" s="222"/>
      <c r="G2331" s="223"/>
    </row>
    <row r="2332" spans="1:7">
      <c r="A2332" s="219"/>
      <c r="B2332" s="219"/>
      <c r="C2332" s="219"/>
      <c r="D2332" s="220"/>
      <c r="E2332" s="221"/>
      <c r="F2332" s="222"/>
      <c r="G2332" s="223"/>
    </row>
    <row r="2333" spans="1:7">
      <c r="A2333" s="219"/>
      <c r="B2333" s="219"/>
      <c r="C2333" s="219"/>
      <c r="D2333" s="220"/>
      <c r="E2333" s="221"/>
      <c r="F2333" s="222"/>
      <c r="G2333" s="223"/>
    </row>
    <row r="2334" spans="1:7">
      <c r="A2334" s="219"/>
      <c r="B2334" s="219"/>
      <c r="C2334" s="219"/>
      <c r="D2334" s="220"/>
      <c r="E2334" s="221"/>
      <c r="F2334" s="222"/>
      <c r="G2334" s="223"/>
    </row>
    <row r="2335" spans="1:7">
      <c r="A2335" s="219"/>
      <c r="B2335" s="219"/>
      <c r="C2335" s="219"/>
      <c r="D2335" s="220"/>
      <c r="E2335" s="221"/>
      <c r="F2335" s="222"/>
      <c r="G2335" s="223"/>
    </row>
    <row r="2336" spans="1:7">
      <c r="A2336" s="219"/>
      <c r="B2336" s="219"/>
      <c r="C2336" s="219"/>
      <c r="D2336" s="220"/>
      <c r="E2336" s="221"/>
      <c r="F2336" s="222"/>
      <c r="G2336" s="223"/>
    </row>
    <row r="2337" spans="1:7">
      <c r="A2337" s="219"/>
      <c r="B2337" s="219"/>
      <c r="C2337" s="219"/>
      <c r="D2337" s="220"/>
      <c r="E2337" s="221"/>
      <c r="F2337" s="222"/>
      <c r="G2337" s="223"/>
    </row>
    <row r="2338" spans="1:7">
      <c r="A2338" s="219"/>
      <c r="B2338" s="219"/>
      <c r="C2338" s="219"/>
      <c r="D2338" s="220"/>
      <c r="E2338" s="221"/>
      <c r="F2338" s="222"/>
      <c r="G2338" s="223"/>
    </row>
    <row r="2339" spans="1:7">
      <c r="A2339" s="219"/>
      <c r="B2339" s="219"/>
      <c r="C2339" s="219"/>
      <c r="D2339" s="220"/>
      <c r="E2339" s="221"/>
      <c r="F2339" s="222"/>
      <c r="G2339" s="223"/>
    </row>
    <row r="2340" spans="1:7">
      <c r="A2340" s="219"/>
      <c r="B2340" s="219"/>
      <c r="C2340" s="219"/>
      <c r="D2340" s="220"/>
      <c r="E2340" s="221"/>
      <c r="F2340" s="222"/>
      <c r="G2340" s="223"/>
    </row>
    <row r="2341" spans="1:7">
      <c r="A2341" s="219"/>
      <c r="B2341" s="219"/>
      <c r="C2341" s="219"/>
      <c r="D2341" s="220"/>
      <c r="E2341" s="221"/>
      <c r="F2341" s="222"/>
      <c r="G2341" s="223"/>
    </row>
    <row r="2342" spans="1:7">
      <c r="A2342" s="219"/>
      <c r="B2342" s="219"/>
      <c r="C2342" s="219"/>
      <c r="D2342" s="220"/>
      <c r="E2342" s="221"/>
      <c r="F2342" s="222"/>
      <c r="G2342" s="223"/>
    </row>
    <row r="2343" spans="1:7">
      <c r="A2343" s="219"/>
      <c r="B2343" s="219"/>
      <c r="C2343" s="219"/>
      <c r="D2343" s="220"/>
      <c r="E2343" s="221"/>
      <c r="F2343" s="222"/>
      <c r="G2343" s="223"/>
    </row>
    <row r="2344" spans="1:7">
      <c r="A2344" s="219"/>
      <c r="B2344" s="219"/>
      <c r="C2344" s="219"/>
      <c r="D2344" s="220"/>
      <c r="E2344" s="221"/>
      <c r="F2344" s="222"/>
      <c r="G2344" s="223"/>
    </row>
    <row r="2345" spans="1:7">
      <c r="A2345" s="219"/>
      <c r="B2345" s="219"/>
      <c r="C2345" s="219"/>
      <c r="D2345" s="220"/>
      <c r="E2345" s="221"/>
      <c r="F2345" s="222"/>
      <c r="G2345" s="223"/>
    </row>
    <row r="2346" spans="1:7">
      <c r="A2346" s="219"/>
      <c r="B2346" s="219"/>
      <c r="C2346" s="219"/>
      <c r="D2346" s="220"/>
      <c r="E2346" s="221"/>
      <c r="F2346" s="222"/>
      <c r="G2346" s="223"/>
    </row>
    <row r="2347" spans="1:7">
      <c r="A2347" s="219"/>
      <c r="B2347" s="219"/>
      <c r="C2347" s="219"/>
      <c r="D2347" s="220"/>
      <c r="E2347" s="221"/>
      <c r="F2347" s="222"/>
      <c r="G2347" s="223"/>
    </row>
    <row r="2348" spans="1:7">
      <c r="A2348" s="219"/>
      <c r="B2348" s="219"/>
      <c r="C2348" s="219"/>
      <c r="D2348" s="220"/>
      <c r="E2348" s="221"/>
      <c r="F2348" s="222"/>
      <c r="G2348" s="223"/>
    </row>
    <row r="2349" spans="1:7">
      <c r="A2349" s="219"/>
      <c r="B2349" s="219"/>
      <c r="C2349" s="219"/>
      <c r="D2349" s="220"/>
      <c r="E2349" s="221"/>
      <c r="F2349" s="222"/>
      <c r="G2349" s="223"/>
    </row>
    <row r="2350" spans="1:7">
      <c r="A2350" s="219"/>
      <c r="B2350" s="219"/>
      <c r="C2350" s="219"/>
      <c r="D2350" s="220"/>
      <c r="E2350" s="221"/>
      <c r="F2350" s="222"/>
      <c r="G2350" s="223"/>
    </row>
    <row r="2351" spans="1:7">
      <c r="A2351" s="219"/>
      <c r="B2351" s="219"/>
      <c r="C2351" s="219"/>
      <c r="D2351" s="220"/>
      <c r="E2351" s="221"/>
      <c r="F2351" s="222"/>
      <c r="G2351" s="223"/>
    </row>
    <row r="2352" spans="1:7">
      <c r="A2352" s="219"/>
      <c r="B2352" s="219"/>
      <c r="C2352" s="219"/>
      <c r="D2352" s="220"/>
      <c r="E2352" s="221"/>
      <c r="F2352" s="222"/>
      <c r="G2352" s="223"/>
    </row>
    <row r="2353" spans="1:7">
      <c r="A2353" s="219"/>
      <c r="B2353" s="219"/>
      <c r="C2353" s="219"/>
      <c r="D2353" s="220"/>
      <c r="E2353" s="221"/>
      <c r="F2353" s="222"/>
      <c r="G2353" s="223"/>
    </row>
    <row r="2354" spans="1:7">
      <c r="A2354" s="219"/>
      <c r="B2354" s="219"/>
      <c r="C2354" s="219"/>
      <c r="D2354" s="220"/>
      <c r="E2354" s="221"/>
      <c r="F2354" s="222"/>
      <c r="G2354" s="223"/>
    </row>
    <row r="2355" spans="1:7">
      <c r="A2355" s="219"/>
      <c r="B2355" s="219"/>
      <c r="C2355" s="219"/>
      <c r="D2355" s="220"/>
      <c r="E2355" s="221"/>
      <c r="F2355" s="222"/>
      <c r="G2355" s="223"/>
    </row>
    <row r="2356" spans="1:7">
      <c r="A2356" s="219"/>
      <c r="B2356" s="219"/>
      <c r="C2356" s="219"/>
      <c r="D2356" s="220"/>
      <c r="E2356" s="221"/>
      <c r="F2356" s="222"/>
      <c r="G2356" s="223"/>
    </row>
    <row r="2357" spans="1:7">
      <c r="A2357" s="219"/>
      <c r="B2357" s="219"/>
      <c r="C2357" s="219"/>
      <c r="D2357" s="220"/>
      <c r="E2357" s="221"/>
      <c r="F2357" s="222"/>
      <c r="G2357" s="223"/>
    </row>
    <row r="2358" spans="1:7">
      <c r="A2358" s="219"/>
      <c r="B2358" s="219"/>
      <c r="C2358" s="219"/>
      <c r="D2358" s="220"/>
      <c r="E2358" s="221"/>
      <c r="F2358" s="222"/>
      <c r="G2358" s="223"/>
    </row>
    <row r="2359" spans="1:7">
      <c r="A2359" s="219"/>
      <c r="B2359" s="219"/>
      <c r="C2359" s="219"/>
      <c r="D2359" s="220"/>
      <c r="E2359" s="221"/>
      <c r="F2359" s="222"/>
      <c r="G2359" s="223"/>
    </row>
    <row r="2360" spans="1:7">
      <c r="A2360" s="219"/>
      <c r="B2360" s="219"/>
      <c r="C2360" s="219"/>
      <c r="D2360" s="220"/>
      <c r="E2360" s="221"/>
      <c r="F2360" s="222"/>
      <c r="G2360" s="223"/>
    </row>
    <row r="2361" spans="1:7">
      <c r="A2361" s="219"/>
      <c r="B2361" s="219"/>
      <c r="C2361" s="219"/>
      <c r="D2361" s="220"/>
      <c r="E2361" s="221"/>
      <c r="F2361" s="222"/>
      <c r="G2361" s="223"/>
    </row>
    <row r="2362" spans="1:7">
      <c r="A2362" s="219"/>
      <c r="B2362" s="219"/>
      <c r="C2362" s="219"/>
      <c r="D2362" s="220"/>
      <c r="E2362" s="221"/>
      <c r="F2362" s="222"/>
      <c r="G2362" s="223"/>
    </row>
    <row r="2363" spans="1:7">
      <c r="A2363" s="219"/>
      <c r="B2363" s="219"/>
      <c r="C2363" s="219"/>
      <c r="D2363" s="220"/>
      <c r="E2363" s="221"/>
      <c r="F2363" s="222"/>
      <c r="G2363" s="223"/>
    </row>
    <row r="2364" spans="1:7">
      <c r="A2364" s="219"/>
      <c r="B2364" s="219"/>
      <c r="C2364" s="219"/>
      <c r="D2364" s="220"/>
      <c r="E2364" s="221"/>
      <c r="F2364" s="222"/>
      <c r="G2364" s="223"/>
    </row>
    <row r="2365" spans="1:7">
      <c r="A2365" s="219"/>
      <c r="B2365" s="219"/>
      <c r="C2365" s="219"/>
      <c r="D2365" s="220"/>
      <c r="E2365" s="221"/>
      <c r="F2365" s="222"/>
      <c r="G2365" s="223"/>
    </row>
    <row r="2366" spans="1:7">
      <c r="A2366" s="219"/>
      <c r="B2366" s="219"/>
      <c r="C2366" s="219"/>
      <c r="D2366" s="220"/>
      <c r="E2366" s="221"/>
      <c r="F2366" s="222"/>
      <c r="G2366" s="223"/>
    </row>
    <row r="2367" spans="1:7">
      <c r="A2367" s="219"/>
      <c r="B2367" s="219"/>
      <c r="C2367" s="219"/>
      <c r="D2367" s="220"/>
      <c r="E2367" s="221"/>
      <c r="F2367" s="222"/>
      <c r="G2367" s="223"/>
    </row>
    <row r="2368" spans="1:7">
      <c r="A2368" s="219"/>
      <c r="B2368" s="219"/>
      <c r="C2368" s="219"/>
      <c r="D2368" s="220"/>
      <c r="E2368" s="221"/>
      <c r="F2368" s="222"/>
      <c r="G2368" s="223"/>
    </row>
    <row r="2369" spans="1:7">
      <c r="A2369" s="219"/>
      <c r="B2369" s="219"/>
      <c r="C2369" s="219"/>
      <c r="D2369" s="220"/>
      <c r="E2369" s="221"/>
      <c r="F2369" s="222"/>
      <c r="G2369" s="223"/>
    </row>
    <row r="2370" spans="1:7">
      <c r="A2370" s="219"/>
      <c r="B2370" s="219"/>
      <c r="C2370" s="219"/>
      <c r="D2370" s="220"/>
      <c r="E2370" s="221"/>
      <c r="F2370" s="222"/>
      <c r="G2370" s="223"/>
    </row>
    <row r="2371" spans="1:7">
      <c r="A2371" s="219"/>
      <c r="B2371" s="219"/>
      <c r="C2371" s="219"/>
      <c r="D2371" s="220"/>
      <c r="E2371" s="221"/>
      <c r="F2371" s="222"/>
      <c r="G2371" s="223"/>
    </row>
    <row r="2372" spans="1:7">
      <c r="A2372" s="219"/>
      <c r="B2372" s="219"/>
      <c r="C2372" s="219"/>
      <c r="D2372" s="220"/>
      <c r="E2372" s="221"/>
      <c r="F2372" s="222"/>
      <c r="G2372" s="223"/>
    </row>
    <row r="2373" spans="1:7">
      <c r="A2373" s="219"/>
      <c r="B2373" s="219"/>
      <c r="C2373" s="219"/>
      <c r="D2373" s="220"/>
      <c r="E2373" s="221"/>
      <c r="F2373" s="222"/>
      <c r="G2373" s="223"/>
    </row>
    <row r="2374" spans="1:7">
      <c r="A2374" s="219"/>
      <c r="B2374" s="219"/>
      <c r="C2374" s="219"/>
      <c r="D2374" s="220"/>
      <c r="E2374" s="221"/>
      <c r="F2374" s="222"/>
      <c r="G2374" s="223"/>
    </row>
    <row r="2375" spans="1:7">
      <c r="A2375" s="219"/>
      <c r="B2375" s="219"/>
      <c r="C2375" s="219"/>
      <c r="D2375" s="220"/>
      <c r="E2375" s="221"/>
      <c r="F2375" s="222"/>
      <c r="G2375" s="223"/>
    </row>
    <row r="2376" spans="1:7">
      <c r="A2376" s="219"/>
      <c r="B2376" s="219"/>
      <c r="C2376" s="219"/>
      <c r="D2376" s="220"/>
      <c r="E2376" s="221"/>
      <c r="F2376" s="222"/>
      <c r="G2376" s="223"/>
    </row>
    <row r="2377" spans="1:7">
      <c r="A2377" s="219"/>
      <c r="B2377" s="219"/>
      <c r="C2377" s="219"/>
      <c r="D2377" s="220"/>
      <c r="E2377" s="221"/>
      <c r="F2377" s="222"/>
      <c r="G2377" s="223"/>
    </row>
    <row r="2378" spans="1:7">
      <c r="A2378" s="219"/>
      <c r="B2378" s="219"/>
      <c r="C2378" s="219"/>
      <c r="D2378" s="220"/>
      <c r="E2378" s="221"/>
      <c r="F2378" s="222"/>
      <c r="G2378" s="223"/>
    </row>
    <row r="2379" spans="1:7">
      <c r="A2379" s="219"/>
      <c r="B2379" s="219"/>
      <c r="C2379" s="219"/>
      <c r="D2379" s="220"/>
      <c r="E2379" s="221"/>
      <c r="F2379" s="222"/>
      <c r="G2379" s="223"/>
    </row>
    <row r="2380" spans="1:7">
      <c r="A2380" s="219"/>
      <c r="B2380" s="219"/>
      <c r="C2380" s="219"/>
      <c r="D2380" s="220"/>
      <c r="E2380" s="221"/>
      <c r="F2380" s="222"/>
      <c r="G2380" s="223"/>
    </row>
    <row r="2381" spans="1:7">
      <c r="A2381" s="219"/>
      <c r="B2381" s="219"/>
      <c r="C2381" s="219"/>
      <c r="D2381" s="220"/>
      <c r="E2381" s="221"/>
      <c r="F2381" s="222"/>
      <c r="G2381" s="223"/>
    </row>
    <row r="2382" spans="1:7">
      <c r="A2382" s="219"/>
      <c r="B2382" s="219"/>
      <c r="C2382" s="219"/>
      <c r="D2382" s="220"/>
      <c r="E2382" s="221"/>
      <c r="F2382" s="222"/>
      <c r="G2382" s="223"/>
    </row>
    <row r="2383" spans="1:7">
      <c r="A2383" s="219"/>
      <c r="B2383" s="219"/>
      <c r="C2383" s="219"/>
      <c r="D2383" s="220"/>
      <c r="E2383" s="221"/>
      <c r="F2383" s="222"/>
      <c r="G2383" s="223"/>
    </row>
    <row r="2384" spans="1:7">
      <c r="A2384" s="219"/>
      <c r="B2384" s="219"/>
      <c r="C2384" s="219"/>
      <c r="D2384" s="220"/>
      <c r="E2384" s="221"/>
      <c r="F2384" s="222"/>
      <c r="G2384" s="223"/>
    </row>
    <row r="2385" spans="1:7">
      <c r="A2385" s="219"/>
      <c r="B2385" s="219"/>
      <c r="C2385" s="219"/>
      <c r="D2385" s="220"/>
      <c r="E2385" s="221"/>
      <c r="F2385" s="222"/>
      <c r="G2385" s="223"/>
    </row>
    <row r="2386" spans="1:7">
      <c r="A2386" s="219"/>
      <c r="B2386" s="219"/>
      <c r="C2386" s="219"/>
      <c r="D2386" s="220"/>
      <c r="E2386" s="221"/>
      <c r="F2386" s="222"/>
      <c r="G2386" s="223"/>
    </row>
    <row r="2387" spans="1:7">
      <c r="A2387" s="219"/>
      <c r="B2387" s="219"/>
      <c r="C2387" s="219"/>
      <c r="D2387" s="220"/>
      <c r="E2387" s="221"/>
      <c r="F2387" s="222"/>
      <c r="G2387" s="223"/>
    </row>
    <row r="2388" spans="1:7">
      <c r="A2388" s="219"/>
      <c r="B2388" s="219"/>
      <c r="C2388" s="219"/>
      <c r="D2388" s="220"/>
      <c r="E2388" s="221"/>
      <c r="F2388" s="222"/>
      <c r="G2388" s="223"/>
    </row>
    <row r="2389" spans="1:7">
      <c r="A2389" s="219"/>
      <c r="B2389" s="219"/>
      <c r="C2389" s="219"/>
      <c r="D2389" s="220"/>
      <c r="E2389" s="221"/>
      <c r="F2389" s="222"/>
      <c r="G2389" s="223"/>
    </row>
    <row r="2390" spans="1:7">
      <c r="A2390" s="219"/>
      <c r="B2390" s="219"/>
      <c r="C2390" s="219"/>
      <c r="D2390" s="220"/>
      <c r="E2390" s="221"/>
      <c r="F2390" s="222"/>
      <c r="G2390" s="223"/>
    </row>
    <row r="2391" spans="1:7">
      <c r="A2391" s="219"/>
      <c r="B2391" s="219"/>
      <c r="C2391" s="219"/>
      <c r="D2391" s="220"/>
      <c r="E2391" s="221"/>
      <c r="F2391" s="222"/>
      <c r="G2391" s="223"/>
    </row>
    <row r="2392" spans="1:7">
      <c r="A2392" s="219"/>
      <c r="B2392" s="219"/>
      <c r="C2392" s="219"/>
      <c r="D2392" s="220"/>
      <c r="E2392" s="221"/>
      <c r="F2392" s="222"/>
      <c r="G2392" s="223"/>
    </row>
    <row r="2393" spans="1:7">
      <c r="A2393" s="219"/>
      <c r="B2393" s="219"/>
      <c r="C2393" s="219"/>
      <c r="D2393" s="220"/>
      <c r="E2393" s="221"/>
      <c r="F2393" s="222"/>
      <c r="G2393" s="223"/>
    </row>
    <row r="2394" spans="1:7">
      <c r="A2394" s="219"/>
      <c r="B2394" s="219"/>
      <c r="C2394" s="219"/>
      <c r="D2394" s="220"/>
      <c r="E2394" s="221"/>
      <c r="F2394" s="222"/>
      <c r="G2394" s="223"/>
    </row>
    <row r="2395" spans="1:7">
      <c r="A2395" s="219"/>
      <c r="B2395" s="219"/>
      <c r="C2395" s="219"/>
      <c r="D2395" s="220"/>
      <c r="E2395" s="221"/>
      <c r="F2395" s="222"/>
      <c r="G2395" s="223"/>
    </row>
    <row r="2396" spans="1:7">
      <c r="A2396" s="219"/>
      <c r="B2396" s="219"/>
      <c r="C2396" s="219"/>
      <c r="D2396" s="220"/>
      <c r="E2396" s="221"/>
      <c r="F2396" s="222"/>
      <c r="G2396" s="223"/>
    </row>
    <row r="2397" spans="1:7">
      <c r="A2397" s="219"/>
      <c r="B2397" s="219"/>
      <c r="C2397" s="219"/>
      <c r="D2397" s="220"/>
      <c r="E2397" s="221"/>
      <c r="F2397" s="222"/>
      <c r="G2397" s="223"/>
    </row>
    <row r="2398" spans="1:7">
      <c r="A2398" s="219"/>
      <c r="B2398" s="219"/>
      <c r="C2398" s="219"/>
      <c r="D2398" s="220"/>
      <c r="E2398" s="221"/>
      <c r="F2398" s="222"/>
      <c r="G2398" s="223"/>
    </row>
    <row r="2399" spans="1:7">
      <c r="A2399" s="219"/>
      <c r="B2399" s="219"/>
      <c r="C2399" s="219"/>
      <c r="D2399" s="220"/>
      <c r="E2399" s="221"/>
      <c r="F2399" s="222"/>
      <c r="G2399" s="223"/>
    </row>
    <row r="2400" spans="1:7">
      <c r="A2400" s="219"/>
      <c r="B2400" s="219"/>
      <c r="C2400" s="219"/>
      <c r="D2400" s="220"/>
      <c r="E2400" s="221"/>
      <c r="F2400" s="222"/>
      <c r="G2400" s="223"/>
    </row>
    <row r="2401" spans="1:7">
      <c r="A2401" s="219"/>
      <c r="B2401" s="219"/>
      <c r="C2401" s="219"/>
      <c r="D2401" s="220"/>
      <c r="E2401" s="221"/>
      <c r="F2401" s="222"/>
      <c r="G2401" s="223"/>
    </row>
    <row r="2402" spans="1:7">
      <c r="A2402" s="219"/>
      <c r="B2402" s="219"/>
      <c r="C2402" s="219"/>
      <c r="D2402" s="220"/>
      <c r="E2402" s="221"/>
      <c r="F2402" s="222"/>
      <c r="G2402" s="223"/>
    </row>
    <row r="2403" spans="1:7">
      <c r="A2403" s="219"/>
      <c r="B2403" s="219"/>
      <c r="C2403" s="219"/>
      <c r="D2403" s="220"/>
      <c r="E2403" s="221"/>
      <c r="F2403" s="222"/>
      <c r="G2403" s="223"/>
    </row>
    <row r="2404" spans="1:7">
      <c r="A2404" s="219"/>
      <c r="B2404" s="219"/>
      <c r="C2404" s="219"/>
      <c r="D2404" s="220"/>
      <c r="E2404" s="221"/>
      <c r="F2404" s="222"/>
      <c r="G2404" s="223"/>
    </row>
    <row r="2405" spans="1:7">
      <c r="A2405" s="219"/>
      <c r="B2405" s="219"/>
      <c r="C2405" s="219"/>
      <c r="D2405" s="220"/>
      <c r="E2405" s="221"/>
      <c r="F2405" s="222"/>
      <c r="G2405" s="223"/>
    </row>
    <row r="2406" spans="1:7">
      <c r="A2406" s="219"/>
      <c r="B2406" s="219"/>
      <c r="C2406" s="219"/>
      <c r="D2406" s="220"/>
      <c r="E2406" s="221"/>
      <c r="F2406" s="222"/>
      <c r="G2406" s="223"/>
    </row>
    <row r="2407" spans="1:7">
      <c r="A2407" s="219"/>
      <c r="B2407" s="219"/>
      <c r="C2407" s="219"/>
      <c r="D2407" s="220"/>
      <c r="E2407" s="221"/>
      <c r="F2407" s="222"/>
      <c r="G2407" s="223"/>
    </row>
    <row r="2408" spans="1:7">
      <c r="A2408" s="219"/>
      <c r="B2408" s="219"/>
      <c r="C2408" s="219"/>
      <c r="D2408" s="220"/>
      <c r="E2408" s="221"/>
      <c r="F2408" s="222"/>
      <c r="G2408" s="223"/>
    </row>
    <row r="2409" spans="1:7">
      <c r="A2409" s="219"/>
      <c r="B2409" s="219"/>
      <c r="C2409" s="219"/>
      <c r="D2409" s="220"/>
      <c r="E2409" s="221"/>
      <c r="F2409" s="222"/>
      <c r="G2409" s="223"/>
    </row>
    <row r="2410" spans="1:7">
      <c r="A2410" s="219"/>
      <c r="B2410" s="219"/>
      <c r="C2410" s="219"/>
      <c r="D2410" s="220"/>
      <c r="E2410" s="221"/>
      <c r="F2410" s="222"/>
      <c r="G2410" s="223"/>
    </row>
    <row r="2411" spans="1:7">
      <c r="A2411" s="219"/>
      <c r="B2411" s="219"/>
      <c r="C2411" s="219"/>
      <c r="D2411" s="220"/>
      <c r="E2411" s="221"/>
      <c r="F2411" s="222"/>
      <c r="G2411" s="223"/>
    </row>
    <row r="2412" spans="1:7">
      <c r="A2412" s="219"/>
      <c r="B2412" s="219"/>
      <c r="C2412" s="219"/>
      <c r="D2412" s="220"/>
      <c r="E2412" s="221"/>
      <c r="F2412" s="222"/>
      <c r="G2412" s="223"/>
    </row>
    <row r="2413" spans="1:7">
      <c r="A2413" s="219"/>
      <c r="B2413" s="219"/>
      <c r="C2413" s="219"/>
      <c r="D2413" s="220"/>
      <c r="E2413" s="221"/>
      <c r="F2413" s="222"/>
      <c r="G2413" s="223"/>
    </row>
    <row r="2414" spans="1:7">
      <c r="A2414" s="219"/>
      <c r="B2414" s="219"/>
      <c r="C2414" s="219"/>
      <c r="D2414" s="220"/>
      <c r="E2414" s="221"/>
      <c r="F2414" s="222"/>
      <c r="G2414" s="223"/>
    </row>
    <row r="2415" spans="1:7">
      <c r="A2415" s="219"/>
      <c r="B2415" s="219"/>
      <c r="C2415" s="219"/>
      <c r="D2415" s="220"/>
      <c r="E2415" s="221"/>
      <c r="F2415" s="222"/>
      <c r="G2415" s="223"/>
    </row>
    <row r="2416" spans="1:7">
      <c r="A2416" s="219"/>
      <c r="B2416" s="219"/>
      <c r="C2416" s="219"/>
      <c r="D2416" s="220"/>
      <c r="E2416" s="221"/>
      <c r="F2416" s="222"/>
      <c r="G2416" s="223"/>
    </row>
    <row r="2417" spans="1:7">
      <c r="A2417" s="219"/>
      <c r="B2417" s="219"/>
      <c r="C2417" s="219"/>
      <c r="D2417" s="220"/>
      <c r="E2417" s="221"/>
      <c r="F2417" s="222"/>
      <c r="G2417" s="223"/>
    </row>
    <row r="2418" spans="1:7">
      <c r="A2418" s="219"/>
      <c r="B2418" s="219"/>
      <c r="C2418" s="219"/>
      <c r="D2418" s="220"/>
      <c r="E2418" s="221"/>
      <c r="F2418" s="222"/>
      <c r="G2418" s="223"/>
    </row>
    <row r="2419" spans="1:7">
      <c r="A2419" s="219"/>
      <c r="B2419" s="219"/>
      <c r="C2419" s="219"/>
      <c r="D2419" s="220"/>
      <c r="E2419" s="221"/>
      <c r="F2419" s="222"/>
      <c r="G2419" s="223"/>
    </row>
    <row r="2420" spans="1:7">
      <c r="A2420" s="219"/>
      <c r="B2420" s="219"/>
      <c r="C2420" s="219"/>
      <c r="D2420" s="220"/>
      <c r="E2420" s="221"/>
      <c r="F2420" s="222"/>
      <c r="G2420" s="223"/>
    </row>
    <row r="2421" spans="1:7">
      <c r="A2421" s="219"/>
      <c r="B2421" s="219"/>
      <c r="C2421" s="219"/>
      <c r="D2421" s="220"/>
      <c r="E2421" s="221"/>
      <c r="F2421" s="222"/>
      <c r="G2421" s="223"/>
    </row>
    <row r="2422" spans="1:7">
      <c r="A2422" s="219"/>
      <c r="B2422" s="219"/>
      <c r="C2422" s="219"/>
      <c r="D2422" s="220"/>
      <c r="E2422" s="221"/>
      <c r="F2422" s="222"/>
      <c r="G2422" s="223"/>
    </row>
    <row r="2423" spans="1:7">
      <c r="A2423" s="219"/>
      <c r="B2423" s="219"/>
      <c r="C2423" s="219"/>
      <c r="D2423" s="220"/>
      <c r="E2423" s="221"/>
      <c r="F2423" s="222"/>
      <c r="G2423" s="223"/>
    </row>
    <row r="2424" spans="1:7">
      <c r="A2424" s="219"/>
      <c r="B2424" s="219"/>
      <c r="C2424" s="219"/>
      <c r="D2424" s="220"/>
      <c r="E2424" s="221"/>
      <c r="F2424" s="222"/>
      <c r="G2424" s="223"/>
    </row>
    <row r="2425" spans="1:7">
      <c r="A2425" s="219"/>
      <c r="B2425" s="219"/>
      <c r="C2425" s="219"/>
      <c r="D2425" s="220"/>
      <c r="E2425" s="221"/>
      <c r="F2425" s="222"/>
      <c r="G2425" s="223"/>
    </row>
    <row r="2426" spans="1:7">
      <c r="A2426" s="219"/>
      <c r="B2426" s="219"/>
      <c r="C2426" s="219"/>
      <c r="D2426" s="220"/>
      <c r="E2426" s="221"/>
      <c r="F2426" s="222"/>
      <c r="G2426" s="223"/>
    </row>
    <row r="2427" spans="1:7">
      <c r="A2427" s="219"/>
      <c r="B2427" s="219"/>
      <c r="C2427" s="219"/>
      <c r="D2427" s="220"/>
      <c r="E2427" s="221"/>
      <c r="F2427" s="222"/>
      <c r="G2427" s="223"/>
    </row>
    <row r="2428" spans="1:7">
      <c r="A2428" s="219"/>
      <c r="B2428" s="219"/>
      <c r="C2428" s="219"/>
      <c r="D2428" s="220"/>
      <c r="E2428" s="221"/>
      <c r="F2428" s="222"/>
      <c r="G2428" s="223"/>
    </row>
    <row r="2429" spans="1:7">
      <c r="A2429" s="219"/>
      <c r="B2429" s="219"/>
      <c r="C2429" s="219"/>
      <c r="D2429" s="220"/>
      <c r="E2429" s="221"/>
      <c r="F2429" s="222"/>
      <c r="G2429" s="223"/>
    </row>
    <row r="2430" spans="1:7">
      <c r="A2430" s="219"/>
      <c r="B2430" s="219"/>
      <c r="C2430" s="219"/>
      <c r="D2430" s="220"/>
      <c r="E2430" s="221"/>
      <c r="F2430" s="222"/>
      <c r="G2430" s="223"/>
    </row>
    <row r="2431" spans="1:7">
      <c r="A2431" s="219"/>
      <c r="B2431" s="219"/>
      <c r="C2431" s="219"/>
      <c r="D2431" s="220"/>
      <c r="E2431" s="221"/>
      <c r="F2431" s="222"/>
      <c r="G2431" s="223"/>
    </row>
    <row r="2432" spans="1:7">
      <c r="A2432" s="219"/>
      <c r="B2432" s="219"/>
      <c r="C2432" s="219"/>
      <c r="D2432" s="220"/>
      <c r="E2432" s="221"/>
      <c r="F2432" s="222"/>
      <c r="G2432" s="223"/>
    </row>
    <row r="2433" spans="1:7">
      <c r="A2433" s="219"/>
      <c r="B2433" s="219"/>
      <c r="C2433" s="219"/>
      <c r="D2433" s="220"/>
      <c r="E2433" s="221"/>
      <c r="F2433" s="222"/>
      <c r="G2433" s="223"/>
    </row>
    <row r="2434" spans="1:7">
      <c r="A2434" s="219"/>
      <c r="B2434" s="219"/>
      <c r="C2434" s="219"/>
      <c r="D2434" s="220"/>
      <c r="E2434" s="221"/>
      <c r="F2434" s="222"/>
      <c r="G2434" s="223"/>
    </row>
    <row r="2435" spans="1:7">
      <c r="A2435" s="219"/>
      <c r="B2435" s="219"/>
      <c r="C2435" s="219"/>
      <c r="D2435" s="220"/>
      <c r="E2435" s="221"/>
      <c r="F2435" s="222"/>
      <c r="G2435" s="223"/>
    </row>
    <row r="2436" spans="1:7">
      <c r="A2436" s="219"/>
      <c r="B2436" s="219"/>
      <c r="C2436" s="219"/>
      <c r="D2436" s="220"/>
      <c r="E2436" s="221"/>
      <c r="F2436" s="222"/>
      <c r="G2436" s="223"/>
    </row>
    <row r="2437" spans="1:7">
      <c r="A2437" s="219"/>
      <c r="B2437" s="219"/>
      <c r="C2437" s="219"/>
      <c r="D2437" s="220"/>
      <c r="E2437" s="221"/>
      <c r="F2437" s="222"/>
      <c r="G2437" s="223"/>
    </row>
    <row r="2438" spans="1:7">
      <c r="A2438" s="219"/>
      <c r="B2438" s="219"/>
      <c r="C2438" s="219"/>
      <c r="D2438" s="220"/>
      <c r="E2438" s="221"/>
      <c r="F2438" s="222"/>
      <c r="G2438" s="223"/>
    </row>
    <row r="2439" spans="1:7">
      <c r="A2439" s="219"/>
      <c r="B2439" s="219"/>
      <c r="C2439" s="219"/>
      <c r="D2439" s="220"/>
      <c r="E2439" s="221"/>
      <c r="F2439" s="222"/>
      <c r="G2439" s="223"/>
    </row>
    <row r="2440" spans="1:7">
      <c r="A2440" s="219"/>
      <c r="B2440" s="219"/>
      <c r="C2440" s="219"/>
      <c r="D2440" s="220"/>
      <c r="E2440" s="221"/>
      <c r="F2440" s="222"/>
      <c r="G2440" s="223"/>
    </row>
    <row r="2441" spans="1:7">
      <c r="A2441" s="219"/>
      <c r="B2441" s="219"/>
      <c r="C2441" s="219"/>
      <c r="D2441" s="220"/>
      <c r="E2441" s="221"/>
      <c r="F2441" s="222"/>
      <c r="G2441" s="223"/>
    </row>
    <row r="2442" spans="1:7">
      <c r="A2442" s="219"/>
      <c r="B2442" s="219"/>
      <c r="C2442" s="219"/>
      <c r="D2442" s="220"/>
      <c r="E2442" s="221"/>
      <c r="F2442" s="222"/>
      <c r="G2442" s="223"/>
    </row>
    <row r="2443" spans="1:7">
      <c r="A2443" s="219"/>
      <c r="B2443" s="219"/>
      <c r="C2443" s="219"/>
      <c r="D2443" s="220"/>
      <c r="E2443" s="221"/>
      <c r="F2443" s="222"/>
      <c r="G2443" s="223"/>
    </row>
    <row r="2444" spans="1:7">
      <c r="A2444" s="219"/>
      <c r="B2444" s="219"/>
      <c r="C2444" s="219"/>
      <c r="D2444" s="220"/>
      <c r="E2444" s="221"/>
      <c r="F2444" s="222"/>
      <c r="G2444" s="223"/>
    </row>
    <row r="2445" spans="1:7">
      <c r="A2445" s="219"/>
      <c r="B2445" s="219"/>
      <c r="C2445" s="219"/>
      <c r="D2445" s="220"/>
      <c r="E2445" s="221"/>
      <c r="F2445" s="222"/>
      <c r="G2445" s="223"/>
    </row>
    <row r="2446" spans="1:7">
      <c r="A2446" s="219"/>
      <c r="B2446" s="219"/>
      <c r="C2446" s="219"/>
      <c r="D2446" s="220"/>
      <c r="E2446" s="221"/>
      <c r="F2446" s="222"/>
      <c r="G2446" s="223"/>
    </row>
    <row r="2447" spans="1:7">
      <c r="A2447" s="219"/>
      <c r="B2447" s="219"/>
      <c r="C2447" s="219"/>
      <c r="D2447" s="220"/>
      <c r="E2447" s="221"/>
      <c r="F2447" s="222"/>
      <c r="G2447" s="223"/>
    </row>
    <row r="2448" spans="1:7">
      <c r="A2448" s="219"/>
      <c r="B2448" s="219"/>
      <c r="C2448" s="219"/>
      <c r="D2448" s="220"/>
      <c r="E2448" s="221"/>
      <c r="F2448" s="222"/>
      <c r="G2448" s="223"/>
    </row>
    <row r="2449" spans="1:7">
      <c r="A2449" s="219"/>
      <c r="B2449" s="219"/>
      <c r="C2449" s="219"/>
      <c r="D2449" s="220"/>
      <c r="E2449" s="221"/>
      <c r="F2449" s="222"/>
      <c r="G2449" s="223"/>
    </row>
    <row r="2450" spans="1:7">
      <c r="A2450" s="219"/>
      <c r="B2450" s="219"/>
      <c r="C2450" s="219"/>
      <c r="D2450" s="220"/>
      <c r="E2450" s="221"/>
      <c r="F2450" s="222"/>
      <c r="G2450" s="223"/>
    </row>
    <row r="2451" spans="1:7">
      <c r="A2451" s="219"/>
      <c r="B2451" s="219"/>
      <c r="C2451" s="219"/>
      <c r="D2451" s="220"/>
      <c r="E2451" s="221"/>
      <c r="F2451" s="222"/>
      <c r="G2451" s="223"/>
    </row>
    <row r="2452" spans="1:7">
      <c r="A2452" s="219"/>
      <c r="B2452" s="219"/>
      <c r="C2452" s="219"/>
      <c r="D2452" s="220"/>
      <c r="E2452" s="221"/>
      <c r="F2452" s="222"/>
      <c r="G2452" s="223"/>
    </row>
    <row r="2453" spans="1:7">
      <c r="A2453" s="219"/>
      <c r="B2453" s="219"/>
      <c r="C2453" s="219"/>
      <c r="D2453" s="220"/>
      <c r="E2453" s="221"/>
      <c r="F2453" s="222"/>
      <c r="G2453" s="223"/>
    </row>
    <row r="2454" spans="1:7">
      <c r="A2454" s="219"/>
      <c r="B2454" s="219"/>
      <c r="C2454" s="219"/>
      <c r="D2454" s="220"/>
      <c r="E2454" s="221"/>
      <c r="F2454" s="222"/>
      <c r="G2454" s="223"/>
    </row>
    <row r="2455" spans="1:7">
      <c r="A2455" s="219"/>
      <c r="B2455" s="219"/>
      <c r="C2455" s="219"/>
      <c r="D2455" s="220"/>
      <c r="E2455" s="221"/>
      <c r="F2455" s="222"/>
      <c r="G2455" s="223"/>
    </row>
    <row r="2456" spans="1:7">
      <c r="A2456" s="219"/>
      <c r="B2456" s="219"/>
      <c r="C2456" s="219"/>
      <c r="D2456" s="220"/>
      <c r="E2456" s="221"/>
      <c r="F2456" s="222"/>
      <c r="G2456" s="223"/>
    </row>
    <row r="2457" spans="1:7">
      <c r="A2457" s="219"/>
      <c r="B2457" s="219"/>
      <c r="C2457" s="219"/>
      <c r="D2457" s="220"/>
      <c r="E2457" s="221"/>
      <c r="F2457" s="222"/>
      <c r="G2457" s="223"/>
    </row>
    <row r="2458" spans="1:7">
      <c r="A2458" s="219"/>
      <c r="B2458" s="219"/>
      <c r="C2458" s="219"/>
      <c r="D2458" s="220"/>
      <c r="E2458" s="221"/>
      <c r="F2458" s="222"/>
      <c r="G2458" s="223"/>
    </row>
    <row r="2459" spans="1:7">
      <c r="A2459" s="219"/>
      <c r="B2459" s="219"/>
      <c r="C2459" s="219"/>
      <c r="D2459" s="220"/>
      <c r="E2459" s="221"/>
      <c r="F2459" s="222"/>
      <c r="G2459" s="223"/>
    </row>
    <row r="2460" spans="1:7">
      <c r="A2460" s="219"/>
      <c r="B2460" s="219"/>
      <c r="C2460" s="219"/>
      <c r="D2460" s="220"/>
      <c r="E2460" s="221"/>
      <c r="F2460" s="222"/>
      <c r="G2460" s="223"/>
    </row>
    <row r="2461" spans="1:7">
      <c r="A2461" s="219"/>
      <c r="B2461" s="219"/>
      <c r="C2461" s="219"/>
      <c r="D2461" s="220"/>
      <c r="E2461" s="221"/>
      <c r="F2461" s="222"/>
      <c r="G2461" s="223"/>
    </row>
    <row r="2462" spans="1:7">
      <c r="A2462" s="219"/>
      <c r="B2462" s="219"/>
      <c r="C2462" s="219"/>
      <c r="D2462" s="220"/>
      <c r="E2462" s="221"/>
      <c r="F2462" s="222"/>
      <c r="G2462" s="223"/>
    </row>
    <row r="2463" spans="1:7">
      <c r="A2463" s="219"/>
      <c r="B2463" s="219"/>
      <c r="C2463" s="219"/>
      <c r="D2463" s="220"/>
      <c r="E2463" s="221"/>
      <c r="F2463" s="222"/>
      <c r="G2463" s="223"/>
    </row>
    <row r="2464" spans="1:7">
      <c r="A2464" s="219"/>
      <c r="B2464" s="219"/>
      <c r="C2464" s="219"/>
      <c r="D2464" s="220"/>
      <c r="E2464" s="221"/>
      <c r="F2464" s="222"/>
      <c r="G2464" s="223"/>
    </row>
    <row r="2465" spans="1:7">
      <c r="A2465" s="219"/>
      <c r="B2465" s="219"/>
      <c r="C2465" s="219"/>
      <c r="D2465" s="220"/>
      <c r="E2465" s="221"/>
      <c r="F2465" s="222"/>
      <c r="G2465" s="223"/>
    </row>
    <row r="2466" spans="1:7">
      <c r="A2466" s="219"/>
      <c r="B2466" s="219"/>
      <c r="C2466" s="219"/>
      <c r="D2466" s="220"/>
      <c r="E2466" s="221"/>
      <c r="F2466" s="222"/>
      <c r="G2466" s="223"/>
    </row>
    <row r="2467" spans="1:7">
      <c r="A2467" s="219"/>
      <c r="B2467" s="219"/>
      <c r="C2467" s="219"/>
      <c r="D2467" s="220"/>
      <c r="E2467" s="221"/>
      <c r="F2467" s="222"/>
      <c r="G2467" s="223"/>
    </row>
    <row r="2468" spans="1:7">
      <c r="A2468" s="219"/>
      <c r="B2468" s="219"/>
      <c r="C2468" s="219"/>
      <c r="D2468" s="220"/>
      <c r="E2468" s="221"/>
      <c r="F2468" s="222"/>
      <c r="G2468" s="223"/>
    </row>
    <row r="2469" spans="1:7">
      <c r="A2469" s="219"/>
      <c r="B2469" s="219"/>
      <c r="C2469" s="219"/>
      <c r="D2469" s="220"/>
      <c r="E2469" s="221"/>
      <c r="F2469" s="222"/>
      <c r="G2469" s="223"/>
    </row>
    <row r="2470" spans="1:7">
      <c r="A2470" s="219"/>
      <c r="B2470" s="219"/>
      <c r="C2470" s="219"/>
      <c r="D2470" s="220"/>
      <c r="E2470" s="221"/>
      <c r="F2470" s="222"/>
      <c r="G2470" s="223"/>
    </row>
    <row r="2471" spans="1:7">
      <c r="A2471" s="219"/>
      <c r="B2471" s="219"/>
      <c r="C2471" s="219"/>
      <c r="D2471" s="220"/>
      <c r="E2471" s="221"/>
      <c r="F2471" s="222"/>
      <c r="G2471" s="223"/>
    </row>
    <row r="2472" spans="1:7">
      <c r="A2472" s="219"/>
      <c r="B2472" s="219"/>
      <c r="C2472" s="219"/>
      <c r="D2472" s="220"/>
      <c r="E2472" s="221"/>
      <c r="F2472" s="222"/>
      <c r="G2472" s="223"/>
    </row>
    <row r="2473" spans="1:7">
      <c r="A2473" s="219"/>
      <c r="B2473" s="219"/>
      <c r="C2473" s="219"/>
      <c r="D2473" s="220"/>
      <c r="E2473" s="221"/>
      <c r="F2473" s="222"/>
      <c r="G2473" s="223"/>
    </row>
    <row r="2474" spans="1:7">
      <c r="A2474" s="219"/>
      <c r="B2474" s="219"/>
      <c r="C2474" s="219"/>
      <c r="D2474" s="220"/>
      <c r="E2474" s="221"/>
      <c r="F2474" s="222"/>
      <c r="G2474" s="223"/>
    </row>
    <row r="2475" spans="1:7">
      <c r="A2475" s="219"/>
      <c r="B2475" s="219"/>
      <c r="C2475" s="219"/>
      <c r="D2475" s="220"/>
      <c r="E2475" s="221"/>
      <c r="F2475" s="222"/>
      <c r="G2475" s="223"/>
    </row>
    <row r="2476" spans="1:7">
      <c r="A2476" s="219"/>
      <c r="B2476" s="219"/>
      <c r="C2476" s="219"/>
      <c r="D2476" s="220"/>
      <c r="E2476" s="221"/>
      <c r="F2476" s="222"/>
      <c r="G2476" s="223"/>
    </row>
    <row r="2477" spans="1:7">
      <c r="A2477" s="219"/>
      <c r="B2477" s="219"/>
      <c r="C2477" s="219"/>
      <c r="D2477" s="220"/>
      <c r="E2477" s="221"/>
      <c r="F2477" s="222"/>
      <c r="G2477" s="223"/>
    </row>
    <row r="2478" spans="1:7">
      <c r="A2478" s="219"/>
      <c r="B2478" s="219"/>
      <c r="C2478" s="219"/>
      <c r="D2478" s="220"/>
      <c r="E2478" s="221"/>
      <c r="F2478" s="222"/>
      <c r="G2478" s="223"/>
    </row>
    <row r="2479" spans="1:7">
      <c r="A2479" s="219"/>
      <c r="B2479" s="219"/>
      <c r="C2479" s="219"/>
      <c r="D2479" s="220"/>
      <c r="E2479" s="221"/>
      <c r="F2479" s="222"/>
      <c r="G2479" s="223"/>
    </row>
    <row r="2480" spans="1:7">
      <c r="A2480" s="219"/>
      <c r="B2480" s="219"/>
      <c r="C2480" s="219"/>
      <c r="D2480" s="220"/>
      <c r="E2480" s="221"/>
      <c r="F2480" s="222"/>
      <c r="G2480" s="223"/>
    </row>
    <row r="2481" spans="1:7">
      <c r="A2481" s="219"/>
      <c r="B2481" s="219"/>
      <c r="C2481" s="219"/>
      <c r="D2481" s="220"/>
      <c r="E2481" s="221"/>
      <c r="F2481" s="222"/>
      <c r="G2481" s="223"/>
    </row>
    <row r="2482" spans="1:7">
      <c r="A2482" s="219"/>
      <c r="B2482" s="219"/>
      <c r="C2482" s="219"/>
      <c r="D2482" s="220"/>
      <c r="E2482" s="221"/>
      <c r="F2482" s="222"/>
      <c r="G2482" s="223"/>
    </row>
    <row r="2483" spans="1:7">
      <c r="A2483" s="219"/>
      <c r="B2483" s="219"/>
      <c r="C2483" s="219"/>
      <c r="D2483" s="220"/>
      <c r="E2483" s="221"/>
      <c r="F2483" s="222"/>
      <c r="G2483" s="223"/>
    </row>
    <row r="2484" spans="1:7">
      <c r="A2484" s="219"/>
      <c r="B2484" s="219"/>
      <c r="C2484" s="219"/>
      <c r="D2484" s="220"/>
      <c r="E2484" s="221"/>
      <c r="F2484" s="222"/>
      <c r="G2484" s="223"/>
    </row>
    <row r="2485" spans="1:7">
      <c r="A2485" s="219"/>
      <c r="B2485" s="219"/>
      <c r="C2485" s="219"/>
      <c r="D2485" s="220"/>
      <c r="E2485" s="221"/>
      <c r="F2485" s="222"/>
      <c r="G2485" s="223"/>
    </row>
    <row r="2486" spans="1:7">
      <c r="A2486" s="219"/>
      <c r="B2486" s="219"/>
      <c r="C2486" s="219"/>
      <c r="D2486" s="220"/>
      <c r="E2486" s="221"/>
      <c r="F2486" s="222"/>
      <c r="G2486" s="223"/>
    </row>
    <row r="2487" spans="1:7">
      <c r="A2487" s="219"/>
      <c r="B2487" s="219"/>
      <c r="C2487" s="219"/>
      <c r="D2487" s="220"/>
      <c r="E2487" s="221"/>
      <c r="F2487" s="222"/>
      <c r="G2487" s="223"/>
    </row>
    <row r="2488" spans="1:7">
      <c r="A2488" s="219"/>
      <c r="B2488" s="219"/>
      <c r="C2488" s="219"/>
      <c r="D2488" s="220"/>
      <c r="E2488" s="221"/>
      <c r="F2488" s="222"/>
      <c r="G2488" s="223"/>
    </row>
    <row r="2489" spans="1:7">
      <c r="A2489" s="219"/>
      <c r="B2489" s="219"/>
      <c r="C2489" s="219"/>
      <c r="D2489" s="220"/>
      <c r="E2489" s="221"/>
      <c r="F2489" s="222"/>
      <c r="G2489" s="223"/>
    </row>
    <row r="2490" spans="1:7">
      <c r="A2490" s="219"/>
      <c r="B2490" s="219"/>
      <c r="C2490" s="219"/>
      <c r="D2490" s="220"/>
      <c r="E2490" s="221"/>
      <c r="F2490" s="222"/>
      <c r="G2490" s="223"/>
    </row>
    <row r="2491" spans="1:7">
      <c r="A2491" s="219"/>
      <c r="B2491" s="219"/>
      <c r="C2491" s="219"/>
      <c r="D2491" s="220"/>
      <c r="E2491" s="221"/>
      <c r="F2491" s="222"/>
      <c r="G2491" s="223"/>
    </row>
    <row r="2492" spans="1:7">
      <c r="A2492" s="219"/>
      <c r="B2492" s="219"/>
      <c r="C2492" s="219"/>
      <c r="D2492" s="220"/>
      <c r="E2492" s="221"/>
      <c r="F2492" s="222"/>
      <c r="G2492" s="223"/>
    </row>
    <row r="2493" spans="1:7">
      <c r="A2493" s="219"/>
      <c r="B2493" s="219"/>
      <c r="C2493" s="219"/>
      <c r="D2493" s="220"/>
      <c r="E2493" s="221"/>
      <c r="F2493" s="222"/>
      <c r="G2493" s="223"/>
    </row>
    <row r="2494" spans="1:7">
      <c r="A2494" s="219"/>
      <c r="B2494" s="219"/>
      <c r="C2494" s="219"/>
      <c r="D2494" s="220"/>
      <c r="E2494" s="221"/>
      <c r="F2494" s="222"/>
      <c r="G2494" s="223"/>
    </row>
    <row r="2495" spans="1:7">
      <c r="A2495" s="219"/>
      <c r="B2495" s="219"/>
      <c r="C2495" s="219"/>
      <c r="D2495" s="220"/>
      <c r="E2495" s="221"/>
      <c r="F2495" s="222"/>
      <c r="G2495" s="223"/>
    </row>
    <row r="2496" spans="1:7">
      <c r="A2496" s="219"/>
      <c r="B2496" s="219"/>
      <c r="C2496" s="219"/>
      <c r="D2496" s="220"/>
      <c r="E2496" s="221"/>
      <c r="F2496" s="222"/>
      <c r="G2496" s="223"/>
    </row>
    <row r="2497" spans="1:7">
      <c r="A2497" s="219"/>
      <c r="B2497" s="219"/>
      <c r="C2497" s="219"/>
      <c r="D2497" s="220"/>
      <c r="E2497" s="221"/>
      <c r="F2497" s="222"/>
      <c r="G2497" s="223"/>
    </row>
    <row r="2498" spans="1:7">
      <c r="A2498" s="219"/>
      <c r="B2498" s="219"/>
      <c r="C2498" s="219"/>
      <c r="D2498" s="220"/>
      <c r="E2498" s="221"/>
      <c r="F2498" s="222"/>
      <c r="G2498" s="223"/>
    </row>
    <row r="2499" spans="1:7">
      <c r="A2499" s="219"/>
      <c r="B2499" s="219"/>
      <c r="C2499" s="219"/>
      <c r="D2499" s="220"/>
      <c r="E2499" s="221"/>
      <c r="F2499" s="222"/>
      <c r="G2499" s="223"/>
    </row>
    <row r="2500" spans="1:7">
      <c r="A2500" s="219"/>
      <c r="B2500" s="219"/>
      <c r="C2500" s="219"/>
      <c r="D2500" s="220"/>
      <c r="E2500" s="221"/>
      <c r="F2500" s="222"/>
      <c r="G2500" s="223"/>
    </row>
    <row r="2501" spans="1:7">
      <c r="A2501" s="219"/>
      <c r="B2501" s="219"/>
      <c r="C2501" s="219"/>
      <c r="D2501" s="220"/>
      <c r="E2501" s="221"/>
      <c r="F2501" s="222"/>
      <c r="G2501" s="223"/>
    </row>
    <row r="2502" spans="1:7">
      <c r="A2502" s="219"/>
      <c r="B2502" s="219"/>
      <c r="C2502" s="219"/>
      <c r="D2502" s="220"/>
      <c r="E2502" s="221"/>
      <c r="F2502" s="222"/>
      <c r="G2502" s="223"/>
    </row>
    <row r="2503" spans="1:7">
      <c r="A2503" s="219"/>
      <c r="B2503" s="219"/>
      <c r="C2503" s="219"/>
      <c r="D2503" s="220"/>
      <c r="E2503" s="221"/>
      <c r="F2503" s="222"/>
      <c r="G2503" s="223"/>
    </row>
    <row r="2504" spans="1:7">
      <c r="A2504" s="219"/>
      <c r="B2504" s="219"/>
      <c r="C2504" s="219"/>
      <c r="D2504" s="220"/>
      <c r="E2504" s="221"/>
      <c r="F2504" s="222"/>
      <c r="G2504" s="223"/>
    </row>
    <row r="2505" spans="1:7">
      <c r="A2505" s="219"/>
      <c r="B2505" s="219"/>
      <c r="C2505" s="219"/>
      <c r="D2505" s="220"/>
      <c r="E2505" s="221"/>
      <c r="F2505" s="222"/>
      <c r="G2505" s="223"/>
    </row>
    <row r="2506" spans="1:7">
      <c r="A2506" s="219"/>
      <c r="B2506" s="219"/>
      <c r="C2506" s="219"/>
      <c r="D2506" s="220"/>
      <c r="E2506" s="221"/>
      <c r="F2506" s="222"/>
      <c r="G2506" s="223"/>
    </row>
    <row r="2507" spans="1:7">
      <c r="A2507" s="219"/>
      <c r="B2507" s="219"/>
      <c r="C2507" s="219"/>
      <c r="D2507" s="220"/>
      <c r="E2507" s="221"/>
      <c r="F2507" s="222"/>
      <c r="G2507" s="223"/>
    </row>
    <row r="2508" spans="1:7">
      <c r="A2508" s="219"/>
      <c r="B2508" s="219"/>
      <c r="C2508" s="219"/>
      <c r="D2508" s="220"/>
      <c r="E2508" s="221"/>
      <c r="F2508" s="222"/>
      <c r="G2508" s="223"/>
    </row>
    <row r="2509" spans="1:7">
      <c r="A2509" s="219"/>
      <c r="B2509" s="219"/>
      <c r="C2509" s="219"/>
      <c r="D2509" s="220"/>
      <c r="E2509" s="221"/>
      <c r="F2509" s="222"/>
      <c r="G2509" s="223"/>
    </row>
    <row r="2510" spans="1:7">
      <c r="A2510" s="219"/>
      <c r="B2510" s="219"/>
      <c r="C2510" s="219"/>
      <c r="D2510" s="220"/>
      <c r="E2510" s="221"/>
      <c r="F2510" s="222"/>
      <c r="G2510" s="223"/>
    </row>
    <row r="2511" spans="1:7">
      <c r="A2511" s="219"/>
      <c r="B2511" s="219"/>
      <c r="C2511" s="219"/>
      <c r="D2511" s="220"/>
      <c r="E2511" s="221"/>
      <c r="F2511" s="222"/>
      <c r="G2511" s="223"/>
    </row>
    <row r="2512" spans="1:7">
      <c r="A2512" s="219"/>
      <c r="B2512" s="219"/>
      <c r="C2512" s="219"/>
      <c r="D2512" s="220"/>
      <c r="E2512" s="221"/>
      <c r="F2512" s="222"/>
      <c r="G2512" s="223"/>
    </row>
    <row r="2513" spans="1:7">
      <c r="A2513" s="219"/>
      <c r="B2513" s="219"/>
      <c r="C2513" s="219"/>
      <c r="D2513" s="220"/>
      <c r="E2513" s="221"/>
      <c r="F2513" s="222"/>
      <c r="G2513" s="223"/>
    </row>
    <row r="2514" spans="1:7">
      <c r="A2514" s="219"/>
      <c r="B2514" s="219"/>
      <c r="C2514" s="219"/>
      <c r="D2514" s="220"/>
      <c r="E2514" s="221"/>
      <c r="F2514" s="222"/>
      <c r="G2514" s="223"/>
    </row>
    <row r="2515" spans="1:7">
      <c r="A2515" s="219"/>
      <c r="B2515" s="219"/>
      <c r="C2515" s="219"/>
      <c r="D2515" s="220"/>
      <c r="E2515" s="221"/>
      <c r="F2515" s="222"/>
      <c r="G2515" s="223"/>
    </row>
    <row r="2516" spans="1:7">
      <c r="A2516" s="219"/>
      <c r="B2516" s="219"/>
      <c r="C2516" s="219"/>
      <c r="D2516" s="220"/>
      <c r="E2516" s="221"/>
      <c r="F2516" s="222"/>
      <c r="G2516" s="223"/>
    </row>
    <row r="2517" spans="1:7">
      <c r="A2517" s="219"/>
      <c r="B2517" s="219"/>
      <c r="C2517" s="219"/>
      <c r="D2517" s="220"/>
      <c r="E2517" s="221"/>
      <c r="F2517" s="222"/>
      <c r="G2517" s="223"/>
    </row>
    <row r="2518" spans="1:7">
      <c r="A2518" s="219"/>
      <c r="B2518" s="219"/>
      <c r="C2518" s="219"/>
      <c r="D2518" s="220"/>
      <c r="E2518" s="221"/>
      <c r="F2518" s="222"/>
      <c r="G2518" s="223"/>
    </row>
    <row r="2519" spans="1:7">
      <c r="A2519" s="219"/>
      <c r="B2519" s="219"/>
      <c r="C2519" s="219"/>
      <c r="D2519" s="220"/>
      <c r="E2519" s="221"/>
      <c r="F2519" s="222"/>
      <c r="G2519" s="223"/>
    </row>
    <row r="2520" spans="1:7">
      <c r="A2520" s="219"/>
      <c r="B2520" s="219"/>
      <c r="C2520" s="219"/>
      <c r="D2520" s="220"/>
      <c r="E2520" s="221"/>
      <c r="F2520" s="222"/>
      <c r="G2520" s="223"/>
    </row>
    <row r="2521" spans="1:7">
      <c r="A2521" s="219"/>
      <c r="B2521" s="219"/>
      <c r="C2521" s="219"/>
      <c r="D2521" s="220"/>
      <c r="E2521" s="221"/>
      <c r="F2521" s="222"/>
      <c r="G2521" s="223"/>
    </row>
    <row r="2522" spans="1:7">
      <c r="A2522" s="219"/>
      <c r="B2522" s="219"/>
      <c r="C2522" s="219"/>
      <c r="D2522" s="220"/>
      <c r="E2522" s="221"/>
      <c r="F2522" s="222"/>
      <c r="G2522" s="223"/>
    </row>
    <row r="2523" spans="1:7">
      <c r="A2523" s="219"/>
      <c r="B2523" s="219"/>
      <c r="C2523" s="219"/>
      <c r="D2523" s="220"/>
      <c r="E2523" s="221"/>
      <c r="F2523" s="222"/>
      <c r="G2523" s="223"/>
    </row>
    <row r="2524" spans="1:7">
      <c r="A2524" s="219"/>
      <c r="B2524" s="219"/>
      <c r="C2524" s="219"/>
      <c r="D2524" s="220"/>
      <c r="E2524" s="221"/>
      <c r="F2524" s="222"/>
      <c r="G2524" s="223"/>
    </row>
    <row r="2525" spans="1:7">
      <c r="A2525" s="219"/>
      <c r="B2525" s="219"/>
      <c r="C2525" s="219"/>
      <c r="D2525" s="220"/>
      <c r="E2525" s="221"/>
      <c r="F2525" s="222"/>
      <c r="G2525" s="223"/>
    </row>
    <row r="2526" spans="1:7">
      <c r="A2526" s="219"/>
      <c r="B2526" s="219"/>
      <c r="C2526" s="219"/>
      <c r="D2526" s="220"/>
      <c r="E2526" s="221"/>
      <c r="F2526" s="222"/>
      <c r="G2526" s="223"/>
    </row>
    <row r="2527" spans="1:7">
      <c r="A2527" s="219"/>
      <c r="B2527" s="219"/>
      <c r="C2527" s="219"/>
      <c r="D2527" s="220"/>
      <c r="E2527" s="221"/>
      <c r="F2527" s="222"/>
      <c r="G2527" s="223"/>
    </row>
    <row r="2528" spans="1:7">
      <c r="A2528" s="219"/>
      <c r="B2528" s="219"/>
      <c r="C2528" s="219"/>
      <c r="D2528" s="220"/>
      <c r="E2528" s="221"/>
      <c r="F2528" s="222"/>
      <c r="G2528" s="223"/>
    </row>
    <row r="2529" spans="1:7">
      <c r="A2529" s="219"/>
      <c r="B2529" s="219"/>
      <c r="C2529" s="219"/>
      <c r="D2529" s="220"/>
      <c r="E2529" s="221"/>
      <c r="F2529" s="222"/>
      <c r="G2529" s="223"/>
    </row>
    <row r="2530" spans="1:7">
      <c r="A2530" s="219"/>
      <c r="B2530" s="219"/>
      <c r="C2530" s="219"/>
      <c r="D2530" s="220"/>
      <c r="E2530" s="221"/>
      <c r="F2530" s="222"/>
      <c r="G2530" s="223"/>
    </row>
    <row r="2531" spans="1:7">
      <c r="A2531" s="219"/>
      <c r="B2531" s="219"/>
      <c r="C2531" s="219"/>
      <c r="D2531" s="220"/>
      <c r="E2531" s="221"/>
      <c r="F2531" s="222"/>
      <c r="G2531" s="223"/>
    </row>
    <row r="2532" spans="1:7">
      <c r="A2532" s="219"/>
      <c r="B2532" s="219"/>
      <c r="C2532" s="219"/>
      <c r="D2532" s="220"/>
      <c r="E2532" s="221"/>
      <c r="F2532" s="222"/>
      <c r="G2532" s="223"/>
    </row>
    <row r="2533" spans="1:7">
      <c r="A2533" s="219"/>
      <c r="B2533" s="219"/>
      <c r="C2533" s="219"/>
      <c r="D2533" s="220"/>
      <c r="E2533" s="221"/>
      <c r="F2533" s="222"/>
      <c r="G2533" s="223"/>
    </row>
    <row r="2534" spans="1:7">
      <c r="A2534" s="219"/>
      <c r="B2534" s="219"/>
      <c r="C2534" s="219"/>
      <c r="D2534" s="220"/>
      <c r="E2534" s="221"/>
      <c r="F2534" s="222"/>
      <c r="G2534" s="223"/>
    </row>
    <row r="2535" spans="1:7">
      <c r="A2535" s="219"/>
      <c r="B2535" s="219"/>
      <c r="C2535" s="219"/>
      <c r="D2535" s="220"/>
      <c r="E2535" s="221"/>
      <c r="F2535" s="222"/>
      <c r="G2535" s="223"/>
    </row>
    <row r="2536" spans="1:7">
      <c r="A2536" s="219"/>
      <c r="B2536" s="219"/>
      <c r="C2536" s="219"/>
      <c r="D2536" s="220"/>
      <c r="E2536" s="221"/>
      <c r="F2536" s="222"/>
      <c r="G2536" s="223"/>
    </row>
    <row r="2537" spans="1:7">
      <c r="A2537" s="219"/>
      <c r="B2537" s="219"/>
      <c r="C2537" s="219"/>
      <c r="D2537" s="220"/>
      <c r="E2537" s="221"/>
      <c r="F2537" s="222"/>
      <c r="G2537" s="223"/>
    </row>
    <row r="2538" spans="1:7">
      <c r="A2538" s="219"/>
      <c r="B2538" s="219"/>
      <c r="C2538" s="219"/>
      <c r="D2538" s="220"/>
      <c r="E2538" s="221"/>
      <c r="F2538" s="222"/>
      <c r="G2538" s="223"/>
    </row>
    <row r="2539" spans="1:7">
      <c r="A2539" s="219"/>
      <c r="B2539" s="219"/>
      <c r="C2539" s="219"/>
      <c r="D2539" s="220"/>
      <c r="E2539" s="221"/>
      <c r="F2539" s="222"/>
      <c r="G2539" s="223"/>
    </row>
    <row r="2540" spans="1:7">
      <c r="A2540" s="219"/>
      <c r="B2540" s="219"/>
      <c r="C2540" s="219"/>
      <c r="D2540" s="220"/>
      <c r="E2540" s="221"/>
      <c r="F2540" s="222"/>
      <c r="G2540" s="223"/>
    </row>
    <row r="2541" spans="1:7">
      <c r="A2541" s="219"/>
      <c r="B2541" s="219"/>
      <c r="C2541" s="219"/>
      <c r="D2541" s="220"/>
      <c r="E2541" s="221"/>
      <c r="F2541" s="222"/>
      <c r="G2541" s="223"/>
    </row>
    <row r="2542" spans="1:7">
      <c r="A2542" s="219"/>
      <c r="B2542" s="219"/>
      <c r="C2542" s="219"/>
      <c r="D2542" s="220"/>
      <c r="E2542" s="221"/>
      <c r="F2542" s="222"/>
      <c r="G2542" s="223"/>
    </row>
    <row r="2543" spans="1:7">
      <c r="A2543" s="219"/>
      <c r="B2543" s="219"/>
      <c r="C2543" s="219"/>
      <c r="D2543" s="220"/>
      <c r="E2543" s="221"/>
      <c r="F2543" s="222"/>
      <c r="G2543" s="223"/>
    </row>
    <row r="2544" spans="1:7">
      <c r="A2544" s="219"/>
      <c r="B2544" s="219"/>
      <c r="C2544" s="219"/>
      <c r="D2544" s="220"/>
      <c r="E2544" s="221"/>
      <c r="F2544" s="222"/>
      <c r="G2544" s="223"/>
    </row>
    <row r="2545" spans="1:7">
      <c r="A2545" s="219"/>
      <c r="B2545" s="219"/>
      <c r="C2545" s="219"/>
      <c r="D2545" s="220"/>
      <c r="E2545" s="221"/>
      <c r="F2545" s="222"/>
      <c r="G2545" s="223"/>
    </row>
    <row r="2546" spans="1:7">
      <c r="A2546" s="219"/>
      <c r="B2546" s="219"/>
      <c r="C2546" s="219"/>
      <c r="D2546" s="220"/>
      <c r="E2546" s="221"/>
      <c r="F2546" s="222"/>
      <c r="G2546" s="223"/>
    </row>
    <row r="2547" spans="1:7">
      <c r="A2547" s="219"/>
      <c r="B2547" s="219"/>
      <c r="C2547" s="219"/>
      <c r="D2547" s="220"/>
      <c r="E2547" s="221"/>
      <c r="F2547" s="222"/>
      <c r="G2547" s="223"/>
    </row>
    <row r="2548" spans="1:7">
      <c r="A2548" s="219"/>
      <c r="B2548" s="219"/>
      <c r="C2548" s="219"/>
      <c r="D2548" s="220"/>
      <c r="E2548" s="221"/>
      <c r="F2548" s="222"/>
      <c r="G2548" s="223"/>
    </row>
    <row r="2549" spans="1:7">
      <c r="A2549" s="219"/>
      <c r="B2549" s="219"/>
      <c r="C2549" s="219"/>
      <c r="D2549" s="220"/>
      <c r="E2549" s="221"/>
      <c r="F2549" s="222"/>
      <c r="G2549" s="223"/>
    </row>
    <row r="2550" spans="1:7">
      <c r="A2550" s="219"/>
      <c r="B2550" s="219"/>
      <c r="C2550" s="219"/>
      <c r="D2550" s="220"/>
      <c r="E2550" s="221"/>
      <c r="F2550" s="222"/>
      <c r="G2550" s="223"/>
    </row>
    <row r="2551" spans="1:7">
      <c r="A2551" s="219"/>
      <c r="B2551" s="219"/>
      <c r="C2551" s="219"/>
      <c r="D2551" s="220"/>
      <c r="E2551" s="221"/>
      <c r="F2551" s="222"/>
      <c r="G2551" s="223"/>
    </row>
    <row r="2552" spans="1:7">
      <c r="A2552" s="219"/>
      <c r="B2552" s="219"/>
      <c r="C2552" s="219"/>
      <c r="D2552" s="220"/>
      <c r="E2552" s="221"/>
      <c r="F2552" s="222"/>
      <c r="G2552" s="223"/>
    </row>
    <row r="2553" spans="1:7">
      <c r="A2553" s="219"/>
      <c r="B2553" s="219"/>
      <c r="C2553" s="219"/>
      <c r="D2553" s="220"/>
      <c r="E2553" s="221"/>
      <c r="F2553" s="222"/>
      <c r="G2553" s="223"/>
    </row>
    <row r="2554" spans="1:7">
      <c r="A2554" s="219"/>
      <c r="B2554" s="219"/>
      <c r="C2554" s="219"/>
      <c r="D2554" s="220"/>
      <c r="E2554" s="221"/>
      <c r="F2554" s="222"/>
      <c r="G2554" s="223"/>
    </row>
    <row r="2555" spans="1:7">
      <c r="A2555" s="219"/>
      <c r="B2555" s="219"/>
      <c r="C2555" s="219"/>
      <c r="D2555" s="220"/>
      <c r="E2555" s="221"/>
      <c r="F2555" s="222"/>
      <c r="G2555" s="223"/>
    </row>
    <row r="2556" spans="1:7">
      <c r="A2556" s="219"/>
      <c r="B2556" s="219"/>
      <c r="C2556" s="219"/>
      <c r="D2556" s="220"/>
      <c r="E2556" s="221"/>
      <c r="F2556" s="222"/>
      <c r="G2556" s="223"/>
    </row>
    <row r="2557" spans="1:7">
      <c r="A2557" s="219"/>
      <c r="B2557" s="219"/>
      <c r="C2557" s="219"/>
      <c r="D2557" s="220"/>
      <c r="E2557" s="221"/>
      <c r="F2557" s="222"/>
      <c r="G2557" s="223"/>
    </row>
    <row r="2558" spans="1:7">
      <c r="A2558" s="219"/>
      <c r="B2558" s="219"/>
      <c r="C2558" s="219"/>
      <c r="D2558" s="220"/>
      <c r="E2558" s="221"/>
      <c r="F2558" s="222"/>
      <c r="G2558" s="223"/>
    </row>
    <row r="2559" spans="1:7">
      <c r="A2559" s="219"/>
      <c r="B2559" s="219"/>
      <c r="C2559" s="219"/>
      <c r="D2559" s="220"/>
      <c r="E2559" s="221"/>
      <c r="F2559" s="222"/>
      <c r="G2559" s="223"/>
    </row>
    <row r="2560" spans="1:7">
      <c r="A2560" s="219"/>
      <c r="B2560" s="219"/>
      <c r="C2560" s="219"/>
      <c r="D2560" s="220"/>
      <c r="E2560" s="221"/>
      <c r="F2560" s="222"/>
      <c r="G2560" s="223"/>
    </row>
    <row r="2561" spans="1:7">
      <c r="A2561" s="219"/>
      <c r="B2561" s="219"/>
      <c r="C2561" s="219"/>
      <c r="D2561" s="220"/>
      <c r="E2561" s="221"/>
      <c r="F2561" s="222"/>
      <c r="G2561" s="223"/>
    </row>
    <row r="2562" spans="1:7">
      <c r="A2562" s="219"/>
      <c r="B2562" s="219"/>
      <c r="C2562" s="219"/>
      <c r="D2562" s="220"/>
      <c r="E2562" s="221"/>
      <c r="F2562" s="222"/>
      <c r="G2562" s="223"/>
    </row>
    <row r="2563" spans="1:7">
      <c r="A2563" s="219"/>
      <c r="B2563" s="219"/>
      <c r="C2563" s="219"/>
      <c r="D2563" s="220"/>
      <c r="E2563" s="221"/>
      <c r="F2563" s="222"/>
      <c r="G2563" s="223"/>
    </row>
    <row r="2564" spans="1:7">
      <c r="A2564" s="219"/>
      <c r="B2564" s="219"/>
      <c r="C2564" s="219"/>
      <c r="D2564" s="220"/>
      <c r="E2564" s="221"/>
      <c r="F2564" s="222"/>
      <c r="G2564" s="223"/>
    </row>
    <row r="2565" spans="1:7">
      <c r="A2565" s="219"/>
      <c r="B2565" s="219"/>
      <c r="C2565" s="219"/>
      <c r="D2565" s="220"/>
      <c r="E2565" s="221"/>
      <c r="F2565" s="222"/>
      <c r="G2565" s="223"/>
    </row>
    <row r="2566" spans="1:7">
      <c r="A2566" s="219"/>
      <c r="B2566" s="219"/>
      <c r="C2566" s="219"/>
      <c r="D2566" s="220"/>
      <c r="E2566" s="221"/>
      <c r="F2566" s="222"/>
      <c r="G2566" s="223"/>
    </row>
    <row r="2567" spans="1:7">
      <c r="A2567" s="219"/>
      <c r="B2567" s="219"/>
      <c r="C2567" s="219"/>
      <c r="D2567" s="220"/>
      <c r="E2567" s="221"/>
      <c r="F2567" s="222"/>
      <c r="G2567" s="223"/>
    </row>
    <row r="2568" spans="1:7">
      <c r="A2568" s="219"/>
      <c r="B2568" s="219"/>
      <c r="C2568" s="219"/>
      <c r="D2568" s="220"/>
      <c r="E2568" s="221"/>
      <c r="F2568" s="222"/>
      <c r="G2568" s="223"/>
    </row>
    <row r="2569" spans="1:7">
      <c r="A2569" s="219"/>
      <c r="B2569" s="219"/>
      <c r="C2569" s="219"/>
      <c r="D2569" s="220"/>
      <c r="E2569" s="221"/>
      <c r="F2569" s="222"/>
      <c r="G2569" s="223"/>
    </row>
    <row r="2570" spans="1:7">
      <c r="A2570" s="219"/>
      <c r="B2570" s="219"/>
      <c r="C2570" s="219"/>
      <c r="D2570" s="220"/>
      <c r="E2570" s="221"/>
      <c r="F2570" s="222"/>
      <c r="G2570" s="223"/>
    </row>
    <row r="2571" spans="1:7">
      <c r="A2571" s="219"/>
      <c r="B2571" s="219"/>
      <c r="C2571" s="219"/>
      <c r="D2571" s="220"/>
      <c r="E2571" s="221"/>
      <c r="F2571" s="222"/>
      <c r="G2571" s="223"/>
    </row>
    <row r="2572" spans="1:7">
      <c r="A2572" s="219"/>
      <c r="B2572" s="219"/>
      <c r="C2572" s="219"/>
      <c r="D2572" s="220"/>
      <c r="E2572" s="221"/>
      <c r="F2572" s="222"/>
      <c r="G2572" s="223"/>
    </row>
    <row r="2573" spans="1:7">
      <c r="A2573" s="219"/>
      <c r="B2573" s="219"/>
      <c r="C2573" s="219"/>
      <c r="D2573" s="220"/>
      <c r="E2573" s="221"/>
      <c r="F2573" s="222"/>
      <c r="G2573" s="223"/>
    </row>
    <row r="2574" spans="1:7">
      <c r="A2574" s="219"/>
      <c r="B2574" s="219"/>
      <c r="C2574" s="219"/>
      <c r="D2574" s="220"/>
      <c r="E2574" s="221"/>
      <c r="F2574" s="222"/>
      <c r="G2574" s="223"/>
    </row>
    <row r="2575" spans="1:7">
      <c r="A2575" s="219"/>
      <c r="B2575" s="219"/>
      <c r="C2575" s="219"/>
      <c r="D2575" s="220"/>
      <c r="E2575" s="221"/>
      <c r="F2575" s="222"/>
      <c r="G2575" s="223"/>
    </row>
    <row r="2576" spans="1:7">
      <c r="A2576" s="219"/>
      <c r="B2576" s="219"/>
      <c r="C2576" s="219"/>
      <c r="D2576" s="220"/>
      <c r="E2576" s="221"/>
      <c r="F2576" s="222"/>
      <c r="G2576" s="223"/>
    </row>
    <row r="2577" spans="1:7">
      <c r="A2577" s="219"/>
      <c r="B2577" s="219"/>
      <c r="C2577" s="219"/>
      <c r="D2577" s="220"/>
      <c r="E2577" s="221"/>
      <c r="F2577" s="222"/>
      <c r="G2577" s="223"/>
    </row>
    <row r="2578" spans="1:7">
      <c r="A2578" s="219"/>
      <c r="B2578" s="219"/>
      <c r="C2578" s="219"/>
      <c r="D2578" s="220"/>
      <c r="E2578" s="221"/>
      <c r="F2578" s="222"/>
      <c r="G2578" s="223"/>
    </row>
    <row r="2579" spans="1:7">
      <c r="A2579" s="219"/>
      <c r="B2579" s="219"/>
      <c r="C2579" s="219"/>
      <c r="D2579" s="220"/>
      <c r="E2579" s="221"/>
      <c r="F2579" s="222"/>
      <c r="G2579" s="223"/>
    </row>
    <row r="2580" spans="1:7">
      <c r="A2580" s="219"/>
      <c r="B2580" s="219"/>
      <c r="C2580" s="219"/>
      <c r="D2580" s="220"/>
      <c r="E2580" s="221"/>
      <c r="F2580" s="222"/>
      <c r="G2580" s="223"/>
    </row>
    <row r="2581" spans="1:7">
      <c r="A2581" s="219"/>
      <c r="B2581" s="219"/>
      <c r="C2581" s="219"/>
      <c r="D2581" s="220"/>
      <c r="E2581" s="221"/>
      <c r="F2581" s="222"/>
      <c r="G2581" s="223"/>
    </row>
    <row r="2582" spans="1:7">
      <c r="A2582" s="219"/>
      <c r="B2582" s="219"/>
      <c r="C2582" s="219"/>
      <c r="D2582" s="220"/>
      <c r="E2582" s="221"/>
      <c r="F2582" s="222"/>
      <c r="G2582" s="223"/>
    </row>
    <row r="2583" spans="1:7">
      <c r="A2583" s="219"/>
      <c r="B2583" s="219"/>
      <c r="C2583" s="219"/>
      <c r="D2583" s="220"/>
      <c r="E2583" s="221"/>
      <c r="F2583" s="222"/>
      <c r="G2583" s="223"/>
    </row>
    <row r="2584" spans="1:7">
      <c r="A2584" s="219"/>
      <c r="B2584" s="219"/>
      <c r="C2584" s="219"/>
      <c r="D2584" s="220"/>
      <c r="E2584" s="221"/>
      <c r="F2584" s="222"/>
      <c r="G2584" s="223"/>
    </row>
    <row r="2585" spans="1:7">
      <c r="A2585" s="219"/>
      <c r="B2585" s="219"/>
      <c r="C2585" s="219"/>
      <c r="D2585" s="220"/>
      <c r="E2585" s="221"/>
      <c r="F2585" s="222"/>
      <c r="G2585" s="223"/>
    </row>
    <row r="2586" spans="1:7">
      <c r="A2586" s="219"/>
      <c r="B2586" s="219"/>
      <c r="C2586" s="219"/>
      <c r="D2586" s="220"/>
      <c r="E2586" s="221"/>
      <c r="F2586" s="222"/>
      <c r="G2586" s="223"/>
    </row>
    <row r="2587" spans="1:7">
      <c r="A2587" s="219"/>
      <c r="B2587" s="219"/>
      <c r="C2587" s="219"/>
      <c r="D2587" s="220"/>
      <c r="E2587" s="221"/>
      <c r="F2587" s="222"/>
      <c r="G2587" s="223"/>
    </row>
    <row r="2588" spans="1:7">
      <c r="A2588" s="219"/>
      <c r="B2588" s="219"/>
      <c r="C2588" s="219"/>
      <c r="D2588" s="220"/>
      <c r="E2588" s="221"/>
      <c r="F2588" s="222"/>
      <c r="G2588" s="223"/>
    </row>
    <row r="2589" spans="1:7">
      <c r="A2589" s="219"/>
      <c r="B2589" s="219"/>
      <c r="C2589" s="219"/>
      <c r="D2589" s="220"/>
      <c r="E2589" s="221"/>
      <c r="F2589" s="222"/>
      <c r="G2589" s="223"/>
    </row>
    <row r="2590" spans="1:7">
      <c r="A2590" s="219"/>
      <c r="B2590" s="219"/>
      <c r="C2590" s="219"/>
      <c r="D2590" s="220"/>
      <c r="E2590" s="221"/>
      <c r="F2590" s="222"/>
      <c r="G2590" s="223"/>
    </row>
    <row r="2591" spans="1:7">
      <c r="A2591" s="219"/>
      <c r="B2591" s="219"/>
      <c r="C2591" s="219"/>
      <c r="D2591" s="220"/>
      <c r="E2591" s="221"/>
      <c r="F2591" s="222"/>
      <c r="G2591" s="223"/>
    </row>
    <row r="2592" spans="1:7">
      <c r="A2592" s="219"/>
      <c r="B2592" s="219"/>
      <c r="C2592" s="219"/>
      <c r="D2592" s="220"/>
      <c r="E2592" s="221"/>
      <c r="F2592" s="222"/>
      <c r="G2592" s="223"/>
    </row>
    <row r="2593" spans="1:7">
      <c r="A2593" s="219"/>
      <c r="B2593" s="219"/>
      <c r="C2593" s="219"/>
      <c r="D2593" s="220"/>
      <c r="E2593" s="221"/>
      <c r="F2593" s="222"/>
      <c r="G2593" s="223"/>
    </row>
    <row r="2594" spans="1:7">
      <c r="A2594" s="219"/>
      <c r="B2594" s="219"/>
      <c r="C2594" s="219"/>
      <c r="D2594" s="220"/>
      <c r="E2594" s="221"/>
      <c r="F2594" s="222"/>
      <c r="G2594" s="223"/>
    </row>
    <row r="2595" spans="1:7">
      <c r="A2595" s="219"/>
      <c r="B2595" s="219"/>
      <c r="C2595" s="219"/>
      <c r="D2595" s="220"/>
      <c r="E2595" s="221"/>
      <c r="F2595" s="222"/>
      <c r="G2595" s="223"/>
    </row>
    <row r="2596" spans="1:7">
      <c r="A2596" s="219"/>
      <c r="B2596" s="219"/>
      <c r="C2596" s="219"/>
      <c r="D2596" s="220"/>
      <c r="E2596" s="221"/>
      <c r="F2596" s="222"/>
      <c r="G2596" s="223"/>
    </row>
    <row r="2597" spans="1:7">
      <c r="A2597" s="219"/>
      <c r="B2597" s="219"/>
      <c r="C2597" s="219"/>
      <c r="D2597" s="220"/>
      <c r="E2597" s="221"/>
      <c r="F2597" s="222"/>
      <c r="G2597" s="223"/>
    </row>
    <row r="2598" spans="1:7">
      <c r="A2598" s="219"/>
      <c r="B2598" s="219"/>
      <c r="C2598" s="219"/>
      <c r="D2598" s="220"/>
      <c r="E2598" s="221"/>
      <c r="F2598" s="222"/>
      <c r="G2598" s="223"/>
    </row>
    <row r="2599" spans="1:7">
      <c r="A2599" s="219"/>
      <c r="B2599" s="219"/>
      <c r="C2599" s="219"/>
      <c r="D2599" s="220"/>
      <c r="E2599" s="221"/>
      <c r="F2599" s="222"/>
      <c r="G2599" s="223"/>
    </row>
    <row r="2600" spans="1:7">
      <c r="A2600" s="219"/>
      <c r="B2600" s="219"/>
      <c r="C2600" s="219"/>
      <c r="D2600" s="220"/>
      <c r="E2600" s="221"/>
      <c r="F2600" s="222"/>
      <c r="G2600" s="223"/>
    </row>
    <row r="2601" spans="1:7">
      <c r="A2601" s="219"/>
      <c r="B2601" s="219"/>
      <c r="C2601" s="219"/>
      <c r="D2601" s="220"/>
      <c r="E2601" s="221"/>
      <c r="F2601" s="222"/>
      <c r="G2601" s="223"/>
    </row>
    <row r="2602" spans="1:7">
      <c r="A2602" s="219"/>
      <c r="B2602" s="219"/>
      <c r="C2602" s="219"/>
      <c r="D2602" s="220"/>
      <c r="E2602" s="221"/>
      <c r="F2602" s="222"/>
      <c r="G2602" s="223"/>
    </row>
    <row r="2603" spans="1:7">
      <c r="A2603" s="219"/>
      <c r="B2603" s="219"/>
      <c r="C2603" s="219"/>
      <c r="D2603" s="220"/>
      <c r="E2603" s="221"/>
      <c r="F2603" s="222"/>
      <c r="G2603" s="223"/>
    </row>
    <row r="2604" spans="1:7">
      <c r="A2604" s="219"/>
      <c r="B2604" s="219"/>
      <c r="C2604" s="219"/>
      <c r="D2604" s="220"/>
      <c r="E2604" s="221"/>
      <c r="F2604" s="222"/>
      <c r="G2604" s="223"/>
    </row>
    <row r="2605" spans="1:7">
      <c r="A2605" s="219"/>
      <c r="B2605" s="219"/>
      <c r="C2605" s="219"/>
      <c r="D2605" s="220"/>
      <c r="E2605" s="221"/>
      <c r="F2605" s="222"/>
      <c r="G2605" s="223"/>
    </row>
    <row r="2606" spans="1:7">
      <c r="A2606" s="219"/>
      <c r="B2606" s="219"/>
      <c r="C2606" s="219"/>
      <c r="D2606" s="220"/>
      <c r="E2606" s="221"/>
      <c r="F2606" s="222"/>
      <c r="G2606" s="223"/>
    </row>
    <row r="2607" spans="1:7">
      <c r="A2607" s="219"/>
      <c r="B2607" s="219"/>
      <c r="C2607" s="219"/>
      <c r="D2607" s="220"/>
      <c r="E2607" s="221"/>
      <c r="F2607" s="222"/>
      <c r="G2607" s="223"/>
    </row>
    <row r="2608" spans="1:7">
      <c r="A2608" s="219"/>
      <c r="B2608" s="219"/>
      <c r="C2608" s="219"/>
      <c r="D2608" s="220"/>
      <c r="E2608" s="221"/>
      <c r="F2608" s="222"/>
      <c r="G2608" s="223"/>
    </row>
    <row r="2609" spans="1:7">
      <c r="A2609" s="219"/>
      <c r="B2609" s="219"/>
      <c r="C2609" s="219"/>
      <c r="D2609" s="220"/>
      <c r="E2609" s="221"/>
      <c r="F2609" s="222"/>
      <c r="G2609" s="223"/>
    </row>
    <row r="2610" spans="1:7">
      <c r="A2610" s="219"/>
      <c r="B2610" s="219"/>
      <c r="C2610" s="219"/>
      <c r="D2610" s="220"/>
      <c r="E2610" s="221"/>
      <c r="F2610" s="222"/>
      <c r="G2610" s="223"/>
    </row>
    <row r="2611" spans="1:7">
      <c r="A2611" s="219"/>
      <c r="B2611" s="219"/>
      <c r="C2611" s="219"/>
      <c r="D2611" s="220"/>
      <c r="E2611" s="221"/>
      <c r="F2611" s="222"/>
      <c r="G2611" s="223"/>
    </row>
    <row r="2612" spans="1:7">
      <c r="A2612" s="219"/>
      <c r="B2612" s="219"/>
      <c r="C2612" s="219"/>
      <c r="D2612" s="220"/>
      <c r="E2612" s="221"/>
      <c r="F2612" s="222"/>
      <c r="G2612" s="223"/>
    </row>
    <row r="2613" spans="1:7">
      <c r="A2613" s="219"/>
      <c r="B2613" s="219"/>
      <c r="C2613" s="219"/>
      <c r="D2613" s="220"/>
      <c r="E2613" s="221"/>
      <c r="F2613" s="222"/>
      <c r="G2613" s="223"/>
    </row>
    <row r="2614" spans="1:7">
      <c r="A2614" s="219"/>
      <c r="B2614" s="219"/>
      <c r="C2614" s="219"/>
      <c r="D2614" s="220"/>
      <c r="E2614" s="221"/>
      <c r="F2614" s="222"/>
      <c r="G2614" s="223"/>
    </row>
    <row r="2615" spans="1:7">
      <c r="A2615" s="219"/>
      <c r="B2615" s="219"/>
      <c r="C2615" s="219"/>
      <c r="D2615" s="220"/>
      <c r="E2615" s="221"/>
      <c r="F2615" s="222"/>
      <c r="G2615" s="223"/>
    </row>
    <row r="2616" spans="1:7">
      <c r="A2616" s="219"/>
      <c r="B2616" s="219"/>
      <c r="C2616" s="219"/>
      <c r="D2616" s="220"/>
      <c r="E2616" s="221"/>
      <c r="F2616" s="222"/>
      <c r="G2616" s="223"/>
    </row>
    <row r="2617" spans="1:7">
      <c r="A2617" s="219"/>
      <c r="B2617" s="219"/>
      <c r="C2617" s="219"/>
      <c r="D2617" s="220"/>
      <c r="E2617" s="221"/>
      <c r="F2617" s="222"/>
      <c r="G2617" s="223"/>
    </row>
    <row r="2618" spans="1:7">
      <c r="A2618" s="219"/>
      <c r="B2618" s="219"/>
      <c r="C2618" s="219"/>
      <c r="D2618" s="220"/>
      <c r="E2618" s="221"/>
      <c r="F2618" s="222"/>
      <c r="G2618" s="223"/>
    </row>
    <row r="2619" spans="1:7">
      <c r="A2619" s="219"/>
      <c r="B2619" s="219"/>
      <c r="C2619" s="219"/>
      <c r="D2619" s="220"/>
      <c r="E2619" s="221"/>
      <c r="F2619" s="222"/>
      <c r="G2619" s="223"/>
    </row>
    <row r="2620" spans="1:7">
      <c r="A2620" s="219"/>
      <c r="B2620" s="219"/>
      <c r="C2620" s="219"/>
      <c r="D2620" s="220"/>
      <c r="E2620" s="221"/>
      <c r="F2620" s="222"/>
      <c r="G2620" s="223"/>
    </row>
    <row r="2621" spans="1:7">
      <c r="A2621" s="219"/>
      <c r="B2621" s="219"/>
      <c r="C2621" s="219"/>
      <c r="D2621" s="220"/>
      <c r="E2621" s="221"/>
      <c r="F2621" s="222"/>
      <c r="G2621" s="223"/>
    </row>
    <row r="2622" spans="1:7">
      <c r="A2622" s="219"/>
      <c r="B2622" s="219"/>
      <c r="C2622" s="219"/>
      <c r="D2622" s="220"/>
      <c r="E2622" s="221"/>
      <c r="F2622" s="222"/>
      <c r="G2622" s="223"/>
    </row>
    <row r="2623" spans="1:7">
      <c r="A2623" s="219"/>
      <c r="B2623" s="219"/>
      <c r="C2623" s="219"/>
      <c r="D2623" s="220"/>
      <c r="E2623" s="221"/>
      <c r="F2623" s="222"/>
      <c r="G2623" s="223"/>
    </row>
    <row r="2624" spans="1:7">
      <c r="A2624" s="219"/>
      <c r="B2624" s="219"/>
      <c r="C2624" s="219"/>
      <c r="D2624" s="220"/>
      <c r="E2624" s="221"/>
      <c r="F2624" s="222"/>
      <c r="G2624" s="223"/>
    </row>
    <row r="2625" spans="1:7">
      <c r="A2625" s="219"/>
      <c r="B2625" s="219"/>
      <c r="C2625" s="219"/>
      <c r="D2625" s="220"/>
      <c r="E2625" s="221"/>
      <c r="F2625" s="222"/>
      <c r="G2625" s="223"/>
    </row>
    <row r="2626" spans="1:7">
      <c r="A2626" s="219"/>
      <c r="B2626" s="219"/>
      <c r="C2626" s="219"/>
      <c r="D2626" s="220"/>
      <c r="E2626" s="221"/>
      <c r="F2626" s="222"/>
      <c r="G2626" s="223"/>
    </row>
    <row r="2627" spans="1:7">
      <c r="A2627" s="219"/>
      <c r="B2627" s="219"/>
      <c r="C2627" s="219"/>
      <c r="D2627" s="220"/>
      <c r="E2627" s="221"/>
      <c r="F2627" s="222"/>
      <c r="G2627" s="223"/>
    </row>
    <row r="2628" spans="1:7">
      <c r="A2628" s="219"/>
      <c r="B2628" s="219"/>
      <c r="C2628" s="219"/>
      <c r="D2628" s="220"/>
      <c r="E2628" s="221"/>
      <c r="F2628" s="222"/>
      <c r="G2628" s="223"/>
    </row>
    <row r="2629" spans="1:7">
      <c r="A2629" s="219"/>
      <c r="B2629" s="219"/>
      <c r="C2629" s="219"/>
      <c r="D2629" s="220"/>
      <c r="E2629" s="221"/>
      <c r="F2629" s="222"/>
      <c r="G2629" s="223"/>
    </row>
    <row r="2630" spans="1:7">
      <c r="A2630" s="219"/>
      <c r="B2630" s="219"/>
      <c r="C2630" s="219"/>
      <c r="D2630" s="220"/>
      <c r="E2630" s="221"/>
      <c r="F2630" s="222"/>
      <c r="G2630" s="223"/>
    </row>
    <row r="2631" spans="1:7">
      <c r="A2631" s="219"/>
      <c r="B2631" s="219"/>
      <c r="C2631" s="219"/>
      <c r="D2631" s="220"/>
      <c r="E2631" s="221"/>
      <c r="F2631" s="222"/>
      <c r="G2631" s="223"/>
    </row>
    <row r="2632" spans="1:7">
      <c r="A2632" s="219"/>
      <c r="B2632" s="219"/>
      <c r="C2632" s="219"/>
      <c r="D2632" s="220"/>
      <c r="E2632" s="221"/>
      <c r="F2632" s="222"/>
      <c r="G2632" s="223"/>
    </row>
    <row r="2633" spans="1:7">
      <c r="A2633" s="219"/>
      <c r="B2633" s="219"/>
      <c r="C2633" s="219"/>
      <c r="D2633" s="220"/>
      <c r="E2633" s="221"/>
      <c r="F2633" s="222"/>
      <c r="G2633" s="223"/>
    </row>
    <row r="2634" spans="1:7">
      <c r="A2634" s="219"/>
      <c r="B2634" s="219"/>
      <c r="C2634" s="219"/>
      <c r="D2634" s="220"/>
      <c r="E2634" s="221"/>
      <c r="F2634" s="222"/>
      <c r="G2634" s="223"/>
    </row>
    <row r="2635" spans="1:7">
      <c r="A2635" s="219"/>
      <c r="B2635" s="219"/>
      <c r="C2635" s="219"/>
      <c r="D2635" s="220"/>
      <c r="E2635" s="221"/>
      <c r="F2635" s="222"/>
      <c r="G2635" s="223"/>
    </row>
    <row r="2636" spans="1:7">
      <c r="A2636" s="219"/>
      <c r="B2636" s="219"/>
      <c r="C2636" s="219"/>
      <c r="D2636" s="220"/>
      <c r="E2636" s="221"/>
      <c r="F2636" s="222"/>
      <c r="G2636" s="223"/>
    </row>
    <row r="2637" spans="1:7">
      <c r="A2637" s="219"/>
      <c r="B2637" s="219"/>
      <c r="C2637" s="219"/>
      <c r="D2637" s="220"/>
      <c r="E2637" s="221"/>
      <c r="F2637" s="222"/>
      <c r="G2637" s="223"/>
    </row>
    <row r="2638" spans="1:7">
      <c r="A2638" s="219"/>
      <c r="B2638" s="219"/>
      <c r="C2638" s="219"/>
      <c r="D2638" s="220"/>
      <c r="E2638" s="221"/>
      <c r="F2638" s="222"/>
      <c r="G2638" s="223"/>
    </row>
    <row r="2639" spans="1:7">
      <c r="A2639" s="219"/>
      <c r="B2639" s="219"/>
      <c r="C2639" s="219"/>
      <c r="D2639" s="220"/>
      <c r="E2639" s="221"/>
      <c r="F2639" s="222"/>
      <c r="G2639" s="223"/>
    </row>
    <row r="2640" spans="1:7">
      <c r="A2640" s="219"/>
      <c r="B2640" s="219"/>
      <c r="C2640" s="219"/>
      <c r="D2640" s="220"/>
      <c r="E2640" s="221"/>
      <c r="F2640" s="222"/>
      <c r="G2640" s="223"/>
    </row>
    <row r="2641" spans="1:7">
      <c r="A2641" s="219"/>
      <c r="B2641" s="219"/>
      <c r="C2641" s="219"/>
      <c r="D2641" s="220"/>
      <c r="E2641" s="221"/>
      <c r="F2641" s="222"/>
      <c r="G2641" s="223"/>
    </row>
    <row r="2642" spans="1:7">
      <c r="A2642" s="219"/>
      <c r="B2642" s="219"/>
      <c r="C2642" s="219"/>
      <c r="D2642" s="220"/>
      <c r="E2642" s="221"/>
      <c r="F2642" s="222"/>
      <c r="G2642" s="223"/>
    </row>
    <row r="2643" spans="1:7">
      <c r="A2643" s="219"/>
      <c r="B2643" s="219"/>
      <c r="C2643" s="219"/>
      <c r="D2643" s="220"/>
      <c r="E2643" s="221"/>
      <c r="F2643" s="222"/>
      <c r="G2643" s="223"/>
    </row>
    <row r="2644" spans="1:7">
      <c r="A2644" s="219"/>
      <c r="B2644" s="219"/>
      <c r="C2644" s="219"/>
      <c r="D2644" s="220"/>
      <c r="E2644" s="221"/>
      <c r="F2644" s="222"/>
      <c r="G2644" s="223"/>
    </row>
    <row r="2645" spans="1:7">
      <c r="A2645" s="219"/>
      <c r="B2645" s="219"/>
      <c r="C2645" s="219"/>
      <c r="D2645" s="220"/>
      <c r="E2645" s="221"/>
      <c r="F2645" s="222"/>
      <c r="G2645" s="223"/>
    </row>
    <row r="2646" spans="1:7">
      <c r="A2646" s="219"/>
      <c r="B2646" s="219"/>
      <c r="C2646" s="219"/>
      <c r="D2646" s="220"/>
      <c r="E2646" s="221"/>
      <c r="F2646" s="222"/>
      <c r="G2646" s="223"/>
    </row>
    <row r="2647" spans="1:7">
      <c r="A2647" s="219"/>
      <c r="B2647" s="219"/>
      <c r="C2647" s="219"/>
      <c r="D2647" s="220"/>
      <c r="E2647" s="221"/>
      <c r="F2647" s="222"/>
      <c r="G2647" s="223"/>
    </row>
    <row r="2648" spans="1:7">
      <c r="A2648" s="219"/>
      <c r="B2648" s="219"/>
      <c r="C2648" s="219"/>
      <c r="D2648" s="220"/>
      <c r="E2648" s="221"/>
      <c r="F2648" s="222"/>
      <c r="G2648" s="223"/>
    </row>
    <row r="2649" spans="1:7">
      <c r="A2649" s="219"/>
      <c r="B2649" s="219"/>
      <c r="C2649" s="219"/>
      <c r="D2649" s="220"/>
      <c r="E2649" s="221"/>
      <c r="F2649" s="222"/>
      <c r="G2649" s="223"/>
    </row>
    <row r="2650" spans="1:7">
      <c r="A2650" s="219"/>
      <c r="B2650" s="219"/>
      <c r="C2650" s="219"/>
      <c r="D2650" s="220"/>
      <c r="E2650" s="221"/>
      <c r="F2650" s="222"/>
      <c r="G2650" s="223"/>
    </row>
    <row r="2651" spans="1:7">
      <c r="A2651" s="219"/>
      <c r="B2651" s="219"/>
      <c r="C2651" s="219"/>
      <c r="D2651" s="220"/>
      <c r="E2651" s="221"/>
      <c r="F2651" s="222"/>
      <c r="G2651" s="223"/>
    </row>
    <row r="2652" spans="1:7">
      <c r="A2652" s="219"/>
      <c r="B2652" s="219"/>
      <c r="C2652" s="219"/>
      <c r="D2652" s="220"/>
      <c r="E2652" s="221"/>
      <c r="F2652" s="222"/>
      <c r="G2652" s="223"/>
    </row>
    <row r="2653" spans="1:7">
      <c r="A2653" s="219"/>
      <c r="B2653" s="219"/>
      <c r="C2653" s="219"/>
      <c r="D2653" s="220"/>
      <c r="E2653" s="221"/>
      <c r="F2653" s="222"/>
      <c r="G2653" s="223"/>
    </row>
    <row r="2654" spans="1:7">
      <c r="A2654" s="219"/>
      <c r="B2654" s="219"/>
      <c r="C2654" s="219"/>
      <c r="D2654" s="220"/>
      <c r="E2654" s="221"/>
      <c r="F2654" s="222"/>
      <c r="G2654" s="223"/>
    </row>
    <row r="2655" spans="1:7">
      <c r="A2655" s="219"/>
      <c r="B2655" s="219"/>
      <c r="C2655" s="219"/>
      <c r="D2655" s="220"/>
      <c r="E2655" s="221"/>
      <c r="F2655" s="222"/>
      <c r="G2655" s="223"/>
    </row>
    <row r="2656" spans="1:7">
      <c r="A2656" s="219"/>
      <c r="B2656" s="219"/>
      <c r="C2656" s="219"/>
      <c r="D2656" s="220"/>
      <c r="E2656" s="221"/>
      <c r="F2656" s="222"/>
      <c r="G2656" s="223"/>
    </row>
    <row r="2657" spans="1:7">
      <c r="A2657" s="219"/>
      <c r="B2657" s="219"/>
      <c r="C2657" s="219"/>
      <c r="D2657" s="220"/>
      <c r="E2657" s="221"/>
      <c r="F2657" s="222"/>
      <c r="G2657" s="223"/>
    </row>
    <row r="2658" spans="1:7">
      <c r="A2658" s="219"/>
      <c r="B2658" s="219"/>
      <c r="C2658" s="219"/>
      <c r="D2658" s="220"/>
      <c r="E2658" s="221"/>
      <c r="F2658" s="222"/>
      <c r="G2658" s="223"/>
    </row>
    <row r="2659" spans="1:7">
      <c r="A2659" s="219"/>
      <c r="B2659" s="219"/>
      <c r="C2659" s="219"/>
      <c r="D2659" s="220"/>
      <c r="E2659" s="221"/>
      <c r="F2659" s="222"/>
      <c r="G2659" s="223"/>
    </row>
    <row r="2660" spans="1:7">
      <c r="A2660" s="219"/>
      <c r="B2660" s="219"/>
      <c r="C2660" s="219"/>
      <c r="D2660" s="220"/>
      <c r="E2660" s="221"/>
      <c r="F2660" s="222"/>
      <c r="G2660" s="223"/>
    </row>
    <row r="2661" spans="1:7">
      <c r="A2661" s="219"/>
      <c r="B2661" s="219"/>
      <c r="C2661" s="219"/>
      <c r="D2661" s="220"/>
      <c r="E2661" s="221"/>
      <c r="F2661" s="222"/>
      <c r="G2661" s="223"/>
    </row>
    <row r="2662" spans="1:7">
      <c r="A2662" s="219"/>
      <c r="B2662" s="219"/>
      <c r="C2662" s="219"/>
      <c r="D2662" s="220"/>
      <c r="E2662" s="221"/>
      <c r="F2662" s="222"/>
      <c r="G2662" s="223"/>
    </row>
    <row r="2663" spans="1:7">
      <c r="A2663" s="219"/>
      <c r="B2663" s="219"/>
      <c r="C2663" s="219"/>
      <c r="D2663" s="220"/>
      <c r="E2663" s="221"/>
      <c r="F2663" s="222"/>
      <c r="G2663" s="223"/>
    </row>
    <row r="2664" spans="1:7">
      <c r="A2664" s="219"/>
      <c r="B2664" s="219"/>
      <c r="C2664" s="219"/>
      <c r="D2664" s="220"/>
      <c r="E2664" s="221"/>
      <c r="F2664" s="222"/>
      <c r="G2664" s="223"/>
    </row>
    <row r="2665" spans="1:7">
      <c r="A2665" s="219"/>
      <c r="B2665" s="219"/>
      <c r="C2665" s="219"/>
      <c r="D2665" s="220"/>
      <c r="E2665" s="221"/>
      <c r="F2665" s="222"/>
      <c r="G2665" s="223"/>
    </row>
    <row r="2666" spans="1:7">
      <c r="A2666" s="219"/>
      <c r="B2666" s="219"/>
      <c r="C2666" s="219"/>
      <c r="D2666" s="220"/>
      <c r="E2666" s="221"/>
      <c r="F2666" s="222"/>
      <c r="G2666" s="223"/>
    </row>
    <row r="2667" spans="1:7">
      <c r="A2667" s="219"/>
      <c r="B2667" s="219"/>
      <c r="C2667" s="219"/>
      <c r="D2667" s="220"/>
      <c r="E2667" s="221"/>
      <c r="F2667" s="222"/>
      <c r="G2667" s="223"/>
    </row>
    <row r="2668" spans="1:7">
      <c r="A2668" s="219"/>
      <c r="B2668" s="219"/>
      <c r="C2668" s="219"/>
      <c r="D2668" s="220"/>
      <c r="E2668" s="221"/>
      <c r="F2668" s="222"/>
      <c r="G2668" s="223"/>
    </row>
    <row r="2669" spans="1:7">
      <c r="A2669" s="219"/>
      <c r="B2669" s="219"/>
      <c r="C2669" s="219"/>
      <c r="D2669" s="220"/>
      <c r="E2669" s="221"/>
      <c r="F2669" s="222"/>
      <c r="G2669" s="223"/>
    </row>
    <row r="2670" spans="1:7">
      <c r="A2670" s="219"/>
      <c r="B2670" s="219"/>
      <c r="C2670" s="219"/>
      <c r="D2670" s="220"/>
      <c r="E2670" s="221"/>
      <c r="F2670" s="222"/>
      <c r="G2670" s="223"/>
    </row>
    <row r="2671" spans="1:7">
      <c r="A2671" s="219"/>
      <c r="B2671" s="219"/>
      <c r="C2671" s="219"/>
      <c r="D2671" s="220"/>
      <c r="E2671" s="221"/>
      <c r="F2671" s="222"/>
      <c r="G2671" s="223"/>
    </row>
    <row r="2672" spans="1:7">
      <c r="A2672" s="219"/>
      <c r="B2672" s="219"/>
      <c r="C2672" s="219"/>
      <c r="D2672" s="220"/>
      <c r="E2672" s="221"/>
      <c r="F2672" s="222"/>
      <c r="G2672" s="223"/>
    </row>
    <row r="2673" spans="1:7">
      <c r="A2673" s="219"/>
      <c r="B2673" s="219"/>
      <c r="C2673" s="219"/>
      <c r="D2673" s="220"/>
      <c r="E2673" s="221"/>
      <c r="F2673" s="222"/>
      <c r="G2673" s="223"/>
    </row>
    <row r="2674" spans="1:7">
      <c r="A2674" s="219"/>
      <c r="B2674" s="219"/>
      <c r="C2674" s="219"/>
      <c r="D2674" s="220"/>
      <c r="E2674" s="221"/>
      <c r="F2674" s="222"/>
      <c r="G2674" s="223"/>
    </row>
    <row r="2675" spans="1:7">
      <c r="A2675" s="219"/>
      <c r="B2675" s="219"/>
      <c r="C2675" s="219"/>
      <c r="D2675" s="220"/>
      <c r="E2675" s="221"/>
      <c r="F2675" s="222"/>
      <c r="G2675" s="223"/>
    </row>
    <row r="2676" spans="1:7">
      <c r="A2676" s="219"/>
      <c r="B2676" s="219"/>
      <c r="C2676" s="219"/>
      <c r="D2676" s="220"/>
      <c r="E2676" s="221"/>
      <c r="F2676" s="222"/>
      <c r="G2676" s="223"/>
    </row>
    <row r="2677" spans="1:7">
      <c r="A2677" s="219"/>
      <c r="B2677" s="219"/>
      <c r="C2677" s="219"/>
      <c r="D2677" s="220"/>
      <c r="E2677" s="221"/>
      <c r="F2677" s="222"/>
      <c r="G2677" s="223"/>
    </row>
    <row r="2678" spans="1:7">
      <c r="A2678" s="219"/>
      <c r="B2678" s="219"/>
      <c r="C2678" s="219"/>
      <c r="D2678" s="220"/>
      <c r="E2678" s="221"/>
      <c r="F2678" s="222"/>
      <c r="G2678" s="223"/>
    </row>
    <row r="2679" spans="1:7">
      <c r="A2679" s="219"/>
      <c r="B2679" s="219"/>
      <c r="C2679" s="219"/>
      <c r="D2679" s="220"/>
      <c r="E2679" s="221"/>
      <c r="F2679" s="222"/>
      <c r="G2679" s="223"/>
    </row>
    <row r="2680" spans="1:7">
      <c r="A2680" s="219"/>
      <c r="B2680" s="219"/>
      <c r="C2680" s="219"/>
      <c r="D2680" s="220"/>
      <c r="E2680" s="221"/>
      <c r="F2680" s="222"/>
      <c r="G2680" s="223"/>
    </row>
    <row r="2681" spans="1:7">
      <c r="A2681" s="219"/>
      <c r="B2681" s="219"/>
      <c r="C2681" s="219"/>
      <c r="D2681" s="220"/>
      <c r="E2681" s="221"/>
      <c r="F2681" s="222"/>
      <c r="G2681" s="223"/>
    </row>
    <row r="2682" spans="1:7">
      <c r="A2682" s="219"/>
      <c r="B2682" s="219"/>
      <c r="C2682" s="219"/>
      <c r="D2682" s="220"/>
      <c r="E2682" s="221"/>
      <c r="F2682" s="222"/>
      <c r="G2682" s="223"/>
    </row>
    <row r="2683" spans="1:7">
      <c r="A2683" s="219"/>
      <c r="B2683" s="219"/>
      <c r="C2683" s="219"/>
      <c r="D2683" s="220"/>
      <c r="E2683" s="221"/>
      <c r="F2683" s="222"/>
      <c r="G2683" s="223"/>
    </row>
    <row r="2684" spans="1:7">
      <c r="A2684" s="219"/>
      <c r="B2684" s="219"/>
      <c r="C2684" s="219"/>
      <c r="D2684" s="220"/>
      <c r="E2684" s="221"/>
      <c r="F2684" s="222"/>
      <c r="G2684" s="223"/>
    </row>
    <row r="2685" spans="1:7">
      <c r="A2685" s="219"/>
      <c r="B2685" s="219"/>
      <c r="C2685" s="219"/>
      <c r="D2685" s="220"/>
      <c r="E2685" s="221"/>
      <c r="F2685" s="222"/>
      <c r="G2685" s="223"/>
    </row>
    <row r="2686" spans="1:7">
      <c r="A2686" s="219"/>
      <c r="B2686" s="219"/>
      <c r="C2686" s="219"/>
      <c r="D2686" s="220"/>
      <c r="E2686" s="221"/>
      <c r="F2686" s="222"/>
      <c r="G2686" s="223"/>
    </row>
    <row r="2687" spans="1:7">
      <c r="A2687" s="219"/>
      <c r="B2687" s="219"/>
      <c r="C2687" s="219"/>
      <c r="D2687" s="220"/>
      <c r="E2687" s="221"/>
      <c r="F2687" s="222"/>
      <c r="G2687" s="223"/>
    </row>
    <row r="2688" spans="1:7">
      <c r="A2688" s="219"/>
      <c r="B2688" s="219"/>
      <c r="C2688" s="219"/>
      <c r="D2688" s="220"/>
      <c r="E2688" s="221"/>
      <c r="F2688" s="222"/>
      <c r="G2688" s="223"/>
    </row>
    <row r="2689" spans="1:7">
      <c r="A2689" s="219"/>
      <c r="B2689" s="219"/>
      <c r="C2689" s="219"/>
      <c r="D2689" s="220"/>
      <c r="E2689" s="221"/>
      <c r="F2689" s="222"/>
      <c r="G2689" s="223"/>
    </row>
    <row r="2690" spans="1:7">
      <c r="A2690" s="219"/>
      <c r="B2690" s="219"/>
      <c r="C2690" s="219"/>
      <c r="D2690" s="220"/>
      <c r="E2690" s="221"/>
      <c r="F2690" s="222"/>
      <c r="G2690" s="223"/>
    </row>
    <row r="2691" spans="1:7">
      <c r="A2691" s="219"/>
      <c r="B2691" s="219"/>
      <c r="C2691" s="219"/>
      <c r="D2691" s="220"/>
      <c r="E2691" s="221"/>
      <c r="F2691" s="222"/>
      <c r="G2691" s="223"/>
    </row>
    <row r="2692" spans="1:7">
      <c r="A2692" s="219"/>
      <c r="B2692" s="219"/>
      <c r="C2692" s="219"/>
      <c r="D2692" s="220"/>
      <c r="E2692" s="221"/>
      <c r="F2692" s="222"/>
      <c r="G2692" s="223"/>
    </row>
    <row r="2693" spans="1:7">
      <c r="A2693" s="219"/>
      <c r="B2693" s="219"/>
      <c r="C2693" s="219"/>
      <c r="D2693" s="220"/>
      <c r="E2693" s="221"/>
      <c r="F2693" s="222"/>
      <c r="G2693" s="223"/>
    </row>
    <row r="2694" spans="1:7">
      <c r="A2694" s="219"/>
      <c r="B2694" s="219"/>
      <c r="C2694" s="219"/>
      <c r="D2694" s="220"/>
      <c r="E2694" s="221"/>
      <c r="F2694" s="222"/>
      <c r="G2694" s="223"/>
    </row>
    <row r="2695" spans="1:7">
      <c r="A2695" s="219"/>
      <c r="B2695" s="219"/>
      <c r="C2695" s="219"/>
      <c r="D2695" s="220"/>
      <c r="E2695" s="221"/>
      <c r="F2695" s="222"/>
      <c r="G2695" s="223"/>
    </row>
    <row r="2696" spans="1:7">
      <c r="A2696" s="219"/>
      <c r="B2696" s="219"/>
      <c r="C2696" s="219"/>
      <c r="D2696" s="220"/>
      <c r="E2696" s="221"/>
      <c r="F2696" s="222"/>
      <c r="G2696" s="223"/>
    </row>
    <row r="2697" spans="1:7">
      <c r="A2697" s="219"/>
      <c r="B2697" s="219"/>
      <c r="C2697" s="219"/>
      <c r="D2697" s="220"/>
      <c r="E2697" s="221"/>
      <c r="F2697" s="222"/>
      <c r="G2697" s="223"/>
    </row>
    <row r="2698" spans="1:7">
      <c r="A2698" s="219"/>
      <c r="B2698" s="219"/>
      <c r="C2698" s="219"/>
      <c r="D2698" s="220"/>
      <c r="E2698" s="221"/>
      <c r="F2698" s="222"/>
      <c r="G2698" s="223"/>
    </row>
    <row r="2699" spans="1:7">
      <c r="A2699" s="219"/>
      <c r="B2699" s="219"/>
      <c r="C2699" s="219"/>
      <c r="D2699" s="220"/>
      <c r="E2699" s="221"/>
      <c r="F2699" s="222"/>
      <c r="G2699" s="223"/>
    </row>
    <row r="2700" spans="1:7">
      <c r="A2700" s="219"/>
      <c r="B2700" s="219"/>
      <c r="C2700" s="219"/>
      <c r="D2700" s="220"/>
      <c r="E2700" s="221"/>
      <c r="F2700" s="222"/>
      <c r="G2700" s="223"/>
    </row>
    <row r="2701" spans="1:7">
      <c r="A2701" s="219"/>
      <c r="B2701" s="219"/>
      <c r="C2701" s="219"/>
      <c r="D2701" s="220"/>
      <c r="E2701" s="221"/>
      <c r="F2701" s="222"/>
      <c r="G2701" s="223"/>
    </row>
    <row r="2702" spans="1:7">
      <c r="A2702" s="219"/>
      <c r="B2702" s="219"/>
      <c r="C2702" s="219"/>
      <c r="D2702" s="220"/>
      <c r="E2702" s="221"/>
      <c r="F2702" s="222"/>
      <c r="G2702" s="223"/>
    </row>
    <row r="2703" spans="1:7">
      <c r="A2703" s="219"/>
      <c r="B2703" s="219"/>
      <c r="C2703" s="219"/>
      <c r="D2703" s="220"/>
      <c r="E2703" s="221"/>
      <c r="F2703" s="222"/>
      <c r="G2703" s="223"/>
    </row>
    <row r="2704" spans="1:7">
      <c r="A2704" s="219"/>
      <c r="B2704" s="219"/>
      <c r="C2704" s="219"/>
      <c r="D2704" s="220"/>
      <c r="E2704" s="221"/>
      <c r="F2704" s="222"/>
      <c r="G2704" s="223"/>
    </row>
    <row r="2705" spans="1:7">
      <c r="A2705" s="219"/>
      <c r="B2705" s="219"/>
      <c r="C2705" s="219"/>
      <c r="D2705" s="220"/>
      <c r="E2705" s="221"/>
      <c r="F2705" s="222"/>
      <c r="G2705" s="223"/>
    </row>
    <row r="2706" spans="1:7">
      <c r="A2706" s="219"/>
      <c r="B2706" s="219"/>
      <c r="C2706" s="219"/>
      <c r="D2706" s="220"/>
      <c r="E2706" s="221"/>
      <c r="F2706" s="222"/>
      <c r="G2706" s="223"/>
    </row>
    <row r="2707" spans="1:7">
      <c r="A2707" s="219"/>
      <c r="B2707" s="219"/>
      <c r="C2707" s="219"/>
      <c r="D2707" s="220"/>
      <c r="E2707" s="221"/>
      <c r="F2707" s="222"/>
      <c r="G2707" s="223"/>
    </row>
    <row r="2708" spans="1:7">
      <c r="A2708" s="219"/>
      <c r="B2708" s="219"/>
      <c r="C2708" s="219"/>
      <c r="D2708" s="220"/>
      <c r="E2708" s="221"/>
      <c r="F2708" s="222"/>
      <c r="G2708" s="223"/>
    </row>
    <row r="2709" spans="1:7">
      <c r="A2709" s="219"/>
      <c r="B2709" s="219"/>
      <c r="C2709" s="219"/>
      <c r="D2709" s="220"/>
      <c r="E2709" s="221"/>
      <c r="F2709" s="222"/>
      <c r="G2709" s="223"/>
    </row>
    <row r="2710" spans="1:7">
      <c r="A2710" s="219"/>
      <c r="B2710" s="219"/>
      <c r="C2710" s="219"/>
      <c r="D2710" s="220"/>
      <c r="E2710" s="221"/>
      <c r="F2710" s="222"/>
      <c r="G2710" s="223"/>
    </row>
    <row r="2711" spans="1:7">
      <c r="A2711" s="219"/>
      <c r="B2711" s="219"/>
      <c r="C2711" s="219"/>
      <c r="D2711" s="220"/>
      <c r="E2711" s="221"/>
      <c r="F2711" s="222"/>
      <c r="G2711" s="223"/>
    </row>
    <row r="2712" spans="1:7">
      <c r="A2712" s="219"/>
      <c r="B2712" s="219"/>
      <c r="C2712" s="219"/>
      <c r="D2712" s="220"/>
      <c r="E2712" s="221"/>
      <c r="F2712" s="222"/>
      <c r="G2712" s="223"/>
    </row>
    <row r="2713" spans="1:7">
      <c r="A2713" s="219"/>
      <c r="B2713" s="219"/>
      <c r="C2713" s="219"/>
      <c r="D2713" s="220"/>
      <c r="E2713" s="221"/>
      <c r="F2713" s="222"/>
      <c r="G2713" s="223"/>
    </row>
    <row r="2714" spans="1:7">
      <c r="A2714" s="219"/>
      <c r="B2714" s="219"/>
      <c r="C2714" s="219"/>
      <c r="D2714" s="220"/>
      <c r="E2714" s="221"/>
      <c r="F2714" s="222"/>
      <c r="G2714" s="223"/>
    </row>
    <row r="2715" spans="1:7">
      <c r="A2715" s="219"/>
      <c r="B2715" s="219"/>
      <c r="C2715" s="219"/>
      <c r="D2715" s="220"/>
      <c r="E2715" s="221"/>
      <c r="F2715" s="222"/>
      <c r="G2715" s="223"/>
    </row>
    <row r="2716" spans="1:7">
      <c r="A2716" s="219"/>
      <c r="B2716" s="219"/>
      <c r="C2716" s="219"/>
      <c r="D2716" s="220"/>
      <c r="E2716" s="221"/>
      <c r="F2716" s="222"/>
      <c r="G2716" s="223"/>
    </row>
    <row r="2717" spans="1:7">
      <c r="A2717" s="219"/>
      <c r="B2717" s="219"/>
      <c r="C2717" s="219"/>
      <c r="D2717" s="220"/>
      <c r="E2717" s="221"/>
      <c r="F2717" s="222"/>
      <c r="G2717" s="223"/>
    </row>
    <row r="2718" spans="1:7">
      <c r="A2718" s="219"/>
      <c r="B2718" s="219"/>
      <c r="C2718" s="219"/>
      <c r="D2718" s="220"/>
      <c r="E2718" s="221"/>
      <c r="F2718" s="222"/>
      <c r="G2718" s="223"/>
    </row>
    <row r="2719" spans="1:7">
      <c r="A2719" s="219"/>
      <c r="B2719" s="219"/>
      <c r="C2719" s="219"/>
      <c r="D2719" s="220"/>
      <c r="E2719" s="221"/>
      <c r="F2719" s="222"/>
      <c r="G2719" s="223"/>
    </row>
    <row r="2720" spans="1:7">
      <c r="A2720" s="219"/>
      <c r="B2720" s="219"/>
      <c r="C2720" s="219"/>
      <c r="D2720" s="220"/>
      <c r="E2720" s="221"/>
      <c r="F2720" s="222"/>
      <c r="G2720" s="223"/>
    </row>
    <row r="2721" spans="1:7">
      <c r="A2721" s="219"/>
      <c r="B2721" s="219"/>
      <c r="C2721" s="219"/>
      <c r="D2721" s="220"/>
      <c r="E2721" s="221"/>
      <c r="F2721" s="222"/>
      <c r="G2721" s="223"/>
    </row>
    <row r="2722" spans="1:7">
      <c r="A2722" s="219"/>
      <c r="B2722" s="219"/>
      <c r="C2722" s="219"/>
      <c r="D2722" s="220"/>
      <c r="E2722" s="221"/>
      <c r="F2722" s="222"/>
      <c r="G2722" s="223"/>
    </row>
    <row r="2723" spans="1:7">
      <c r="A2723" s="219"/>
      <c r="B2723" s="219"/>
      <c r="C2723" s="219"/>
      <c r="D2723" s="220"/>
      <c r="E2723" s="221"/>
      <c r="F2723" s="222"/>
      <c r="G2723" s="223"/>
    </row>
    <row r="2724" spans="1:7">
      <c r="A2724" s="219"/>
      <c r="B2724" s="219"/>
      <c r="C2724" s="219"/>
      <c r="D2724" s="220"/>
      <c r="E2724" s="221"/>
      <c r="F2724" s="222"/>
      <c r="G2724" s="223"/>
    </row>
    <row r="2725" spans="1:7">
      <c r="A2725" s="219"/>
      <c r="B2725" s="219"/>
      <c r="C2725" s="219"/>
      <c r="D2725" s="220"/>
      <c r="E2725" s="221"/>
      <c r="F2725" s="222"/>
      <c r="G2725" s="223"/>
    </row>
    <row r="2726" spans="1:7">
      <c r="A2726" s="219"/>
      <c r="B2726" s="219"/>
      <c r="C2726" s="219"/>
      <c r="D2726" s="220"/>
      <c r="E2726" s="221"/>
      <c r="F2726" s="222"/>
      <c r="G2726" s="223"/>
    </row>
    <row r="2727" spans="1:7">
      <c r="A2727" s="219"/>
      <c r="B2727" s="219"/>
      <c r="C2727" s="219"/>
      <c r="D2727" s="220"/>
      <c r="E2727" s="221"/>
      <c r="F2727" s="222"/>
      <c r="G2727" s="223"/>
    </row>
    <row r="2728" spans="1:7">
      <c r="A2728" s="219"/>
      <c r="B2728" s="219"/>
      <c r="C2728" s="219"/>
      <c r="D2728" s="220"/>
      <c r="E2728" s="221"/>
      <c r="F2728" s="222"/>
      <c r="G2728" s="223"/>
    </row>
    <row r="2729" spans="1:7">
      <c r="A2729" s="219"/>
      <c r="B2729" s="219"/>
      <c r="C2729" s="219"/>
      <c r="D2729" s="220"/>
      <c r="E2729" s="221"/>
      <c r="F2729" s="222"/>
      <c r="G2729" s="223"/>
    </row>
    <row r="2730" spans="1:7">
      <c r="A2730" s="219"/>
      <c r="B2730" s="219"/>
      <c r="C2730" s="219"/>
      <c r="D2730" s="220"/>
      <c r="E2730" s="221"/>
      <c r="F2730" s="222"/>
      <c r="G2730" s="223"/>
    </row>
    <row r="2731" spans="1:7">
      <c r="A2731" s="219"/>
      <c r="B2731" s="219"/>
      <c r="C2731" s="219"/>
      <c r="D2731" s="220"/>
      <c r="E2731" s="221"/>
      <c r="F2731" s="222"/>
      <c r="G2731" s="223"/>
    </row>
    <row r="2732" spans="1:7">
      <c r="A2732" s="219"/>
      <c r="B2732" s="219"/>
      <c r="C2732" s="219"/>
      <c r="D2732" s="220"/>
      <c r="E2732" s="221"/>
      <c r="F2732" s="222"/>
      <c r="G2732" s="223"/>
    </row>
    <row r="2733" spans="1:7">
      <c r="A2733" s="219"/>
      <c r="B2733" s="219"/>
      <c r="C2733" s="219"/>
      <c r="D2733" s="220"/>
      <c r="E2733" s="221"/>
      <c r="F2733" s="222"/>
      <c r="G2733" s="223"/>
    </row>
    <row r="2734" spans="1:7">
      <c r="A2734" s="219"/>
      <c r="B2734" s="219"/>
      <c r="C2734" s="219"/>
      <c r="D2734" s="220"/>
      <c r="E2734" s="221"/>
      <c r="F2734" s="222"/>
      <c r="G2734" s="223"/>
    </row>
    <row r="2735" spans="1:7">
      <c r="A2735" s="219"/>
      <c r="B2735" s="219"/>
      <c r="C2735" s="219"/>
      <c r="D2735" s="220"/>
      <c r="E2735" s="221"/>
      <c r="F2735" s="222"/>
      <c r="G2735" s="223"/>
    </row>
    <row r="2736" spans="1:7">
      <c r="A2736" s="219"/>
      <c r="B2736" s="219"/>
      <c r="C2736" s="219"/>
      <c r="D2736" s="220"/>
      <c r="E2736" s="221"/>
      <c r="F2736" s="222"/>
      <c r="G2736" s="223"/>
    </row>
    <row r="2737" spans="1:7">
      <c r="A2737" s="219"/>
      <c r="B2737" s="219"/>
      <c r="C2737" s="219"/>
      <c r="D2737" s="220"/>
      <c r="E2737" s="221"/>
      <c r="F2737" s="222"/>
      <c r="G2737" s="223"/>
    </row>
    <row r="2738" spans="1:7">
      <c r="A2738" s="219"/>
      <c r="B2738" s="219"/>
      <c r="C2738" s="219"/>
      <c r="D2738" s="220"/>
      <c r="E2738" s="221"/>
      <c r="F2738" s="222"/>
      <c r="G2738" s="223"/>
    </row>
    <row r="2739" spans="1:7">
      <c r="A2739" s="219"/>
      <c r="B2739" s="219"/>
      <c r="C2739" s="219"/>
      <c r="D2739" s="220"/>
      <c r="E2739" s="221"/>
      <c r="F2739" s="222"/>
      <c r="G2739" s="223"/>
    </row>
    <row r="2740" spans="1:7">
      <c r="A2740" s="219"/>
      <c r="B2740" s="219"/>
      <c r="C2740" s="219"/>
      <c r="D2740" s="220"/>
      <c r="E2740" s="221"/>
      <c r="F2740" s="222"/>
      <c r="G2740" s="223"/>
    </row>
    <row r="2741" spans="1:7">
      <c r="A2741" s="219"/>
      <c r="B2741" s="219"/>
      <c r="C2741" s="219"/>
      <c r="D2741" s="220"/>
      <c r="E2741" s="221"/>
      <c r="F2741" s="222"/>
      <c r="G2741" s="223"/>
    </row>
    <row r="2742" spans="1:7">
      <c r="A2742" s="219"/>
      <c r="B2742" s="219"/>
      <c r="C2742" s="219"/>
      <c r="D2742" s="220"/>
      <c r="E2742" s="221"/>
      <c r="F2742" s="222"/>
      <c r="G2742" s="223"/>
    </row>
    <row r="2743" spans="1:7">
      <c r="A2743" s="219"/>
      <c r="B2743" s="219"/>
      <c r="C2743" s="219"/>
      <c r="D2743" s="220"/>
      <c r="E2743" s="221"/>
      <c r="F2743" s="222"/>
      <c r="G2743" s="223"/>
    </row>
    <row r="2744" spans="1:7">
      <c r="A2744" s="219"/>
      <c r="B2744" s="219"/>
      <c r="C2744" s="219"/>
      <c r="D2744" s="220"/>
      <c r="E2744" s="221"/>
      <c r="F2744" s="222"/>
      <c r="G2744" s="223"/>
    </row>
    <row r="2745" spans="1:7">
      <c r="A2745" s="219"/>
      <c r="B2745" s="219"/>
      <c r="C2745" s="219"/>
      <c r="D2745" s="220"/>
      <c r="E2745" s="221"/>
      <c r="F2745" s="222"/>
      <c r="G2745" s="223"/>
    </row>
    <row r="2746" spans="1:7">
      <c r="A2746" s="219"/>
      <c r="B2746" s="219"/>
      <c r="C2746" s="219"/>
      <c r="D2746" s="220"/>
      <c r="E2746" s="221"/>
      <c r="F2746" s="222"/>
      <c r="G2746" s="223"/>
    </row>
    <row r="2747" spans="1:7">
      <c r="A2747" s="219"/>
      <c r="B2747" s="219"/>
      <c r="C2747" s="219"/>
      <c r="D2747" s="220"/>
      <c r="E2747" s="221"/>
      <c r="F2747" s="222"/>
      <c r="G2747" s="223"/>
    </row>
    <row r="2748" spans="1:7">
      <c r="A2748" s="219"/>
      <c r="B2748" s="219"/>
      <c r="C2748" s="219"/>
      <c r="D2748" s="220"/>
      <c r="E2748" s="221"/>
      <c r="F2748" s="222"/>
      <c r="G2748" s="223"/>
    </row>
    <row r="2749" spans="1:7">
      <c r="A2749" s="219"/>
      <c r="B2749" s="219"/>
      <c r="C2749" s="219"/>
      <c r="D2749" s="220"/>
      <c r="E2749" s="221"/>
      <c r="F2749" s="222"/>
      <c r="G2749" s="223"/>
    </row>
    <row r="2750" spans="1:7">
      <c r="A2750" s="219"/>
      <c r="B2750" s="219"/>
      <c r="C2750" s="219"/>
      <c r="D2750" s="220"/>
      <c r="E2750" s="221"/>
      <c r="F2750" s="222"/>
      <c r="G2750" s="223"/>
    </row>
    <row r="2751" spans="1:7">
      <c r="A2751" s="219"/>
      <c r="B2751" s="219"/>
      <c r="C2751" s="219"/>
      <c r="D2751" s="220"/>
      <c r="E2751" s="221"/>
      <c r="F2751" s="222"/>
      <c r="G2751" s="223"/>
    </row>
    <row r="2752" spans="1:7">
      <c r="A2752" s="219"/>
      <c r="B2752" s="219"/>
      <c r="C2752" s="219"/>
      <c r="D2752" s="220"/>
      <c r="E2752" s="221"/>
      <c r="F2752" s="222"/>
      <c r="G2752" s="223"/>
    </row>
    <row r="2753" spans="1:7">
      <c r="A2753" s="219"/>
      <c r="B2753" s="219"/>
      <c r="C2753" s="219"/>
      <c r="D2753" s="220"/>
      <c r="E2753" s="221"/>
      <c r="F2753" s="222"/>
      <c r="G2753" s="223"/>
    </row>
    <row r="2754" spans="1:7">
      <c r="A2754" s="219"/>
      <c r="B2754" s="219"/>
      <c r="C2754" s="219"/>
      <c r="D2754" s="220"/>
      <c r="E2754" s="221"/>
      <c r="F2754" s="222"/>
      <c r="G2754" s="223"/>
    </row>
    <row r="2755" spans="1:7">
      <c r="A2755" s="219"/>
      <c r="B2755" s="219"/>
      <c r="C2755" s="219"/>
      <c r="D2755" s="220"/>
      <c r="E2755" s="221"/>
      <c r="F2755" s="222"/>
      <c r="G2755" s="223"/>
    </row>
    <row r="2756" spans="1:7">
      <c r="A2756" s="219"/>
      <c r="B2756" s="219"/>
      <c r="C2756" s="219"/>
      <c r="D2756" s="220"/>
      <c r="E2756" s="221"/>
      <c r="F2756" s="222"/>
      <c r="G2756" s="223"/>
    </row>
    <row r="2757" spans="1:7">
      <c r="A2757" s="219"/>
      <c r="B2757" s="219"/>
      <c r="C2757" s="219"/>
      <c r="D2757" s="220"/>
      <c r="E2757" s="221"/>
      <c r="F2757" s="222"/>
      <c r="G2757" s="223"/>
    </row>
    <row r="2758" spans="1:7">
      <c r="A2758" s="219"/>
      <c r="B2758" s="219"/>
      <c r="C2758" s="219"/>
      <c r="D2758" s="220"/>
      <c r="E2758" s="221"/>
      <c r="F2758" s="222"/>
      <c r="G2758" s="223"/>
    </row>
    <row r="2759" spans="1:7">
      <c r="A2759" s="219"/>
      <c r="B2759" s="219"/>
      <c r="C2759" s="219"/>
      <c r="D2759" s="220"/>
      <c r="E2759" s="221"/>
      <c r="F2759" s="222"/>
      <c r="G2759" s="223"/>
    </row>
    <row r="2760" spans="1:7">
      <c r="A2760" s="219"/>
      <c r="B2760" s="219"/>
      <c r="C2760" s="219"/>
      <c r="D2760" s="220"/>
      <c r="E2760" s="221"/>
      <c r="F2760" s="222"/>
      <c r="G2760" s="223"/>
    </row>
    <row r="2761" spans="1:7">
      <c r="A2761" s="219"/>
      <c r="B2761" s="219"/>
      <c r="C2761" s="219"/>
      <c r="D2761" s="220"/>
      <c r="E2761" s="221"/>
      <c r="F2761" s="222"/>
      <c r="G2761" s="223"/>
    </row>
    <row r="2762" spans="1:7">
      <c r="A2762" s="219"/>
      <c r="B2762" s="219"/>
      <c r="C2762" s="219"/>
      <c r="D2762" s="220"/>
      <c r="E2762" s="221"/>
      <c r="F2762" s="222"/>
      <c r="G2762" s="223"/>
    </row>
    <row r="2763" spans="1:7">
      <c r="A2763" s="219"/>
      <c r="B2763" s="219"/>
      <c r="C2763" s="219"/>
      <c r="D2763" s="220"/>
      <c r="E2763" s="221"/>
      <c r="F2763" s="222"/>
      <c r="G2763" s="223"/>
    </row>
    <row r="2764" spans="1:7">
      <c r="A2764" s="219"/>
      <c r="B2764" s="219"/>
      <c r="C2764" s="219"/>
      <c r="D2764" s="220"/>
      <c r="E2764" s="221"/>
      <c r="F2764" s="222"/>
      <c r="G2764" s="223"/>
    </row>
    <row r="2765" spans="1:7">
      <c r="A2765" s="219"/>
      <c r="B2765" s="219"/>
      <c r="C2765" s="219"/>
      <c r="D2765" s="220"/>
      <c r="E2765" s="221"/>
      <c r="F2765" s="222"/>
      <c r="G2765" s="223"/>
    </row>
    <row r="2766" spans="1:7">
      <c r="A2766" s="219"/>
      <c r="B2766" s="219"/>
      <c r="C2766" s="219"/>
      <c r="D2766" s="220"/>
      <c r="E2766" s="221"/>
      <c r="F2766" s="222"/>
      <c r="G2766" s="223"/>
    </row>
    <row r="2767" spans="1:7">
      <c r="A2767" s="219"/>
      <c r="B2767" s="219"/>
      <c r="C2767" s="219"/>
      <c r="D2767" s="220"/>
      <c r="E2767" s="221"/>
      <c r="F2767" s="222"/>
      <c r="G2767" s="223"/>
    </row>
    <row r="2768" spans="1:7">
      <c r="A2768" s="219"/>
      <c r="B2768" s="219"/>
      <c r="C2768" s="219"/>
      <c r="D2768" s="220"/>
      <c r="E2768" s="221"/>
      <c r="F2768" s="222"/>
      <c r="G2768" s="223"/>
    </row>
    <row r="2769" spans="1:7">
      <c r="A2769" s="219"/>
      <c r="B2769" s="219"/>
      <c r="C2769" s="219"/>
      <c r="D2769" s="220"/>
      <c r="E2769" s="221"/>
      <c r="F2769" s="222"/>
      <c r="G2769" s="223"/>
    </row>
    <row r="2770" spans="1:7">
      <c r="A2770" s="219"/>
      <c r="B2770" s="219"/>
      <c r="C2770" s="219"/>
      <c r="D2770" s="220"/>
      <c r="E2770" s="221"/>
      <c r="F2770" s="222"/>
      <c r="G2770" s="223"/>
    </row>
    <row r="2771" spans="1:7">
      <c r="A2771" s="219"/>
      <c r="B2771" s="219"/>
      <c r="C2771" s="219"/>
      <c r="D2771" s="220"/>
      <c r="E2771" s="221"/>
      <c r="F2771" s="222"/>
      <c r="G2771" s="223"/>
    </row>
    <row r="2772" spans="1:7">
      <c r="A2772" s="219"/>
      <c r="B2772" s="219"/>
      <c r="C2772" s="219"/>
      <c r="D2772" s="220"/>
      <c r="E2772" s="221"/>
      <c r="F2772" s="222"/>
      <c r="G2772" s="223"/>
    </row>
    <row r="2773" spans="1:7">
      <c r="A2773" s="219"/>
      <c r="B2773" s="219"/>
      <c r="C2773" s="219"/>
      <c r="D2773" s="220"/>
      <c r="E2773" s="221"/>
      <c r="F2773" s="222"/>
      <c r="G2773" s="223"/>
    </row>
    <row r="2774" spans="1:7">
      <c r="A2774" s="219"/>
      <c r="B2774" s="219"/>
      <c r="C2774" s="219"/>
      <c r="D2774" s="220"/>
      <c r="E2774" s="221"/>
      <c r="F2774" s="222"/>
      <c r="G2774" s="223"/>
    </row>
    <row r="2775" spans="1:7">
      <c r="A2775" s="219"/>
      <c r="B2775" s="219"/>
      <c r="C2775" s="219"/>
      <c r="D2775" s="220"/>
      <c r="E2775" s="221"/>
      <c r="F2775" s="222"/>
      <c r="G2775" s="223"/>
    </row>
    <row r="2776" spans="1:7">
      <c r="A2776" s="219"/>
      <c r="B2776" s="219"/>
      <c r="C2776" s="219"/>
      <c r="D2776" s="220"/>
      <c r="E2776" s="221"/>
      <c r="F2776" s="222"/>
      <c r="G2776" s="223"/>
    </row>
    <row r="2777" spans="1:7">
      <c r="A2777" s="219"/>
      <c r="B2777" s="219"/>
      <c r="C2777" s="219"/>
      <c r="D2777" s="220"/>
      <c r="E2777" s="221"/>
      <c r="F2777" s="222"/>
      <c r="G2777" s="223"/>
    </row>
    <row r="2778" spans="1:7">
      <c r="A2778" s="219"/>
      <c r="B2778" s="219"/>
      <c r="C2778" s="219"/>
      <c r="D2778" s="220"/>
      <c r="E2778" s="221"/>
      <c r="F2778" s="222"/>
      <c r="G2778" s="223"/>
    </row>
    <row r="2779" spans="1:7">
      <c r="A2779" s="219"/>
      <c r="B2779" s="219"/>
      <c r="C2779" s="219"/>
      <c r="D2779" s="220"/>
      <c r="E2779" s="221"/>
      <c r="F2779" s="222"/>
      <c r="G2779" s="223"/>
    </row>
    <row r="2780" spans="1:7">
      <c r="A2780" s="219"/>
      <c r="B2780" s="219"/>
      <c r="C2780" s="219"/>
      <c r="D2780" s="220"/>
      <c r="E2780" s="221"/>
      <c r="F2780" s="222"/>
      <c r="G2780" s="223"/>
    </row>
    <row r="2781" spans="1:7">
      <c r="A2781" s="219"/>
      <c r="B2781" s="219"/>
      <c r="C2781" s="219"/>
      <c r="D2781" s="220"/>
      <c r="E2781" s="221"/>
      <c r="F2781" s="222"/>
      <c r="G2781" s="223"/>
    </row>
    <row r="2782" spans="1:7">
      <c r="A2782" s="219"/>
      <c r="B2782" s="219"/>
      <c r="C2782" s="219"/>
      <c r="D2782" s="220"/>
      <c r="E2782" s="221"/>
      <c r="F2782" s="222"/>
      <c r="G2782" s="223"/>
    </row>
    <row r="2783" spans="1:7">
      <c r="A2783" s="219"/>
      <c r="B2783" s="219"/>
      <c r="C2783" s="219"/>
      <c r="D2783" s="220"/>
      <c r="E2783" s="221"/>
      <c r="F2783" s="222"/>
      <c r="G2783" s="223"/>
    </row>
    <row r="2784" spans="1:7">
      <c r="A2784" s="219"/>
      <c r="B2784" s="219"/>
      <c r="C2784" s="219"/>
      <c r="D2784" s="220"/>
      <c r="E2784" s="221"/>
      <c r="F2784" s="222"/>
      <c r="G2784" s="223"/>
    </row>
    <row r="2785" spans="1:7">
      <c r="A2785" s="219"/>
      <c r="B2785" s="219"/>
      <c r="C2785" s="219"/>
      <c r="D2785" s="220"/>
      <c r="E2785" s="221"/>
      <c r="F2785" s="222"/>
      <c r="G2785" s="223"/>
    </row>
    <row r="2786" spans="1:7">
      <c r="A2786" s="219"/>
      <c r="B2786" s="219"/>
      <c r="C2786" s="219"/>
      <c r="D2786" s="220"/>
      <c r="E2786" s="221"/>
      <c r="F2786" s="222"/>
      <c r="G2786" s="223"/>
    </row>
    <row r="2787" spans="1:7">
      <c r="A2787" s="219"/>
      <c r="B2787" s="219"/>
      <c r="C2787" s="219"/>
      <c r="D2787" s="220"/>
      <c r="E2787" s="221"/>
      <c r="F2787" s="222"/>
      <c r="G2787" s="223"/>
    </row>
    <row r="2788" spans="1:7">
      <c r="A2788" s="219"/>
      <c r="B2788" s="219"/>
      <c r="C2788" s="219"/>
      <c r="D2788" s="220"/>
      <c r="E2788" s="221"/>
      <c r="F2788" s="222"/>
      <c r="G2788" s="223"/>
    </row>
    <row r="2789" spans="1:7">
      <c r="A2789" s="219"/>
      <c r="B2789" s="219"/>
      <c r="C2789" s="219"/>
      <c r="D2789" s="220"/>
      <c r="E2789" s="221"/>
      <c r="F2789" s="222"/>
      <c r="G2789" s="223"/>
    </row>
    <row r="2790" spans="1:7">
      <c r="A2790" s="219"/>
      <c r="B2790" s="219"/>
      <c r="C2790" s="219"/>
      <c r="D2790" s="220"/>
      <c r="E2790" s="221"/>
      <c r="F2790" s="222"/>
      <c r="G2790" s="223"/>
    </row>
    <row r="2791" spans="1:7">
      <c r="A2791" s="219"/>
      <c r="B2791" s="219"/>
      <c r="C2791" s="219"/>
      <c r="D2791" s="220"/>
      <c r="E2791" s="221"/>
      <c r="F2791" s="222"/>
      <c r="G2791" s="223"/>
    </row>
    <row r="2792" spans="1:7">
      <c r="A2792" s="219"/>
      <c r="B2792" s="219"/>
      <c r="C2792" s="219"/>
      <c r="D2792" s="220"/>
      <c r="E2792" s="221"/>
      <c r="F2792" s="222"/>
      <c r="G2792" s="223"/>
    </row>
    <row r="2793" spans="1:7">
      <c r="A2793" s="219"/>
      <c r="B2793" s="219"/>
      <c r="C2793" s="219"/>
      <c r="D2793" s="220"/>
      <c r="E2793" s="221"/>
      <c r="F2793" s="222"/>
      <c r="G2793" s="223"/>
    </row>
    <row r="2794" spans="1:7">
      <c r="A2794" s="219"/>
      <c r="B2794" s="219"/>
      <c r="C2794" s="219"/>
      <c r="D2794" s="220"/>
      <c r="E2794" s="221"/>
      <c r="F2794" s="222"/>
      <c r="G2794" s="223"/>
    </row>
    <row r="2795" spans="1:7">
      <c r="A2795" s="219"/>
      <c r="B2795" s="219"/>
      <c r="C2795" s="219"/>
      <c r="D2795" s="220"/>
      <c r="E2795" s="221"/>
      <c r="F2795" s="222"/>
      <c r="G2795" s="223"/>
    </row>
    <row r="2796" spans="1:7">
      <c r="A2796" s="219"/>
      <c r="B2796" s="219"/>
      <c r="C2796" s="219"/>
      <c r="D2796" s="220"/>
      <c r="E2796" s="221"/>
      <c r="F2796" s="222"/>
      <c r="G2796" s="223"/>
    </row>
    <row r="2797" spans="1:7">
      <c r="A2797" s="219"/>
      <c r="B2797" s="219"/>
      <c r="C2797" s="219"/>
      <c r="D2797" s="220"/>
      <c r="E2797" s="221"/>
      <c r="F2797" s="222"/>
      <c r="G2797" s="223"/>
    </row>
    <row r="2798" spans="1:7">
      <c r="A2798" s="219"/>
      <c r="B2798" s="219"/>
      <c r="C2798" s="219"/>
      <c r="D2798" s="220"/>
      <c r="E2798" s="221"/>
      <c r="F2798" s="222"/>
      <c r="G2798" s="223"/>
    </row>
    <row r="2799" spans="1:7">
      <c r="A2799" s="219"/>
      <c r="B2799" s="219"/>
      <c r="C2799" s="219"/>
      <c r="D2799" s="220"/>
      <c r="E2799" s="221"/>
      <c r="F2799" s="222"/>
      <c r="G2799" s="223"/>
    </row>
    <row r="2800" spans="1:7">
      <c r="A2800" s="219"/>
      <c r="B2800" s="219"/>
      <c r="C2800" s="219"/>
      <c r="D2800" s="220"/>
      <c r="E2800" s="221"/>
      <c r="F2800" s="222"/>
      <c r="G2800" s="223"/>
    </row>
    <row r="2801" spans="1:7">
      <c r="A2801" s="219"/>
      <c r="B2801" s="219"/>
      <c r="C2801" s="219"/>
      <c r="D2801" s="220"/>
      <c r="E2801" s="221"/>
      <c r="F2801" s="222"/>
      <c r="G2801" s="223"/>
    </row>
    <row r="2802" spans="1:7">
      <c r="A2802" s="219"/>
      <c r="B2802" s="219"/>
      <c r="C2802" s="219"/>
      <c r="D2802" s="220"/>
      <c r="E2802" s="221"/>
      <c r="F2802" s="222"/>
      <c r="G2802" s="223"/>
    </row>
    <row r="2803" spans="1:7">
      <c r="A2803" s="219"/>
      <c r="B2803" s="219"/>
      <c r="C2803" s="219"/>
      <c r="D2803" s="220"/>
      <c r="E2803" s="221"/>
      <c r="F2803" s="222"/>
      <c r="G2803" s="223"/>
    </row>
    <row r="2804" spans="1:7">
      <c r="A2804" s="219"/>
      <c r="B2804" s="219"/>
      <c r="C2804" s="219"/>
      <c r="D2804" s="220"/>
      <c r="E2804" s="221"/>
      <c r="F2804" s="222"/>
      <c r="G2804" s="223"/>
    </row>
    <row r="2805" spans="1:7">
      <c r="A2805" s="219"/>
      <c r="B2805" s="219"/>
      <c r="C2805" s="219"/>
      <c r="D2805" s="220"/>
      <c r="E2805" s="221"/>
      <c r="F2805" s="222"/>
      <c r="G2805" s="223"/>
    </row>
    <row r="2806" spans="1:7">
      <c r="A2806" s="219"/>
      <c r="B2806" s="219"/>
      <c r="C2806" s="219"/>
      <c r="D2806" s="220"/>
      <c r="E2806" s="221"/>
      <c r="F2806" s="222"/>
      <c r="G2806" s="223"/>
    </row>
    <row r="2807" spans="1:7">
      <c r="A2807" s="219"/>
      <c r="B2807" s="219"/>
      <c r="C2807" s="219"/>
      <c r="D2807" s="220"/>
      <c r="E2807" s="221"/>
      <c r="F2807" s="222"/>
      <c r="G2807" s="223"/>
    </row>
    <row r="2808" spans="1:7">
      <c r="A2808" s="219"/>
      <c r="B2808" s="219"/>
      <c r="C2808" s="219"/>
      <c r="D2808" s="220"/>
      <c r="E2808" s="221"/>
      <c r="F2808" s="222"/>
      <c r="G2808" s="223"/>
    </row>
    <row r="2809" spans="1:7">
      <c r="A2809" s="219"/>
      <c r="B2809" s="219"/>
      <c r="C2809" s="219"/>
      <c r="D2809" s="220"/>
      <c r="E2809" s="221"/>
      <c r="F2809" s="222"/>
      <c r="G2809" s="223"/>
    </row>
    <row r="2810" spans="1:7">
      <c r="A2810" s="219"/>
      <c r="B2810" s="219"/>
      <c r="C2810" s="219"/>
      <c r="D2810" s="220"/>
      <c r="E2810" s="221"/>
      <c r="F2810" s="222"/>
      <c r="G2810" s="223"/>
    </row>
    <row r="2811" spans="1:7">
      <c r="A2811" s="219"/>
      <c r="B2811" s="219"/>
      <c r="C2811" s="219"/>
      <c r="D2811" s="220"/>
      <c r="E2811" s="221"/>
      <c r="F2811" s="222"/>
      <c r="G2811" s="223"/>
    </row>
    <row r="2812" spans="1:7">
      <c r="A2812" s="219"/>
      <c r="B2812" s="219"/>
      <c r="C2812" s="219"/>
      <c r="D2812" s="220"/>
      <c r="E2812" s="221"/>
      <c r="F2812" s="222"/>
      <c r="G2812" s="223"/>
    </row>
    <row r="2813" spans="1:7">
      <c r="A2813" s="219"/>
      <c r="B2813" s="219"/>
      <c r="C2813" s="219"/>
      <c r="D2813" s="220"/>
      <c r="E2813" s="221"/>
      <c r="F2813" s="222"/>
      <c r="G2813" s="223"/>
    </row>
    <row r="2814" spans="1:7">
      <c r="A2814" s="219"/>
      <c r="B2814" s="219"/>
      <c r="C2814" s="219"/>
      <c r="D2814" s="220"/>
      <c r="E2814" s="221"/>
      <c r="F2814" s="222"/>
      <c r="G2814" s="223"/>
    </row>
    <row r="2815" spans="1:7">
      <c r="A2815" s="219"/>
      <c r="B2815" s="219"/>
      <c r="C2815" s="219"/>
      <c r="D2815" s="220"/>
      <c r="E2815" s="221"/>
      <c r="F2815" s="222"/>
      <c r="G2815" s="223"/>
    </row>
    <row r="2816" spans="1:7">
      <c r="A2816" s="219"/>
      <c r="B2816" s="219"/>
      <c r="C2816" s="219"/>
      <c r="D2816" s="220"/>
      <c r="E2816" s="221"/>
      <c r="F2816" s="222"/>
      <c r="G2816" s="223"/>
    </row>
    <row r="2817" spans="1:7">
      <c r="A2817" s="219"/>
      <c r="B2817" s="219"/>
      <c r="C2817" s="219"/>
      <c r="D2817" s="220"/>
      <c r="E2817" s="221"/>
      <c r="F2817" s="222"/>
      <c r="G2817" s="223"/>
    </row>
    <row r="2818" spans="1:7">
      <c r="C2818" s="219"/>
      <c r="F2818" s="222"/>
      <c r="G2818" s="223"/>
    </row>
    <row r="2819" spans="1:7">
      <c r="C2819" s="219"/>
      <c r="F2819" s="222"/>
      <c r="G2819" s="223"/>
    </row>
    <row r="2820" spans="1:7">
      <c r="F2820" s="222"/>
      <c r="G2820" s="223"/>
    </row>
    <row r="2821" spans="1:7">
      <c r="F2821" s="222"/>
      <c r="G2821" s="223"/>
    </row>
    <row r="2822" spans="1:7">
      <c r="F2822" s="222"/>
      <c r="G2822" s="223"/>
    </row>
    <row r="2823" spans="1:7">
      <c r="F2823" s="222"/>
      <c r="G2823" s="223"/>
    </row>
    <row r="2824" spans="1:7">
      <c r="F2824" s="222"/>
      <c r="G2824" s="223"/>
    </row>
    <row r="2825" spans="1:7">
      <c r="F2825" s="222"/>
      <c r="G2825" s="223"/>
    </row>
    <row r="2826" spans="1:7">
      <c r="F2826" s="222"/>
      <c r="G2826" s="223"/>
    </row>
    <row r="2827" spans="1:7">
      <c r="F2827" s="222"/>
      <c r="G2827" s="223"/>
    </row>
    <row r="2828" spans="1:7">
      <c r="F2828" s="222"/>
      <c r="G2828" s="223"/>
    </row>
    <row r="2829" spans="1:7">
      <c r="F2829" s="222"/>
      <c r="G2829" s="223"/>
    </row>
    <row r="2830" spans="1:7">
      <c r="F2830" s="222"/>
      <c r="G2830" s="223"/>
    </row>
    <row r="2831" spans="1:7">
      <c r="F2831" s="222"/>
      <c r="G2831" s="223"/>
    </row>
    <row r="2832" spans="1:7">
      <c r="F2832" s="222"/>
      <c r="G2832" s="223"/>
    </row>
    <row r="2833" spans="6:7">
      <c r="F2833" s="222"/>
      <c r="G2833" s="223"/>
    </row>
  </sheetData>
  <phoneticPr fontId="24" type="noConversion"/>
  <printOptions horizontalCentered="1" gridLinesSet="0"/>
  <pageMargins left="0.31496062992125984" right="0" top="0.31496062992125984" bottom="0.31496062992125984" header="0" footer="0"/>
  <pageSetup paperSize="9" scale="80" firstPageNumber="146" orientation="portrait" r:id="rId1"/>
  <headerFooter alignWithMargins="0">
    <oddHeader>&amp;RCO1486:LINBRO PARK TOWER (with associated works)</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43</vt:i4>
      </vt:variant>
    </vt:vector>
  </HeadingPairs>
  <TitlesOfParts>
    <vt:vector size="75" baseType="lpstr">
      <vt:lpstr>1-P&amp;G</vt:lpstr>
      <vt:lpstr>2-Daywork </vt:lpstr>
      <vt:lpstr>3-Site Clearance (Pipeline)</vt:lpstr>
      <vt:lpstr>4-Site Clearance (Tower)</vt:lpstr>
      <vt:lpstr>5-Site Clearance (Pumpstation)</vt:lpstr>
      <vt:lpstr>6-Earthworks (Pipelines)</vt:lpstr>
      <vt:lpstr>7-Earhworks(Pipelines Trenches)</vt:lpstr>
      <vt:lpstr>8-Earthworks (Elevated Tower)</vt:lpstr>
      <vt:lpstr>9-Earthworks (Pumpstation) </vt:lpstr>
      <vt:lpstr>10-Earthworks(PS Pipe Trenches)</vt:lpstr>
      <vt:lpstr>11-Concrete (Pipeline Chambers)</vt:lpstr>
      <vt:lpstr>12-Concrete (Elevated Tower)</vt:lpstr>
      <vt:lpstr>13-Concrete (Pumpstation)</vt:lpstr>
      <vt:lpstr>14-Pipeline (Water Main)</vt:lpstr>
      <vt:lpstr>15-Pipeline (Bedding&amp; Filling)</vt:lpstr>
      <vt:lpstr>16-Pipeline (Pumpstation)</vt:lpstr>
      <vt:lpstr>17-Pipelines(PS Bedding)</vt:lpstr>
      <vt:lpstr>18-Pipeline (Elevated Tower)</vt:lpstr>
      <vt:lpstr>19-Pipe Jacking</vt:lpstr>
      <vt:lpstr>20-Structural Steelwork (Tower)</vt:lpstr>
      <vt:lpstr>21-Structural Steel(PS)</vt:lpstr>
      <vt:lpstr>22-Electrical Works</vt:lpstr>
      <vt:lpstr>23-Electronic Works</vt:lpstr>
      <vt:lpstr>24-Mechanical Works</vt:lpstr>
      <vt:lpstr>25-Paving</vt:lpstr>
      <vt:lpstr>26-Kerbing &amp; Chanelling</vt:lpstr>
      <vt:lpstr>27-Misc. Work for PS</vt:lpstr>
      <vt:lpstr>Summary</vt:lpstr>
      <vt:lpstr>450mm Bedding</vt:lpstr>
      <vt:lpstr>450mm Bedding (2)</vt:lpstr>
      <vt:lpstr>Calcs</vt:lpstr>
      <vt:lpstr>Pipe Fittings</vt:lpstr>
      <vt:lpstr>'10-Earthworks(PS Pipe Trenches)'!Print_Area</vt:lpstr>
      <vt:lpstr>'11-Concrete (Pipeline Chambers)'!Print_Area</vt:lpstr>
      <vt:lpstr>'12-Concrete (Elevated Tower)'!Print_Area</vt:lpstr>
      <vt:lpstr>'13-Concrete (Pumpstation)'!Print_Area</vt:lpstr>
      <vt:lpstr>'14-Pipeline (Water Main)'!Print_Area</vt:lpstr>
      <vt:lpstr>'15-Pipeline (Bedding&amp; Filling)'!Print_Area</vt:lpstr>
      <vt:lpstr>'16-Pipeline (Pumpstation)'!Print_Area</vt:lpstr>
      <vt:lpstr>'17-Pipelines(PS Bedding)'!Print_Area</vt:lpstr>
      <vt:lpstr>'18-Pipeline (Elevated Tower)'!Print_Area</vt:lpstr>
      <vt:lpstr>'19-Pipe Jacking'!Print_Area</vt:lpstr>
      <vt:lpstr>'1-P&amp;G'!Print_Area</vt:lpstr>
      <vt:lpstr>'20-Structural Steelwork (Tower)'!Print_Area</vt:lpstr>
      <vt:lpstr>'21-Structural Steel(PS)'!Print_Area</vt:lpstr>
      <vt:lpstr>'22-Electrical Works'!Print_Area</vt:lpstr>
      <vt:lpstr>'23-Electronic Works'!Print_Area</vt:lpstr>
      <vt:lpstr>'24-Mechanical Works'!Print_Area</vt:lpstr>
      <vt:lpstr>'25-Paving'!Print_Area</vt:lpstr>
      <vt:lpstr>'26-Kerbing &amp; Chanelling'!Print_Area</vt:lpstr>
      <vt:lpstr>'27-Misc. Work for PS'!Print_Area</vt:lpstr>
      <vt:lpstr>'2-Daywork '!Print_Area</vt:lpstr>
      <vt:lpstr>'3-Site Clearance (Pipeline)'!Print_Area</vt:lpstr>
      <vt:lpstr>'6-Earthworks (Pipelines)'!Print_Area</vt:lpstr>
      <vt:lpstr>'7-Earhworks(Pipelines Trenches)'!Print_Area</vt:lpstr>
      <vt:lpstr>'8-Earthworks (Elevated Tower)'!Print_Area</vt:lpstr>
      <vt:lpstr>'9-Earthworks (Pumpstation) '!Print_Area</vt:lpstr>
      <vt:lpstr>Calcs!Print_Area</vt:lpstr>
      <vt:lpstr>Summary!Print_Area</vt:lpstr>
      <vt:lpstr>'10-Earthworks(PS Pipe Trenches)'!Print_Titles</vt:lpstr>
      <vt:lpstr>'11-Concrete (Pipeline Chambers)'!Print_Titles</vt:lpstr>
      <vt:lpstr>'12-Concrete (Elevated Tower)'!Print_Titles</vt:lpstr>
      <vt:lpstr>'13-Concrete (Pumpstation)'!Print_Titles</vt:lpstr>
      <vt:lpstr>'14-Pipeline (Water Main)'!Print_Titles</vt:lpstr>
      <vt:lpstr>'15-Pipeline (Bedding&amp; Filling)'!Print_Titles</vt:lpstr>
      <vt:lpstr>'16-Pipeline (Pumpstation)'!Print_Titles</vt:lpstr>
      <vt:lpstr>'17-Pipelines(PS Bedding)'!Print_Titles</vt:lpstr>
      <vt:lpstr>'18-Pipeline (Elevated Tower)'!Print_Titles</vt:lpstr>
      <vt:lpstr>'1-P&amp;G'!Print_Titles</vt:lpstr>
      <vt:lpstr>'25-Paving'!Print_Titles</vt:lpstr>
      <vt:lpstr>'2-Daywork '!Print_Titles</vt:lpstr>
      <vt:lpstr>'6-Earthworks (Pipelines)'!Print_Titles</vt:lpstr>
      <vt:lpstr>'7-Earhworks(Pipelines Trenches)'!Print_Titles</vt:lpstr>
      <vt:lpstr>'8-Earthworks (Elevated Tower)'!Print_Titles</vt:lpstr>
      <vt:lpstr>'9-Earthworks (Pumpstation)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van Zyl</dc:creator>
  <cp:lastModifiedBy>Gcina Ndela</cp:lastModifiedBy>
  <cp:lastPrinted>2024-11-25T15:28:15Z</cp:lastPrinted>
  <dcterms:created xsi:type="dcterms:W3CDTF">1998-07-17T12:40:50Z</dcterms:created>
  <dcterms:modified xsi:type="dcterms:W3CDTF">2024-12-05T06:19:22Z</dcterms:modified>
</cp:coreProperties>
</file>